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kaborg15\Python_projects\Vibrent_Dataset_Collection\resources\data\"/>
    </mc:Choice>
  </mc:AlternateContent>
  <xr:revisionPtr revIDLastSave="0" documentId="8_{B64AE6D3-61BD-48CE-B374-2E2D762AD45F}" xr6:coauthVersionLast="47" xr6:coauthVersionMax="47" xr10:uidLastSave="{00000000-0000-0000-0000-000000000000}"/>
  <bookViews>
    <workbookView xWindow="12" yWindow="0" windowWidth="23016" windowHeight="13776" xr2:uid="{00000000-000D-0000-FFFF-FFFF00000000}"/>
  </bookViews>
  <sheets>
    <sheet name="Inventory" sheetId="1" r:id="rId1"/>
    <sheet name="Sold" sheetId="2" r:id="rId2"/>
    <sheet name="Pivot Table 2" sheetId="3" r:id="rId3"/>
    <sheet name="Copy of Sold" sheetId="4" state="hidden" r:id="rId4"/>
    <sheet name="Partner info" sheetId="5" r:id="rId5"/>
    <sheet name="Brand Colors" sheetId="6" r:id="rId6"/>
    <sheet name="Pivot Table 1" sheetId="7" r:id="rId7"/>
    <sheet name="Sheet5" sheetId="8" r:id="rId8"/>
    <sheet name="E Til regnskap" sheetId="9" r:id="rId9"/>
  </sheets>
  <definedNames>
    <definedName name="_xlnm._FilterDatabase" localSheetId="3" hidden="1">'Copy of Sold'!$A$2:$AK$1069</definedName>
    <definedName name="_xlnm._FilterDatabase" localSheetId="4" hidden="1">'Partner info'!$A$1:$AB$998</definedName>
    <definedName name="_xlnm._FilterDatabase" localSheetId="1" hidden="1">Sold!$A$1:$AK$1068</definedName>
    <definedName name="Z_07176263_F884_424C_8718_43A6BBA455BE_.wvu.FilterData" localSheetId="3" hidden="1">'Copy of Sold'!$A$2:$AF$1069</definedName>
    <definedName name="Z_07176263_F884_424C_8718_43A6BBA455BE_.wvu.FilterData" localSheetId="0" hidden="1">Inventory!$A$1:$R$430</definedName>
    <definedName name="Z_07176263_F884_424C_8718_43A6BBA455BE_.wvu.FilterData" localSheetId="1" hidden="1">Sold!$A$1:$AF$1068</definedName>
    <definedName name="Z_075718FC_1F4F_459B_A788_AAE56C5A0957_.wvu.FilterData" localSheetId="0" hidden="1">Inventory!$A$1:$R$662</definedName>
    <definedName name="Z_0FDC851D_8912_4AE7_8F5E_9E4208556BE8_.wvu.FilterData" localSheetId="0" hidden="1">Inventory!$A$1:$R$662</definedName>
    <definedName name="Z_0FF9B8C2_F98F_47A1_9F43_5C77B63248E7_.wvu.FilterData" localSheetId="0" hidden="1">Inventory!$A$1:$T$2975</definedName>
    <definedName name="Z_11B3B19F_B0AC_482B_BA7A_774DEE8BF19A_.wvu.FilterData" localSheetId="0" hidden="1">Inventory!$A$1:$R$662</definedName>
    <definedName name="Z_12A94D23_D20F_41D0_8054_E679E166CF71_.wvu.FilterData" localSheetId="0" hidden="1">Inventory!$A$1:$R$455</definedName>
    <definedName name="Z_226A896B_008F_4277_8C34_A591500777C3_.wvu.FilterData" localSheetId="0" hidden="1">Inventory!$A$1:$R$975</definedName>
    <definedName name="Z_299DE9C9_F2CF_453C_A5A9_AAB8CE7CC499_.wvu.FilterData" localSheetId="0" hidden="1">Inventory!$A$1:$R$975</definedName>
    <definedName name="Z_4272690F_5CF0_4DB7_95C4_CFF9E26EC1CD_.wvu.FilterData" localSheetId="0" hidden="1">Inventory!$A$1:$R$662</definedName>
    <definedName name="Z_46A1835A_E658_47B8_A951_AB3E5C923452_.wvu.FilterData" localSheetId="0" hidden="1">Inventory!$A$1:$R$662</definedName>
    <definedName name="Z_4AFC838C_A60C_40E6_BACC_779F8AA1D677_.wvu.FilterData" localSheetId="0" hidden="1">Inventory!$A$1:$R$662</definedName>
    <definedName name="Z_59DE15F0_9687_4EFA_BCB5_F29BB4B1B8C7_.wvu.FilterData" localSheetId="0" hidden="1">Inventory!$A$1:$R$662</definedName>
    <definedName name="Z_620483F5_C180_46B3_8CF6_EFCC0D505BD8_.wvu.FilterData" localSheetId="0" hidden="1">Inventory!$A$1:$R$662</definedName>
    <definedName name="Z_64A70697_EAB3_4B98_9469_0A712F5F5CA4_.wvu.FilterData" localSheetId="0" hidden="1">Inventory!$A$1:$R$662</definedName>
    <definedName name="Z_665882C0_F0A4_460E_8014_4C1CB3D185BF_.wvu.FilterData" localSheetId="0" hidden="1">Inventory!$A$1:$R$662</definedName>
    <definedName name="Z_6A037885_C68D_4E54_A656_936EBEC80F91_.wvu.FilterData" localSheetId="0" hidden="1">Inventory!$A$1:$R$662</definedName>
    <definedName name="Z_73214520_0640_4A11_BEF0_3A89FECE9524_.wvu.FilterData" localSheetId="0" hidden="1">Inventory!$A$1:$R$382</definedName>
    <definedName name="Z_790C9A3F_B9AB_47D4_B483_66EE533BAA74_.wvu.FilterData" localSheetId="0" hidden="1">Inventory!$A$1:$R$455</definedName>
    <definedName name="Z_7A7183E3_2C89_44CD_B527_D0C82291BA79_.wvu.FilterData" localSheetId="0" hidden="1">Inventory!$N$471</definedName>
    <definedName name="Z_8C1CD24D_ED34_4B5F_895A_2E8C897E4978_.wvu.FilterData" localSheetId="0" hidden="1">Inventory!$A$1:$R$662</definedName>
    <definedName name="Z_A7908AEC_260A_4EBB_897A_372013B2F314_.wvu.FilterData" localSheetId="0" hidden="1">Inventory!$A$1:$T$2975</definedName>
    <definedName name="Z_B1F3D576_48FB_428D_A77B_6AEB42D35CB2_.wvu.FilterData" localSheetId="0" hidden="1">Inventory!$A$1:$R$662</definedName>
    <definedName name="Z_C1440F92_4A1A_4261_B347_717B07439564_.wvu.FilterData" localSheetId="0" hidden="1">Inventory!$A$1:$R$662</definedName>
    <definedName name="Z_CE961BB3_0E92_4D53_AE10_9F133A6C059E_.wvu.FilterData" localSheetId="0" hidden="1">Inventory!$A$1:$R$662</definedName>
    <definedName name="Z_CFD8A37D_46B8_4461_A036_5D1785C15F09_.wvu.FilterData" localSheetId="0" hidden="1">Inventory!$A$1:$R$662</definedName>
    <definedName name="Z_D602963C_AD66_4926_A793_E08871C2565B_.wvu.FilterData" localSheetId="0" hidden="1">Inventory!$A$1:$R$662</definedName>
    <definedName name="Z_EEBC7114_4EEA_4C9E_9CFD_A610CFF4EAFF_.wvu.FilterData" localSheetId="0" hidden="1">Inventory!$A$1:$R$205</definedName>
    <definedName name="Z_FAFB024D_3C2D_4921_BC39_C8BE9E9930E0_.wvu.FilterData" localSheetId="0" hidden="1">Inventory!$A$1:$R$203</definedName>
  </definedNames>
  <calcPr calcId="191029"/>
  <customWorkbookViews>
    <customWorkbookView name="Filter 1" guid="{07176263-F884-424C-8718-43A6BBA455BE}" maximized="1" windowWidth="0" windowHeight="0" activeSheetId="0"/>
    <customWorkbookView name="Filter 3" guid="{790C9A3F-B9AB-47D4-B483-66EE533BAA74}" maximized="1" windowWidth="0" windowHeight="0" activeSheetId="0"/>
    <customWorkbookView name="Filter 2" guid="{12A94D23-D20F-41D0-8054-E679E166CF71}" maximized="1" windowWidth="0" windowHeight="0" activeSheetId="0"/>
    <customWorkbookView name="Filter 5" guid="{0FDC851D-8912-4AE7-8F5E-9E4208556BE8}" maximized="1" windowWidth="0" windowHeight="0" activeSheetId="0"/>
    <customWorkbookView name="Filter 4" guid="{59DE15F0-9687-4EFA-BCB5-F29BB4B1B8C7}" maximized="1" windowWidth="0" windowHeight="0" activeSheetId="0"/>
    <customWorkbookView name="Kristin" guid="{73214520-0640-4A11-BEF0-3A89FECE9524}" maximized="1" windowWidth="0" windowHeight="0" activeSheetId="0"/>
    <customWorkbookView name="Filter 7" guid="{11B3B19F-B0AC-482B-BA7A-774DEE8BF19A}" maximized="1" windowWidth="0" windowHeight="0" activeSheetId="0"/>
    <customWorkbookView name="Filter 6" guid="{8C1CD24D-ED34-4B5F-895A-2E8C897E4978}" maximized="1" windowWidth="0" windowHeight="0" activeSheetId="0"/>
    <customWorkbookView name="Marie" guid="{B1F3D576-48FB-428D-A77B-6AEB42D35CB2}" maximized="1" windowWidth="0" windowHeight="0" activeSheetId="0"/>
    <customWorkbookView name="Filter 9" guid="{D602963C-AD66-4926-A793-E08871C2565B}" maximized="1" windowWidth="0" windowHeight="0" activeSheetId="0"/>
    <customWorkbookView name="Filter 21" guid="{299DE9C9-F2CF-453C-A5A9-AAB8CE7CC499}" maximized="1" windowWidth="0" windowHeight="0" activeSheetId="0"/>
    <customWorkbookView name="Filter 20" guid="{226A896B-008F-4277-8C34-A591500777C3}" maximized="1" windowWidth="0" windowHeight="0" activeSheetId="0"/>
    <customWorkbookView name="Filter 8" guid="{620483F5-C180-46B3-8CF6-EFCC0D505BD8}" maximized="1" windowWidth="0" windowHeight="0" activeSheetId="0"/>
    <customWorkbookView name="Summer drop" guid="{EEBC7114-4EEA-4C9E-9CFD-A610CFF4EAFF}" maximized="1" windowWidth="0" windowHeight="0" activeSheetId="0"/>
    <customWorkbookView name="Filter 23" guid="{0FF9B8C2-F98F-47A1-9F43-5C77B63248E7}" maximized="1" windowWidth="0" windowHeight="0" activeSheetId="0"/>
    <customWorkbookView name="Filter 22" guid="{A7908AEC-260A-4EBB-897A-372013B2F314}" maximized="1" windowWidth="0" windowHeight="0" activeSheetId="0"/>
    <customWorkbookView name="Next drop" guid="{075718FC-1F4F-459B-A788-AAE56C5A0957}" maximized="1" windowWidth="0" windowHeight="0" activeSheetId="0"/>
    <customWorkbookView name="Filter 19" guid="{64A70697-EAB3-4B98-9469-0A712F5F5CA4}" maximized="1" windowWidth="0" windowHeight="0" activeSheetId="0"/>
    <customWorkbookView name="Sold" guid="{FAFB024D-3C2D-4921-BC39-C8BE9E9930E0}" maximized="1" windowWidth="0" windowHeight="0" activeSheetId="0"/>
    <customWorkbookView name="Filter 10" guid="{4272690F-5CF0-4DB7-95C4-CFF9E26EC1CD}" maximized="1" windowWidth="0" windowHeight="0" activeSheetId="0"/>
    <customWorkbookView name="Filter 18" guid="{6A037885-C68D-4E54-A656-936EBEC80F91}" maximized="1" windowWidth="0" windowHeight="0" activeSheetId="0"/>
    <customWorkbookView name="Filter 17" guid="{46A1835A-E658-47B8-A951-AB3E5C923452}" maximized="1" windowWidth="0" windowHeight="0" activeSheetId="0"/>
    <customWorkbookView name="Filter 16" guid="{665882C0-F0A4-460E-8014-4C1CB3D185BF}" maximized="1" windowWidth="0" windowHeight="0" activeSheetId="0"/>
    <customWorkbookView name="Filter 15" guid="{CFD8A37D-46B8-4461-A036-5D1785C15F09}" maximized="1" windowWidth="0" windowHeight="0" activeSheetId="0"/>
    <customWorkbookView name="Filter 14" guid="{CE961BB3-0E92-4D53-AE10-9F133A6C059E}" maximized="1" windowWidth="0" windowHeight="0" activeSheetId="0"/>
    <customWorkbookView name="Filter 13" guid="{7A7183E3-2C89-44CD-B527-D0C82291BA79}" maximized="1" windowWidth="0" windowHeight="0" activeSheetId="0"/>
    <customWorkbookView name="Filter 12" guid="{4AFC838C-A60C-40E6-BACC-779F8AA1D677}" maximized="1" windowWidth="0" windowHeight="0" activeSheetId="0"/>
    <customWorkbookView name="Filter 11" guid="{C1440F92-4A1A-4261-B347-717B07439564}" maximized="1" windowWidth="0" windowHeight="0" activeSheetId="0"/>
  </customWorkbookViews>
  <pivotCaches>
    <pivotCache cacheId="7" r:id="rId10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3" i="9" l="1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B34" i="9" s="1"/>
  <c r="B108" i="8"/>
  <c r="B107" i="8"/>
  <c r="B106" i="8"/>
  <c r="B105" i="8"/>
  <c r="B104" i="8"/>
  <c r="B103" i="8"/>
  <c r="B102" i="8"/>
  <c r="B101" i="8"/>
  <c r="B100" i="8"/>
  <c r="B99" i="8"/>
  <c r="B98" i="8"/>
  <c r="B97" i="8"/>
  <c r="B96" i="8"/>
  <c r="B95" i="8"/>
  <c r="B94" i="8"/>
  <c r="B93" i="8"/>
  <c r="B92" i="8"/>
  <c r="B91" i="8"/>
  <c r="B90" i="8"/>
  <c r="B89" i="8"/>
  <c r="B88" i="8"/>
  <c r="B87" i="8"/>
  <c r="B86" i="8"/>
  <c r="B85" i="8"/>
  <c r="B84" i="8"/>
  <c r="B83" i="8"/>
  <c r="B82" i="8"/>
  <c r="B81" i="8"/>
  <c r="B80" i="8"/>
  <c r="B79" i="8"/>
  <c r="B78" i="8"/>
  <c r="B77" i="8"/>
  <c r="B76" i="8"/>
  <c r="B75" i="8"/>
  <c r="B74" i="8"/>
  <c r="B73" i="8"/>
  <c r="B72" i="8"/>
  <c r="B71" i="8"/>
  <c r="B70" i="8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47" i="8"/>
  <c r="B46" i="8"/>
  <c r="B45" i="8"/>
  <c r="B44" i="8"/>
  <c r="B43" i="8"/>
  <c r="B42" i="8"/>
  <c r="B41" i="8"/>
  <c r="B40" i="8"/>
  <c r="B39" i="8"/>
  <c r="B38" i="8"/>
  <c r="B3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5" i="8"/>
  <c r="B14" i="8"/>
  <c r="B13" i="8"/>
  <c r="B12" i="8"/>
  <c r="B11" i="8"/>
  <c r="B10" i="8"/>
  <c r="B9" i="8"/>
  <c r="B8" i="8"/>
  <c r="B7" i="8"/>
  <c r="B6" i="8"/>
  <c r="B5" i="8"/>
  <c r="B4" i="8"/>
  <c r="B3" i="8"/>
  <c r="B2" i="8"/>
  <c r="B1" i="8"/>
  <c r="J16" i="7"/>
  <c r="H16" i="7"/>
  <c r="E80" i="5"/>
  <c r="E77" i="5"/>
  <c r="E76" i="5"/>
  <c r="E75" i="5"/>
  <c r="E74" i="5"/>
  <c r="E73" i="5"/>
  <c r="E72" i="5"/>
  <c r="E71" i="5"/>
  <c r="E70" i="5"/>
  <c r="E68" i="5"/>
  <c r="E67" i="5"/>
  <c r="E66" i="5"/>
  <c r="E65" i="5"/>
  <c r="E64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AK1069" i="4"/>
  <c r="AJ1069" i="4"/>
  <c r="AK1068" i="4"/>
  <c r="AJ1068" i="4"/>
  <c r="AK1067" i="4"/>
  <c r="AJ1067" i="4"/>
  <c r="AK1066" i="4"/>
  <c r="AJ1066" i="4"/>
  <c r="AK1065" i="4"/>
  <c r="AJ1065" i="4"/>
  <c r="AK1064" i="4"/>
  <c r="AJ1064" i="4"/>
  <c r="AK1063" i="4"/>
  <c r="AJ1063" i="4"/>
  <c r="AK1062" i="4"/>
  <c r="AJ1062" i="4"/>
  <c r="AK1061" i="4"/>
  <c r="AJ1061" i="4"/>
  <c r="AK1060" i="4"/>
  <c r="AJ1060" i="4"/>
  <c r="AK1059" i="4"/>
  <c r="AJ1059" i="4"/>
  <c r="AK1058" i="4"/>
  <c r="AJ1058" i="4"/>
  <c r="AK1057" i="4"/>
  <c r="AJ1057" i="4"/>
  <c r="AK1056" i="4"/>
  <c r="AJ1056" i="4"/>
  <c r="AK1055" i="4"/>
  <c r="AJ1055" i="4"/>
  <c r="AK1054" i="4"/>
  <c r="AJ1054" i="4"/>
  <c r="AK1053" i="4"/>
  <c r="AJ1053" i="4"/>
  <c r="AK1052" i="4"/>
  <c r="AJ1052" i="4"/>
  <c r="AK1051" i="4"/>
  <c r="AJ1051" i="4"/>
  <c r="AK1050" i="4"/>
  <c r="AJ1050" i="4"/>
  <c r="AK1049" i="4"/>
  <c r="AJ1049" i="4"/>
  <c r="AK1048" i="4"/>
  <c r="AJ1048" i="4"/>
  <c r="AK1047" i="4"/>
  <c r="AJ1047" i="4"/>
  <c r="AK1046" i="4"/>
  <c r="AJ1046" i="4"/>
  <c r="AK1045" i="4"/>
  <c r="AJ1045" i="4"/>
  <c r="AK1044" i="4"/>
  <c r="AJ1044" i="4"/>
  <c r="AK1043" i="4"/>
  <c r="AJ1043" i="4"/>
  <c r="AK1042" i="4"/>
  <c r="AJ1042" i="4"/>
  <c r="AK1041" i="4"/>
  <c r="AJ1041" i="4"/>
  <c r="AK1040" i="4"/>
  <c r="AJ1040" i="4"/>
  <c r="AK1039" i="4"/>
  <c r="AJ1039" i="4"/>
  <c r="AK1038" i="4"/>
  <c r="AJ1038" i="4"/>
  <c r="AK1037" i="4"/>
  <c r="AJ1037" i="4"/>
  <c r="AK1036" i="4"/>
  <c r="AJ1036" i="4"/>
  <c r="AK1035" i="4"/>
  <c r="AJ1035" i="4"/>
  <c r="AK1034" i="4"/>
  <c r="AJ1034" i="4"/>
  <c r="AK1033" i="4"/>
  <c r="AJ1033" i="4"/>
  <c r="AK1032" i="4"/>
  <c r="AJ1032" i="4"/>
  <c r="AK1031" i="4"/>
  <c r="AJ1031" i="4"/>
  <c r="AK1030" i="4"/>
  <c r="AJ1030" i="4"/>
  <c r="AK1029" i="4"/>
  <c r="AJ1029" i="4"/>
  <c r="AK1028" i="4"/>
  <c r="AJ1028" i="4"/>
  <c r="AK1027" i="4"/>
  <c r="AJ1027" i="4"/>
  <c r="AK1026" i="4"/>
  <c r="AJ1026" i="4"/>
  <c r="AK1025" i="4"/>
  <c r="AJ1025" i="4"/>
  <c r="AK1024" i="4"/>
  <c r="AJ1024" i="4"/>
  <c r="AK1023" i="4"/>
  <c r="AJ1023" i="4"/>
  <c r="AK1022" i="4"/>
  <c r="AJ1022" i="4"/>
  <c r="AK1021" i="4"/>
  <c r="AJ1021" i="4"/>
  <c r="AK1020" i="4"/>
  <c r="AJ1020" i="4"/>
  <c r="AK1019" i="4"/>
  <c r="AJ1019" i="4"/>
  <c r="AK1018" i="4"/>
  <c r="AJ1018" i="4"/>
  <c r="AK1017" i="4"/>
  <c r="AJ1017" i="4"/>
  <c r="AK1016" i="4"/>
  <c r="AJ1016" i="4"/>
  <c r="AK1015" i="4"/>
  <c r="AJ1015" i="4"/>
  <c r="AK1014" i="4"/>
  <c r="AJ1014" i="4"/>
  <c r="AK1013" i="4"/>
  <c r="AJ1013" i="4"/>
  <c r="AK1012" i="4"/>
  <c r="AJ1012" i="4"/>
  <c r="AK1011" i="4"/>
  <c r="AJ1011" i="4"/>
  <c r="AK1010" i="4"/>
  <c r="AJ1010" i="4"/>
  <c r="AK1009" i="4"/>
  <c r="AJ1009" i="4"/>
  <c r="AK1008" i="4"/>
  <c r="AJ1008" i="4"/>
  <c r="AK1007" i="4"/>
  <c r="AJ1007" i="4"/>
  <c r="AK1006" i="4"/>
  <c r="AJ1006" i="4"/>
  <c r="AK1005" i="4"/>
  <c r="AJ1005" i="4"/>
  <c r="AK1004" i="4"/>
  <c r="AJ1004" i="4"/>
  <c r="AK1003" i="4"/>
  <c r="AJ1003" i="4"/>
  <c r="AK1002" i="4"/>
  <c r="AJ1002" i="4"/>
  <c r="AK1001" i="4"/>
  <c r="AJ1001" i="4"/>
  <c r="AK1000" i="4"/>
  <c r="AJ1000" i="4"/>
  <c r="AK999" i="4"/>
  <c r="AJ999" i="4"/>
  <c r="AK998" i="4"/>
  <c r="AJ998" i="4"/>
  <c r="AK997" i="4"/>
  <c r="AJ997" i="4"/>
  <c r="AK996" i="4"/>
  <c r="AJ996" i="4"/>
  <c r="AK995" i="4"/>
  <c r="AJ995" i="4"/>
  <c r="AK994" i="4"/>
  <c r="AJ994" i="4"/>
  <c r="AK993" i="4"/>
  <c r="AJ993" i="4"/>
  <c r="AK992" i="4"/>
  <c r="AJ992" i="4"/>
  <c r="AK991" i="4"/>
  <c r="AJ991" i="4"/>
  <c r="AK990" i="4"/>
  <c r="AJ990" i="4"/>
  <c r="AK989" i="4"/>
  <c r="AJ989" i="4"/>
  <c r="AK988" i="4"/>
  <c r="AJ988" i="4"/>
  <c r="AK987" i="4"/>
  <c r="AJ987" i="4"/>
  <c r="AK986" i="4"/>
  <c r="AJ986" i="4"/>
  <c r="AK985" i="4"/>
  <c r="AJ985" i="4"/>
  <c r="AK984" i="4"/>
  <c r="AJ984" i="4"/>
  <c r="AK983" i="4"/>
  <c r="AJ983" i="4"/>
  <c r="AK982" i="4"/>
  <c r="AJ982" i="4"/>
  <c r="AK981" i="4"/>
  <c r="AJ981" i="4"/>
  <c r="AK980" i="4"/>
  <c r="AJ980" i="4"/>
  <c r="AK979" i="4"/>
  <c r="AJ979" i="4"/>
  <c r="AK978" i="4"/>
  <c r="AJ978" i="4"/>
  <c r="AK977" i="4"/>
  <c r="AJ977" i="4"/>
  <c r="AK976" i="4"/>
  <c r="AJ976" i="4"/>
  <c r="AK975" i="4"/>
  <c r="AJ975" i="4"/>
  <c r="AK974" i="4"/>
  <c r="AJ974" i="4"/>
  <c r="AK973" i="4"/>
  <c r="AJ973" i="4"/>
  <c r="AK972" i="4"/>
  <c r="AJ972" i="4"/>
  <c r="AK971" i="4"/>
  <c r="AJ971" i="4"/>
  <c r="AK970" i="4"/>
  <c r="AJ970" i="4"/>
  <c r="AK969" i="4"/>
  <c r="AJ969" i="4"/>
  <c r="AK968" i="4"/>
  <c r="AJ968" i="4"/>
  <c r="AK967" i="4"/>
  <c r="AJ967" i="4"/>
  <c r="AK966" i="4"/>
  <c r="AJ966" i="4"/>
  <c r="AK965" i="4"/>
  <c r="AJ965" i="4"/>
  <c r="AK964" i="4"/>
  <c r="AJ964" i="4"/>
  <c r="AK963" i="4"/>
  <c r="AJ963" i="4"/>
  <c r="AK962" i="4"/>
  <c r="AJ962" i="4"/>
  <c r="AK961" i="4"/>
  <c r="AJ961" i="4"/>
  <c r="AK960" i="4"/>
  <c r="AJ960" i="4"/>
  <c r="AK959" i="4"/>
  <c r="AJ959" i="4"/>
  <c r="AK958" i="4"/>
  <c r="AJ958" i="4"/>
  <c r="AK957" i="4"/>
  <c r="AJ957" i="4"/>
  <c r="AK956" i="4"/>
  <c r="AJ956" i="4"/>
  <c r="AK955" i="4"/>
  <c r="AJ955" i="4"/>
  <c r="AK954" i="4"/>
  <c r="AJ954" i="4"/>
  <c r="AK953" i="4"/>
  <c r="AJ953" i="4"/>
  <c r="AK952" i="4"/>
  <c r="AJ952" i="4"/>
  <c r="AK951" i="4"/>
  <c r="AJ951" i="4"/>
  <c r="AK950" i="4"/>
  <c r="AJ950" i="4"/>
  <c r="AK949" i="4"/>
  <c r="AJ949" i="4"/>
  <c r="AK948" i="4"/>
  <c r="AJ948" i="4"/>
  <c r="AK947" i="4"/>
  <c r="AJ947" i="4"/>
  <c r="AK946" i="4"/>
  <c r="AJ946" i="4"/>
  <c r="AK945" i="4"/>
  <c r="AJ945" i="4"/>
  <c r="AK944" i="4"/>
  <c r="AJ944" i="4"/>
  <c r="AK943" i="4"/>
  <c r="AJ943" i="4"/>
  <c r="AK942" i="4"/>
  <c r="AJ942" i="4"/>
  <c r="AK941" i="4"/>
  <c r="AJ941" i="4"/>
  <c r="AK940" i="4"/>
  <c r="AJ940" i="4"/>
  <c r="AK939" i="4"/>
  <c r="AJ939" i="4"/>
  <c r="AK938" i="4"/>
  <c r="AJ938" i="4"/>
  <c r="AK937" i="4"/>
  <c r="AJ937" i="4"/>
  <c r="AK936" i="4"/>
  <c r="AJ936" i="4"/>
  <c r="AK935" i="4"/>
  <c r="AJ935" i="4"/>
  <c r="AK934" i="4"/>
  <c r="AJ934" i="4"/>
  <c r="AK933" i="4"/>
  <c r="AJ933" i="4"/>
  <c r="AK932" i="4"/>
  <c r="AJ932" i="4"/>
  <c r="AK931" i="4"/>
  <c r="AJ931" i="4"/>
  <c r="AK930" i="4"/>
  <c r="AJ930" i="4"/>
  <c r="AK929" i="4"/>
  <c r="AJ929" i="4"/>
  <c r="AK928" i="4"/>
  <c r="AJ928" i="4"/>
  <c r="AK927" i="4"/>
  <c r="AJ927" i="4"/>
  <c r="AK926" i="4"/>
  <c r="AJ926" i="4"/>
  <c r="AK925" i="4"/>
  <c r="AJ925" i="4"/>
  <c r="AK924" i="4"/>
  <c r="AJ924" i="4"/>
  <c r="AK923" i="4"/>
  <c r="AJ923" i="4"/>
  <c r="AK922" i="4"/>
  <c r="AJ922" i="4"/>
  <c r="AK921" i="4"/>
  <c r="AJ921" i="4"/>
  <c r="AK920" i="4"/>
  <c r="AJ920" i="4"/>
  <c r="AK919" i="4"/>
  <c r="AJ919" i="4"/>
  <c r="AK918" i="4"/>
  <c r="AJ918" i="4"/>
  <c r="AK917" i="4"/>
  <c r="AJ917" i="4"/>
  <c r="AK916" i="4"/>
  <c r="AJ916" i="4"/>
  <c r="AK915" i="4"/>
  <c r="AJ915" i="4"/>
  <c r="AK914" i="4"/>
  <c r="AJ914" i="4"/>
  <c r="AK913" i="4"/>
  <c r="AJ913" i="4"/>
  <c r="AK912" i="4"/>
  <c r="AJ912" i="4"/>
  <c r="AK911" i="4"/>
  <c r="AJ911" i="4"/>
  <c r="AK910" i="4"/>
  <c r="AJ910" i="4"/>
  <c r="AK909" i="4"/>
  <c r="AJ909" i="4"/>
  <c r="AK908" i="4"/>
  <c r="AJ908" i="4"/>
  <c r="AK907" i="4"/>
  <c r="AJ907" i="4"/>
  <c r="AK906" i="4"/>
  <c r="AJ906" i="4"/>
  <c r="AK905" i="4"/>
  <c r="AJ905" i="4"/>
  <c r="AK904" i="4"/>
  <c r="AJ904" i="4"/>
  <c r="AK903" i="4"/>
  <c r="AJ903" i="4"/>
  <c r="AK902" i="4"/>
  <c r="AJ902" i="4"/>
  <c r="AK901" i="4"/>
  <c r="AJ901" i="4"/>
  <c r="AK900" i="4"/>
  <c r="AJ900" i="4"/>
  <c r="AK899" i="4"/>
  <c r="AJ899" i="4"/>
  <c r="AK898" i="4"/>
  <c r="AJ898" i="4"/>
  <c r="AK897" i="4"/>
  <c r="AJ897" i="4"/>
  <c r="AK896" i="4"/>
  <c r="AJ896" i="4"/>
  <c r="AK895" i="4"/>
  <c r="AJ895" i="4"/>
  <c r="AK894" i="4"/>
  <c r="AJ894" i="4"/>
  <c r="AK893" i="4"/>
  <c r="AJ893" i="4"/>
  <c r="AK892" i="4"/>
  <c r="AJ892" i="4"/>
  <c r="AK891" i="4"/>
  <c r="AJ891" i="4"/>
  <c r="AK890" i="4"/>
  <c r="AJ890" i="4"/>
  <c r="AK889" i="4"/>
  <c r="AJ889" i="4"/>
  <c r="AK888" i="4"/>
  <c r="AJ888" i="4"/>
  <c r="AK887" i="4"/>
  <c r="AJ887" i="4"/>
  <c r="AK886" i="4"/>
  <c r="AJ886" i="4"/>
  <c r="AK885" i="4"/>
  <c r="AJ885" i="4"/>
  <c r="AK884" i="4"/>
  <c r="AJ884" i="4"/>
  <c r="AK883" i="4"/>
  <c r="AJ883" i="4"/>
  <c r="AK882" i="4"/>
  <c r="AJ882" i="4"/>
  <c r="AK881" i="4"/>
  <c r="AJ881" i="4"/>
  <c r="AK880" i="4"/>
  <c r="AJ880" i="4"/>
  <c r="AK879" i="4"/>
  <c r="AJ879" i="4"/>
  <c r="AK878" i="4"/>
  <c r="AJ878" i="4"/>
  <c r="AK877" i="4"/>
  <c r="AJ877" i="4"/>
  <c r="AK876" i="4"/>
  <c r="AJ876" i="4"/>
  <c r="AK875" i="4"/>
  <c r="AJ875" i="4"/>
  <c r="AK874" i="4"/>
  <c r="AJ874" i="4"/>
  <c r="AK873" i="4"/>
  <c r="AJ873" i="4"/>
  <c r="AK872" i="4"/>
  <c r="AJ872" i="4"/>
  <c r="AK871" i="4"/>
  <c r="AJ871" i="4"/>
  <c r="AK870" i="4"/>
  <c r="AJ870" i="4"/>
  <c r="AK869" i="4"/>
  <c r="AJ869" i="4"/>
  <c r="AK868" i="4"/>
  <c r="AJ868" i="4"/>
  <c r="AK867" i="4"/>
  <c r="AJ867" i="4"/>
  <c r="AK866" i="4"/>
  <c r="AJ866" i="4"/>
  <c r="AK865" i="4"/>
  <c r="AJ865" i="4"/>
  <c r="AK864" i="4"/>
  <c r="AJ864" i="4"/>
  <c r="AK863" i="4"/>
  <c r="AJ863" i="4"/>
  <c r="AK862" i="4"/>
  <c r="AJ862" i="4"/>
  <c r="AK861" i="4"/>
  <c r="AJ861" i="4"/>
  <c r="AK860" i="4"/>
  <c r="AJ860" i="4"/>
  <c r="AK859" i="4"/>
  <c r="AJ859" i="4"/>
  <c r="AK858" i="4"/>
  <c r="AJ858" i="4"/>
  <c r="AK857" i="4"/>
  <c r="AJ857" i="4"/>
  <c r="AK856" i="4"/>
  <c r="AJ856" i="4"/>
  <c r="AK855" i="4"/>
  <c r="AJ855" i="4"/>
  <c r="AK854" i="4"/>
  <c r="AJ854" i="4"/>
  <c r="AK853" i="4"/>
  <c r="AJ853" i="4"/>
  <c r="AK852" i="4"/>
  <c r="AJ852" i="4"/>
  <c r="AK851" i="4"/>
  <c r="AJ851" i="4"/>
  <c r="AK850" i="4"/>
  <c r="AJ850" i="4"/>
  <c r="AK849" i="4"/>
  <c r="AJ849" i="4"/>
  <c r="AK848" i="4"/>
  <c r="AJ848" i="4"/>
  <c r="AK847" i="4"/>
  <c r="AJ847" i="4"/>
  <c r="AK846" i="4"/>
  <c r="AJ846" i="4"/>
  <c r="AK845" i="4"/>
  <c r="AJ845" i="4"/>
  <c r="AK844" i="4"/>
  <c r="AJ844" i="4"/>
  <c r="AK843" i="4"/>
  <c r="AJ843" i="4"/>
  <c r="AK842" i="4"/>
  <c r="AJ842" i="4"/>
  <c r="AK841" i="4"/>
  <c r="AJ841" i="4"/>
  <c r="AK840" i="4"/>
  <c r="AJ840" i="4"/>
  <c r="AK839" i="4"/>
  <c r="AJ839" i="4"/>
  <c r="AK838" i="4"/>
  <c r="AJ838" i="4"/>
  <c r="AK837" i="4"/>
  <c r="AJ837" i="4"/>
  <c r="AK836" i="4"/>
  <c r="AJ836" i="4"/>
  <c r="AK835" i="4"/>
  <c r="AJ835" i="4"/>
  <c r="AK834" i="4"/>
  <c r="AJ834" i="4"/>
  <c r="AK833" i="4"/>
  <c r="AJ833" i="4"/>
  <c r="AK832" i="4"/>
  <c r="AJ832" i="4"/>
  <c r="AK831" i="4"/>
  <c r="AJ831" i="4"/>
  <c r="AK830" i="4"/>
  <c r="AJ830" i="4"/>
  <c r="AK829" i="4"/>
  <c r="AJ829" i="4"/>
  <c r="AK828" i="4"/>
  <c r="AJ828" i="4"/>
  <c r="AK827" i="4"/>
  <c r="AJ827" i="4"/>
  <c r="AK826" i="4"/>
  <c r="AJ826" i="4"/>
  <c r="AK825" i="4"/>
  <c r="AJ825" i="4"/>
  <c r="AK824" i="4"/>
  <c r="AJ824" i="4"/>
  <c r="AK823" i="4"/>
  <c r="AJ823" i="4"/>
  <c r="AK822" i="4"/>
  <c r="AJ822" i="4"/>
  <c r="AK821" i="4"/>
  <c r="AJ821" i="4"/>
  <c r="AK820" i="4"/>
  <c r="AJ820" i="4"/>
  <c r="AK819" i="4"/>
  <c r="AJ819" i="4"/>
  <c r="AK818" i="4"/>
  <c r="AJ818" i="4"/>
  <c r="AK817" i="4"/>
  <c r="AJ817" i="4"/>
  <c r="AK816" i="4"/>
  <c r="AJ816" i="4"/>
  <c r="AK815" i="4"/>
  <c r="AJ815" i="4"/>
  <c r="AK814" i="4"/>
  <c r="AJ814" i="4"/>
  <c r="AK813" i="4"/>
  <c r="AJ813" i="4"/>
  <c r="AK812" i="4"/>
  <c r="AJ812" i="4"/>
  <c r="AK811" i="4"/>
  <c r="AJ811" i="4"/>
  <c r="AK810" i="4"/>
  <c r="AJ810" i="4"/>
  <c r="AK809" i="4"/>
  <c r="AJ809" i="4"/>
  <c r="AK808" i="4"/>
  <c r="AJ808" i="4"/>
  <c r="AK807" i="4"/>
  <c r="AJ807" i="4"/>
  <c r="AK806" i="4"/>
  <c r="AJ806" i="4"/>
  <c r="AK805" i="4"/>
  <c r="AJ805" i="4"/>
  <c r="AK804" i="4"/>
  <c r="AJ804" i="4"/>
  <c r="AK803" i="4"/>
  <c r="AJ803" i="4"/>
  <c r="AK802" i="4"/>
  <c r="AJ802" i="4"/>
  <c r="AK801" i="4"/>
  <c r="AJ801" i="4"/>
  <c r="AK800" i="4"/>
  <c r="AJ800" i="4"/>
  <c r="AK799" i="4"/>
  <c r="AJ799" i="4"/>
  <c r="AK798" i="4"/>
  <c r="AJ798" i="4"/>
  <c r="AK797" i="4"/>
  <c r="AJ797" i="4"/>
  <c r="AK796" i="4"/>
  <c r="AJ796" i="4"/>
  <c r="AK795" i="4"/>
  <c r="AJ795" i="4"/>
  <c r="AK794" i="4"/>
  <c r="AJ794" i="4"/>
  <c r="AK793" i="4"/>
  <c r="AJ793" i="4"/>
  <c r="AK792" i="4"/>
  <c r="AJ792" i="4"/>
  <c r="AK791" i="4"/>
  <c r="AJ791" i="4"/>
  <c r="AK790" i="4"/>
  <c r="AJ790" i="4"/>
  <c r="AK789" i="4"/>
  <c r="AJ789" i="4"/>
  <c r="AK788" i="4"/>
  <c r="AJ788" i="4"/>
  <c r="AK787" i="4"/>
  <c r="AJ787" i="4"/>
  <c r="AK786" i="4"/>
  <c r="AJ786" i="4"/>
  <c r="AK785" i="4"/>
  <c r="AJ785" i="4"/>
  <c r="AK784" i="4"/>
  <c r="AJ784" i="4"/>
  <c r="AK783" i="4"/>
  <c r="AJ783" i="4"/>
  <c r="AK782" i="4"/>
  <c r="AJ782" i="4"/>
  <c r="AK781" i="4"/>
  <c r="AJ781" i="4"/>
  <c r="AK780" i="4"/>
  <c r="AJ780" i="4"/>
  <c r="AK779" i="4"/>
  <c r="AJ779" i="4"/>
  <c r="AK778" i="4"/>
  <c r="AJ778" i="4"/>
  <c r="AK777" i="4"/>
  <c r="AJ777" i="4"/>
  <c r="AK776" i="4"/>
  <c r="AJ776" i="4"/>
  <c r="AK775" i="4"/>
  <c r="AJ775" i="4"/>
  <c r="AK774" i="4"/>
  <c r="AJ774" i="4"/>
  <c r="AK773" i="4"/>
  <c r="AJ773" i="4"/>
  <c r="AK772" i="4"/>
  <c r="AJ772" i="4"/>
  <c r="AK771" i="4"/>
  <c r="AJ771" i="4"/>
  <c r="AK770" i="4"/>
  <c r="AJ770" i="4"/>
  <c r="AK769" i="4"/>
  <c r="AJ769" i="4"/>
  <c r="AK768" i="4"/>
  <c r="AJ768" i="4"/>
  <c r="AK767" i="4"/>
  <c r="AJ767" i="4"/>
  <c r="AK766" i="4"/>
  <c r="AJ766" i="4"/>
  <c r="AK765" i="4"/>
  <c r="AJ765" i="4"/>
  <c r="AK764" i="4"/>
  <c r="AJ764" i="4"/>
  <c r="AK763" i="4"/>
  <c r="AJ763" i="4"/>
  <c r="AK762" i="4"/>
  <c r="AJ762" i="4"/>
  <c r="AK761" i="4"/>
  <c r="AJ761" i="4"/>
  <c r="AK760" i="4"/>
  <c r="AJ760" i="4"/>
  <c r="AK759" i="4"/>
  <c r="AJ759" i="4"/>
  <c r="AK758" i="4"/>
  <c r="AJ758" i="4"/>
  <c r="AK757" i="4"/>
  <c r="AJ757" i="4"/>
  <c r="AK756" i="4"/>
  <c r="AJ756" i="4"/>
  <c r="AK755" i="4"/>
  <c r="AJ755" i="4"/>
  <c r="AK754" i="4"/>
  <c r="AJ754" i="4"/>
  <c r="AK753" i="4"/>
  <c r="AJ753" i="4"/>
  <c r="AK752" i="4"/>
  <c r="AJ752" i="4"/>
  <c r="AK751" i="4"/>
  <c r="AJ751" i="4"/>
  <c r="AK750" i="4"/>
  <c r="AJ750" i="4"/>
  <c r="AK749" i="4"/>
  <c r="AJ749" i="4"/>
  <c r="AK748" i="4"/>
  <c r="AJ748" i="4"/>
  <c r="AK747" i="4"/>
  <c r="AJ747" i="4"/>
  <c r="AK746" i="4"/>
  <c r="AJ746" i="4"/>
  <c r="AK745" i="4"/>
  <c r="AJ745" i="4"/>
  <c r="AK744" i="4"/>
  <c r="AJ744" i="4"/>
  <c r="AK743" i="4"/>
  <c r="AJ743" i="4"/>
  <c r="AK742" i="4"/>
  <c r="AJ742" i="4"/>
  <c r="AK741" i="4"/>
  <c r="AJ741" i="4"/>
  <c r="AK740" i="4"/>
  <c r="AJ740" i="4"/>
  <c r="AK739" i="4"/>
  <c r="AJ739" i="4"/>
  <c r="AK738" i="4"/>
  <c r="AJ738" i="4"/>
  <c r="AK737" i="4"/>
  <c r="AJ737" i="4"/>
  <c r="AK736" i="4"/>
  <c r="AJ736" i="4"/>
  <c r="AK735" i="4"/>
  <c r="AJ735" i="4"/>
  <c r="AK734" i="4"/>
  <c r="AJ734" i="4"/>
  <c r="AK733" i="4"/>
  <c r="AJ733" i="4"/>
  <c r="AK732" i="4"/>
  <c r="AJ732" i="4"/>
  <c r="AK731" i="4"/>
  <c r="AJ731" i="4"/>
  <c r="AK730" i="4"/>
  <c r="AJ730" i="4"/>
  <c r="AK729" i="4"/>
  <c r="AJ729" i="4"/>
  <c r="AK728" i="4"/>
  <c r="AJ728" i="4"/>
  <c r="AK727" i="4"/>
  <c r="AJ727" i="4"/>
  <c r="AK726" i="4"/>
  <c r="AJ726" i="4"/>
  <c r="AK725" i="4"/>
  <c r="AJ725" i="4"/>
  <c r="AK724" i="4"/>
  <c r="AJ724" i="4"/>
  <c r="AK723" i="4"/>
  <c r="AJ723" i="4"/>
  <c r="AK722" i="4"/>
  <c r="AJ722" i="4"/>
  <c r="AK721" i="4"/>
  <c r="AJ721" i="4"/>
  <c r="AK720" i="4"/>
  <c r="AJ720" i="4"/>
  <c r="AK719" i="4"/>
  <c r="AJ719" i="4"/>
  <c r="AK718" i="4"/>
  <c r="AJ718" i="4"/>
  <c r="AK717" i="4"/>
  <c r="AJ717" i="4"/>
  <c r="AK716" i="4"/>
  <c r="AJ716" i="4"/>
  <c r="AK715" i="4"/>
  <c r="AJ715" i="4"/>
  <c r="AK714" i="4"/>
  <c r="AJ714" i="4"/>
  <c r="AK713" i="4"/>
  <c r="AJ713" i="4"/>
  <c r="AK712" i="4"/>
  <c r="AJ712" i="4"/>
  <c r="AK711" i="4"/>
  <c r="AJ711" i="4"/>
  <c r="AK710" i="4"/>
  <c r="AJ710" i="4"/>
  <c r="AK709" i="4"/>
  <c r="AJ709" i="4"/>
  <c r="AK708" i="4"/>
  <c r="AJ708" i="4"/>
  <c r="AK707" i="4"/>
  <c r="AJ707" i="4"/>
  <c r="AK706" i="4"/>
  <c r="AJ706" i="4"/>
  <c r="AK705" i="4"/>
  <c r="AJ705" i="4"/>
  <c r="AK704" i="4"/>
  <c r="AJ704" i="4"/>
  <c r="AK703" i="4"/>
  <c r="AJ703" i="4"/>
  <c r="AK702" i="4"/>
  <c r="AJ702" i="4"/>
  <c r="AK701" i="4"/>
  <c r="AJ701" i="4"/>
  <c r="AK700" i="4"/>
  <c r="AJ700" i="4"/>
  <c r="AK699" i="4"/>
  <c r="AJ699" i="4"/>
  <c r="AK698" i="4"/>
  <c r="AJ698" i="4"/>
  <c r="AK697" i="4"/>
  <c r="AJ697" i="4"/>
  <c r="AK696" i="4"/>
  <c r="AJ696" i="4"/>
  <c r="AK695" i="4"/>
  <c r="AJ695" i="4"/>
  <c r="AK694" i="4"/>
  <c r="AJ694" i="4"/>
  <c r="AK693" i="4"/>
  <c r="AJ693" i="4"/>
  <c r="AK692" i="4"/>
  <c r="AJ692" i="4"/>
  <c r="AK691" i="4"/>
  <c r="AJ691" i="4"/>
  <c r="AK690" i="4"/>
  <c r="AJ690" i="4"/>
  <c r="AK689" i="4"/>
  <c r="AJ689" i="4"/>
  <c r="AK688" i="4"/>
  <c r="AJ688" i="4"/>
  <c r="AK687" i="4"/>
  <c r="AJ687" i="4"/>
  <c r="AK686" i="4"/>
  <c r="AJ686" i="4"/>
  <c r="AK685" i="4"/>
  <c r="AJ685" i="4"/>
  <c r="AK684" i="4"/>
  <c r="AJ684" i="4"/>
  <c r="AK683" i="4"/>
  <c r="AJ683" i="4"/>
  <c r="AK682" i="4"/>
  <c r="AJ682" i="4"/>
  <c r="AK681" i="4"/>
  <c r="AJ681" i="4"/>
  <c r="AK680" i="4"/>
  <c r="AJ680" i="4"/>
  <c r="AK679" i="4"/>
  <c r="AJ679" i="4"/>
  <c r="AK678" i="4"/>
  <c r="AJ678" i="4"/>
  <c r="AK677" i="4"/>
  <c r="AJ677" i="4"/>
  <c r="AK676" i="4"/>
  <c r="AJ676" i="4"/>
  <c r="AK675" i="4"/>
  <c r="AJ675" i="4"/>
  <c r="AK674" i="4"/>
  <c r="AJ674" i="4"/>
  <c r="AK673" i="4"/>
  <c r="AJ673" i="4"/>
  <c r="AK672" i="4"/>
  <c r="AJ672" i="4"/>
  <c r="AK671" i="4"/>
  <c r="AJ671" i="4"/>
  <c r="AK670" i="4"/>
  <c r="AJ670" i="4"/>
  <c r="AK669" i="4"/>
  <c r="AJ669" i="4"/>
  <c r="AK668" i="4"/>
  <c r="AJ668" i="4"/>
  <c r="AK667" i="4"/>
  <c r="AJ667" i="4"/>
  <c r="AK666" i="4"/>
  <c r="AJ666" i="4"/>
  <c r="AK665" i="4"/>
  <c r="AJ665" i="4"/>
  <c r="AK664" i="4"/>
  <c r="AJ664" i="4"/>
  <c r="AK663" i="4"/>
  <c r="AJ663" i="4"/>
  <c r="AK662" i="4"/>
  <c r="AJ662" i="4"/>
  <c r="AK661" i="4"/>
  <c r="AJ661" i="4"/>
  <c r="AK660" i="4"/>
  <c r="AJ660" i="4"/>
  <c r="AK659" i="4"/>
  <c r="AJ659" i="4"/>
  <c r="AK658" i="4"/>
  <c r="AJ658" i="4"/>
  <c r="AK657" i="4"/>
  <c r="AJ657" i="4"/>
  <c r="AK656" i="4"/>
  <c r="AJ656" i="4"/>
  <c r="AK655" i="4"/>
  <c r="AJ655" i="4"/>
  <c r="AK654" i="4"/>
  <c r="AJ654" i="4"/>
  <c r="AK653" i="4"/>
  <c r="AJ653" i="4"/>
  <c r="AK652" i="4"/>
  <c r="AJ652" i="4"/>
  <c r="AK651" i="4"/>
  <c r="AJ651" i="4"/>
  <c r="AK650" i="4"/>
  <c r="AJ650" i="4"/>
  <c r="AK649" i="4"/>
  <c r="AJ649" i="4"/>
  <c r="AK648" i="4"/>
  <c r="AJ648" i="4"/>
  <c r="AK647" i="4"/>
  <c r="AJ647" i="4"/>
  <c r="AK646" i="4"/>
  <c r="AJ646" i="4"/>
  <c r="AK645" i="4"/>
  <c r="AJ645" i="4"/>
  <c r="AK644" i="4"/>
  <c r="AJ644" i="4"/>
  <c r="AK643" i="4"/>
  <c r="AJ643" i="4"/>
  <c r="AK642" i="4"/>
  <c r="AJ642" i="4"/>
  <c r="AK641" i="4"/>
  <c r="AJ641" i="4"/>
  <c r="AK640" i="4"/>
  <c r="AJ640" i="4"/>
  <c r="AK639" i="4"/>
  <c r="AJ639" i="4"/>
  <c r="AK638" i="4"/>
  <c r="AJ638" i="4"/>
  <c r="AK637" i="4"/>
  <c r="AJ637" i="4"/>
  <c r="AK636" i="4"/>
  <c r="AJ636" i="4"/>
  <c r="AK635" i="4"/>
  <c r="AJ635" i="4"/>
  <c r="AK634" i="4"/>
  <c r="AJ634" i="4"/>
  <c r="AK633" i="4"/>
  <c r="AJ633" i="4"/>
  <c r="AK632" i="4"/>
  <c r="AJ632" i="4"/>
  <c r="AK631" i="4"/>
  <c r="AJ631" i="4"/>
  <c r="AK630" i="4"/>
  <c r="AJ630" i="4"/>
  <c r="AK629" i="4"/>
  <c r="AJ629" i="4"/>
  <c r="AK628" i="4"/>
  <c r="AJ628" i="4"/>
  <c r="AK627" i="4"/>
  <c r="AJ627" i="4"/>
  <c r="AK626" i="4"/>
  <c r="AJ626" i="4"/>
  <c r="AK625" i="4"/>
  <c r="AJ625" i="4"/>
  <c r="AK624" i="4"/>
  <c r="AJ624" i="4"/>
  <c r="AK623" i="4"/>
  <c r="AJ623" i="4"/>
  <c r="AK622" i="4"/>
  <c r="AJ622" i="4"/>
  <c r="AK621" i="4"/>
  <c r="AJ621" i="4"/>
  <c r="AK620" i="4"/>
  <c r="AJ620" i="4"/>
  <c r="AK619" i="4"/>
  <c r="AJ619" i="4"/>
  <c r="AK618" i="4"/>
  <c r="AJ618" i="4"/>
  <c r="AK617" i="4"/>
  <c r="AJ617" i="4"/>
  <c r="AK616" i="4"/>
  <c r="AJ616" i="4"/>
  <c r="AK615" i="4"/>
  <c r="AJ615" i="4"/>
  <c r="AK614" i="4"/>
  <c r="AJ614" i="4"/>
  <c r="AK613" i="4"/>
  <c r="AJ613" i="4"/>
  <c r="AK612" i="4"/>
  <c r="AJ612" i="4"/>
  <c r="AK611" i="4"/>
  <c r="AJ611" i="4"/>
  <c r="AK610" i="4"/>
  <c r="AJ610" i="4"/>
  <c r="AK609" i="4"/>
  <c r="AJ609" i="4"/>
  <c r="AK608" i="4"/>
  <c r="AJ608" i="4"/>
  <c r="AK607" i="4"/>
  <c r="AJ607" i="4"/>
  <c r="AK606" i="4"/>
  <c r="AJ606" i="4"/>
  <c r="AK605" i="4"/>
  <c r="AJ605" i="4"/>
  <c r="AK604" i="4"/>
  <c r="AJ604" i="4"/>
  <c r="AK603" i="4"/>
  <c r="AJ603" i="4"/>
  <c r="AK602" i="4"/>
  <c r="AJ602" i="4"/>
  <c r="AK601" i="4"/>
  <c r="AJ601" i="4"/>
  <c r="AK600" i="4"/>
  <c r="AJ600" i="4"/>
  <c r="AK599" i="4"/>
  <c r="AJ599" i="4"/>
  <c r="AK598" i="4"/>
  <c r="AJ598" i="4"/>
  <c r="AK597" i="4"/>
  <c r="AJ597" i="4"/>
  <c r="AK596" i="4"/>
  <c r="AJ596" i="4"/>
  <c r="AK595" i="4"/>
  <c r="AJ595" i="4"/>
  <c r="AK594" i="4"/>
  <c r="AJ594" i="4"/>
  <c r="AK593" i="4"/>
  <c r="AJ593" i="4"/>
  <c r="AK592" i="4"/>
  <c r="AJ592" i="4"/>
  <c r="AK591" i="4"/>
  <c r="AJ591" i="4"/>
  <c r="AK590" i="4"/>
  <c r="AJ590" i="4"/>
  <c r="AK589" i="4"/>
  <c r="AJ589" i="4"/>
  <c r="AK588" i="4"/>
  <c r="AJ588" i="4"/>
  <c r="AK587" i="4"/>
  <c r="AJ587" i="4"/>
  <c r="AK586" i="4"/>
  <c r="AJ586" i="4"/>
  <c r="AK585" i="4"/>
  <c r="AJ585" i="4"/>
  <c r="AK584" i="4"/>
  <c r="AJ584" i="4"/>
  <c r="AK583" i="4"/>
  <c r="AJ583" i="4"/>
  <c r="AK582" i="4"/>
  <c r="AJ582" i="4"/>
  <c r="AK581" i="4"/>
  <c r="AJ581" i="4"/>
  <c r="AK580" i="4"/>
  <c r="AJ580" i="4"/>
  <c r="AK579" i="4"/>
  <c r="AJ579" i="4"/>
  <c r="AK578" i="4"/>
  <c r="AJ578" i="4"/>
  <c r="AK577" i="4"/>
  <c r="AJ577" i="4"/>
  <c r="AK576" i="4"/>
  <c r="AJ576" i="4"/>
  <c r="AK575" i="4"/>
  <c r="AJ575" i="4"/>
  <c r="AK574" i="4"/>
  <c r="AJ574" i="4"/>
  <c r="AK573" i="4"/>
  <c r="AJ573" i="4"/>
  <c r="AK572" i="4"/>
  <c r="AJ572" i="4"/>
  <c r="AK571" i="4"/>
  <c r="AJ571" i="4"/>
  <c r="AK570" i="4"/>
  <c r="AJ570" i="4"/>
  <c r="AK569" i="4"/>
  <c r="AJ569" i="4"/>
  <c r="AK568" i="4"/>
  <c r="AJ568" i="4"/>
  <c r="AK567" i="4"/>
  <c r="AJ567" i="4"/>
  <c r="AK566" i="4"/>
  <c r="AJ566" i="4"/>
  <c r="AK565" i="4"/>
  <c r="AJ565" i="4"/>
  <c r="AK564" i="4"/>
  <c r="AJ564" i="4"/>
  <c r="AK563" i="4"/>
  <c r="AJ563" i="4"/>
  <c r="AK562" i="4"/>
  <c r="AJ562" i="4"/>
  <c r="AK561" i="4"/>
  <c r="AJ561" i="4"/>
  <c r="AK560" i="4"/>
  <c r="AJ560" i="4"/>
  <c r="AK559" i="4"/>
  <c r="AJ559" i="4"/>
  <c r="AK558" i="4"/>
  <c r="AJ558" i="4"/>
  <c r="AK557" i="4"/>
  <c r="AJ557" i="4"/>
  <c r="AK556" i="4"/>
  <c r="AJ556" i="4"/>
  <c r="AK555" i="4"/>
  <c r="AJ555" i="4"/>
  <c r="AF555" i="4"/>
  <c r="X555" i="4"/>
  <c r="AB555" i="4" s="1"/>
  <c r="W555" i="4"/>
  <c r="V555" i="4"/>
  <c r="AC555" i="4" s="1"/>
  <c r="P555" i="4"/>
  <c r="O555" i="4"/>
  <c r="AK554" i="4"/>
  <c r="AJ554" i="4"/>
  <c r="AF554" i="4"/>
  <c r="X554" i="4"/>
  <c r="AB554" i="4" s="1"/>
  <c r="W554" i="4"/>
  <c r="V554" i="4"/>
  <c r="AC554" i="4" s="1"/>
  <c r="P554" i="4"/>
  <c r="O554" i="4"/>
  <c r="AK553" i="4"/>
  <c r="AJ553" i="4"/>
  <c r="AF553" i="4"/>
  <c r="X553" i="4"/>
  <c r="AB553" i="4" s="1"/>
  <c r="W553" i="4"/>
  <c r="V553" i="4"/>
  <c r="AC553" i="4" s="1"/>
  <c r="P553" i="4"/>
  <c r="O553" i="4"/>
  <c r="AK552" i="4"/>
  <c r="AJ552" i="4"/>
  <c r="AF552" i="4"/>
  <c r="X552" i="4"/>
  <c r="AB552" i="4" s="1"/>
  <c r="W552" i="4"/>
  <c r="V552" i="4"/>
  <c r="AC552" i="4" s="1"/>
  <c r="P552" i="4"/>
  <c r="O552" i="4"/>
  <c r="AK551" i="4"/>
  <c r="AJ551" i="4"/>
  <c r="AF551" i="4"/>
  <c r="X551" i="4"/>
  <c r="AB551" i="4" s="1"/>
  <c r="W551" i="4"/>
  <c r="V551" i="4"/>
  <c r="AC551" i="4" s="1"/>
  <c r="P551" i="4"/>
  <c r="O551" i="4"/>
  <c r="AK550" i="4"/>
  <c r="AJ550" i="4"/>
  <c r="AF550" i="4"/>
  <c r="X550" i="4"/>
  <c r="AB550" i="4" s="1"/>
  <c r="W550" i="4"/>
  <c r="V550" i="4"/>
  <c r="AC550" i="4" s="1"/>
  <c r="P550" i="4"/>
  <c r="O550" i="4"/>
  <c r="AK549" i="4"/>
  <c r="AJ549" i="4"/>
  <c r="AF549" i="4"/>
  <c r="X549" i="4"/>
  <c r="AB549" i="4" s="1"/>
  <c r="W549" i="4"/>
  <c r="V549" i="4"/>
  <c r="AC549" i="4" s="1"/>
  <c r="P549" i="4"/>
  <c r="O549" i="4"/>
  <c r="AK548" i="4"/>
  <c r="AJ548" i="4"/>
  <c r="AF548" i="4"/>
  <c r="X548" i="4"/>
  <c r="AB548" i="4" s="1"/>
  <c r="W548" i="4"/>
  <c r="V548" i="4"/>
  <c r="AC548" i="4" s="1"/>
  <c r="P548" i="4"/>
  <c r="O548" i="4"/>
  <c r="AK547" i="4"/>
  <c r="AJ547" i="4"/>
  <c r="AF547" i="4"/>
  <c r="X547" i="4"/>
  <c r="AB547" i="4" s="1"/>
  <c r="W547" i="4"/>
  <c r="V547" i="4"/>
  <c r="AC547" i="4" s="1"/>
  <c r="P547" i="4"/>
  <c r="O547" i="4"/>
  <c r="AK546" i="4"/>
  <c r="AJ546" i="4"/>
  <c r="AF546" i="4"/>
  <c r="X546" i="4"/>
  <c r="AB546" i="4" s="1"/>
  <c r="W546" i="4"/>
  <c r="V546" i="4"/>
  <c r="AC546" i="4" s="1"/>
  <c r="P546" i="4"/>
  <c r="O546" i="4"/>
  <c r="AK545" i="4"/>
  <c r="AJ545" i="4"/>
  <c r="AF545" i="4"/>
  <c r="X545" i="4"/>
  <c r="AB545" i="4" s="1"/>
  <c r="W545" i="4"/>
  <c r="V545" i="4"/>
  <c r="AC545" i="4" s="1"/>
  <c r="P545" i="4"/>
  <c r="O545" i="4"/>
  <c r="AK544" i="4"/>
  <c r="AJ544" i="4"/>
  <c r="AF544" i="4"/>
  <c r="X544" i="4"/>
  <c r="AB544" i="4" s="1"/>
  <c r="W544" i="4"/>
  <c r="V544" i="4"/>
  <c r="AC544" i="4" s="1"/>
  <c r="P544" i="4"/>
  <c r="O544" i="4"/>
  <c r="AK543" i="4"/>
  <c r="AJ543" i="4"/>
  <c r="AF543" i="4"/>
  <c r="X543" i="4"/>
  <c r="AB543" i="4" s="1"/>
  <c r="W543" i="4"/>
  <c r="V543" i="4"/>
  <c r="AC543" i="4" s="1"/>
  <c r="P543" i="4"/>
  <c r="O543" i="4"/>
  <c r="AK542" i="4"/>
  <c r="AJ542" i="4"/>
  <c r="AF542" i="4"/>
  <c r="X542" i="4"/>
  <c r="AB542" i="4" s="1"/>
  <c r="W542" i="4"/>
  <c r="V542" i="4"/>
  <c r="AC542" i="4" s="1"/>
  <c r="P542" i="4"/>
  <c r="O542" i="4"/>
  <c r="AK541" i="4"/>
  <c r="AJ541" i="4"/>
  <c r="AF541" i="4"/>
  <c r="X541" i="4"/>
  <c r="AB541" i="4" s="1"/>
  <c r="W541" i="4"/>
  <c r="V541" i="4"/>
  <c r="AC541" i="4" s="1"/>
  <c r="P541" i="4"/>
  <c r="O541" i="4"/>
  <c r="AK540" i="4"/>
  <c r="AJ540" i="4"/>
  <c r="AF540" i="4"/>
  <c r="X540" i="4"/>
  <c r="AB540" i="4" s="1"/>
  <c r="W540" i="4"/>
  <c r="V540" i="4"/>
  <c r="AC540" i="4" s="1"/>
  <c r="P540" i="4"/>
  <c r="O540" i="4"/>
  <c r="AK539" i="4"/>
  <c r="AJ539" i="4"/>
  <c r="AF539" i="4"/>
  <c r="X539" i="4"/>
  <c r="AB539" i="4" s="1"/>
  <c r="W539" i="4"/>
  <c r="V539" i="4"/>
  <c r="AC539" i="4" s="1"/>
  <c r="P539" i="4"/>
  <c r="O539" i="4"/>
  <c r="AK538" i="4"/>
  <c r="AJ538" i="4"/>
  <c r="AF538" i="4"/>
  <c r="X538" i="4"/>
  <c r="AB538" i="4" s="1"/>
  <c r="W538" i="4"/>
  <c r="V538" i="4"/>
  <c r="AC538" i="4" s="1"/>
  <c r="P538" i="4"/>
  <c r="O538" i="4"/>
  <c r="AK537" i="4"/>
  <c r="AJ537" i="4"/>
  <c r="AF537" i="4"/>
  <c r="X537" i="4"/>
  <c r="AB537" i="4" s="1"/>
  <c r="W537" i="4"/>
  <c r="V537" i="4"/>
  <c r="AC537" i="4" s="1"/>
  <c r="P537" i="4"/>
  <c r="O537" i="4"/>
  <c r="AK536" i="4"/>
  <c r="AJ536" i="4"/>
  <c r="AF536" i="4"/>
  <c r="X536" i="4"/>
  <c r="AB536" i="4" s="1"/>
  <c r="W536" i="4"/>
  <c r="V536" i="4"/>
  <c r="AC536" i="4" s="1"/>
  <c r="P536" i="4"/>
  <c r="O536" i="4"/>
  <c r="AK535" i="4"/>
  <c r="AJ535" i="4"/>
  <c r="AF535" i="4"/>
  <c r="X535" i="4"/>
  <c r="AB535" i="4" s="1"/>
  <c r="W535" i="4"/>
  <c r="V535" i="4"/>
  <c r="AC535" i="4" s="1"/>
  <c r="P535" i="4"/>
  <c r="O535" i="4"/>
  <c r="AK534" i="4"/>
  <c r="AJ534" i="4"/>
  <c r="AF534" i="4"/>
  <c r="X534" i="4"/>
  <c r="AB534" i="4" s="1"/>
  <c r="W534" i="4"/>
  <c r="V534" i="4"/>
  <c r="AC534" i="4" s="1"/>
  <c r="P534" i="4"/>
  <c r="O534" i="4"/>
  <c r="AK533" i="4"/>
  <c r="AJ533" i="4"/>
  <c r="AF533" i="4"/>
  <c r="X533" i="4"/>
  <c r="AB533" i="4" s="1"/>
  <c r="W533" i="4"/>
  <c r="V533" i="4"/>
  <c r="AC533" i="4" s="1"/>
  <c r="P533" i="4"/>
  <c r="O533" i="4"/>
  <c r="AK532" i="4"/>
  <c r="AJ532" i="4"/>
  <c r="AF532" i="4"/>
  <c r="X532" i="4"/>
  <c r="AB532" i="4" s="1"/>
  <c r="W532" i="4"/>
  <c r="V532" i="4"/>
  <c r="AC532" i="4" s="1"/>
  <c r="P532" i="4"/>
  <c r="O532" i="4"/>
  <c r="AK531" i="4"/>
  <c r="AJ531" i="4"/>
  <c r="AF531" i="4"/>
  <c r="W531" i="4"/>
  <c r="V531" i="4"/>
  <c r="AC531" i="4" s="1"/>
  <c r="P531" i="4"/>
  <c r="O531" i="4"/>
  <c r="AK530" i="4"/>
  <c r="AJ530" i="4"/>
  <c r="AF530" i="4"/>
  <c r="W530" i="4"/>
  <c r="V530" i="4"/>
  <c r="AC530" i="4" s="1"/>
  <c r="P530" i="4"/>
  <c r="O530" i="4"/>
  <c r="AK529" i="4"/>
  <c r="AJ529" i="4"/>
  <c r="AF529" i="4"/>
  <c r="X529" i="4"/>
  <c r="AB529" i="4" s="1"/>
  <c r="W529" i="4"/>
  <c r="V529" i="4"/>
  <c r="AC529" i="4" s="1"/>
  <c r="P529" i="4"/>
  <c r="O529" i="4"/>
  <c r="AK528" i="4"/>
  <c r="AJ528" i="4"/>
  <c r="AF528" i="4"/>
  <c r="X528" i="4"/>
  <c r="AB528" i="4" s="1"/>
  <c r="W528" i="4"/>
  <c r="V528" i="4"/>
  <c r="AC528" i="4" s="1"/>
  <c r="P528" i="4"/>
  <c r="O528" i="4"/>
  <c r="N528" i="4"/>
  <c r="AK527" i="4"/>
  <c r="AJ527" i="4"/>
  <c r="AF527" i="4"/>
  <c r="X527" i="4"/>
  <c r="AB527" i="4" s="1"/>
  <c r="W527" i="4"/>
  <c r="V527" i="4"/>
  <c r="AC527" i="4" s="1"/>
  <c r="P527" i="4"/>
  <c r="O527" i="4"/>
  <c r="AK526" i="4"/>
  <c r="AJ526" i="4"/>
  <c r="AF526" i="4"/>
  <c r="X526" i="4"/>
  <c r="AB526" i="4" s="1"/>
  <c r="W526" i="4"/>
  <c r="V526" i="4"/>
  <c r="AC526" i="4" s="1"/>
  <c r="P526" i="4"/>
  <c r="O526" i="4"/>
  <c r="AK525" i="4"/>
  <c r="AJ525" i="4"/>
  <c r="AF525" i="4"/>
  <c r="X525" i="4"/>
  <c r="AB525" i="4" s="1"/>
  <c r="W525" i="4"/>
  <c r="V525" i="4"/>
  <c r="AC525" i="4" s="1"/>
  <c r="P525" i="4"/>
  <c r="O525" i="4"/>
  <c r="AK524" i="4"/>
  <c r="AJ524" i="4"/>
  <c r="AF524" i="4"/>
  <c r="W524" i="4"/>
  <c r="V524" i="4"/>
  <c r="AC524" i="4" s="1"/>
  <c r="P524" i="4"/>
  <c r="O524" i="4"/>
  <c r="AK523" i="4"/>
  <c r="AJ523" i="4"/>
  <c r="AF523" i="4"/>
  <c r="X523" i="4"/>
  <c r="AB523" i="4" s="1"/>
  <c r="W523" i="4"/>
  <c r="V523" i="4"/>
  <c r="AC523" i="4" s="1"/>
  <c r="P523" i="4"/>
  <c r="O523" i="4"/>
  <c r="AK522" i="4"/>
  <c r="AJ522" i="4"/>
  <c r="AF522" i="4"/>
  <c r="X522" i="4"/>
  <c r="AB522" i="4" s="1"/>
  <c r="W522" i="4"/>
  <c r="V522" i="4"/>
  <c r="AC522" i="4" s="1"/>
  <c r="P522" i="4"/>
  <c r="O522" i="4"/>
  <c r="AK521" i="4"/>
  <c r="AJ521" i="4"/>
  <c r="AF521" i="4"/>
  <c r="X521" i="4"/>
  <c r="AB521" i="4" s="1"/>
  <c r="W521" i="4"/>
  <c r="V521" i="4"/>
  <c r="AC521" i="4" s="1"/>
  <c r="P521" i="4"/>
  <c r="O521" i="4"/>
  <c r="AK520" i="4"/>
  <c r="AJ520" i="4"/>
  <c r="AF520" i="4"/>
  <c r="X520" i="4"/>
  <c r="AB520" i="4" s="1"/>
  <c r="W520" i="4"/>
  <c r="V520" i="4"/>
  <c r="AC520" i="4" s="1"/>
  <c r="P520" i="4"/>
  <c r="O520" i="4"/>
  <c r="AK519" i="4"/>
  <c r="AJ519" i="4"/>
  <c r="AF519" i="4"/>
  <c r="X519" i="4"/>
  <c r="AB519" i="4" s="1"/>
  <c r="W519" i="4"/>
  <c r="V519" i="4"/>
  <c r="AC519" i="4" s="1"/>
  <c r="P519" i="4"/>
  <c r="O519" i="4"/>
  <c r="AK518" i="4"/>
  <c r="AJ518" i="4"/>
  <c r="AF518" i="4"/>
  <c r="X518" i="4"/>
  <c r="AB518" i="4" s="1"/>
  <c r="W518" i="4"/>
  <c r="V518" i="4"/>
  <c r="AC518" i="4" s="1"/>
  <c r="P518" i="4"/>
  <c r="O518" i="4"/>
  <c r="AK517" i="4"/>
  <c r="AJ517" i="4"/>
  <c r="AF517" i="4"/>
  <c r="X517" i="4"/>
  <c r="AB517" i="4" s="1"/>
  <c r="W517" i="4"/>
  <c r="V517" i="4"/>
  <c r="AC517" i="4" s="1"/>
  <c r="P517" i="4"/>
  <c r="O517" i="4"/>
  <c r="AK516" i="4"/>
  <c r="AJ516" i="4"/>
  <c r="AF516" i="4"/>
  <c r="X516" i="4"/>
  <c r="AB516" i="4" s="1"/>
  <c r="W516" i="4"/>
  <c r="V516" i="4"/>
  <c r="AC516" i="4" s="1"/>
  <c r="P516" i="4"/>
  <c r="O516" i="4"/>
  <c r="N516" i="4"/>
  <c r="AK515" i="4"/>
  <c r="AJ515" i="4"/>
  <c r="AF515" i="4"/>
  <c r="X515" i="4"/>
  <c r="AB515" i="4" s="1"/>
  <c r="W515" i="4"/>
  <c r="V515" i="4"/>
  <c r="AC515" i="4" s="1"/>
  <c r="P515" i="4"/>
  <c r="O515" i="4"/>
  <c r="AK514" i="4"/>
  <c r="AJ514" i="4"/>
  <c r="AF514" i="4"/>
  <c r="W514" i="4"/>
  <c r="V514" i="4"/>
  <c r="AC514" i="4" s="1"/>
  <c r="P514" i="4"/>
  <c r="O514" i="4"/>
  <c r="AK513" i="4"/>
  <c r="AJ513" i="4"/>
  <c r="AF513" i="4"/>
  <c r="X513" i="4"/>
  <c r="AB513" i="4" s="1"/>
  <c r="W513" i="4"/>
  <c r="V513" i="4"/>
  <c r="AC513" i="4" s="1"/>
  <c r="P513" i="4"/>
  <c r="O513" i="4"/>
  <c r="AK512" i="4"/>
  <c r="AJ512" i="4"/>
  <c r="AF512" i="4"/>
  <c r="X512" i="4"/>
  <c r="AB512" i="4" s="1"/>
  <c r="W512" i="4"/>
  <c r="V512" i="4"/>
  <c r="AC512" i="4" s="1"/>
  <c r="P512" i="4"/>
  <c r="O512" i="4"/>
  <c r="AK511" i="4"/>
  <c r="AJ511" i="4"/>
  <c r="AF511" i="4"/>
  <c r="X511" i="4"/>
  <c r="AB511" i="4" s="1"/>
  <c r="W511" i="4"/>
  <c r="V511" i="4"/>
  <c r="AC511" i="4" s="1"/>
  <c r="AD511" i="4" s="1"/>
  <c r="P511" i="4"/>
  <c r="O511" i="4"/>
  <c r="AK510" i="4"/>
  <c r="AJ510" i="4"/>
  <c r="AF510" i="4"/>
  <c r="X510" i="4"/>
  <c r="AB510" i="4" s="1"/>
  <c r="W510" i="4"/>
  <c r="V510" i="4"/>
  <c r="AC510" i="4" s="1"/>
  <c r="P510" i="4"/>
  <c r="O510" i="4"/>
  <c r="AK509" i="4"/>
  <c r="AJ509" i="4"/>
  <c r="AF509" i="4"/>
  <c r="X509" i="4"/>
  <c r="AB509" i="4" s="1"/>
  <c r="W509" i="4"/>
  <c r="V509" i="4"/>
  <c r="AC509" i="4" s="1"/>
  <c r="P509" i="4"/>
  <c r="O509" i="4"/>
  <c r="AK508" i="4"/>
  <c r="AJ508" i="4"/>
  <c r="AF508" i="4"/>
  <c r="X508" i="4"/>
  <c r="AB508" i="4" s="1"/>
  <c r="W508" i="4"/>
  <c r="V508" i="4"/>
  <c r="AC508" i="4" s="1"/>
  <c r="P508" i="4"/>
  <c r="O508" i="4"/>
  <c r="AK507" i="4"/>
  <c r="AJ507" i="4"/>
  <c r="AF507" i="4"/>
  <c r="X507" i="4"/>
  <c r="AB507" i="4" s="1"/>
  <c r="W507" i="4"/>
  <c r="V507" i="4"/>
  <c r="AC507" i="4" s="1"/>
  <c r="P507" i="4"/>
  <c r="O507" i="4"/>
  <c r="AK506" i="4"/>
  <c r="AJ506" i="4"/>
  <c r="AF506" i="4"/>
  <c r="X506" i="4"/>
  <c r="AB506" i="4" s="1"/>
  <c r="W506" i="4"/>
  <c r="V506" i="4"/>
  <c r="AC506" i="4" s="1"/>
  <c r="P506" i="4"/>
  <c r="O506" i="4"/>
  <c r="AK505" i="4"/>
  <c r="AJ505" i="4"/>
  <c r="AF505" i="4"/>
  <c r="X505" i="4"/>
  <c r="AB505" i="4" s="1"/>
  <c r="W505" i="4"/>
  <c r="V505" i="4"/>
  <c r="AC505" i="4" s="1"/>
  <c r="P505" i="4"/>
  <c r="O505" i="4"/>
  <c r="AK504" i="4"/>
  <c r="AJ504" i="4"/>
  <c r="AF504" i="4"/>
  <c r="X504" i="4"/>
  <c r="AB504" i="4" s="1"/>
  <c r="W504" i="4"/>
  <c r="V504" i="4"/>
  <c r="AC504" i="4" s="1"/>
  <c r="P504" i="4"/>
  <c r="O504" i="4"/>
  <c r="AK503" i="4"/>
  <c r="AJ503" i="4"/>
  <c r="AF503" i="4"/>
  <c r="X503" i="4"/>
  <c r="AB503" i="4" s="1"/>
  <c r="W503" i="4"/>
  <c r="V503" i="4"/>
  <c r="AC503" i="4" s="1"/>
  <c r="P503" i="4"/>
  <c r="O503" i="4"/>
  <c r="AK502" i="4"/>
  <c r="AJ502" i="4"/>
  <c r="AF502" i="4"/>
  <c r="X502" i="4"/>
  <c r="AB502" i="4" s="1"/>
  <c r="W502" i="4"/>
  <c r="V502" i="4"/>
  <c r="AC502" i="4" s="1"/>
  <c r="P502" i="4"/>
  <c r="O502" i="4"/>
  <c r="AK501" i="4"/>
  <c r="AJ501" i="4"/>
  <c r="AF501" i="4"/>
  <c r="X501" i="4"/>
  <c r="AB501" i="4" s="1"/>
  <c r="W501" i="4"/>
  <c r="V501" i="4"/>
  <c r="AC501" i="4" s="1"/>
  <c r="P501" i="4"/>
  <c r="O501" i="4"/>
  <c r="AK500" i="4"/>
  <c r="AJ500" i="4"/>
  <c r="AF500" i="4"/>
  <c r="X500" i="4"/>
  <c r="AB500" i="4" s="1"/>
  <c r="W500" i="4"/>
  <c r="V500" i="4"/>
  <c r="AC500" i="4" s="1"/>
  <c r="P500" i="4"/>
  <c r="O500" i="4"/>
  <c r="AK499" i="4"/>
  <c r="AJ499" i="4"/>
  <c r="AF499" i="4"/>
  <c r="X499" i="4"/>
  <c r="AB499" i="4" s="1"/>
  <c r="W499" i="4"/>
  <c r="V499" i="4"/>
  <c r="AC499" i="4" s="1"/>
  <c r="P499" i="4"/>
  <c r="O499" i="4"/>
  <c r="AK498" i="4"/>
  <c r="AJ498" i="4"/>
  <c r="AF498" i="4"/>
  <c r="X498" i="4"/>
  <c r="AB498" i="4" s="1"/>
  <c r="W498" i="4"/>
  <c r="V498" i="4"/>
  <c r="AC498" i="4" s="1"/>
  <c r="P498" i="4"/>
  <c r="O498" i="4"/>
  <c r="AK497" i="4"/>
  <c r="AJ497" i="4"/>
  <c r="AF497" i="4"/>
  <c r="X497" i="4"/>
  <c r="AB497" i="4" s="1"/>
  <c r="W497" i="4"/>
  <c r="V497" i="4"/>
  <c r="AC497" i="4" s="1"/>
  <c r="P497" i="4"/>
  <c r="O497" i="4"/>
  <c r="AK496" i="4"/>
  <c r="AJ496" i="4"/>
  <c r="AF496" i="4"/>
  <c r="X496" i="4"/>
  <c r="AB496" i="4" s="1"/>
  <c r="W496" i="4"/>
  <c r="V496" i="4"/>
  <c r="AC496" i="4" s="1"/>
  <c r="P496" i="4"/>
  <c r="O496" i="4"/>
  <c r="AK495" i="4"/>
  <c r="AJ495" i="4"/>
  <c r="AF495" i="4"/>
  <c r="X495" i="4"/>
  <c r="AB495" i="4" s="1"/>
  <c r="W495" i="4"/>
  <c r="V495" i="4"/>
  <c r="AC495" i="4" s="1"/>
  <c r="P495" i="4"/>
  <c r="O495" i="4"/>
  <c r="AK494" i="4"/>
  <c r="AJ494" i="4"/>
  <c r="AF494" i="4"/>
  <c r="X494" i="4"/>
  <c r="AB494" i="4" s="1"/>
  <c r="W494" i="4"/>
  <c r="V494" i="4"/>
  <c r="AC494" i="4" s="1"/>
  <c r="P494" i="4"/>
  <c r="O494" i="4"/>
  <c r="AK493" i="4"/>
  <c r="AJ493" i="4"/>
  <c r="AF493" i="4"/>
  <c r="X493" i="4"/>
  <c r="AB493" i="4" s="1"/>
  <c r="W493" i="4"/>
  <c r="V493" i="4"/>
  <c r="AC493" i="4" s="1"/>
  <c r="P493" i="4"/>
  <c r="O493" i="4"/>
  <c r="AK492" i="4"/>
  <c r="AJ492" i="4"/>
  <c r="AF492" i="4"/>
  <c r="X492" i="4"/>
  <c r="AB492" i="4" s="1"/>
  <c r="W492" i="4"/>
  <c r="V492" i="4"/>
  <c r="AC492" i="4" s="1"/>
  <c r="P492" i="4"/>
  <c r="O492" i="4"/>
  <c r="AK491" i="4"/>
  <c r="AJ491" i="4"/>
  <c r="AF491" i="4"/>
  <c r="X491" i="4"/>
  <c r="AB491" i="4" s="1"/>
  <c r="W491" i="4"/>
  <c r="V491" i="4"/>
  <c r="AC491" i="4" s="1"/>
  <c r="P491" i="4"/>
  <c r="O491" i="4"/>
  <c r="AK490" i="4"/>
  <c r="AJ490" i="4"/>
  <c r="AF490" i="4"/>
  <c r="X490" i="4"/>
  <c r="AB490" i="4" s="1"/>
  <c r="W490" i="4"/>
  <c r="V490" i="4"/>
  <c r="AC490" i="4" s="1"/>
  <c r="P490" i="4"/>
  <c r="O490" i="4"/>
  <c r="AK489" i="4"/>
  <c r="AJ489" i="4"/>
  <c r="AF489" i="4"/>
  <c r="X489" i="4"/>
  <c r="AB489" i="4" s="1"/>
  <c r="W489" i="4"/>
  <c r="V489" i="4"/>
  <c r="AC489" i="4" s="1"/>
  <c r="P489" i="4"/>
  <c r="O489" i="4"/>
  <c r="AK488" i="4"/>
  <c r="AJ488" i="4"/>
  <c r="AF488" i="4"/>
  <c r="X488" i="4"/>
  <c r="AB488" i="4" s="1"/>
  <c r="W488" i="4"/>
  <c r="V488" i="4"/>
  <c r="AC488" i="4" s="1"/>
  <c r="P488" i="4"/>
  <c r="O488" i="4"/>
  <c r="AK487" i="4"/>
  <c r="AJ487" i="4"/>
  <c r="AF487" i="4"/>
  <c r="X487" i="4"/>
  <c r="AB487" i="4" s="1"/>
  <c r="W487" i="4"/>
  <c r="V487" i="4"/>
  <c r="AC487" i="4" s="1"/>
  <c r="P487" i="4"/>
  <c r="O487" i="4"/>
  <c r="N487" i="4"/>
  <c r="AK486" i="4"/>
  <c r="AJ486" i="4"/>
  <c r="AF486" i="4"/>
  <c r="X486" i="4"/>
  <c r="AB486" i="4" s="1"/>
  <c r="W486" i="4"/>
  <c r="V486" i="4"/>
  <c r="AC486" i="4" s="1"/>
  <c r="P486" i="4"/>
  <c r="O486" i="4"/>
  <c r="AK485" i="4"/>
  <c r="AJ485" i="4"/>
  <c r="AF485" i="4"/>
  <c r="X485" i="4"/>
  <c r="AB485" i="4" s="1"/>
  <c r="W485" i="4"/>
  <c r="V485" i="4"/>
  <c r="AC485" i="4" s="1"/>
  <c r="P485" i="4"/>
  <c r="O485" i="4"/>
  <c r="AK484" i="4"/>
  <c r="AJ484" i="4"/>
  <c r="AF484" i="4"/>
  <c r="X484" i="4"/>
  <c r="AB484" i="4" s="1"/>
  <c r="W484" i="4"/>
  <c r="V484" i="4"/>
  <c r="AC484" i="4" s="1"/>
  <c r="P484" i="4"/>
  <c r="O484" i="4"/>
  <c r="AK483" i="4"/>
  <c r="AJ483" i="4"/>
  <c r="AF483" i="4"/>
  <c r="X483" i="4"/>
  <c r="AB483" i="4" s="1"/>
  <c r="W483" i="4"/>
  <c r="V483" i="4"/>
  <c r="AC483" i="4" s="1"/>
  <c r="P483" i="4"/>
  <c r="O483" i="4"/>
  <c r="AK482" i="4"/>
  <c r="AJ482" i="4"/>
  <c r="AF482" i="4"/>
  <c r="X482" i="4"/>
  <c r="AB482" i="4" s="1"/>
  <c r="W482" i="4"/>
  <c r="V482" i="4"/>
  <c r="AC482" i="4" s="1"/>
  <c r="P482" i="4"/>
  <c r="O482" i="4"/>
  <c r="AK481" i="4"/>
  <c r="AJ481" i="4"/>
  <c r="AF481" i="4"/>
  <c r="X481" i="4"/>
  <c r="AB481" i="4" s="1"/>
  <c r="W481" i="4"/>
  <c r="V481" i="4"/>
  <c r="AC481" i="4" s="1"/>
  <c r="P481" i="4"/>
  <c r="O481" i="4"/>
  <c r="AK480" i="4"/>
  <c r="AJ480" i="4"/>
  <c r="AF480" i="4"/>
  <c r="X480" i="4"/>
  <c r="AB480" i="4" s="1"/>
  <c r="W480" i="4"/>
  <c r="V480" i="4"/>
  <c r="AC480" i="4" s="1"/>
  <c r="P480" i="4"/>
  <c r="O480" i="4"/>
  <c r="AK479" i="4"/>
  <c r="AJ479" i="4"/>
  <c r="AF479" i="4"/>
  <c r="X479" i="4"/>
  <c r="AB479" i="4" s="1"/>
  <c r="W479" i="4"/>
  <c r="V479" i="4"/>
  <c r="AC479" i="4" s="1"/>
  <c r="P479" i="4"/>
  <c r="O479" i="4"/>
  <c r="AK478" i="4"/>
  <c r="AJ478" i="4"/>
  <c r="AF478" i="4"/>
  <c r="X478" i="4"/>
  <c r="AB478" i="4" s="1"/>
  <c r="W478" i="4"/>
  <c r="V478" i="4"/>
  <c r="AC478" i="4" s="1"/>
  <c r="P478" i="4"/>
  <c r="O478" i="4"/>
  <c r="AK477" i="4"/>
  <c r="AJ477" i="4"/>
  <c r="AF477" i="4"/>
  <c r="X477" i="4"/>
  <c r="AB477" i="4" s="1"/>
  <c r="W477" i="4"/>
  <c r="V477" i="4"/>
  <c r="AC477" i="4" s="1"/>
  <c r="P477" i="4"/>
  <c r="O477" i="4"/>
  <c r="AK476" i="4"/>
  <c r="AJ476" i="4"/>
  <c r="AF476" i="4"/>
  <c r="X476" i="4"/>
  <c r="AB476" i="4" s="1"/>
  <c r="W476" i="4"/>
  <c r="V476" i="4"/>
  <c r="AC476" i="4" s="1"/>
  <c r="P476" i="4"/>
  <c r="O476" i="4"/>
  <c r="AK475" i="4"/>
  <c r="AJ475" i="4"/>
  <c r="AF475" i="4"/>
  <c r="X475" i="4"/>
  <c r="AB475" i="4" s="1"/>
  <c r="W475" i="4"/>
  <c r="V475" i="4"/>
  <c r="AC475" i="4" s="1"/>
  <c r="P475" i="4"/>
  <c r="O475" i="4"/>
  <c r="AK474" i="4"/>
  <c r="AJ474" i="4"/>
  <c r="AF474" i="4"/>
  <c r="X474" i="4"/>
  <c r="AB474" i="4" s="1"/>
  <c r="W474" i="4"/>
  <c r="V474" i="4"/>
  <c r="AC474" i="4" s="1"/>
  <c r="P474" i="4"/>
  <c r="O474" i="4"/>
  <c r="AK473" i="4"/>
  <c r="AJ473" i="4"/>
  <c r="AF473" i="4"/>
  <c r="X473" i="4"/>
  <c r="AB473" i="4" s="1"/>
  <c r="W473" i="4"/>
  <c r="V473" i="4"/>
  <c r="AC473" i="4" s="1"/>
  <c r="P473" i="4"/>
  <c r="O473" i="4"/>
  <c r="AK472" i="4"/>
  <c r="AJ472" i="4"/>
  <c r="AF472" i="4"/>
  <c r="X472" i="4"/>
  <c r="AB472" i="4" s="1"/>
  <c r="W472" i="4"/>
  <c r="V472" i="4"/>
  <c r="AC472" i="4" s="1"/>
  <c r="P472" i="4"/>
  <c r="O472" i="4"/>
  <c r="AK471" i="4"/>
  <c r="AJ471" i="4"/>
  <c r="AF471" i="4"/>
  <c r="X471" i="4"/>
  <c r="AB471" i="4" s="1"/>
  <c r="W471" i="4"/>
  <c r="V471" i="4"/>
  <c r="AC471" i="4" s="1"/>
  <c r="P471" i="4"/>
  <c r="O471" i="4"/>
  <c r="AK470" i="4"/>
  <c r="AJ470" i="4"/>
  <c r="AF470" i="4"/>
  <c r="X470" i="4"/>
  <c r="AB470" i="4" s="1"/>
  <c r="W470" i="4"/>
  <c r="V470" i="4"/>
  <c r="AC470" i="4" s="1"/>
  <c r="P470" i="4"/>
  <c r="O470" i="4"/>
  <c r="AK469" i="4"/>
  <c r="AJ469" i="4"/>
  <c r="AF469" i="4"/>
  <c r="X469" i="4"/>
  <c r="AB469" i="4" s="1"/>
  <c r="W469" i="4"/>
  <c r="V469" i="4"/>
  <c r="AC469" i="4" s="1"/>
  <c r="P469" i="4"/>
  <c r="O469" i="4"/>
  <c r="N469" i="4"/>
  <c r="AK468" i="4"/>
  <c r="AJ468" i="4"/>
  <c r="AF468" i="4"/>
  <c r="X468" i="4"/>
  <c r="AB468" i="4" s="1"/>
  <c r="W468" i="4"/>
  <c r="V468" i="4"/>
  <c r="AC468" i="4" s="1"/>
  <c r="P468" i="4"/>
  <c r="O468" i="4"/>
  <c r="AK467" i="4"/>
  <c r="AJ467" i="4"/>
  <c r="AF467" i="4"/>
  <c r="X467" i="4"/>
  <c r="AB467" i="4" s="1"/>
  <c r="W467" i="4"/>
  <c r="V467" i="4"/>
  <c r="AC467" i="4" s="1"/>
  <c r="P467" i="4"/>
  <c r="O467" i="4"/>
  <c r="N467" i="4"/>
  <c r="AK466" i="4"/>
  <c r="AJ466" i="4"/>
  <c r="AF466" i="4"/>
  <c r="X466" i="4"/>
  <c r="AB466" i="4" s="1"/>
  <c r="W466" i="4"/>
  <c r="V466" i="4"/>
  <c r="AC466" i="4" s="1"/>
  <c r="P466" i="4"/>
  <c r="O466" i="4"/>
  <c r="AK465" i="4"/>
  <c r="AJ465" i="4"/>
  <c r="AF465" i="4"/>
  <c r="X465" i="4"/>
  <c r="AB465" i="4" s="1"/>
  <c r="W465" i="4"/>
  <c r="V465" i="4"/>
  <c r="AC465" i="4" s="1"/>
  <c r="P465" i="4"/>
  <c r="O465" i="4"/>
  <c r="AK464" i="4"/>
  <c r="AJ464" i="4"/>
  <c r="AF464" i="4"/>
  <c r="X464" i="4"/>
  <c r="AB464" i="4" s="1"/>
  <c r="W464" i="4"/>
  <c r="V464" i="4"/>
  <c r="AC464" i="4" s="1"/>
  <c r="P464" i="4"/>
  <c r="O464" i="4"/>
  <c r="AK463" i="4"/>
  <c r="AJ463" i="4"/>
  <c r="AF463" i="4"/>
  <c r="X463" i="4"/>
  <c r="AB463" i="4" s="1"/>
  <c r="W463" i="4"/>
  <c r="V463" i="4"/>
  <c r="AC463" i="4" s="1"/>
  <c r="P463" i="4"/>
  <c r="O463" i="4"/>
  <c r="AK462" i="4"/>
  <c r="AJ462" i="4"/>
  <c r="AF462" i="4"/>
  <c r="X462" i="4"/>
  <c r="AB462" i="4" s="1"/>
  <c r="W462" i="4"/>
  <c r="V462" i="4"/>
  <c r="AC462" i="4" s="1"/>
  <c r="P462" i="4"/>
  <c r="O462" i="4"/>
  <c r="N462" i="4"/>
  <c r="AK461" i="4"/>
  <c r="AJ461" i="4"/>
  <c r="AF461" i="4"/>
  <c r="AC461" i="4"/>
  <c r="AD461" i="4" s="1"/>
  <c r="AE461" i="4" s="1"/>
  <c r="AB461" i="4"/>
  <c r="AK460" i="4"/>
  <c r="AJ460" i="4"/>
  <c r="AF460" i="4"/>
  <c r="X460" i="4"/>
  <c r="AB460" i="4" s="1"/>
  <c r="W460" i="4"/>
  <c r="V460" i="4"/>
  <c r="AC460" i="4" s="1"/>
  <c r="P460" i="4"/>
  <c r="O460" i="4"/>
  <c r="N460" i="4"/>
  <c r="AK459" i="4"/>
  <c r="AJ459" i="4"/>
  <c r="AF459" i="4"/>
  <c r="X459" i="4"/>
  <c r="AB459" i="4" s="1"/>
  <c r="W459" i="4"/>
  <c r="V459" i="4"/>
  <c r="AC459" i="4" s="1"/>
  <c r="P459" i="4"/>
  <c r="O459" i="4"/>
  <c r="N459" i="4"/>
  <c r="AK458" i="4"/>
  <c r="AJ458" i="4"/>
  <c r="AF458" i="4"/>
  <c r="X458" i="4"/>
  <c r="AB458" i="4" s="1"/>
  <c r="W458" i="4"/>
  <c r="V458" i="4"/>
  <c r="AC458" i="4" s="1"/>
  <c r="P458" i="4"/>
  <c r="O458" i="4"/>
  <c r="N458" i="4"/>
  <c r="AK457" i="4"/>
  <c r="AJ457" i="4"/>
  <c r="AF457" i="4"/>
  <c r="X457" i="4"/>
  <c r="AB457" i="4" s="1"/>
  <c r="W457" i="4"/>
  <c r="V457" i="4"/>
  <c r="AC457" i="4" s="1"/>
  <c r="P457" i="4"/>
  <c r="O457" i="4"/>
  <c r="AK456" i="4"/>
  <c r="AJ456" i="4"/>
  <c r="AF456" i="4"/>
  <c r="X456" i="4"/>
  <c r="AB456" i="4" s="1"/>
  <c r="W456" i="4"/>
  <c r="V456" i="4"/>
  <c r="AC456" i="4" s="1"/>
  <c r="P456" i="4"/>
  <c r="O456" i="4"/>
  <c r="AK455" i="4"/>
  <c r="AJ455" i="4"/>
  <c r="AF455" i="4"/>
  <c r="X455" i="4"/>
  <c r="AB455" i="4" s="1"/>
  <c r="W455" i="4"/>
  <c r="V455" i="4"/>
  <c r="AC455" i="4" s="1"/>
  <c r="P455" i="4"/>
  <c r="O455" i="4"/>
  <c r="N455" i="4"/>
  <c r="AK454" i="4"/>
  <c r="AJ454" i="4"/>
  <c r="AF454" i="4"/>
  <c r="X454" i="4"/>
  <c r="AB454" i="4" s="1"/>
  <c r="W454" i="4"/>
  <c r="V454" i="4"/>
  <c r="AC454" i="4" s="1"/>
  <c r="P454" i="4"/>
  <c r="O454" i="4"/>
  <c r="AK453" i="4"/>
  <c r="AJ453" i="4"/>
  <c r="AF453" i="4"/>
  <c r="X453" i="4"/>
  <c r="AB453" i="4" s="1"/>
  <c r="W453" i="4"/>
  <c r="V453" i="4"/>
  <c r="AC453" i="4" s="1"/>
  <c r="P453" i="4"/>
  <c r="O453" i="4"/>
  <c r="N453" i="4"/>
  <c r="AK452" i="4"/>
  <c r="AJ452" i="4"/>
  <c r="AF452" i="4"/>
  <c r="X452" i="4"/>
  <c r="AB452" i="4" s="1"/>
  <c r="W452" i="4"/>
  <c r="V452" i="4"/>
  <c r="AC452" i="4" s="1"/>
  <c r="P452" i="4"/>
  <c r="O452" i="4"/>
  <c r="AK451" i="4"/>
  <c r="AJ451" i="4"/>
  <c r="AF451" i="4"/>
  <c r="X451" i="4"/>
  <c r="AB451" i="4" s="1"/>
  <c r="W451" i="4"/>
  <c r="V451" i="4"/>
  <c r="AC451" i="4" s="1"/>
  <c r="P451" i="4"/>
  <c r="O451" i="4"/>
  <c r="N451" i="4"/>
  <c r="AK450" i="4"/>
  <c r="AJ450" i="4"/>
  <c r="AF450" i="4"/>
  <c r="X450" i="4"/>
  <c r="AB450" i="4" s="1"/>
  <c r="W450" i="4"/>
  <c r="V450" i="4"/>
  <c r="AC450" i="4" s="1"/>
  <c r="P450" i="4"/>
  <c r="O450" i="4"/>
  <c r="N450" i="4"/>
  <c r="AK449" i="4"/>
  <c r="AJ449" i="4"/>
  <c r="AF449" i="4"/>
  <c r="X449" i="4"/>
  <c r="AB449" i="4" s="1"/>
  <c r="W449" i="4"/>
  <c r="V449" i="4"/>
  <c r="AC449" i="4" s="1"/>
  <c r="P449" i="4"/>
  <c r="O449" i="4"/>
  <c r="N449" i="4"/>
  <c r="AK448" i="4"/>
  <c r="AJ448" i="4"/>
  <c r="AF448" i="4"/>
  <c r="X448" i="4"/>
  <c r="AB448" i="4" s="1"/>
  <c r="W448" i="4"/>
  <c r="V448" i="4"/>
  <c r="AC448" i="4" s="1"/>
  <c r="P448" i="4"/>
  <c r="O448" i="4"/>
  <c r="N448" i="4"/>
  <c r="AK447" i="4"/>
  <c r="AJ447" i="4"/>
  <c r="AF447" i="4"/>
  <c r="X447" i="4"/>
  <c r="AB447" i="4" s="1"/>
  <c r="W447" i="4"/>
  <c r="V447" i="4"/>
  <c r="AC447" i="4" s="1"/>
  <c r="P447" i="4"/>
  <c r="O447" i="4"/>
  <c r="N447" i="4"/>
  <c r="AK446" i="4"/>
  <c r="AJ446" i="4"/>
  <c r="AF446" i="4"/>
  <c r="X446" i="4"/>
  <c r="AB446" i="4" s="1"/>
  <c r="W446" i="4"/>
  <c r="V446" i="4"/>
  <c r="AC446" i="4" s="1"/>
  <c r="P446" i="4"/>
  <c r="O446" i="4"/>
  <c r="N446" i="4"/>
  <c r="AK445" i="4"/>
  <c r="AJ445" i="4"/>
  <c r="AF445" i="4"/>
  <c r="X445" i="4"/>
  <c r="AB445" i="4" s="1"/>
  <c r="W445" i="4"/>
  <c r="V445" i="4"/>
  <c r="AC445" i="4" s="1"/>
  <c r="P445" i="4"/>
  <c r="O445" i="4"/>
  <c r="AK444" i="4"/>
  <c r="AJ444" i="4"/>
  <c r="AF444" i="4"/>
  <c r="X444" i="4"/>
  <c r="AB444" i="4" s="1"/>
  <c r="W444" i="4"/>
  <c r="V444" i="4"/>
  <c r="AC444" i="4" s="1"/>
  <c r="P444" i="4"/>
  <c r="O444" i="4"/>
  <c r="N444" i="4"/>
  <c r="AK443" i="4"/>
  <c r="AJ443" i="4"/>
  <c r="AF443" i="4"/>
  <c r="X443" i="4"/>
  <c r="AB443" i="4" s="1"/>
  <c r="W443" i="4"/>
  <c r="V443" i="4"/>
  <c r="AC443" i="4" s="1"/>
  <c r="P443" i="4"/>
  <c r="O443" i="4"/>
  <c r="AK442" i="4"/>
  <c r="AJ442" i="4"/>
  <c r="AF442" i="4"/>
  <c r="X442" i="4"/>
  <c r="AB442" i="4" s="1"/>
  <c r="W442" i="4"/>
  <c r="V442" i="4"/>
  <c r="AC442" i="4" s="1"/>
  <c r="P442" i="4"/>
  <c r="O442" i="4"/>
  <c r="N442" i="4"/>
  <c r="AK441" i="4"/>
  <c r="AJ441" i="4"/>
  <c r="AF441" i="4"/>
  <c r="X441" i="4"/>
  <c r="AB441" i="4" s="1"/>
  <c r="W441" i="4"/>
  <c r="V441" i="4"/>
  <c r="AC441" i="4" s="1"/>
  <c r="P441" i="4"/>
  <c r="O441" i="4"/>
  <c r="AK440" i="4"/>
  <c r="AJ440" i="4"/>
  <c r="AF440" i="4"/>
  <c r="X440" i="4"/>
  <c r="AB440" i="4" s="1"/>
  <c r="W440" i="4"/>
  <c r="V440" i="4"/>
  <c r="AC440" i="4" s="1"/>
  <c r="P440" i="4"/>
  <c r="O440" i="4"/>
  <c r="AK439" i="4"/>
  <c r="AJ439" i="4"/>
  <c r="AF439" i="4"/>
  <c r="X439" i="4"/>
  <c r="AB439" i="4" s="1"/>
  <c r="W439" i="4"/>
  <c r="V439" i="4"/>
  <c r="AC439" i="4" s="1"/>
  <c r="P439" i="4"/>
  <c r="O439" i="4"/>
  <c r="AK438" i="4"/>
  <c r="AJ438" i="4"/>
  <c r="AF438" i="4"/>
  <c r="X438" i="4"/>
  <c r="AB438" i="4" s="1"/>
  <c r="W438" i="4"/>
  <c r="V438" i="4"/>
  <c r="AC438" i="4" s="1"/>
  <c r="P438" i="4"/>
  <c r="O438" i="4"/>
  <c r="AK437" i="4"/>
  <c r="AJ437" i="4"/>
  <c r="AF437" i="4"/>
  <c r="X437" i="4"/>
  <c r="AB437" i="4" s="1"/>
  <c r="W437" i="4"/>
  <c r="V437" i="4"/>
  <c r="AC437" i="4" s="1"/>
  <c r="P437" i="4"/>
  <c r="O437" i="4"/>
  <c r="AK436" i="4"/>
  <c r="AJ436" i="4"/>
  <c r="AF436" i="4"/>
  <c r="X436" i="4"/>
  <c r="AB436" i="4" s="1"/>
  <c r="W436" i="4"/>
  <c r="V436" i="4"/>
  <c r="AC436" i="4" s="1"/>
  <c r="P436" i="4"/>
  <c r="O436" i="4"/>
  <c r="N436" i="4"/>
  <c r="AK435" i="4"/>
  <c r="AJ435" i="4"/>
  <c r="AF435" i="4"/>
  <c r="X435" i="4"/>
  <c r="AB435" i="4" s="1"/>
  <c r="W435" i="4"/>
  <c r="V435" i="4"/>
  <c r="AC435" i="4" s="1"/>
  <c r="P435" i="4"/>
  <c r="O435" i="4"/>
  <c r="AK434" i="4"/>
  <c r="AJ434" i="4"/>
  <c r="AF434" i="4"/>
  <c r="X434" i="4"/>
  <c r="AB434" i="4" s="1"/>
  <c r="W434" i="4"/>
  <c r="V434" i="4"/>
  <c r="AC434" i="4" s="1"/>
  <c r="P434" i="4"/>
  <c r="O434" i="4"/>
  <c r="N434" i="4"/>
  <c r="AK433" i="4"/>
  <c r="AJ433" i="4"/>
  <c r="AF433" i="4"/>
  <c r="X433" i="4"/>
  <c r="AB433" i="4" s="1"/>
  <c r="W433" i="4"/>
  <c r="V433" i="4"/>
  <c r="AC433" i="4" s="1"/>
  <c r="P433" i="4"/>
  <c r="O433" i="4"/>
  <c r="N433" i="4"/>
  <c r="AK432" i="4"/>
  <c r="AJ432" i="4"/>
  <c r="AF432" i="4"/>
  <c r="X432" i="4"/>
  <c r="AB432" i="4" s="1"/>
  <c r="W432" i="4"/>
  <c r="V432" i="4"/>
  <c r="AC432" i="4" s="1"/>
  <c r="P432" i="4"/>
  <c r="O432" i="4"/>
  <c r="N432" i="4"/>
  <c r="AK431" i="4"/>
  <c r="AJ431" i="4"/>
  <c r="AF431" i="4"/>
  <c r="X431" i="4"/>
  <c r="AB431" i="4" s="1"/>
  <c r="W431" i="4"/>
  <c r="V431" i="4"/>
  <c r="AC431" i="4" s="1"/>
  <c r="P431" i="4"/>
  <c r="O431" i="4"/>
  <c r="AK430" i="4"/>
  <c r="AJ430" i="4"/>
  <c r="AF430" i="4"/>
  <c r="X430" i="4"/>
  <c r="AB430" i="4" s="1"/>
  <c r="W430" i="4"/>
  <c r="V430" i="4"/>
  <c r="AC430" i="4" s="1"/>
  <c r="P430" i="4"/>
  <c r="O430" i="4"/>
  <c r="AK429" i="4"/>
  <c r="AJ429" i="4"/>
  <c r="AF429" i="4"/>
  <c r="X429" i="4"/>
  <c r="AB429" i="4" s="1"/>
  <c r="W429" i="4"/>
  <c r="V429" i="4"/>
  <c r="AC429" i="4" s="1"/>
  <c r="P429" i="4"/>
  <c r="O429" i="4"/>
  <c r="AK428" i="4"/>
  <c r="AJ428" i="4"/>
  <c r="AF428" i="4"/>
  <c r="X428" i="4"/>
  <c r="AB428" i="4" s="1"/>
  <c r="W428" i="4"/>
  <c r="V428" i="4"/>
  <c r="AC428" i="4" s="1"/>
  <c r="P428" i="4"/>
  <c r="O428" i="4"/>
  <c r="N428" i="4"/>
  <c r="AK427" i="4"/>
  <c r="AJ427" i="4"/>
  <c r="AF427" i="4"/>
  <c r="X427" i="4"/>
  <c r="AB427" i="4" s="1"/>
  <c r="W427" i="4"/>
  <c r="V427" i="4"/>
  <c r="AC427" i="4" s="1"/>
  <c r="P427" i="4"/>
  <c r="O427" i="4"/>
  <c r="AK426" i="4"/>
  <c r="AJ426" i="4"/>
  <c r="AF426" i="4"/>
  <c r="X426" i="4"/>
  <c r="AB426" i="4" s="1"/>
  <c r="W426" i="4"/>
  <c r="V426" i="4"/>
  <c r="AC426" i="4" s="1"/>
  <c r="P426" i="4"/>
  <c r="O426" i="4"/>
  <c r="AK425" i="4"/>
  <c r="AJ425" i="4"/>
  <c r="AF425" i="4"/>
  <c r="X425" i="4"/>
  <c r="AB425" i="4" s="1"/>
  <c r="W425" i="4"/>
  <c r="V425" i="4"/>
  <c r="AC425" i="4" s="1"/>
  <c r="P425" i="4"/>
  <c r="O425" i="4"/>
  <c r="AK424" i="4"/>
  <c r="AJ424" i="4"/>
  <c r="AF424" i="4"/>
  <c r="X424" i="4"/>
  <c r="AB424" i="4" s="1"/>
  <c r="W424" i="4"/>
  <c r="V424" i="4"/>
  <c r="AC424" i="4" s="1"/>
  <c r="P424" i="4"/>
  <c r="O424" i="4"/>
  <c r="AK423" i="4"/>
  <c r="AJ423" i="4"/>
  <c r="AF423" i="4"/>
  <c r="X423" i="4"/>
  <c r="AB423" i="4" s="1"/>
  <c r="W423" i="4"/>
  <c r="V423" i="4"/>
  <c r="AC423" i="4" s="1"/>
  <c r="P423" i="4"/>
  <c r="O423" i="4"/>
  <c r="N423" i="4"/>
  <c r="AK422" i="4"/>
  <c r="AJ422" i="4"/>
  <c r="AF422" i="4"/>
  <c r="X422" i="4"/>
  <c r="AB422" i="4" s="1"/>
  <c r="W422" i="4"/>
  <c r="V422" i="4"/>
  <c r="AC422" i="4" s="1"/>
  <c r="P422" i="4"/>
  <c r="O422" i="4"/>
  <c r="N422" i="4"/>
  <c r="AK421" i="4"/>
  <c r="AJ421" i="4"/>
  <c r="AF421" i="4"/>
  <c r="X421" i="4"/>
  <c r="AB421" i="4" s="1"/>
  <c r="W421" i="4"/>
  <c r="V421" i="4"/>
  <c r="AC421" i="4" s="1"/>
  <c r="P421" i="4"/>
  <c r="O421" i="4"/>
  <c r="AK420" i="4"/>
  <c r="AJ420" i="4"/>
  <c r="AF420" i="4"/>
  <c r="X420" i="4"/>
  <c r="AB420" i="4" s="1"/>
  <c r="W420" i="4"/>
  <c r="V420" i="4"/>
  <c r="AC420" i="4" s="1"/>
  <c r="P420" i="4"/>
  <c r="O420" i="4"/>
  <c r="AK419" i="4"/>
  <c r="AJ419" i="4"/>
  <c r="AF419" i="4"/>
  <c r="X419" i="4"/>
  <c r="AB419" i="4" s="1"/>
  <c r="W419" i="4"/>
  <c r="V419" i="4"/>
  <c r="AC419" i="4" s="1"/>
  <c r="P419" i="4"/>
  <c r="O419" i="4"/>
  <c r="AK418" i="4"/>
  <c r="AJ418" i="4"/>
  <c r="AF418" i="4"/>
  <c r="X418" i="4"/>
  <c r="AB418" i="4" s="1"/>
  <c r="W418" i="4"/>
  <c r="V418" i="4"/>
  <c r="AC418" i="4" s="1"/>
  <c r="P418" i="4"/>
  <c r="O418" i="4"/>
  <c r="N418" i="4"/>
  <c r="AK417" i="4"/>
  <c r="AJ417" i="4"/>
  <c r="AF417" i="4"/>
  <c r="X417" i="4"/>
  <c r="AB417" i="4" s="1"/>
  <c r="W417" i="4"/>
  <c r="V417" i="4"/>
  <c r="AC417" i="4" s="1"/>
  <c r="P417" i="4"/>
  <c r="O417" i="4"/>
  <c r="AK416" i="4"/>
  <c r="AJ416" i="4"/>
  <c r="AF416" i="4"/>
  <c r="X416" i="4"/>
  <c r="AB416" i="4" s="1"/>
  <c r="W416" i="4"/>
  <c r="V416" i="4"/>
  <c r="AC416" i="4" s="1"/>
  <c r="P416" i="4"/>
  <c r="O416" i="4"/>
  <c r="AK415" i="4"/>
  <c r="AJ415" i="4"/>
  <c r="AF415" i="4"/>
  <c r="X415" i="4"/>
  <c r="AB415" i="4" s="1"/>
  <c r="W415" i="4"/>
  <c r="V415" i="4"/>
  <c r="AC415" i="4" s="1"/>
  <c r="P415" i="4"/>
  <c r="O415" i="4"/>
  <c r="AK414" i="4"/>
  <c r="AJ414" i="4"/>
  <c r="AF414" i="4"/>
  <c r="X414" i="4"/>
  <c r="AB414" i="4" s="1"/>
  <c r="W414" i="4"/>
  <c r="V414" i="4"/>
  <c r="AC414" i="4" s="1"/>
  <c r="P414" i="4"/>
  <c r="O414" i="4"/>
  <c r="AK413" i="4"/>
  <c r="AJ413" i="4"/>
  <c r="AF413" i="4"/>
  <c r="X413" i="4"/>
  <c r="AB413" i="4" s="1"/>
  <c r="W413" i="4"/>
  <c r="V413" i="4"/>
  <c r="AC413" i="4" s="1"/>
  <c r="P413" i="4"/>
  <c r="O413" i="4"/>
  <c r="AK412" i="4"/>
  <c r="AJ412" i="4"/>
  <c r="AF412" i="4"/>
  <c r="X412" i="4"/>
  <c r="AB412" i="4" s="1"/>
  <c r="W412" i="4"/>
  <c r="V412" i="4"/>
  <c r="AC412" i="4" s="1"/>
  <c r="P412" i="4"/>
  <c r="O412" i="4"/>
  <c r="AK411" i="4"/>
  <c r="AJ411" i="4"/>
  <c r="AF411" i="4"/>
  <c r="X411" i="4"/>
  <c r="AB411" i="4" s="1"/>
  <c r="W411" i="4"/>
  <c r="V411" i="4"/>
  <c r="AC411" i="4" s="1"/>
  <c r="P411" i="4"/>
  <c r="O411" i="4"/>
  <c r="AK410" i="4"/>
  <c r="AJ410" i="4"/>
  <c r="AF410" i="4"/>
  <c r="X410" i="4"/>
  <c r="AB410" i="4" s="1"/>
  <c r="W410" i="4"/>
  <c r="V410" i="4"/>
  <c r="AC410" i="4" s="1"/>
  <c r="P410" i="4"/>
  <c r="O410" i="4"/>
  <c r="AK409" i="4"/>
  <c r="AJ409" i="4"/>
  <c r="AF409" i="4"/>
  <c r="X409" i="4"/>
  <c r="AB409" i="4" s="1"/>
  <c r="W409" i="4"/>
  <c r="V409" i="4"/>
  <c r="AC409" i="4" s="1"/>
  <c r="P409" i="4"/>
  <c r="O409" i="4"/>
  <c r="N409" i="4"/>
  <c r="AK408" i="4"/>
  <c r="AJ408" i="4"/>
  <c r="AF408" i="4"/>
  <c r="X408" i="4"/>
  <c r="AB408" i="4" s="1"/>
  <c r="W408" i="4"/>
  <c r="V408" i="4"/>
  <c r="AC408" i="4" s="1"/>
  <c r="P408" i="4"/>
  <c r="O408" i="4"/>
  <c r="AK407" i="4"/>
  <c r="AJ407" i="4"/>
  <c r="AF407" i="4"/>
  <c r="X407" i="4"/>
  <c r="AB407" i="4" s="1"/>
  <c r="W407" i="4"/>
  <c r="V407" i="4"/>
  <c r="AC407" i="4" s="1"/>
  <c r="P407" i="4"/>
  <c r="O407" i="4"/>
  <c r="N407" i="4"/>
  <c r="AK406" i="4"/>
  <c r="AJ406" i="4"/>
  <c r="AF406" i="4"/>
  <c r="X406" i="4"/>
  <c r="AB406" i="4" s="1"/>
  <c r="W406" i="4"/>
  <c r="V406" i="4"/>
  <c r="AC406" i="4" s="1"/>
  <c r="P406" i="4"/>
  <c r="O406" i="4"/>
  <c r="N406" i="4"/>
  <c r="AK405" i="4"/>
  <c r="AJ405" i="4"/>
  <c r="AF405" i="4"/>
  <c r="X405" i="4"/>
  <c r="AB405" i="4" s="1"/>
  <c r="W405" i="4"/>
  <c r="V405" i="4"/>
  <c r="AC405" i="4" s="1"/>
  <c r="P405" i="4"/>
  <c r="O405" i="4"/>
  <c r="N405" i="4"/>
  <c r="AK404" i="4"/>
  <c r="AJ404" i="4"/>
  <c r="AF404" i="4"/>
  <c r="X404" i="4"/>
  <c r="AB404" i="4" s="1"/>
  <c r="W404" i="4"/>
  <c r="V404" i="4"/>
  <c r="AC404" i="4" s="1"/>
  <c r="P404" i="4"/>
  <c r="O404" i="4"/>
  <c r="AK403" i="4"/>
  <c r="AJ403" i="4"/>
  <c r="AF403" i="4"/>
  <c r="X403" i="4"/>
  <c r="AB403" i="4" s="1"/>
  <c r="W403" i="4"/>
  <c r="V403" i="4"/>
  <c r="AC403" i="4" s="1"/>
  <c r="P403" i="4"/>
  <c r="O403" i="4"/>
  <c r="N403" i="4"/>
  <c r="AK402" i="4"/>
  <c r="AJ402" i="4"/>
  <c r="AF402" i="4"/>
  <c r="X402" i="4"/>
  <c r="AB402" i="4" s="1"/>
  <c r="W402" i="4"/>
  <c r="V402" i="4"/>
  <c r="AC402" i="4" s="1"/>
  <c r="P402" i="4"/>
  <c r="O402" i="4"/>
  <c r="N402" i="4"/>
  <c r="AK401" i="4"/>
  <c r="AJ401" i="4"/>
  <c r="AF401" i="4"/>
  <c r="X401" i="4"/>
  <c r="AB401" i="4" s="1"/>
  <c r="W401" i="4"/>
  <c r="V401" i="4"/>
  <c r="AC401" i="4" s="1"/>
  <c r="P401" i="4"/>
  <c r="O401" i="4"/>
  <c r="AK400" i="4"/>
  <c r="AJ400" i="4"/>
  <c r="AF400" i="4"/>
  <c r="X400" i="4"/>
  <c r="AB400" i="4" s="1"/>
  <c r="W400" i="4"/>
  <c r="V400" i="4"/>
  <c r="AC400" i="4" s="1"/>
  <c r="P400" i="4"/>
  <c r="O400" i="4"/>
  <c r="AK399" i="4"/>
  <c r="AJ399" i="4"/>
  <c r="AF399" i="4"/>
  <c r="X399" i="4"/>
  <c r="AB399" i="4" s="1"/>
  <c r="W399" i="4"/>
  <c r="V399" i="4"/>
  <c r="AC399" i="4" s="1"/>
  <c r="P399" i="4"/>
  <c r="O399" i="4"/>
  <c r="AK398" i="4"/>
  <c r="AJ398" i="4"/>
  <c r="AF398" i="4"/>
  <c r="X398" i="4"/>
  <c r="AB398" i="4" s="1"/>
  <c r="W398" i="4"/>
  <c r="V398" i="4"/>
  <c r="AC398" i="4" s="1"/>
  <c r="P398" i="4"/>
  <c r="O398" i="4"/>
  <c r="AK397" i="4"/>
  <c r="AJ397" i="4"/>
  <c r="AF397" i="4"/>
  <c r="X397" i="4"/>
  <c r="AB397" i="4" s="1"/>
  <c r="W397" i="4"/>
  <c r="V397" i="4"/>
  <c r="AC397" i="4" s="1"/>
  <c r="P397" i="4"/>
  <c r="O397" i="4"/>
  <c r="AK396" i="4"/>
  <c r="AJ396" i="4"/>
  <c r="AF396" i="4"/>
  <c r="X396" i="4"/>
  <c r="AB396" i="4" s="1"/>
  <c r="W396" i="4"/>
  <c r="V396" i="4"/>
  <c r="AC396" i="4" s="1"/>
  <c r="P396" i="4"/>
  <c r="O396" i="4"/>
  <c r="AK395" i="4"/>
  <c r="AJ395" i="4"/>
  <c r="AF395" i="4"/>
  <c r="W395" i="4"/>
  <c r="V395" i="4"/>
  <c r="AC395" i="4" s="1"/>
  <c r="AD395" i="4" s="1"/>
  <c r="AE395" i="4" s="1"/>
  <c r="P395" i="4"/>
  <c r="O395" i="4"/>
  <c r="N395" i="4"/>
  <c r="AK394" i="4"/>
  <c r="AJ394" i="4"/>
  <c r="AF394" i="4"/>
  <c r="X394" i="4"/>
  <c r="AB394" i="4" s="1"/>
  <c r="W394" i="4"/>
  <c r="V394" i="4"/>
  <c r="AC394" i="4" s="1"/>
  <c r="P394" i="4"/>
  <c r="O394" i="4"/>
  <c r="AK393" i="4"/>
  <c r="AJ393" i="4"/>
  <c r="AF393" i="4"/>
  <c r="X393" i="4"/>
  <c r="AB393" i="4" s="1"/>
  <c r="W393" i="4"/>
  <c r="V393" i="4"/>
  <c r="AC393" i="4" s="1"/>
  <c r="P393" i="4"/>
  <c r="O393" i="4"/>
  <c r="AK392" i="4"/>
  <c r="AJ392" i="4"/>
  <c r="AF392" i="4"/>
  <c r="W392" i="4"/>
  <c r="V392" i="4"/>
  <c r="AC392" i="4" s="1"/>
  <c r="AD392" i="4" s="1"/>
  <c r="AE392" i="4" s="1"/>
  <c r="P392" i="4"/>
  <c r="O392" i="4"/>
  <c r="N392" i="4"/>
  <c r="AK391" i="4"/>
  <c r="AJ391" i="4"/>
  <c r="AF391" i="4"/>
  <c r="X391" i="4"/>
  <c r="AB391" i="4" s="1"/>
  <c r="W391" i="4"/>
  <c r="V391" i="4"/>
  <c r="AC391" i="4" s="1"/>
  <c r="P391" i="4"/>
  <c r="O391" i="4"/>
  <c r="AK390" i="4"/>
  <c r="AJ390" i="4"/>
  <c r="AF390" i="4"/>
  <c r="X390" i="4"/>
  <c r="AB390" i="4" s="1"/>
  <c r="W390" i="4"/>
  <c r="V390" i="4"/>
  <c r="AC390" i="4" s="1"/>
  <c r="P390" i="4"/>
  <c r="O390" i="4"/>
  <c r="AK389" i="4"/>
  <c r="AJ389" i="4"/>
  <c r="AF389" i="4"/>
  <c r="X389" i="4"/>
  <c r="AB389" i="4" s="1"/>
  <c r="W389" i="4"/>
  <c r="V389" i="4"/>
  <c r="AC389" i="4" s="1"/>
  <c r="P389" i="4"/>
  <c r="O389" i="4"/>
  <c r="N389" i="4"/>
  <c r="AK388" i="4"/>
  <c r="AJ388" i="4"/>
  <c r="AF388" i="4"/>
  <c r="X388" i="4"/>
  <c r="AB388" i="4" s="1"/>
  <c r="W388" i="4"/>
  <c r="V388" i="4"/>
  <c r="AC388" i="4" s="1"/>
  <c r="P388" i="4"/>
  <c r="O388" i="4"/>
  <c r="AK387" i="4"/>
  <c r="AJ387" i="4"/>
  <c r="AF387" i="4"/>
  <c r="X387" i="4"/>
  <c r="AB387" i="4" s="1"/>
  <c r="W387" i="4"/>
  <c r="V387" i="4"/>
  <c r="AC387" i="4" s="1"/>
  <c r="P387" i="4"/>
  <c r="O387" i="4"/>
  <c r="AK386" i="4"/>
  <c r="AJ386" i="4"/>
  <c r="AF386" i="4"/>
  <c r="X386" i="4"/>
  <c r="AB386" i="4" s="1"/>
  <c r="W386" i="4"/>
  <c r="V386" i="4"/>
  <c r="AC386" i="4" s="1"/>
  <c r="P386" i="4"/>
  <c r="O386" i="4"/>
  <c r="AK385" i="4"/>
  <c r="AJ385" i="4"/>
  <c r="AF385" i="4"/>
  <c r="X385" i="4"/>
  <c r="AB385" i="4" s="1"/>
  <c r="W385" i="4"/>
  <c r="V385" i="4"/>
  <c r="AC385" i="4" s="1"/>
  <c r="P385" i="4"/>
  <c r="O385" i="4"/>
  <c r="AK384" i="4"/>
  <c r="AJ384" i="4"/>
  <c r="AF384" i="4"/>
  <c r="X384" i="4"/>
  <c r="AB384" i="4" s="1"/>
  <c r="W384" i="4"/>
  <c r="V384" i="4"/>
  <c r="AC384" i="4" s="1"/>
  <c r="P384" i="4"/>
  <c r="O384" i="4"/>
  <c r="AK383" i="4"/>
  <c r="AJ383" i="4"/>
  <c r="AF383" i="4"/>
  <c r="X383" i="4"/>
  <c r="AB383" i="4" s="1"/>
  <c r="W383" i="4"/>
  <c r="V383" i="4"/>
  <c r="AC383" i="4" s="1"/>
  <c r="P383" i="4"/>
  <c r="O383" i="4"/>
  <c r="AK382" i="4"/>
  <c r="AJ382" i="4"/>
  <c r="AF382" i="4"/>
  <c r="X382" i="4"/>
  <c r="AB382" i="4" s="1"/>
  <c r="W382" i="4"/>
  <c r="V382" i="4"/>
  <c r="AC382" i="4" s="1"/>
  <c r="P382" i="4"/>
  <c r="O382" i="4"/>
  <c r="N382" i="4"/>
  <c r="AK381" i="4"/>
  <c r="AJ381" i="4"/>
  <c r="AF381" i="4"/>
  <c r="X381" i="4"/>
  <c r="AB381" i="4" s="1"/>
  <c r="W381" i="4"/>
  <c r="V381" i="4"/>
  <c r="AC381" i="4" s="1"/>
  <c r="P381" i="4"/>
  <c r="O381" i="4"/>
  <c r="AK380" i="4"/>
  <c r="AJ380" i="4"/>
  <c r="AF380" i="4"/>
  <c r="X380" i="4"/>
  <c r="AB380" i="4" s="1"/>
  <c r="W380" i="4"/>
  <c r="V380" i="4"/>
  <c r="AC380" i="4" s="1"/>
  <c r="P380" i="4"/>
  <c r="O380" i="4"/>
  <c r="N380" i="4"/>
  <c r="AK379" i="4"/>
  <c r="AJ379" i="4"/>
  <c r="AF379" i="4"/>
  <c r="X379" i="4"/>
  <c r="AB379" i="4" s="1"/>
  <c r="W379" i="4"/>
  <c r="V379" i="4"/>
  <c r="AC379" i="4" s="1"/>
  <c r="P379" i="4"/>
  <c r="O379" i="4"/>
  <c r="AK378" i="4"/>
  <c r="AJ378" i="4"/>
  <c r="AF378" i="4"/>
  <c r="AC378" i="4"/>
  <c r="X378" i="4"/>
  <c r="AB378" i="4" s="1"/>
  <c r="W378" i="4"/>
  <c r="V378" i="4"/>
  <c r="P378" i="4"/>
  <c r="O378" i="4"/>
  <c r="AK377" i="4"/>
  <c r="AJ377" i="4"/>
  <c r="AF377" i="4"/>
  <c r="X377" i="4"/>
  <c r="AB377" i="4" s="1"/>
  <c r="W377" i="4"/>
  <c r="V377" i="4"/>
  <c r="AC377" i="4" s="1"/>
  <c r="P377" i="4"/>
  <c r="O377" i="4"/>
  <c r="AK376" i="4"/>
  <c r="AJ376" i="4"/>
  <c r="AF376" i="4"/>
  <c r="X376" i="4"/>
  <c r="AB376" i="4" s="1"/>
  <c r="W376" i="4"/>
  <c r="V376" i="4"/>
  <c r="AC376" i="4" s="1"/>
  <c r="P376" i="4"/>
  <c r="O376" i="4"/>
  <c r="AK375" i="4"/>
  <c r="AJ375" i="4"/>
  <c r="AF375" i="4"/>
  <c r="X375" i="4"/>
  <c r="AB375" i="4" s="1"/>
  <c r="W375" i="4"/>
  <c r="V375" i="4"/>
  <c r="AC375" i="4" s="1"/>
  <c r="P375" i="4"/>
  <c r="O375" i="4"/>
  <c r="AK374" i="4"/>
  <c r="AJ374" i="4"/>
  <c r="AF374" i="4"/>
  <c r="X374" i="4"/>
  <c r="AB374" i="4" s="1"/>
  <c r="W374" i="4"/>
  <c r="V374" i="4"/>
  <c r="AC374" i="4" s="1"/>
  <c r="P374" i="4"/>
  <c r="O374" i="4"/>
  <c r="AK373" i="4"/>
  <c r="AJ373" i="4"/>
  <c r="AF373" i="4"/>
  <c r="X373" i="4"/>
  <c r="AB373" i="4" s="1"/>
  <c r="W373" i="4"/>
  <c r="V373" i="4"/>
  <c r="AC373" i="4" s="1"/>
  <c r="P373" i="4"/>
  <c r="O373" i="4"/>
  <c r="N373" i="4"/>
  <c r="AK372" i="4"/>
  <c r="AJ372" i="4"/>
  <c r="AF372" i="4"/>
  <c r="X372" i="4"/>
  <c r="AB372" i="4" s="1"/>
  <c r="W372" i="4"/>
  <c r="V372" i="4"/>
  <c r="AC372" i="4" s="1"/>
  <c r="P372" i="4"/>
  <c r="O372" i="4"/>
  <c r="AK371" i="4"/>
  <c r="AJ371" i="4"/>
  <c r="AF371" i="4"/>
  <c r="X371" i="4"/>
  <c r="AB371" i="4" s="1"/>
  <c r="W371" i="4"/>
  <c r="V371" i="4"/>
  <c r="AC371" i="4" s="1"/>
  <c r="P371" i="4"/>
  <c r="O371" i="4"/>
  <c r="AK370" i="4"/>
  <c r="AJ370" i="4"/>
  <c r="AF370" i="4"/>
  <c r="X370" i="4"/>
  <c r="AB370" i="4" s="1"/>
  <c r="W370" i="4"/>
  <c r="V370" i="4"/>
  <c r="AC370" i="4" s="1"/>
  <c r="P370" i="4"/>
  <c r="O370" i="4"/>
  <c r="AK369" i="4"/>
  <c r="AJ369" i="4"/>
  <c r="AF369" i="4"/>
  <c r="X369" i="4"/>
  <c r="AB369" i="4" s="1"/>
  <c r="W369" i="4"/>
  <c r="V369" i="4"/>
  <c r="AC369" i="4" s="1"/>
  <c r="P369" i="4"/>
  <c r="O369" i="4"/>
  <c r="AK368" i="4"/>
  <c r="AJ368" i="4"/>
  <c r="AF368" i="4"/>
  <c r="X368" i="4"/>
  <c r="AB368" i="4" s="1"/>
  <c r="W368" i="4"/>
  <c r="V368" i="4"/>
  <c r="AC368" i="4" s="1"/>
  <c r="P368" i="4"/>
  <c r="O368" i="4"/>
  <c r="AK367" i="4"/>
  <c r="AJ367" i="4"/>
  <c r="AF367" i="4"/>
  <c r="X367" i="4"/>
  <c r="AB367" i="4" s="1"/>
  <c r="W367" i="4"/>
  <c r="V367" i="4"/>
  <c r="AC367" i="4" s="1"/>
  <c r="P367" i="4"/>
  <c r="O367" i="4"/>
  <c r="AK366" i="4"/>
  <c r="AJ366" i="4"/>
  <c r="AF366" i="4"/>
  <c r="X366" i="4"/>
  <c r="AB366" i="4" s="1"/>
  <c r="W366" i="4"/>
  <c r="V366" i="4"/>
  <c r="AC366" i="4" s="1"/>
  <c r="P366" i="4"/>
  <c r="O366" i="4"/>
  <c r="AK365" i="4"/>
  <c r="AJ365" i="4"/>
  <c r="AF365" i="4"/>
  <c r="X365" i="4"/>
  <c r="AB365" i="4" s="1"/>
  <c r="W365" i="4"/>
  <c r="V365" i="4"/>
  <c r="AC365" i="4" s="1"/>
  <c r="P365" i="4"/>
  <c r="O365" i="4"/>
  <c r="N365" i="4"/>
  <c r="AK364" i="4"/>
  <c r="AJ364" i="4"/>
  <c r="AF364" i="4"/>
  <c r="X364" i="4"/>
  <c r="AB364" i="4" s="1"/>
  <c r="W364" i="4"/>
  <c r="V364" i="4"/>
  <c r="AC364" i="4" s="1"/>
  <c r="P364" i="4"/>
  <c r="O364" i="4"/>
  <c r="AK363" i="4"/>
  <c r="AJ363" i="4"/>
  <c r="AF363" i="4"/>
  <c r="X363" i="4"/>
  <c r="AB363" i="4" s="1"/>
  <c r="W363" i="4"/>
  <c r="V363" i="4"/>
  <c r="AC363" i="4" s="1"/>
  <c r="P363" i="4"/>
  <c r="O363" i="4"/>
  <c r="AK362" i="4"/>
  <c r="AJ362" i="4"/>
  <c r="AF362" i="4"/>
  <c r="X362" i="4"/>
  <c r="AB362" i="4" s="1"/>
  <c r="W362" i="4"/>
  <c r="V362" i="4"/>
  <c r="AC362" i="4" s="1"/>
  <c r="P362" i="4"/>
  <c r="O362" i="4"/>
  <c r="AK361" i="4"/>
  <c r="AJ361" i="4"/>
  <c r="AF361" i="4"/>
  <c r="X361" i="4"/>
  <c r="AB361" i="4" s="1"/>
  <c r="W361" i="4"/>
  <c r="V361" i="4"/>
  <c r="AC361" i="4" s="1"/>
  <c r="P361" i="4"/>
  <c r="O361" i="4"/>
  <c r="AK360" i="4"/>
  <c r="AJ360" i="4"/>
  <c r="AF360" i="4"/>
  <c r="X360" i="4"/>
  <c r="AB360" i="4" s="1"/>
  <c r="W360" i="4"/>
  <c r="V360" i="4"/>
  <c r="AC360" i="4" s="1"/>
  <c r="P360" i="4"/>
  <c r="O360" i="4"/>
  <c r="AK359" i="4"/>
  <c r="AJ359" i="4"/>
  <c r="AF359" i="4"/>
  <c r="X359" i="4"/>
  <c r="AB359" i="4" s="1"/>
  <c r="W359" i="4"/>
  <c r="V359" i="4"/>
  <c r="AC359" i="4" s="1"/>
  <c r="P359" i="4"/>
  <c r="O359" i="4"/>
  <c r="AK358" i="4"/>
  <c r="AJ358" i="4"/>
  <c r="AF358" i="4"/>
  <c r="X358" i="4"/>
  <c r="AB358" i="4" s="1"/>
  <c r="W358" i="4"/>
  <c r="V358" i="4"/>
  <c r="AC358" i="4" s="1"/>
  <c r="P358" i="4"/>
  <c r="O358" i="4"/>
  <c r="AK357" i="4"/>
  <c r="AJ357" i="4"/>
  <c r="AF357" i="4"/>
  <c r="X357" i="4"/>
  <c r="AB357" i="4" s="1"/>
  <c r="W357" i="4"/>
  <c r="V357" i="4"/>
  <c r="AC357" i="4" s="1"/>
  <c r="P357" i="4"/>
  <c r="O357" i="4"/>
  <c r="AK356" i="4"/>
  <c r="AJ356" i="4"/>
  <c r="AF356" i="4"/>
  <c r="X356" i="4"/>
  <c r="AB356" i="4" s="1"/>
  <c r="W356" i="4"/>
  <c r="V356" i="4"/>
  <c r="AC356" i="4" s="1"/>
  <c r="P356" i="4"/>
  <c r="O356" i="4"/>
  <c r="AK355" i="4"/>
  <c r="AJ355" i="4"/>
  <c r="AF355" i="4"/>
  <c r="X355" i="4"/>
  <c r="AB355" i="4" s="1"/>
  <c r="W355" i="4"/>
  <c r="V355" i="4"/>
  <c r="AC355" i="4" s="1"/>
  <c r="P355" i="4"/>
  <c r="O355" i="4"/>
  <c r="AK354" i="4"/>
  <c r="AJ354" i="4"/>
  <c r="AF354" i="4"/>
  <c r="X354" i="4"/>
  <c r="AB354" i="4" s="1"/>
  <c r="W354" i="4"/>
  <c r="V354" i="4"/>
  <c r="AC354" i="4" s="1"/>
  <c r="P354" i="4"/>
  <c r="O354" i="4"/>
  <c r="AK353" i="4"/>
  <c r="AJ353" i="4"/>
  <c r="AF353" i="4"/>
  <c r="X353" i="4"/>
  <c r="AB353" i="4" s="1"/>
  <c r="W353" i="4"/>
  <c r="V353" i="4"/>
  <c r="AC353" i="4" s="1"/>
  <c r="P353" i="4"/>
  <c r="O353" i="4"/>
  <c r="AK352" i="4"/>
  <c r="AJ352" i="4"/>
  <c r="AF352" i="4"/>
  <c r="X352" i="4"/>
  <c r="AB352" i="4" s="1"/>
  <c r="W352" i="4"/>
  <c r="V352" i="4"/>
  <c r="AC352" i="4" s="1"/>
  <c r="P352" i="4"/>
  <c r="O352" i="4"/>
  <c r="AK351" i="4"/>
  <c r="AJ351" i="4"/>
  <c r="AF351" i="4"/>
  <c r="X351" i="4"/>
  <c r="AB351" i="4" s="1"/>
  <c r="W351" i="4"/>
  <c r="V351" i="4"/>
  <c r="AC351" i="4" s="1"/>
  <c r="P351" i="4"/>
  <c r="O351" i="4"/>
  <c r="AK350" i="4"/>
  <c r="AJ350" i="4"/>
  <c r="AF350" i="4"/>
  <c r="X350" i="4"/>
  <c r="AB350" i="4" s="1"/>
  <c r="W350" i="4"/>
  <c r="V350" i="4"/>
  <c r="AC350" i="4" s="1"/>
  <c r="P350" i="4"/>
  <c r="O350" i="4"/>
  <c r="AK349" i="4"/>
  <c r="AJ349" i="4"/>
  <c r="AF349" i="4"/>
  <c r="X349" i="4"/>
  <c r="AB349" i="4" s="1"/>
  <c r="W349" i="4"/>
  <c r="V349" i="4"/>
  <c r="AC349" i="4" s="1"/>
  <c r="P349" i="4"/>
  <c r="O349" i="4"/>
  <c r="AK348" i="4"/>
  <c r="AJ348" i="4"/>
  <c r="AF348" i="4"/>
  <c r="X348" i="4"/>
  <c r="AB348" i="4" s="1"/>
  <c r="W348" i="4"/>
  <c r="V348" i="4"/>
  <c r="AC348" i="4" s="1"/>
  <c r="P348" i="4"/>
  <c r="O348" i="4"/>
  <c r="N348" i="4"/>
  <c r="AK347" i="4"/>
  <c r="AJ347" i="4"/>
  <c r="AF347" i="4"/>
  <c r="X347" i="4"/>
  <c r="AB347" i="4" s="1"/>
  <c r="W347" i="4"/>
  <c r="V347" i="4"/>
  <c r="AC347" i="4" s="1"/>
  <c r="P347" i="4"/>
  <c r="O347" i="4"/>
  <c r="AK346" i="4"/>
  <c r="AJ346" i="4"/>
  <c r="AF346" i="4"/>
  <c r="X346" i="4"/>
  <c r="AB346" i="4" s="1"/>
  <c r="W346" i="4"/>
  <c r="V346" i="4"/>
  <c r="AC346" i="4" s="1"/>
  <c r="P346" i="4"/>
  <c r="O346" i="4"/>
  <c r="AK345" i="4"/>
  <c r="AJ345" i="4"/>
  <c r="AF345" i="4"/>
  <c r="X345" i="4"/>
  <c r="AB345" i="4" s="1"/>
  <c r="W345" i="4"/>
  <c r="V345" i="4"/>
  <c r="AC345" i="4" s="1"/>
  <c r="P345" i="4"/>
  <c r="O345" i="4"/>
  <c r="AK344" i="4"/>
  <c r="AJ344" i="4"/>
  <c r="AF344" i="4"/>
  <c r="X344" i="4"/>
  <c r="AB344" i="4" s="1"/>
  <c r="W344" i="4"/>
  <c r="V344" i="4"/>
  <c r="AC344" i="4" s="1"/>
  <c r="P344" i="4"/>
  <c r="O344" i="4"/>
  <c r="AK343" i="4"/>
  <c r="AJ343" i="4"/>
  <c r="AF343" i="4"/>
  <c r="X343" i="4"/>
  <c r="AB343" i="4" s="1"/>
  <c r="W343" i="4"/>
  <c r="V343" i="4"/>
  <c r="AC343" i="4" s="1"/>
  <c r="P343" i="4"/>
  <c r="O343" i="4"/>
  <c r="AK342" i="4"/>
  <c r="AJ342" i="4"/>
  <c r="AF342" i="4"/>
  <c r="X342" i="4"/>
  <c r="AB342" i="4" s="1"/>
  <c r="W342" i="4"/>
  <c r="V342" i="4"/>
  <c r="AC342" i="4" s="1"/>
  <c r="P342" i="4"/>
  <c r="O342" i="4"/>
  <c r="AK341" i="4"/>
  <c r="AJ341" i="4"/>
  <c r="AF341" i="4"/>
  <c r="X341" i="4"/>
  <c r="AB341" i="4" s="1"/>
  <c r="W341" i="4"/>
  <c r="V341" i="4"/>
  <c r="AC341" i="4" s="1"/>
  <c r="P341" i="4"/>
  <c r="O341" i="4"/>
  <c r="N341" i="4"/>
  <c r="AK340" i="4"/>
  <c r="AJ340" i="4"/>
  <c r="AF340" i="4"/>
  <c r="X340" i="4"/>
  <c r="AB340" i="4" s="1"/>
  <c r="W340" i="4"/>
  <c r="V340" i="4"/>
  <c r="AC340" i="4" s="1"/>
  <c r="P340" i="4"/>
  <c r="O340" i="4"/>
  <c r="AK339" i="4"/>
  <c r="AJ339" i="4"/>
  <c r="AF339" i="4"/>
  <c r="X339" i="4"/>
  <c r="AB339" i="4" s="1"/>
  <c r="W339" i="4"/>
  <c r="V339" i="4"/>
  <c r="AC339" i="4" s="1"/>
  <c r="P339" i="4"/>
  <c r="O339" i="4"/>
  <c r="AK338" i="4"/>
  <c r="AJ338" i="4"/>
  <c r="AF338" i="4"/>
  <c r="X338" i="4"/>
  <c r="AB338" i="4" s="1"/>
  <c r="W338" i="4"/>
  <c r="V338" i="4"/>
  <c r="AC338" i="4" s="1"/>
  <c r="P338" i="4"/>
  <c r="O338" i="4"/>
  <c r="AK337" i="4"/>
  <c r="AJ337" i="4"/>
  <c r="AF337" i="4"/>
  <c r="X337" i="4"/>
  <c r="AB337" i="4" s="1"/>
  <c r="W337" i="4"/>
  <c r="V337" i="4"/>
  <c r="AC337" i="4" s="1"/>
  <c r="P337" i="4"/>
  <c r="O337" i="4"/>
  <c r="AK336" i="4"/>
  <c r="AJ336" i="4"/>
  <c r="AF336" i="4"/>
  <c r="X336" i="4"/>
  <c r="AB336" i="4" s="1"/>
  <c r="W336" i="4"/>
  <c r="V336" i="4"/>
  <c r="AC336" i="4" s="1"/>
  <c r="P336" i="4"/>
  <c r="O336" i="4"/>
  <c r="AK335" i="4"/>
  <c r="AJ335" i="4"/>
  <c r="AF335" i="4"/>
  <c r="X335" i="4"/>
  <c r="AB335" i="4" s="1"/>
  <c r="W335" i="4"/>
  <c r="V335" i="4"/>
  <c r="AC335" i="4" s="1"/>
  <c r="P335" i="4"/>
  <c r="O335" i="4"/>
  <c r="N335" i="4"/>
  <c r="AK334" i="4"/>
  <c r="AJ334" i="4"/>
  <c r="AF334" i="4"/>
  <c r="X334" i="4"/>
  <c r="AB334" i="4" s="1"/>
  <c r="W334" i="4"/>
  <c r="V334" i="4"/>
  <c r="AC334" i="4" s="1"/>
  <c r="P334" i="4"/>
  <c r="O334" i="4"/>
  <c r="N334" i="4"/>
  <c r="AK333" i="4"/>
  <c r="AJ333" i="4"/>
  <c r="AF333" i="4"/>
  <c r="X333" i="4"/>
  <c r="AB333" i="4" s="1"/>
  <c r="W333" i="4"/>
  <c r="V333" i="4"/>
  <c r="AC333" i="4" s="1"/>
  <c r="P333" i="4"/>
  <c r="O333" i="4"/>
  <c r="AK332" i="4"/>
  <c r="AJ332" i="4"/>
  <c r="AF332" i="4"/>
  <c r="X332" i="4"/>
  <c r="AB332" i="4" s="1"/>
  <c r="W332" i="4"/>
  <c r="V332" i="4"/>
  <c r="AC332" i="4" s="1"/>
  <c r="P332" i="4"/>
  <c r="O332" i="4"/>
  <c r="N332" i="4"/>
  <c r="AK331" i="4"/>
  <c r="AJ331" i="4"/>
  <c r="AF331" i="4"/>
  <c r="X331" i="4"/>
  <c r="AB331" i="4" s="1"/>
  <c r="W331" i="4"/>
  <c r="V331" i="4"/>
  <c r="AC331" i="4" s="1"/>
  <c r="P331" i="4"/>
  <c r="O331" i="4"/>
  <c r="AK330" i="4"/>
  <c r="AJ330" i="4"/>
  <c r="AF330" i="4"/>
  <c r="X330" i="4"/>
  <c r="AB330" i="4" s="1"/>
  <c r="W330" i="4"/>
  <c r="V330" i="4"/>
  <c r="AC330" i="4" s="1"/>
  <c r="P330" i="4"/>
  <c r="O330" i="4"/>
  <c r="N330" i="4"/>
  <c r="AK329" i="4"/>
  <c r="AJ329" i="4"/>
  <c r="AF329" i="4"/>
  <c r="X329" i="4"/>
  <c r="AB329" i="4" s="1"/>
  <c r="W329" i="4"/>
  <c r="V329" i="4"/>
  <c r="AC329" i="4" s="1"/>
  <c r="P329" i="4"/>
  <c r="O329" i="4"/>
  <c r="N329" i="4"/>
  <c r="AK328" i="4"/>
  <c r="AJ328" i="4"/>
  <c r="AF328" i="4"/>
  <c r="X328" i="4"/>
  <c r="AB328" i="4" s="1"/>
  <c r="W328" i="4"/>
  <c r="V328" i="4"/>
  <c r="AC328" i="4" s="1"/>
  <c r="P328" i="4"/>
  <c r="O328" i="4"/>
  <c r="AK327" i="4"/>
  <c r="AJ327" i="4"/>
  <c r="AF327" i="4"/>
  <c r="X327" i="4"/>
  <c r="AB327" i="4" s="1"/>
  <c r="W327" i="4"/>
  <c r="V327" i="4"/>
  <c r="AC327" i="4" s="1"/>
  <c r="P327" i="4"/>
  <c r="O327" i="4"/>
  <c r="AK326" i="4"/>
  <c r="AJ326" i="4"/>
  <c r="AF326" i="4"/>
  <c r="X326" i="4"/>
  <c r="AB326" i="4" s="1"/>
  <c r="W326" i="4"/>
  <c r="V326" i="4"/>
  <c r="AC326" i="4" s="1"/>
  <c r="P326" i="4"/>
  <c r="O326" i="4"/>
  <c r="N326" i="4"/>
  <c r="AK325" i="4"/>
  <c r="AJ325" i="4"/>
  <c r="AF325" i="4"/>
  <c r="X325" i="4"/>
  <c r="AB325" i="4" s="1"/>
  <c r="W325" i="4"/>
  <c r="V325" i="4"/>
  <c r="AC325" i="4" s="1"/>
  <c r="P325" i="4"/>
  <c r="O325" i="4"/>
  <c r="N325" i="4"/>
  <c r="AK324" i="4"/>
  <c r="AJ324" i="4"/>
  <c r="AF324" i="4"/>
  <c r="X324" i="4"/>
  <c r="AB324" i="4" s="1"/>
  <c r="W324" i="4"/>
  <c r="V324" i="4"/>
  <c r="AC324" i="4" s="1"/>
  <c r="P324" i="4"/>
  <c r="O324" i="4"/>
  <c r="N324" i="4"/>
  <c r="AK323" i="4"/>
  <c r="AJ323" i="4"/>
  <c r="AF323" i="4"/>
  <c r="X323" i="4"/>
  <c r="AB323" i="4" s="1"/>
  <c r="W323" i="4"/>
  <c r="V323" i="4"/>
  <c r="AC323" i="4" s="1"/>
  <c r="P323" i="4"/>
  <c r="O323" i="4"/>
  <c r="N323" i="4"/>
  <c r="AK322" i="4"/>
  <c r="AJ322" i="4"/>
  <c r="AF322" i="4"/>
  <c r="X322" i="4"/>
  <c r="AB322" i="4" s="1"/>
  <c r="W322" i="4"/>
  <c r="V322" i="4"/>
  <c r="AC322" i="4" s="1"/>
  <c r="P322" i="4"/>
  <c r="O322" i="4"/>
  <c r="N322" i="4"/>
  <c r="AK321" i="4"/>
  <c r="AJ321" i="4"/>
  <c r="AF321" i="4"/>
  <c r="X321" i="4"/>
  <c r="AB321" i="4" s="1"/>
  <c r="W321" i="4"/>
  <c r="V321" i="4"/>
  <c r="AC321" i="4" s="1"/>
  <c r="P321" i="4"/>
  <c r="O321" i="4"/>
  <c r="N321" i="4"/>
  <c r="AK320" i="4"/>
  <c r="AJ320" i="4"/>
  <c r="AF320" i="4"/>
  <c r="X320" i="4"/>
  <c r="AB320" i="4" s="1"/>
  <c r="W320" i="4"/>
  <c r="V320" i="4"/>
  <c r="AC320" i="4" s="1"/>
  <c r="P320" i="4"/>
  <c r="O320" i="4"/>
  <c r="AK319" i="4"/>
  <c r="AJ319" i="4"/>
  <c r="AF319" i="4"/>
  <c r="X319" i="4"/>
  <c r="AB319" i="4" s="1"/>
  <c r="W319" i="4"/>
  <c r="V319" i="4"/>
  <c r="AC319" i="4" s="1"/>
  <c r="P319" i="4"/>
  <c r="O319" i="4"/>
  <c r="AK318" i="4"/>
  <c r="AJ318" i="4"/>
  <c r="AF318" i="4"/>
  <c r="X318" i="4"/>
  <c r="AB318" i="4" s="1"/>
  <c r="W318" i="4"/>
  <c r="V318" i="4"/>
  <c r="AC318" i="4" s="1"/>
  <c r="P318" i="4"/>
  <c r="O318" i="4"/>
  <c r="N318" i="4"/>
  <c r="AK317" i="4"/>
  <c r="AJ317" i="4"/>
  <c r="AF317" i="4"/>
  <c r="X317" i="4"/>
  <c r="AB317" i="4" s="1"/>
  <c r="W317" i="4"/>
  <c r="V317" i="4"/>
  <c r="AC317" i="4" s="1"/>
  <c r="P317" i="4"/>
  <c r="O317" i="4"/>
  <c r="N317" i="4"/>
  <c r="AK316" i="4"/>
  <c r="AJ316" i="4"/>
  <c r="AF316" i="4"/>
  <c r="X316" i="4"/>
  <c r="AB316" i="4" s="1"/>
  <c r="W316" i="4"/>
  <c r="V316" i="4"/>
  <c r="AC316" i="4" s="1"/>
  <c r="P316" i="4"/>
  <c r="O316" i="4"/>
  <c r="N316" i="4"/>
  <c r="AK315" i="4"/>
  <c r="AJ315" i="4"/>
  <c r="AF315" i="4"/>
  <c r="X315" i="4"/>
  <c r="AB315" i="4" s="1"/>
  <c r="W315" i="4"/>
  <c r="V315" i="4"/>
  <c r="AC315" i="4" s="1"/>
  <c r="P315" i="4"/>
  <c r="O315" i="4"/>
  <c r="AK314" i="4"/>
  <c r="AJ314" i="4"/>
  <c r="AF314" i="4"/>
  <c r="X314" i="4"/>
  <c r="AB314" i="4" s="1"/>
  <c r="W314" i="4"/>
  <c r="V314" i="4"/>
  <c r="AC314" i="4" s="1"/>
  <c r="P314" i="4"/>
  <c r="O314" i="4"/>
  <c r="N314" i="4"/>
  <c r="AK313" i="4"/>
  <c r="AJ313" i="4"/>
  <c r="AF313" i="4"/>
  <c r="X313" i="4"/>
  <c r="AB313" i="4" s="1"/>
  <c r="W313" i="4"/>
  <c r="V313" i="4"/>
  <c r="AC313" i="4" s="1"/>
  <c r="P313" i="4"/>
  <c r="O313" i="4"/>
  <c r="N313" i="4"/>
  <c r="AK312" i="4"/>
  <c r="AJ312" i="4"/>
  <c r="AF312" i="4"/>
  <c r="X312" i="4"/>
  <c r="AB312" i="4" s="1"/>
  <c r="W312" i="4"/>
  <c r="V312" i="4"/>
  <c r="AC312" i="4" s="1"/>
  <c r="P312" i="4"/>
  <c r="O312" i="4"/>
  <c r="AK311" i="4"/>
  <c r="AJ311" i="4"/>
  <c r="AF311" i="4"/>
  <c r="X311" i="4"/>
  <c r="AB311" i="4" s="1"/>
  <c r="W311" i="4"/>
  <c r="V311" i="4"/>
  <c r="AC311" i="4" s="1"/>
  <c r="P311" i="4"/>
  <c r="O311" i="4"/>
  <c r="AK310" i="4"/>
  <c r="AJ310" i="4"/>
  <c r="AF310" i="4"/>
  <c r="X310" i="4"/>
  <c r="AB310" i="4" s="1"/>
  <c r="W310" i="4"/>
  <c r="V310" i="4"/>
  <c r="AC310" i="4" s="1"/>
  <c r="P310" i="4"/>
  <c r="O310" i="4"/>
  <c r="AK309" i="4"/>
  <c r="AJ309" i="4"/>
  <c r="AF309" i="4"/>
  <c r="X309" i="4"/>
  <c r="AB309" i="4" s="1"/>
  <c r="W309" i="4"/>
  <c r="V309" i="4"/>
  <c r="AC309" i="4" s="1"/>
  <c r="P309" i="4"/>
  <c r="O309" i="4"/>
  <c r="AK308" i="4"/>
  <c r="AJ308" i="4"/>
  <c r="AF308" i="4"/>
  <c r="X308" i="4"/>
  <c r="AB308" i="4" s="1"/>
  <c r="W308" i="4"/>
  <c r="V308" i="4"/>
  <c r="AC308" i="4" s="1"/>
  <c r="P308" i="4"/>
  <c r="O308" i="4"/>
  <c r="AK307" i="4"/>
  <c r="AJ307" i="4"/>
  <c r="AF307" i="4"/>
  <c r="X307" i="4"/>
  <c r="AB307" i="4" s="1"/>
  <c r="W307" i="4"/>
  <c r="V307" i="4"/>
  <c r="AC307" i="4" s="1"/>
  <c r="P307" i="4"/>
  <c r="O307" i="4"/>
  <c r="AK306" i="4"/>
  <c r="AJ306" i="4"/>
  <c r="AF306" i="4"/>
  <c r="X306" i="4"/>
  <c r="AB306" i="4" s="1"/>
  <c r="W306" i="4"/>
  <c r="V306" i="4"/>
  <c r="AC306" i="4" s="1"/>
  <c r="P306" i="4"/>
  <c r="O306" i="4"/>
  <c r="AK305" i="4"/>
  <c r="AJ305" i="4"/>
  <c r="AF305" i="4"/>
  <c r="X305" i="4"/>
  <c r="AB305" i="4" s="1"/>
  <c r="W305" i="4"/>
  <c r="V305" i="4"/>
  <c r="AC305" i="4" s="1"/>
  <c r="P305" i="4"/>
  <c r="O305" i="4"/>
  <c r="AK304" i="4"/>
  <c r="AJ304" i="4"/>
  <c r="AF304" i="4"/>
  <c r="X304" i="4"/>
  <c r="AB304" i="4" s="1"/>
  <c r="W304" i="4"/>
  <c r="V304" i="4"/>
  <c r="AC304" i="4" s="1"/>
  <c r="P304" i="4"/>
  <c r="O304" i="4"/>
  <c r="N304" i="4"/>
  <c r="AK303" i="4"/>
  <c r="AJ303" i="4"/>
  <c r="AF303" i="4"/>
  <c r="X303" i="4"/>
  <c r="AB303" i="4" s="1"/>
  <c r="W303" i="4"/>
  <c r="V303" i="4"/>
  <c r="AC303" i="4" s="1"/>
  <c r="P303" i="4"/>
  <c r="O303" i="4"/>
  <c r="AK302" i="4"/>
  <c r="AJ302" i="4"/>
  <c r="AF302" i="4"/>
  <c r="X302" i="4"/>
  <c r="AB302" i="4" s="1"/>
  <c r="W302" i="4"/>
  <c r="V302" i="4"/>
  <c r="AC302" i="4" s="1"/>
  <c r="P302" i="4"/>
  <c r="O302" i="4"/>
  <c r="AK301" i="4"/>
  <c r="AJ301" i="4"/>
  <c r="AF301" i="4"/>
  <c r="X301" i="4"/>
  <c r="AB301" i="4" s="1"/>
  <c r="W301" i="4"/>
  <c r="V301" i="4"/>
  <c r="AC301" i="4" s="1"/>
  <c r="P301" i="4"/>
  <c r="O301" i="4"/>
  <c r="AK300" i="4"/>
  <c r="AJ300" i="4"/>
  <c r="AF300" i="4"/>
  <c r="X300" i="4"/>
  <c r="AB300" i="4" s="1"/>
  <c r="W300" i="4"/>
  <c r="V300" i="4"/>
  <c r="AC300" i="4" s="1"/>
  <c r="P300" i="4"/>
  <c r="Q300" i="4" s="1"/>
  <c r="O300" i="4"/>
  <c r="AK299" i="4"/>
  <c r="AJ299" i="4"/>
  <c r="AF299" i="4"/>
  <c r="X299" i="4"/>
  <c r="AB299" i="4" s="1"/>
  <c r="W299" i="4"/>
  <c r="V299" i="4"/>
  <c r="AC299" i="4" s="1"/>
  <c r="P299" i="4"/>
  <c r="Q299" i="4" s="1"/>
  <c r="O299" i="4"/>
  <c r="N299" i="4"/>
  <c r="AK298" i="4"/>
  <c r="AJ298" i="4"/>
  <c r="AF298" i="4"/>
  <c r="X298" i="4"/>
  <c r="AB298" i="4" s="1"/>
  <c r="W298" i="4"/>
  <c r="V298" i="4"/>
  <c r="AC298" i="4" s="1"/>
  <c r="P298" i="4"/>
  <c r="Q298" i="4" s="1"/>
  <c r="O298" i="4"/>
  <c r="N298" i="4"/>
  <c r="AK297" i="4"/>
  <c r="AJ297" i="4"/>
  <c r="AF297" i="4"/>
  <c r="X297" i="4"/>
  <c r="AB297" i="4" s="1"/>
  <c r="W297" i="4"/>
  <c r="V297" i="4"/>
  <c r="AC297" i="4" s="1"/>
  <c r="P297" i="4"/>
  <c r="Q297" i="4" s="1"/>
  <c r="O297" i="4"/>
  <c r="N297" i="4"/>
  <c r="AK296" i="4"/>
  <c r="AJ296" i="4"/>
  <c r="AF296" i="4"/>
  <c r="X296" i="4"/>
  <c r="AB296" i="4" s="1"/>
  <c r="W296" i="4"/>
  <c r="V296" i="4"/>
  <c r="AC296" i="4" s="1"/>
  <c r="P296" i="4"/>
  <c r="Q296" i="4" s="1"/>
  <c r="O296" i="4"/>
  <c r="N296" i="4"/>
  <c r="AK295" i="4"/>
  <c r="AJ295" i="4"/>
  <c r="AF295" i="4"/>
  <c r="X295" i="4"/>
  <c r="AB295" i="4" s="1"/>
  <c r="W295" i="4"/>
  <c r="V295" i="4"/>
  <c r="AC295" i="4" s="1"/>
  <c r="P295" i="4"/>
  <c r="Q295" i="4" s="1"/>
  <c r="O295" i="4"/>
  <c r="AK294" i="4"/>
  <c r="AJ294" i="4"/>
  <c r="AF294" i="4"/>
  <c r="X294" i="4"/>
  <c r="AB294" i="4" s="1"/>
  <c r="W294" i="4"/>
  <c r="V294" i="4"/>
  <c r="AC294" i="4" s="1"/>
  <c r="P294" i="4"/>
  <c r="Q294" i="4" s="1"/>
  <c r="O294" i="4"/>
  <c r="AK293" i="4"/>
  <c r="AJ293" i="4"/>
  <c r="AF293" i="4"/>
  <c r="X293" i="4"/>
  <c r="AB293" i="4" s="1"/>
  <c r="W293" i="4"/>
  <c r="V293" i="4"/>
  <c r="AC293" i="4" s="1"/>
  <c r="P293" i="4"/>
  <c r="Q293" i="4" s="1"/>
  <c r="O293" i="4"/>
  <c r="N293" i="4"/>
  <c r="AK292" i="4"/>
  <c r="AJ292" i="4"/>
  <c r="AF292" i="4"/>
  <c r="X292" i="4"/>
  <c r="AB292" i="4" s="1"/>
  <c r="W292" i="4"/>
  <c r="V292" i="4"/>
  <c r="AC292" i="4" s="1"/>
  <c r="P292" i="4"/>
  <c r="Q292" i="4" s="1"/>
  <c r="O292" i="4"/>
  <c r="AK291" i="4"/>
  <c r="AJ291" i="4"/>
  <c r="AF291" i="4"/>
  <c r="X291" i="4"/>
  <c r="AB291" i="4" s="1"/>
  <c r="W291" i="4"/>
  <c r="V291" i="4"/>
  <c r="AC291" i="4" s="1"/>
  <c r="P291" i="4"/>
  <c r="Q291" i="4" s="1"/>
  <c r="O291" i="4"/>
  <c r="AK290" i="4"/>
  <c r="AJ290" i="4"/>
  <c r="AF290" i="4"/>
  <c r="X290" i="4"/>
  <c r="AB290" i="4" s="1"/>
  <c r="W290" i="4"/>
  <c r="V290" i="4"/>
  <c r="AC290" i="4" s="1"/>
  <c r="P290" i="4"/>
  <c r="Q290" i="4" s="1"/>
  <c r="O290" i="4"/>
  <c r="AK289" i="4"/>
  <c r="AJ289" i="4"/>
  <c r="AF289" i="4"/>
  <c r="X289" i="4"/>
  <c r="AB289" i="4" s="1"/>
  <c r="W289" i="4"/>
  <c r="V289" i="4"/>
  <c r="AC289" i="4" s="1"/>
  <c r="P289" i="4"/>
  <c r="Q289" i="4" s="1"/>
  <c r="O289" i="4"/>
  <c r="N289" i="4"/>
  <c r="AK288" i="4"/>
  <c r="AJ288" i="4"/>
  <c r="AF288" i="4"/>
  <c r="X288" i="4"/>
  <c r="AB288" i="4" s="1"/>
  <c r="W288" i="4"/>
  <c r="V288" i="4"/>
  <c r="AC288" i="4" s="1"/>
  <c r="P288" i="4"/>
  <c r="Q288" i="4" s="1"/>
  <c r="O288" i="4"/>
  <c r="N288" i="4"/>
  <c r="AK287" i="4"/>
  <c r="AJ287" i="4"/>
  <c r="AF287" i="4"/>
  <c r="X287" i="4"/>
  <c r="AB287" i="4" s="1"/>
  <c r="W287" i="4"/>
  <c r="V287" i="4"/>
  <c r="AC287" i="4" s="1"/>
  <c r="P287" i="4"/>
  <c r="Q287" i="4" s="1"/>
  <c r="O287" i="4"/>
  <c r="AK286" i="4"/>
  <c r="AJ286" i="4"/>
  <c r="AF286" i="4"/>
  <c r="X286" i="4"/>
  <c r="AB286" i="4" s="1"/>
  <c r="W286" i="4"/>
  <c r="V286" i="4"/>
  <c r="AC286" i="4" s="1"/>
  <c r="P286" i="4"/>
  <c r="Q286" i="4" s="1"/>
  <c r="O286" i="4"/>
  <c r="AK285" i="4"/>
  <c r="AJ285" i="4"/>
  <c r="AF285" i="4"/>
  <c r="X285" i="4"/>
  <c r="AB285" i="4" s="1"/>
  <c r="W285" i="4"/>
  <c r="V285" i="4"/>
  <c r="AC285" i="4" s="1"/>
  <c r="P285" i="4"/>
  <c r="Q285" i="4" s="1"/>
  <c r="O285" i="4"/>
  <c r="AK284" i="4"/>
  <c r="AJ284" i="4"/>
  <c r="AF284" i="4"/>
  <c r="X284" i="4"/>
  <c r="AB284" i="4" s="1"/>
  <c r="W284" i="4"/>
  <c r="V284" i="4"/>
  <c r="AC284" i="4" s="1"/>
  <c r="P284" i="4"/>
  <c r="Q284" i="4" s="1"/>
  <c r="O284" i="4"/>
  <c r="AK283" i="4"/>
  <c r="AJ283" i="4"/>
  <c r="AF283" i="4"/>
  <c r="X283" i="4"/>
  <c r="AB283" i="4" s="1"/>
  <c r="W283" i="4"/>
  <c r="V283" i="4"/>
  <c r="AC283" i="4" s="1"/>
  <c r="P283" i="4"/>
  <c r="Q283" i="4" s="1"/>
  <c r="O283" i="4"/>
  <c r="N283" i="4"/>
  <c r="AK282" i="4"/>
  <c r="AJ282" i="4"/>
  <c r="AF282" i="4"/>
  <c r="X282" i="4"/>
  <c r="AB282" i="4" s="1"/>
  <c r="W282" i="4"/>
  <c r="V282" i="4"/>
  <c r="AC282" i="4" s="1"/>
  <c r="P282" i="4"/>
  <c r="Q282" i="4" s="1"/>
  <c r="O282" i="4"/>
  <c r="N282" i="4"/>
  <c r="AK281" i="4"/>
  <c r="AJ281" i="4"/>
  <c r="AF281" i="4"/>
  <c r="X281" i="4"/>
  <c r="AB281" i="4" s="1"/>
  <c r="W281" i="4"/>
  <c r="V281" i="4"/>
  <c r="AC281" i="4" s="1"/>
  <c r="P281" i="4"/>
  <c r="Q281" i="4" s="1"/>
  <c r="O281" i="4"/>
  <c r="N281" i="4"/>
  <c r="AK280" i="4"/>
  <c r="AJ280" i="4"/>
  <c r="AF280" i="4"/>
  <c r="X280" i="4"/>
  <c r="AB280" i="4" s="1"/>
  <c r="W280" i="4"/>
  <c r="V280" i="4"/>
  <c r="AC280" i="4" s="1"/>
  <c r="P280" i="4"/>
  <c r="Q280" i="4" s="1"/>
  <c r="O280" i="4"/>
  <c r="N280" i="4"/>
  <c r="AK279" i="4"/>
  <c r="AJ279" i="4"/>
  <c r="AF279" i="4"/>
  <c r="X279" i="4"/>
  <c r="AB279" i="4" s="1"/>
  <c r="W279" i="4"/>
  <c r="V279" i="4"/>
  <c r="AC279" i="4" s="1"/>
  <c r="P279" i="4"/>
  <c r="Q279" i="4" s="1"/>
  <c r="O279" i="4"/>
  <c r="N279" i="4"/>
  <c r="AK278" i="4"/>
  <c r="AJ278" i="4"/>
  <c r="AF278" i="4"/>
  <c r="X278" i="4"/>
  <c r="AB278" i="4" s="1"/>
  <c r="W278" i="4"/>
  <c r="V278" i="4"/>
  <c r="AC278" i="4" s="1"/>
  <c r="P278" i="4"/>
  <c r="Q278" i="4" s="1"/>
  <c r="O278" i="4"/>
  <c r="N278" i="4"/>
  <c r="AK277" i="4"/>
  <c r="AJ277" i="4"/>
  <c r="AF277" i="4"/>
  <c r="X277" i="4"/>
  <c r="AB277" i="4" s="1"/>
  <c r="W277" i="4"/>
  <c r="V277" i="4"/>
  <c r="AC277" i="4" s="1"/>
  <c r="P277" i="4"/>
  <c r="Q277" i="4" s="1"/>
  <c r="O277" i="4"/>
  <c r="N277" i="4"/>
  <c r="AK276" i="4"/>
  <c r="AJ276" i="4"/>
  <c r="AF276" i="4"/>
  <c r="X276" i="4"/>
  <c r="AB276" i="4" s="1"/>
  <c r="W276" i="4"/>
  <c r="V276" i="4"/>
  <c r="AC276" i="4" s="1"/>
  <c r="P276" i="4"/>
  <c r="Q276" i="4" s="1"/>
  <c r="O276" i="4"/>
  <c r="N276" i="4"/>
  <c r="AK275" i="4"/>
  <c r="AJ275" i="4"/>
  <c r="AF275" i="4"/>
  <c r="X275" i="4"/>
  <c r="AB275" i="4" s="1"/>
  <c r="W275" i="4"/>
  <c r="V275" i="4"/>
  <c r="AC275" i="4" s="1"/>
  <c r="P275" i="4"/>
  <c r="Q275" i="4" s="1"/>
  <c r="O275" i="4"/>
  <c r="N275" i="4"/>
  <c r="AK274" i="4"/>
  <c r="AJ274" i="4"/>
  <c r="AF274" i="4"/>
  <c r="X274" i="4"/>
  <c r="AB274" i="4" s="1"/>
  <c r="W274" i="4"/>
  <c r="V274" i="4"/>
  <c r="AC274" i="4" s="1"/>
  <c r="P274" i="4"/>
  <c r="Q274" i="4" s="1"/>
  <c r="O274" i="4"/>
  <c r="N274" i="4"/>
  <c r="AK273" i="4"/>
  <c r="AJ273" i="4"/>
  <c r="AF273" i="4"/>
  <c r="X273" i="4"/>
  <c r="AB273" i="4" s="1"/>
  <c r="W273" i="4"/>
  <c r="V273" i="4"/>
  <c r="AC273" i="4" s="1"/>
  <c r="P273" i="4"/>
  <c r="Q273" i="4" s="1"/>
  <c r="O273" i="4"/>
  <c r="N273" i="4"/>
  <c r="AK272" i="4"/>
  <c r="AJ272" i="4"/>
  <c r="AF272" i="4"/>
  <c r="X272" i="4"/>
  <c r="AB272" i="4" s="1"/>
  <c r="W272" i="4"/>
  <c r="V272" i="4"/>
  <c r="AC272" i="4" s="1"/>
  <c r="P272" i="4"/>
  <c r="O272" i="4"/>
  <c r="N272" i="4"/>
  <c r="AJ271" i="4"/>
  <c r="AF271" i="4"/>
  <c r="AB271" i="4"/>
  <c r="W271" i="4"/>
  <c r="V271" i="4"/>
  <c r="AC271" i="4" s="1"/>
  <c r="AD271" i="4" s="1"/>
  <c r="AE271" i="4" s="1"/>
  <c r="P271" i="4"/>
  <c r="O271" i="4"/>
  <c r="AJ270" i="4"/>
  <c r="AF270" i="4"/>
  <c r="X270" i="4"/>
  <c r="AD270" i="4" s="1"/>
  <c r="W270" i="4"/>
  <c r="V270" i="4"/>
  <c r="P270" i="4"/>
  <c r="O270" i="4"/>
  <c r="AJ269" i="4"/>
  <c r="AF269" i="4"/>
  <c r="X269" i="4"/>
  <c r="AB269" i="4" s="1"/>
  <c r="W269" i="4"/>
  <c r="V269" i="4"/>
  <c r="P269" i="4"/>
  <c r="O269" i="4"/>
  <c r="N269" i="4"/>
  <c r="AK268" i="4"/>
  <c r="AJ268" i="4"/>
  <c r="AF268" i="4"/>
  <c r="X268" i="4"/>
  <c r="AB268" i="4" s="1"/>
  <c r="W268" i="4"/>
  <c r="V268" i="4"/>
  <c r="AC268" i="4" s="1"/>
  <c r="P268" i="4"/>
  <c r="O268" i="4"/>
  <c r="N268" i="4"/>
  <c r="AJ267" i="4"/>
  <c r="AF267" i="4"/>
  <c r="X267" i="4"/>
  <c r="AD267" i="4" s="1"/>
  <c r="W267" i="4"/>
  <c r="V267" i="4"/>
  <c r="P267" i="4"/>
  <c r="O267" i="4"/>
  <c r="AK266" i="4"/>
  <c r="AJ266" i="4"/>
  <c r="AF266" i="4"/>
  <c r="X266" i="4"/>
  <c r="AB266" i="4" s="1"/>
  <c r="W266" i="4"/>
  <c r="V266" i="4"/>
  <c r="AC266" i="4" s="1"/>
  <c r="P266" i="4"/>
  <c r="O266" i="4"/>
  <c r="N266" i="4"/>
  <c r="AK265" i="4"/>
  <c r="AJ265" i="4"/>
  <c r="AF265" i="4"/>
  <c r="X265" i="4"/>
  <c r="AB265" i="4" s="1"/>
  <c r="W265" i="4"/>
  <c r="V265" i="4"/>
  <c r="AC265" i="4" s="1"/>
  <c r="P265" i="4"/>
  <c r="O265" i="4"/>
  <c r="N265" i="4"/>
  <c r="AK264" i="4"/>
  <c r="AJ264" i="4"/>
  <c r="AF264" i="4"/>
  <c r="X264" i="4"/>
  <c r="AB264" i="4" s="1"/>
  <c r="W264" i="4"/>
  <c r="V264" i="4"/>
  <c r="AC264" i="4" s="1"/>
  <c r="P264" i="4"/>
  <c r="O264" i="4"/>
  <c r="N264" i="4"/>
  <c r="AK263" i="4"/>
  <c r="AJ263" i="4"/>
  <c r="AF263" i="4"/>
  <c r="X263" i="4"/>
  <c r="AB263" i="4" s="1"/>
  <c r="W263" i="4"/>
  <c r="V263" i="4"/>
  <c r="AC263" i="4" s="1"/>
  <c r="P263" i="4"/>
  <c r="O263" i="4"/>
  <c r="N263" i="4"/>
  <c r="AK262" i="4"/>
  <c r="AJ262" i="4"/>
  <c r="AF262" i="4"/>
  <c r="X262" i="4"/>
  <c r="AB262" i="4" s="1"/>
  <c r="W262" i="4"/>
  <c r="V262" i="4"/>
  <c r="AC262" i="4" s="1"/>
  <c r="P262" i="4"/>
  <c r="O262" i="4"/>
  <c r="N262" i="4"/>
  <c r="AK261" i="4"/>
  <c r="AJ261" i="4"/>
  <c r="AF261" i="4"/>
  <c r="X261" i="4"/>
  <c r="AB261" i="4" s="1"/>
  <c r="W261" i="4"/>
  <c r="V261" i="4"/>
  <c r="AC261" i="4" s="1"/>
  <c r="P261" i="4"/>
  <c r="O261" i="4"/>
  <c r="N261" i="4"/>
  <c r="AJ260" i="4"/>
  <c r="AF260" i="4"/>
  <c r="X260" i="4"/>
  <c r="AD260" i="4" s="1"/>
  <c r="W260" i="4"/>
  <c r="V260" i="4"/>
  <c r="P260" i="4"/>
  <c r="O260" i="4"/>
  <c r="N260" i="4"/>
  <c r="AJ259" i="4"/>
  <c r="AF259" i="4"/>
  <c r="X259" i="4"/>
  <c r="AD259" i="4" s="1"/>
  <c r="W259" i="4"/>
  <c r="V259" i="4"/>
  <c r="P259" i="4"/>
  <c r="O259" i="4"/>
  <c r="N259" i="4"/>
  <c r="AK258" i="4"/>
  <c r="AJ258" i="4"/>
  <c r="AF258" i="4"/>
  <c r="X258" i="4"/>
  <c r="AB258" i="4" s="1"/>
  <c r="W258" i="4"/>
  <c r="V258" i="4"/>
  <c r="AC258" i="4" s="1"/>
  <c r="P258" i="4"/>
  <c r="O258" i="4"/>
  <c r="N258" i="4"/>
  <c r="AK257" i="4"/>
  <c r="AJ257" i="4"/>
  <c r="AF257" i="4"/>
  <c r="X257" i="4"/>
  <c r="AB257" i="4" s="1"/>
  <c r="W257" i="4"/>
  <c r="V257" i="4"/>
  <c r="AC257" i="4" s="1"/>
  <c r="P257" i="4"/>
  <c r="O257" i="4"/>
  <c r="AJ256" i="4"/>
  <c r="AF256" i="4"/>
  <c r="X256" i="4"/>
  <c r="AB256" i="4" s="1"/>
  <c r="AE256" i="4" s="1"/>
  <c r="W256" i="4"/>
  <c r="V256" i="4"/>
  <c r="AC256" i="4" s="1"/>
  <c r="P256" i="4"/>
  <c r="O256" i="4"/>
  <c r="N256" i="4"/>
  <c r="AK255" i="4"/>
  <c r="AJ255" i="4"/>
  <c r="AF255" i="4"/>
  <c r="X255" i="4"/>
  <c r="AB255" i="4" s="1"/>
  <c r="W255" i="4"/>
  <c r="V255" i="4"/>
  <c r="AC255" i="4" s="1"/>
  <c r="P255" i="4"/>
  <c r="O255" i="4"/>
  <c r="N255" i="4"/>
  <c r="AK254" i="4"/>
  <c r="AJ254" i="4"/>
  <c r="AF254" i="4"/>
  <c r="X254" i="4"/>
  <c r="AB254" i="4" s="1"/>
  <c r="W254" i="4"/>
  <c r="V254" i="4"/>
  <c r="AC254" i="4" s="1"/>
  <c r="P254" i="4"/>
  <c r="O254" i="4"/>
  <c r="N254" i="4"/>
  <c r="AK253" i="4"/>
  <c r="AJ253" i="4"/>
  <c r="AF253" i="4"/>
  <c r="X253" i="4"/>
  <c r="AB253" i="4" s="1"/>
  <c r="W253" i="4"/>
  <c r="V253" i="4"/>
  <c r="AC253" i="4" s="1"/>
  <c r="P253" i="4"/>
  <c r="O253" i="4"/>
  <c r="N253" i="4"/>
  <c r="AK252" i="4"/>
  <c r="AJ252" i="4"/>
  <c r="AF252" i="4"/>
  <c r="X252" i="4"/>
  <c r="AB252" i="4" s="1"/>
  <c r="W252" i="4"/>
  <c r="V252" i="4"/>
  <c r="AC252" i="4" s="1"/>
  <c r="P252" i="4"/>
  <c r="O252" i="4"/>
  <c r="N252" i="4"/>
  <c r="AK251" i="4"/>
  <c r="AJ251" i="4"/>
  <c r="AF251" i="4"/>
  <c r="X251" i="4"/>
  <c r="AB251" i="4" s="1"/>
  <c r="W251" i="4"/>
  <c r="V251" i="4"/>
  <c r="AC251" i="4" s="1"/>
  <c r="P251" i="4"/>
  <c r="O251" i="4"/>
  <c r="N251" i="4"/>
  <c r="AK250" i="4"/>
  <c r="AJ250" i="4"/>
  <c r="AF250" i="4"/>
  <c r="X250" i="4"/>
  <c r="AB250" i="4" s="1"/>
  <c r="W250" i="4"/>
  <c r="V250" i="4"/>
  <c r="AC250" i="4" s="1"/>
  <c r="P250" i="4"/>
  <c r="O250" i="4"/>
  <c r="N250" i="4"/>
  <c r="AK249" i="4"/>
  <c r="AJ249" i="4"/>
  <c r="AF249" i="4"/>
  <c r="X249" i="4"/>
  <c r="AB249" i="4" s="1"/>
  <c r="W249" i="4"/>
  <c r="V249" i="4"/>
  <c r="AC249" i="4" s="1"/>
  <c r="P249" i="4"/>
  <c r="O249" i="4"/>
  <c r="N249" i="4"/>
  <c r="AK248" i="4"/>
  <c r="AJ248" i="4"/>
  <c r="AF248" i="4"/>
  <c r="X248" i="4"/>
  <c r="AB248" i="4" s="1"/>
  <c r="W248" i="4"/>
  <c r="V248" i="4"/>
  <c r="AC248" i="4" s="1"/>
  <c r="P248" i="4"/>
  <c r="O248" i="4"/>
  <c r="N248" i="4"/>
  <c r="AK247" i="4"/>
  <c r="AJ247" i="4"/>
  <c r="AF247" i="4"/>
  <c r="X247" i="4"/>
  <c r="AB247" i="4" s="1"/>
  <c r="W247" i="4"/>
  <c r="V247" i="4"/>
  <c r="AC247" i="4" s="1"/>
  <c r="P247" i="4"/>
  <c r="O247" i="4"/>
  <c r="N247" i="4"/>
  <c r="AK246" i="4"/>
  <c r="AJ246" i="4"/>
  <c r="AF246" i="4"/>
  <c r="X246" i="4"/>
  <c r="AB246" i="4" s="1"/>
  <c r="W246" i="4"/>
  <c r="V246" i="4"/>
  <c r="AC246" i="4" s="1"/>
  <c r="P246" i="4"/>
  <c r="O246" i="4"/>
  <c r="N246" i="4"/>
  <c r="AK245" i="4"/>
  <c r="AJ245" i="4"/>
  <c r="AF245" i="4"/>
  <c r="AC245" i="4"/>
  <c r="X245" i="4"/>
  <c r="AB245" i="4" s="1"/>
  <c r="AD245" i="4" s="1"/>
  <c r="AE245" i="4" s="1"/>
  <c r="W245" i="4"/>
  <c r="P245" i="4"/>
  <c r="O245" i="4"/>
  <c r="N245" i="4"/>
  <c r="AK244" i="4"/>
  <c r="AJ244" i="4"/>
  <c r="AF244" i="4"/>
  <c r="X244" i="4"/>
  <c r="AB244" i="4" s="1"/>
  <c r="W244" i="4"/>
  <c r="V244" i="4"/>
  <c r="AC244" i="4" s="1"/>
  <c r="P244" i="4"/>
  <c r="O244" i="4"/>
  <c r="N244" i="4"/>
  <c r="AK243" i="4"/>
  <c r="AJ243" i="4"/>
  <c r="AF243" i="4"/>
  <c r="X243" i="4"/>
  <c r="AB243" i="4" s="1"/>
  <c r="W243" i="4"/>
  <c r="V243" i="4"/>
  <c r="AC243" i="4" s="1"/>
  <c r="P243" i="4"/>
  <c r="O243" i="4"/>
  <c r="N243" i="4"/>
  <c r="AK242" i="4"/>
  <c r="AJ242" i="4"/>
  <c r="AF242" i="4"/>
  <c r="X242" i="4"/>
  <c r="AB242" i="4" s="1"/>
  <c r="W242" i="4"/>
  <c r="V242" i="4"/>
  <c r="AC242" i="4" s="1"/>
  <c r="P242" i="4"/>
  <c r="O242" i="4"/>
  <c r="N242" i="4"/>
  <c r="AK241" i="4"/>
  <c r="AJ241" i="4"/>
  <c r="AF241" i="4"/>
  <c r="X241" i="4"/>
  <c r="AB241" i="4" s="1"/>
  <c r="W241" i="4"/>
  <c r="V241" i="4"/>
  <c r="AC241" i="4" s="1"/>
  <c r="P241" i="4"/>
  <c r="O241" i="4"/>
  <c r="AK240" i="4"/>
  <c r="AJ240" i="4"/>
  <c r="AF240" i="4"/>
  <c r="X240" i="4"/>
  <c r="AB240" i="4" s="1"/>
  <c r="W240" i="4"/>
  <c r="V240" i="4"/>
  <c r="AC240" i="4" s="1"/>
  <c r="P240" i="4"/>
  <c r="O240" i="4"/>
  <c r="N240" i="4"/>
  <c r="AK239" i="4"/>
  <c r="AJ239" i="4"/>
  <c r="AF239" i="4"/>
  <c r="X239" i="4"/>
  <c r="AB239" i="4" s="1"/>
  <c r="W239" i="4"/>
  <c r="V239" i="4"/>
  <c r="AC239" i="4" s="1"/>
  <c r="P239" i="4"/>
  <c r="O239" i="4"/>
  <c r="N239" i="4"/>
  <c r="AK238" i="4"/>
  <c r="AJ238" i="4"/>
  <c r="AF238" i="4"/>
  <c r="X238" i="4"/>
  <c r="AB238" i="4" s="1"/>
  <c r="W238" i="4"/>
  <c r="V238" i="4"/>
  <c r="AC238" i="4" s="1"/>
  <c r="P238" i="4"/>
  <c r="O238" i="4"/>
  <c r="N238" i="4"/>
  <c r="AK237" i="4"/>
  <c r="AJ237" i="4"/>
  <c r="AF237" i="4"/>
  <c r="X237" i="4"/>
  <c r="AB237" i="4" s="1"/>
  <c r="W237" i="4"/>
  <c r="V237" i="4"/>
  <c r="AC237" i="4" s="1"/>
  <c r="P237" i="4"/>
  <c r="O237" i="4"/>
  <c r="N237" i="4"/>
  <c r="AK236" i="4"/>
  <c r="AJ236" i="4"/>
  <c r="AF236" i="4"/>
  <c r="X236" i="4"/>
  <c r="AB236" i="4" s="1"/>
  <c r="W236" i="4"/>
  <c r="V236" i="4"/>
  <c r="AC236" i="4" s="1"/>
  <c r="P236" i="4"/>
  <c r="O236" i="4"/>
  <c r="AK235" i="4"/>
  <c r="AJ235" i="4"/>
  <c r="AF235" i="4"/>
  <c r="X235" i="4"/>
  <c r="AB235" i="4" s="1"/>
  <c r="W235" i="4"/>
  <c r="V235" i="4"/>
  <c r="AC235" i="4" s="1"/>
  <c r="P235" i="4"/>
  <c r="O235" i="4"/>
  <c r="N235" i="4"/>
  <c r="AK234" i="4"/>
  <c r="AJ234" i="4"/>
  <c r="AF234" i="4"/>
  <c r="X234" i="4"/>
  <c r="AB234" i="4" s="1"/>
  <c r="W234" i="4"/>
  <c r="V234" i="4"/>
  <c r="AC234" i="4" s="1"/>
  <c r="P234" i="4"/>
  <c r="O234" i="4"/>
  <c r="N234" i="4"/>
  <c r="AK233" i="4"/>
  <c r="AJ233" i="4"/>
  <c r="AF233" i="4"/>
  <c r="X233" i="4"/>
  <c r="AB233" i="4" s="1"/>
  <c r="W233" i="4"/>
  <c r="V233" i="4"/>
  <c r="AC233" i="4" s="1"/>
  <c r="P233" i="4"/>
  <c r="O233" i="4"/>
  <c r="N233" i="4"/>
  <c r="AK232" i="4"/>
  <c r="AJ232" i="4"/>
  <c r="AF232" i="4"/>
  <c r="X232" i="4"/>
  <c r="AB232" i="4" s="1"/>
  <c r="W232" i="4"/>
  <c r="V232" i="4"/>
  <c r="AC232" i="4" s="1"/>
  <c r="P232" i="4"/>
  <c r="O232" i="4"/>
  <c r="N232" i="4"/>
  <c r="AK231" i="4"/>
  <c r="AJ231" i="4"/>
  <c r="AF231" i="4"/>
  <c r="X231" i="4"/>
  <c r="AB231" i="4" s="1"/>
  <c r="W231" i="4"/>
  <c r="V231" i="4"/>
  <c r="AC231" i="4" s="1"/>
  <c r="P231" i="4"/>
  <c r="O231" i="4"/>
  <c r="N231" i="4"/>
  <c r="AK230" i="4"/>
  <c r="AJ230" i="4"/>
  <c r="AF230" i="4"/>
  <c r="X230" i="4"/>
  <c r="AB230" i="4" s="1"/>
  <c r="W230" i="4"/>
  <c r="V230" i="4"/>
  <c r="AC230" i="4" s="1"/>
  <c r="P230" i="4"/>
  <c r="O230" i="4"/>
  <c r="N230" i="4"/>
  <c r="AK229" i="4"/>
  <c r="AJ229" i="4"/>
  <c r="AF229" i="4"/>
  <c r="X229" i="4"/>
  <c r="AB229" i="4" s="1"/>
  <c r="W229" i="4"/>
  <c r="V229" i="4"/>
  <c r="AC229" i="4" s="1"/>
  <c r="P229" i="4"/>
  <c r="O229" i="4"/>
  <c r="AJ228" i="4"/>
  <c r="AF228" i="4"/>
  <c r="X228" i="4"/>
  <c r="AB228" i="4" s="1"/>
  <c r="W228" i="4"/>
  <c r="V228" i="4"/>
  <c r="AC228" i="4" s="1"/>
  <c r="P228" i="4"/>
  <c r="O228" i="4"/>
  <c r="N228" i="4"/>
  <c r="AK227" i="4"/>
  <c r="AJ227" i="4"/>
  <c r="AF227" i="4"/>
  <c r="X227" i="4"/>
  <c r="AB227" i="4" s="1"/>
  <c r="W227" i="4"/>
  <c r="V227" i="4"/>
  <c r="AC227" i="4" s="1"/>
  <c r="P227" i="4"/>
  <c r="O227" i="4"/>
  <c r="AK226" i="4"/>
  <c r="AJ226" i="4"/>
  <c r="AF226" i="4"/>
  <c r="X226" i="4"/>
  <c r="AB226" i="4" s="1"/>
  <c r="W226" i="4"/>
  <c r="V226" i="4"/>
  <c r="AC226" i="4" s="1"/>
  <c r="P226" i="4"/>
  <c r="O226" i="4"/>
  <c r="N226" i="4"/>
  <c r="AK225" i="4"/>
  <c r="AJ225" i="4"/>
  <c r="AF225" i="4"/>
  <c r="X225" i="4"/>
  <c r="AB225" i="4" s="1"/>
  <c r="W225" i="4"/>
  <c r="V225" i="4"/>
  <c r="AC225" i="4" s="1"/>
  <c r="P225" i="4"/>
  <c r="O225" i="4"/>
  <c r="N225" i="4"/>
  <c r="AK224" i="4"/>
  <c r="AJ224" i="4"/>
  <c r="AF224" i="4"/>
  <c r="X224" i="4"/>
  <c r="AB224" i="4" s="1"/>
  <c r="W224" i="4"/>
  <c r="V224" i="4"/>
  <c r="AC224" i="4" s="1"/>
  <c r="P224" i="4"/>
  <c r="O224" i="4"/>
  <c r="N224" i="4"/>
  <c r="AK223" i="4"/>
  <c r="AJ223" i="4"/>
  <c r="AF223" i="4"/>
  <c r="X223" i="4"/>
  <c r="AB223" i="4" s="1"/>
  <c r="W223" i="4"/>
  <c r="V223" i="4"/>
  <c r="AC223" i="4" s="1"/>
  <c r="P223" i="4"/>
  <c r="O223" i="4"/>
  <c r="AK222" i="4"/>
  <c r="AJ222" i="4"/>
  <c r="AF222" i="4"/>
  <c r="X222" i="4"/>
  <c r="AB222" i="4" s="1"/>
  <c r="W222" i="4"/>
  <c r="V222" i="4"/>
  <c r="AC222" i="4" s="1"/>
  <c r="P222" i="4"/>
  <c r="O222" i="4"/>
  <c r="AK221" i="4"/>
  <c r="AJ221" i="4"/>
  <c r="AF221" i="4"/>
  <c r="X221" i="4"/>
  <c r="AB221" i="4" s="1"/>
  <c r="W221" i="4"/>
  <c r="V221" i="4"/>
  <c r="AC221" i="4" s="1"/>
  <c r="P221" i="4"/>
  <c r="O221" i="4"/>
  <c r="N221" i="4"/>
  <c r="AK220" i="4"/>
  <c r="AJ220" i="4"/>
  <c r="AF220" i="4"/>
  <c r="X220" i="4"/>
  <c r="AB220" i="4" s="1"/>
  <c r="W220" i="4"/>
  <c r="V220" i="4"/>
  <c r="AC220" i="4" s="1"/>
  <c r="P220" i="4"/>
  <c r="O220" i="4"/>
  <c r="AK219" i="4"/>
  <c r="AJ219" i="4"/>
  <c r="AF219" i="4"/>
  <c r="X219" i="4"/>
  <c r="AB219" i="4" s="1"/>
  <c r="W219" i="4"/>
  <c r="V219" i="4"/>
  <c r="AC219" i="4" s="1"/>
  <c r="P219" i="4"/>
  <c r="O219" i="4"/>
  <c r="N219" i="4"/>
  <c r="AK218" i="4"/>
  <c r="AJ218" i="4"/>
  <c r="AF218" i="4"/>
  <c r="X218" i="4"/>
  <c r="AB218" i="4" s="1"/>
  <c r="W218" i="4"/>
  <c r="V218" i="4"/>
  <c r="AC218" i="4" s="1"/>
  <c r="P218" i="4"/>
  <c r="O218" i="4"/>
  <c r="N218" i="4"/>
  <c r="AK217" i="4"/>
  <c r="AJ217" i="4"/>
  <c r="AF217" i="4"/>
  <c r="X217" i="4"/>
  <c r="AB217" i="4" s="1"/>
  <c r="W217" i="4"/>
  <c r="V217" i="4"/>
  <c r="AC217" i="4" s="1"/>
  <c r="P217" i="4"/>
  <c r="O217" i="4"/>
  <c r="AK216" i="4"/>
  <c r="AJ216" i="4"/>
  <c r="AF216" i="4"/>
  <c r="X216" i="4"/>
  <c r="AB216" i="4" s="1"/>
  <c r="W216" i="4"/>
  <c r="V216" i="4"/>
  <c r="AC216" i="4" s="1"/>
  <c r="P216" i="4"/>
  <c r="O216" i="4"/>
  <c r="N216" i="4"/>
  <c r="AK215" i="4"/>
  <c r="AJ215" i="4"/>
  <c r="AF215" i="4"/>
  <c r="X215" i="4"/>
  <c r="AB215" i="4" s="1"/>
  <c r="W215" i="4"/>
  <c r="V215" i="4"/>
  <c r="AC215" i="4" s="1"/>
  <c r="P215" i="4"/>
  <c r="O215" i="4"/>
  <c r="AK214" i="4"/>
  <c r="AJ214" i="4"/>
  <c r="AF214" i="4"/>
  <c r="AC214" i="4"/>
  <c r="X214" i="4"/>
  <c r="AB214" i="4" s="1"/>
  <c r="AD214" i="4" s="1"/>
  <c r="W214" i="4"/>
  <c r="P214" i="4"/>
  <c r="O214" i="4"/>
  <c r="N214" i="4"/>
  <c r="AK213" i="4"/>
  <c r="AJ213" i="4"/>
  <c r="AF213" i="4"/>
  <c r="X213" i="4"/>
  <c r="AB213" i="4" s="1"/>
  <c r="W213" i="4"/>
  <c r="V213" i="4"/>
  <c r="AC213" i="4" s="1"/>
  <c r="P213" i="4"/>
  <c r="O213" i="4"/>
  <c r="N213" i="4"/>
  <c r="AK212" i="4"/>
  <c r="AJ212" i="4"/>
  <c r="AF212" i="4"/>
  <c r="X212" i="4"/>
  <c r="AB212" i="4" s="1"/>
  <c r="W212" i="4"/>
  <c r="V212" i="4"/>
  <c r="AC212" i="4" s="1"/>
  <c r="P212" i="4"/>
  <c r="O212" i="4"/>
  <c r="N212" i="4"/>
  <c r="AK211" i="4"/>
  <c r="AJ211" i="4"/>
  <c r="AF211" i="4"/>
  <c r="X211" i="4"/>
  <c r="AB211" i="4" s="1"/>
  <c r="W211" i="4"/>
  <c r="V211" i="4"/>
  <c r="AC211" i="4" s="1"/>
  <c r="P211" i="4"/>
  <c r="O211" i="4"/>
  <c r="AK210" i="4"/>
  <c r="AJ210" i="4"/>
  <c r="AF210" i="4"/>
  <c r="X210" i="4"/>
  <c r="AB210" i="4" s="1"/>
  <c r="W210" i="4"/>
  <c r="V210" i="4"/>
  <c r="AC210" i="4" s="1"/>
  <c r="P210" i="4"/>
  <c r="O210" i="4"/>
  <c r="AK209" i="4"/>
  <c r="AJ209" i="4"/>
  <c r="AF209" i="4"/>
  <c r="X209" i="4"/>
  <c r="AB209" i="4" s="1"/>
  <c r="W209" i="4"/>
  <c r="V209" i="4"/>
  <c r="AC209" i="4" s="1"/>
  <c r="P209" i="4"/>
  <c r="O209" i="4"/>
  <c r="N209" i="4"/>
  <c r="AK208" i="4"/>
  <c r="AJ208" i="4"/>
  <c r="AF208" i="4"/>
  <c r="X208" i="4"/>
  <c r="AB208" i="4" s="1"/>
  <c r="W208" i="4"/>
  <c r="V208" i="4"/>
  <c r="AC208" i="4" s="1"/>
  <c r="P208" i="4"/>
  <c r="O208" i="4"/>
  <c r="N208" i="4"/>
  <c r="AK207" i="4"/>
  <c r="AJ207" i="4"/>
  <c r="AF207" i="4"/>
  <c r="X207" i="4"/>
  <c r="AB207" i="4" s="1"/>
  <c r="W207" i="4"/>
  <c r="V207" i="4"/>
  <c r="AC207" i="4" s="1"/>
  <c r="P207" i="4"/>
  <c r="O207" i="4"/>
  <c r="N207" i="4"/>
  <c r="AK206" i="4"/>
  <c r="AJ206" i="4"/>
  <c r="AF206" i="4"/>
  <c r="X206" i="4"/>
  <c r="AB206" i="4" s="1"/>
  <c r="W206" i="4"/>
  <c r="V206" i="4"/>
  <c r="AC206" i="4" s="1"/>
  <c r="P206" i="4"/>
  <c r="O206" i="4"/>
  <c r="AK205" i="4"/>
  <c r="AJ205" i="4"/>
  <c r="AF205" i="4"/>
  <c r="X205" i="4"/>
  <c r="AB205" i="4" s="1"/>
  <c r="W205" i="4"/>
  <c r="V205" i="4"/>
  <c r="AC205" i="4" s="1"/>
  <c r="P205" i="4"/>
  <c r="O205" i="4"/>
  <c r="AK204" i="4"/>
  <c r="AJ204" i="4"/>
  <c r="AF204" i="4"/>
  <c r="X204" i="4"/>
  <c r="AB204" i="4" s="1"/>
  <c r="W204" i="4"/>
  <c r="V204" i="4"/>
  <c r="AC204" i="4" s="1"/>
  <c r="P204" i="4"/>
  <c r="O204" i="4"/>
  <c r="N204" i="4"/>
  <c r="AK203" i="4"/>
  <c r="AJ203" i="4"/>
  <c r="AF203" i="4"/>
  <c r="X203" i="4"/>
  <c r="AB203" i="4" s="1"/>
  <c r="W203" i="4"/>
  <c r="V203" i="4"/>
  <c r="AC203" i="4" s="1"/>
  <c r="P203" i="4"/>
  <c r="O203" i="4"/>
  <c r="N203" i="4"/>
  <c r="AK202" i="4"/>
  <c r="AJ202" i="4"/>
  <c r="AF202" i="4"/>
  <c r="X202" i="4"/>
  <c r="AB202" i="4" s="1"/>
  <c r="W202" i="4"/>
  <c r="V202" i="4"/>
  <c r="AC202" i="4" s="1"/>
  <c r="P202" i="4"/>
  <c r="O202" i="4"/>
  <c r="N202" i="4"/>
  <c r="AK201" i="4"/>
  <c r="AJ201" i="4"/>
  <c r="AF201" i="4"/>
  <c r="X201" i="4"/>
  <c r="AB201" i="4" s="1"/>
  <c r="W201" i="4"/>
  <c r="V201" i="4"/>
  <c r="AC201" i="4" s="1"/>
  <c r="P201" i="4"/>
  <c r="O201" i="4"/>
  <c r="AK200" i="4"/>
  <c r="AJ200" i="4"/>
  <c r="AF200" i="4"/>
  <c r="X200" i="4"/>
  <c r="AB200" i="4" s="1"/>
  <c r="W200" i="4"/>
  <c r="V200" i="4"/>
  <c r="AC200" i="4" s="1"/>
  <c r="P200" i="4"/>
  <c r="O200" i="4"/>
  <c r="AK199" i="4"/>
  <c r="AJ199" i="4"/>
  <c r="AF199" i="4"/>
  <c r="X199" i="4"/>
  <c r="AB199" i="4" s="1"/>
  <c r="W199" i="4"/>
  <c r="V199" i="4"/>
  <c r="AC199" i="4" s="1"/>
  <c r="P199" i="4"/>
  <c r="O199" i="4"/>
  <c r="N199" i="4"/>
  <c r="AK198" i="4"/>
  <c r="AJ198" i="4"/>
  <c r="AF198" i="4"/>
  <c r="X198" i="4"/>
  <c r="AB198" i="4" s="1"/>
  <c r="W198" i="4"/>
  <c r="V198" i="4"/>
  <c r="AC198" i="4" s="1"/>
  <c r="P198" i="4"/>
  <c r="O198" i="4"/>
  <c r="N198" i="4"/>
  <c r="AK197" i="4"/>
  <c r="AJ197" i="4"/>
  <c r="AF197" i="4"/>
  <c r="X197" i="4"/>
  <c r="AB197" i="4" s="1"/>
  <c r="W197" i="4"/>
  <c r="V197" i="4"/>
  <c r="AC197" i="4" s="1"/>
  <c r="P197" i="4"/>
  <c r="O197" i="4"/>
  <c r="N197" i="4"/>
  <c r="AK196" i="4"/>
  <c r="AJ196" i="4"/>
  <c r="AF196" i="4"/>
  <c r="X196" i="4"/>
  <c r="AB196" i="4" s="1"/>
  <c r="W196" i="4"/>
  <c r="V196" i="4"/>
  <c r="AC196" i="4" s="1"/>
  <c r="P196" i="4"/>
  <c r="O196" i="4"/>
  <c r="AK195" i="4"/>
  <c r="AJ195" i="4"/>
  <c r="AF195" i="4"/>
  <c r="X195" i="4"/>
  <c r="AB195" i="4" s="1"/>
  <c r="W195" i="4"/>
  <c r="V195" i="4"/>
  <c r="AC195" i="4" s="1"/>
  <c r="S195" i="4"/>
  <c r="P195" i="4"/>
  <c r="O195" i="4"/>
  <c r="N195" i="4"/>
  <c r="AK194" i="4"/>
  <c r="AJ194" i="4"/>
  <c r="AF194" i="4"/>
  <c r="AC194" i="4"/>
  <c r="X194" i="4"/>
  <c r="AB194" i="4" s="1"/>
  <c r="W194" i="4"/>
  <c r="P194" i="4"/>
  <c r="O194" i="4"/>
  <c r="N194" i="4"/>
  <c r="AK193" i="4"/>
  <c r="AJ193" i="4"/>
  <c r="AF193" i="4"/>
  <c r="X193" i="4"/>
  <c r="AB193" i="4" s="1"/>
  <c r="W193" i="4"/>
  <c r="V193" i="4"/>
  <c r="AC193" i="4" s="1"/>
  <c r="P193" i="4"/>
  <c r="O193" i="4"/>
  <c r="AK192" i="4"/>
  <c r="AJ192" i="4"/>
  <c r="AF192" i="4"/>
  <c r="X192" i="4"/>
  <c r="AB192" i="4" s="1"/>
  <c r="W192" i="4"/>
  <c r="V192" i="4"/>
  <c r="AC192" i="4" s="1"/>
  <c r="P192" i="4"/>
  <c r="O192" i="4"/>
  <c r="AK191" i="4"/>
  <c r="AJ191" i="4"/>
  <c r="AF191" i="4"/>
  <c r="X191" i="4"/>
  <c r="AB191" i="4" s="1"/>
  <c r="W191" i="4"/>
  <c r="V191" i="4"/>
  <c r="AC191" i="4" s="1"/>
  <c r="P191" i="4"/>
  <c r="O191" i="4"/>
  <c r="N191" i="4"/>
  <c r="AK190" i="4"/>
  <c r="AJ190" i="4"/>
  <c r="AF190" i="4"/>
  <c r="X190" i="4"/>
  <c r="AB190" i="4" s="1"/>
  <c r="W190" i="4"/>
  <c r="V190" i="4"/>
  <c r="AC190" i="4" s="1"/>
  <c r="P190" i="4"/>
  <c r="O190" i="4"/>
  <c r="AK189" i="4"/>
  <c r="AJ189" i="4"/>
  <c r="AF189" i="4"/>
  <c r="AC189" i="4"/>
  <c r="X189" i="4"/>
  <c r="AB189" i="4" s="1"/>
  <c r="W189" i="4"/>
  <c r="P189" i="4"/>
  <c r="O189" i="4"/>
  <c r="N189" i="4"/>
  <c r="AK188" i="4"/>
  <c r="AJ188" i="4"/>
  <c r="AF188" i="4"/>
  <c r="X188" i="4"/>
  <c r="AB188" i="4" s="1"/>
  <c r="W188" i="4"/>
  <c r="V188" i="4"/>
  <c r="AC188" i="4" s="1"/>
  <c r="P188" i="4"/>
  <c r="O188" i="4"/>
  <c r="N188" i="4"/>
  <c r="AK187" i="4"/>
  <c r="AJ187" i="4"/>
  <c r="AF187" i="4"/>
  <c r="X187" i="4"/>
  <c r="AB187" i="4" s="1"/>
  <c r="W187" i="4"/>
  <c r="V187" i="4"/>
  <c r="AC187" i="4" s="1"/>
  <c r="P187" i="4"/>
  <c r="O187" i="4"/>
  <c r="N187" i="4"/>
  <c r="AK186" i="4"/>
  <c r="AJ186" i="4"/>
  <c r="AF186" i="4"/>
  <c r="X186" i="4"/>
  <c r="AB186" i="4" s="1"/>
  <c r="W186" i="4"/>
  <c r="V186" i="4"/>
  <c r="AC186" i="4" s="1"/>
  <c r="P186" i="4"/>
  <c r="O186" i="4"/>
  <c r="N186" i="4"/>
  <c r="AK185" i="4"/>
  <c r="AJ185" i="4"/>
  <c r="AF185" i="4"/>
  <c r="X185" i="4"/>
  <c r="AB185" i="4" s="1"/>
  <c r="W185" i="4"/>
  <c r="V185" i="4"/>
  <c r="AC185" i="4" s="1"/>
  <c r="P185" i="4"/>
  <c r="O185" i="4"/>
  <c r="N185" i="4"/>
  <c r="AK184" i="4"/>
  <c r="AJ184" i="4"/>
  <c r="AF184" i="4"/>
  <c r="X184" i="4"/>
  <c r="AB184" i="4" s="1"/>
  <c r="W184" i="4"/>
  <c r="V184" i="4"/>
  <c r="AC184" i="4" s="1"/>
  <c r="S184" i="4"/>
  <c r="P184" i="4"/>
  <c r="O184" i="4"/>
  <c r="N184" i="4"/>
  <c r="AK183" i="4"/>
  <c r="AJ183" i="4"/>
  <c r="AF183" i="4"/>
  <c r="X183" i="4"/>
  <c r="AB183" i="4" s="1"/>
  <c r="W183" i="4"/>
  <c r="V183" i="4"/>
  <c r="AC183" i="4" s="1"/>
  <c r="S183" i="4"/>
  <c r="P183" i="4"/>
  <c r="O183" i="4"/>
  <c r="N183" i="4"/>
  <c r="AK182" i="4"/>
  <c r="AJ182" i="4"/>
  <c r="AF182" i="4"/>
  <c r="X182" i="4"/>
  <c r="AB182" i="4" s="1"/>
  <c r="W182" i="4"/>
  <c r="V182" i="4"/>
  <c r="AC182" i="4" s="1"/>
  <c r="S182" i="4"/>
  <c r="P182" i="4"/>
  <c r="O182" i="4"/>
  <c r="N182" i="4"/>
  <c r="AK181" i="4"/>
  <c r="AJ181" i="4"/>
  <c r="AF181" i="4"/>
  <c r="X181" i="4"/>
  <c r="AB181" i="4" s="1"/>
  <c r="W181" i="4"/>
  <c r="V181" i="4"/>
  <c r="AC181" i="4" s="1"/>
  <c r="P181" i="4"/>
  <c r="O181" i="4"/>
  <c r="N181" i="4"/>
  <c r="AK180" i="4"/>
  <c r="AJ180" i="4"/>
  <c r="AF180" i="4"/>
  <c r="X180" i="4"/>
  <c r="AB180" i="4" s="1"/>
  <c r="W180" i="4"/>
  <c r="V180" i="4"/>
  <c r="AC180" i="4" s="1"/>
  <c r="P180" i="4"/>
  <c r="O180" i="4"/>
  <c r="AK179" i="4"/>
  <c r="AJ179" i="4"/>
  <c r="AF179" i="4"/>
  <c r="X179" i="4"/>
  <c r="AB179" i="4" s="1"/>
  <c r="W179" i="4"/>
  <c r="V179" i="4"/>
  <c r="AC179" i="4" s="1"/>
  <c r="P179" i="4"/>
  <c r="O179" i="4"/>
  <c r="AK178" i="4"/>
  <c r="AJ178" i="4"/>
  <c r="AF178" i="4"/>
  <c r="X178" i="4"/>
  <c r="AB178" i="4" s="1"/>
  <c r="W178" i="4"/>
  <c r="V178" i="4"/>
  <c r="AC178" i="4" s="1"/>
  <c r="P178" i="4"/>
  <c r="O178" i="4"/>
  <c r="AK177" i="4"/>
  <c r="AJ177" i="4"/>
  <c r="AF177" i="4"/>
  <c r="X177" i="4"/>
  <c r="AB177" i="4" s="1"/>
  <c r="W177" i="4"/>
  <c r="V177" i="4"/>
  <c r="AC177" i="4" s="1"/>
  <c r="P177" i="4"/>
  <c r="O177" i="4"/>
  <c r="AK176" i="4"/>
  <c r="AJ176" i="4"/>
  <c r="AF176" i="4"/>
  <c r="X176" i="4"/>
  <c r="AB176" i="4" s="1"/>
  <c r="W176" i="4"/>
  <c r="V176" i="4"/>
  <c r="AC176" i="4" s="1"/>
  <c r="P176" i="4"/>
  <c r="O176" i="4"/>
  <c r="AK175" i="4"/>
  <c r="AJ175" i="4"/>
  <c r="AF175" i="4"/>
  <c r="X175" i="4"/>
  <c r="AB175" i="4" s="1"/>
  <c r="W175" i="4"/>
  <c r="V175" i="4"/>
  <c r="AC175" i="4" s="1"/>
  <c r="P175" i="4"/>
  <c r="O175" i="4"/>
  <c r="N175" i="4"/>
  <c r="AK174" i="4"/>
  <c r="AJ174" i="4"/>
  <c r="AF174" i="4"/>
  <c r="X174" i="4"/>
  <c r="AB174" i="4" s="1"/>
  <c r="W174" i="4"/>
  <c r="V174" i="4"/>
  <c r="AC174" i="4" s="1"/>
  <c r="P174" i="4"/>
  <c r="O174" i="4"/>
  <c r="N174" i="4"/>
  <c r="AJ173" i="4"/>
  <c r="AF173" i="4"/>
  <c r="X173" i="4"/>
  <c r="AB173" i="4" s="1"/>
  <c r="W173" i="4"/>
  <c r="V173" i="4"/>
  <c r="P173" i="4"/>
  <c r="O173" i="4"/>
  <c r="N173" i="4"/>
  <c r="AJ172" i="4"/>
  <c r="AF172" i="4"/>
  <c r="X172" i="4"/>
  <c r="W172" i="4"/>
  <c r="V172" i="4"/>
  <c r="P172" i="4"/>
  <c r="O172" i="4"/>
  <c r="AK171" i="4"/>
  <c r="AJ171" i="4"/>
  <c r="AF171" i="4"/>
  <c r="X171" i="4"/>
  <c r="AB171" i="4" s="1"/>
  <c r="W171" i="4"/>
  <c r="V171" i="4"/>
  <c r="AC171" i="4" s="1"/>
  <c r="P171" i="4"/>
  <c r="O171" i="4"/>
  <c r="AK170" i="4"/>
  <c r="AJ170" i="4"/>
  <c r="AF170" i="4"/>
  <c r="X170" i="4"/>
  <c r="AB170" i="4" s="1"/>
  <c r="W170" i="4"/>
  <c r="V170" i="4"/>
  <c r="AC170" i="4" s="1"/>
  <c r="P170" i="4"/>
  <c r="O170" i="4"/>
  <c r="AK169" i="4"/>
  <c r="AJ169" i="4"/>
  <c r="AF169" i="4"/>
  <c r="X169" i="4"/>
  <c r="AB169" i="4" s="1"/>
  <c r="W169" i="4"/>
  <c r="V169" i="4"/>
  <c r="AC169" i="4" s="1"/>
  <c r="P169" i="4"/>
  <c r="O169" i="4"/>
  <c r="AK168" i="4"/>
  <c r="AJ168" i="4"/>
  <c r="AF168" i="4"/>
  <c r="X168" i="4"/>
  <c r="AB168" i="4" s="1"/>
  <c r="W168" i="4"/>
  <c r="V168" i="4"/>
  <c r="AC168" i="4" s="1"/>
  <c r="P168" i="4"/>
  <c r="O168" i="4"/>
  <c r="N168" i="4"/>
  <c r="AK167" i="4"/>
  <c r="AJ167" i="4"/>
  <c r="AF167" i="4"/>
  <c r="X167" i="4"/>
  <c r="AB167" i="4" s="1"/>
  <c r="W167" i="4"/>
  <c r="V167" i="4"/>
  <c r="AC167" i="4" s="1"/>
  <c r="P167" i="4"/>
  <c r="O167" i="4"/>
  <c r="N167" i="4"/>
  <c r="AK166" i="4"/>
  <c r="AJ166" i="4"/>
  <c r="AF166" i="4"/>
  <c r="X166" i="4"/>
  <c r="AB166" i="4" s="1"/>
  <c r="W166" i="4"/>
  <c r="V166" i="4"/>
  <c r="AC166" i="4" s="1"/>
  <c r="P166" i="4"/>
  <c r="O166" i="4"/>
  <c r="AJ165" i="4"/>
  <c r="AF165" i="4"/>
  <c r="X165" i="4"/>
  <c r="W165" i="4"/>
  <c r="V165" i="4"/>
  <c r="AC165" i="4" s="1"/>
  <c r="P165" i="4"/>
  <c r="O165" i="4"/>
  <c r="AK164" i="4"/>
  <c r="AJ164" i="4"/>
  <c r="AF164" i="4"/>
  <c r="X164" i="4"/>
  <c r="AB164" i="4" s="1"/>
  <c r="W164" i="4"/>
  <c r="V164" i="4"/>
  <c r="AC164" i="4" s="1"/>
  <c r="S164" i="4"/>
  <c r="P164" i="4"/>
  <c r="O164" i="4"/>
  <c r="AK163" i="4"/>
  <c r="AJ163" i="4"/>
  <c r="AF163" i="4"/>
  <c r="X163" i="4"/>
  <c r="AB163" i="4" s="1"/>
  <c r="W163" i="4"/>
  <c r="V163" i="4"/>
  <c r="AC163" i="4" s="1"/>
  <c r="P163" i="4"/>
  <c r="O163" i="4"/>
  <c r="AJ162" i="4"/>
  <c r="AF162" i="4"/>
  <c r="X162" i="4"/>
  <c r="AB162" i="4" s="1"/>
  <c r="W162" i="4"/>
  <c r="V162" i="4"/>
  <c r="AC162" i="4" s="1"/>
  <c r="P162" i="4"/>
  <c r="O162" i="4"/>
  <c r="N162" i="4"/>
  <c r="AK161" i="4"/>
  <c r="AJ161" i="4"/>
  <c r="AF161" i="4"/>
  <c r="X161" i="4"/>
  <c r="AB161" i="4" s="1"/>
  <c r="W161" i="4"/>
  <c r="V161" i="4"/>
  <c r="AC161" i="4" s="1"/>
  <c r="P161" i="4"/>
  <c r="O161" i="4"/>
  <c r="AK160" i="4"/>
  <c r="AJ160" i="4"/>
  <c r="AF160" i="4"/>
  <c r="X160" i="4"/>
  <c r="AB160" i="4" s="1"/>
  <c r="W160" i="4"/>
  <c r="V160" i="4"/>
  <c r="AC160" i="4" s="1"/>
  <c r="P160" i="4"/>
  <c r="O160" i="4"/>
  <c r="AK159" i="4"/>
  <c r="AJ159" i="4"/>
  <c r="AF159" i="4"/>
  <c r="X159" i="4"/>
  <c r="AB159" i="4" s="1"/>
  <c r="W159" i="4"/>
  <c r="V159" i="4"/>
  <c r="AC159" i="4" s="1"/>
  <c r="P159" i="4"/>
  <c r="O159" i="4"/>
  <c r="N159" i="4"/>
  <c r="AK158" i="4"/>
  <c r="AJ158" i="4"/>
  <c r="AF158" i="4"/>
  <c r="X158" i="4"/>
  <c r="AB158" i="4" s="1"/>
  <c r="W158" i="4"/>
  <c r="V158" i="4"/>
  <c r="AC158" i="4" s="1"/>
  <c r="P158" i="4"/>
  <c r="O158" i="4"/>
  <c r="AK157" i="4"/>
  <c r="AJ157" i="4"/>
  <c r="AF157" i="4"/>
  <c r="X157" i="4"/>
  <c r="AB157" i="4" s="1"/>
  <c r="W157" i="4"/>
  <c r="V157" i="4"/>
  <c r="AC157" i="4" s="1"/>
  <c r="P157" i="4"/>
  <c r="O157" i="4"/>
  <c r="AK156" i="4"/>
  <c r="AJ156" i="4"/>
  <c r="AF156" i="4"/>
  <c r="X156" i="4"/>
  <c r="AB156" i="4" s="1"/>
  <c r="W156" i="4"/>
  <c r="V156" i="4"/>
  <c r="AC156" i="4" s="1"/>
  <c r="P156" i="4"/>
  <c r="O156" i="4"/>
  <c r="AK155" i="4"/>
  <c r="AJ155" i="4"/>
  <c r="AF155" i="4"/>
  <c r="X155" i="4"/>
  <c r="AB155" i="4" s="1"/>
  <c r="W155" i="4"/>
  <c r="V155" i="4"/>
  <c r="AC155" i="4" s="1"/>
  <c r="P155" i="4"/>
  <c r="O155" i="4"/>
  <c r="AK154" i="4"/>
  <c r="AJ154" i="4"/>
  <c r="AF154" i="4"/>
  <c r="X154" i="4"/>
  <c r="AB154" i="4" s="1"/>
  <c r="W154" i="4"/>
  <c r="V154" i="4"/>
  <c r="AC154" i="4" s="1"/>
  <c r="P154" i="4"/>
  <c r="O154" i="4"/>
  <c r="AK153" i="4"/>
  <c r="AJ153" i="4"/>
  <c r="AF153" i="4"/>
  <c r="X153" i="4"/>
  <c r="AB153" i="4" s="1"/>
  <c r="W153" i="4"/>
  <c r="V153" i="4"/>
  <c r="AC153" i="4" s="1"/>
  <c r="P153" i="4"/>
  <c r="O153" i="4"/>
  <c r="AK152" i="4"/>
  <c r="AJ152" i="4"/>
  <c r="AF152" i="4"/>
  <c r="X152" i="4"/>
  <c r="AB152" i="4" s="1"/>
  <c r="W152" i="4"/>
  <c r="V152" i="4"/>
  <c r="AC152" i="4" s="1"/>
  <c r="P152" i="4"/>
  <c r="O152" i="4"/>
  <c r="AK151" i="4"/>
  <c r="AJ151" i="4"/>
  <c r="AF151" i="4"/>
  <c r="X151" i="4"/>
  <c r="AB151" i="4" s="1"/>
  <c r="W151" i="4"/>
  <c r="V151" i="4"/>
  <c r="AC151" i="4" s="1"/>
  <c r="P151" i="4"/>
  <c r="O151" i="4"/>
  <c r="AK150" i="4"/>
  <c r="AJ150" i="4"/>
  <c r="AF150" i="4"/>
  <c r="X150" i="4"/>
  <c r="AB150" i="4" s="1"/>
  <c r="W150" i="4"/>
  <c r="V150" i="4"/>
  <c r="AC150" i="4" s="1"/>
  <c r="P150" i="4"/>
  <c r="O150" i="4"/>
  <c r="AK149" i="4"/>
  <c r="AJ149" i="4"/>
  <c r="AF149" i="4"/>
  <c r="X149" i="4"/>
  <c r="AB149" i="4" s="1"/>
  <c r="W149" i="4"/>
  <c r="V149" i="4"/>
  <c r="AC149" i="4" s="1"/>
  <c r="P149" i="4"/>
  <c r="O149" i="4"/>
  <c r="AK148" i="4"/>
  <c r="AJ148" i="4"/>
  <c r="AF148" i="4"/>
  <c r="X148" i="4"/>
  <c r="AB148" i="4" s="1"/>
  <c r="W148" i="4"/>
  <c r="V148" i="4"/>
  <c r="AC148" i="4" s="1"/>
  <c r="P148" i="4"/>
  <c r="O148" i="4"/>
  <c r="AJ147" i="4"/>
  <c r="AF147" i="4"/>
  <c r="X147" i="4"/>
  <c r="W147" i="4"/>
  <c r="V147" i="4"/>
  <c r="AC147" i="4" s="1"/>
  <c r="P147" i="4"/>
  <c r="O147" i="4"/>
  <c r="N147" i="4"/>
  <c r="AK146" i="4"/>
  <c r="AJ146" i="4"/>
  <c r="AF146" i="4"/>
  <c r="X146" i="4"/>
  <c r="AB146" i="4" s="1"/>
  <c r="W146" i="4"/>
  <c r="V146" i="4"/>
  <c r="AC146" i="4" s="1"/>
  <c r="P146" i="4"/>
  <c r="O146" i="4"/>
  <c r="AK145" i="4"/>
  <c r="AJ145" i="4"/>
  <c r="AF145" i="4"/>
  <c r="X145" i="4"/>
  <c r="AB145" i="4" s="1"/>
  <c r="W145" i="4"/>
  <c r="V145" i="4"/>
  <c r="AC145" i="4" s="1"/>
  <c r="P145" i="4"/>
  <c r="O145" i="4"/>
  <c r="AK144" i="4"/>
  <c r="AJ144" i="4"/>
  <c r="AF144" i="4"/>
  <c r="X144" i="4"/>
  <c r="AB144" i="4" s="1"/>
  <c r="W144" i="4"/>
  <c r="V144" i="4"/>
  <c r="AC144" i="4" s="1"/>
  <c r="P144" i="4"/>
  <c r="O144" i="4"/>
  <c r="AK143" i="4"/>
  <c r="AJ143" i="4"/>
  <c r="AF143" i="4"/>
  <c r="X143" i="4"/>
  <c r="AB143" i="4" s="1"/>
  <c r="W143" i="4"/>
  <c r="V143" i="4"/>
  <c r="AC143" i="4" s="1"/>
  <c r="P143" i="4"/>
  <c r="O143" i="4"/>
  <c r="AK142" i="4"/>
  <c r="AJ142" i="4"/>
  <c r="AF142" i="4"/>
  <c r="X142" i="4"/>
  <c r="AB142" i="4" s="1"/>
  <c r="W142" i="4"/>
  <c r="V142" i="4"/>
  <c r="AC142" i="4" s="1"/>
  <c r="P142" i="4"/>
  <c r="O142" i="4"/>
  <c r="AK141" i="4"/>
  <c r="AJ141" i="4"/>
  <c r="AF141" i="4"/>
  <c r="X141" i="4"/>
  <c r="AB141" i="4" s="1"/>
  <c r="W141" i="4"/>
  <c r="V141" i="4"/>
  <c r="AC141" i="4" s="1"/>
  <c r="P141" i="4"/>
  <c r="O141" i="4"/>
  <c r="AJ140" i="4"/>
  <c r="AF140" i="4"/>
  <c r="AB140" i="4"/>
  <c r="V140" i="4"/>
  <c r="AC140" i="4" s="1"/>
  <c r="AD140" i="4" s="1"/>
  <c r="AE140" i="4" s="1"/>
  <c r="P140" i="4"/>
  <c r="O140" i="4"/>
  <c r="N140" i="4"/>
  <c r="AK139" i="4"/>
  <c r="AJ139" i="4"/>
  <c r="AF139" i="4"/>
  <c r="X139" i="4"/>
  <c r="AB139" i="4" s="1"/>
  <c r="W139" i="4"/>
  <c r="V139" i="4"/>
  <c r="AC139" i="4" s="1"/>
  <c r="P139" i="4"/>
  <c r="O139" i="4"/>
  <c r="AK138" i="4"/>
  <c r="AJ138" i="4"/>
  <c r="AF138" i="4"/>
  <c r="X138" i="4"/>
  <c r="AB138" i="4" s="1"/>
  <c r="W138" i="4"/>
  <c r="V138" i="4"/>
  <c r="AC138" i="4" s="1"/>
  <c r="P138" i="4"/>
  <c r="O138" i="4"/>
  <c r="AK137" i="4"/>
  <c r="AJ137" i="4"/>
  <c r="AF137" i="4"/>
  <c r="X137" i="4"/>
  <c r="AB137" i="4" s="1"/>
  <c r="W137" i="4"/>
  <c r="V137" i="4"/>
  <c r="AC137" i="4" s="1"/>
  <c r="AK136" i="4"/>
  <c r="AJ136" i="4"/>
  <c r="AF136" i="4"/>
  <c r="X136" i="4"/>
  <c r="AB136" i="4" s="1"/>
  <c r="W136" i="4"/>
  <c r="V136" i="4"/>
  <c r="AC136" i="4" s="1"/>
  <c r="P136" i="4"/>
  <c r="O136" i="4"/>
  <c r="AK135" i="4"/>
  <c r="AJ135" i="4"/>
  <c r="AF135" i="4"/>
  <c r="X135" i="4"/>
  <c r="AB135" i="4" s="1"/>
  <c r="W135" i="4"/>
  <c r="V135" i="4"/>
  <c r="AC135" i="4" s="1"/>
  <c r="P135" i="4"/>
  <c r="O135" i="4"/>
  <c r="AK134" i="4"/>
  <c r="AJ134" i="4"/>
  <c r="AF134" i="4"/>
  <c r="X134" i="4"/>
  <c r="AB134" i="4" s="1"/>
  <c r="W134" i="4"/>
  <c r="V134" i="4"/>
  <c r="AC134" i="4" s="1"/>
  <c r="P134" i="4"/>
  <c r="O134" i="4"/>
  <c r="AK133" i="4"/>
  <c r="AJ133" i="4"/>
  <c r="AF133" i="4"/>
  <c r="X133" i="4"/>
  <c r="AB133" i="4" s="1"/>
  <c r="W133" i="4"/>
  <c r="V133" i="4"/>
  <c r="AC133" i="4" s="1"/>
  <c r="P133" i="4"/>
  <c r="O133" i="4"/>
  <c r="AK132" i="4"/>
  <c r="AJ132" i="4"/>
  <c r="AF132" i="4"/>
  <c r="X132" i="4"/>
  <c r="AB132" i="4" s="1"/>
  <c r="W132" i="4"/>
  <c r="V132" i="4"/>
  <c r="AC132" i="4" s="1"/>
  <c r="P132" i="4"/>
  <c r="O132" i="4"/>
  <c r="AK131" i="4"/>
  <c r="AJ131" i="4"/>
  <c r="AF131" i="4"/>
  <c r="X131" i="4"/>
  <c r="AB131" i="4" s="1"/>
  <c r="W131" i="4"/>
  <c r="V131" i="4"/>
  <c r="AC131" i="4" s="1"/>
  <c r="AK130" i="4"/>
  <c r="AJ130" i="4"/>
  <c r="AF130" i="4"/>
  <c r="X130" i="4"/>
  <c r="AB130" i="4" s="1"/>
  <c r="W130" i="4"/>
  <c r="V130" i="4"/>
  <c r="AC130" i="4" s="1"/>
  <c r="P130" i="4"/>
  <c r="O130" i="4"/>
  <c r="AK129" i="4"/>
  <c r="AJ129" i="4"/>
  <c r="AF129" i="4"/>
  <c r="X129" i="4"/>
  <c r="AB129" i="4" s="1"/>
  <c r="W129" i="4"/>
  <c r="V129" i="4"/>
  <c r="AC129" i="4" s="1"/>
  <c r="P129" i="4"/>
  <c r="O129" i="4"/>
  <c r="AK128" i="4"/>
  <c r="AJ128" i="4"/>
  <c r="AF128" i="4"/>
  <c r="X128" i="4"/>
  <c r="AB128" i="4" s="1"/>
  <c r="W128" i="4"/>
  <c r="V128" i="4"/>
  <c r="AC128" i="4" s="1"/>
  <c r="P128" i="4"/>
  <c r="O128" i="4"/>
  <c r="AK127" i="4"/>
  <c r="AJ127" i="4"/>
  <c r="AF127" i="4"/>
  <c r="X127" i="4"/>
  <c r="AB127" i="4" s="1"/>
  <c r="W127" i="4"/>
  <c r="V127" i="4"/>
  <c r="AC127" i="4" s="1"/>
  <c r="P127" i="4"/>
  <c r="O127" i="4"/>
  <c r="AK126" i="4"/>
  <c r="AJ126" i="4"/>
  <c r="AF126" i="4"/>
  <c r="X126" i="4"/>
  <c r="AB126" i="4" s="1"/>
  <c r="W126" i="4"/>
  <c r="V126" i="4"/>
  <c r="AC126" i="4" s="1"/>
  <c r="P126" i="4"/>
  <c r="O126" i="4"/>
  <c r="AK125" i="4"/>
  <c r="AJ125" i="4"/>
  <c r="AF125" i="4"/>
  <c r="X125" i="4"/>
  <c r="AB125" i="4" s="1"/>
  <c r="W125" i="4"/>
  <c r="V125" i="4"/>
  <c r="AC125" i="4" s="1"/>
  <c r="P125" i="4"/>
  <c r="O125" i="4"/>
  <c r="AK124" i="4"/>
  <c r="AJ124" i="4"/>
  <c r="AF124" i="4"/>
  <c r="X124" i="4"/>
  <c r="AB124" i="4" s="1"/>
  <c r="W124" i="4"/>
  <c r="V124" i="4"/>
  <c r="AC124" i="4" s="1"/>
  <c r="AK123" i="4"/>
  <c r="AJ123" i="4"/>
  <c r="AF123" i="4"/>
  <c r="X123" i="4"/>
  <c r="AB123" i="4" s="1"/>
  <c r="W123" i="4"/>
  <c r="V123" i="4"/>
  <c r="AC123" i="4" s="1"/>
  <c r="P123" i="4"/>
  <c r="O123" i="4"/>
  <c r="AK122" i="4"/>
  <c r="AJ122" i="4"/>
  <c r="AF122" i="4"/>
  <c r="X122" i="4"/>
  <c r="AB122" i="4" s="1"/>
  <c r="W122" i="4"/>
  <c r="V122" i="4"/>
  <c r="AC122" i="4" s="1"/>
  <c r="P122" i="4"/>
  <c r="O122" i="4"/>
  <c r="AK121" i="4"/>
  <c r="AJ121" i="4"/>
  <c r="AF121" i="4"/>
  <c r="X121" i="4"/>
  <c r="AB121" i="4" s="1"/>
  <c r="W121" i="4"/>
  <c r="V121" i="4"/>
  <c r="AC121" i="4" s="1"/>
  <c r="P121" i="4"/>
  <c r="O121" i="4"/>
  <c r="AK120" i="4"/>
  <c r="AJ120" i="4"/>
  <c r="AF120" i="4"/>
  <c r="X120" i="4"/>
  <c r="AB120" i="4" s="1"/>
  <c r="W120" i="4"/>
  <c r="V120" i="4"/>
  <c r="AC120" i="4" s="1"/>
  <c r="P120" i="4"/>
  <c r="O120" i="4"/>
  <c r="AK119" i="4"/>
  <c r="AJ119" i="4"/>
  <c r="AF119" i="4"/>
  <c r="X119" i="4"/>
  <c r="AB119" i="4" s="1"/>
  <c r="W119" i="4"/>
  <c r="V119" i="4"/>
  <c r="AC119" i="4" s="1"/>
  <c r="P119" i="4"/>
  <c r="O119" i="4"/>
  <c r="AK118" i="4"/>
  <c r="AJ118" i="4"/>
  <c r="AF118" i="4"/>
  <c r="X118" i="4"/>
  <c r="AB118" i="4" s="1"/>
  <c r="W118" i="4"/>
  <c r="V118" i="4"/>
  <c r="AC118" i="4" s="1"/>
  <c r="P118" i="4"/>
  <c r="O118" i="4"/>
  <c r="AK117" i="4"/>
  <c r="AJ117" i="4"/>
  <c r="AF117" i="4"/>
  <c r="X117" i="4"/>
  <c r="AB117" i="4" s="1"/>
  <c r="W117" i="4"/>
  <c r="V117" i="4"/>
  <c r="AC117" i="4" s="1"/>
  <c r="P117" i="4"/>
  <c r="O117" i="4"/>
  <c r="AK116" i="4"/>
  <c r="AJ116" i="4"/>
  <c r="AF116" i="4"/>
  <c r="X116" i="4"/>
  <c r="AB116" i="4" s="1"/>
  <c r="W116" i="4"/>
  <c r="V116" i="4"/>
  <c r="AC116" i="4" s="1"/>
  <c r="AK115" i="4"/>
  <c r="AJ115" i="4"/>
  <c r="AF115" i="4"/>
  <c r="X115" i="4"/>
  <c r="AB115" i="4" s="1"/>
  <c r="W115" i="4"/>
  <c r="V115" i="4"/>
  <c r="AC115" i="4" s="1"/>
  <c r="P115" i="4"/>
  <c r="O115" i="4"/>
  <c r="AK114" i="4"/>
  <c r="AJ114" i="4"/>
  <c r="AF114" i="4"/>
  <c r="X114" i="4"/>
  <c r="AB114" i="4" s="1"/>
  <c r="W114" i="4"/>
  <c r="V114" i="4"/>
  <c r="AC114" i="4" s="1"/>
  <c r="P114" i="4"/>
  <c r="O114" i="4"/>
  <c r="AK113" i="4"/>
  <c r="AJ113" i="4"/>
  <c r="AF113" i="4"/>
  <c r="X113" i="4"/>
  <c r="AB113" i="4" s="1"/>
  <c r="W113" i="4"/>
  <c r="V113" i="4"/>
  <c r="AC113" i="4" s="1"/>
  <c r="P113" i="4"/>
  <c r="O113" i="4"/>
  <c r="AK112" i="4"/>
  <c r="AJ112" i="4"/>
  <c r="AF112" i="4"/>
  <c r="X112" i="4"/>
  <c r="AB112" i="4" s="1"/>
  <c r="W112" i="4"/>
  <c r="V112" i="4"/>
  <c r="AC112" i="4" s="1"/>
  <c r="AK111" i="4"/>
  <c r="AJ111" i="4"/>
  <c r="AF111" i="4"/>
  <c r="X111" i="4"/>
  <c r="AB111" i="4" s="1"/>
  <c r="W111" i="4"/>
  <c r="V111" i="4"/>
  <c r="AC111" i="4" s="1"/>
  <c r="P111" i="4"/>
  <c r="O111" i="4"/>
  <c r="AK110" i="4"/>
  <c r="AJ110" i="4"/>
  <c r="AF110" i="4"/>
  <c r="X110" i="4"/>
  <c r="AB110" i="4" s="1"/>
  <c r="W110" i="4"/>
  <c r="V110" i="4"/>
  <c r="AC110" i="4" s="1"/>
  <c r="P110" i="4"/>
  <c r="O110" i="4"/>
  <c r="AK109" i="4"/>
  <c r="AJ109" i="4"/>
  <c r="AF109" i="4"/>
  <c r="X109" i="4"/>
  <c r="AB109" i="4" s="1"/>
  <c r="W109" i="4"/>
  <c r="V109" i="4"/>
  <c r="AC109" i="4" s="1"/>
  <c r="P109" i="4"/>
  <c r="O109" i="4"/>
  <c r="AK108" i="4"/>
  <c r="AJ108" i="4"/>
  <c r="AF108" i="4"/>
  <c r="X108" i="4"/>
  <c r="AB108" i="4" s="1"/>
  <c r="W108" i="4"/>
  <c r="V108" i="4"/>
  <c r="AC108" i="4" s="1"/>
  <c r="P108" i="4"/>
  <c r="O108" i="4"/>
  <c r="AK107" i="4"/>
  <c r="AJ107" i="4"/>
  <c r="AF107" i="4"/>
  <c r="X107" i="4"/>
  <c r="AB107" i="4" s="1"/>
  <c r="W107" i="4"/>
  <c r="V107" i="4"/>
  <c r="AC107" i="4" s="1"/>
  <c r="P107" i="4"/>
  <c r="O107" i="4"/>
  <c r="AK106" i="4"/>
  <c r="AJ106" i="4"/>
  <c r="AF106" i="4"/>
  <c r="X106" i="4"/>
  <c r="AB106" i="4" s="1"/>
  <c r="W106" i="4"/>
  <c r="V106" i="4"/>
  <c r="AC106" i="4" s="1"/>
  <c r="P106" i="4"/>
  <c r="O106" i="4"/>
  <c r="AK105" i="4"/>
  <c r="AJ105" i="4"/>
  <c r="AF105" i="4"/>
  <c r="X105" i="4"/>
  <c r="AB105" i="4" s="1"/>
  <c r="W105" i="4"/>
  <c r="V105" i="4"/>
  <c r="AC105" i="4" s="1"/>
  <c r="P105" i="4"/>
  <c r="O105" i="4"/>
  <c r="AK104" i="4"/>
  <c r="AJ104" i="4"/>
  <c r="AF104" i="4"/>
  <c r="X104" i="4"/>
  <c r="AB104" i="4" s="1"/>
  <c r="W104" i="4"/>
  <c r="V104" i="4"/>
  <c r="AC104" i="4" s="1"/>
  <c r="P104" i="4"/>
  <c r="O104" i="4"/>
  <c r="AK103" i="4"/>
  <c r="AJ103" i="4"/>
  <c r="AF103" i="4"/>
  <c r="X103" i="4"/>
  <c r="AB103" i="4" s="1"/>
  <c r="W103" i="4"/>
  <c r="V103" i="4"/>
  <c r="AC103" i="4" s="1"/>
  <c r="P103" i="4"/>
  <c r="O103" i="4"/>
  <c r="AK102" i="4"/>
  <c r="AJ102" i="4"/>
  <c r="AF102" i="4"/>
  <c r="X102" i="4"/>
  <c r="AB102" i="4" s="1"/>
  <c r="W102" i="4"/>
  <c r="V102" i="4"/>
  <c r="AC102" i="4" s="1"/>
  <c r="P102" i="4"/>
  <c r="O102" i="4"/>
  <c r="AK101" i="4"/>
  <c r="AJ101" i="4"/>
  <c r="AF101" i="4"/>
  <c r="X101" i="4"/>
  <c r="AB101" i="4" s="1"/>
  <c r="W101" i="4"/>
  <c r="V101" i="4"/>
  <c r="AC101" i="4" s="1"/>
  <c r="P101" i="4"/>
  <c r="O101" i="4"/>
  <c r="N101" i="4"/>
  <c r="AK100" i="4"/>
  <c r="AJ100" i="4"/>
  <c r="AF100" i="4"/>
  <c r="X100" i="4"/>
  <c r="AB100" i="4" s="1"/>
  <c r="W100" i="4"/>
  <c r="V100" i="4"/>
  <c r="AC100" i="4" s="1"/>
  <c r="P100" i="4"/>
  <c r="O100" i="4"/>
  <c r="AK99" i="4"/>
  <c r="AJ99" i="4"/>
  <c r="AF99" i="4"/>
  <c r="X99" i="4"/>
  <c r="AB99" i="4" s="1"/>
  <c r="W99" i="4"/>
  <c r="V99" i="4"/>
  <c r="AC99" i="4" s="1"/>
  <c r="P99" i="4"/>
  <c r="O99" i="4"/>
  <c r="AK98" i="4"/>
  <c r="AJ98" i="4"/>
  <c r="AF98" i="4"/>
  <c r="X98" i="4"/>
  <c r="AB98" i="4" s="1"/>
  <c r="W98" i="4"/>
  <c r="V98" i="4"/>
  <c r="AC98" i="4" s="1"/>
  <c r="P98" i="4"/>
  <c r="O98" i="4"/>
  <c r="AK97" i="4"/>
  <c r="AJ97" i="4"/>
  <c r="AF97" i="4"/>
  <c r="X97" i="4"/>
  <c r="AB97" i="4" s="1"/>
  <c r="W97" i="4"/>
  <c r="V97" i="4"/>
  <c r="AC97" i="4" s="1"/>
  <c r="P97" i="4"/>
  <c r="O97" i="4"/>
  <c r="AK96" i="4"/>
  <c r="AJ96" i="4"/>
  <c r="AF96" i="4"/>
  <c r="X96" i="4"/>
  <c r="AB96" i="4" s="1"/>
  <c r="W96" i="4"/>
  <c r="V96" i="4"/>
  <c r="AC96" i="4" s="1"/>
  <c r="P96" i="4"/>
  <c r="O96" i="4"/>
  <c r="AK95" i="4"/>
  <c r="AJ95" i="4"/>
  <c r="AF95" i="4"/>
  <c r="X95" i="4"/>
  <c r="AB95" i="4" s="1"/>
  <c r="W95" i="4"/>
  <c r="V95" i="4"/>
  <c r="AC95" i="4" s="1"/>
  <c r="P95" i="4"/>
  <c r="O95" i="4"/>
  <c r="AK94" i="4"/>
  <c r="AJ94" i="4"/>
  <c r="AF94" i="4"/>
  <c r="X94" i="4"/>
  <c r="AB94" i="4" s="1"/>
  <c r="W94" i="4"/>
  <c r="V94" i="4"/>
  <c r="AC94" i="4" s="1"/>
  <c r="P94" i="4"/>
  <c r="O94" i="4"/>
  <c r="AK93" i="4"/>
  <c r="AJ93" i="4"/>
  <c r="AF93" i="4"/>
  <c r="X93" i="4"/>
  <c r="AB93" i="4" s="1"/>
  <c r="W93" i="4"/>
  <c r="V93" i="4"/>
  <c r="AC93" i="4" s="1"/>
  <c r="P93" i="4"/>
  <c r="O93" i="4"/>
  <c r="AK92" i="4"/>
  <c r="AJ92" i="4"/>
  <c r="AF92" i="4"/>
  <c r="X92" i="4"/>
  <c r="AB92" i="4" s="1"/>
  <c r="W92" i="4"/>
  <c r="V92" i="4"/>
  <c r="AC92" i="4" s="1"/>
  <c r="P92" i="4"/>
  <c r="O92" i="4"/>
  <c r="AK91" i="4"/>
  <c r="AJ91" i="4"/>
  <c r="AF91" i="4"/>
  <c r="X91" i="4"/>
  <c r="AB91" i="4" s="1"/>
  <c r="W91" i="4"/>
  <c r="V91" i="4"/>
  <c r="AC91" i="4" s="1"/>
  <c r="P91" i="4"/>
  <c r="O91" i="4"/>
  <c r="AK90" i="4"/>
  <c r="AJ90" i="4"/>
  <c r="AF90" i="4"/>
  <c r="X90" i="4"/>
  <c r="AB90" i="4" s="1"/>
  <c r="W90" i="4"/>
  <c r="V90" i="4"/>
  <c r="AC90" i="4" s="1"/>
  <c r="P90" i="4"/>
  <c r="O90" i="4"/>
  <c r="AK89" i="4"/>
  <c r="AJ89" i="4"/>
  <c r="AF89" i="4"/>
  <c r="X89" i="4"/>
  <c r="AB89" i="4" s="1"/>
  <c r="W89" i="4"/>
  <c r="V89" i="4"/>
  <c r="AC89" i="4" s="1"/>
  <c r="P89" i="4"/>
  <c r="O89" i="4"/>
  <c r="AK88" i="4"/>
  <c r="AJ88" i="4"/>
  <c r="AF88" i="4"/>
  <c r="X88" i="4"/>
  <c r="AB88" i="4" s="1"/>
  <c r="W88" i="4"/>
  <c r="V88" i="4"/>
  <c r="AC88" i="4" s="1"/>
  <c r="P88" i="4"/>
  <c r="O88" i="4"/>
  <c r="AK87" i="4"/>
  <c r="AJ87" i="4"/>
  <c r="AF87" i="4"/>
  <c r="X87" i="4"/>
  <c r="AB87" i="4" s="1"/>
  <c r="W87" i="4"/>
  <c r="V87" i="4"/>
  <c r="AC87" i="4" s="1"/>
  <c r="P87" i="4"/>
  <c r="O87" i="4"/>
  <c r="AJ86" i="4"/>
  <c r="AF86" i="4"/>
  <c r="X86" i="4"/>
  <c r="AB86" i="4" s="1"/>
  <c r="W86" i="4"/>
  <c r="V86" i="4"/>
  <c r="AC86" i="4" s="1"/>
  <c r="P86" i="4"/>
  <c r="O86" i="4"/>
  <c r="AK85" i="4"/>
  <c r="AJ85" i="4"/>
  <c r="AF85" i="4"/>
  <c r="X85" i="4"/>
  <c r="AB85" i="4" s="1"/>
  <c r="W85" i="4"/>
  <c r="V85" i="4"/>
  <c r="AC85" i="4" s="1"/>
  <c r="P85" i="4"/>
  <c r="O85" i="4"/>
  <c r="AK84" i="4"/>
  <c r="AJ84" i="4"/>
  <c r="AF84" i="4"/>
  <c r="X84" i="4"/>
  <c r="AB84" i="4" s="1"/>
  <c r="W84" i="4"/>
  <c r="V84" i="4"/>
  <c r="AC84" i="4" s="1"/>
  <c r="P84" i="4"/>
  <c r="O84" i="4"/>
  <c r="AK83" i="4"/>
  <c r="AJ83" i="4"/>
  <c r="AF83" i="4"/>
  <c r="X83" i="4"/>
  <c r="AB83" i="4" s="1"/>
  <c r="W83" i="4"/>
  <c r="V83" i="4"/>
  <c r="AC83" i="4" s="1"/>
  <c r="P83" i="4"/>
  <c r="O83" i="4"/>
  <c r="AK82" i="4"/>
  <c r="AJ82" i="4"/>
  <c r="AF82" i="4"/>
  <c r="X82" i="4"/>
  <c r="AB82" i="4" s="1"/>
  <c r="W82" i="4"/>
  <c r="V82" i="4"/>
  <c r="AC82" i="4" s="1"/>
  <c r="P82" i="4"/>
  <c r="O82" i="4"/>
  <c r="AK81" i="4"/>
  <c r="AJ81" i="4"/>
  <c r="AF81" i="4"/>
  <c r="X81" i="4"/>
  <c r="AB81" i="4" s="1"/>
  <c r="W81" i="4"/>
  <c r="V81" i="4"/>
  <c r="AC81" i="4" s="1"/>
  <c r="P81" i="4"/>
  <c r="O81" i="4"/>
  <c r="N81" i="4"/>
  <c r="AK80" i="4"/>
  <c r="AJ80" i="4"/>
  <c r="AF80" i="4"/>
  <c r="X80" i="4"/>
  <c r="AB80" i="4" s="1"/>
  <c r="W80" i="4"/>
  <c r="V80" i="4"/>
  <c r="AC80" i="4" s="1"/>
  <c r="P80" i="4"/>
  <c r="O80" i="4"/>
  <c r="AK79" i="4"/>
  <c r="AJ79" i="4"/>
  <c r="AF79" i="4"/>
  <c r="X79" i="4"/>
  <c r="AB79" i="4" s="1"/>
  <c r="W79" i="4"/>
  <c r="V79" i="4"/>
  <c r="AC79" i="4" s="1"/>
  <c r="P79" i="4"/>
  <c r="O79" i="4"/>
  <c r="AK78" i="4"/>
  <c r="AJ78" i="4"/>
  <c r="AF78" i="4"/>
  <c r="X78" i="4"/>
  <c r="AB78" i="4" s="1"/>
  <c r="W78" i="4"/>
  <c r="V78" i="4"/>
  <c r="AC78" i="4" s="1"/>
  <c r="P78" i="4"/>
  <c r="O78" i="4"/>
  <c r="AK77" i="4"/>
  <c r="AJ77" i="4"/>
  <c r="AF77" i="4"/>
  <c r="X77" i="4"/>
  <c r="AB77" i="4" s="1"/>
  <c r="W77" i="4"/>
  <c r="V77" i="4"/>
  <c r="AC77" i="4" s="1"/>
  <c r="P77" i="4"/>
  <c r="O77" i="4"/>
  <c r="AK76" i="4"/>
  <c r="AJ76" i="4"/>
  <c r="AF76" i="4"/>
  <c r="X76" i="4"/>
  <c r="AB76" i="4" s="1"/>
  <c r="W76" i="4"/>
  <c r="V76" i="4"/>
  <c r="AC76" i="4" s="1"/>
  <c r="P76" i="4"/>
  <c r="O76" i="4"/>
  <c r="AK75" i="4"/>
  <c r="AJ75" i="4"/>
  <c r="AF75" i="4"/>
  <c r="X75" i="4"/>
  <c r="AB75" i="4" s="1"/>
  <c r="W75" i="4"/>
  <c r="V75" i="4"/>
  <c r="AC75" i="4" s="1"/>
  <c r="P75" i="4"/>
  <c r="O75" i="4"/>
  <c r="AJ74" i="4"/>
  <c r="AF74" i="4"/>
  <c r="P74" i="4"/>
  <c r="O74" i="4"/>
  <c r="N74" i="4"/>
  <c r="AK73" i="4"/>
  <c r="AJ73" i="4"/>
  <c r="AF73" i="4"/>
  <c r="X73" i="4"/>
  <c r="AB73" i="4" s="1"/>
  <c r="W73" i="4"/>
  <c r="V73" i="4"/>
  <c r="AC73" i="4" s="1"/>
  <c r="P73" i="4"/>
  <c r="O73" i="4"/>
  <c r="AK72" i="4"/>
  <c r="AJ72" i="4"/>
  <c r="AF72" i="4"/>
  <c r="X72" i="4"/>
  <c r="AB72" i="4" s="1"/>
  <c r="W72" i="4"/>
  <c r="V72" i="4"/>
  <c r="AC72" i="4" s="1"/>
  <c r="P72" i="4"/>
  <c r="O72" i="4"/>
  <c r="AK71" i="4"/>
  <c r="AJ71" i="4"/>
  <c r="AF71" i="4"/>
  <c r="X71" i="4"/>
  <c r="AB71" i="4" s="1"/>
  <c r="W71" i="4"/>
  <c r="V71" i="4"/>
  <c r="AC71" i="4" s="1"/>
  <c r="P71" i="4"/>
  <c r="O71" i="4"/>
  <c r="AK70" i="4"/>
  <c r="AJ70" i="4"/>
  <c r="AF70" i="4"/>
  <c r="X70" i="4"/>
  <c r="AB70" i="4" s="1"/>
  <c r="W70" i="4"/>
  <c r="V70" i="4"/>
  <c r="AC70" i="4" s="1"/>
  <c r="P70" i="4"/>
  <c r="O70" i="4"/>
  <c r="AK69" i="4"/>
  <c r="AJ69" i="4"/>
  <c r="AF69" i="4"/>
  <c r="X69" i="4"/>
  <c r="AB69" i="4" s="1"/>
  <c r="W69" i="4"/>
  <c r="V69" i="4"/>
  <c r="AC69" i="4" s="1"/>
  <c r="P69" i="4"/>
  <c r="O69" i="4"/>
  <c r="AK68" i="4"/>
  <c r="AJ68" i="4"/>
  <c r="AF68" i="4"/>
  <c r="X68" i="4"/>
  <c r="AB68" i="4" s="1"/>
  <c r="W68" i="4"/>
  <c r="V68" i="4"/>
  <c r="AC68" i="4" s="1"/>
  <c r="P68" i="4"/>
  <c r="O68" i="4"/>
  <c r="AK67" i="4"/>
  <c r="AJ67" i="4"/>
  <c r="AF67" i="4"/>
  <c r="X67" i="4"/>
  <c r="AB67" i="4" s="1"/>
  <c r="W67" i="4"/>
  <c r="V67" i="4"/>
  <c r="AC67" i="4" s="1"/>
  <c r="P67" i="4"/>
  <c r="O67" i="4"/>
  <c r="AK66" i="4"/>
  <c r="AJ66" i="4"/>
  <c r="AF66" i="4"/>
  <c r="X66" i="4"/>
  <c r="AB66" i="4" s="1"/>
  <c r="W66" i="4"/>
  <c r="V66" i="4"/>
  <c r="AC66" i="4" s="1"/>
  <c r="P66" i="4"/>
  <c r="O66" i="4"/>
  <c r="AK65" i="4"/>
  <c r="AJ65" i="4"/>
  <c r="AF65" i="4"/>
  <c r="X65" i="4"/>
  <c r="AB65" i="4" s="1"/>
  <c r="W65" i="4"/>
  <c r="V65" i="4"/>
  <c r="AC65" i="4" s="1"/>
  <c r="P65" i="4"/>
  <c r="O65" i="4"/>
  <c r="AK64" i="4"/>
  <c r="AJ64" i="4"/>
  <c r="AF64" i="4"/>
  <c r="X64" i="4"/>
  <c r="AB64" i="4" s="1"/>
  <c r="W64" i="4"/>
  <c r="V64" i="4"/>
  <c r="AC64" i="4" s="1"/>
  <c r="P64" i="4"/>
  <c r="O64" i="4"/>
  <c r="AK63" i="4"/>
  <c r="AJ63" i="4"/>
  <c r="AF63" i="4"/>
  <c r="X63" i="4"/>
  <c r="AB63" i="4" s="1"/>
  <c r="W63" i="4"/>
  <c r="V63" i="4"/>
  <c r="AC63" i="4" s="1"/>
  <c r="P63" i="4"/>
  <c r="O63" i="4"/>
  <c r="AK62" i="4"/>
  <c r="AJ62" i="4"/>
  <c r="AF62" i="4"/>
  <c r="AC62" i="4"/>
  <c r="X62" i="4"/>
  <c r="AB62" i="4" s="1"/>
  <c r="W62" i="4"/>
  <c r="P62" i="4"/>
  <c r="O62" i="4"/>
  <c r="N62" i="4"/>
  <c r="AK61" i="4"/>
  <c r="AJ61" i="4"/>
  <c r="AF61" i="4"/>
  <c r="AC61" i="4"/>
  <c r="X61" i="4"/>
  <c r="AB61" i="4" s="1"/>
  <c r="W61" i="4"/>
  <c r="P61" i="4"/>
  <c r="O61" i="4"/>
  <c r="AK60" i="4"/>
  <c r="AJ60" i="4"/>
  <c r="AF60" i="4"/>
  <c r="AC60" i="4"/>
  <c r="X60" i="4"/>
  <c r="AB60" i="4" s="1"/>
  <c r="W60" i="4"/>
  <c r="P60" i="4"/>
  <c r="O60" i="4"/>
  <c r="AK59" i="4"/>
  <c r="AJ59" i="4"/>
  <c r="AF59" i="4"/>
  <c r="X59" i="4"/>
  <c r="AB59" i="4" s="1"/>
  <c r="W59" i="4"/>
  <c r="V59" i="4"/>
  <c r="AC59" i="4" s="1"/>
  <c r="P59" i="4"/>
  <c r="O59" i="4"/>
  <c r="AK58" i="4"/>
  <c r="AJ58" i="4"/>
  <c r="AF58" i="4"/>
  <c r="X58" i="4"/>
  <c r="AB58" i="4" s="1"/>
  <c r="W58" i="4"/>
  <c r="V58" i="4"/>
  <c r="AC58" i="4" s="1"/>
  <c r="P58" i="4"/>
  <c r="O58" i="4"/>
  <c r="AK57" i="4"/>
  <c r="AJ57" i="4"/>
  <c r="AF57" i="4"/>
  <c r="X57" i="4"/>
  <c r="AB57" i="4" s="1"/>
  <c r="W57" i="4"/>
  <c r="V57" i="4"/>
  <c r="AC57" i="4" s="1"/>
  <c r="P57" i="4"/>
  <c r="O57" i="4"/>
  <c r="AK56" i="4"/>
  <c r="AJ56" i="4"/>
  <c r="AF56" i="4"/>
  <c r="X56" i="4"/>
  <c r="AB56" i="4" s="1"/>
  <c r="W56" i="4"/>
  <c r="V56" i="4"/>
  <c r="AC56" i="4" s="1"/>
  <c r="P56" i="4"/>
  <c r="O56" i="4"/>
  <c r="AK55" i="4"/>
  <c r="AJ55" i="4"/>
  <c r="AF55" i="4"/>
  <c r="X55" i="4"/>
  <c r="AB55" i="4" s="1"/>
  <c r="W55" i="4"/>
  <c r="V55" i="4"/>
  <c r="AC55" i="4" s="1"/>
  <c r="P55" i="4"/>
  <c r="O55" i="4"/>
  <c r="AK54" i="4"/>
  <c r="AJ54" i="4"/>
  <c r="AF54" i="4"/>
  <c r="AC54" i="4"/>
  <c r="AB54" i="4"/>
  <c r="AK53" i="4"/>
  <c r="AJ53" i="4"/>
  <c r="AF53" i="4"/>
  <c r="X53" i="4"/>
  <c r="AB53" i="4" s="1"/>
  <c r="W53" i="4"/>
  <c r="V53" i="4"/>
  <c r="AC53" i="4" s="1"/>
  <c r="P53" i="4"/>
  <c r="O53" i="4"/>
  <c r="AK52" i="4"/>
  <c r="AJ52" i="4"/>
  <c r="AF52" i="4"/>
  <c r="X52" i="4"/>
  <c r="AB52" i="4" s="1"/>
  <c r="W52" i="4"/>
  <c r="V52" i="4"/>
  <c r="AC52" i="4" s="1"/>
  <c r="P52" i="4"/>
  <c r="O52" i="4"/>
  <c r="AK51" i="4"/>
  <c r="AJ51" i="4"/>
  <c r="AF51" i="4"/>
  <c r="X51" i="4"/>
  <c r="AB51" i="4" s="1"/>
  <c r="W51" i="4"/>
  <c r="V51" i="4"/>
  <c r="AC51" i="4" s="1"/>
  <c r="P51" i="4"/>
  <c r="O51" i="4"/>
  <c r="AK50" i="4"/>
  <c r="AJ50" i="4"/>
  <c r="AF50" i="4"/>
  <c r="X50" i="4"/>
  <c r="AB50" i="4" s="1"/>
  <c r="W50" i="4"/>
  <c r="V50" i="4"/>
  <c r="AC50" i="4" s="1"/>
  <c r="P50" i="4"/>
  <c r="O50" i="4"/>
  <c r="AK49" i="4"/>
  <c r="AJ49" i="4"/>
  <c r="AF49" i="4"/>
  <c r="X49" i="4"/>
  <c r="AB49" i="4" s="1"/>
  <c r="W49" i="4"/>
  <c r="V49" i="4"/>
  <c r="AC49" i="4" s="1"/>
  <c r="P49" i="4"/>
  <c r="O49" i="4"/>
  <c r="AK48" i="4"/>
  <c r="AJ48" i="4"/>
  <c r="AF48" i="4"/>
  <c r="X48" i="4"/>
  <c r="AB48" i="4" s="1"/>
  <c r="W48" i="4"/>
  <c r="V48" i="4"/>
  <c r="AC48" i="4" s="1"/>
  <c r="P48" i="4"/>
  <c r="O48" i="4"/>
  <c r="AK47" i="4"/>
  <c r="AJ47" i="4"/>
  <c r="AF47" i="4"/>
  <c r="X47" i="4"/>
  <c r="AB47" i="4" s="1"/>
  <c r="W47" i="4"/>
  <c r="V47" i="4"/>
  <c r="AC47" i="4" s="1"/>
  <c r="P47" i="4"/>
  <c r="O47" i="4"/>
  <c r="AK46" i="4"/>
  <c r="AJ46" i="4"/>
  <c r="AF46" i="4"/>
  <c r="X46" i="4"/>
  <c r="AB46" i="4" s="1"/>
  <c r="W46" i="4"/>
  <c r="V46" i="4"/>
  <c r="AC46" i="4" s="1"/>
  <c r="P46" i="4"/>
  <c r="O46" i="4"/>
  <c r="AJ45" i="4"/>
  <c r="AF45" i="4"/>
  <c r="P45" i="4"/>
  <c r="O45" i="4"/>
  <c r="N45" i="4"/>
  <c r="AJ44" i="4"/>
  <c r="AF44" i="4"/>
  <c r="AB44" i="4"/>
  <c r="V44" i="4"/>
  <c r="AC44" i="4" s="1"/>
  <c r="AD44" i="4" s="1"/>
  <c r="AE44" i="4" s="1"/>
  <c r="AK43" i="4"/>
  <c r="AJ43" i="4"/>
  <c r="AF43" i="4"/>
  <c r="X43" i="4"/>
  <c r="AB43" i="4" s="1"/>
  <c r="W43" i="4"/>
  <c r="V43" i="4"/>
  <c r="AC43" i="4" s="1"/>
  <c r="P43" i="4"/>
  <c r="O43" i="4"/>
  <c r="AJ42" i="4"/>
  <c r="AF42" i="4"/>
  <c r="AE42" i="4"/>
  <c r="AB42" i="4"/>
  <c r="AJ41" i="4"/>
  <c r="AF41" i="4"/>
  <c r="X41" i="4"/>
  <c r="AB41" i="4" s="1"/>
  <c r="W41" i="4"/>
  <c r="V41" i="4"/>
  <c r="P41" i="4"/>
  <c r="O41" i="4"/>
  <c r="AK40" i="4"/>
  <c r="AJ40" i="4"/>
  <c r="AF40" i="4"/>
  <c r="X40" i="4"/>
  <c r="AB40" i="4" s="1"/>
  <c r="W40" i="4"/>
  <c r="V40" i="4"/>
  <c r="AC40" i="4" s="1"/>
  <c r="P40" i="4"/>
  <c r="O40" i="4"/>
  <c r="AK39" i="4"/>
  <c r="AJ39" i="4"/>
  <c r="AF39" i="4"/>
  <c r="X39" i="4"/>
  <c r="AB39" i="4" s="1"/>
  <c r="W39" i="4"/>
  <c r="V39" i="4"/>
  <c r="AC39" i="4" s="1"/>
  <c r="P39" i="4"/>
  <c r="O39" i="4"/>
  <c r="AK38" i="4"/>
  <c r="AJ38" i="4"/>
  <c r="AF38" i="4"/>
  <c r="AD38" i="4"/>
  <c r="AE38" i="4" s="1"/>
  <c r="AC38" i="4"/>
  <c r="AB38" i="4"/>
  <c r="AK37" i="4"/>
  <c r="AJ37" i="4"/>
  <c r="AF37" i="4"/>
  <c r="AC37" i="4"/>
  <c r="AB37" i="4"/>
  <c r="AK36" i="4"/>
  <c r="AJ36" i="4"/>
  <c r="AF36" i="4"/>
  <c r="AC36" i="4"/>
  <c r="AD36" i="4" s="1"/>
  <c r="AE36" i="4" s="1"/>
  <c r="AB36" i="4"/>
  <c r="AK35" i="4"/>
  <c r="AJ35" i="4"/>
  <c r="AF35" i="4"/>
  <c r="AC35" i="4"/>
  <c r="AB35" i="4"/>
  <c r="AK34" i="4"/>
  <c r="AJ34" i="4"/>
  <c r="AF34" i="4"/>
  <c r="AC34" i="4"/>
  <c r="AD34" i="4" s="1"/>
  <c r="AE34" i="4" s="1"/>
  <c r="AB34" i="4"/>
  <c r="AJ33" i="4"/>
  <c r="AF33" i="4"/>
  <c r="AC33" i="4"/>
  <c r="AD33" i="4" s="1"/>
  <c r="AB33" i="4"/>
  <c r="AE33" i="4" s="1"/>
  <c r="AK32" i="4"/>
  <c r="AJ32" i="4"/>
  <c r="AF32" i="4"/>
  <c r="AE32" i="4"/>
  <c r="AD32" i="4"/>
  <c r="AC32" i="4"/>
  <c r="AB32" i="4"/>
  <c r="AK31" i="4"/>
  <c r="AJ31" i="4"/>
  <c r="AF31" i="4"/>
  <c r="AC31" i="4"/>
  <c r="AB31" i="4"/>
  <c r="AD31" i="4" s="1"/>
  <c r="AE31" i="4" s="1"/>
  <c r="AK30" i="4"/>
  <c r="AJ30" i="4"/>
  <c r="AF30" i="4"/>
  <c r="AD30" i="4"/>
  <c r="AE30" i="4" s="1"/>
  <c r="AC30" i="4"/>
  <c r="AB30" i="4"/>
  <c r="AK29" i="4"/>
  <c r="AJ29" i="4"/>
  <c r="AF29" i="4"/>
  <c r="AD29" i="4"/>
  <c r="AE29" i="4" s="1"/>
  <c r="AC29" i="4"/>
  <c r="AB29" i="4"/>
  <c r="AK28" i="4"/>
  <c r="AJ28" i="4"/>
  <c r="AF28" i="4"/>
  <c r="AC28" i="4"/>
  <c r="AB28" i="4"/>
  <c r="AK27" i="4"/>
  <c r="AJ27" i="4"/>
  <c r="AF27" i="4"/>
  <c r="AD27" i="4"/>
  <c r="AE27" i="4" s="1"/>
  <c r="AC27" i="4"/>
  <c r="AB27" i="4"/>
  <c r="AK26" i="4"/>
  <c r="AJ26" i="4"/>
  <c r="AF26" i="4"/>
  <c r="AE26" i="4"/>
  <c r="AC26" i="4"/>
  <c r="AB26" i="4"/>
  <c r="AD26" i="4" s="1"/>
  <c r="AK25" i="4"/>
  <c r="AJ25" i="4"/>
  <c r="AF25" i="4"/>
  <c r="AC25" i="4"/>
  <c r="AD25" i="4" s="1"/>
  <c r="AE25" i="4" s="1"/>
  <c r="AB25" i="4"/>
  <c r="AK24" i="4"/>
  <c r="AJ24" i="4"/>
  <c r="AF24" i="4"/>
  <c r="AC24" i="4"/>
  <c r="AB24" i="4"/>
  <c r="AK23" i="4"/>
  <c r="AJ23" i="4"/>
  <c r="AF23" i="4"/>
  <c r="AC23" i="4"/>
  <c r="AB23" i="4"/>
  <c r="AK22" i="4"/>
  <c r="AJ22" i="4"/>
  <c r="AF22" i="4"/>
  <c r="AC22" i="4"/>
  <c r="AD22" i="4" s="1"/>
  <c r="AB22" i="4"/>
  <c r="AK21" i="4"/>
  <c r="AJ21" i="4"/>
  <c r="AF21" i="4"/>
  <c r="AE21" i="4"/>
  <c r="AC21" i="4"/>
  <c r="AB21" i="4"/>
  <c r="AD21" i="4" s="1"/>
  <c r="AK20" i="4"/>
  <c r="AJ20" i="4"/>
  <c r="AF20" i="4"/>
  <c r="AC20" i="4"/>
  <c r="AB20" i="4"/>
  <c r="AK19" i="4"/>
  <c r="AJ19" i="4"/>
  <c r="AF19" i="4"/>
  <c r="AD19" i="4"/>
  <c r="AC19" i="4"/>
  <c r="AB19" i="4"/>
  <c r="AK18" i="4"/>
  <c r="AJ18" i="4"/>
  <c r="AF18" i="4"/>
  <c r="AD18" i="4"/>
  <c r="AE18" i="4" s="1"/>
  <c r="AC18" i="4"/>
  <c r="AB18" i="4"/>
  <c r="AK17" i="4"/>
  <c r="AJ17" i="4"/>
  <c r="AF17" i="4"/>
  <c r="AC17" i="4"/>
  <c r="AD17" i="4" s="1"/>
  <c r="AB17" i="4"/>
  <c r="AK16" i="4"/>
  <c r="AJ16" i="4"/>
  <c r="AF16" i="4"/>
  <c r="AD16" i="4"/>
  <c r="AE16" i="4" s="1"/>
  <c r="AC16" i="4"/>
  <c r="AB16" i="4"/>
  <c r="AK15" i="4"/>
  <c r="AJ15" i="4"/>
  <c r="AF15" i="4"/>
  <c r="AE15" i="4"/>
  <c r="AD15" i="4"/>
  <c r="AC15" i="4"/>
  <c r="AB15" i="4"/>
  <c r="AK14" i="4"/>
  <c r="AJ14" i="4"/>
  <c r="AF14" i="4"/>
  <c r="AD14" i="4"/>
  <c r="AE14" i="4" s="1"/>
  <c r="AC14" i="4"/>
  <c r="AB14" i="4"/>
  <c r="AK13" i="4"/>
  <c r="AJ13" i="4"/>
  <c r="AF13" i="4"/>
  <c r="AD13" i="4"/>
  <c r="AC13" i="4"/>
  <c r="AB13" i="4"/>
  <c r="AK12" i="4"/>
  <c r="AJ12" i="4"/>
  <c r="AF12" i="4"/>
  <c r="AC12" i="4"/>
  <c r="AB12" i="4"/>
  <c r="AK11" i="4"/>
  <c r="AJ11" i="4"/>
  <c r="AF11" i="4"/>
  <c r="AC11" i="4"/>
  <c r="AB11" i="4"/>
  <c r="AJ10" i="4"/>
  <c r="AF10" i="4"/>
  <c r="AC10" i="4"/>
  <c r="AD10" i="4" s="1"/>
  <c r="AB10" i="4"/>
  <c r="AK9" i="4"/>
  <c r="AJ9" i="4"/>
  <c r="AF9" i="4"/>
  <c r="AC9" i="4"/>
  <c r="AB9" i="4"/>
  <c r="AK8" i="4"/>
  <c r="AJ8" i="4"/>
  <c r="AF8" i="4"/>
  <c r="AD8" i="4"/>
  <c r="AE8" i="4" s="1"/>
  <c r="AC8" i="4"/>
  <c r="AB8" i="4"/>
  <c r="AK7" i="4"/>
  <c r="AJ7" i="4"/>
  <c r="AC7" i="4"/>
  <c r="AB7" i="4"/>
  <c r="AK6" i="4"/>
  <c r="AJ6" i="4"/>
  <c r="AD6" i="4"/>
  <c r="AE6" i="4" s="1"/>
  <c r="AC6" i="4"/>
  <c r="AB6" i="4"/>
  <c r="AK5" i="4"/>
  <c r="AJ5" i="4"/>
  <c r="AE5" i="4"/>
  <c r="AD5" i="4"/>
  <c r="AC5" i="4"/>
  <c r="AB5" i="4"/>
  <c r="AK4" i="4"/>
  <c r="AJ4" i="4"/>
  <c r="AC4" i="4"/>
  <c r="AB4" i="4"/>
  <c r="AK3" i="4"/>
  <c r="AJ3" i="4"/>
  <c r="AH1069" i="4"/>
  <c r="AI1069" i="4" s="1" a="1"/>
  <c r="AI1069" i="4" s="1"/>
  <c r="AH1066" i="4"/>
  <c r="AI1066" i="4" s="1" a="1"/>
  <c r="AI1066" i="4" s="1"/>
  <c r="AH1062" i="4"/>
  <c r="AI1062" i="4" s="1" a="1"/>
  <c r="AI1062" i="4" s="1"/>
  <c r="AH1061" i="4"/>
  <c r="AI1061" i="4" s="1" a="1"/>
  <c r="AI1061" i="4" s="1"/>
  <c r="AH1059" i="4"/>
  <c r="AI1059" i="4" s="1" a="1"/>
  <c r="AI1059" i="4" s="1"/>
  <c r="AH1057" i="4"/>
  <c r="AI1057" i="4" s="1" a="1"/>
  <c r="AI1057" i="4" s="1"/>
  <c r="AH1056" i="4"/>
  <c r="AI1056" i="4" s="1" a="1"/>
  <c r="AI1056" i="4" s="1"/>
  <c r="AH1055" i="4"/>
  <c r="AI1055" i="4" s="1" a="1"/>
  <c r="AI1055" i="4" s="1"/>
  <c r="AH1054" i="4"/>
  <c r="AI1054" i="4" s="1" a="1"/>
  <c r="AI1054" i="4" s="1"/>
  <c r="AH1052" i="4"/>
  <c r="AI1052" i="4" s="1" a="1"/>
  <c r="AI1052" i="4" s="1"/>
  <c r="AH1049" i="4"/>
  <c r="AI1049" i="4" s="1" a="1"/>
  <c r="AI1049" i="4" s="1"/>
  <c r="AH1048" i="4"/>
  <c r="AI1048" i="4" s="1" a="1"/>
  <c r="AI1048" i="4" s="1"/>
  <c r="AH1041" i="4"/>
  <c r="AI1041" i="4" s="1" a="1"/>
  <c r="AI1041" i="4" s="1"/>
  <c r="AH1039" i="4"/>
  <c r="AI1039" i="4" s="1" a="1"/>
  <c r="AI1039" i="4" s="1"/>
  <c r="AH1038" i="4"/>
  <c r="AI1038" i="4" s="1" a="1"/>
  <c r="AI1038" i="4" s="1"/>
  <c r="AH1037" i="4"/>
  <c r="AI1037" i="4" s="1" a="1"/>
  <c r="AI1037" i="4" s="1"/>
  <c r="AH1036" i="4"/>
  <c r="AI1036" i="4" s="1" a="1"/>
  <c r="AI1036" i="4" s="1"/>
  <c r="AH1035" i="4"/>
  <c r="AI1035" i="4" s="1" a="1"/>
  <c r="AI1035" i="4" s="1"/>
  <c r="AH1034" i="4"/>
  <c r="AI1034" i="4" s="1" a="1"/>
  <c r="AI1034" i="4" s="1"/>
  <c r="AH1033" i="4"/>
  <c r="AI1033" i="4" s="1" a="1"/>
  <c r="AI1033" i="4" s="1"/>
  <c r="AH1030" i="4"/>
  <c r="AI1030" i="4" s="1" a="1"/>
  <c r="AI1030" i="4" s="1"/>
  <c r="AH1024" i="4"/>
  <c r="AI1024" i="4" s="1" a="1"/>
  <c r="AI1024" i="4" s="1"/>
  <c r="AH1023" i="4"/>
  <c r="AI1023" i="4" s="1" a="1"/>
  <c r="AI1023" i="4" s="1"/>
  <c r="AH1019" i="4"/>
  <c r="AI1019" i="4" s="1" a="1"/>
  <c r="AI1019" i="4" s="1"/>
  <c r="AH1018" i="4"/>
  <c r="AI1018" i="4" s="1" a="1"/>
  <c r="AI1018" i="4" s="1"/>
  <c r="AH1017" i="4"/>
  <c r="AI1017" i="4" s="1" a="1"/>
  <c r="AI1017" i="4" s="1"/>
  <c r="AH1016" i="4"/>
  <c r="AI1016" i="4" s="1" a="1"/>
  <c r="AI1016" i="4" s="1"/>
  <c r="AH1014" i="4"/>
  <c r="AI1014" i="4" s="1" a="1"/>
  <c r="AI1014" i="4" s="1"/>
  <c r="AH1013" i="4"/>
  <c r="AI1013" i="4" s="1" a="1"/>
  <c r="AI1013" i="4" s="1"/>
  <c r="AH1012" i="4"/>
  <c r="AI1012" i="4" s="1" a="1"/>
  <c r="AI1012" i="4" s="1"/>
  <c r="AH1011" i="4"/>
  <c r="AI1011" i="4" s="1" a="1"/>
  <c r="AI1011" i="4" s="1"/>
  <c r="AH1006" i="4"/>
  <c r="AI1006" i="4" s="1" a="1"/>
  <c r="AI1006" i="4" s="1"/>
  <c r="AH1002" i="4"/>
  <c r="AI1002" i="4" s="1" a="1"/>
  <c r="AI1002" i="4" s="1"/>
  <c r="AH1001" i="4"/>
  <c r="AI1001" i="4" s="1" a="1"/>
  <c r="AI1001" i="4" s="1"/>
  <c r="AH997" i="4"/>
  <c r="AI997" i="4" s="1" a="1"/>
  <c r="AI997" i="4" s="1"/>
  <c r="AH996" i="4"/>
  <c r="AI996" i="4" s="1" a="1"/>
  <c r="AI996" i="4" s="1"/>
  <c r="AH995" i="4"/>
  <c r="AI995" i="4" s="1" a="1"/>
  <c r="AI995" i="4" s="1"/>
  <c r="AH994" i="4"/>
  <c r="AI994" i="4" s="1" a="1"/>
  <c r="AI994" i="4" s="1"/>
  <c r="AH993" i="4"/>
  <c r="AI993" i="4" s="1" a="1"/>
  <c r="AI993" i="4" s="1"/>
  <c r="AH989" i="4"/>
  <c r="AI989" i="4" s="1" a="1"/>
  <c r="AI989" i="4" s="1"/>
  <c r="AH988" i="4"/>
  <c r="AI988" i="4" s="1" a="1"/>
  <c r="AI988" i="4" s="1"/>
  <c r="AH987" i="4"/>
  <c r="AI987" i="4" s="1" a="1"/>
  <c r="AI987" i="4" s="1"/>
  <c r="AH984" i="4"/>
  <c r="AI984" i="4" s="1" a="1"/>
  <c r="AI984" i="4" s="1"/>
  <c r="AH980" i="4"/>
  <c r="AI980" i="4" s="1" a="1"/>
  <c r="AI980" i="4" s="1"/>
  <c r="AH979" i="4"/>
  <c r="AI979" i="4" s="1" a="1"/>
  <c r="AI979" i="4" s="1"/>
  <c r="AH976" i="4"/>
  <c r="AI976" i="4" s="1" a="1"/>
  <c r="AI976" i="4" s="1"/>
  <c r="AH974" i="4"/>
  <c r="AI974" i="4" s="1" a="1"/>
  <c r="AI974" i="4" s="1"/>
  <c r="AH971" i="4"/>
  <c r="AI971" i="4" s="1" a="1"/>
  <c r="AI971" i="4" s="1"/>
  <c r="AH970" i="4"/>
  <c r="AI970" i="4" s="1" a="1"/>
  <c r="AI970" i="4" s="1"/>
  <c r="AH969" i="4"/>
  <c r="AI969" i="4" s="1" a="1"/>
  <c r="AI969" i="4" s="1"/>
  <c r="AH966" i="4"/>
  <c r="AI966" i="4" s="1" a="1"/>
  <c r="AI966" i="4" s="1"/>
  <c r="AH965" i="4"/>
  <c r="AI965" i="4" s="1" a="1"/>
  <c r="AI965" i="4" s="1"/>
  <c r="AH964" i="4"/>
  <c r="AI964" i="4" s="1" a="1"/>
  <c r="AI964" i="4" s="1"/>
  <c r="AH962" i="4"/>
  <c r="AI962" i="4" s="1" a="1"/>
  <c r="AI962" i="4" s="1"/>
  <c r="AH959" i="4"/>
  <c r="AI959" i="4" s="1" a="1"/>
  <c r="AI959" i="4" s="1"/>
  <c r="AH957" i="4"/>
  <c r="AI957" i="4" s="1" a="1"/>
  <c r="AI957" i="4" s="1"/>
  <c r="AH952" i="4"/>
  <c r="AI952" i="4" s="1" a="1"/>
  <c r="AI952" i="4" s="1"/>
  <c r="AH950" i="4"/>
  <c r="AI950" i="4" s="1" a="1"/>
  <c r="AI950" i="4" s="1"/>
  <c r="AH949" i="4"/>
  <c r="AI949" i="4" s="1" a="1"/>
  <c r="AI949" i="4" s="1"/>
  <c r="AH948" i="4"/>
  <c r="AI948" i="4" s="1" a="1"/>
  <c r="AI948" i="4" s="1"/>
  <c r="AH947" i="4"/>
  <c r="AI947" i="4" s="1" a="1"/>
  <c r="AI947" i="4" s="1"/>
  <c r="AH946" i="4"/>
  <c r="AI946" i="4" s="1" a="1"/>
  <c r="AI946" i="4" s="1"/>
  <c r="AH945" i="4"/>
  <c r="AI945" i="4" s="1" a="1"/>
  <c r="AI945" i="4" s="1"/>
  <c r="AH944" i="4"/>
  <c r="AI944" i="4" s="1" a="1"/>
  <c r="AI944" i="4" s="1"/>
  <c r="AH942" i="4"/>
  <c r="AI942" i="4" s="1" a="1"/>
  <c r="AI942" i="4" s="1"/>
  <c r="AH938" i="4"/>
  <c r="AI938" i="4" s="1" a="1"/>
  <c r="AI938" i="4" s="1"/>
  <c r="AH934" i="4"/>
  <c r="AI934" i="4" s="1" a="1"/>
  <c r="AI934" i="4" s="1"/>
  <c r="AH931" i="4"/>
  <c r="AI931" i="4" s="1" a="1"/>
  <c r="AI931" i="4" s="1"/>
  <c r="AH930" i="4"/>
  <c r="AI930" i="4" s="1" a="1"/>
  <c r="AI930" i="4" s="1"/>
  <c r="AH929" i="4"/>
  <c r="AI929" i="4" s="1" a="1"/>
  <c r="AI929" i="4" s="1"/>
  <c r="AH928" i="4"/>
  <c r="AI928" i="4" s="1" a="1"/>
  <c r="AI928" i="4" s="1"/>
  <c r="AH927" i="4"/>
  <c r="AI927" i="4" s="1" a="1"/>
  <c r="AI927" i="4" s="1"/>
  <c r="AH926" i="4"/>
  <c r="AI926" i="4" s="1" a="1"/>
  <c r="AI926" i="4" s="1"/>
  <c r="AH925" i="4"/>
  <c r="AI925" i="4" s="1" a="1"/>
  <c r="AI925" i="4" s="1"/>
  <c r="AH923" i="4"/>
  <c r="AI923" i="4" s="1" a="1"/>
  <c r="AI923" i="4" s="1"/>
  <c r="AH921" i="4"/>
  <c r="AI921" i="4" s="1" a="1"/>
  <c r="AI921" i="4" s="1"/>
  <c r="AH915" i="4"/>
  <c r="AI915" i="4" s="1" a="1"/>
  <c r="AI915" i="4" s="1"/>
  <c r="AH914" i="4"/>
  <c r="AI914" i="4" s="1" a="1"/>
  <c r="AI914" i="4" s="1"/>
  <c r="AH911" i="4"/>
  <c r="AI911" i="4" s="1" a="1"/>
  <c r="AI911" i="4" s="1"/>
  <c r="AH910" i="4"/>
  <c r="AI910" i="4" s="1" a="1"/>
  <c r="AI910" i="4" s="1"/>
  <c r="AH909" i="4"/>
  <c r="AI909" i="4" s="1" a="1"/>
  <c r="AI909" i="4" s="1"/>
  <c r="AH908" i="4"/>
  <c r="AI908" i="4" s="1" a="1"/>
  <c r="AI908" i="4" s="1"/>
  <c r="AH906" i="4"/>
  <c r="AI906" i="4" s="1" a="1"/>
  <c r="AI906" i="4" s="1"/>
  <c r="AH905" i="4"/>
  <c r="AI905" i="4" s="1" a="1"/>
  <c r="AI905" i="4" s="1"/>
  <c r="AH904" i="4"/>
  <c r="AI904" i="4" s="1" a="1"/>
  <c r="AI904" i="4" s="1"/>
  <c r="AH902" i="4"/>
  <c r="AI902" i="4" s="1" a="1"/>
  <c r="AI902" i="4" s="1"/>
  <c r="AH898" i="4"/>
  <c r="AI898" i="4" s="1" a="1"/>
  <c r="AI898" i="4" s="1"/>
  <c r="AH895" i="4"/>
  <c r="AI895" i="4" s="1" a="1"/>
  <c r="AI895" i="4" s="1"/>
  <c r="AH894" i="4"/>
  <c r="AI894" i="4" s="1" a="1"/>
  <c r="AI894" i="4" s="1"/>
  <c r="AH891" i="4"/>
  <c r="AI891" i="4" s="1" a="1"/>
  <c r="AI891" i="4" s="1"/>
  <c r="AH889" i="4"/>
  <c r="AI889" i="4" s="1" a="1"/>
  <c r="AI889" i="4" s="1"/>
  <c r="AH888" i="4"/>
  <c r="AI888" i="4" s="1" a="1"/>
  <c r="AI888" i="4" s="1"/>
  <c r="AH886" i="4"/>
  <c r="AI886" i="4" s="1" a="1"/>
  <c r="AI886" i="4" s="1"/>
  <c r="AH885" i="4"/>
  <c r="AI885" i="4" s="1" a="1"/>
  <c r="AI885" i="4" s="1"/>
  <c r="AH884" i="4"/>
  <c r="AI884" i="4" s="1" a="1"/>
  <c r="AI884" i="4" s="1"/>
  <c r="AH883" i="4"/>
  <c r="AI883" i="4" s="1" a="1"/>
  <c r="AI883" i="4" s="1"/>
  <c r="AH880" i="4"/>
  <c r="AI880" i="4" s="1" a="1"/>
  <c r="AI880" i="4" s="1"/>
  <c r="AH878" i="4"/>
  <c r="AI878" i="4" s="1" a="1"/>
  <c r="AI878" i="4" s="1"/>
  <c r="AH875" i="4"/>
  <c r="AI875" i="4" s="1" a="1"/>
  <c r="AI875" i="4" s="1"/>
  <c r="AH874" i="4"/>
  <c r="AI874" i="4" s="1" a="1"/>
  <c r="AI874" i="4" s="1"/>
  <c r="AH869" i="4"/>
  <c r="AI869" i="4" s="1" a="1"/>
  <c r="AI869" i="4" s="1"/>
  <c r="AH868" i="4"/>
  <c r="AI868" i="4" s="1" a="1"/>
  <c r="AI868" i="4" s="1"/>
  <c r="AH867" i="4"/>
  <c r="AI867" i="4" s="1" a="1"/>
  <c r="AI867" i="4" s="1"/>
  <c r="AH866" i="4"/>
  <c r="AI866" i="4" s="1" a="1"/>
  <c r="AI866" i="4" s="1"/>
  <c r="AH865" i="4"/>
  <c r="AI865" i="4" s="1" a="1"/>
  <c r="AI865" i="4" s="1"/>
  <c r="AH862" i="4"/>
  <c r="AI862" i="4" s="1" a="1"/>
  <c r="AI862" i="4" s="1"/>
  <c r="AH861" i="4"/>
  <c r="AI861" i="4" s="1" a="1"/>
  <c r="AI861" i="4" s="1"/>
  <c r="AH860" i="4"/>
  <c r="AI860" i="4" s="1" a="1"/>
  <c r="AI860" i="4" s="1"/>
  <c r="AH858" i="4"/>
  <c r="AI858" i="4" s="1" a="1"/>
  <c r="AI858" i="4" s="1"/>
  <c r="AH853" i="4"/>
  <c r="AI853" i="4" s="1" a="1"/>
  <c r="AI853" i="4" s="1"/>
  <c r="AH852" i="4"/>
  <c r="AI852" i="4" s="1" a="1"/>
  <c r="AI852" i="4" s="1"/>
  <c r="AH849" i="4"/>
  <c r="AI849" i="4" s="1" a="1"/>
  <c r="AI849" i="4" s="1"/>
  <c r="AH848" i="4"/>
  <c r="AI848" i="4" s="1" a="1"/>
  <c r="AI848" i="4" s="1"/>
  <c r="AH847" i="4"/>
  <c r="AI847" i="4" s="1" a="1"/>
  <c r="AI847" i="4" s="1"/>
  <c r="AH844" i="4"/>
  <c r="AI844" i="4" s="1" a="1"/>
  <c r="AI844" i="4" s="1"/>
  <c r="AH843" i="4"/>
  <c r="AI843" i="4" s="1" a="1"/>
  <c r="AI843" i="4" s="1"/>
  <c r="AH842" i="4"/>
  <c r="AI842" i="4" s="1" a="1"/>
  <c r="AI842" i="4" s="1"/>
  <c r="AH841" i="4"/>
  <c r="AI841" i="4" s="1" a="1"/>
  <c r="AI841" i="4" s="1"/>
  <c r="AH840" i="4"/>
  <c r="AI840" i="4" s="1" a="1"/>
  <c r="AI840" i="4" s="1"/>
  <c r="AH836" i="4"/>
  <c r="AI836" i="4" s="1" a="1"/>
  <c r="AI836" i="4" s="1"/>
  <c r="AH833" i="4"/>
  <c r="AI833" i="4" s="1" a="1"/>
  <c r="AI833" i="4" s="1"/>
  <c r="AH832" i="4"/>
  <c r="AI832" i="4" s="1" a="1"/>
  <c r="AI832" i="4" s="1"/>
  <c r="AH829" i="4"/>
  <c r="AI829" i="4" s="1" a="1"/>
  <c r="AI829" i="4" s="1"/>
  <c r="AH826" i="4"/>
  <c r="AI826" i="4" s="1" a="1"/>
  <c r="AI826" i="4" s="1"/>
  <c r="AH825" i="4"/>
  <c r="AI825" i="4" s="1" a="1"/>
  <c r="AI825" i="4" s="1"/>
  <c r="AH824" i="4"/>
  <c r="AI824" i="4" s="1" a="1"/>
  <c r="AI824" i="4" s="1"/>
  <c r="AH822" i="4"/>
  <c r="AI822" i="4" s="1" a="1"/>
  <c r="AI822" i="4" s="1"/>
  <c r="AH820" i="4"/>
  <c r="AI820" i="4" s="1" a="1"/>
  <c r="AI820" i="4" s="1"/>
  <c r="AH819" i="4"/>
  <c r="AI819" i="4" s="1" a="1"/>
  <c r="AI819" i="4" s="1"/>
  <c r="AH818" i="4"/>
  <c r="AI818" i="4" s="1" a="1"/>
  <c r="AI818" i="4" s="1"/>
  <c r="AH816" i="4"/>
  <c r="AI816" i="4" s="1" a="1"/>
  <c r="AI816" i="4" s="1"/>
  <c r="AH813" i="4"/>
  <c r="AI813" i="4" s="1" a="1"/>
  <c r="AI813" i="4" s="1"/>
  <c r="AH812" i="4"/>
  <c r="AI812" i="4" s="1" a="1"/>
  <c r="AI812" i="4" s="1"/>
  <c r="AH806" i="4"/>
  <c r="AI806" i="4" s="1" a="1"/>
  <c r="AI806" i="4" s="1"/>
  <c r="AH805" i="4"/>
  <c r="AI805" i="4" s="1" a="1"/>
  <c r="AI805" i="4" s="1"/>
  <c r="AH803" i="4"/>
  <c r="AI803" i="4" s="1" a="1"/>
  <c r="AI803" i="4" s="1"/>
  <c r="AH802" i="4"/>
  <c r="AI802" i="4" s="1" a="1"/>
  <c r="AI802" i="4" s="1"/>
  <c r="AH801" i="4"/>
  <c r="AI801" i="4" s="1" a="1"/>
  <c r="AI801" i="4" s="1"/>
  <c r="AH800" i="4"/>
  <c r="AI800" i="4" s="1" a="1"/>
  <c r="AI800" i="4" s="1"/>
  <c r="AH799" i="4"/>
  <c r="AI799" i="4" s="1" a="1"/>
  <c r="AI799" i="4" s="1"/>
  <c r="AH798" i="4"/>
  <c r="AI798" i="4" s="1" a="1"/>
  <c r="AI798" i="4" s="1"/>
  <c r="AH796" i="4"/>
  <c r="AI796" i="4" s="1" a="1"/>
  <c r="AI796" i="4" s="1"/>
  <c r="AH793" i="4"/>
  <c r="AI793" i="4" s="1" a="1"/>
  <c r="AI793" i="4" s="1"/>
  <c r="AH789" i="4"/>
  <c r="AI789" i="4" s="1" a="1"/>
  <c r="AI789" i="4" s="1"/>
  <c r="AH785" i="4"/>
  <c r="AI785" i="4" s="1" a="1"/>
  <c r="AI785" i="4" s="1"/>
  <c r="AH784" i="4"/>
  <c r="AI784" i="4" s="1" a="1"/>
  <c r="AI784" i="4" s="1"/>
  <c r="AH783" i="4"/>
  <c r="AI783" i="4" s="1" a="1"/>
  <c r="AI783" i="4" s="1"/>
  <c r="AH782" i="4"/>
  <c r="AI782" i="4" s="1" a="1"/>
  <c r="AI782" i="4" s="1"/>
  <c r="AH781" i="4"/>
  <c r="AI781" i="4" s="1" a="1"/>
  <c r="AI781" i="4" s="1"/>
  <c r="AH780" i="4"/>
  <c r="AI780" i="4" s="1" a="1"/>
  <c r="AI780" i="4" s="1"/>
  <c r="AH779" i="4"/>
  <c r="AI779" i="4" s="1" a="1"/>
  <c r="AI779" i="4" s="1"/>
  <c r="AH778" i="4"/>
  <c r="AI778" i="4" s="1" a="1"/>
  <c r="AI778" i="4" s="1"/>
  <c r="AH776" i="4"/>
  <c r="AI776" i="4" s="1" a="1"/>
  <c r="AI776" i="4" s="1"/>
  <c r="AH769" i="4"/>
  <c r="AI769" i="4" s="1" a="1"/>
  <c r="AI769" i="4" s="1"/>
  <c r="AH768" i="4"/>
  <c r="AI768" i="4" s="1" a="1"/>
  <c r="AI768" i="4" s="1"/>
  <c r="AH765" i="4"/>
  <c r="AI765" i="4" s="1" a="1"/>
  <c r="AI765" i="4" s="1"/>
  <c r="AH764" i="4"/>
  <c r="AI764" i="4" s="1" a="1"/>
  <c r="AI764" i="4" s="1"/>
  <c r="AH763" i="4"/>
  <c r="AI763" i="4" s="1" a="1"/>
  <c r="AI763" i="4" s="1"/>
  <c r="AH762" i="4"/>
  <c r="AI762" i="4" s="1" a="1"/>
  <c r="AI762" i="4" s="1"/>
  <c r="AH761" i="4"/>
  <c r="AI761" i="4" s="1" a="1"/>
  <c r="AI761" i="4" s="1"/>
  <c r="AH760" i="4"/>
  <c r="AI760" i="4" s="1" a="1"/>
  <c r="AI760" i="4" s="1"/>
  <c r="AH758" i="4"/>
  <c r="AI758" i="4" s="1" a="1"/>
  <c r="AI758" i="4" s="1"/>
  <c r="AH757" i="4"/>
  <c r="AI757" i="4" s="1" a="1"/>
  <c r="AI757" i="4" s="1"/>
  <c r="AH752" i="4"/>
  <c r="AI752" i="4" s="1" a="1"/>
  <c r="AI752" i="4" s="1"/>
  <c r="AH749" i="4"/>
  <c r="AI749" i="4" s="1" a="1"/>
  <c r="AI749" i="4" s="1"/>
  <c r="AH748" i="4"/>
  <c r="AI748" i="4" s="1" a="1"/>
  <c r="AI748" i="4" s="1"/>
  <c r="AH745" i="4"/>
  <c r="AI745" i="4" s="1" a="1"/>
  <c r="AI745" i="4" s="1"/>
  <c r="AH744" i="4"/>
  <c r="AI744" i="4" s="1" a="1"/>
  <c r="AI744" i="4" s="1"/>
  <c r="AH742" i="4"/>
  <c r="AI742" i="4" s="1" a="1"/>
  <c r="AI742" i="4" s="1"/>
  <c r="AH741" i="4"/>
  <c r="AI741" i="4" s="1" a="1"/>
  <c r="AI741" i="4" s="1"/>
  <c r="AH740" i="4"/>
  <c r="AI740" i="4" s="1" a="1"/>
  <c r="AI740" i="4" s="1"/>
  <c r="AH739" i="4"/>
  <c r="AI739" i="4" s="1" a="1"/>
  <c r="AI739" i="4" s="1"/>
  <c r="AH738" i="4"/>
  <c r="AI738" i="4" s="1" a="1"/>
  <c r="AI738" i="4" s="1"/>
  <c r="AH734" i="4"/>
  <c r="AI734" i="4" s="1" a="1"/>
  <c r="AI734" i="4" s="1"/>
  <c r="AH732" i="4"/>
  <c r="AI732" i="4" s="1" a="1"/>
  <c r="AI732" i="4" s="1"/>
  <c r="AH729" i="4"/>
  <c r="AI729" i="4" s="1" a="1"/>
  <c r="AI729" i="4" s="1"/>
  <c r="AH728" i="4"/>
  <c r="AI728" i="4" s="1" a="1"/>
  <c r="AI728" i="4" s="1"/>
  <c r="AH724" i="4"/>
  <c r="AI724" i="4" s="1" a="1"/>
  <c r="AI724" i="4" s="1"/>
  <c r="AH723" i="4"/>
  <c r="AI723" i="4" s="1" a="1"/>
  <c r="AI723" i="4" s="1"/>
  <c r="AH722" i="4"/>
  <c r="AI722" i="4" s="1" a="1"/>
  <c r="AI722" i="4" s="1"/>
  <c r="AH721" i="4"/>
  <c r="AI721" i="4" s="1" a="1"/>
  <c r="AI721" i="4" s="1"/>
  <c r="AH720" i="4"/>
  <c r="AI720" i="4" s="1" a="1"/>
  <c r="AI720" i="4" s="1"/>
  <c r="AH716" i="4"/>
  <c r="AI716" i="4" s="1" a="1"/>
  <c r="AI716" i="4" s="1"/>
  <c r="AH715" i="4"/>
  <c r="AI715" i="4" s="1" a="1"/>
  <c r="AI715" i="4" s="1"/>
  <c r="AH714" i="4"/>
  <c r="AI714" i="4" s="1" a="1"/>
  <c r="AI714" i="4" s="1"/>
  <c r="AH712" i="4"/>
  <c r="AI712" i="4" s="1" a="1"/>
  <c r="AI712" i="4" s="1"/>
  <c r="AH708" i="4"/>
  <c r="AI708" i="4" s="1" a="1"/>
  <c r="AI708" i="4" s="1"/>
  <c r="AH707" i="4"/>
  <c r="AI707" i="4" s="1" a="1"/>
  <c r="AI707" i="4" s="1"/>
  <c r="AH704" i="4"/>
  <c r="AI704" i="4" s="1" a="1"/>
  <c r="AI704" i="4" s="1"/>
  <c r="AH703" i="4"/>
  <c r="AI703" i="4" s="1" a="1"/>
  <c r="AI703" i="4" s="1"/>
  <c r="AH701" i="4"/>
  <c r="AI701" i="4" s="1" a="1"/>
  <c r="AI701" i="4" s="1"/>
  <c r="AH698" i="4"/>
  <c r="AI698" i="4" s="1" a="1"/>
  <c r="AI698" i="4" s="1"/>
  <c r="AH697" i="4"/>
  <c r="AI697" i="4" s="1" a="1"/>
  <c r="AI697" i="4" s="1"/>
  <c r="AH696" i="4"/>
  <c r="AI696" i="4" s="1" a="1"/>
  <c r="AI696" i="4" s="1"/>
  <c r="AH694" i="4"/>
  <c r="AI694" i="4" s="1" a="1"/>
  <c r="AI694" i="4" s="1"/>
  <c r="AH693" i="4"/>
  <c r="AI693" i="4" s="1" a="1"/>
  <c r="AI693" i="4" s="1"/>
  <c r="AH691" i="4"/>
  <c r="AI691" i="4" s="1" a="1"/>
  <c r="AI691" i="4" s="1"/>
  <c r="AH688" i="4"/>
  <c r="AI688" i="4" s="1" a="1"/>
  <c r="AI688" i="4" s="1"/>
  <c r="AH687" i="4"/>
  <c r="AI687" i="4" s="1" a="1"/>
  <c r="AI687" i="4" s="1"/>
  <c r="AH683" i="4"/>
  <c r="AI683" i="4" s="1" a="1"/>
  <c r="AI683" i="4" s="1"/>
  <c r="AH680" i="4"/>
  <c r="AI680" i="4" s="1" a="1"/>
  <c r="AI680" i="4" s="1"/>
  <c r="AH678" i="4"/>
  <c r="AI678" i="4" s="1" a="1"/>
  <c r="AI678" i="4" s="1"/>
  <c r="AH677" i="4"/>
  <c r="AI677" i="4" s="1" a="1"/>
  <c r="AI677" i="4" s="1"/>
  <c r="AH676" i="4"/>
  <c r="AI676" i="4" s="1" a="1"/>
  <c r="AI676" i="4" s="1"/>
  <c r="AH675" i="4"/>
  <c r="AI675" i="4" s="1" a="1"/>
  <c r="AI675" i="4" s="1"/>
  <c r="AH674" i="4"/>
  <c r="AI674" i="4" s="1" a="1"/>
  <c r="AI674" i="4" s="1"/>
  <c r="AH673" i="4"/>
  <c r="AI673" i="4" s="1" a="1"/>
  <c r="AI673" i="4" s="1"/>
  <c r="AH671" i="4"/>
  <c r="AI671" i="4" s="1" a="1"/>
  <c r="AI671" i="4" s="1"/>
  <c r="AH667" i="4"/>
  <c r="AI667" i="4" s="1" a="1"/>
  <c r="AI667" i="4" s="1"/>
  <c r="AH666" i="4"/>
  <c r="AI666" i="4" s="1" a="1"/>
  <c r="AI666" i="4" s="1"/>
  <c r="AH660" i="4"/>
  <c r="AI660" i="4" s="1" a="1"/>
  <c r="AI660" i="4" s="1"/>
  <c r="AH659" i="4"/>
  <c r="AI659" i="4" s="1" a="1"/>
  <c r="AI659" i="4" s="1"/>
  <c r="AH658" i="4"/>
  <c r="AI658" i="4" s="1" a="1"/>
  <c r="AI658" i="4" s="1"/>
  <c r="AH657" i="4"/>
  <c r="AI657" i="4" s="1" a="1"/>
  <c r="AI657" i="4" s="1"/>
  <c r="AH656" i="4"/>
  <c r="AI656" i="4" s="1" a="1"/>
  <c r="AI656" i="4" s="1"/>
  <c r="AH655" i="4"/>
  <c r="AI655" i="4" s="1" a="1"/>
  <c r="AI655" i="4" s="1"/>
  <c r="AH654" i="4"/>
  <c r="AI654" i="4" s="1" a="1"/>
  <c r="AI654" i="4" s="1"/>
  <c r="AH653" i="4"/>
  <c r="AI653" i="4" s="1" a="1"/>
  <c r="AI653" i="4" s="1"/>
  <c r="AH650" i="4"/>
  <c r="AI650" i="4" s="1" a="1"/>
  <c r="AI650" i="4" s="1"/>
  <c r="AH646" i="4"/>
  <c r="AI646" i="4" s="1" a="1"/>
  <c r="AI646" i="4" s="1"/>
  <c r="AH643" i="4"/>
  <c r="AI643" i="4" s="1" a="1"/>
  <c r="AI643" i="4" s="1"/>
  <c r="AH640" i="4"/>
  <c r="AI640" i="4" s="1" a="1"/>
  <c r="AI640" i="4" s="1"/>
  <c r="AH639" i="4"/>
  <c r="AI639" i="4" s="1" a="1"/>
  <c r="AI639" i="4" s="1"/>
  <c r="AH638" i="4"/>
  <c r="AI638" i="4" s="1" a="1"/>
  <c r="AI638" i="4" s="1"/>
  <c r="AH637" i="4"/>
  <c r="AI637" i="4" s="1" a="1"/>
  <c r="AI637" i="4" s="1"/>
  <c r="AH636" i="4"/>
  <c r="AI636" i="4" s="1" a="1"/>
  <c r="AI636" i="4" s="1"/>
  <c r="AH635" i="4"/>
  <c r="AI635" i="4" s="1" a="1"/>
  <c r="AI635" i="4" s="1"/>
  <c r="AH633" i="4"/>
  <c r="AI633" i="4" s="1" a="1"/>
  <c r="AI633" i="4" s="1"/>
  <c r="AH632" i="4"/>
  <c r="AI632" i="4" s="1" a="1"/>
  <c r="AI632" i="4" s="1"/>
  <c r="AH629" i="4"/>
  <c r="AI629" i="4" s="1" a="1"/>
  <c r="AI629" i="4" s="1"/>
  <c r="AH624" i="4"/>
  <c r="AI624" i="4" s="1" a="1"/>
  <c r="AI624" i="4" s="1"/>
  <c r="AH623" i="4"/>
  <c r="AI623" i="4" s="1" a="1"/>
  <c r="AI623" i="4" s="1"/>
  <c r="AH620" i="4"/>
  <c r="AI620" i="4" s="1" a="1"/>
  <c r="AI620" i="4" s="1"/>
  <c r="AH619" i="4"/>
  <c r="AI619" i="4" s="1" a="1"/>
  <c r="AI619" i="4" s="1"/>
  <c r="AH618" i="4"/>
  <c r="AI618" i="4" s="1" a="1"/>
  <c r="AI618" i="4" s="1"/>
  <c r="AH616" i="4"/>
  <c r="AI616" i="4" s="1" a="1"/>
  <c r="AI616" i="4" s="1"/>
  <c r="AH614" i="4"/>
  <c r="AI614" i="4" s="1" a="1"/>
  <c r="AI614" i="4" s="1"/>
  <c r="AH613" i="4"/>
  <c r="AI613" i="4" s="1" a="1"/>
  <c r="AI613" i="4" s="1"/>
  <c r="AH612" i="4"/>
  <c r="AI612" i="4" s="1" a="1"/>
  <c r="AI612" i="4" s="1"/>
  <c r="AH611" i="4"/>
  <c r="AI611" i="4" s="1" a="1"/>
  <c r="AI611" i="4" s="1"/>
  <c r="AH607" i="4"/>
  <c r="AI607" i="4" s="1" a="1"/>
  <c r="AI607" i="4" s="1"/>
  <c r="AH604" i="4"/>
  <c r="AI604" i="4" s="1" a="1"/>
  <c r="AI604" i="4" s="1"/>
  <c r="AH603" i="4"/>
  <c r="AI603" i="4" s="1" a="1"/>
  <c r="AI603" i="4" s="1"/>
  <c r="AH598" i="4"/>
  <c r="AI598" i="4" s="1" a="1"/>
  <c r="AI598" i="4" s="1"/>
  <c r="AH597" i="4"/>
  <c r="AI597" i="4" s="1" a="1"/>
  <c r="AI597" i="4" s="1"/>
  <c r="AH596" i="4"/>
  <c r="AI596" i="4" s="1" a="1"/>
  <c r="AI596" i="4" s="1"/>
  <c r="AH595" i="4"/>
  <c r="AI595" i="4" s="1" a="1"/>
  <c r="AI595" i="4" s="1"/>
  <c r="AH594" i="4"/>
  <c r="AI594" i="4" s="1" a="1"/>
  <c r="AI594" i="4" s="1"/>
  <c r="AH593" i="4"/>
  <c r="AI593" i="4" s="1" a="1"/>
  <c r="AI593" i="4" s="1"/>
  <c r="AH592" i="4"/>
  <c r="AI592" i="4" s="1" a="1"/>
  <c r="AI592" i="4" s="1"/>
  <c r="AH589" i="4"/>
  <c r="AI589" i="4" s="1" a="1"/>
  <c r="AI589" i="4" s="1"/>
  <c r="AH587" i="4"/>
  <c r="AI587" i="4" s="1" a="1"/>
  <c r="AI587" i="4" s="1"/>
  <c r="AH584" i="4"/>
  <c r="AI584" i="4" s="1" a="1"/>
  <c r="AI584" i="4" s="1"/>
  <c r="AH581" i="4"/>
  <c r="AI581" i="4" s="1" a="1"/>
  <c r="AI581" i="4" s="1"/>
  <c r="AH578" i="4"/>
  <c r="AI578" i="4" s="1" a="1"/>
  <c r="AI578" i="4" s="1"/>
  <c r="AH577" i="4"/>
  <c r="AI577" i="4" s="1" a="1"/>
  <c r="AI577" i="4" s="1"/>
  <c r="AH576" i="4"/>
  <c r="AI576" i="4" s="1" a="1"/>
  <c r="AI576" i="4" s="1"/>
  <c r="AH575" i="4"/>
  <c r="AI575" i="4" s="1" a="1"/>
  <c r="AI575" i="4" s="1"/>
  <c r="AH574" i="4"/>
  <c r="AI574" i="4" s="1" a="1"/>
  <c r="AI574" i="4" s="1"/>
  <c r="AH571" i="4"/>
  <c r="AI571" i="4" s="1" a="1"/>
  <c r="AI571" i="4" s="1"/>
  <c r="AH570" i="4"/>
  <c r="AI570" i="4" s="1" a="1"/>
  <c r="AI570" i="4" s="1"/>
  <c r="AH569" i="4"/>
  <c r="AI569" i="4" s="1" a="1"/>
  <c r="AI569" i="4" s="1"/>
  <c r="AH566" i="4"/>
  <c r="AI566" i="4" s="1" a="1"/>
  <c r="AI566" i="4" s="1"/>
  <c r="AH562" i="4"/>
  <c r="AI562" i="4" s="1" a="1"/>
  <c r="AI562" i="4" s="1"/>
  <c r="AH561" i="4"/>
  <c r="AI561" i="4" s="1" a="1"/>
  <c r="AI561" i="4" s="1"/>
  <c r="AH558" i="4"/>
  <c r="AI558" i="4" s="1" a="1"/>
  <c r="AI558" i="4" s="1"/>
  <c r="AH557" i="4"/>
  <c r="AI557" i="4" s="1" a="1"/>
  <c r="AI557" i="4" s="1"/>
  <c r="AH556" i="4"/>
  <c r="AI556" i="4" s="1" a="1"/>
  <c r="AI556" i="4" s="1"/>
  <c r="AH553" i="4"/>
  <c r="AI553" i="4" s="1" a="1"/>
  <c r="AI553" i="4" s="1"/>
  <c r="AH552" i="4"/>
  <c r="AI552" i="4" s="1" a="1"/>
  <c r="AI552" i="4" s="1"/>
  <c r="AH550" i="4"/>
  <c r="AI550" i="4" s="1" a="1"/>
  <c r="AI550" i="4" s="1"/>
  <c r="AH549" i="4"/>
  <c r="AI549" i="4" s="1" a="1"/>
  <c r="AI549" i="4" s="1"/>
  <c r="AH547" i="4"/>
  <c r="AI547" i="4" s="1" a="1"/>
  <c r="AI547" i="4" s="1"/>
  <c r="AH545" i="4"/>
  <c r="AI545" i="4" s="1" a="1"/>
  <c r="AI545" i="4" s="1"/>
  <c r="AH542" i="4"/>
  <c r="AI542" i="4" s="1" a="1"/>
  <c r="AI542" i="4" s="1"/>
  <c r="AH541" i="4"/>
  <c r="AI541" i="4" s="1" a="1"/>
  <c r="AI541" i="4" s="1"/>
  <c r="AH538" i="4"/>
  <c r="AI538" i="4" s="1" a="1"/>
  <c r="AI538" i="4" s="1"/>
  <c r="AH534" i="4"/>
  <c r="AI534" i="4" s="1" a="1"/>
  <c r="AI534" i="4" s="1"/>
  <c r="AH533" i="4"/>
  <c r="AI533" i="4" s="1" a="1"/>
  <c r="AI533" i="4" s="1"/>
  <c r="AH532" i="4"/>
  <c r="AI532" i="4" s="1" a="1"/>
  <c r="AI532" i="4" s="1"/>
  <c r="AH530" i="4"/>
  <c r="AI530" i="4" s="1" a="1"/>
  <c r="AI530" i="4" s="1"/>
  <c r="AH529" i="4"/>
  <c r="AI529" i="4" s="1" a="1"/>
  <c r="AI529" i="4" s="1"/>
  <c r="AH528" i="4"/>
  <c r="AI528" i="4" s="1" a="1"/>
  <c r="AI528" i="4" s="1"/>
  <c r="AH527" i="4"/>
  <c r="AI527" i="4" s="1" a="1"/>
  <c r="AI527" i="4" s="1"/>
  <c r="AH525" i="4"/>
  <c r="AI525" i="4" s="1" a="1"/>
  <c r="AI525" i="4" s="1"/>
  <c r="AH522" i="4"/>
  <c r="AI522" i="4" s="1" a="1"/>
  <c r="AI522" i="4" s="1"/>
  <c r="AH521" i="4"/>
  <c r="AI521" i="4" s="1" a="1"/>
  <c r="AI521" i="4" s="1"/>
  <c r="AH515" i="4"/>
  <c r="AI515" i="4" s="1" a="1"/>
  <c r="AI515" i="4" s="1"/>
  <c r="AH513" i="4"/>
  <c r="AI513" i="4" s="1" a="1"/>
  <c r="AI513" i="4" s="1"/>
  <c r="AH512" i="4"/>
  <c r="AI512" i="4" s="1" a="1"/>
  <c r="AI512" i="4" s="1"/>
  <c r="AH511" i="4"/>
  <c r="AI511" i="4" s="1" a="1"/>
  <c r="AI511" i="4" s="1"/>
  <c r="AH510" i="4"/>
  <c r="AI510" i="4" s="1" a="1"/>
  <c r="AI510" i="4" s="1"/>
  <c r="AH509" i="4"/>
  <c r="AI509" i="4" s="1" a="1"/>
  <c r="AI509" i="4" s="1"/>
  <c r="AH508" i="4"/>
  <c r="AI508" i="4" s="1" a="1"/>
  <c r="AI508" i="4" s="1"/>
  <c r="AH507" i="4"/>
  <c r="AI507" i="4" s="1" a="1"/>
  <c r="AI507" i="4" s="1"/>
  <c r="AH505" i="4"/>
  <c r="AI505" i="4" s="1" a="1"/>
  <c r="AI505" i="4" s="1"/>
  <c r="AH501" i="4"/>
  <c r="AI501" i="4" s="1" a="1"/>
  <c r="AI501" i="4" s="1"/>
  <c r="AH498" i="4"/>
  <c r="AI498" i="4" s="1" a="1"/>
  <c r="AI498" i="4" s="1"/>
  <c r="AH494" i="4"/>
  <c r="AI494" i="4" s="1" a="1"/>
  <c r="AI494" i="4" s="1"/>
  <c r="AH493" i="4"/>
  <c r="AI493" i="4" s="1" a="1"/>
  <c r="AI493" i="4" s="1"/>
  <c r="AH492" i="4"/>
  <c r="AI492" i="4" s="1" a="1"/>
  <c r="AI492" i="4" s="1"/>
  <c r="AH491" i="4"/>
  <c r="AI491" i="4" s="1" a="1"/>
  <c r="AI491" i="4" s="1"/>
  <c r="AH490" i="4"/>
  <c r="AI490" i="4" s="1" a="1"/>
  <c r="AI490" i="4" s="1"/>
  <c r="AH489" i="4"/>
  <c r="AI489" i="4" s="1" a="1"/>
  <c r="AI489" i="4" s="1"/>
  <c r="AH488" i="4"/>
  <c r="AI488" i="4" s="1" a="1"/>
  <c r="AI488" i="4" s="1"/>
  <c r="AH486" i="4"/>
  <c r="AI486" i="4" s="1" a="1"/>
  <c r="AI486" i="4" s="1"/>
  <c r="AH484" i="4"/>
  <c r="AI484" i="4" s="1" a="1"/>
  <c r="AI484" i="4" s="1"/>
  <c r="AH478" i="4"/>
  <c r="AI478" i="4" s="1" a="1"/>
  <c r="AI478" i="4" s="1"/>
  <c r="AH477" i="4"/>
  <c r="AI477" i="4" s="1" a="1"/>
  <c r="AI477" i="4" s="1"/>
  <c r="AH474" i="4"/>
  <c r="AI474" i="4" s="1" a="1"/>
  <c r="AI474" i="4" s="1"/>
  <c r="AH473" i="4"/>
  <c r="AI473" i="4" s="1" a="1"/>
  <c r="AI473" i="4" s="1"/>
  <c r="AH472" i="4"/>
  <c r="AI472" i="4" s="1" a="1"/>
  <c r="AI472" i="4" s="1"/>
  <c r="AH470" i="4"/>
  <c r="AI470" i="4" s="1" a="1"/>
  <c r="AI470" i="4" s="1"/>
  <c r="AH469" i="4"/>
  <c r="AI469" i="4" s="1" a="1"/>
  <c r="AI469" i="4" s="1"/>
  <c r="AH468" i="4"/>
  <c r="AI468" i="4" s="1" a="1"/>
  <c r="AI468" i="4" s="1"/>
  <c r="AH467" i="4"/>
  <c r="AI467" i="4" s="1" a="1"/>
  <c r="AI467" i="4" s="1"/>
  <c r="AH466" i="4"/>
  <c r="AI466" i="4" s="1" a="1"/>
  <c r="AI466" i="4" s="1"/>
  <c r="AH461" i="4"/>
  <c r="AI461" i="4" s="1" a="1"/>
  <c r="AI461" i="4" s="1"/>
  <c r="AH458" i="4"/>
  <c r="AI458" i="4" s="1" a="1"/>
  <c r="AI458" i="4" s="1"/>
  <c r="AH457" i="4"/>
  <c r="AI457" i="4" s="1" a="1"/>
  <c r="AI457" i="4" s="1"/>
  <c r="AH453" i="4"/>
  <c r="AI453" i="4" s="1" a="1"/>
  <c r="AI453" i="4" s="1"/>
  <c r="AH452" i="4"/>
  <c r="AI452" i="4" s="1" a="1"/>
  <c r="AI452" i="4" s="1"/>
  <c r="AH451" i="4"/>
  <c r="AI451" i="4" s="1" a="1"/>
  <c r="AI451" i="4" s="1"/>
  <c r="AH450" i="4"/>
  <c r="AI450" i="4" s="1" a="1"/>
  <c r="AI450" i="4" s="1"/>
  <c r="AH449" i="4"/>
  <c r="AI449" i="4" s="1" a="1"/>
  <c r="AI449" i="4" s="1"/>
  <c r="AH448" i="4"/>
  <c r="AI448" i="4" s="1" a="1"/>
  <c r="AI448" i="4" s="1"/>
  <c r="AH447" i="4"/>
  <c r="AI447" i="4" s="1" a="1"/>
  <c r="AI447" i="4" s="1"/>
  <c r="AH443" i="4"/>
  <c r="AI443" i="4" s="1" a="1"/>
  <c r="AI443" i="4" s="1"/>
  <c r="AH441" i="4"/>
  <c r="AI441" i="4" s="1" a="1"/>
  <c r="AI441" i="4" s="1"/>
  <c r="AH437" i="4"/>
  <c r="AI437" i="4" s="1" a="1"/>
  <c r="AI437" i="4" s="1"/>
  <c r="AH436" i="4"/>
  <c r="AI436" i="4" s="1" a="1"/>
  <c r="AI436" i="4" s="1"/>
  <c r="AH433" i="4"/>
  <c r="AI433" i="4" s="1" a="1"/>
  <c r="AI433" i="4" s="1"/>
  <c r="AH432" i="4"/>
  <c r="AI432" i="4" s="1" a="1"/>
  <c r="AI432" i="4" s="1"/>
  <c r="AH431" i="4"/>
  <c r="AI431" i="4" s="1" a="1"/>
  <c r="AI431" i="4" s="1"/>
  <c r="AH430" i="4"/>
  <c r="AI430" i="4" s="1" a="1"/>
  <c r="AI430" i="4" s="1"/>
  <c r="AH428" i="4"/>
  <c r="AI428" i="4" s="1" a="1"/>
  <c r="AI428" i="4" s="1"/>
  <c r="AH425" i="4"/>
  <c r="AI425" i="4" s="1" a="1"/>
  <c r="AI425" i="4" s="1"/>
  <c r="AH424" i="4"/>
  <c r="AI424" i="4" s="1" a="1"/>
  <c r="AI424" i="4" s="1"/>
  <c r="AH422" i="4"/>
  <c r="AI422" i="4" s="1" a="1"/>
  <c r="AI422" i="4" s="1"/>
  <c r="AH420" i="4"/>
  <c r="AI420" i="4" s="1" a="1"/>
  <c r="AI420" i="4" s="1"/>
  <c r="AH417" i="4"/>
  <c r="AI417" i="4" s="1" a="1"/>
  <c r="AI417" i="4" s="1"/>
  <c r="AH416" i="4"/>
  <c r="AI416" i="4" s="1" a="1"/>
  <c r="AI416" i="4" s="1"/>
  <c r="AH413" i="4"/>
  <c r="AI413" i="4" s="1" a="1"/>
  <c r="AI413" i="4" s="1"/>
  <c r="AH411" i="4"/>
  <c r="AI411" i="4" s="1" a="1"/>
  <c r="AI411" i="4" s="1"/>
  <c r="AH410" i="4"/>
  <c r="AI410" i="4" s="1" a="1"/>
  <c r="AI410" i="4" s="1"/>
  <c r="AH406" i="4"/>
  <c r="AI406" i="4" s="1" a="1"/>
  <c r="AI406" i="4" s="1"/>
  <c r="AH405" i="4"/>
  <c r="AI405" i="4" s="1" a="1"/>
  <c r="AI405" i="4" s="1"/>
  <c r="AH404" i="4"/>
  <c r="AI404" i="4" s="1" a="1"/>
  <c r="AI404" i="4" s="1"/>
  <c r="AH403" i="4"/>
  <c r="AI403" i="4" s="1" a="1"/>
  <c r="AI403" i="4" s="1"/>
  <c r="AH402" i="4"/>
  <c r="AI402" i="4" s="1" a="1"/>
  <c r="AI402" i="4" s="1"/>
  <c r="AH400" i="4"/>
  <c r="AI400" i="4" s="1" a="1"/>
  <c r="AI400" i="4" s="1"/>
  <c r="AH397" i="4"/>
  <c r="AI397" i="4" s="1" a="1"/>
  <c r="AI397" i="4" s="1"/>
  <c r="AH396" i="4"/>
  <c r="AI396" i="4" s="1" a="1"/>
  <c r="AI396" i="4" s="1"/>
  <c r="AH392" i="4"/>
  <c r="AI392" i="4" s="1" a="1"/>
  <c r="AI392" i="4" s="1"/>
  <c r="AH388" i="4"/>
  <c r="AI388" i="4" s="1" a="1"/>
  <c r="AI388" i="4" s="1"/>
  <c r="AH387" i="4"/>
  <c r="AI387" i="4" s="1" a="1"/>
  <c r="AI387" i="4" s="1"/>
  <c r="AH386" i="4"/>
  <c r="AI386" i="4" s="1" a="1"/>
  <c r="AI386" i="4" s="1"/>
  <c r="AH385" i="4"/>
  <c r="AI385" i="4" s="1" a="1"/>
  <c r="AI385" i="4" s="1"/>
  <c r="AH384" i="4"/>
  <c r="AI384" i="4" s="1" a="1"/>
  <c r="AI384" i="4" s="1"/>
  <c r="AH383" i="4"/>
  <c r="AI383" i="4" s="1" a="1"/>
  <c r="AI383" i="4" s="1"/>
  <c r="AH382" i="4"/>
  <c r="AI382" i="4" s="1" a="1"/>
  <c r="AI382" i="4" s="1"/>
  <c r="AH380" i="4"/>
  <c r="AI380" i="4" s="1" a="1"/>
  <c r="AI380" i="4" s="1"/>
  <c r="AH376" i="4"/>
  <c r="AI376" i="4" s="1" a="1"/>
  <c r="AI376" i="4" s="1"/>
  <c r="AH374" i="4"/>
  <c r="AI374" i="4" s="1" a="1"/>
  <c r="AI374" i="4" s="1"/>
  <c r="AH369" i="4"/>
  <c r="AI369" i="4" s="1" a="1"/>
  <c r="AI369" i="4" s="1"/>
  <c r="AH368" i="4"/>
  <c r="AI368" i="4" s="1" a="1"/>
  <c r="AI368" i="4" s="1"/>
  <c r="AH367" i="4"/>
  <c r="AI367" i="4" s="1" a="1"/>
  <c r="AI367" i="4" s="1"/>
  <c r="AH366" i="4"/>
  <c r="AI366" i="4" s="1" a="1"/>
  <c r="AI366" i="4" s="1"/>
  <c r="AH365" i="4"/>
  <c r="AI365" i="4" s="1" a="1"/>
  <c r="AI365" i="4" s="1"/>
  <c r="AH364" i="4"/>
  <c r="AI364" i="4" s="1" a="1"/>
  <c r="AI364" i="4" s="1"/>
  <c r="AH363" i="4"/>
  <c r="AI363" i="4" s="1" a="1"/>
  <c r="AI363" i="4" s="1"/>
  <c r="AH362" i="4"/>
  <c r="AI362" i="4" s="1" a="1"/>
  <c r="AI362" i="4" s="1"/>
  <c r="AH358" i="4"/>
  <c r="AI358" i="4" s="1" a="1"/>
  <c r="AI358" i="4" s="1"/>
  <c r="AH355" i="4"/>
  <c r="AI355" i="4" s="1" a="1"/>
  <c r="AI355" i="4" s="1"/>
  <c r="AH352" i="4"/>
  <c r="AI352" i="4" s="1" a="1"/>
  <c r="AI352" i="4" s="1"/>
  <c r="AH349" i="4"/>
  <c r="AI349" i="4" s="1" a="1"/>
  <c r="AI349" i="4" s="1"/>
  <c r="AH348" i="4"/>
  <c r="AI348" i="4" s="1" a="1"/>
  <c r="AI348" i="4" s="1"/>
  <c r="AH347" i="4"/>
  <c r="AI347" i="4" s="1" a="1"/>
  <c r="AI347" i="4" s="1"/>
  <c r="AH346" i="4"/>
  <c r="AI346" i="4" s="1" a="1"/>
  <c r="AI346" i="4" s="1"/>
  <c r="AH345" i="4"/>
  <c r="AI345" i="4" s="1" a="1"/>
  <c r="AI345" i="4" s="1"/>
  <c r="AH342" i="4"/>
  <c r="AI342" i="4" s="1" a="1"/>
  <c r="AI342" i="4" s="1"/>
  <c r="AH341" i="4"/>
  <c r="AI341" i="4" s="1" a="1"/>
  <c r="AI341" i="4" s="1"/>
  <c r="AH340" i="4"/>
  <c r="AI340" i="4" s="1" a="1"/>
  <c r="AI340" i="4" s="1"/>
  <c r="AH338" i="4"/>
  <c r="AI338" i="4" s="1" a="1"/>
  <c r="AI338" i="4" s="1"/>
  <c r="AH333" i="4"/>
  <c r="AI333" i="4" s="1" a="1"/>
  <c r="AI333" i="4" s="1"/>
  <c r="AH332" i="4"/>
  <c r="AI332" i="4" s="1" a="1"/>
  <c r="AI332" i="4" s="1"/>
  <c r="AH329" i="4"/>
  <c r="AI329" i="4" s="1" a="1"/>
  <c r="AI329" i="4" s="1"/>
  <c r="AH328" i="4"/>
  <c r="AI328" i="4" s="1" a="1"/>
  <c r="AI328" i="4" s="1"/>
  <c r="AH325" i="4"/>
  <c r="AI325" i="4" s="1" a="1"/>
  <c r="AI325" i="4" s="1"/>
  <c r="AH324" i="4"/>
  <c r="AI324" i="4" s="1" a="1"/>
  <c r="AI324" i="4" s="1"/>
  <c r="AH323" i="4"/>
  <c r="AI323" i="4" s="1" a="1"/>
  <c r="AI323" i="4" s="1"/>
  <c r="AH322" i="4"/>
  <c r="AI322" i="4" s="1" a="1"/>
  <c r="AI322" i="4" s="1"/>
  <c r="AH321" i="4"/>
  <c r="AI321" i="4" s="1" a="1"/>
  <c r="AI321" i="4" s="1"/>
  <c r="AH320" i="4"/>
  <c r="AI320" i="4" s="1" a="1"/>
  <c r="AI320" i="4" s="1"/>
  <c r="AH316" i="4"/>
  <c r="AI316" i="4" s="1" a="1"/>
  <c r="AI316" i="4" s="1"/>
  <c r="AH313" i="4"/>
  <c r="AI313" i="4" s="1" a="1"/>
  <c r="AI313" i="4" s="1"/>
  <c r="AH312" i="4"/>
  <c r="AI312" i="4" s="1" a="1"/>
  <c r="AI312" i="4" s="1"/>
  <c r="AH307" i="4"/>
  <c r="AI307" i="4" s="1" a="1"/>
  <c r="AI307" i="4" s="1"/>
  <c r="AH306" i="4"/>
  <c r="AI306" i="4" s="1" a="1"/>
  <c r="AI306" i="4" s="1"/>
  <c r="AH305" i="4"/>
  <c r="AI305" i="4" s="1" a="1"/>
  <c r="AI305" i="4" s="1"/>
  <c r="AH304" i="4"/>
  <c r="AI304" i="4" s="1" a="1"/>
  <c r="AI304" i="4" s="1"/>
  <c r="AH303" i="4"/>
  <c r="AI303" i="4" s="1" a="1"/>
  <c r="AI303" i="4" s="1"/>
  <c r="AH302" i="4"/>
  <c r="AI302" i="4" s="1" a="1"/>
  <c r="AI302" i="4" s="1"/>
  <c r="AH301" i="4"/>
  <c r="AI301" i="4" s="1" a="1"/>
  <c r="AI301" i="4" s="1"/>
  <c r="AH298" i="4"/>
  <c r="AI298" i="4" s="1" a="1"/>
  <c r="AI298" i="4" s="1"/>
  <c r="AH296" i="4"/>
  <c r="AI296" i="4" s="1" a="1"/>
  <c r="AI296" i="4" s="1"/>
  <c r="AH291" i="4"/>
  <c r="AI291" i="4" s="1" a="1"/>
  <c r="AI291" i="4" s="1"/>
  <c r="AH290" i="4"/>
  <c r="AI290" i="4" s="1" a="1"/>
  <c r="AI290" i="4" s="1"/>
  <c r="AH287" i="4"/>
  <c r="AI287" i="4" s="1" a="1"/>
  <c r="AI287" i="4" s="1"/>
  <c r="AH286" i="4"/>
  <c r="AI286" i="4" s="1" a="1"/>
  <c r="AI286" i="4" s="1"/>
  <c r="AH285" i="4"/>
  <c r="AI285" i="4" s="1" a="1"/>
  <c r="AI285" i="4" s="1"/>
  <c r="AH284" i="4"/>
  <c r="AI284" i="4" s="1" a="1"/>
  <c r="AI284" i="4" s="1"/>
  <c r="AH283" i="4"/>
  <c r="AI283" i="4" s="1" a="1"/>
  <c r="AI283" i="4" s="1"/>
  <c r="AH280" i="4"/>
  <c r="AI280" i="4" s="1" a="1"/>
  <c r="AI280" i="4" s="1"/>
  <c r="AH278" i="4"/>
  <c r="AI278" i="4" s="1" a="1"/>
  <c r="AI278" i="4" s="1"/>
  <c r="AH277" i="4"/>
  <c r="AI277" i="4" s="1" a="1"/>
  <c r="AI277" i="4" s="1"/>
  <c r="AH274" i="4"/>
  <c r="AI274" i="4" s="1" a="1"/>
  <c r="AI274" i="4" s="1"/>
  <c r="AH271" i="4"/>
  <c r="AI271" i="4" s="1" a="1"/>
  <c r="AI271" i="4" s="1"/>
  <c r="AH270" i="4"/>
  <c r="AI270" i="4" s="1" a="1"/>
  <c r="AI270" i="4" s="1"/>
  <c r="AH267" i="4"/>
  <c r="AI267" i="4" s="1" a="1"/>
  <c r="AI267" i="4" s="1"/>
  <c r="AH266" i="4"/>
  <c r="AI266" i="4" s="1" a="1"/>
  <c r="AI266" i="4" s="1"/>
  <c r="AH265" i="4"/>
  <c r="AI265" i="4" s="1" a="1"/>
  <c r="AI265" i="4" s="1"/>
  <c r="AH261" i="4"/>
  <c r="AI261" i="4" s="1" a="1"/>
  <c r="AI261" i="4" s="1"/>
  <c r="AH260" i="4"/>
  <c r="AI260" i="4" s="1" a="1"/>
  <c r="AI260" i="4" s="1"/>
  <c r="AH259" i="4"/>
  <c r="AI259" i="4" s="1" a="1"/>
  <c r="AI259" i="4" s="1"/>
  <c r="AH257" i="4"/>
  <c r="AI257" i="4" s="1" a="1"/>
  <c r="AI257" i="4" s="1"/>
  <c r="AH256" i="4"/>
  <c r="AI256" i="4" s="1" a="1"/>
  <c r="AI256" i="4" s="1"/>
  <c r="AH254" i="4"/>
  <c r="AI254" i="4" s="1" a="1"/>
  <c r="AI254" i="4" s="1"/>
  <c r="AH251" i="4"/>
  <c r="AI251" i="4" s="1" a="1"/>
  <c r="AI251" i="4" s="1"/>
  <c r="AH250" i="4"/>
  <c r="AI250" i="4" s="1" a="1"/>
  <c r="AI250" i="4" s="1"/>
  <c r="AH246" i="4"/>
  <c r="AI246" i="4" s="1" a="1"/>
  <c r="AI246" i="4" s="1"/>
  <c r="AH243" i="4"/>
  <c r="AI243" i="4" s="1" a="1"/>
  <c r="AI243" i="4" s="1"/>
  <c r="AH242" i="4"/>
  <c r="AI242" i="4" s="1" a="1"/>
  <c r="AI242" i="4" s="1"/>
  <c r="AH240" i="4"/>
  <c r="AI240" i="4" s="1" a="1"/>
  <c r="AI240" i="4" s="1"/>
  <c r="AH239" i="4"/>
  <c r="AI239" i="4" s="1" a="1"/>
  <c r="AI239" i="4" s="1"/>
  <c r="AH238" i="4"/>
  <c r="AI238" i="4" s="1" a="1"/>
  <c r="AI238" i="4" s="1"/>
  <c r="AH237" i="4"/>
  <c r="AI237" i="4" s="1" a="1"/>
  <c r="AI237" i="4" s="1"/>
  <c r="AH236" i="4"/>
  <c r="AI236" i="4" s="1" a="1"/>
  <c r="AI236" i="4" s="1"/>
  <c r="AH234" i="4"/>
  <c r="AI234" i="4" s="1" a="1"/>
  <c r="AI234" i="4" s="1"/>
  <c r="AH230" i="4"/>
  <c r="AI230" i="4" s="1" a="1"/>
  <c r="AI230" i="4" s="1"/>
  <c r="AH229" i="4"/>
  <c r="AI229" i="4" s="1" a="1"/>
  <c r="AI229" i="4" s="1"/>
  <c r="AH223" i="4"/>
  <c r="AI223" i="4" s="1" a="1"/>
  <c r="AI223" i="4" s="1"/>
  <c r="AH222" i="4"/>
  <c r="AI222" i="4" s="1" a="1"/>
  <c r="AI222" i="4" s="1"/>
  <c r="AH221" i="4"/>
  <c r="AI221" i="4" s="1" a="1"/>
  <c r="AI221" i="4" s="1"/>
  <c r="AH220" i="4"/>
  <c r="AI220" i="4" s="1" a="1"/>
  <c r="AI220" i="4" s="1"/>
  <c r="AH219" i="4"/>
  <c r="AI219" i="4" s="1" a="1"/>
  <c r="AI219" i="4" s="1"/>
  <c r="AH218" i="4"/>
  <c r="AI218" i="4" s="1" a="1"/>
  <c r="AI218" i="4" s="1"/>
  <c r="AH217" i="4"/>
  <c r="AI217" i="4" s="1" a="1"/>
  <c r="AI217" i="4" s="1"/>
  <c r="AH216" i="4"/>
  <c r="AI216" i="4" s="1" a="1"/>
  <c r="AI216" i="4" s="1"/>
  <c r="AH213" i="4"/>
  <c r="AI213" i="4" s="1" a="1"/>
  <c r="AI213" i="4" s="1"/>
  <c r="AH210" i="4"/>
  <c r="AI210" i="4" s="1" a="1"/>
  <c r="AI210" i="4" s="1"/>
  <c r="AH206" i="4"/>
  <c r="AI206" i="4" s="1" a="1"/>
  <c r="AI206" i="4" s="1"/>
  <c r="AH203" i="4"/>
  <c r="AI203" i="4" s="1" a="1"/>
  <c r="AI203" i="4" s="1"/>
  <c r="AH202" i="4"/>
  <c r="AI202" i="4" s="1" a="1"/>
  <c r="AI202" i="4" s="1"/>
  <c r="AH201" i="4"/>
  <c r="AI201" i="4" s="1" a="1"/>
  <c r="AI201" i="4" s="1"/>
  <c r="AH200" i="4"/>
  <c r="AI200" i="4" s="1" a="1"/>
  <c r="AI200" i="4" s="1"/>
  <c r="AH198" i="4"/>
  <c r="AI198" i="4" s="1" a="1"/>
  <c r="AI198" i="4" s="1"/>
  <c r="AH197" i="4"/>
  <c r="AI197" i="4" s="1" a="1"/>
  <c r="AI197" i="4" s="1"/>
  <c r="AH196" i="4"/>
  <c r="AI196" i="4" s="1" a="1"/>
  <c r="AI196" i="4" s="1"/>
  <c r="AH195" i="4"/>
  <c r="AI195" i="4" s="1" a="1"/>
  <c r="AI195" i="4" s="1"/>
  <c r="AH193" i="4"/>
  <c r="AI193" i="4" s="1" a="1"/>
  <c r="AI193" i="4" s="1"/>
  <c r="AH187" i="4"/>
  <c r="AI187" i="4" s="1" a="1"/>
  <c r="AI187" i="4" s="1"/>
  <c r="AH186" i="4"/>
  <c r="AI186" i="4" s="1" a="1"/>
  <c r="AI186" i="4" s="1"/>
  <c r="AH182" i="4"/>
  <c r="AI182" i="4" s="1" a="1"/>
  <c r="AI182" i="4" s="1"/>
  <c r="AH181" i="4"/>
  <c r="AI181" i="4" s="1" a="1"/>
  <c r="AI181" i="4" s="1"/>
  <c r="AH180" i="4"/>
  <c r="AI180" i="4" s="1" a="1"/>
  <c r="AI180" i="4" s="1"/>
  <c r="AH179" i="4"/>
  <c r="AI179" i="4" s="1" a="1"/>
  <c r="AI179" i="4" s="1"/>
  <c r="AH178" i="4"/>
  <c r="AI178" i="4" s="1" a="1"/>
  <c r="AI178" i="4" s="1"/>
  <c r="AH177" i="4"/>
  <c r="AI177" i="4" s="1" a="1"/>
  <c r="AI177" i="4" s="1"/>
  <c r="AH176" i="4"/>
  <c r="AI176" i="4" s="1" a="1"/>
  <c r="AI176" i="4" s="1"/>
  <c r="AH175" i="4"/>
  <c r="AI175" i="4" s="1" a="1"/>
  <c r="AI175" i="4" s="1"/>
  <c r="AH170" i="4"/>
  <c r="AI170" i="4" s="1" a="1"/>
  <c r="AI170" i="4" s="1"/>
  <c r="AH166" i="4"/>
  <c r="AI166" i="4" s="1" a="1"/>
  <c r="AI166" i="4" s="1"/>
  <c r="AH165" i="4"/>
  <c r="AI165" i="4" s="1" a="1"/>
  <c r="AI165" i="4" s="1"/>
  <c r="AH162" i="4"/>
  <c r="AI162" i="4" s="1" a="1"/>
  <c r="AI162" i="4" s="1"/>
  <c r="AH161" i="4"/>
  <c r="AI161" i="4" s="1" a="1"/>
  <c r="AI161" i="4" s="1"/>
  <c r="AH160" i="4"/>
  <c r="AI160" i="4" s="1" a="1"/>
  <c r="AI160" i="4" s="1"/>
  <c r="AH159" i="4"/>
  <c r="AI159" i="4" s="1" a="1"/>
  <c r="AI159" i="4" s="1"/>
  <c r="AH158" i="4"/>
  <c r="AI158" i="4" s="1" a="1"/>
  <c r="AI158" i="4" s="1"/>
  <c r="AH157" i="4"/>
  <c r="AI157" i="4" s="1" a="1"/>
  <c r="AI157" i="4" s="1"/>
  <c r="AH155" i="4"/>
  <c r="AI155" i="4" s="1" a="1"/>
  <c r="AI155" i="4" s="1"/>
  <c r="AH152" i="4"/>
  <c r="AI152" i="4" s="1" a="1"/>
  <c r="AI152" i="4" s="1"/>
  <c r="AH149" i="4"/>
  <c r="AI149" i="4" s="1" a="1"/>
  <c r="AI149" i="4" s="1"/>
  <c r="AH146" i="4"/>
  <c r="AI146" i="4" s="1" a="1"/>
  <c r="AI146" i="4" s="1"/>
  <c r="AH145" i="4"/>
  <c r="AI145" i="4" s="1" a="1"/>
  <c r="AI145" i="4" s="1"/>
  <c r="AH142" i="4"/>
  <c r="AI142" i="4" s="1" a="1"/>
  <c r="AI142" i="4" s="1"/>
  <c r="AH141" i="4"/>
  <c r="AI141" i="4" s="1" a="1"/>
  <c r="AI141" i="4" s="1"/>
  <c r="AH140" i="4"/>
  <c r="AI140" i="4" s="1" a="1"/>
  <c r="AI140" i="4" s="1"/>
  <c r="AH138" i="4"/>
  <c r="AI138" i="4" s="1" a="1"/>
  <c r="AI138" i="4" s="1"/>
  <c r="AH137" i="4"/>
  <c r="AI137" i="4" s="1" a="1"/>
  <c r="AI137" i="4" s="1"/>
  <c r="AH133" i="4"/>
  <c r="AI133" i="4" s="1" a="1"/>
  <c r="AI133" i="4" s="1"/>
  <c r="AH132" i="4"/>
  <c r="AI132" i="4" s="1" a="1"/>
  <c r="AI132" i="4" s="1"/>
  <c r="AH131" i="4"/>
  <c r="AI131" i="4" s="1" a="1"/>
  <c r="AI131" i="4" s="1"/>
  <c r="AH129" i="4"/>
  <c r="AI129" i="4" s="1" a="1"/>
  <c r="AI129" i="4" s="1"/>
  <c r="AH126" i="4"/>
  <c r="AI126" i="4" s="1" a="1"/>
  <c r="AI126" i="4" s="1"/>
  <c r="AH125" i="4"/>
  <c r="AI125" i="4" s="1" a="1"/>
  <c r="AI125" i="4" s="1"/>
  <c r="AH121" i="4"/>
  <c r="AI121" i="4" s="1" a="1"/>
  <c r="AI121" i="4" s="1"/>
  <c r="AH120" i="4"/>
  <c r="AI120" i="4" s="1" a="1"/>
  <c r="AI120" i="4" s="1"/>
  <c r="AH118" i="4"/>
  <c r="AI118" i="4" s="1" a="1"/>
  <c r="AI118" i="4" s="1"/>
  <c r="AH115" i="4"/>
  <c r="AI115" i="4" s="1" a="1"/>
  <c r="AI115" i="4" s="1"/>
  <c r="AH114" i="4"/>
  <c r="AI114" i="4" s="1" a="1"/>
  <c r="AI114" i="4" s="1"/>
  <c r="AH113" i="4"/>
  <c r="AI113" i="4" s="1" a="1"/>
  <c r="AI113" i="4" s="1"/>
  <c r="AH112" i="4"/>
  <c r="AI112" i="4" s="1" a="1"/>
  <c r="AI112" i="4" s="1"/>
  <c r="AH111" i="4"/>
  <c r="AI111" i="4" s="1" a="1"/>
  <c r="AI111" i="4" s="1"/>
  <c r="AH109" i="4"/>
  <c r="AI109" i="4" s="1" a="1"/>
  <c r="AI109" i="4" s="1"/>
  <c r="AH106" i="4"/>
  <c r="AI106" i="4" s="1" a="1"/>
  <c r="AI106" i="4" s="1"/>
  <c r="AH104" i="4"/>
  <c r="AI104" i="4" s="1" a="1"/>
  <c r="AI104" i="4" s="1"/>
  <c r="AH100" i="4"/>
  <c r="AI100" i="4" s="1" a="1"/>
  <c r="AI100" i="4" s="1"/>
  <c r="AH97" i="4"/>
  <c r="AI97" i="4" s="1" a="1"/>
  <c r="AI97" i="4" s="1"/>
  <c r="AH96" i="4"/>
  <c r="AI96" i="4" s="1" a="1"/>
  <c r="AI96" i="4" s="1"/>
  <c r="AH95" i="4"/>
  <c r="AI95" i="4" s="1" a="1"/>
  <c r="AI95" i="4" s="1"/>
  <c r="AH94" i="4"/>
  <c r="AI94" i="4" s="1" a="1"/>
  <c r="AI94" i="4" s="1"/>
  <c r="AH93" i="4"/>
  <c r="AI93" i="4" s="1" a="1"/>
  <c r="AI93" i="4" s="1"/>
  <c r="AH92" i="4"/>
  <c r="AI92" i="4" s="1" a="1"/>
  <c r="AI92" i="4" s="1"/>
  <c r="AH91" i="4"/>
  <c r="AI91" i="4" s="1" a="1"/>
  <c r="AI91" i="4" s="1"/>
  <c r="AH89" i="4"/>
  <c r="AI89" i="4" s="1" a="1"/>
  <c r="AI89" i="4" s="1"/>
  <c r="AH84" i="4"/>
  <c r="AI84" i="4" s="1" a="1"/>
  <c r="AI84" i="4" s="1"/>
  <c r="AH83" i="4"/>
  <c r="AI83" i="4" s="1" a="1"/>
  <c r="AI83" i="4" s="1"/>
  <c r="AH78" i="4"/>
  <c r="AI78" i="4" s="1" a="1"/>
  <c r="AI78" i="4" s="1"/>
  <c r="AH77" i="4"/>
  <c r="AI77" i="4" s="1" a="1"/>
  <c r="AI77" i="4" s="1"/>
  <c r="AH76" i="4"/>
  <c r="AI76" i="4" s="1" a="1"/>
  <c r="AI76" i="4" s="1"/>
  <c r="AH75" i="4"/>
  <c r="AI75" i="4" s="1" a="1"/>
  <c r="AI75" i="4" s="1"/>
  <c r="AH74" i="4"/>
  <c r="AI74" i="4" s="1" a="1"/>
  <c r="AI74" i="4" s="1"/>
  <c r="AH73" i="4"/>
  <c r="AI73" i="4" s="1" a="1"/>
  <c r="AI73" i="4" s="1"/>
  <c r="AH72" i="4"/>
  <c r="AI72" i="4" s="1" a="1"/>
  <c r="AI72" i="4" s="1"/>
  <c r="AH69" i="4"/>
  <c r="AI69" i="4" s="1" a="1"/>
  <c r="AI69" i="4" s="1"/>
  <c r="AH67" i="4"/>
  <c r="AI67" i="4" s="1" a="1"/>
  <c r="AI67" i="4" s="1"/>
  <c r="AH64" i="4"/>
  <c r="AI64" i="4" s="1" a="1"/>
  <c r="AI64" i="4" s="1"/>
  <c r="AH61" i="4"/>
  <c r="AI61" i="4" s="1" a="1"/>
  <c r="AI61" i="4" s="1"/>
  <c r="AH58" i="4"/>
  <c r="AI58" i="4" s="1" a="1"/>
  <c r="AI58" i="4" s="1"/>
  <c r="AH57" i="4"/>
  <c r="AI57" i="4" s="1" a="1"/>
  <c r="AI57" i="4" s="1"/>
  <c r="AH56" i="4"/>
  <c r="AI56" i="4" s="1" a="1"/>
  <c r="AI56" i="4" s="1"/>
  <c r="AH54" i="4"/>
  <c r="AI54" i="4" s="1" a="1"/>
  <c r="AI54" i="4" s="1"/>
  <c r="AH52" i="4"/>
  <c r="AI52" i="4" s="1" a="1"/>
  <c r="AI52" i="4" s="1"/>
  <c r="AH51" i="4"/>
  <c r="AI51" i="4" s="1" a="1"/>
  <c r="AI51" i="4" s="1"/>
  <c r="AH50" i="4"/>
  <c r="AI50" i="4" s="1" a="1"/>
  <c r="AI50" i="4" s="1"/>
  <c r="AH49" i="4"/>
  <c r="AI49" i="4" s="1" a="1"/>
  <c r="AI49" i="4" s="1"/>
  <c r="AH47" i="4"/>
  <c r="AI47" i="4" s="1" a="1"/>
  <c r="AI47" i="4" s="1"/>
  <c r="AH42" i="4"/>
  <c r="AI42" i="4" s="1" a="1"/>
  <c r="AI42" i="4" s="1"/>
  <c r="AH41" i="4"/>
  <c r="AI41" i="4" s="1" a="1"/>
  <c r="AI41" i="4" s="1"/>
  <c r="AH37" i="4"/>
  <c r="AI37" i="4" s="1" a="1"/>
  <c r="AI37" i="4" s="1"/>
  <c r="AH35" i="4"/>
  <c r="AI35" i="4" s="1" a="1"/>
  <c r="AI35" i="4" s="1"/>
  <c r="AH34" i="4"/>
  <c r="AI34" i="4" s="1" a="1"/>
  <c r="AI34" i="4" s="1"/>
  <c r="AH33" i="4"/>
  <c r="AI33" i="4" s="1" a="1"/>
  <c r="AI33" i="4" s="1"/>
  <c r="AH32" i="4"/>
  <c r="AI32" i="4" s="1" a="1"/>
  <c r="AI32" i="4" s="1"/>
  <c r="AH31" i="4"/>
  <c r="AI31" i="4" s="1" a="1"/>
  <c r="AI31" i="4" s="1"/>
  <c r="AH30" i="4"/>
  <c r="AI30" i="4" s="1" a="1"/>
  <c r="AI30" i="4" s="1"/>
  <c r="AH29" i="4"/>
  <c r="AI29" i="4" s="1" a="1"/>
  <c r="AI29" i="4" s="1"/>
  <c r="AH25" i="4"/>
  <c r="AI25" i="4" s="1" a="1"/>
  <c r="AI25" i="4" s="1"/>
  <c r="AH21" i="4"/>
  <c r="AI21" i="4" s="1" a="1"/>
  <c r="AI21" i="4" s="1"/>
  <c r="AH20" i="4"/>
  <c r="AI20" i="4" s="1" a="1"/>
  <c r="AI20" i="4" s="1"/>
  <c r="AH16" i="4"/>
  <c r="AI16" i="4" s="1" a="1"/>
  <c r="AI16" i="4" s="1"/>
  <c r="AH15" i="4"/>
  <c r="AI15" i="4" s="1" a="1"/>
  <c r="AI15" i="4" s="1"/>
  <c r="AH14" i="4"/>
  <c r="AI14" i="4" s="1" a="1"/>
  <c r="AI14" i="4" s="1"/>
  <c r="AH13" i="4"/>
  <c r="AI13" i="4" s="1" a="1"/>
  <c r="AI13" i="4" s="1"/>
  <c r="AH12" i="4"/>
  <c r="AI12" i="4" s="1" a="1"/>
  <c r="AI12" i="4" s="1"/>
  <c r="AH11" i="4"/>
  <c r="AI11" i="4" s="1" a="1"/>
  <c r="AI11" i="4" s="1"/>
  <c r="AH10" i="4"/>
  <c r="AI10" i="4" s="1" a="1"/>
  <c r="AI10" i="4" s="1"/>
  <c r="AH6" i="4"/>
  <c r="AI6" i="4" s="1" a="1"/>
  <c r="AI6" i="4" s="1"/>
  <c r="AH4" i="4"/>
  <c r="AI4" i="4" s="1" a="1"/>
  <c r="AI4" i="4" s="1"/>
  <c r="AH3" i="4" a="1"/>
  <c r="AH1050" i="4" s="1"/>
  <c r="AI1050" i="4" s="1" a="1"/>
  <c r="AI1050" i="4" s="1"/>
  <c r="AG1063" i="4"/>
  <c r="AG1062" i="4"/>
  <c r="AG1042" i="4"/>
  <c r="AG1035" i="4"/>
  <c r="AG1034" i="4"/>
  <c r="AG1015" i="4"/>
  <c r="AG1009" i="4"/>
  <c r="AG1007" i="4"/>
  <c r="AG989" i="4"/>
  <c r="AG980" i="4"/>
  <c r="AG978" i="4"/>
  <c r="AG960" i="4"/>
  <c r="AG956" i="4"/>
  <c r="AG955" i="4"/>
  <c r="AG937" i="4"/>
  <c r="AG929" i="4"/>
  <c r="AG927" i="4"/>
  <c r="AG910" i="4"/>
  <c r="AG903" i="4"/>
  <c r="AG902" i="4"/>
  <c r="AG881" i="4"/>
  <c r="AG877" i="4"/>
  <c r="AG876" i="4"/>
  <c r="AG858" i="4"/>
  <c r="AG853" i="4"/>
  <c r="AG850" i="4"/>
  <c r="AG833" i="4"/>
  <c r="AG824" i="4"/>
  <c r="AG823" i="4"/>
  <c r="AG805" i="4"/>
  <c r="AG800" i="4"/>
  <c r="AG799" i="4"/>
  <c r="AG782" i="4"/>
  <c r="AG776" i="4"/>
  <c r="AG774" i="4"/>
  <c r="AG758" i="4"/>
  <c r="AG750" i="4"/>
  <c r="AG749" i="4"/>
  <c r="AG732" i="4"/>
  <c r="AG727" i="4"/>
  <c r="AG726" i="4"/>
  <c r="AG709" i="4"/>
  <c r="AG703" i="4"/>
  <c r="AG701" i="4"/>
  <c r="AG685" i="4"/>
  <c r="AG677" i="4"/>
  <c r="AG676" i="4"/>
  <c r="AG658" i="4"/>
  <c r="AG654" i="4"/>
  <c r="AG653" i="4"/>
  <c r="AG636" i="4"/>
  <c r="AG631" i="4"/>
  <c r="AG629" i="4"/>
  <c r="AG613" i="4"/>
  <c r="AG604" i="4"/>
  <c r="AG603" i="4"/>
  <c r="AG586" i="4"/>
  <c r="AG582" i="4"/>
  <c r="AG581" i="4"/>
  <c r="AG564" i="4"/>
  <c r="AG557" i="4"/>
  <c r="AG555" i="4"/>
  <c r="AG539" i="4"/>
  <c r="AG532" i="4"/>
  <c r="AG530" i="4"/>
  <c r="AG513" i="4"/>
  <c r="AG509" i="4"/>
  <c r="AG508" i="4"/>
  <c r="AG491" i="4"/>
  <c r="AG485" i="4"/>
  <c r="AG482" i="4"/>
  <c r="AG466" i="4"/>
  <c r="AG459" i="4"/>
  <c r="AG458" i="4"/>
  <c r="AG442" i="4"/>
  <c r="AG438" i="4"/>
  <c r="AG437" i="4"/>
  <c r="AG421" i="4"/>
  <c r="AG415" i="4"/>
  <c r="AG413" i="4"/>
  <c r="AG398" i="4"/>
  <c r="AG391" i="4"/>
  <c r="AG390" i="4"/>
  <c r="AG375" i="4"/>
  <c r="AG371" i="4"/>
  <c r="AG370" i="4"/>
  <c r="AG355" i="4"/>
  <c r="AG350" i="4"/>
  <c r="AG348" i="4"/>
  <c r="AG334" i="4"/>
  <c r="AG327" i="4"/>
  <c r="AG326" i="4"/>
  <c r="AG311" i="4"/>
  <c r="AG307" i="4"/>
  <c r="AG306" i="4"/>
  <c r="AG291" i="4"/>
  <c r="AG286" i="4"/>
  <c r="AG284" i="4"/>
  <c r="AG270" i="4"/>
  <c r="AG263" i="4"/>
  <c r="AG262" i="4"/>
  <c r="AG247" i="4"/>
  <c r="AG243" i="4"/>
  <c r="AG242" i="4"/>
  <c r="AG227" i="4"/>
  <c r="AG222" i="4"/>
  <c r="AG220" i="4"/>
  <c r="AG206" i="4"/>
  <c r="AG199" i="4"/>
  <c r="AG198" i="4"/>
  <c r="AG183" i="4"/>
  <c r="AG179" i="4"/>
  <c r="AG178" i="4"/>
  <c r="AG163" i="4"/>
  <c r="AG158" i="4"/>
  <c r="AG156" i="4"/>
  <c r="AG142" i="4"/>
  <c r="AG135" i="4"/>
  <c r="AG134" i="4"/>
  <c r="AG119" i="4"/>
  <c r="AG115" i="4"/>
  <c r="AG114" i="4"/>
  <c r="AG99" i="4"/>
  <c r="AG94" i="4"/>
  <c r="AG92" i="4"/>
  <c r="AG78" i="4"/>
  <c r="AG71" i="4"/>
  <c r="AG70" i="4"/>
  <c r="AG55" i="4"/>
  <c r="AG51" i="4"/>
  <c r="AG50" i="4"/>
  <c r="AG35" i="4"/>
  <c r="AG30" i="4"/>
  <c r="AG28" i="4"/>
  <c r="AG14" i="4"/>
  <c r="AG7" i="4"/>
  <c r="AG6" i="4"/>
  <c r="AG3" i="4" a="1"/>
  <c r="AC3" i="4"/>
  <c r="AB3" i="4"/>
  <c r="AD3" i="4" s="1"/>
  <c r="Y1" i="4"/>
  <c r="AK1068" i="2"/>
  <c r="AJ1068" i="2"/>
  <c r="AK1067" i="2"/>
  <c r="AJ1067" i="2"/>
  <c r="AK1066" i="2"/>
  <c r="AJ1066" i="2"/>
  <c r="AK1065" i="2"/>
  <c r="AJ1065" i="2"/>
  <c r="AK1064" i="2"/>
  <c r="AJ1064" i="2"/>
  <c r="AK1063" i="2"/>
  <c r="AJ1063" i="2"/>
  <c r="AK1062" i="2"/>
  <c r="AJ1062" i="2"/>
  <c r="AK1061" i="2"/>
  <c r="AJ1061" i="2"/>
  <c r="AK1060" i="2"/>
  <c r="AJ1060" i="2"/>
  <c r="AK1059" i="2"/>
  <c r="AJ1059" i="2"/>
  <c r="AK1058" i="2"/>
  <c r="AJ1058" i="2"/>
  <c r="AK1057" i="2"/>
  <c r="AJ1057" i="2"/>
  <c r="AK1056" i="2"/>
  <c r="AJ1056" i="2"/>
  <c r="AK1055" i="2"/>
  <c r="AJ1055" i="2"/>
  <c r="AK1054" i="2"/>
  <c r="AJ1054" i="2"/>
  <c r="AK1053" i="2"/>
  <c r="AJ1053" i="2"/>
  <c r="AK1052" i="2"/>
  <c r="AJ1052" i="2"/>
  <c r="AK1051" i="2"/>
  <c r="AJ1051" i="2"/>
  <c r="AK1050" i="2"/>
  <c r="AJ1050" i="2"/>
  <c r="AK1049" i="2"/>
  <c r="AJ1049" i="2"/>
  <c r="AK1048" i="2"/>
  <c r="AJ1048" i="2"/>
  <c r="AK1047" i="2"/>
  <c r="AJ1047" i="2"/>
  <c r="AK1046" i="2"/>
  <c r="AJ1046" i="2"/>
  <c r="AK1045" i="2"/>
  <c r="AJ1045" i="2"/>
  <c r="AK1044" i="2"/>
  <c r="AJ1044" i="2"/>
  <c r="AK1043" i="2"/>
  <c r="AJ1043" i="2"/>
  <c r="AK1042" i="2"/>
  <c r="AJ1042" i="2"/>
  <c r="AK1041" i="2"/>
  <c r="AJ1041" i="2"/>
  <c r="AK1040" i="2"/>
  <c r="AJ1040" i="2"/>
  <c r="AK1039" i="2"/>
  <c r="AJ1039" i="2"/>
  <c r="AK1038" i="2"/>
  <c r="AJ1038" i="2"/>
  <c r="AK1037" i="2"/>
  <c r="AJ1037" i="2"/>
  <c r="AK1036" i="2"/>
  <c r="AJ1036" i="2"/>
  <c r="AK1035" i="2"/>
  <c r="AJ1035" i="2"/>
  <c r="AK1034" i="2"/>
  <c r="AJ1034" i="2"/>
  <c r="AK1033" i="2"/>
  <c r="AJ1033" i="2"/>
  <c r="AK1032" i="2"/>
  <c r="AJ1032" i="2"/>
  <c r="AK1031" i="2"/>
  <c r="AJ1031" i="2"/>
  <c r="AK1030" i="2"/>
  <c r="AJ1030" i="2"/>
  <c r="AK1029" i="2"/>
  <c r="AJ1029" i="2"/>
  <c r="AK1028" i="2"/>
  <c r="AJ1028" i="2"/>
  <c r="AK1027" i="2"/>
  <c r="AJ1027" i="2"/>
  <c r="AK1026" i="2"/>
  <c r="AJ1026" i="2"/>
  <c r="AK1025" i="2"/>
  <c r="AJ1025" i="2"/>
  <c r="AK1024" i="2"/>
  <c r="AJ1024" i="2"/>
  <c r="AK1023" i="2"/>
  <c r="AJ1023" i="2"/>
  <c r="AK1022" i="2"/>
  <c r="AJ1022" i="2"/>
  <c r="AK1021" i="2"/>
  <c r="AJ1021" i="2"/>
  <c r="AK1020" i="2"/>
  <c r="AJ1020" i="2"/>
  <c r="AK1019" i="2"/>
  <c r="AJ1019" i="2"/>
  <c r="AK1018" i="2"/>
  <c r="AJ1018" i="2"/>
  <c r="AK1017" i="2"/>
  <c r="AJ1017" i="2"/>
  <c r="AK1016" i="2"/>
  <c r="AJ1016" i="2"/>
  <c r="AK1015" i="2"/>
  <c r="AJ1015" i="2"/>
  <c r="AK1014" i="2"/>
  <c r="AJ1014" i="2"/>
  <c r="AK1013" i="2"/>
  <c r="AJ1013" i="2"/>
  <c r="AK1012" i="2"/>
  <c r="AJ1012" i="2"/>
  <c r="AK1011" i="2"/>
  <c r="AJ1011" i="2"/>
  <c r="AK1010" i="2"/>
  <c r="AJ1010" i="2"/>
  <c r="AK1009" i="2"/>
  <c r="AJ1009" i="2"/>
  <c r="AK1008" i="2"/>
  <c r="AJ1008" i="2"/>
  <c r="AK1007" i="2"/>
  <c r="AJ1007" i="2"/>
  <c r="AK1006" i="2"/>
  <c r="AJ1006" i="2"/>
  <c r="AK1005" i="2"/>
  <c r="AJ1005" i="2"/>
  <c r="AK1004" i="2"/>
  <c r="AJ1004" i="2"/>
  <c r="AK1003" i="2"/>
  <c r="AJ1003" i="2"/>
  <c r="AK1002" i="2"/>
  <c r="AJ1002" i="2"/>
  <c r="AK1001" i="2"/>
  <c r="AJ1001" i="2"/>
  <c r="AK1000" i="2"/>
  <c r="AJ1000" i="2"/>
  <c r="AK999" i="2"/>
  <c r="AJ999" i="2"/>
  <c r="AK998" i="2"/>
  <c r="AJ998" i="2"/>
  <c r="AK997" i="2"/>
  <c r="AJ997" i="2"/>
  <c r="AK996" i="2"/>
  <c r="AJ996" i="2"/>
  <c r="AK995" i="2"/>
  <c r="AJ995" i="2"/>
  <c r="AK994" i="2"/>
  <c r="AJ994" i="2"/>
  <c r="AK993" i="2"/>
  <c r="AJ993" i="2"/>
  <c r="AK992" i="2"/>
  <c r="AJ992" i="2"/>
  <c r="AK991" i="2"/>
  <c r="AJ991" i="2"/>
  <c r="AK990" i="2"/>
  <c r="AJ990" i="2"/>
  <c r="AK989" i="2"/>
  <c r="AJ989" i="2"/>
  <c r="AK988" i="2"/>
  <c r="AJ988" i="2"/>
  <c r="AK987" i="2"/>
  <c r="AJ987" i="2"/>
  <c r="AK986" i="2"/>
  <c r="AJ986" i="2"/>
  <c r="AK985" i="2"/>
  <c r="AJ985" i="2"/>
  <c r="AK984" i="2"/>
  <c r="AJ984" i="2"/>
  <c r="AK983" i="2"/>
  <c r="AJ983" i="2"/>
  <c r="AK982" i="2"/>
  <c r="AJ982" i="2"/>
  <c r="AK981" i="2"/>
  <c r="AJ981" i="2"/>
  <c r="AK980" i="2"/>
  <c r="AJ980" i="2"/>
  <c r="AK979" i="2"/>
  <c r="AJ979" i="2"/>
  <c r="AK978" i="2"/>
  <c r="AJ978" i="2"/>
  <c r="AK977" i="2"/>
  <c r="AJ977" i="2"/>
  <c r="AK976" i="2"/>
  <c r="AJ976" i="2"/>
  <c r="AK975" i="2"/>
  <c r="AJ975" i="2"/>
  <c r="AK974" i="2"/>
  <c r="AJ974" i="2"/>
  <c r="AK973" i="2"/>
  <c r="AJ973" i="2"/>
  <c r="AK972" i="2"/>
  <c r="AJ972" i="2"/>
  <c r="AK971" i="2"/>
  <c r="AJ971" i="2"/>
  <c r="AK970" i="2"/>
  <c r="AJ970" i="2"/>
  <c r="AK969" i="2"/>
  <c r="AJ969" i="2"/>
  <c r="AK968" i="2"/>
  <c r="AJ968" i="2"/>
  <c r="AK967" i="2"/>
  <c r="AJ967" i="2"/>
  <c r="AK966" i="2"/>
  <c r="AJ966" i="2"/>
  <c r="AK965" i="2"/>
  <c r="AJ965" i="2"/>
  <c r="AK964" i="2"/>
  <c r="AJ964" i="2"/>
  <c r="AK963" i="2"/>
  <c r="AJ963" i="2"/>
  <c r="AK962" i="2"/>
  <c r="AJ962" i="2"/>
  <c r="AK961" i="2"/>
  <c r="AJ961" i="2"/>
  <c r="AK960" i="2"/>
  <c r="AJ960" i="2"/>
  <c r="AK959" i="2"/>
  <c r="AJ959" i="2"/>
  <c r="AK958" i="2"/>
  <c r="AJ958" i="2"/>
  <c r="AK957" i="2"/>
  <c r="AJ957" i="2"/>
  <c r="AK956" i="2"/>
  <c r="AJ956" i="2"/>
  <c r="AK955" i="2"/>
  <c r="AJ955" i="2"/>
  <c r="AK954" i="2"/>
  <c r="AJ954" i="2"/>
  <c r="AK953" i="2"/>
  <c r="AJ953" i="2"/>
  <c r="AK952" i="2"/>
  <c r="AJ952" i="2"/>
  <c r="AK951" i="2"/>
  <c r="AJ951" i="2"/>
  <c r="AK950" i="2"/>
  <c r="AJ950" i="2"/>
  <c r="AK949" i="2"/>
  <c r="AJ949" i="2"/>
  <c r="AK948" i="2"/>
  <c r="AJ948" i="2"/>
  <c r="AK947" i="2"/>
  <c r="AJ947" i="2"/>
  <c r="AK946" i="2"/>
  <c r="AJ946" i="2"/>
  <c r="AK945" i="2"/>
  <c r="AJ945" i="2"/>
  <c r="AK944" i="2"/>
  <c r="AJ944" i="2"/>
  <c r="AK943" i="2"/>
  <c r="AJ943" i="2"/>
  <c r="AK942" i="2"/>
  <c r="AJ942" i="2"/>
  <c r="AK941" i="2"/>
  <c r="AJ941" i="2"/>
  <c r="AK940" i="2"/>
  <c r="AJ940" i="2"/>
  <c r="AK939" i="2"/>
  <c r="AJ939" i="2"/>
  <c r="AK938" i="2"/>
  <c r="AJ938" i="2"/>
  <c r="AK937" i="2"/>
  <c r="AJ937" i="2"/>
  <c r="AK936" i="2"/>
  <c r="AJ936" i="2"/>
  <c r="AK935" i="2"/>
  <c r="AJ935" i="2"/>
  <c r="AK934" i="2"/>
  <c r="AJ934" i="2"/>
  <c r="AK933" i="2"/>
  <c r="AJ933" i="2"/>
  <c r="AK932" i="2"/>
  <c r="AJ932" i="2"/>
  <c r="AK931" i="2"/>
  <c r="AJ931" i="2"/>
  <c r="AK930" i="2"/>
  <c r="AJ930" i="2"/>
  <c r="AK929" i="2"/>
  <c r="AJ929" i="2"/>
  <c r="AK928" i="2"/>
  <c r="AJ928" i="2"/>
  <c r="AK927" i="2"/>
  <c r="AJ927" i="2"/>
  <c r="AK926" i="2"/>
  <c r="AJ926" i="2"/>
  <c r="AK925" i="2"/>
  <c r="AJ925" i="2"/>
  <c r="AK924" i="2"/>
  <c r="AJ924" i="2"/>
  <c r="AK923" i="2"/>
  <c r="AJ923" i="2"/>
  <c r="AK922" i="2"/>
  <c r="AJ922" i="2"/>
  <c r="AK921" i="2"/>
  <c r="AJ921" i="2"/>
  <c r="AK920" i="2"/>
  <c r="AJ920" i="2"/>
  <c r="AK919" i="2"/>
  <c r="AJ919" i="2"/>
  <c r="AK918" i="2"/>
  <c r="AJ918" i="2"/>
  <c r="AK917" i="2"/>
  <c r="AJ917" i="2"/>
  <c r="AK916" i="2"/>
  <c r="AJ916" i="2"/>
  <c r="AK915" i="2"/>
  <c r="AJ915" i="2"/>
  <c r="AK914" i="2"/>
  <c r="AJ914" i="2"/>
  <c r="AK913" i="2"/>
  <c r="AJ913" i="2"/>
  <c r="AK912" i="2"/>
  <c r="AJ912" i="2"/>
  <c r="AK911" i="2"/>
  <c r="AJ911" i="2"/>
  <c r="AK910" i="2"/>
  <c r="AJ910" i="2"/>
  <c r="AK909" i="2"/>
  <c r="AJ909" i="2"/>
  <c r="AK908" i="2"/>
  <c r="AJ908" i="2"/>
  <c r="AK907" i="2"/>
  <c r="AJ907" i="2"/>
  <c r="AK906" i="2"/>
  <c r="AJ906" i="2"/>
  <c r="AK905" i="2"/>
  <c r="AJ905" i="2"/>
  <c r="AK904" i="2"/>
  <c r="AJ904" i="2"/>
  <c r="AK903" i="2"/>
  <c r="AJ903" i="2"/>
  <c r="AK902" i="2"/>
  <c r="AJ902" i="2"/>
  <c r="AK901" i="2"/>
  <c r="AJ901" i="2"/>
  <c r="AK900" i="2"/>
  <c r="AJ900" i="2"/>
  <c r="AK899" i="2"/>
  <c r="AJ899" i="2"/>
  <c r="AK898" i="2"/>
  <c r="AJ898" i="2"/>
  <c r="AK897" i="2"/>
  <c r="AJ897" i="2"/>
  <c r="AK896" i="2"/>
  <c r="AJ896" i="2"/>
  <c r="AK895" i="2"/>
  <c r="AJ895" i="2"/>
  <c r="AK894" i="2"/>
  <c r="AJ894" i="2"/>
  <c r="AK893" i="2"/>
  <c r="AJ893" i="2"/>
  <c r="AK892" i="2"/>
  <c r="AJ892" i="2"/>
  <c r="AK891" i="2"/>
  <c r="AJ891" i="2"/>
  <c r="AK890" i="2"/>
  <c r="AJ890" i="2"/>
  <c r="AK889" i="2"/>
  <c r="AJ889" i="2"/>
  <c r="AK888" i="2"/>
  <c r="AJ888" i="2"/>
  <c r="AK887" i="2"/>
  <c r="AJ887" i="2"/>
  <c r="AK886" i="2"/>
  <c r="AJ886" i="2"/>
  <c r="AK885" i="2"/>
  <c r="AJ885" i="2"/>
  <c r="AK884" i="2"/>
  <c r="AJ884" i="2"/>
  <c r="AK883" i="2"/>
  <c r="AJ883" i="2"/>
  <c r="AK882" i="2"/>
  <c r="AJ882" i="2"/>
  <c r="AK881" i="2"/>
  <c r="AJ881" i="2"/>
  <c r="AK880" i="2"/>
  <c r="AJ880" i="2"/>
  <c r="AK879" i="2"/>
  <c r="AJ879" i="2"/>
  <c r="AK878" i="2"/>
  <c r="AJ878" i="2"/>
  <c r="AK877" i="2"/>
  <c r="AJ877" i="2"/>
  <c r="AK876" i="2"/>
  <c r="AJ876" i="2"/>
  <c r="AK875" i="2"/>
  <c r="AJ875" i="2"/>
  <c r="AK874" i="2"/>
  <c r="AJ874" i="2"/>
  <c r="AK873" i="2"/>
  <c r="AJ873" i="2"/>
  <c r="AK872" i="2"/>
  <c r="AJ872" i="2"/>
  <c r="AK871" i="2"/>
  <c r="AJ871" i="2"/>
  <c r="AK870" i="2"/>
  <c r="AJ870" i="2"/>
  <c r="AK869" i="2"/>
  <c r="AJ869" i="2"/>
  <c r="AK868" i="2"/>
  <c r="AJ868" i="2"/>
  <c r="AK867" i="2"/>
  <c r="AJ867" i="2"/>
  <c r="AK866" i="2"/>
  <c r="AJ866" i="2"/>
  <c r="AK865" i="2"/>
  <c r="AJ865" i="2"/>
  <c r="AK864" i="2"/>
  <c r="AJ864" i="2"/>
  <c r="AK863" i="2"/>
  <c r="AJ863" i="2"/>
  <c r="AK862" i="2"/>
  <c r="AJ862" i="2"/>
  <c r="AK861" i="2"/>
  <c r="AJ861" i="2"/>
  <c r="AK860" i="2"/>
  <c r="AJ860" i="2"/>
  <c r="AK859" i="2"/>
  <c r="AJ859" i="2"/>
  <c r="AK858" i="2"/>
  <c r="AJ858" i="2"/>
  <c r="AK857" i="2"/>
  <c r="AJ857" i="2"/>
  <c r="AK856" i="2"/>
  <c r="AJ856" i="2"/>
  <c r="AK855" i="2"/>
  <c r="AJ855" i="2"/>
  <c r="AK854" i="2"/>
  <c r="AJ854" i="2"/>
  <c r="AK853" i="2"/>
  <c r="AJ853" i="2"/>
  <c r="AK852" i="2"/>
  <c r="AJ852" i="2"/>
  <c r="AK851" i="2"/>
  <c r="AJ851" i="2"/>
  <c r="AK850" i="2"/>
  <c r="AJ850" i="2"/>
  <c r="AK849" i="2"/>
  <c r="AJ849" i="2"/>
  <c r="AK848" i="2"/>
  <c r="AJ848" i="2"/>
  <c r="AK847" i="2"/>
  <c r="AJ847" i="2"/>
  <c r="AK846" i="2"/>
  <c r="AJ846" i="2"/>
  <c r="AK845" i="2"/>
  <c r="AJ845" i="2"/>
  <c r="AK844" i="2"/>
  <c r="AJ844" i="2"/>
  <c r="AK843" i="2"/>
  <c r="AJ843" i="2"/>
  <c r="AK842" i="2"/>
  <c r="AJ842" i="2"/>
  <c r="AK841" i="2"/>
  <c r="AJ841" i="2"/>
  <c r="AK840" i="2"/>
  <c r="AJ840" i="2"/>
  <c r="AK839" i="2"/>
  <c r="AJ839" i="2"/>
  <c r="AK838" i="2"/>
  <c r="AJ838" i="2"/>
  <c r="AK837" i="2"/>
  <c r="AJ837" i="2"/>
  <c r="AK836" i="2"/>
  <c r="AJ836" i="2"/>
  <c r="AK835" i="2"/>
  <c r="AJ835" i="2"/>
  <c r="AK834" i="2"/>
  <c r="AJ834" i="2"/>
  <c r="AK833" i="2"/>
  <c r="AJ833" i="2"/>
  <c r="AK832" i="2"/>
  <c r="AJ832" i="2"/>
  <c r="AK831" i="2"/>
  <c r="AJ831" i="2"/>
  <c r="AK830" i="2"/>
  <c r="AJ830" i="2"/>
  <c r="AK829" i="2"/>
  <c r="AJ829" i="2"/>
  <c r="AK828" i="2"/>
  <c r="AJ828" i="2"/>
  <c r="AK827" i="2"/>
  <c r="AJ827" i="2"/>
  <c r="AK826" i="2"/>
  <c r="AJ826" i="2"/>
  <c r="AK825" i="2"/>
  <c r="AJ825" i="2"/>
  <c r="AK824" i="2"/>
  <c r="AJ824" i="2"/>
  <c r="AK823" i="2"/>
  <c r="AJ823" i="2"/>
  <c r="AK822" i="2"/>
  <c r="AJ822" i="2"/>
  <c r="AK821" i="2"/>
  <c r="AJ821" i="2"/>
  <c r="AK820" i="2"/>
  <c r="AJ820" i="2"/>
  <c r="AK819" i="2"/>
  <c r="AJ819" i="2"/>
  <c r="AK818" i="2"/>
  <c r="AJ818" i="2"/>
  <c r="AK817" i="2"/>
  <c r="AJ817" i="2"/>
  <c r="AK816" i="2"/>
  <c r="AJ816" i="2"/>
  <c r="AK815" i="2"/>
  <c r="AJ815" i="2"/>
  <c r="AK814" i="2"/>
  <c r="AJ814" i="2"/>
  <c r="AK813" i="2"/>
  <c r="AJ813" i="2"/>
  <c r="AK812" i="2"/>
  <c r="AJ812" i="2"/>
  <c r="AK811" i="2"/>
  <c r="AJ811" i="2"/>
  <c r="AK810" i="2"/>
  <c r="AJ810" i="2"/>
  <c r="AK809" i="2"/>
  <c r="AJ809" i="2"/>
  <c r="AK808" i="2"/>
  <c r="AJ808" i="2"/>
  <c r="AK807" i="2"/>
  <c r="AJ807" i="2"/>
  <c r="AK806" i="2"/>
  <c r="AJ806" i="2"/>
  <c r="AK805" i="2"/>
  <c r="AJ805" i="2"/>
  <c r="AK804" i="2"/>
  <c r="AJ804" i="2"/>
  <c r="AK803" i="2"/>
  <c r="AJ803" i="2"/>
  <c r="AK802" i="2"/>
  <c r="AJ802" i="2"/>
  <c r="AK801" i="2"/>
  <c r="AJ801" i="2"/>
  <c r="AK800" i="2"/>
  <c r="AJ800" i="2"/>
  <c r="AK799" i="2"/>
  <c r="AJ799" i="2"/>
  <c r="AK798" i="2"/>
  <c r="AJ798" i="2"/>
  <c r="AK797" i="2"/>
  <c r="AJ797" i="2"/>
  <c r="AK796" i="2"/>
  <c r="AJ796" i="2"/>
  <c r="AK795" i="2"/>
  <c r="AJ795" i="2"/>
  <c r="AK794" i="2"/>
  <c r="AJ794" i="2"/>
  <c r="AK793" i="2"/>
  <c r="AJ793" i="2"/>
  <c r="AK792" i="2"/>
  <c r="AJ792" i="2"/>
  <c r="AK791" i="2"/>
  <c r="AJ791" i="2"/>
  <c r="AK790" i="2"/>
  <c r="AJ790" i="2"/>
  <c r="AK789" i="2"/>
  <c r="AJ789" i="2"/>
  <c r="AK788" i="2"/>
  <c r="AJ788" i="2"/>
  <c r="AK787" i="2"/>
  <c r="AJ787" i="2"/>
  <c r="AK786" i="2"/>
  <c r="AJ786" i="2"/>
  <c r="AK785" i="2"/>
  <c r="AJ785" i="2"/>
  <c r="AK784" i="2"/>
  <c r="AJ784" i="2"/>
  <c r="AK783" i="2"/>
  <c r="AJ783" i="2"/>
  <c r="AK782" i="2"/>
  <c r="AJ782" i="2"/>
  <c r="AK781" i="2"/>
  <c r="AJ781" i="2"/>
  <c r="AK780" i="2"/>
  <c r="AJ780" i="2"/>
  <c r="AK779" i="2"/>
  <c r="AJ779" i="2"/>
  <c r="AK778" i="2"/>
  <c r="AJ778" i="2"/>
  <c r="AK777" i="2"/>
  <c r="AJ777" i="2"/>
  <c r="AK776" i="2"/>
  <c r="AJ776" i="2"/>
  <c r="AK775" i="2"/>
  <c r="AJ775" i="2"/>
  <c r="AK774" i="2"/>
  <c r="AJ774" i="2"/>
  <c r="AK773" i="2"/>
  <c r="AJ773" i="2"/>
  <c r="AK772" i="2"/>
  <c r="AJ772" i="2"/>
  <c r="AK771" i="2"/>
  <c r="AJ771" i="2"/>
  <c r="AK770" i="2"/>
  <c r="AJ770" i="2"/>
  <c r="AK769" i="2"/>
  <c r="AJ769" i="2"/>
  <c r="AK768" i="2"/>
  <c r="AJ768" i="2"/>
  <c r="AK767" i="2"/>
  <c r="AJ767" i="2"/>
  <c r="AK766" i="2"/>
  <c r="AJ766" i="2"/>
  <c r="AK765" i="2"/>
  <c r="AJ765" i="2"/>
  <c r="AK764" i="2"/>
  <c r="AJ764" i="2"/>
  <c r="AK763" i="2"/>
  <c r="AJ763" i="2"/>
  <c r="AK762" i="2"/>
  <c r="AJ762" i="2"/>
  <c r="AK761" i="2"/>
  <c r="AJ761" i="2"/>
  <c r="AK760" i="2"/>
  <c r="AJ760" i="2"/>
  <c r="AK759" i="2"/>
  <c r="AJ759" i="2"/>
  <c r="AK758" i="2"/>
  <c r="AJ758" i="2"/>
  <c r="AK757" i="2"/>
  <c r="AJ757" i="2"/>
  <c r="AK756" i="2"/>
  <c r="AJ756" i="2"/>
  <c r="AK755" i="2"/>
  <c r="AJ755" i="2"/>
  <c r="AK754" i="2"/>
  <c r="AJ754" i="2"/>
  <c r="AK753" i="2"/>
  <c r="AJ753" i="2"/>
  <c r="AK752" i="2"/>
  <c r="AJ752" i="2"/>
  <c r="AK751" i="2"/>
  <c r="AJ751" i="2"/>
  <c r="AK750" i="2"/>
  <c r="AJ750" i="2"/>
  <c r="AK749" i="2"/>
  <c r="AJ749" i="2"/>
  <c r="AK748" i="2"/>
  <c r="AJ748" i="2"/>
  <c r="AK747" i="2"/>
  <c r="AJ747" i="2"/>
  <c r="AK746" i="2"/>
  <c r="AJ746" i="2"/>
  <c r="AK745" i="2"/>
  <c r="AJ745" i="2"/>
  <c r="AK744" i="2"/>
  <c r="AJ744" i="2"/>
  <c r="AK743" i="2"/>
  <c r="AJ743" i="2"/>
  <c r="AK742" i="2"/>
  <c r="AJ742" i="2"/>
  <c r="AK741" i="2"/>
  <c r="AJ741" i="2"/>
  <c r="AK740" i="2"/>
  <c r="AJ740" i="2"/>
  <c r="AK739" i="2"/>
  <c r="AJ739" i="2"/>
  <c r="AK738" i="2"/>
  <c r="AJ738" i="2"/>
  <c r="AK737" i="2"/>
  <c r="AJ737" i="2"/>
  <c r="AK736" i="2"/>
  <c r="AJ736" i="2"/>
  <c r="AK735" i="2"/>
  <c r="AJ735" i="2"/>
  <c r="AK734" i="2"/>
  <c r="AJ734" i="2"/>
  <c r="AK733" i="2"/>
  <c r="AJ733" i="2"/>
  <c r="AK732" i="2"/>
  <c r="AJ732" i="2"/>
  <c r="AK731" i="2"/>
  <c r="AJ731" i="2"/>
  <c r="AK730" i="2"/>
  <c r="AJ730" i="2"/>
  <c r="AK729" i="2"/>
  <c r="AJ729" i="2"/>
  <c r="AK728" i="2"/>
  <c r="AJ728" i="2"/>
  <c r="AK727" i="2"/>
  <c r="AJ727" i="2"/>
  <c r="AK726" i="2"/>
  <c r="AJ726" i="2"/>
  <c r="AK725" i="2"/>
  <c r="AJ725" i="2"/>
  <c r="AK724" i="2"/>
  <c r="AJ724" i="2"/>
  <c r="AK723" i="2"/>
  <c r="AJ723" i="2"/>
  <c r="AK722" i="2"/>
  <c r="AJ722" i="2"/>
  <c r="AK721" i="2"/>
  <c r="AJ721" i="2"/>
  <c r="AK720" i="2"/>
  <c r="AJ720" i="2"/>
  <c r="AK719" i="2"/>
  <c r="AJ719" i="2"/>
  <c r="AK718" i="2"/>
  <c r="AJ718" i="2"/>
  <c r="AK717" i="2"/>
  <c r="AJ717" i="2"/>
  <c r="AK716" i="2"/>
  <c r="AJ716" i="2"/>
  <c r="AK715" i="2"/>
  <c r="AJ715" i="2"/>
  <c r="AK714" i="2"/>
  <c r="AJ714" i="2"/>
  <c r="AK713" i="2"/>
  <c r="AJ713" i="2"/>
  <c r="AK712" i="2"/>
  <c r="AJ712" i="2"/>
  <c r="AK711" i="2"/>
  <c r="AJ711" i="2"/>
  <c r="AK710" i="2"/>
  <c r="AJ710" i="2"/>
  <c r="AK709" i="2"/>
  <c r="AJ709" i="2"/>
  <c r="AK708" i="2"/>
  <c r="AJ708" i="2"/>
  <c r="AK707" i="2"/>
  <c r="AJ707" i="2"/>
  <c r="AK706" i="2"/>
  <c r="AJ706" i="2"/>
  <c r="AK705" i="2"/>
  <c r="AJ705" i="2"/>
  <c r="AK704" i="2"/>
  <c r="AJ704" i="2"/>
  <c r="AK703" i="2"/>
  <c r="AJ703" i="2"/>
  <c r="AK702" i="2"/>
  <c r="AJ702" i="2"/>
  <c r="AK701" i="2"/>
  <c r="AJ701" i="2"/>
  <c r="AK700" i="2"/>
  <c r="AJ700" i="2"/>
  <c r="AK699" i="2"/>
  <c r="AJ699" i="2"/>
  <c r="AK698" i="2"/>
  <c r="AJ698" i="2"/>
  <c r="AK697" i="2"/>
  <c r="AJ697" i="2"/>
  <c r="AK696" i="2"/>
  <c r="AJ696" i="2"/>
  <c r="AK695" i="2"/>
  <c r="AJ695" i="2"/>
  <c r="AK694" i="2"/>
  <c r="AJ694" i="2"/>
  <c r="AK693" i="2"/>
  <c r="AJ693" i="2"/>
  <c r="AK692" i="2"/>
  <c r="AJ692" i="2"/>
  <c r="AK691" i="2"/>
  <c r="AJ691" i="2"/>
  <c r="AK690" i="2"/>
  <c r="AJ690" i="2"/>
  <c r="AK689" i="2"/>
  <c r="AJ689" i="2"/>
  <c r="AK688" i="2"/>
  <c r="AJ688" i="2"/>
  <c r="AK687" i="2"/>
  <c r="AJ687" i="2"/>
  <c r="AK686" i="2"/>
  <c r="AJ686" i="2"/>
  <c r="AK685" i="2"/>
  <c r="AJ685" i="2"/>
  <c r="AK684" i="2"/>
  <c r="AJ684" i="2"/>
  <c r="AK683" i="2"/>
  <c r="AJ683" i="2"/>
  <c r="AK682" i="2"/>
  <c r="AJ682" i="2"/>
  <c r="AK681" i="2"/>
  <c r="AJ681" i="2"/>
  <c r="AK680" i="2"/>
  <c r="AJ680" i="2"/>
  <c r="AK679" i="2"/>
  <c r="AJ679" i="2"/>
  <c r="AK678" i="2"/>
  <c r="AJ678" i="2"/>
  <c r="AK677" i="2"/>
  <c r="AJ677" i="2"/>
  <c r="AK676" i="2"/>
  <c r="AJ676" i="2"/>
  <c r="AK675" i="2"/>
  <c r="AJ675" i="2"/>
  <c r="AK674" i="2"/>
  <c r="AJ674" i="2"/>
  <c r="AK673" i="2"/>
  <c r="AJ673" i="2"/>
  <c r="AK672" i="2"/>
  <c r="AJ672" i="2"/>
  <c r="AK671" i="2"/>
  <c r="AJ671" i="2"/>
  <c r="AK670" i="2"/>
  <c r="AJ670" i="2"/>
  <c r="AK669" i="2"/>
  <c r="AJ669" i="2"/>
  <c r="AK668" i="2"/>
  <c r="AJ668" i="2"/>
  <c r="AK667" i="2"/>
  <c r="AJ667" i="2"/>
  <c r="AK666" i="2"/>
  <c r="AJ666" i="2"/>
  <c r="AK665" i="2"/>
  <c r="AJ665" i="2"/>
  <c r="AK664" i="2"/>
  <c r="AJ664" i="2"/>
  <c r="AK663" i="2"/>
  <c r="AJ663" i="2"/>
  <c r="AK662" i="2"/>
  <c r="AJ662" i="2"/>
  <c r="AK661" i="2"/>
  <c r="AJ661" i="2"/>
  <c r="AK660" i="2"/>
  <c r="AJ660" i="2"/>
  <c r="AK659" i="2"/>
  <c r="AJ659" i="2"/>
  <c r="AK658" i="2"/>
  <c r="AJ658" i="2"/>
  <c r="AK657" i="2"/>
  <c r="AJ657" i="2"/>
  <c r="AK656" i="2"/>
  <c r="AJ656" i="2"/>
  <c r="AK655" i="2"/>
  <c r="AJ655" i="2"/>
  <c r="AK654" i="2"/>
  <c r="AJ654" i="2"/>
  <c r="AK653" i="2"/>
  <c r="AJ653" i="2"/>
  <c r="AK652" i="2"/>
  <c r="AJ652" i="2"/>
  <c r="AK651" i="2"/>
  <c r="AJ651" i="2"/>
  <c r="AK650" i="2"/>
  <c r="AJ650" i="2"/>
  <c r="AK649" i="2"/>
  <c r="AJ649" i="2"/>
  <c r="AK648" i="2"/>
  <c r="AJ648" i="2"/>
  <c r="AK647" i="2"/>
  <c r="AJ647" i="2"/>
  <c r="AK646" i="2"/>
  <c r="AJ646" i="2"/>
  <c r="AK645" i="2"/>
  <c r="AJ645" i="2"/>
  <c r="AK644" i="2"/>
  <c r="AJ644" i="2"/>
  <c r="AK643" i="2"/>
  <c r="AJ643" i="2"/>
  <c r="AK642" i="2"/>
  <c r="AJ642" i="2"/>
  <c r="AK641" i="2"/>
  <c r="AJ641" i="2"/>
  <c r="AK640" i="2"/>
  <c r="AJ640" i="2"/>
  <c r="AK639" i="2"/>
  <c r="AJ639" i="2"/>
  <c r="AK638" i="2"/>
  <c r="AJ638" i="2"/>
  <c r="AK637" i="2"/>
  <c r="AJ637" i="2"/>
  <c r="AK636" i="2"/>
  <c r="AJ636" i="2"/>
  <c r="AK635" i="2"/>
  <c r="AJ635" i="2"/>
  <c r="AK634" i="2"/>
  <c r="AJ634" i="2"/>
  <c r="AK633" i="2"/>
  <c r="AJ633" i="2"/>
  <c r="AK632" i="2"/>
  <c r="AJ632" i="2"/>
  <c r="AK631" i="2"/>
  <c r="AJ631" i="2"/>
  <c r="AK630" i="2"/>
  <c r="AJ630" i="2"/>
  <c r="AK629" i="2"/>
  <c r="AJ629" i="2"/>
  <c r="AK628" i="2"/>
  <c r="AJ628" i="2"/>
  <c r="AK627" i="2"/>
  <c r="AJ627" i="2"/>
  <c r="AK626" i="2"/>
  <c r="AJ626" i="2"/>
  <c r="AK625" i="2"/>
  <c r="AJ625" i="2"/>
  <c r="AK624" i="2"/>
  <c r="AJ624" i="2"/>
  <c r="AK623" i="2"/>
  <c r="AJ623" i="2"/>
  <c r="AK622" i="2"/>
  <c r="AJ622" i="2"/>
  <c r="AK621" i="2"/>
  <c r="AJ621" i="2"/>
  <c r="AK620" i="2"/>
  <c r="AJ620" i="2"/>
  <c r="AK619" i="2"/>
  <c r="AJ619" i="2"/>
  <c r="AK618" i="2"/>
  <c r="AJ618" i="2"/>
  <c r="AK617" i="2"/>
  <c r="AJ617" i="2"/>
  <c r="AK616" i="2"/>
  <c r="AJ616" i="2"/>
  <c r="AK615" i="2"/>
  <c r="AJ615" i="2"/>
  <c r="AK614" i="2"/>
  <c r="AJ614" i="2"/>
  <c r="AK613" i="2"/>
  <c r="AJ613" i="2"/>
  <c r="AK612" i="2"/>
  <c r="AJ612" i="2"/>
  <c r="AK611" i="2"/>
  <c r="AJ611" i="2"/>
  <c r="AK610" i="2"/>
  <c r="AJ610" i="2"/>
  <c r="AK609" i="2"/>
  <c r="AJ609" i="2"/>
  <c r="AK608" i="2"/>
  <c r="AJ608" i="2"/>
  <c r="AK607" i="2"/>
  <c r="AJ607" i="2"/>
  <c r="AK606" i="2"/>
  <c r="AJ606" i="2"/>
  <c r="AK605" i="2"/>
  <c r="AJ605" i="2"/>
  <c r="AK604" i="2"/>
  <c r="AJ604" i="2"/>
  <c r="AK603" i="2"/>
  <c r="AJ603" i="2"/>
  <c r="AK602" i="2"/>
  <c r="AJ602" i="2"/>
  <c r="AK601" i="2"/>
  <c r="AJ601" i="2"/>
  <c r="AK600" i="2"/>
  <c r="AJ600" i="2"/>
  <c r="AK599" i="2"/>
  <c r="AJ599" i="2"/>
  <c r="AK598" i="2"/>
  <c r="AJ598" i="2"/>
  <c r="AK597" i="2"/>
  <c r="AJ597" i="2"/>
  <c r="AK596" i="2"/>
  <c r="AJ596" i="2"/>
  <c r="AK595" i="2"/>
  <c r="AJ595" i="2"/>
  <c r="AK594" i="2"/>
  <c r="AJ594" i="2"/>
  <c r="AK593" i="2"/>
  <c r="AJ593" i="2"/>
  <c r="AK592" i="2"/>
  <c r="AJ592" i="2"/>
  <c r="AK591" i="2"/>
  <c r="AJ591" i="2"/>
  <c r="AK590" i="2"/>
  <c r="AJ590" i="2"/>
  <c r="AK589" i="2"/>
  <c r="AJ589" i="2"/>
  <c r="AK588" i="2"/>
  <c r="AJ588" i="2"/>
  <c r="AK587" i="2"/>
  <c r="AJ587" i="2"/>
  <c r="AK586" i="2"/>
  <c r="AJ586" i="2"/>
  <c r="AK585" i="2"/>
  <c r="AJ585" i="2"/>
  <c r="AK584" i="2"/>
  <c r="AJ584" i="2"/>
  <c r="AK583" i="2"/>
  <c r="AJ583" i="2"/>
  <c r="AK582" i="2"/>
  <c r="AJ582" i="2"/>
  <c r="AK581" i="2"/>
  <c r="AJ581" i="2"/>
  <c r="AK580" i="2"/>
  <c r="AJ580" i="2"/>
  <c r="AK579" i="2"/>
  <c r="AJ579" i="2"/>
  <c r="AK578" i="2"/>
  <c r="AJ578" i="2"/>
  <c r="AK577" i="2"/>
  <c r="AJ577" i="2"/>
  <c r="AK576" i="2"/>
  <c r="AJ576" i="2"/>
  <c r="AK575" i="2"/>
  <c r="AJ575" i="2"/>
  <c r="AK574" i="2"/>
  <c r="AJ574" i="2"/>
  <c r="AK573" i="2"/>
  <c r="AJ573" i="2"/>
  <c r="AK572" i="2"/>
  <c r="AJ572" i="2"/>
  <c r="AK571" i="2"/>
  <c r="AJ571" i="2"/>
  <c r="AK570" i="2"/>
  <c r="AJ570" i="2"/>
  <c r="AK569" i="2"/>
  <c r="AJ569" i="2"/>
  <c r="AK568" i="2"/>
  <c r="AJ568" i="2"/>
  <c r="AK567" i="2"/>
  <c r="AJ567" i="2"/>
  <c r="AK566" i="2"/>
  <c r="AJ566" i="2"/>
  <c r="AK565" i="2"/>
  <c r="AJ565" i="2"/>
  <c r="AK564" i="2"/>
  <c r="AJ564" i="2"/>
  <c r="AK563" i="2"/>
  <c r="AJ563" i="2"/>
  <c r="AK562" i="2"/>
  <c r="AJ562" i="2"/>
  <c r="AK561" i="2"/>
  <c r="AJ561" i="2"/>
  <c r="AK560" i="2"/>
  <c r="AJ560" i="2"/>
  <c r="AK559" i="2"/>
  <c r="AJ559" i="2"/>
  <c r="AK558" i="2"/>
  <c r="AJ558" i="2"/>
  <c r="AK557" i="2"/>
  <c r="AJ557" i="2"/>
  <c r="AK556" i="2"/>
  <c r="AJ556" i="2"/>
  <c r="AK555" i="2"/>
  <c r="AJ555" i="2"/>
  <c r="AF555" i="2"/>
  <c r="W555" i="2"/>
  <c r="V555" i="2"/>
  <c r="AC555" i="2" s="1"/>
  <c r="P555" i="2"/>
  <c r="O555" i="2"/>
  <c r="AK554" i="2"/>
  <c r="AJ554" i="2"/>
  <c r="AF554" i="2"/>
  <c r="X554" i="2"/>
  <c r="AB554" i="2" s="1"/>
  <c r="W554" i="2"/>
  <c r="V554" i="2"/>
  <c r="AC554" i="2" s="1"/>
  <c r="P554" i="2"/>
  <c r="O554" i="2"/>
  <c r="AK553" i="2"/>
  <c r="AJ553" i="2"/>
  <c r="AF553" i="2"/>
  <c r="X553" i="2"/>
  <c r="AB553" i="2" s="1"/>
  <c r="W553" i="2"/>
  <c r="V553" i="2"/>
  <c r="AC553" i="2" s="1"/>
  <c r="P553" i="2"/>
  <c r="O553" i="2"/>
  <c r="AK552" i="2"/>
  <c r="AJ552" i="2"/>
  <c r="AF552" i="2"/>
  <c r="X552" i="2"/>
  <c r="AB552" i="2" s="1"/>
  <c r="W552" i="2"/>
  <c r="V552" i="2"/>
  <c r="AC552" i="2" s="1"/>
  <c r="P552" i="2"/>
  <c r="O552" i="2"/>
  <c r="AK551" i="2"/>
  <c r="AJ551" i="2"/>
  <c r="AF551" i="2"/>
  <c r="X551" i="2"/>
  <c r="AB551" i="2" s="1"/>
  <c r="W551" i="2"/>
  <c r="V551" i="2"/>
  <c r="AC551" i="2" s="1"/>
  <c r="P551" i="2"/>
  <c r="O551" i="2"/>
  <c r="AK550" i="2"/>
  <c r="AJ550" i="2"/>
  <c r="AF550" i="2"/>
  <c r="X550" i="2"/>
  <c r="AB550" i="2" s="1"/>
  <c r="W550" i="2"/>
  <c r="V550" i="2"/>
  <c r="AC550" i="2" s="1"/>
  <c r="P550" i="2"/>
  <c r="O550" i="2"/>
  <c r="AK549" i="2"/>
  <c r="AJ549" i="2"/>
  <c r="AF549" i="2"/>
  <c r="X549" i="2"/>
  <c r="AB549" i="2" s="1"/>
  <c r="W549" i="2"/>
  <c r="V549" i="2"/>
  <c r="AC549" i="2" s="1"/>
  <c r="P549" i="2"/>
  <c r="O549" i="2"/>
  <c r="AK548" i="2"/>
  <c r="AJ548" i="2"/>
  <c r="AF548" i="2"/>
  <c r="X548" i="2"/>
  <c r="AB548" i="2" s="1"/>
  <c r="W548" i="2"/>
  <c r="V548" i="2"/>
  <c r="AC548" i="2" s="1"/>
  <c r="P548" i="2"/>
  <c r="O548" i="2"/>
  <c r="AK547" i="2"/>
  <c r="AJ547" i="2"/>
  <c r="AF547" i="2"/>
  <c r="X547" i="2"/>
  <c r="AB547" i="2" s="1"/>
  <c r="W547" i="2"/>
  <c r="V547" i="2"/>
  <c r="AC547" i="2" s="1"/>
  <c r="P547" i="2"/>
  <c r="O547" i="2"/>
  <c r="AK546" i="2"/>
  <c r="AJ546" i="2"/>
  <c r="AF546" i="2"/>
  <c r="X546" i="2"/>
  <c r="AB546" i="2" s="1"/>
  <c r="W546" i="2"/>
  <c r="V546" i="2"/>
  <c r="AC546" i="2" s="1"/>
  <c r="P546" i="2"/>
  <c r="O546" i="2"/>
  <c r="AK545" i="2"/>
  <c r="AJ545" i="2"/>
  <c r="AF545" i="2"/>
  <c r="X545" i="2"/>
  <c r="AB545" i="2" s="1"/>
  <c r="W545" i="2"/>
  <c r="V545" i="2"/>
  <c r="AC545" i="2" s="1"/>
  <c r="P545" i="2"/>
  <c r="O545" i="2"/>
  <c r="AK544" i="2"/>
  <c r="AJ544" i="2"/>
  <c r="AF544" i="2"/>
  <c r="X544" i="2"/>
  <c r="AB544" i="2" s="1"/>
  <c r="W544" i="2"/>
  <c r="V544" i="2"/>
  <c r="AC544" i="2" s="1"/>
  <c r="P544" i="2"/>
  <c r="O544" i="2"/>
  <c r="AK543" i="2"/>
  <c r="AJ543" i="2"/>
  <c r="AF543" i="2"/>
  <c r="X543" i="2"/>
  <c r="AB543" i="2" s="1"/>
  <c r="W543" i="2"/>
  <c r="V543" i="2"/>
  <c r="AC543" i="2" s="1"/>
  <c r="P543" i="2"/>
  <c r="O543" i="2"/>
  <c r="AK542" i="2"/>
  <c r="AJ542" i="2"/>
  <c r="AF542" i="2"/>
  <c r="X542" i="2"/>
  <c r="AB542" i="2" s="1"/>
  <c r="W542" i="2"/>
  <c r="V542" i="2"/>
  <c r="AC542" i="2" s="1"/>
  <c r="P542" i="2"/>
  <c r="O542" i="2"/>
  <c r="AK541" i="2"/>
  <c r="AJ541" i="2"/>
  <c r="AF541" i="2"/>
  <c r="X541" i="2"/>
  <c r="AB541" i="2" s="1"/>
  <c r="W541" i="2"/>
  <c r="V541" i="2"/>
  <c r="AC541" i="2" s="1"/>
  <c r="P541" i="2"/>
  <c r="O541" i="2"/>
  <c r="AK540" i="2"/>
  <c r="AJ540" i="2"/>
  <c r="AF540" i="2"/>
  <c r="X540" i="2"/>
  <c r="AB540" i="2" s="1"/>
  <c r="W540" i="2"/>
  <c r="V540" i="2"/>
  <c r="AC540" i="2" s="1"/>
  <c r="P540" i="2"/>
  <c r="O540" i="2"/>
  <c r="AK539" i="2"/>
  <c r="AJ539" i="2"/>
  <c r="AF539" i="2"/>
  <c r="X539" i="2"/>
  <c r="AB539" i="2" s="1"/>
  <c r="W539" i="2"/>
  <c r="V539" i="2"/>
  <c r="AC539" i="2" s="1"/>
  <c r="P539" i="2"/>
  <c r="O539" i="2"/>
  <c r="AK538" i="2"/>
  <c r="AJ538" i="2"/>
  <c r="AF538" i="2"/>
  <c r="X538" i="2"/>
  <c r="AB538" i="2" s="1"/>
  <c r="W538" i="2"/>
  <c r="V538" i="2"/>
  <c r="AC538" i="2" s="1"/>
  <c r="P538" i="2"/>
  <c r="O538" i="2"/>
  <c r="AK537" i="2"/>
  <c r="AJ537" i="2"/>
  <c r="AF537" i="2"/>
  <c r="X537" i="2"/>
  <c r="AB537" i="2" s="1"/>
  <c r="W537" i="2"/>
  <c r="V537" i="2"/>
  <c r="AC537" i="2" s="1"/>
  <c r="P537" i="2"/>
  <c r="O537" i="2"/>
  <c r="AK536" i="2"/>
  <c r="AJ536" i="2"/>
  <c r="AF536" i="2"/>
  <c r="X536" i="2"/>
  <c r="AB536" i="2" s="1"/>
  <c r="W536" i="2"/>
  <c r="V536" i="2"/>
  <c r="AC536" i="2" s="1"/>
  <c r="P536" i="2"/>
  <c r="O536" i="2"/>
  <c r="AK535" i="2"/>
  <c r="AJ535" i="2"/>
  <c r="AF535" i="2"/>
  <c r="X535" i="2"/>
  <c r="AB535" i="2" s="1"/>
  <c r="W535" i="2"/>
  <c r="V535" i="2"/>
  <c r="AC535" i="2" s="1"/>
  <c r="P535" i="2"/>
  <c r="O535" i="2"/>
  <c r="AK534" i="2"/>
  <c r="AJ534" i="2"/>
  <c r="AF534" i="2"/>
  <c r="X534" i="2"/>
  <c r="AB534" i="2" s="1"/>
  <c r="W534" i="2"/>
  <c r="V534" i="2"/>
  <c r="AC534" i="2" s="1"/>
  <c r="P534" i="2"/>
  <c r="O534" i="2"/>
  <c r="AK533" i="2"/>
  <c r="AJ533" i="2"/>
  <c r="AF533" i="2"/>
  <c r="X533" i="2"/>
  <c r="AB533" i="2" s="1"/>
  <c r="W533" i="2"/>
  <c r="V533" i="2"/>
  <c r="AC533" i="2" s="1"/>
  <c r="P533" i="2"/>
  <c r="O533" i="2"/>
  <c r="AK532" i="2"/>
  <c r="AJ532" i="2"/>
  <c r="AF532" i="2"/>
  <c r="X532" i="2"/>
  <c r="AB532" i="2" s="1"/>
  <c r="W532" i="2"/>
  <c r="V532" i="2"/>
  <c r="AC532" i="2" s="1"/>
  <c r="P532" i="2"/>
  <c r="O532" i="2"/>
  <c r="AK531" i="2"/>
  <c r="AJ531" i="2"/>
  <c r="AF531" i="2"/>
  <c r="X531" i="2"/>
  <c r="AB531" i="2" s="1"/>
  <c r="W531" i="2"/>
  <c r="V531" i="2"/>
  <c r="AC531" i="2" s="1"/>
  <c r="P531" i="2"/>
  <c r="O531" i="2"/>
  <c r="AK530" i="2"/>
  <c r="AJ530" i="2"/>
  <c r="AF530" i="2"/>
  <c r="W530" i="2"/>
  <c r="V530" i="2"/>
  <c r="AC530" i="2" s="1"/>
  <c r="P530" i="2"/>
  <c r="O530" i="2"/>
  <c r="AK529" i="2"/>
  <c r="AJ529" i="2"/>
  <c r="AF529" i="2"/>
  <c r="W529" i="2"/>
  <c r="V529" i="2"/>
  <c r="AC529" i="2" s="1"/>
  <c r="P529" i="2"/>
  <c r="O529" i="2"/>
  <c r="AK528" i="2"/>
  <c r="AJ528" i="2"/>
  <c r="AF528" i="2"/>
  <c r="X528" i="2"/>
  <c r="AB528" i="2" s="1"/>
  <c r="W528" i="2"/>
  <c r="V528" i="2"/>
  <c r="AC528" i="2" s="1"/>
  <c r="P528" i="2"/>
  <c r="O528" i="2"/>
  <c r="AK527" i="2"/>
  <c r="AJ527" i="2"/>
  <c r="AF527" i="2"/>
  <c r="X527" i="2"/>
  <c r="AB527" i="2" s="1"/>
  <c r="W527" i="2"/>
  <c r="V527" i="2"/>
  <c r="AC527" i="2" s="1"/>
  <c r="P527" i="2"/>
  <c r="O527" i="2"/>
  <c r="N527" i="2"/>
  <c r="AK526" i="2"/>
  <c r="AJ526" i="2"/>
  <c r="AF526" i="2"/>
  <c r="X526" i="2"/>
  <c r="AB526" i="2" s="1"/>
  <c r="W526" i="2"/>
  <c r="V526" i="2"/>
  <c r="AC526" i="2" s="1"/>
  <c r="P526" i="2"/>
  <c r="O526" i="2"/>
  <c r="AK525" i="2"/>
  <c r="AJ525" i="2"/>
  <c r="AF525" i="2"/>
  <c r="X525" i="2"/>
  <c r="AB525" i="2" s="1"/>
  <c r="W525" i="2"/>
  <c r="V525" i="2"/>
  <c r="AC525" i="2" s="1"/>
  <c r="P525" i="2"/>
  <c r="O525" i="2"/>
  <c r="AK524" i="2"/>
  <c r="AJ524" i="2"/>
  <c r="AF524" i="2"/>
  <c r="X524" i="2"/>
  <c r="AB524" i="2" s="1"/>
  <c r="W524" i="2"/>
  <c r="V524" i="2"/>
  <c r="AC524" i="2" s="1"/>
  <c r="P524" i="2"/>
  <c r="O524" i="2"/>
  <c r="AK523" i="2"/>
  <c r="AJ523" i="2"/>
  <c r="AF523" i="2"/>
  <c r="W523" i="2"/>
  <c r="V523" i="2"/>
  <c r="AC523" i="2" s="1"/>
  <c r="P523" i="2"/>
  <c r="O523" i="2"/>
  <c r="AK522" i="2"/>
  <c r="AJ522" i="2"/>
  <c r="AF522" i="2"/>
  <c r="X522" i="2"/>
  <c r="AB522" i="2" s="1"/>
  <c r="W522" i="2"/>
  <c r="V522" i="2"/>
  <c r="AC522" i="2" s="1"/>
  <c r="P522" i="2"/>
  <c r="O522" i="2"/>
  <c r="AK521" i="2"/>
  <c r="AJ521" i="2"/>
  <c r="AF521" i="2"/>
  <c r="X521" i="2"/>
  <c r="AB521" i="2" s="1"/>
  <c r="W521" i="2"/>
  <c r="V521" i="2"/>
  <c r="AC521" i="2" s="1"/>
  <c r="P521" i="2"/>
  <c r="O521" i="2"/>
  <c r="AK520" i="2"/>
  <c r="AJ520" i="2"/>
  <c r="AF520" i="2"/>
  <c r="X520" i="2"/>
  <c r="AB520" i="2" s="1"/>
  <c r="W520" i="2"/>
  <c r="V520" i="2"/>
  <c r="AC520" i="2" s="1"/>
  <c r="P520" i="2"/>
  <c r="O520" i="2"/>
  <c r="AK519" i="2"/>
  <c r="AJ519" i="2"/>
  <c r="AF519" i="2"/>
  <c r="X519" i="2"/>
  <c r="AB519" i="2" s="1"/>
  <c r="W519" i="2"/>
  <c r="V519" i="2"/>
  <c r="AC519" i="2" s="1"/>
  <c r="P519" i="2"/>
  <c r="O519" i="2"/>
  <c r="AK518" i="2"/>
  <c r="AJ518" i="2"/>
  <c r="AF518" i="2"/>
  <c r="X518" i="2"/>
  <c r="AB518" i="2" s="1"/>
  <c r="W518" i="2"/>
  <c r="V518" i="2"/>
  <c r="AC518" i="2" s="1"/>
  <c r="P518" i="2"/>
  <c r="O518" i="2"/>
  <c r="AK517" i="2"/>
  <c r="AJ517" i="2"/>
  <c r="AF517" i="2"/>
  <c r="X517" i="2"/>
  <c r="AB517" i="2" s="1"/>
  <c r="W517" i="2"/>
  <c r="V517" i="2"/>
  <c r="AC517" i="2" s="1"/>
  <c r="P517" i="2"/>
  <c r="O517" i="2"/>
  <c r="AK516" i="2"/>
  <c r="AJ516" i="2"/>
  <c r="AF516" i="2"/>
  <c r="X516" i="2"/>
  <c r="AB516" i="2" s="1"/>
  <c r="W516" i="2"/>
  <c r="V516" i="2"/>
  <c r="AC516" i="2" s="1"/>
  <c r="P516" i="2"/>
  <c r="O516" i="2"/>
  <c r="AK515" i="2"/>
  <c r="AJ515" i="2"/>
  <c r="AF515" i="2"/>
  <c r="X515" i="2"/>
  <c r="AB515" i="2" s="1"/>
  <c r="W515" i="2"/>
  <c r="V515" i="2"/>
  <c r="AC515" i="2" s="1"/>
  <c r="P515" i="2"/>
  <c r="O515" i="2"/>
  <c r="N515" i="2"/>
  <c r="AK514" i="2"/>
  <c r="AJ514" i="2"/>
  <c r="AF514" i="2"/>
  <c r="X514" i="2"/>
  <c r="AB514" i="2" s="1"/>
  <c r="W514" i="2"/>
  <c r="V514" i="2"/>
  <c r="AC514" i="2" s="1"/>
  <c r="P514" i="2"/>
  <c r="O514" i="2"/>
  <c r="AK513" i="2"/>
  <c r="AJ513" i="2"/>
  <c r="AF513" i="2"/>
  <c r="W513" i="2"/>
  <c r="V513" i="2"/>
  <c r="AC513" i="2" s="1"/>
  <c r="P513" i="2"/>
  <c r="O513" i="2"/>
  <c r="AK512" i="2"/>
  <c r="AJ512" i="2"/>
  <c r="AF512" i="2"/>
  <c r="X512" i="2"/>
  <c r="AB512" i="2" s="1"/>
  <c r="W512" i="2"/>
  <c r="V512" i="2"/>
  <c r="AC512" i="2" s="1"/>
  <c r="P512" i="2"/>
  <c r="O512" i="2"/>
  <c r="AK511" i="2"/>
  <c r="AJ511" i="2"/>
  <c r="AF511" i="2"/>
  <c r="X511" i="2"/>
  <c r="AB511" i="2" s="1"/>
  <c r="W511" i="2"/>
  <c r="V511" i="2"/>
  <c r="AC511" i="2" s="1"/>
  <c r="P511" i="2"/>
  <c r="O511" i="2"/>
  <c r="AK510" i="2"/>
  <c r="AJ510" i="2"/>
  <c r="AF510" i="2"/>
  <c r="X510" i="2"/>
  <c r="AB510" i="2" s="1"/>
  <c r="W510" i="2"/>
  <c r="V510" i="2"/>
  <c r="AC510" i="2" s="1"/>
  <c r="P510" i="2"/>
  <c r="O510" i="2"/>
  <c r="AK509" i="2"/>
  <c r="AJ509" i="2"/>
  <c r="AF509" i="2"/>
  <c r="X509" i="2"/>
  <c r="AB509" i="2" s="1"/>
  <c r="W509" i="2"/>
  <c r="V509" i="2"/>
  <c r="AC509" i="2" s="1"/>
  <c r="P509" i="2"/>
  <c r="O509" i="2"/>
  <c r="AK508" i="2"/>
  <c r="AJ508" i="2"/>
  <c r="AF508" i="2"/>
  <c r="X508" i="2"/>
  <c r="AB508" i="2" s="1"/>
  <c r="W508" i="2"/>
  <c r="V508" i="2"/>
  <c r="AC508" i="2" s="1"/>
  <c r="P508" i="2"/>
  <c r="O508" i="2"/>
  <c r="AK507" i="2"/>
  <c r="AJ507" i="2"/>
  <c r="AF507" i="2"/>
  <c r="X507" i="2"/>
  <c r="AB507" i="2" s="1"/>
  <c r="W507" i="2"/>
  <c r="V507" i="2"/>
  <c r="AC507" i="2" s="1"/>
  <c r="P507" i="2"/>
  <c r="O507" i="2"/>
  <c r="AK506" i="2"/>
  <c r="AJ506" i="2"/>
  <c r="AF506" i="2"/>
  <c r="X506" i="2"/>
  <c r="AB506" i="2" s="1"/>
  <c r="W506" i="2"/>
  <c r="V506" i="2"/>
  <c r="AC506" i="2" s="1"/>
  <c r="P506" i="2"/>
  <c r="O506" i="2"/>
  <c r="AK505" i="2"/>
  <c r="AJ505" i="2"/>
  <c r="AF505" i="2"/>
  <c r="X505" i="2"/>
  <c r="AB505" i="2" s="1"/>
  <c r="W505" i="2"/>
  <c r="V505" i="2"/>
  <c r="AC505" i="2" s="1"/>
  <c r="P505" i="2"/>
  <c r="O505" i="2"/>
  <c r="AK504" i="2"/>
  <c r="AJ504" i="2"/>
  <c r="AF504" i="2"/>
  <c r="X504" i="2"/>
  <c r="AB504" i="2" s="1"/>
  <c r="W504" i="2"/>
  <c r="V504" i="2"/>
  <c r="AC504" i="2" s="1"/>
  <c r="P504" i="2"/>
  <c r="O504" i="2"/>
  <c r="AK503" i="2"/>
  <c r="AJ503" i="2"/>
  <c r="AF503" i="2"/>
  <c r="X503" i="2"/>
  <c r="AB503" i="2" s="1"/>
  <c r="W503" i="2"/>
  <c r="V503" i="2"/>
  <c r="AC503" i="2" s="1"/>
  <c r="P503" i="2"/>
  <c r="O503" i="2"/>
  <c r="AK502" i="2"/>
  <c r="AJ502" i="2"/>
  <c r="AF502" i="2"/>
  <c r="X502" i="2"/>
  <c r="AB502" i="2" s="1"/>
  <c r="W502" i="2"/>
  <c r="V502" i="2"/>
  <c r="AC502" i="2" s="1"/>
  <c r="P502" i="2"/>
  <c r="O502" i="2"/>
  <c r="AK501" i="2"/>
  <c r="AJ501" i="2"/>
  <c r="AF501" i="2"/>
  <c r="X501" i="2"/>
  <c r="AB501" i="2" s="1"/>
  <c r="W501" i="2"/>
  <c r="V501" i="2"/>
  <c r="AC501" i="2" s="1"/>
  <c r="P501" i="2"/>
  <c r="O501" i="2"/>
  <c r="AK500" i="2"/>
  <c r="AJ500" i="2"/>
  <c r="AF500" i="2"/>
  <c r="X500" i="2"/>
  <c r="AB500" i="2" s="1"/>
  <c r="W500" i="2"/>
  <c r="V500" i="2"/>
  <c r="AC500" i="2" s="1"/>
  <c r="P500" i="2"/>
  <c r="O500" i="2"/>
  <c r="AK499" i="2"/>
  <c r="AJ499" i="2"/>
  <c r="AF499" i="2"/>
  <c r="X499" i="2"/>
  <c r="AB499" i="2" s="1"/>
  <c r="W499" i="2"/>
  <c r="V499" i="2"/>
  <c r="AC499" i="2" s="1"/>
  <c r="P499" i="2"/>
  <c r="O499" i="2"/>
  <c r="AK498" i="2"/>
  <c r="AJ498" i="2"/>
  <c r="AF498" i="2"/>
  <c r="X498" i="2"/>
  <c r="AB498" i="2" s="1"/>
  <c r="W498" i="2"/>
  <c r="V498" i="2"/>
  <c r="AC498" i="2" s="1"/>
  <c r="P498" i="2"/>
  <c r="O498" i="2"/>
  <c r="AK497" i="2"/>
  <c r="AJ497" i="2"/>
  <c r="AF497" i="2"/>
  <c r="X497" i="2"/>
  <c r="AB497" i="2" s="1"/>
  <c r="W497" i="2"/>
  <c r="V497" i="2"/>
  <c r="AC497" i="2" s="1"/>
  <c r="P497" i="2"/>
  <c r="O497" i="2"/>
  <c r="AK496" i="2"/>
  <c r="AJ496" i="2"/>
  <c r="AF496" i="2"/>
  <c r="X496" i="2"/>
  <c r="AB496" i="2" s="1"/>
  <c r="W496" i="2"/>
  <c r="V496" i="2"/>
  <c r="AC496" i="2" s="1"/>
  <c r="P496" i="2"/>
  <c r="O496" i="2"/>
  <c r="AK495" i="2"/>
  <c r="AJ495" i="2"/>
  <c r="AF495" i="2"/>
  <c r="X495" i="2"/>
  <c r="AB495" i="2" s="1"/>
  <c r="W495" i="2"/>
  <c r="V495" i="2"/>
  <c r="AC495" i="2" s="1"/>
  <c r="P495" i="2"/>
  <c r="O495" i="2"/>
  <c r="AK494" i="2"/>
  <c r="AJ494" i="2"/>
  <c r="AF494" i="2"/>
  <c r="X494" i="2"/>
  <c r="AB494" i="2" s="1"/>
  <c r="W494" i="2"/>
  <c r="V494" i="2"/>
  <c r="AC494" i="2" s="1"/>
  <c r="P494" i="2"/>
  <c r="O494" i="2"/>
  <c r="AK493" i="2"/>
  <c r="AJ493" i="2"/>
  <c r="AF493" i="2"/>
  <c r="X493" i="2"/>
  <c r="AB493" i="2" s="1"/>
  <c r="W493" i="2"/>
  <c r="V493" i="2"/>
  <c r="AC493" i="2" s="1"/>
  <c r="P493" i="2"/>
  <c r="O493" i="2"/>
  <c r="AK492" i="2"/>
  <c r="AJ492" i="2"/>
  <c r="AF492" i="2"/>
  <c r="X492" i="2"/>
  <c r="AB492" i="2" s="1"/>
  <c r="W492" i="2"/>
  <c r="V492" i="2"/>
  <c r="AC492" i="2" s="1"/>
  <c r="P492" i="2"/>
  <c r="O492" i="2"/>
  <c r="AK491" i="2"/>
  <c r="AJ491" i="2"/>
  <c r="AF491" i="2"/>
  <c r="X491" i="2"/>
  <c r="AB491" i="2" s="1"/>
  <c r="W491" i="2"/>
  <c r="V491" i="2"/>
  <c r="AC491" i="2" s="1"/>
  <c r="P491" i="2"/>
  <c r="O491" i="2"/>
  <c r="AK490" i="2"/>
  <c r="AJ490" i="2"/>
  <c r="AF490" i="2"/>
  <c r="X490" i="2"/>
  <c r="AB490" i="2" s="1"/>
  <c r="W490" i="2"/>
  <c r="V490" i="2"/>
  <c r="AC490" i="2" s="1"/>
  <c r="P490" i="2"/>
  <c r="O490" i="2"/>
  <c r="AK489" i="2"/>
  <c r="AJ489" i="2"/>
  <c r="AF489" i="2"/>
  <c r="X489" i="2"/>
  <c r="AB489" i="2" s="1"/>
  <c r="W489" i="2"/>
  <c r="V489" i="2"/>
  <c r="AC489" i="2" s="1"/>
  <c r="P489" i="2"/>
  <c r="O489" i="2"/>
  <c r="AK488" i="2"/>
  <c r="AJ488" i="2"/>
  <c r="AF488" i="2"/>
  <c r="X488" i="2"/>
  <c r="AB488" i="2" s="1"/>
  <c r="W488" i="2"/>
  <c r="V488" i="2"/>
  <c r="AC488" i="2" s="1"/>
  <c r="P488" i="2"/>
  <c r="O488" i="2"/>
  <c r="AK487" i="2"/>
  <c r="AJ487" i="2"/>
  <c r="AF487" i="2"/>
  <c r="X487" i="2"/>
  <c r="AB487" i="2" s="1"/>
  <c r="W487" i="2"/>
  <c r="V487" i="2"/>
  <c r="AC487" i="2" s="1"/>
  <c r="P487" i="2"/>
  <c r="O487" i="2"/>
  <c r="AK486" i="2"/>
  <c r="AJ486" i="2"/>
  <c r="AF486" i="2"/>
  <c r="X486" i="2"/>
  <c r="AB486" i="2" s="1"/>
  <c r="W486" i="2"/>
  <c r="V486" i="2"/>
  <c r="AC486" i="2" s="1"/>
  <c r="P486" i="2"/>
  <c r="O486" i="2"/>
  <c r="N486" i="2"/>
  <c r="AK485" i="2"/>
  <c r="AJ485" i="2"/>
  <c r="AF485" i="2"/>
  <c r="X485" i="2"/>
  <c r="AB485" i="2" s="1"/>
  <c r="W485" i="2"/>
  <c r="V485" i="2"/>
  <c r="AC485" i="2" s="1"/>
  <c r="P485" i="2"/>
  <c r="O485" i="2"/>
  <c r="AK484" i="2"/>
  <c r="AJ484" i="2"/>
  <c r="AF484" i="2"/>
  <c r="X484" i="2"/>
  <c r="AB484" i="2" s="1"/>
  <c r="W484" i="2"/>
  <c r="V484" i="2"/>
  <c r="AC484" i="2" s="1"/>
  <c r="P484" i="2"/>
  <c r="O484" i="2"/>
  <c r="AK483" i="2"/>
  <c r="AJ483" i="2"/>
  <c r="AF483" i="2"/>
  <c r="X483" i="2"/>
  <c r="AB483" i="2" s="1"/>
  <c r="W483" i="2"/>
  <c r="V483" i="2"/>
  <c r="AC483" i="2" s="1"/>
  <c r="P483" i="2"/>
  <c r="O483" i="2"/>
  <c r="AK482" i="2"/>
  <c r="AJ482" i="2"/>
  <c r="AF482" i="2"/>
  <c r="X482" i="2"/>
  <c r="AB482" i="2" s="1"/>
  <c r="W482" i="2"/>
  <c r="V482" i="2"/>
  <c r="AC482" i="2" s="1"/>
  <c r="P482" i="2"/>
  <c r="O482" i="2"/>
  <c r="AK481" i="2"/>
  <c r="AJ481" i="2"/>
  <c r="AF481" i="2"/>
  <c r="X481" i="2"/>
  <c r="AB481" i="2" s="1"/>
  <c r="W481" i="2"/>
  <c r="V481" i="2"/>
  <c r="AC481" i="2" s="1"/>
  <c r="P481" i="2"/>
  <c r="O481" i="2"/>
  <c r="AK480" i="2"/>
  <c r="AJ480" i="2"/>
  <c r="AF480" i="2"/>
  <c r="X480" i="2"/>
  <c r="AB480" i="2" s="1"/>
  <c r="W480" i="2"/>
  <c r="V480" i="2"/>
  <c r="AC480" i="2" s="1"/>
  <c r="P480" i="2"/>
  <c r="O480" i="2"/>
  <c r="AK479" i="2"/>
  <c r="AJ479" i="2"/>
  <c r="AF479" i="2"/>
  <c r="X479" i="2"/>
  <c r="AB479" i="2" s="1"/>
  <c r="W479" i="2"/>
  <c r="V479" i="2"/>
  <c r="AC479" i="2" s="1"/>
  <c r="P479" i="2"/>
  <c r="O479" i="2"/>
  <c r="AK478" i="2"/>
  <c r="AJ478" i="2"/>
  <c r="AF478" i="2"/>
  <c r="X478" i="2"/>
  <c r="AB478" i="2" s="1"/>
  <c r="W478" i="2"/>
  <c r="V478" i="2"/>
  <c r="AC478" i="2" s="1"/>
  <c r="P478" i="2"/>
  <c r="O478" i="2"/>
  <c r="AK477" i="2"/>
  <c r="AJ477" i="2"/>
  <c r="AF477" i="2"/>
  <c r="X477" i="2"/>
  <c r="AB477" i="2" s="1"/>
  <c r="W477" i="2"/>
  <c r="V477" i="2"/>
  <c r="AC477" i="2" s="1"/>
  <c r="P477" i="2"/>
  <c r="O477" i="2"/>
  <c r="AK476" i="2"/>
  <c r="AJ476" i="2"/>
  <c r="AF476" i="2"/>
  <c r="X476" i="2"/>
  <c r="AB476" i="2" s="1"/>
  <c r="W476" i="2"/>
  <c r="V476" i="2"/>
  <c r="AC476" i="2" s="1"/>
  <c r="P476" i="2"/>
  <c r="O476" i="2"/>
  <c r="AK475" i="2"/>
  <c r="AJ475" i="2"/>
  <c r="AF475" i="2"/>
  <c r="X475" i="2"/>
  <c r="AB475" i="2" s="1"/>
  <c r="W475" i="2"/>
  <c r="V475" i="2"/>
  <c r="AC475" i="2" s="1"/>
  <c r="P475" i="2"/>
  <c r="O475" i="2"/>
  <c r="AK474" i="2"/>
  <c r="AJ474" i="2"/>
  <c r="AF474" i="2"/>
  <c r="X474" i="2"/>
  <c r="AB474" i="2" s="1"/>
  <c r="W474" i="2"/>
  <c r="V474" i="2"/>
  <c r="AC474" i="2" s="1"/>
  <c r="P474" i="2"/>
  <c r="O474" i="2"/>
  <c r="AK473" i="2"/>
  <c r="AJ473" i="2"/>
  <c r="AF473" i="2"/>
  <c r="X473" i="2"/>
  <c r="AB473" i="2" s="1"/>
  <c r="W473" i="2"/>
  <c r="V473" i="2"/>
  <c r="AC473" i="2" s="1"/>
  <c r="P473" i="2"/>
  <c r="O473" i="2"/>
  <c r="AK472" i="2"/>
  <c r="AJ472" i="2"/>
  <c r="AF472" i="2"/>
  <c r="X472" i="2"/>
  <c r="AB472" i="2" s="1"/>
  <c r="W472" i="2"/>
  <c r="V472" i="2"/>
  <c r="AC472" i="2" s="1"/>
  <c r="P472" i="2"/>
  <c r="O472" i="2"/>
  <c r="AK471" i="2"/>
  <c r="AJ471" i="2"/>
  <c r="AF471" i="2"/>
  <c r="X471" i="2"/>
  <c r="AB471" i="2" s="1"/>
  <c r="W471" i="2"/>
  <c r="V471" i="2"/>
  <c r="AC471" i="2" s="1"/>
  <c r="P471" i="2"/>
  <c r="O471" i="2"/>
  <c r="AK470" i="2"/>
  <c r="AJ470" i="2"/>
  <c r="AF470" i="2"/>
  <c r="X470" i="2"/>
  <c r="AB470" i="2" s="1"/>
  <c r="W470" i="2"/>
  <c r="V470" i="2"/>
  <c r="AC470" i="2" s="1"/>
  <c r="P470" i="2"/>
  <c r="O470" i="2"/>
  <c r="AK469" i="2"/>
  <c r="AJ469" i="2"/>
  <c r="AF469" i="2"/>
  <c r="X469" i="2"/>
  <c r="AB469" i="2" s="1"/>
  <c r="W469" i="2"/>
  <c r="V469" i="2"/>
  <c r="AC469" i="2" s="1"/>
  <c r="P469" i="2"/>
  <c r="O469" i="2"/>
  <c r="AK468" i="2"/>
  <c r="AJ468" i="2"/>
  <c r="AF468" i="2"/>
  <c r="X468" i="2"/>
  <c r="AB468" i="2" s="1"/>
  <c r="W468" i="2"/>
  <c r="V468" i="2"/>
  <c r="AC468" i="2" s="1"/>
  <c r="P468" i="2"/>
  <c r="O468" i="2"/>
  <c r="N468" i="2"/>
  <c r="AK467" i="2"/>
  <c r="AJ467" i="2"/>
  <c r="AF467" i="2"/>
  <c r="X467" i="2"/>
  <c r="AB467" i="2" s="1"/>
  <c r="W467" i="2"/>
  <c r="V467" i="2"/>
  <c r="AC467" i="2" s="1"/>
  <c r="P467" i="2"/>
  <c r="O467" i="2"/>
  <c r="AK466" i="2"/>
  <c r="AJ466" i="2"/>
  <c r="AF466" i="2"/>
  <c r="X466" i="2"/>
  <c r="AB466" i="2" s="1"/>
  <c r="W466" i="2"/>
  <c r="V466" i="2"/>
  <c r="AC466" i="2" s="1"/>
  <c r="P466" i="2"/>
  <c r="O466" i="2"/>
  <c r="N466" i="2"/>
  <c r="AK465" i="2"/>
  <c r="AJ465" i="2"/>
  <c r="AF465" i="2"/>
  <c r="X465" i="2"/>
  <c r="AB465" i="2" s="1"/>
  <c r="W465" i="2"/>
  <c r="V465" i="2"/>
  <c r="AC465" i="2" s="1"/>
  <c r="P465" i="2"/>
  <c r="O465" i="2"/>
  <c r="AK464" i="2"/>
  <c r="AJ464" i="2"/>
  <c r="AF464" i="2"/>
  <c r="X464" i="2"/>
  <c r="AB464" i="2" s="1"/>
  <c r="W464" i="2"/>
  <c r="V464" i="2"/>
  <c r="AC464" i="2" s="1"/>
  <c r="P464" i="2"/>
  <c r="O464" i="2"/>
  <c r="AK463" i="2"/>
  <c r="AJ463" i="2"/>
  <c r="AF463" i="2"/>
  <c r="X463" i="2"/>
  <c r="AB463" i="2" s="1"/>
  <c r="W463" i="2"/>
  <c r="V463" i="2"/>
  <c r="AC463" i="2" s="1"/>
  <c r="P463" i="2"/>
  <c r="O463" i="2"/>
  <c r="AK462" i="2"/>
  <c r="AJ462" i="2"/>
  <c r="AF462" i="2"/>
  <c r="X462" i="2"/>
  <c r="AB462" i="2" s="1"/>
  <c r="W462" i="2"/>
  <c r="V462" i="2"/>
  <c r="AC462" i="2" s="1"/>
  <c r="P462" i="2"/>
  <c r="O462" i="2"/>
  <c r="AK461" i="2"/>
  <c r="AJ461" i="2"/>
  <c r="AF461" i="2"/>
  <c r="X461" i="2"/>
  <c r="AB461" i="2" s="1"/>
  <c r="W461" i="2"/>
  <c r="V461" i="2"/>
  <c r="AC461" i="2" s="1"/>
  <c r="P461" i="2"/>
  <c r="O461" i="2"/>
  <c r="N461" i="2"/>
  <c r="AK460" i="2"/>
  <c r="AJ460" i="2"/>
  <c r="AF460" i="2"/>
  <c r="AD460" i="2"/>
  <c r="AC460" i="2"/>
  <c r="AB460" i="2"/>
  <c r="AK459" i="2"/>
  <c r="AJ459" i="2"/>
  <c r="AF459" i="2"/>
  <c r="X459" i="2"/>
  <c r="AB459" i="2" s="1"/>
  <c r="W459" i="2"/>
  <c r="V459" i="2"/>
  <c r="AC459" i="2" s="1"/>
  <c r="P459" i="2"/>
  <c r="O459" i="2"/>
  <c r="N459" i="2"/>
  <c r="AK458" i="2"/>
  <c r="AJ458" i="2"/>
  <c r="AF458" i="2"/>
  <c r="X458" i="2"/>
  <c r="AB458" i="2" s="1"/>
  <c r="W458" i="2"/>
  <c r="V458" i="2"/>
  <c r="AC458" i="2" s="1"/>
  <c r="P458" i="2"/>
  <c r="O458" i="2"/>
  <c r="N458" i="2"/>
  <c r="AK457" i="2"/>
  <c r="AJ457" i="2"/>
  <c r="AF457" i="2"/>
  <c r="X457" i="2"/>
  <c r="AB457" i="2" s="1"/>
  <c r="W457" i="2"/>
  <c r="V457" i="2"/>
  <c r="AC457" i="2" s="1"/>
  <c r="P457" i="2"/>
  <c r="O457" i="2"/>
  <c r="N457" i="2"/>
  <c r="AK456" i="2"/>
  <c r="AJ456" i="2"/>
  <c r="AF456" i="2"/>
  <c r="X456" i="2"/>
  <c r="AB456" i="2" s="1"/>
  <c r="W456" i="2"/>
  <c r="V456" i="2"/>
  <c r="AC456" i="2" s="1"/>
  <c r="P456" i="2"/>
  <c r="O456" i="2"/>
  <c r="AK455" i="2"/>
  <c r="AJ455" i="2"/>
  <c r="AF455" i="2"/>
  <c r="X455" i="2"/>
  <c r="AB455" i="2" s="1"/>
  <c r="W455" i="2"/>
  <c r="V455" i="2"/>
  <c r="AC455" i="2" s="1"/>
  <c r="P455" i="2"/>
  <c r="O455" i="2"/>
  <c r="AK454" i="2"/>
  <c r="AJ454" i="2"/>
  <c r="AF454" i="2"/>
  <c r="X454" i="2"/>
  <c r="AB454" i="2" s="1"/>
  <c r="W454" i="2"/>
  <c r="V454" i="2"/>
  <c r="AC454" i="2" s="1"/>
  <c r="P454" i="2"/>
  <c r="O454" i="2"/>
  <c r="N454" i="2"/>
  <c r="AK453" i="2"/>
  <c r="AJ453" i="2"/>
  <c r="AF453" i="2"/>
  <c r="X453" i="2"/>
  <c r="AB453" i="2" s="1"/>
  <c r="W453" i="2"/>
  <c r="V453" i="2"/>
  <c r="AC453" i="2" s="1"/>
  <c r="P453" i="2"/>
  <c r="O453" i="2"/>
  <c r="AK452" i="2"/>
  <c r="AJ452" i="2"/>
  <c r="AF452" i="2"/>
  <c r="X452" i="2"/>
  <c r="AB452" i="2" s="1"/>
  <c r="W452" i="2"/>
  <c r="V452" i="2"/>
  <c r="AC452" i="2" s="1"/>
  <c r="P452" i="2"/>
  <c r="O452" i="2"/>
  <c r="N452" i="2"/>
  <c r="AK451" i="2"/>
  <c r="AJ451" i="2"/>
  <c r="AF451" i="2"/>
  <c r="X451" i="2"/>
  <c r="AB451" i="2" s="1"/>
  <c r="W451" i="2"/>
  <c r="V451" i="2"/>
  <c r="AC451" i="2" s="1"/>
  <c r="P451" i="2"/>
  <c r="O451" i="2"/>
  <c r="AK450" i="2"/>
  <c r="AJ450" i="2"/>
  <c r="AF450" i="2"/>
  <c r="X450" i="2"/>
  <c r="AB450" i="2" s="1"/>
  <c r="W450" i="2"/>
  <c r="V450" i="2"/>
  <c r="AC450" i="2" s="1"/>
  <c r="P450" i="2"/>
  <c r="O450" i="2"/>
  <c r="N450" i="2"/>
  <c r="AK449" i="2"/>
  <c r="AJ449" i="2"/>
  <c r="AF449" i="2"/>
  <c r="X449" i="2"/>
  <c r="AB449" i="2" s="1"/>
  <c r="W449" i="2"/>
  <c r="V449" i="2"/>
  <c r="AC449" i="2" s="1"/>
  <c r="P449" i="2"/>
  <c r="O449" i="2"/>
  <c r="N449" i="2"/>
  <c r="AK448" i="2"/>
  <c r="AJ448" i="2"/>
  <c r="AF448" i="2"/>
  <c r="X448" i="2"/>
  <c r="AB448" i="2" s="1"/>
  <c r="W448" i="2"/>
  <c r="V448" i="2"/>
  <c r="AC448" i="2" s="1"/>
  <c r="P448" i="2"/>
  <c r="O448" i="2"/>
  <c r="N448" i="2"/>
  <c r="AK447" i="2"/>
  <c r="AJ447" i="2"/>
  <c r="AF447" i="2"/>
  <c r="X447" i="2"/>
  <c r="AB447" i="2" s="1"/>
  <c r="W447" i="2"/>
  <c r="V447" i="2"/>
  <c r="AC447" i="2" s="1"/>
  <c r="P447" i="2"/>
  <c r="O447" i="2"/>
  <c r="N447" i="2"/>
  <c r="AK446" i="2"/>
  <c r="AJ446" i="2"/>
  <c r="AF446" i="2"/>
  <c r="X446" i="2"/>
  <c r="AB446" i="2" s="1"/>
  <c r="W446" i="2"/>
  <c r="V446" i="2"/>
  <c r="AC446" i="2" s="1"/>
  <c r="P446" i="2"/>
  <c r="O446" i="2"/>
  <c r="N446" i="2"/>
  <c r="AK445" i="2"/>
  <c r="AJ445" i="2"/>
  <c r="AF445" i="2"/>
  <c r="X445" i="2"/>
  <c r="AB445" i="2" s="1"/>
  <c r="W445" i="2"/>
  <c r="V445" i="2"/>
  <c r="AC445" i="2" s="1"/>
  <c r="P445" i="2"/>
  <c r="O445" i="2"/>
  <c r="N445" i="2"/>
  <c r="AK444" i="2"/>
  <c r="AJ444" i="2"/>
  <c r="AF444" i="2"/>
  <c r="X444" i="2"/>
  <c r="AB444" i="2" s="1"/>
  <c r="W444" i="2"/>
  <c r="V444" i="2"/>
  <c r="AC444" i="2" s="1"/>
  <c r="P444" i="2"/>
  <c r="O444" i="2"/>
  <c r="AK443" i="2"/>
  <c r="AJ443" i="2"/>
  <c r="AF443" i="2"/>
  <c r="X443" i="2"/>
  <c r="AB443" i="2" s="1"/>
  <c r="W443" i="2"/>
  <c r="V443" i="2"/>
  <c r="AC443" i="2" s="1"/>
  <c r="P443" i="2"/>
  <c r="O443" i="2"/>
  <c r="N443" i="2"/>
  <c r="AK442" i="2"/>
  <c r="AJ442" i="2"/>
  <c r="AF442" i="2"/>
  <c r="X442" i="2"/>
  <c r="AB442" i="2" s="1"/>
  <c r="W442" i="2"/>
  <c r="V442" i="2"/>
  <c r="AC442" i="2" s="1"/>
  <c r="P442" i="2"/>
  <c r="O442" i="2"/>
  <c r="AK441" i="2"/>
  <c r="AJ441" i="2"/>
  <c r="AF441" i="2"/>
  <c r="X441" i="2"/>
  <c r="AB441" i="2" s="1"/>
  <c r="W441" i="2"/>
  <c r="V441" i="2"/>
  <c r="AC441" i="2" s="1"/>
  <c r="P441" i="2"/>
  <c r="O441" i="2"/>
  <c r="N441" i="2"/>
  <c r="AK440" i="2"/>
  <c r="AJ440" i="2"/>
  <c r="AF440" i="2"/>
  <c r="X440" i="2"/>
  <c r="AB440" i="2" s="1"/>
  <c r="W440" i="2"/>
  <c r="V440" i="2"/>
  <c r="AC440" i="2" s="1"/>
  <c r="P440" i="2"/>
  <c r="O440" i="2"/>
  <c r="AK439" i="2"/>
  <c r="AJ439" i="2"/>
  <c r="AF439" i="2"/>
  <c r="X439" i="2"/>
  <c r="AB439" i="2" s="1"/>
  <c r="W439" i="2"/>
  <c r="V439" i="2"/>
  <c r="AC439" i="2" s="1"/>
  <c r="P439" i="2"/>
  <c r="O439" i="2"/>
  <c r="AK438" i="2"/>
  <c r="AJ438" i="2"/>
  <c r="AF438" i="2"/>
  <c r="X438" i="2"/>
  <c r="AB438" i="2" s="1"/>
  <c r="W438" i="2"/>
  <c r="V438" i="2"/>
  <c r="AC438" i="2" s="1"/>
  <c r="P438" i="2"/>
  <c r="O438" i="2"/>
  <c r="AK437" i="2"/>
  <c r="AJ437" i="2"/>
  <c r="AF437" i="2"/>
  <c r="X437" i="2"/>
  <c r="AB437" i="2" s="1"/>
  <c r="W437" i="2"/>
  <c r="V437" i="2"/>
  <c r="AC437" i="2" s="1"/>
  <c r="P437" i="2"/>
  <c r="O437" i="2"/>
  <c r="AK436" i="2"/>
  <c r="AJ436" i="2"/>
  <c r="AF436" i="2"/>
  <c r="X436" i="2"/>
  <c r="AB436" i="2" s="1"/>
  <c r="W436" i="2"/>
  <c r="V436" i="2"/>
  <c r="AC436" i="2" s="1"/>
  <c r="P436" i="2"/>
  <c r="O436" i="2"/>
  <c r="AK435" i="2"/>
  <c r="AJ435" i="2"/>
  <c r="AF435" i="2"/>
  <c r="X435" i="2"/>
  <c r="AB435" i="2" s="1"/>
  <c r="W435" i="2"/>
  <c r="V435" i="2"/>
  <c r="AC435" i="2" s="1"/>
  <c r="P435" i="2"/>
  <c r="O435" i="2"/>
  <c r="N435" i="2"/>
  <c r="AK434" i="2"/>
  <c r="AJ434" i="2"/>
  <c r="AF434" i="2"/>
  <c r="X434" i="2"/>
  <c r="AB434" i="2" s="1"/>
  <c r="W434" i="2"/>
  <c r="V434" i="2"/>
  <c r="AC434" i="2" s="1"/>
  <c r="P434" i="2"/>
  <c r="O434" i="2"/>
  <c r="AK433" i="2"/>
  <c r="AJ433" i="2"/>
  <c r="AF433" i="2"/>
  <c r="X433" i="2"/>
  <c r="AB433" i="2" s="1"/>
  <c r="W433" i="2"/>
  <c r="V433" i="2"/>
  <c r="AC433" i="2" s="1"/>
  <c r="P433" i="2"/>
  <c r="O433" i="2"/>
  <c r="N433" i="2"/>
  <c r="AK432" i="2"/>
  <c r="AJ432" i="2"/>
  <c r="AF432" i="2"/>
  <c r="X432" i="2"/>
  <c r="AB432" i="2" s="1"/>
  <c r="W432" i="2"/>
  <c r="V432" i="2"/>
  <c r="AC432" i="2" s="1"/>
  <c r="P432" i="2"/>
  <c r="O432" i="2"/>
  <c r="N432" i="2"/>
  <c r="AK431" i="2"/>
  <c r="AJ431" i="2"/>
  <c r="AF431" i="2"/>
  <c r="X431" i="2"/>
  <c r="AB431" i="2" s="1"/>
  <c r="W431" i="2"/>
  <c r="V431" i="2"/>
  <c r="AC431" i="2" s="1"/>
  <c r="P431" i="2"/>
  <c r="O431" i="2"/>
  <c r="N431" i="2"/>
  <c r="AK430" i="2"/>
  <c r="AJ430" i="2"/>
  <c r="AF430" i="2"/>
  <c r="X430" i="2"/>
  <c r="AB430" i="2" s="1"/>
  <c r="W430" i="2"/>
  <c r="V430" i="2"/>
  <c r="AC430" i="2" s="1"/>
  <c r="P430" i="2"/>
  <c r="O430" i="2"/>
  <c r="AK429" i="2"/>
  <c r="AJ429" i="2"/>
  <c r="AF429" i="2"/>
  <c r="X429" i="2"/>
  <c r="AB429" i="2" s="1"/>
  <c r="W429" i="2"/>
  <c r="V429" i="2"/>
  <c r="AC429" i="2" s="1"/>
  <c r="P429" i="2"/>
  <c r="O429" i="2"/>
  <c r="AK428" i="2"/>
  <c r="AJ428" i="2"/>
  <c r="AF428" i="2"/>
  <c r="X428" i="2"/>
  <c r="AB428" i="2" s="1"/>
  <c r="W428" i="2"/>
  <c r="V428" i="2"/>
  <c r="AC428" i="2" s="1"/>
  <c r="P428" i="2"/>
  <c r="O428" i="2"/>
  <c r="AK427" i="2"/>
  <c r="AJ427" i="2"/>
  <c r="AF427" i="2"/>
  <c r="X427" i="2"/>
  <c r="AB427" i="2" s="1"/>
  <c r="W427" i="2"/>
  <c r="V427" i="2"/>
  <c r="AC427" i="2" s="1"/>
  <c r="P427" i="2"/>
  <c r="O427" i="2"/>
  <c r="N427" i="2"/>
  <c r="AK426" i="2"/>
  <c r="AJ426" i="2"/>
  <c r="AF426" i="2"/>
  <c r="X426" i="2"/>
  <c r="AB426" i="2" s="1"/>
  <c r="W426" i="2"/>
  <c r="V426" i="2"/>
  <c r="AC426" i="2" s="1"/>
  <c r="P426" i="2"/>
  <c r="O426" i="2"/>
  <c r="AK425" i="2"/>
  <c r="AJ425" i="2"/>
  <c r="AF425" i="2"/>
  <c r="X425" i="2"/>
  <c r="AB425" i="2" s="1"/>
  <c r="W425" i="2"/>
  <c r="V425" i="2"/>
  <c r="AC425" i="2" s="1"/>
  <c r="P425" i="2"/>
  <c r="O425" i="2"/>
  <c r="AK424" i="2"/>
  <c r="AJ424" i="2"/>
  <c r="AF424" i="2"/>
  <c r="X424" i="2"/>
  <c r="AB424" i="2" s="1"/>
  <c r="W424" i="2"/>
  <c r="V424" i="2"/>
  <c r="AC424" i="2" s="1"/>
  <c r="P424" i="2"/>
  <c r="O424" i="2"/>
  <c r="AK423" i="2"/>
  <c r="AJ423" i="2"/>
  <c r="AF423" i="2"/>
  <c r="X423" i="2"/>
  <c r="AB423" i="2" s="1"/>
  <c r="W423" i="2"/>
  <c r="V423" i="2"/>
  <c r="AC423" i="2" s="1"/>
  <c r="P423" i="2"/>
  <c r="O423" i="2"/>
  <c r="AK422" i="2"/>
  <c r="AJ422" i="2"/>
  <c r="AF422" i="2"/>
  <c r="X422" i="2"/>
  <c r="AB422" i="2" s="1"/>
  <c r="W422" i="2"/>
  <c r="V422" i="2"/>
  <c r="AC422" i="2" s="1"/>
  <c r="P422" i="2"/>
  <c r="O422" i="2"/>
  <c r="N422" i="2"/>
  <c r="AK421" i="2"/>
  <c r="AJ421" i="2"/>
  <c r="AF421" i="2"/>
  <c r="X421" i="2"/>
  <c r="AB421" i="2" s="1"/>
  <c r="W421" i="2"/>
  <c r="V421" i="2"/>
  <c r="AC421" i="2" s="1"/>
  <c r="P421" i="2"/>
  <c r="O421" i="2"/>
  <c r="N421" i="2"/>
  <c r="AK420" i="2"/>
  <c r="AJ420" i="2"/>
  <c r="AF420" i="2"/>
  <c r="X420" i="2"/>
  <c r="AB420" i="2" s="1"/>
  <c r="W420" i="2"/>
  <c r="V420" i="2"/>
  <c r="AC420" i="2" s="1"/>
  <c r="P420" i="2"/>
  <c r="O420" i="2"/>
  <c r="AK419" i="2"/>
  <c r="AJ419" i="2"/>
  <c r="AF419" i="2"/>
  <c r="X419" i="2"/>
  <c r="AB419" i="2" s="1"/>
  <c r="W419" i="2"/>
  <c r="V419" i="2"/>
  <c r="AC419" i="2" s="1"/>
  <c r="P419" i="2"/>
  <c r="O419" i="2"/>
  <c r="AK418" i="2"/>
  <c r="AJ418" i="2"/>
  <c r="AF418" i="2"/>
  <c r="X418" i="2"/>
  <c r="AB418" i="2" s="1"/>
  <c r="W418" i="2"/>
  <c r="V418" i="2"/>
  <c r="AC418" i="2" s="1"/>
  <c r="P418" i="2"/>
  <c r="O418" i="2"/>
  <c r="AK417" i="2"/>
  <c r="AJ417" i="2"/>
  <c r="AF417" i="2"/>
  <c r="X417" i="2"/>
  <c r="AB417" i="2" s="1"/>
  <c r="W417" i="2"/>
  <c r="V417" i="2"/>
  <c r="AC417" i="2" s="1"/>
  <c r="P417" i="2"/>
  <c r="O417" i="2"/>
  <c r="N417" i="2"/>
  <c r="AK416" i="2"/>
  <c r="AJ416" i="2"/>
  <c r="AF416" i="2"/>
  <c r="X416" i="2"/>
  <c r="AB416" i="2" s="1"/>
  <c r="W416" i="2"/>
  <c r="V416" i="2"/>
  <c r="AC416" i="2" s="1"/>
  <c r="P416" i="2"/>
  <c r="O416" i="2"/>
  <c r="AK415" i="2"/>
  <c r="AJ415" i="2"/>
  <c r="AF415" i="2"/>
  <c r="X415" i="2"/>
  <c r="AB415" i="2" s="1"/>
  <c r="W415" i="2"/>
  <c r="V415" i="2"/>
  <c r="AC415" i="2" s="1"/>
  <c r="P415" i="2"/>
  <c r="O415" i="2"/>
  <c r="AK414" i="2"/>
  <c r="AJ414" i="2"/>
  <c r="AF414" i="2"/>
  <c r="X414" i="2"/>
  <c r="AB414" i="2" s="1"/>
  <c r="W414" i="2"/>
  <c r="V414" i="2"/>
  <c r="AC414" i="2" s="1"/>
  <c r="P414" i="2"/>
  <c r="O414" i="2"/>
  <c r="AK413" i="2"/>
  <c r="AJ413" i="2"/>
  <c r="AF413" i="2"/>
  <c r="X413" i="2"/>
  <c r="AB413" i="2" s="1"/>
  <c r="W413" i="2"/>
  <c r="V413" i="2"/>
  <c r="AC413" i="2" s="1"/>
  <c r="P413" i="2"/>
  <c r="O413" i="2"/>
  <c r="AK412" i="2"/>
  <c r="AJ412" i="2"/>
  <c r="AF412" i="2"/>
  <c r="X412" i="2"/>
  <c r="AB412" i="2" s="1"/>
  <c r="W412" i="2"/>
  <c r="V412" i="2"/>
  <c r="AC412" i="2" s="1"/>
  <c r="P412" i="2"/>
  <c r="O412" i="2"/>
  <c r="AK411" i="2"/>
  <c r="AJ411" i="2"/>
  <c r="AF411" i="2"/>
  <c r="X411" i="2"/>
  <c r="AB411" i="2" s="1"/>
  <c r="W411" i="2"/>
  <c r="V411" i="2"/>
  <c r="AC411" i="2" s="1"/>
  <c r="P411" i="2"/>
  <c r="O411" i="2"/>
  <c r="AK410" i="2"/>
  <c r="AJ410" i="2"/>
  <c r="AF410" i="2"/>
  <c r="X410" i="2"/>
  <c r="AB410" i="2" s="1"/>
  <c r="W410" i="2"/>
  <c r="V410" i="2"/>
  <c r="AC410" i="2" s="1"/>
  <c r="P410" i="2"/>
  <c r="O410" i="2"/>
  <c r="AK409" i="2"/>
  <c r="AJ409" i="2"/>
  <c r="AF409" i="2"/>
  <c r="X409" i="2"/>
  <c r="AB409" i="2" s="1"/>
  <c r="W409" i="2"/>
  <c r="V409" i="2"/>
  <c r="AC409" i="2" s="1"/>
  <c r="P409" i="2"/>
  <c r="O409" i="2"/>
  <c r="AK408" i="2"/>
  <c r="AJ408" i="2"/>
  <c r="AF408" i="2"/>
  <c r="X408" i="2"/>
  <c r="AB408" i="2" s="1"/>
  <c r="W408" i="2"/>
  <c r="V408" i="2"/>
  <c r="AC408" i="2" s="1"/>
  <c r="P408" i="2"/>
  <c r="O408" i="2"/>
  <c r="N408" i="2"/>
  <c r="AK407" i="2"/>
  <c r="AJ407" i="2"/>
  <c r="AF407" i="2"/>
  <c r="X407" i="2"/>
  <c r="AB407" i="2" s="1"/>
  <c r="W407" i="2"/>
  <c r="V407" i="2"/>
  <c r="AC407" i="2" s="1"/>
  <c r="P407" i="2"/>
  <c r="O407" i="2"/>
  <c r="AK406" i="2"/>
  <c r="AJ406" i="2"/>
  <c r="AF406" i="2"/>
  <c r="X406" i="2"/>
  <c r="AB406" i="2" s="1"/>
  <c r="W406" i="2"/>
  <c r="V406" i="2"/>
  <c r="AC406" i="2" s="1"/>
  <c r="P406" i="2"/>
  <c r="O406" i="2"/>
  <c r="N406" i="2"/>
  <c r="AK405" i="2"/>
  <c r="AJ405" i="2"/>
  <c r="AF405" i="2"/>
  <c r="X405" i="2"/>
  <c r="AB405" i="2" s="1"/>
  <c r="W405" i="2"/>
  <c r="V405" i="2"/>
  <c r="AC405" i="2" s="1"/>
  <c r="P405" i="2"/>
  <c r="O405" i="2"/>
  <c r="N405" i="2"/>
  <c r="AK404" i="2"/>
  <c r="AJ404" i="2"/>
  <c r="AF404" i="2"/>
  <c r="X404" i="2"/>
  <c r="AB404" i="2" s="1"/>
  <c r="W404" i="2"/>
  <c r="V404" i="2"/>
  <c r="AC404" i="2" s="1"/>
  <c r="P404" i="2"/>
  <c r="O404" i="2"/>
  <c r="N404" i="2"/>
  <c r="AK403" i="2"/>
  <c r="AJ403" i="2"/>
  <c r="AF403" i="2"/>
  <c r="X403" i="2"/>
  <c r="AB403" i="2" s="1"/>
  <c r="W403" i="2"/>
  <c r="V403" i="2"/>
  <c r="AC403" i="2" s="1"/>
  <c r="P403" i="2"/>
  <c r="O403" i="2"/>
  <c r="AK402" i="2"/>
  <c r="AJ402" i="2"/>
  <c r="AF402" i="2"/>
  <c r="X402" i="2"/>
  <c r="AB402" i="2" s="1"/>
  <c r="W402" i="2"/>
  <c r="V402" i="2"/>
  <c r="AC402" i="2" s="1"/>
  <c r="P402" i="2"/>
  <c r="O402" i="2"/>
  <c r="N402" i="2"/>
  <c r="AK401" i="2"/>
  <c r="AJ401" i="2"/>
  <c r="AF401" i="2"/>
  <c r="X401" i="2"/>
  <c r="AB401" i="2" s="1"/>
  <c r="W401" i="2"/>
  <c r="V401" i="2"/>
  <c r="AC401" i="2" s="1"/>
  <c r="P401" i="2"/>
  <c r="O401" i="2"/>
  <c r="N401" i="2"/>
  <c r="AK400" i="2"/>
  <c r="AJ400" i="2"/>
  <c r="AF400" i="2"/>
  <c r="X400" i="2"/>
  <c r="AB400" i="2" s="1"/>
  <c r="W400" i="2"/>
  <c r="V400" i="2"/>
  <c r="AC400" i="2" s="1"/>
  <c r="P400" i="2"/>
  <c r="O400" i="2"/>
  <c r="AK399" i="2"/>
  <c r="AJ399" i="2"/>
  <c r="AF399" i="2"/>
  <c r="X399" i="2"/>
  <c r="AB399" i="2" s="1"/>
  <c r="W399" i="2"/>
  <c r="V399" i="2"/>
  <c r="AC399" i="2" s="1"/>
  <c r="P399" i="2"/>
  <c r="O399" i="2"/>
  <c r="AK398" i="2"/>
  <c r="AJ398" i="2"/>
  <c r="AF398" i="2"/>
  <c r="X398" i="2"/>
  <c r="AB398" i="2" s="1"/>
  <c r="W398" i="2"/>
  <c r="V398" i="2"/>
  <c r="AC398" i="2" s="1"/>
  <c r="P398" i="2"/>
  <c r="O398" i="2"/>
  <c r="AK397" i="2"/>
  <c r="AJ397" i="2"/>
  <c r="AF397" i="2"/>
  <c r="X397" i="2"/>
  <c r="AB397" i="2" s="1"/>
  <c r="W397" i="2"/>
  <c r="V397" i="2"/>
  <c r="AC397" i="2" s="1"/>
  <c r="P397" i="2"/>
  <c r="O397" i="2"/>
  <c r="AK396" i="2"/>
  <c r="AJ396" i="2"/>
  <c r="AF396" i="2"/>
  <c r="X396" i="2"/>
  <c r="AB396" i="2" s="1"/>
  <c r="W396" i="2"/>
  <c r="V396" i="2"/>
  <c r="AC396" i="2" s="1"/>
  <c r="P396" i="2"/>
  <c r="O396" i="2"/>
  <c r="AK395" i="2"/>
  <c r="AJ395" i="2"/>
  <c r="AF395" i="2"/>
  <c r="X395" i="2"/>
  <c r="AB395" i="2" s="1"/>
  <c r="W395" i="2"/>
  <c r="V395" i="2"/>
  <c r="AC395" i="2" s="1"/>
  <c r="P395" i="2"/>
  <c r="O395" i="2"/>
  <c r="AK394" i="2"/>
  <c r="AJ394" i="2"/>
  <c r="AF394" i="2"/>
  <c r="W394" i="2"/>
  <c r="V394" i="2"/>
  <c r="AC394" i="2" s="1"/>
  <c r="AD394" i="2" s="1"/>
  <c r="AE394" i="2" s="1"/>
  <c r="P394" i="2"/>
  <c r="O394" i="2"/>
  <c r="N394" i="2"/>
  <c r="AK393" i="2"/>
  <c r="AJ393" i="2"/>
  <c r="AF393" i="2"/>
  <c r="X393" i="2"/>
  <c r="AB393" i="2" s="1"/>
  <c r="W393" i="2"/>
  <c r="V393" i="2"/>
  <c r="AC393" i="2" s="1"/>
  <c r="P393" i="2"/>
  <c r="O393" i="2"/>
  <c r="AK392" i="2"/>
  <c r="AJ392" i="2"/>
  <c r="AF392" i="2"/>
  <c r="X392" i="2"/>
  <c r="AB392" i="2" s="1"/>
  <c r="W392" i="2"/>
  <c r="V392" i="2"/>
  <c r="AC392" i="2" s="1"/>
  <c r="P392" i="2"/>
  <c r="O392" i="2"/>
  <c r="AK391" i="2"/>
  <c r="AJ391" i="2"/>
  <c r="AF391" i="2"/>
  <c r="W391" i="2"/>
  <c r="V391" i="2"/>
  <c r="AC391" i="2" s="1"/>
  <c r="AD391" i="2" s="1"/>
  <c r="AE391" i="2" s="1"/>
  <c r="P391" i="2"/>
  <c r="O391" i="2"/>
  <c r="N391" i="2"/>
  <c r="AK390" i="2"/>
  <c r="AJ390" i="2"/>
  <c r="AF390" i="2"/>
  <c r="X390" i="2"/>
  <c r="AB390" i="2" s="1"/>
  <c r="W390" i="2"/>
  <c r="V390" i="2"/>
  <c r="AC390" i="2" s="1"/>
  <c r="P390" i="2"/>
  <c r="O390" i="2"/>
  <c r="AK389" i="2"/>
  <c r="AJ389" i="2"/>
  <c r="AF389" i="2"/>
  <c r="X389" i="2"/>
  <c r="AB389" i="2" s="1"/>
  <c r="W389" i="2"/>
  <c r="V389" i="2"/>
  <c r="AC389" i="2" s="1"/>
  <c r="P389" i="2"/>
  <c r="O389" i="2"/>
  <c r="AK388" i="2"/>
  <c r="AJ388" i="2"/>
  <c r="AF388" i="2"/>
  <c r="X388" i="2"/>
  <c r="AB388" i="2" s="1"/>
  <c r="W388" i="2"/>
  <c r="V388" i="2"/>
  <c r="AC388" i="2" s="1"/>
  <c r="P388" i="2"/>
  <c r="O388" i="2"/>
  <c r="N388" i="2"/>
  <c r="AK387" i="2"/>
  <c r="AJ387" i="2"/>
  <c r="AF387" i="2"/>
  <c r="X387" i="2"/>
  <c r="AB387" i="2" s="1"/>
  <c r="W387" i="2"/>
  <c r="V387" i="2"/>
  <c r="AC387" i="2" s="1"/>
  <c r="P387" i="2"/>
  <c r="O387" i="2"/>
  <c r="AK386" i="2"/>
  <c r="AJ386" i="2"/>
  <c r="AF386" i="2"/>
  <c r="X386" i="2"/>
  <c r="AB386" i="2" s="1"/>
  <c r="W386" i="2"/>
  <c r="V386" i="2"/>
  <c r="AC386" i="2" s="1"/>
  <c r="P386" i="2"/>
  <c r="O386" i="2"/>
  <c r="AK385" i="2"/>
  <c r="AJ385" i="2"/>
  <c r="AF385" i="2"/>
  <c r="X385" i="2"/>
  <c r="AB385" i="2" s="1"/>
  <c r="W385" i="2"/>
  <c r="V385" i="2"/>
  <c r="AC385" i="2" s="1"/>
  <c r="P385" i="2"/>
  <c r="O385" i="2"/>
  <c r="AK384" i="2"/>
  <c r="AJ384" i="2"/>
  <c r="AF384" i="2"/>
  <c r="X384" i="2"/>
  <c r="AB384" i="2" s="1"/>
  <c r="W384" i="2"/>
  <c r="V384" i="2"/>
  <c r="AC384" i="2" s="1"/>
  <c r="P384" i="2"/>
  <c r="O384" i="2"/>
  <c r="AK383" i="2"/>
  <c r="AJ383" i="2"/>
  <c r="AF383" i="2"/>
  <c r="X383" i="2"/>
  <c r="AB383" i="2" s="1"/>
  <c r="W383" i="2"/>
  <c r="V383" i="2"/>
  <c r="AC383" i="2" s="1"/>
  <c r="P383" i="2"/>
  <c r="O383" i="2"/>
  <c r="AK382" i="2"/>
  <c r="AJ382" i="2"/>
  <c r="AF382" i="2"/>
  <c r="X382" i="2"/>
  <c r="AB382" i="2" s="1"/>
  <c r="W382" i="2"/>
  <c r="V382" i="2"/>
  <c r="AC382" i="2" s="1"/>
  <c r="P382" i="2"/>
  <c r="O382" i="2"/>
  <c r="AK381" i="2"/>
  <c r="AJ381" i="2"/>
  <c r="AF381" i="2"/>
  <c r="X381" i="2"/>
  <c r="AB381" i="2" s="1"/>
  <c r="W381" i="2"/>
  <c r="V381" i="2"/>
  <c r="AC381" i="2" s="1"/>
  <c r="P381" i="2"/>
  <c r="O381" i="2"/>
  <c r="N381" i="2"/>
  <c r="AK380" i="2"/>
  <c r="AJ380" i="2"/>
  <c r="AF380" i="2"/>
  <c r="X380" i="2"/>
  <c r="AB380" i="2" s="1"/>
  <c r="W380" i="2"/>
  <c r="V380" i="2"/>
  <c r="AC380" i="2" s="1"/>
  <c r="P380" i="2"/>
  <c r="O380" i="2"/>
  <c r="AK379" i="2"/>
  <c r="AJ379" i="2"/>
  <c r="AF379" i="2"/>
  <c r="X379" i="2"/>
  <c r="AB379" i="2" s="1"/>
  <c r="W379" i="2"/>
  <c r="V379" i="2"/>
  <c r="AC379" i="2" s="1"/>
  <c r="P379" i="2"/>
  <c r="O379" i="2"/>
  <c r="N379" i="2"/>
  <c r="AK378" i="2"/>
  <c r="AJ378" i="2"/>
  <c r="AF378" i="2"/>
  <c r="X378" i="2"/>
  <c r="AB378" i="2" s="1"/>
  <c r="W378" i="2"/>
  <c r="V378" i="2"/>
  <c r="AC378" i="2" s="1"/>
  <c r="P378" i="2"/>
  <c r="O378" i="2"/>
  <c r="AK377" i="2"/>
  <c r="AJ377" i="2"/>
  <c r="AF377" i="2"/>
  <c r="X377" i="2"/>
  <c r="AB377" i="2" s="1"/>
  <c r="W377" i="2"/>
  <c r="V377" i="2"/>
  <c r="AC377" i="2" s="1"/>
  <c r="P377" i="2"/>
  <c r="O377" i="2"/>
  <c r="AK376" i="2"/>
  <c r="AJ376" i="2"/>
  <c r="AF376" i="2"/>
  <c r="X376" i="2"/>
  <c r="AB376" i="2" s="1"/>
  <c r="W376" i="2"/>
  <c r="V376" i="2"/>
  <c r="AC376" i="2" s="1"/>
  <c r="P376" i="2"/>
  <c r="O376" i="2"/>
  <c r="AK375" i="2"/>
  <c r="AJ375" i="2"/>
  <c r="AF375" i="2"/>
  <c r="X375" i="2"/>
  <c r="AB375" i="2" s="1"/>
  <c r="W375" i="2"/>
  <c r="V375" i="2"/>
  <c r="AC375" i="2" s="1"/>
  <c r="P375" i="2"/>
  <c r="O375" i="2"/>
  <c r="AK374" i="2"/>
  <c r="AJ374" i="2"/>
  <c r="AF374" i="2"/>
  <c r="X374" i="2"/>
  <c r="AB374" i="2" s="1"/>
  <c r="W374" i="2"/>
  <c r="V374" i="2"/>
  <c r="AC374" i="2" s="1"/>
  <c r="P374" i="2"/>
  <c r="O374" i="2"/>
  <c r="AK373" i="2"/>
  <c r="AJ373" i="2"/>
  <c r="AF373" i="2"/>
  <c r="X373" i="2"/>
  <c r="AB373" i="2" s="1"/>
  <c r="W373" i="2"/>
  <c r="V373" i="2"/>
  <c r="AC373" i="2" s="1"/>
  <c r="P373" i="2"/>
  <c r="O373" i="2"/>
  <c r="AK372" i="2"/>
  <c r="AJ372" i="2"/>
  <c r="AF372" i="2"/>
  <c r="X372" i="2"/>
  <c r="AB372" i="2" s="1"/>
  <c r="W372" i="2"/>
  <c r="V372" i="2"/>
  <c r="AC372" i="2" s="1"/>
  <c r="P372" i="2"/>
  <c r="O372" i="2"/>
  <c r="N372" i="2"/>
  <c r="AK371" i="2"/>
  <c r="AJ371" i="2"/>
  <c r="AF371" i="2"/>
  <c r="X371" i="2"/>
  <c r="AB371" i="2" s="1"/>
  <c r="W371" i="2"/>
  <c r="V371" i="2"/>
  <c r="AC371" i="2" s="1"/>
  <c r="P371" i="2"/>
  <c r="O371" i="2"/>
  <c r="AK370" i="2"/>
  <c r="AJ370" i="2"/>
  <c r="AF370" i="2"/>
  <c r="X370" i="2"/>
  <c r="AB370" i="2" s="1"/>
  <c r="W370" i="2"/>
  <c r="V370" i="2"/>
  <c r="AC370" i="2" s="1"/>
  <c r="P370" i="2"/>
  <c r="O370" i="2"/>
  <c r="AK369" i="2"/>
  <c r="AJ369" i="2"/>
  <c r="AF369" i="2"/>
  <c r="X369" i="2"/>
  <c r="AB369" i="2" s="1"/>
  <c r="W369" i="2"/>
  <c r="V369" i="2"/>
  <c r="AC369" i="2" s="1"/>
  <c r="P369" i="2"/>
  <c r="O369" i="2"/>
  <c r="AK368" i="2"/>
  <c r="AJ368" i="2"/>
  <c r="AF368" i="2"/>
  <c r="X368" i="2"/>
  <c r="AB368" i="2" s="1"/>
  <c r="W368" i="2"/>
  <c r="V368" i="2"/>
  <c r="AC368" i="2" s="1"/>
  <c r="P368" i="2"/>
  <c r="O368" i="2"/>
  <c r="AK367" i="2"/>
  <c r="AJ367" i="2"/>
  <c r="AF367" i="2"/>
  <c r="X367" i="2"/>
  <c r="AB367" i="2" s="1"/>
  <c r="W367" i="2"/>
  <c r="V367" i="2"/>
  <c r="AC367" i="2" s="1"/>
  <c r="P367" i="2"/>
  <c r="O367" i="2"/>
  <c r="AK366" i="2"/>
  <c r="AJ366" i="2"/>
  <c r="AF366" i="2"/>
  <c r="X366" i="2"/>
  <c r="AB366" i="2" s="1"/>
  <c r="W366" i="2"/>
  <c r="V366" i="2"/>
  <c r="P366" i="2"/>
  <c r="O366" i="2"/>
  <c r="AK365" i="2"/>
  <c r="AJ365" i="2"/>
  <c r="AF365" i="2"/>
  <c r="X365" i="2"/>
  <c r="AB365" i="2" s="1"/>
  <c r="W365" i="2"/>
  <c r="V365" i="2"/>
  <c r="AC365" i="2" s="1"/>
  <c r="P365" i="2"/>
  <c r="O365" i="2"/>
  <c r="AK364" i="2"/>
  <c r="AJ364" i="2"/>
  <c r="AF364" i="2"/>
  <c r="X364" i="2"/>
  <c r="AB364" i="2" s="1"/>
  <c r="W364" i="2"/>
  <c r="V364" i="2"/>
  <c r="AC364" i="2" s="1"/>
  <c r="P364" i="2"/>
  <c r="O364" i="2"/>
  <c r="N364" i="2"/>
  <c r="AK363" i="2"/>
  <c r="AJ363" i="2"/>
  <c r="AF363" i="2"/>
  <c r="X363" i="2"/>
  <c r="AB363" i="2" s="1"/>
  <c r="W363" i="2"/>
  <c r="V363" i="2"/>
  <c r="AC363" i="2" s="1"/>
  <c r="P363" i="2"/>
  <c r="O363" i="2"/>
  <c r="AK362" i="2"/>
  <c r="AJ362" i="2"/>
  <c r="AF362" i="2"/>
  <c r="X362" i="2"/>
  <c r="AB362" i="2" s="1"/>
  <c r="W362" i="2"/>
  <c r="V362" i="2"/>
  <c r="AC362" i="2" s="1"/>
  <c r="P362" i="2"/>
  <c r="O362" i="2"/>
  <c r="AK361" i="2"/>
  <c r="AJ361" i="2"/>
  <c r="AF361" i="2"/>
  <c r="X361" i="2"/>
  <c r="AB361" i="2" s="1"/>
  <c r="W361" i="2"/>
  <c r="V361" i="2"/>
  <c r="AC361" i="2" s="1"/>
  <c r="P361" i="2"/>
  <c r="O361" i="2"/>
  <c r="AK360" i="2"/>
  <c r="AJ360" i="2"/>
  <c r="AF360" i="2"/>
  <c r="X360" i="2"/>
  <c r="AB360" i="2" s="1"/>
  <c r="W360" i="2"/>
  <c r="V360" i="2"/>
  <c r="AC360" i="2" s="1"/>
  <c r="P360" i="2"/>
  <c r="O360" i="2"/>
  <c r="AK359" i="2"/>
  <c r="AJ359" i="2"/>
  <c r="AF359" i="2"/>
  <c r="X359" i="2"/>
  <c r="AB359" i="2" s="1"/>
  <c r="W359" i="2"/>
  <c r="V359" i="2"/>
  <c r="AC359" i="2" s="1"/>
  <c r="P359" i="2"/>
  <c r="O359" i="2"/>
  <c r="AK358" i="2"/>
  <c r="AJ358" i="2"/>
  <c r="AF358" i="2"/>
  <c r="X358" i="2"/>
  <c r="AB358" i="2" s="1"/>
  <c r="W358" i="2"/>
  <c r="V358" i="2"/>
  <c r="AC358" i="2" s="1"/>
  <c r="P358" i="2"/>
  <c r="O358" i="2"/>
  <c r="AK357" i="2"/>
  <c r="AJ357" i="2"/>
  <c r="AF357" i="2"/>
  <c r="X357" i="2"/>
  <c r="AB357" i="2" s="1"/>
  <c r="W357" i="2"/>
  <c r="V357" i="2"/>
  <c r="AC357" i="2" s="1"/>
  <c r="P357" i="2"/>
  <c r="O357" i="2"/>
  <c r="AK356" i="2"/>
  <c r="AJ356" i="2"/>
  <c r="AF356" i="2"/>
  <c r="X356" i="2"/>
  <c r="AB356" i="2" s="1"/>
  <c r="W356" i="2"/>
  <c r="V356" i="2"/>
  <c r="AC356" i="2" s="1"/>
  <c r="P356" i="2"/>
  <c r="O356" i="2"/>
  <c r="AK355" i="2"/>
  <c r="AJ355" i="2"/>
  <c r="AF355" i="2"/>
  <c r="X355" i="2"/>
  <c r="AB355" i="2" s="1"/>
  <c r="W355" i="2"/>
  <c r="V355" i="2"/>
  <c r="AC355" i="2" s="1"/>
  <c r="P355" i="2"/>
  <c r="O355" i="2"/>
  <c r="AK354" i="2"/>
  <c r="AJ354" i="2"/>
  <c r="AF354" i="2"/>
  <c r="X354" i="2"/>
  <c r="AB354" i="2" s="1"/>
  <c r="W354" i="2"/>
  <c r="V354" i="2"/>
  <c r="AC354" i="2" s="1"/>
  <c r="P354" i="2"/>
  <c r="O354" i="2"/>
  <c r="AK353" i="2"/>
  <c r="AJ353" i="2"/>
  <c r="AF353" i="2"/>
  <c r="X353" i="2"/>
  <c r="AB353" i="2" s="1"/>
  <c r="W353" i="2"/>
  <c r="V353" i="2"/>
  <c r="AC353" i="2" s="1"/>
  <c r="P353" i="2"/>
  <c r="O353" i="2"/>
  <c r="AK352" i="2"/>
  <c r="AJ352" i="2"/>
  <c r="AF352" i="2"/>
  <c r="X352" i="2"/>
  <c r="AB352" i="2" s="1"/>
  <c r="W352" i="2"/>
  <c r="V352" i="2"/>
  <c r="AC352" i="2" s="1"/>
  <c r="P352" i="2"/>
  <c r="O352" i="2"/>
  <c r="AK351" i="2"/>
  <c r="AJ351" i="2"/>
  <c r="AF351" i="2"/>
  <c r="X351" i="2"/>
  <c r="AB351" i="2" s="1"/>
  <c r="W351" i="2"/>
  <c r="V351" i="2"/>
  <c r="AC351" i="2" s="1"/>
  <c r="P351" i="2"/>
  <c r="O351" i="2"/>
  <c r="AK350" i="2"/>
  <c r="AJ350" i="2"/>
  <c r="AF350" i="2"/>
  <c r="X350" i="2"/>
  <c r="AB350" i="2" s="1"/>
  <c r="W350" i="2"/>
  <c r="V350" i="2"/>
  <c r="AC350" i="2" s="1"/>
  <c r="P350" i="2"/>
  <c r="O350" i="2"/>
  <c r="AK349" i="2"/>
  <c r="AJ349" i="2"/>
  <c r="AF349" i="2"/>
  <c r="X349" i="2"/>
  <c r="AB349" i="2" s="1"/>
  <c r="W349" i="2"/>
  <c r="V349" i="2"/>
  <c r="AC349" i="2" s="1"/>
  <c r="P349" i="2"/>
  <c r="O349" i="2"/>
  <c r="AK348" i="2"/>
  <c r="AJ348" i="2"/>
  <c r="AF348" i="2"/>
  <c r="X348" i="2"/>
  <c r="AB348" i="2" s="1"/>
  <c r="W348" i="2"/>
  <c r="V348" i="2"/>
  <c r="AC348" i="2" s="1"/>
  <c r="P348" i="2"/>
  <c r="O348" i="2"/>
  <c r="AK347" i="2"/>
  <c r="AJ347" i="2"/>
  <c r="AF347" i="2"/>
  <c r="X347" i="2"/>
  <c r="AB347" i="2" s="1"/>
  <c r="W347" i="2"/>
  <c r="V347" i="2"/>
  <c r="AC347" i="2" s="1"/>
  <c r="P347" i="2"/>
  <c r="O347" i="2"/>
  <c r="N347" i="2"/>
  <c r="AK346" i="2"/>
  <c r="AJ346" i="2"/>
  <c r="AF346" i="2"/>
  <c r="X346" i="2"/>
  <c r="AB346" i="2" s="1"/>
  <c r="W346" i="2"/>
  <c r="V346" i="2"/>
  <c r="AC346" i="2" s="1"/>
  <c r="P346" i="2"/>
  <c r="O346" i="2"/>
  <c r="AK345" i="2"/>
  <c r="AJ345" i="2"/>
  <c r="AF345" i="2"/>
  <c r="X345" i="2"/>
  <c r="AB345" i="2" s="1"/>
  <c r="W345" i="2"/>
  <c r="V345" i="2"/>
  <c r="AC345" i="2" s="1"/>
  <c r="P345" i="2"/>
  <c r="O345" i="2"/>
  <c r="AK344" i="2"/>
  <c r="AJ344" i="2"/>
  <c r="AF344" i="2"/>
  <c r="X344" i="2"/>
  <c r="AB344" i="2" s="1"/>
  <c r="W344" i="2"/>
  <c r="V344" i="2"/>
  <c r="AC344" i="2" s="1"/>
  <c r="P344" i="2"/>
  <c r="O344" i="2"/>
  <c r="AK343" i="2"/>
  <c r="AJ343" i="2"/>
  <c r="AF343" i="2"/>
  <c r="X343" i="2"/>
  <c r="AB343" i="2" s="1"/>
  <c r="W343" i="2"/>
  <c r="V343" i="2"/>
  <c r="AC343" i="2" s="1"/>
  <c r="P343" i="2"/>
  <c r="O343" i="2"/>
  <c r="AK342" i="2"/>
  <c r="AJ342" i="2"/>
  <c r="AF342" i="2"/>
  <c r="X342" i="2"/>
  <c r="AB342" i="2" s="1"/>
  <c r="W342" i="2"/>
  <c r="V342" i="2"/>
  <c r="AC342" i="2" s="1"/>
  <c r="P342" i="2"/>
  <c r="O342" i="2"/>
  <c r="AK341" i="2"/>
  <c r="AJ341" i="2"/>
  <c r="AF341" i="2"/>
  <c r="X341" i="2"/>
  <c r="AB341" i="2" s="1"/>
  <c r="W341" i="2"/>
  <c r="V341" i="2"/>
  <c r="AC341" i="2" s="1"/>
  <c r="P341" i="2"/>
  <c r="O341" i="2"/>
  <c r="AK340" i="2"/>
  <c r="AJ340" i="2"/>
  <c r="AF340" i="2"/>
  <c r="X340" i="2"/>
  <c r="AB340" i="2" s="1"/>
  <c r="W340" i="2"/>
  <c r="V340" i="2"/>
  <c r="AC340" i="2" s="1"/>
  <c r="P340" i="2"/>
  <c r="O340" i="2"/>
  <c r="N340" i="2"/>
  <c r="AK339" i="2"/>
  <c r="AJ339" i="2"/>
  <c r="AF339" i="2"/>
  <c r="X339" i="2"/>
  <c r="AB339" i="2" s="1"/>
  <c r="W339" i="2"/>
  <c r="V339" i="2"/>
  <c r="AC339" i="2" s="1"/>
  <c r="P339" i="2"/>
  <c r="O339" i="2"/>
  <c r="AK338" i="2"/>
  <c r="AJ338" i="2"/>
  <c r="AF338" i="2"/>
  <c r="X338" i="2"/>
  <c r="AB338" i="2" s="1"/>
  <c r="W338" i="2"/>
  <c r="V338" i="2"/>
  <c r="AC338" i="2" s="1"/>
  <c r="P338" i="2"/>
  <c r="O338" i="2"/>
  <c r="AK337" i="2"/>
  <c r="AJ337" i="2"/>
  <c r="AF337" i="2"/>
  <c r="X337" i="2"/>
  <c r="AB337" i="2" s="1"/>
  <c r="W337" i="2"/>
  <c r="V337" i="2"/>
  <c r="AC337" i="2" s="1"/>
  <c r="P337" i="2"/>
  <c r="O337" i="2"/>
  <c r="AK336" i="2"/>
  <c r="AJ336" i="2"/>
  <c r="AF336" i="2"/>
  <c r="X336" i="2"/>
  <c r="AB336" i="2" s="1"/>
  <c r="W336" i="2"/>
  <c r="V336" i="2"/>
  <c r="AC336" i="2" s="1"/>
  <c r="P336" i="2"/>
  <c r="O336" i="2"/>
  <c r="AK335" i="2"/>
  <c r="AJ335" i="2"/>
  <c r="AF335" i="2"/>
  <c r="X335" i="2"/>
  <c r="AB335" i="2" s="1"/>
  <c r="W335" i="2"/>
  <c r="V335" i="2"/>
  <c r="AC335" i="2" s="1"/>
  <c r="P335" i="2"/>
  <c r="O335" i="2"/>
  <c r="AK334" i="2"/>
  <c r="AJ334" i="2"/>
  <c r="AF334" i="2"/>
  <c r="X334" i="2"/>
  <c r="AB334" i="2" s="1"/>
  <c r="W334" i="2"/>
  <c r="V334" i="2"/>
  <c r="AC334" i="2" s="1"/>
  <c r="P334" i="2"/>
  <c r="O334" i="2"/>
  <c r="N334" i="2"/>
  <c r="AK333" i="2"/>
  <c r="AJ333" i="2"/>
  <c r="AF333" i="2"/>
  <c r="X333" i="2"/>
  <c r="AB333" i="2" s="1"/>
  <c r="W333" i="2"/>
  <c r="V333" i="2"/>
  <c r="AC333" i="2" s="1"/>
  <c r="P333" i="2"/>
  <c r="O333" i="2"/>
  <c r="N333" i="2"/>
  <c r="AK332" i="2"/>
  <c r="AJ332" i="2"/>
  <c r="AF332" i="2"/>
  <c r="X332" i="2"/>
  <c r="AB332" i="2" s="1"/>
  <c r="W332" i="2"/>
  <c r="V332" i="2"/>
  <c r="AC332" i="2" s="1"/>
  <c r="P332" i="2"/>
  <c r="O332" i="2"/>
  <c r="AK331" i="2"/>
  <c r="AJ331" i="2"/>
  <c r="AF331" i="2"/>
  <c r="X331" i="2"/>
  <c r="AB331" i="2" s="1"/>
  <c r="W331" i="2"/>
  <c r="V331" i="2"/>
  <c r="AC331" i="2" s="1"/>
  <c r="P331" i="2"/>
  <c r="O331" i="2"/>
  <c r="N331" i="2"/>
  <c r="AK330" i="2"/>
  <c r="AJ330" i="2"/>
  <c r="AF330" i="2"/>
  <c r="X330" i="2"/>
  <c r="AB330" i="2" s="1"/>
  <c r="W330" i="2"/>
  <c r="V330" i="2"/>
  <c r="AC330" i="2" s="1"/>
  <c r="P330" i="2"/>
  <c r="O330" i="2"/>
  <c r="AK329" i="2"/>
  <c r="AJ329" i="2"/>
  <c r="AF329" i="2"/>
  <c r="X329" i="2"/>
  <c r="AB329" i="2" s="1"/>
  <c r="W329" i="2"/>
  <c r="V329" i="2"/>
  <c r="AC329" i="2" s="1"/>
  <c r="P329" i="2"/>
  <c r="O329" i="2"/>
  <c r="N329" i="2"/>
  <c r="AK328" i="2"/>
  <c r="AJ328" i="2"/>
  <c r="AF328" i="2"/>
  <c r="X328" i="2"/>
  <c r="AB328" i="2" s="1"/>
  <c r="W328" i="2"/>
  <c r="V328" i="2"/>
  <c r="AC328" i="2" s="1"/>
  <c r="P328" i="2"/>
  <c r="O328" i="2"/>
  <c r="N328" i="2"/>
  <c r="AK327" i="2"/>
  <c r="AJ327" i="2"/>
  <c r="AF327" i="2"/>
  <c r="X327" i="2"/>
  <c r="AB327" i="2" s="1"/>
  <c r="W327" i="2"/>
  <c r="V327" i="2"/>
  <c r="AC327" i="2" s="1"/>
  <c r="P327" i="2"/>
  <c r="O327" i="2"/>
  <c r="AK326" i="2"/>
  <c r="AJ326" i="2"/>
  <c r="AF326" i="2"/>
  <c r="X326" i="2"/>
  <c r="AB326" i="2" s="1"/>
  <c r="W326" i="2"/>
  <c r="V326" i="2"/>
  <c r="AC326" i="2" s="1"/>
  <c r="P326" i="2"/>
  <c r="O326" i="2"/>
  <c r="AK325" i="2"/>
  <c r="AJ325" i="2"/>
  <c r="AF325" i="2"/>
  <c r="X325" i="2"/>
  <c r="AB325" i="2" s="1"/>
  <c r="W325" i="2"/>
  <c r="V325" i="2"/>
  <c r="AC325" i="2" s="1"/>
  <c r="P325" i="2"/>
  <c r="O325" i="2"/>
  <c r="N325" i="2"/>
  <c r="AK324" i="2"/>
  <c r="AJ324" i="2"/>
  <c r="AF324" i="2"/>
  <c r="X324" i="2"/>
  <c r="AB324" i="2" s="1"/>
  <c r="W324" i="2"/>
  <c r="V324" i="2"/>
  <c r="AC324" i="2" s="1"/>
  <c r="P324" i="2"/>
  <c r="O324" i="2"/>
  <c r="N324" i="2"/>
  <c r="AK323" i="2"/>
  <c r="AJ323" i="2"/>
  <c r="AF323" i="2"/>
  <c r="X323" i="2"/>
  <c r="AB323" i="2" s="1"/>
  <c r="W323" i="2"/>
  <c r="V323" i="2"/>
  <c r="AC323" i="2" s="1"/>
  <c r="P323" i="2"/>
  <c r="O323" i="2"/>
  <c r="N323" i="2"/>
  <c r="AK322" i="2"/>
  <c r="AJ322" i="2"/>
  <c r="AF322" i="2"/>
  <c r="X322" i="2"/>
  <c r="AB322" i="2" s="1"/>
  <c r="W322" i="2"/>
  <c r="V322" i="2"/>
  <c r="AC322" i="2" s="1"/>
  <c r="P322" i="2"/>
  <c r="O322" i="2"/>
  <c r="N322" i="2"/>
  <c r="AK321" i="2"/>
  <c r="AJ321" i="2"/>
  <c r="AF321" i="2"/>
  <c r="X321" i="2"/>
  <c r="AB321" i="2" s="1"/>
  <c r="W321" i="2"/>
  <c r="V321" i="2"/>
  <c r="AC321" i="2" s="1"/>
  <c r="P321" i="2"/>
  <c r="O321" i="2"/>
  <c r="N321" i="2"/>
  <c r="AK320" i="2"/>
  <c r="AJ320" i="2"/>
  <c r="AF320" i="2"/>
  <c r="X320" i="2"/>
  <c r="AB320" i="2" s="1"/>
  <c r="W320" i="2"/>
  <c r="V320" i="2"/>
  <c r="AC320" i="2" s="1"/>
  <c r="P320" i="2"/>
  <c r="O320" i="2"/>
  <c r="N320" i="2"/>
  <c r="AK319" i="2"/>
  <c r="AJ319" i="2"/>
  <c r="AF319" i="2"/>
  <c r="X319" i="2"/>
  <c r="AB319" i="2" s="1"/>
  <c r="W319" i="2"/>
  <c r="V319" i="2"/>
  <c r="AC319" i="2" s="1"/>
  <c r="P319" i="2"/>
  <c r="O319" i="2"/>
  <c r="AK318" i="2"/>
  <c r="AJ318" i="2"/>
  <c r="AF318" i="2"/>
  <c r="X318" i="2"/>
  <c r="AB318" i="2" s="1"/>
  <c r="W318" i="2"/>
  <c r="V318" i="2"/>
  <c r="AC318" i="2" s="1"/>
  <c r="P318" i="2"/>
  <c r="O318" i="2"/>
  <c r="AK317" i="2"/>
  <c r="AJ317" i="2"/>
  <c r="AF317" i="2"/>
  <c r="X317" i="2"/>
  <c r="AB317" i="2" s="1"/>
  <c r="W317" i="2"/>
  <c r="V317" i="2"/>
  <c r="AC317" i="2" s="1"/>
  <c r="P317" i="2"/>
  <c r="O317" i="2"/>
  <c r="N317" i="2"/>
  <c r="AK316" i="2"/>
  <c r="AJ316" i="2"/>
  <c r="AF316" i="2"/>
  <c r="X316" i="2"/>
  <c r="AB316" i="2" s="1"/>
  <c r="W316" i="2"/>
  <c r="V316" i="2"/>
  <c r="AC316" i="2" s="1"/>
  <c r="P316" i="2"/>
  <c r="O316" i="2"/>
  <c r="N316" i="2"/>
  <c r="AK315" i="2"/>
  <c r="AJ315" i="2"/>
  <c r="AF315" i="2"/>
  <c r="X315" i="2"/>
  <c r="AB315" i="2" s="1"/>
  <c r="W315" i="2"/>
  <c r="V315" i="2"/>
  <c r="AC315" i="2" s="1"/>
  <c r="P315" i="2"/>
  <c r="O315" i="2"/>
  <c r="N315" i="2"/>
  <c r="AK314" i="2"/>
  <c r="AJ314" i="2"/>
  <c r="AF314" i="2"/>
  <c r="X314" i="2"/>
  <c r="AB314" i="2" s="1"/>
  <c r="W314" i="2"/>
  <c r="V314" i="2"/>
  <c r="AC314" i="2" s="1"/>
  <c r="P314" i="2"/>
  <c r="O314" i="2"/>
  <c r="AK313" i="2"/>
  <c r="AJ313" i="2"/>
  <c r="AF313" i="2"/>
  <c r="X313" i="2"/>
  <c r="AB313" i="2" s="1"/>
  <c r="W313" i="2"/>
  <c r="V313" i="2"/>
  <c r="AC313" i="2" s="1"/>
  <c r="P313" i="2"/>
  <c r="O313" i="2"/>
  <c r="N313" i="2"/>
  <c r="AK312" i="2"/>
  <c r="AJ312" i="2"/>
  <c r="AF312" i="2"/>
  <c r="X312" i="2"/>
  <c r="AB312" i="2" s="1"/>
  <c r="W312" i="2"/>
  <c r="V312" i="2"/>
  <c r="AC312" i="2" s="1"/>
  <c r="P312" i="2"/>
  <c r="O312" i="2"/>
  <c r="N312" i="2"/>
  <c r="AK311" i="2"/>
  <c r="AJ311" i="2"/>
  <c r="AF311" i="2"/>
  <c r="X311" i="2"/>
  <c r="AB311" i="2" s="1"/>
  <c r="W311" i="2"/>
  <c r="V311" i="2"/>
  <c r="AC311" i="2" s="1"/>
  <c r="P311" i="2"/>
  <c r="O311" i="2"/>
  <c r="AK310" i="2"/>
  <c r="AJ310" i="2"/>
  <c r="AF310" i="2"/>
  <c r="X310" i="2"/>
  <c r="AB310" i="2" s="1"/>
  <c r="W310" i="2"/>
  <c r="V310" i="2"/>
  <c r="AC310" i="2" s="1"/>
  <c r="P310" i="2"/>
  <c r="O310" i="2"/>
  <c r="AK309" i="2"/>
  <c r="AJ309" i="2"/>
  <c r="AF309" i="2"/>
  <c r="X309" i="2"/>
  <c r="AB309" i="2" s="1"/>
  <c r="W309" i="2"/>
  <c r="V309" i="2"/>
  <c r="AC309" i="2" s="1"/>
  <c r="P309" i="2"/>
  <c r="O309" i="2"/>
  <c r="AK308" i="2"/>
  <c r="AJ308" i="2"/>
  <c r="AF308" i="2"/>
  <c r="X308" i="2"/>
  <c r="AB308" i="2" s="1"/>
  <c r="W308" i="2"/>
  <c r="V308" i="2"/>
  <c r="AC308" i="2" s="1"/>
  <c r="P308" i="2"/>
  <c r="O308" i="2"/>
  <c r="AK307" i="2"/>
  <c r="AJ307" i="2"/>
  <c r="AF307" i="2"/>
  <c r="X307" i="2"/>
  <c r="AB307" i="2" s="1"/>
  <c r="W307" i="2"/>
  <c r="V307" i="2"/>
  <c r="AC307" i="2" s="1"/>
  <c r="P307" i="2"/>
  <c r="O307" i="2"/>
  <c r="AK306" i="2"/>
  <c r="AJ306" i="2"/>
  <c r="AF306" i="2"/>
  <c r="X306" i="2"/>
  <c r="AB306" i="2" s="1"/>
  <c r="W306" i="2"/>
  <c r="V306" i="2"/>
  <c r="AC306" i="2" s="1"/>
  <c r="P306" i="2"/>
  <c r="O306" i="2"/>
  <c r="AK305" i="2"/>
  <c r="AJ305" i="2"/>
  <c r="AF305" i="2"/>
  <c r="X305" i="2"/>
  <c r="AB305" i="2" s="1"/>
  <c r="W305" i="2"/>
  <c r="V305" i="2"/>
  <c r="AC305" i="2" s="1"/>
  <c r="P305" i="2"/>
  <c r="O305" i="2"/>
  <c r="AK304" i="2"/>
  <c r="AJ304" i="2"/>
  <c r="AF304" i="2"/>
  <c r="X304" i="2"/>
  <c r="AB304" i="2" s="1"/>
  <c r="W304" i="2"/>
  <c r="V304" i="2"/>
  <c r="AC304" i="2" s="1"/>
  <c r="P304" i="2"/>
  <c r="O304" i="2"/>
  <c r="AK303" i="2"/>
  <c r="AJ303" i="2"/>
  <c r="AF303" i="2"/>
  <c r="X303" i="2"/>
  <c r="AB303" i="2" s="1"/>
  <c r="W303" i="2"/>
  <c r="V303" i="2"/>
  <c r="AC303" i="2" s="1"/>
  <c r="P303" i="2"/>
  <c r="O303" i="2"/>
  <c r="N303" i="2"/>
  <c r="AK302" i="2"/>
  <c r="AJ302" i="2"/>
  <c r="AF302" i="2"/>
  <c r="X302" i="2"/>
  <c r="AB302" i="2" s="1"/>
  <c r="W302" i="2"/>
  <c r="V302" i="2"/>
  <c r="AC302" i="2" s="1"/>
  <c r="P302" i="2"/>
  <c r="O302" i="2"/>
  <c r="AK301" i="2"/>
  <c r="AJ301" i="2"/>
  <c r="AF301" i="2"/>
  <c r="X301" i="2"/>
  <c r="AB301" i="2" s="1"/>
  <c r="W301" i="2"/>
  <c r="V301" i="2"/>
  <c r="AC301" i="2" s="1"/>
  <c r="P301" i="2"/>
  <c r="O301" i="2"/>
  <c r="AK300" i="2"/>
  <c r="AJ300" i="2"/>
  <c r="AF300" i="2"/>
  <c r="X300" i="2"/>
  <c r="AB300" i="2" s="1"/>
  <c r="W300" i="2"/>
  <c r="V300" i="2"/>
  <c r="AC300" i="2" s="1"/>
  <c r="P300" i="2"/>
  <c r="O300" i="2"/>
  <c r="AK299" i="2"/>
  <c r="AJ299" i="2"/>
  <c r="AF299" i="2"/>
  <c r="X299" i="2"/>
  <c r="AB299" i="2" s="1"/>
  <c r="W299" i="2"/>
  <c r="V299" i="2"/>
  <c r="AC299" i="2" s="1"/>
  <c r="P299" i="2"/>
  <c r="Q299" i="2" s="1"/>
  <c r="O299" i="2"/>
  <c r="AK298" i="2"/>
  <c r="AJ298" i="2"/>
  <c r="AF298" i="2"/>
  <c r="X298" i="2"/>
  <c r="AB298" i="2" s="1"/>
  <c r="W298" i="2"/>
  <c r="V298" i="2"/>
  <c r="AC298" i="2" s="1"/>
  <c r="P298" i="2"/>
  <c r="Q298" i="2" s="1"/>
  <c r="O298" i="2"/>
  <c r="N298" i="2"/>
  <c r="AK297" i="2"/>
  <c r="AJ297" i="2"/>
  <c r="AF297" i="2"/>
  <c r="X297" i="2"/>
  <c r="AB297" i="2" s="1"/>
  <c r="W297" i="2"/>
  <c r="V297" i="2"/>
  <c r="AC297" i="2" s="1"/>
  <c r="P297" i="2"/>
  <c r="Q297" i="2" s="1"/>
  <c r="O297" i="2"/>
  <c r="N297" i="2"/>
  <c r="AK296" i="2"/>
  <c r="AJ296" i="2"/>
  <c r="AF296" i="2"/>
  <c r="X296" i="2"/>
  <c r="AB296" i="2" s="1"/>
  <c r="W296" i="2"/>
  <c r="V296" i="2"/>
  <c r="AC296" i="2" s="1"/>
  <c r="P296" i="2"/>
  <c r="Q296" i="2" s="1"/>
  <c r="O296" i="2"/>
  <c r="N296" i="2"/>
  <c r="AK295" i="2"/>
  <c r="AJ295" i="2"/>
  <c r="AF295" i="2"/>
  <c r="X295" i="2"/>
  <c r="AB295" i="2" s="1"/>
  <c r="W295" i="2"/>
  <c r="V295" i="2"/>
  <c r="AC295" i="2" s="1"/>
  <c r="P295" i="2"/>
  <c r="Q295" i="2" s="1"/>
  <c r="O295" i="2"/>
  <c r="N295" i="2"/>
  <c r="AK294" i="2"/>
  <c r="AJ294" i="2"/>
  <c r="AF294" i="2"/>
  <c r="X294" i="2"/>
  <c r="AB294" i="2" s="1"/>
  <c r="W294" i="2"/>
  <c r="V294" i="2"/>
  <c r="AC294" i="2" s="1"/>
  <c r="P294" i="2"/>
  <c r="Q294" i="2" s="1"/>
  <c r="O294" i="2"/>
  <c r="AK293" i="2"/>
  <c r="AJ293" i="2"/>
  <c r="AF293" i="2"/>
  <c r="X293" i="2"/>
  <c r="AB293" i="2" s="1"/>
  <c r="W293" i="2"/>
  <c r="V293" i="2"/>
  <c r="AC293" i="2" s="1"/>
  <c r="P293" i="2"/>
  <c r="Q293" i="2" s="1"/>
  <c r="O293" i="2"/>
  <c r="AK292" i="2"/>
  <c r="AJ292" i="2"/>
  <c r="AF292" i="2"/>
  <c r="X292" i="2"/>
  <c r="AB292" i="2" s="1"/>
  <c r="W292" i="2"/>
  <c r="V292" i="2"/>
  <c r="AC292" i="2" s="1"/>
  <c r="P292" i="2"/>
  <c r="Q292" i="2" s="1"/>
  <c r="O292" i="2"/>
  <c r="N292" i="2"/>
  <c r="AK291" i="2"/>
  <c r="AJ291" i="2"/>
  <c r="AF291" i="2"/>
  <c r="X291" i="2"/>
  <c r="AB291" i="2" s="1"/>
  <c r="W291" i="2"/>
  <c r="V291" i="2"/>
  <c r="AC291" i="2" s="1"/>
  <c r="P291" i="2"/>
  <c r="Q291" i="2" s="1"/>
  <c r="O291" i="2"/>
  <c r="AK290" i="2"/>
  <c r="AJ290" i="2"/>
  <c r="AF290" i="2"/>
  <c r="X290" i="2"/>
  <c r="AB290" i="2" s="1"/>
  <c r="W290" i="2"/>
  <c r="V290" i="2"/>
  <c r="AC290" i="2" s="1"/>
  <c r="P290" i="2"/>
  <c r="Q290" i="2" s="1"/>
  <c r="O290" i="2"/>
  <c r="AK289" i="2"/>
  <c r="AJ289" i="2"/>
  <c r="AF289" i="2"/>
  <c r="X289" i="2"/>
  <c r="AB289" i="2" s="1"/>
  <c r="W289" i="2"/>
  <c r="V289" i="2"/>
  <c r="AC289" i="2" s="1"/>
  <c r="P289" i="2"/>
  <c r="Q289" i="2" s="1"/>
  <c r="O289" i="2"/>
  <c r="AK288" i="2"/>
  <c r="AJ288" i="2"/>
  <c r="AF288" i="2"/>
  <c r="X288" i="2"/>
  <c r="AB288" i="2" s="1"/>
  <c r="W288" i="2"/>
  <c r="V288" i="2"/>
  <c r="AC288" i="2" s="1"/>
  <c r="P288" i="2"/>
  <c r="Q288" i="2" s="1"/>
  <c r="O288" i="2"/>
  <c r="N288" i="2"/>
  <c r="AK287" i="2"/>
  <c r="AJ287" i="2"/>
  <c r="AF287" i="2"/>
  <c r="X287" i="2"/>
  <c r="AB287" i="2" s="1"/>
  <c r="W287" i="2"/>
  <c r="V287" i="2"/>
  <c r="AC287" i="2" s="1"/>
  <c r="P287" i="2"/>
  <c r="Q287" i="2" s="1"/>
  <c r="O287" i="2"/>
  <c r="N287" i="2"/>
  <c r="AK286" i="2"/>
  <c r="AJ286" i="2"/>
  <c r="AF286" i="2"/>
  <c r="X286" i="2"/>
  <c r="AB286" i="2" s="1"/>
  <c r="W286" i="2"/>
  <c r="V286" i="2"/>
  <c r="AC286" i="2" s="1"/>
  <c r="P286" i="2"/>
  <c r="Q286" i="2" s="1"/>
  <c r="O286" i="2"/>
  <c r="AK285" i="2"/>
  <c r="AJ285" i="2"/>
  <c r="AF285" i="2"/>
  <c r="X285" i="2"/>
  <c r="AB285" i="2" s="1"/>
  <c r="W285" i="2"/>
  <c r="V285" i="2"/>
  <c r="AC285" i="2" s="1"/>
  <c r="P285" i="2"/>
  <c r="Q285" i="2" s="1"/>
  <c r="O285" i="2"/>
  <c r="AK284" i="2"/>
  <c r="AJ284" i="2"/>
  <c r="AF284" i="2"/>
  <c r="X284" i="2"/>
  <c r="AB284" i="2" s="1"/>
  <c r="W284" i="2"/>
  <c r="V284" i="2"/>
  <c r="AC284" i="2" s="1"/>
  <c r="P284" i="2"/>
  <c r="Q284" i="2" s="1"/>
  <c r="O284" i="2"/>
  <c r="AK283" i="2"/>
  <c r="AJ283" i="2"/>
  <c r="AF283" i="2"/>
  <c r="X283" i="2"/>
  <c r="AB283" i="2" s="1"/>
  <c r="W283" i="2"/>
  <c r="V283" i="2"/>
  <c r="AC283" i="2" s="1"/>
  <c r="P283" i="2"/>
  <c r="Q283" i="2" s="1"/>
  <c r="O283" i="2"/>
  <c r="AK282" i="2"/>
  <c r="AJ282" i="2"/>
  <c r="AF282" i="2"/>
  <c r="X282" i="2"/>
  <c r="AB282" i="2" s="1"/>
  <c r="W282" i="2"/>
  <c r="V282" i="2"/>
  <c r="AC282" i="2" s="1"/>
  <c r="P282" i="2"/>
  <c r="Q282" i="2" s="1"/>
  <c r="O282" i="2"/>
  <c r="N282" i="2"/>
  <c r="AK281" i="2"/>
  <c r="AJ281" i="2"/>
  <c r="AF281" i="2"/>
  <c r="X281" i="2"/>
  <c r="AB281" i="2" s="1"/>
  <c r="W281" i="2"/>
  <c r="V281" i="2"/>
  <c r="AC281" i="2" s="1"/>
  <c r="P281" i="2"/>
  <c r="Q281" i="2" s="1"/>
  <c r="O281" i="2"/>
  <c r="N281" i="2"/>
  <c r="AK280" i="2"/>
  <c r="AJ280" i="2"/>
  <c r="AF280" i="2"/>
  <c r="X280" i="2"/>
  <c r="AB280" i="2" s="1"/>
  <c r="W280" i="2"/>
  <c r="V280" i="2"/>
  <c r="AC280" i="2" s="1"/>
  <c r="P280" i="2"/>
  <c r="Q280" i="2" s="1"/>
  <c r="O280" i="2"/>
  <c r="N280" i="2"/>
  <c r="AK279" i="2"/>
  <c r="AJ279" i="2"/>
  <c r="AF279" i="2"/>
  <c r="X279" i="2"/>
  <c r="AB279" i="2" s="1"/>
  <c r="W279" i="2"/>
  <c r="V279" i="2"/>
  <c r="AC279" i="2" s="1"/>
  <c r="P279" i="2"/>
  <c r="Q279" i="2" s="1"/>
  <c r="O279" i="2"/>
  <c r="N279" i="2"/>
  <c r="AK278" i="2"/>
  <c r="AJ278" i="2"/>
  <c r="AF278" i="2"/>
  <c r="X278" i="2"/>
  <c r="AB278" i="2" s="1"/>
  <c r="W278" i="2"/>
  <c r="V278" i="2"/>
  <c r="AC278" i="2" s="1"/>
  <c r="P278" i="2"/>
  <c r="Q278" i="2" s="1"/>
  <c r="O278" i="2"/>
  <c r="N278" i="2"/>
  <c r="AK277" i="2"/>
  <c r="AJ277" i="2"/>
  <c r="AF277" i="2"/>
  <c r="X277" i="2"/>
  <c r="AB277" i="2" s="1"/>
  <c r="W277" i="2"/>
  <c r="V277" i="2"/>
  <c r="AC277" i="2" s="1"/>
  <c r="P277" i="2"/>
  <c r="Q277" i="2" s="1"/>
  <c r="O277" i="2"/>
  <c r="N277" i="2"/>
  <c r="AK276" i="2"/>
  <c r="AJ276" i="2"/>
  <c r="AF276" i="2"/>
  <c r="X276" i="2"/>
  <c r="AB276" i="2" s="1"/>
  <c r="W276" i="2"/>
  <c r="V276" i="2"/>
  <c r="AC276" i="2" s="1"/>
  <c r="P276" i="2"/>
  <c r="Q276" i="2" s="1"/>
  <c r="O276" i="2"/>
  <c r="N276" i="2"/>
  <c r="AK275" i="2"/>
  <c r="AJ275" i="2"/>
  <c r="AF275" i="2"/>
  <c r="X275" i="2"/>
  <c r="AB275" i="2" s="1"/>
  <c r="W275" i="2"/>
  <c r="V275" i="2"/>
  <c r="AC275" i="2" s="1"/>
  <c r="P275" i="2"/>
  <c r="Q275" i="2" s="1"/>
  <c r="O275" i="2"/>
  <c r="N275" i="2"/>
  <c r="AK274" i="2"/>
  <c r="AJ274" i="2"/>
  <c r="AF274" i="2"/>
  <c r="X274" i="2"/>
  <c r="AB274" i="2" s="1"/>
  <c r="W274" i="2"/>
  <c r="V274" i="2"/>
  <c r="AC274" i="2" s="1"/>
  <c r="P274" i="2"/>
  <c r="Q274" i="2" s="1"/>
  <c r="O274" i="2"/>
  <c r="N274" i="2"/>
  <c r="AK273" i="2"/>
  <c r="AJ273" i="2"/>
  <c r="AF273" i="2"/>
  <c r="X273" i="2"/>
  <c r="AB273" i="2" s="1"/>
  <c r="W273" i="2"/>
  <c r="V273" i="2"/>
  <c r="AC273" i="2" s="1"/>
  <c r="P273" i="2"/>
  <c r="Q273" i="2" s="1"/>
  <c r="O273" i="2"/>
  <c r="N273" i="2"/>
  <c r="AK272" i="2"/>
  <c r="AJ272" i="2"/>
  <c r="AF272" i="2"/>
  <c r="X272" i="2"/>
  <c r="AB272" i="2" s="1"/>
  <c r="W272" i="2"/>
  <c r="V272" i="2"/>
  <c r="AC272" i="2" s="1"/>
  <c r="P272" i="2"/>
  <c r="Q272" i="2" s="1"/>
  <c r="O272" i="2"/>
  <c r="N272" i="2"/>
  <c r="AK271" i="2"/>
  <c r="AJ271" i="2"/>
  <c r="AF271" i="2"/>
  <c r="X271" i="2"/>
  <c r="AB271" i="2" s="1"/>
  <c r="W271" i="2"/>
  <c r="V271" i="2"/>
  <c r="AC271" i="2" s="1"/>
  <c r="P271" i="2"/>
  <c r="O271" i="2"/>
  <c r="N271" i="2"/>
  <c r="AJ270" i="2"/>
  <c r="AF270" i="2"/>
  <c r="AB270" i="2"/>
  <c r="W270" i="2"/>
  <c r="V270" i="2"/>
  <c r="AC270" i="2" s="1"/>
  <c r="AD270" i="2" s="1"/>
  <c r="P270" i="2"/>
  <c r="O270" i="2"/>
  <c r="AJ269" i="2"/>
  <c r="AF269" i="2"/>
  <c r="X269" i="2"/>
  <c r="AD269" i="2" s="1"/>
  <c r="W269" i="2"/>
  <c r="V269" i="2"/>
  <c r="P269" i="2"/>
  <c r="O269" i="2"/>
  <c r="AJ268" i="2"/>
  <c r="AF268" i="2"/>
  <c r="X268" i="2"/>
  <c r="AD268" i="2" s="1"/>
  <c r="W268" i="2"/>
  <c r="V268" i="2"/>
  <c r="P268" i="2"/>
  <c r="O268" i="2"/>
  <c r="N268" i="2"/>
  <c r="AK267" i="2"/>
  <c r="AJ267" i="2"/>
  <c r="AF267" i="2"/>
  <c r="X267" i="2"/>
  <c r="AB267" i="2" s="1"/>
  <c r="W267" i="2"/>
  <c r="V267" i="2"/>
  <c r="AC267" i="2" s="1"/>
  <c r="P267" i="2"/>
  <c r="O267" i="2"/>
  <c r="N267" i="2"/>
  <c r="AJ266" i="2"/>
  <c r="AF266" i="2"/>
  <c r="X266" i="2"/>
  <c r="AD266" i="2" s="1"/>
  <c r="W266" i="2"/>
  <c r="V266" i="2"/>
  <c r="P266" i="2"/>
  <c r="O266" i="2"/>
  <c r="AK265" i="2"/>
  <c r="AJ265" i="2"/>
  <c r="AF265" i="2"/>
  <c r="X265" i="2"/>
  <c r="AB265" i="2" s="1"/>
  <c r="W265" i="2"/>
  <c r="V265" i="2"/>
  <c r="AC265" i="2" s="1"/>
  <c r="P265" i="2"/>
  <c r="O265" i="2"/>
  <c r="N265" i="2"/>
  <c r="AK264" i="2"/>
  <c r="AJ264" i="2"/>
  <c r="AF264" i="2"/>
  <c r="X264" i="2"/>
  <c r="AB264" i="2" s="1"/>
  <c r="W264" i="2"/>
  <c r="V264" i="2"/>
  <c r="AC264" i="2" s="1"/>
  <c r="P264" i="2"/>
  <c r="O264" i="2"/>
  <c r="N264" i="2"/>
  <c r="AK263" i="2"/>
  <c r="AJ263" i="2"/>
  <c r="AF263" i="2"/>
  <c r="X263" i="2"/>
  <c r="AB263" i="2" s="1"/>
  <c r="W263" i="2"/>
  <c r="V263" i="2"/>
  <c r="AC263" i="2" s="1"/>
  <c r="P263" i="2"/>
  <c r="O263" i="2"/>
  <c r="N263" i="2"/>
  <c r="AK262" i="2"/>
  <c r="AJ262" i="2"/>
  <c r="AF262" i="2"/>
  <c r="X262" i="2"/>
  <c r="AB262" i="2" s="1"/>
  <c r="W262" i="2"/>
  <c r="V262" i="2"/>
  <c r="AC262" i="2" s="1"/>
  <c r="P262" i="2"/>
  <c r="O262" i="2"/>
  <c r="N262" i="2"/>
  <c r="AK261" i="2"/>
  <c r="AJ261" i="2"/>
  <c r="AF261" i="2"/>
  <c r="X261" i="2"/>
  <c r="AB261" i="2" s="1"/>
  <c r="W261" i="2"/>
  <c r="V261" i="2"/>
  <c r="AC261" i="2" s="1"/>
  <c r="P261" i="2"/>
  <c r="O261" i="2"/>
  <c r="N261" i="2"/>
  <c r="AK260" i="2"/>
  <c r="AJ260" i="2"/>
  <c r="AF260" i="2"/>
  <c r="X260" i="2"/>
  <c r="AB260" i="2" s="1"/>
  <c r="W260" i="2"/>
  <c r="V260" i="2"/>
  <c r="AC260" i="2" s="1"/>
  <c r="P260" i="2"/>
  <c r="O260" i="2"/>
  <c r="N260" i="2"/>
  <c r="AJ259" i="2"/>
  <c r="AF259" i="2"/>
  <c r="X259" i="2"/>
  <c r="AD259" i="2" s="1"/>
  <c r="W259" i="2"/>
  <c r="V259" i="2"/>
  <c r="P259" i="2"/>
  <c r="O259" i="2"/>
  <c r="N259" i="2"/>
  <c r="AJ258" i="2"/>
  <c r="AF258" i="2"/>
  <c r="X258" i="2"/>
  <c r="AB258" i="2" s="1"/>
  <c r="W258" i="2"/>
  <c r="V258" i="2"/>
  <c r="P258" i="2"/>
  <c r="O258" i="2"/>
  <c r="N258" i="2"/>
  <c r="AK257" i="2"/>
  <c r="AJ257" i="2"/>
  <c r="AF257" i="2"/>
  <c r="X257" i="2"/>
  <c r="AB257" i="2" s="1"/>
  <c r="W257" i="2"/>
  <c r="V257" i="2"/>
  <c r="AC257" i="2" s="1"/>
  <c r="P257" i="2"/>
  <c r="O257" i="2"/>
  <c r="N257" i="2"/>
  <c r="AK256" i="2"/>
  <c r="AJ256" i="2"/>
  <c r="AF256" i="2"/>
  <c r="X256" i="2"/>
  <c r="AB256" i="2" s="1"/>
  <c r="W256" i="2"/>
  <c r="V256" i="2"/>
  <c r="AC256" i="2" s="1"/>
  <c r="P256" i="2"/>
  <c r="O256" i="2"/>
  <c r="AJ255" i="2"/>
  <c r="AF255" i="2"/>
  <c r="X255" i="2"/>
  <c r="AB255" i="2" s="1"/>
  <c r="AE255" i="2" s="1"/>
  <c r="W255" i="2"/>
  <c r="V255" i="2"/>
  <c r="AC255" i="2" s="1"/>
  <c r="P255" i="2"/>
  <c r="O255" i="2"/>
  <c r="N255" i="2"/>
  <c r="AK254" i="2"/>
  <c r="AJ254" i="2"/>
  <c r="AF254" i="2"/>
  <c r="X254" i="2"/>
  <c r="AB254" i="2" s="1"/>
  <c r="W254" i="2"/>
  <c r="V254" i="2"/>
  <c r="AC254" i="2" s="1"/>
  <c r="P254" i="2"/>
  <c r="O254" i="2"/>
  <c r="N254" i="2"/>
  <c r="AK253" i="2"/>
  <c r="AJ253" i="2"/>
  <c r="AF253" i="2"/>
  <c r="X253" i="2"/>
  <c r="AB253" i="2" s="1"/>
  <c r="W253" i="2"/>
  <c r="V253" i="2"/>
  <c r="AC253" i="2" s="1"/>
  <c r="P253" i="2"/>
  <c r="O253" i="2"/>
  <c r="N253" i="2"/>
  <c r="AK252" i="2"/>
  <c r="AJ252" i="2"/>
  <c r="AF252" i="2"/>
  <c r="X252" i="2"/>
  <c r="AB252" i="2" s="1"/>
  <c r="W252" i="2"/>
  <c r="V252" i="2"/>
  <c r="AC252" i="2" s="1"/>
  <c r="P252" i="2"/>
  <c r="O252" i="2"/>
  <c r="N252" i="2"/>
  <c r="AK251" i="2"/>
  <c r="AJ251" i="2"/>
  <c r="AF251" i="2"/>
  <c r="AC251" i="2"/>
  <c r="X251" i="2"/>
  <c r="AB251" i="2" s="1"/>
  <c r="W251" i="2"/>
  <c r="V251" i="2"/>
  <c r="P251" i="2"/>
  <c r="O251" i="2"/>
  <c r="N251" i="2"/>
  <c r="AK250" i="2"/>
  <c r="AJ250" i="2"/>
  <c r="AF250" i="2"/>
  <c r="X250" i="2"/>
  <c r="AB250" i="2" s="1"/>
  <c r="W250" i="2"/>
  <c r="V250" i="2"/>
  <c r="AC250" i="2" s="1"/>
  <c r="P250" i="2"/>
  <c r="O250" i="2"/>
  <c r="N250" i="2"/>
  <c r="AK249" i="2"/>
  <c r="AJ249" i="2"/>
  <c r="AF249" i="2"/>
  <c r="X249" i="2"/>
  <c r="AB249" i="2" s="1"/>
  <c r="W249" i="2"/>
  <c r="V249" i="2"/>
  <c r="AC249" i="2" s="1"/>
  <c r="P249" i="2"/>
  <c r="O249" i="2"/>
  <c r="N249" i="2"/>
  <c r="AK248" i="2"/>
  <c r="AJ248" i="2"/>
  <c r="AF248" i="2"/>
  <c r="X248" i="2"/>
  <c r="AB248" i="2" s="1"/>
  <c r="W248" i="2"/>
  <c r="V248" i="2"/>
  <c r="AC248" i="2" s="1"/>
  <c r="P248" i="2"/>
  <c r="O248" i="2"/>
  <c r="N248" i="2"/>
  <c r="AK247" i="2"/>
  <c r="AJ247" i="2"/>
  <c r="AF247" i="2"/>
  <c r="X247" i="2"/>
  <c r="AB247" i="2" s="1"/>
  <c r="W247" i="2"/>
  <c r="V247" i="2"/>
  <c r="AC247" i="2" s="1"/>
  <c r="P247" i="2"/>
  <c r="O247" i="2"/>
  <c r="N247" i="2"/>
  <c r="AK246" i="2"/>
  <c r="AJ246" i="2"/>
  <c r="AF246" i="2"/>
  <c r="X246" i="2"/>
  <c r="AB246" i="2" s="1"/>
  <c r="W246" i="2"/>
  <c r="V246" i="2"/>
  <c r="AC246" i="2" s="1"/>
  <c r="P246" i="2"/>
  <c r="O246" i="2"/>
  <c r="N246" i="2"/>
  <c r="AK245" i="2"/>
  <c r="AJ245" i="2"/>
  <c r="AF245" i="2"/>
  <c r="X245" i="2"/>
  <c r="AB245" i="2" s="1"/>
  <c r="W245" i="2"/>
  <c r="V245" i="2"/>
  <c r="AC245" i="2" s="1"/>
  <c r="P245" i="2"/>
  <c r="O245" i="2"/>
  <c r="N245" i="2"/>
  <c r="AK244" i="2"/>
  <c r="AJ244" i="2"/>
  <c r="AF244" i="2"/>
  <c r="AC244" i="2"/>
  <c r="X244" i="2"/>
  <c r="AB244" i="2" s="1"/>
  <c r="W244" i="2"/>
  <c r="P244" i="2"/>
  <c r="O244" i="2"/>
  <c r="N244" i="2"/>
  <c r="AK243" i="2"/>
  <c r="AJ243" i="2"/>
  <c r="AF243" i="2"/>
  <c r="X243" i="2"/>
  <c r="AB243" i="2" s="1"/>
  <c r="W243" i="2"/>
  <c r="V243" i="2"/>
  <c r="AC243" i="2" s="1"/>
  <c r="P243" i="2"/>
  <c r="O243" i="2"/>
  <c r="N243" i="2"/>
  <c r="AK242" i="2"/>
  <c r="AJ242" i="2"/>
  <c r="AF242" i="2"/>
  <c r="X242" i="2"/>
  <c r="AB242" i="2" s="1"/>
  <c r="W242" i="2"/>
  <c r="V242" i="2"/>
  <c r="AC242" i="2" s="1"/>
  <c r="P242" i="2"/>
  <c r="O242" i="2"/>
  <c r="N242" i="2"/>
  <c r="AK241" i="2"/>
  <c r="AJ241" i="2"/>
  <c r="AF241" i="2"/>
  <c r="X241" i="2"/>
  <c r="AB241" i="2" s="1"/>
  <c r="W241" i="2"/>
  <c r="V241" i="2"/>
  <c r="AC241" i="2" s="1"/>
  <c r="P241" i="2"/>
  <c r="O241" i="2"/>
  <c r="N241" i="2"/>
  <c r="AK240" i="2"/>
  <c r="AJ240" i="2"/>
  <c r="AF240" i="2"/>
  <c r="X240" i="2"/>
  <c r="AB240" i="2" s="1"/>
  <c r="W240" i="2"/>
  <c r="V240" i="2"/>
  <c r="AC240" i="2" s="1"/>
  <c r="P240" i="2"/>
  <c r="O240" i="2"/>
  <c r="AK239" i="2"/>
  <c r="AJ239" i="2"/>
  <c r="AF239" i="2"/>
  <c r="X239" i="2"/>
  <c r="AB239" i="2" s="1"/>
  <c r="W239" i="2"/>
  <c r="V239" i="2"/>
  <c r="AC239" i="2" s="1"/>
  <c r="P239" i="2"/>
  <c r="O239" i="2"/>
  <c r="N239" i="2"/>
  <c r="AK238" i="2"/>
  <c r="AJ238" i="2"/>
  <c r="AF238" i="2"/>
  <c r="X238" i="2"/>
  <c r="AB238" i="2" s="1"/>
  <c r="W238" i="2"/>
  <c r="V238" i="2"/>
  <c r="AC238" i="2" s="1"/>
  <c r="P238" i="2"/>
  <c r="O238" i="2"/>
  <c r="N238" i="2"/>
  <c r="AK237" i="2"/>
  <c r="AJ237" i="2"/>
  <c r="AF237" i="2"/>
  <c r="X237" i="2"/>
  <c r="AB237" i="2" s="1"/>
  <c r="W237" i="2"/>
  <c r="V237" i="2"/>
  <c r="AC237" i="2" s="1"/>
  <c r="P237" i="2"/>
  <c r="O237" i="2"/>
  <c r="N237" i="2"/>
  <c r="AK236" i="2"/>
  <c r="AJ236" i="2"/>
  <c r="AF236" i="2"/>
  <c r="X236" i="2"/>
  <c r="AB236" i="2" s="1"/>
  <c r="W236" i="2"/>
  <c r="V236" i="2"/>
  <c r="AC236" i="2" s="1"/>
  <c r="P236" i="2"/>
  <c r="O236" i="2"/>
  <c r="N236" i="2"/>
  <c r="AK235" i="2"/>
  <c r="AJ235" i="2"/>
  <c r="AF235" i="2"/>
  <c r="X235" i="2"/>
  <c r="AB235" i="2" s="1"/>
  <c r="W235" i="2"/>
  <c r="V235" i="2"/>
  <c r="AC235" i="2" s="1"/>
  <c r="P235" i="2"/>
  <c r="O235" i="2"/>
  <c r="AK234" i="2"/>
  <c r="AJ234" i="2"/>
  <c r="AF234" i="2"/>
  <c r="X234" i="2"/>
  <c r="AB234" i="2" s="1"/>
  <c r="W234" i="2"/>
  <c r="V234" i="2"/>
  <c r="AC234" i="2" s="1"/>
  <c r="P234" i="2"/>
  <c r="O234" i="2"/>
  <c r="N234" i="2"/>
  <c r="AK233" i="2"/>
  <c r="AJ233" i="2"/>
  <c r="AF233" i="2"/>
  <c r="X233" i="2"/>
  <c r="AB233" i="2" s="1"/>
  <c r="W233" i="2"/>
  <c r="V233" i="2"/>
  <c r="AC233" i="2" s="1"/>
  <c r="P233" i="2"/>
  <c r="O233" i="2"/>
  <c r="N233" i="2"/>
  <c r="AK232" i="2"/>
  <c r="AJ232" i="2"/>
  <c r="AF232" i="2"/>
  <c r="X232" i="2"/>
  <c r="AB232" i="2" s="1"/>
  <c r="W232" i="2"/>
  <c r="V232" i="2"/>
  <c r="AC232" i="2" s="1"/>
  <c r="P232" i="2"/>
  <c r="O232" i="2"/>
  <c r="N232" i="2"/>
  <c r="AK231" i="2"/>
  <c r="AJ231" i="2"/>
  <c r="AF231" i="2"/>
  <c r="X231" i="2"/>
  <c r="AB231" i="2" s="1"/>
  <c r="W231" i="2"/>
  <c r="V231" i="2"/>
  <c r="AC231" i="2" s="1"/>
  <c r="P231" i="2"/>
  <c r="O231" i="2"/>
  <c r="N231" i="2"/>
  <c r="AK230" i="2"/>
  <c r="AJ230" i="2"/>
  <c r="AF230" i="2"/>
  <c r="X230" i="2"/>
  <c r="AB230" i="2" s="1"/>
  <c r="W230" i="2"/>
  <c r="V230" i="2"/>
  <c r="AC230" i="2" s="1"/>
  <c r="P230" i="2"/>
  <c r="O230" i="2"/>
  <c r="N230" i="2"/>
  <c r="AK229" i="2"/>
  <c r="AJ229" i="2"/>
  <c r="AF229" i="2"/>
  <c r="X229" i="2"/>
  <c r="AB229" i="2" s="1"/>
  <c r="W229" i="2"/>
  <c r="V229" i="2"/>
  <c r="AC229" i="2" s="1"/>
  <c r="P229" i="2"/>
  <c r="O229" i="2"/>
  <c r="N229" i="2"/>
  <c r="AK228" i="2"/>
  <c r="AJ228" i="2"/>
  <c r="AF228" i="2"/>
  <c r="X228" i="2"/>
  <c r="AB228" i="2" s="1"/>
  <c r="W228" i="2"/>
  <c r="V228" i="2"/>
  <c r="AC228" i="2" s="1"/>
  <c r="P228" i="2"/>
  <c r="O228" i="2"/>
  <c r="AJ227" i="2"/>
  <c r="AF227" i="2"/>
  <c r="X227" i="2"/>
  <c r="W227" i="2"/>
  <c r="V227" i="2"/>
  <c r="AC227" i="2" s="1"/>
  <c r="P227" i="2"/>
  <c r="O227" i="2"/>
  <c r="N227" i="2"/>
  <c r="AK226" i="2"/>
  <c r="AJ226" i="2"/>
  <c r="AF226" i="2"/>
  <c r="X226" i="2"/>
  <c r="AB226" i="2" s="1"/>
  <c r="W226" i="2"/>
  <c r="V226" i="2"/>
  <c r="AC226" i="2" s="1"/>
  <c r="P226" i="2"/>
  <c r="O226" i="2"/>
  <c r="AK225" i="2"/>
  <c r="AJ225" i="2"/>
  <c r="AF225" i="2"/>
  <c r="X225" i="2"/>
  <c r="AB225" i="2" s="1"/>
  <c r="W225" i="2"/>
  <c r="V225" i="2"/>
  <c r="AC225" i="2" s="1"/>
  <c r="P225" i="2"/>
  <c r="O225" i="2"/>
  <c r="N225" i="2"/>
  <c r="AK224" i="2"/>
  <c r="AJ224" i="2"/>
  <c r="AF224" i="2"/>
  <c r="X224" i="2"/>
  <c r="AB224" i="2" s="1"/>
  <c r="W224" i="2"/>
  <c r="V224" i="2"/>
  <c r="AC224" i="2" s="1"/>
  <c r="P224" i="2"/>
  <c r="O224" i="2"/>
  <c r="N224" i="2"/>
  <c r="AK223" i="2"/>
  <c r="AJ223" i="2"/>
  <c r="AF223" i="2"/>
  <c r="X223" i="2"/>
  <c r="AB223" i="2" s="1"/>
  <c r="W223" i="2"/>
  <c r="V223" i="2"/>
  <c r="AC223" i="2" s="1"/>
  <c r="AD223" i="2" s="1"/>
  <c r="AE223" i="2" s="1"/>
  <c r="P223" i="2"/>
  <c r="O223" i="2"/>
  <c r="N223" i="2"/>
  <c r="AK222" i="2"/>
  <c r="AJ222" i="2"/>
  <c r="AF222" i="2"/>
  <c r="X222" i="2"/>
  <c r="AB222" i="2" s="1"/>
  <c r="W222" i="2"/>
  <c r="V222" i="2"/>
  <c r="AC222" i="2" s="1"/>
  <c r="P222" i="2"/>
  <c r="O222" i="2"/>
  <c r="AK221" i="2"/>
  <c r="AJ221" i="2"/>
  <c r="AF221" i="2"/>
  <c r="X221" i="2"/>
  <c r="AB221" i="2" s="1"/>
  <c r="W221" i="2"/>
  <c r="V221" i="2"/>
  <c r="AC221" i="2" s="1"/>
  <c r="P221" i="2"/>
  <c r="O221" i="2"/>
  <c r="AK220" i="2"/>
  <c r="AJ220" i="2"/>
  <c r="AF220" i="2"/>
  <c r="X220" i="2"/>
  <c r="AB220" i="2" s="1"/>
  <c r="W220" i="2"/>
  <c r="V220" i="2"/>
  <c r="AC220" i="2" s="1"/>
  <c r="P220" i="2"/>
  <c r="O220" i="2"/>
  <c r="N220" i="2"/>
  <c r="AK219" i="2"/>
  <c r="AJ219" i="2"/>
  <c r="AF219" i="2"/>
  <c r="X219" i="2"/>
  <c r="AB219" i="2" s="1"/>
  <c r="W219" i="2"/>
  <c r="V219" i="2"/>
  <c r="AC219" i="2" s="1"/>
  <c r="P219" i="2"/>
  <c r="O219" i="2"/>
  <c r="AK218" i="2"/>
  <c r="AJ218" i="2"/>
  <c r="AF218" i="2"/>
  <c r="X218" i="2"/>
  <c r="AB218" i="2" s="1"/>
  <c r="W218" i="2"/>
  <c r="V218" i="2"/>
  <c r="AC218" i="2" s="1"/>
  <c r="P218" i="2"/>
  <c r="O218" i="2"/>
  <c r="N218" i="2"/>
  <c r="AK217" i="2"/>
  <c r="AJ217" i="2"/>
  <c r="AF217" i="2"/>
  <c r="X217" i="2"/>
  <c r="AB217" i="2" s="1"/>
  <c r="W217" i="2"/>
  <c r="V217" i="2"/>
  <c r="AC217" i="2" s="1"/>
  <c r="P217" i="2"/>
  <c r="O217" i="2"/>
  <c r="N217" i="2"/>
  <c r="AK216" i="2"/>
  <c r="AJ216" i="2"/>
  <c r="AF216" i="2"/>
  <c r="X216" i="2"/>
  <c r="AB216" i="2" s="1"/>
  <c r="W216" i="2"/>
  <c r="V216" i="2"/>
  <c r="AC216" i="2" s="1"/>
  <c r="P216" i="2"/>
  <c r="O216" i="2"/>
  <c r="AK215" i="2"/>
  <c r="AJ215" i="2"/>
  <c r="AF215" i="2"/>
  <c r="X215" i="2"/>
  <c r="AB215" i="2" s="1"/>
  <c r="W215" i="2"/>
  <c r="V215" i="2"/>
  <c r="AC215" i="2" s="1"/>
  <c r="P215" i="2"/>
  <c r="O215" i="2"/>
  <c r="N215" i="2"/>
  <c r="AK214" i="2"/>
  <c r="AJ214" i="2"/>
  <c r="AF214" i="2"/>
  <c r="X214" i="2"/>
  <c r="AB214" i="2" s="1"/>
  <c r="W214" i="2"/>
  <c r="V214" i="2"/>
  <c r="AC214" i="2" s="1"/>
  <c r="P214" i="2"/>
  <c r="O214" i="2"/>
  <c r="AK213" i="2"/>
  <c r="AJ213" i="2"/>
  <c r="AF213" i="2"/>
  <c r="AC213" i="2"/>
  <c r="X213" i="2"/>
  <c r="AB213" i="2" s="1"/>
  <c r="AD213" i="2" s="1"/>
  <c r="W213" i="2"/>
  <c r="P213" i="2"/>
  <c r="O213" i="2"/>
  <c r="N213" i="2"/>
  <c r="AK212" i="2"/>
  <c r="AJ212" i="2"/>
  <c r="AF212" i="2"/>
  <c r="X212" i="2"/>
  <c r="AB212" i="2" s="1"/>
  <c r="W212" i="2"/>
  <c r="V212" i="2"/>
  <c r="AC212" i="2" s="1"/>
  <c r="P212" i="2"/>
  <c r="O212" i="2"/>
  <c r="N212" i="2"/>
  <c r="AK211" i="2"/>
  <c r="AJ211" i="2"/>
  <c r="AF211" i="2"/>
  <c r="X211" i="2"/>
  <c r="AB211" i="2" s="1"/>
  <c r="W211" i="2"/>
  <c r="V211" i="2"/>
  <c r="AC211" i="2" s="1"/>
  <c r="P211" i="2"/>
  <c r="O211" i="2"/>
  <c r="N211" i="2"/>
  <c r="AK210" i="2"/>
  <c r="AJ210" i="2"/>
  <c r="AF210" i="2"/>
  <c r="X210" i="2"/>
  <c r="AB210" i="2" s="1"/>
  <c r="W210" i="2"/>
  <c r="V210" i="2"/>
  <c r="AC210" i="2" s="1"/>
  <c r="P210" i="2"/>
  <c r="O210" i="2"/>
  <c r="AK209" i="2"/>
  <c r="AJ209" i="2"/>
  <c r="AF209" i="2"/>
  <c r="X209" i="2"/>
  <c r="AB209" i="2" s="1"/>
  <c r="W209" i="2"/>
  <c r="V209" i="2"/>
  <c r="AC209" i="2" s="1"/>
  <c r="P209" i="2"/>
  <c r="O209" i="2"/>
  <c r="AK208" i="2"/>
  <c r="AJ208" i="2"/>
  <c r="AF208" i="2"/>
  <c r="X208" i="2"/>
  <c r="AB208" i="2" s="1"/>
  <c r="W208" i="2"/>
  <c r="V208" i="2"/>
  <c r="AC208" i="2" s="1"/>
  <c r="P208" i="2"/>
  <c r="O208" i="2"/>
  <c r="N208" i="2"/>
  <c r="AK207" i="2"/>
  <c r="AJ207" i="2"/>
  <c r="AF207" i="2"/>
  <c r="X207" i="2"/>
  <c r="AB207" i="2" s="1"/>
  <c r="W207" i="2"/>
  <c r="V207" i="2"/>
  <c r="AC207" i="2" s="1"/>
  <c r="P207" i="2"/>
  <c r="O207" i="2"/>
  <c r="N207" i="2"/>
  <c r="AK206" i="2"/>
  <c r="AJ206" i="2"/>
  <c r="AF206" i="2"/>
  <c r="X206" i="2"/>
  <c r="AB206" i="2" s="1"/>
  <c r="W206" i="2"/>
  <c r="V206" i="2"/>
  <c r="AC206" i="2" s="1"/>
  <c r="P206" i="2"/>
  <c r="O206" i="2"/>
  <c r="N206" i="2"/>
  <c r="AK205" i="2"/>
  <c r="AJ205" i="2"/>
  <c r="AF205" i="2"/>
  <c r="X205" i="2"/>
  <c r="AB205" i="2" s="1"/>
  <c r="W205" i="2"/>
  <c r="V205" i="2"/>
  <c r="AC205" i="2" s="1"/>
  <c r="P205" i="2"/>
  <c r="O205" i="2"/>
  <c r="AK204" i="2"/>
  <c r="AJ204" i="2"/>
  <c r="AF204" i="2"/>
  <c r="X204" i="2"/>
  <c r="AB204" i="2" s="1"/>
  <c r="W204" i="2"/>
  <c r="V204" i="2"/>
  <c r="AC204" i="2" s="1"/>
  <c r="P204" i="2"/>
  <c r="O204" i="2"/>
  <c r="AK203" i="2"/>
  <c r="AJ203" i="2"/>
  <c r="AF203" i="2"/>
  <c r="X203" i="2"/>
  <c r="AB203" i="2" s="1"/>
  <c r="W203" i="2"/>
  <c r="V203" i="2"/>
  <c r="AC203" i="2" s="1"/>
  <c r="P203" i="2"/>
  <c r="O203" i="2"/>
  <c r="N203" i="2"/>
  <c r="AK202" i="2"/>
  <c r="AJ202" i="2"/>
  <c r="AF202" i="2"/>
  <c r="X202" i="2"/>
  <c r="AB202" i="2" s="1"/>
  <c r="W202" i="2"/>
  <c r="V202" i="2"/>
  <c r="AC202" i="2" s="1"/>
  <c r="P202" i="2"/>
  <c r="O202" i="2"/>
  <c r="N202" i="2"/>
  <c r="AK201" i="2"/>
  <c r="AJ201" i="2"/>
  <c r="AF201" i="2"/>
  <c r="X201" i="2"/>
  <c r="AB201" i="2" s="1"/>
  <c r="W201" i="2"/>
  <c r="V201" i="2"/>
  <c r="AC201" i="2" s="1"/>
  <c r="P201" i="2"/>
  <c r="O201" i="2"/>
  <c r="N201" i="2"/>
  <c r="AK200" i="2"/>
  <c r="AJ200" i="2"/>
  <c r="AF200" i="2"/>
  <c r="X200" i="2"/>
  <c r="AB200" i="2" s="1"/>
  <c r="W200" i="2"/>
  <c r="V200" i="2"/>
  <c r="AC200" i="2" s="1"/>
  <c r="P200" i="2"/>
  <c r="O200" i="2"/>
  <c r="AK199" i="2"/>
  <c r="AJ199" i="2"/>
  <c r="AF199" i="2"/>
  <c r="X199" i="2"/>
  <c r="AB199" i="2" s="1"/>
  <c r="W199" i="2"/>
  <c r="V199" i="2"/>
  <c r="AC199" i="2" s="1"/>
  <c r="P199" i="2"/>
  <c r="O199" i="2"/>
  <c r="AK198" i="2"/>
  <c r="AJ198" i="2"/>
  <c r="AF198" i="2"/>
  <c r="X198" i="2"/>
  <c r="AB198" i="2" s="1"/>
  <c r="W198" i="2"/>
  <c r="V198" i="2"/>
  <c r="AC198" i="2" s="1"/>
  <c r="P198" i="2"/>
  <c r="O198" i="2"/>
  <c r="N198" i="2"/>
  <c r="AK197" i="2"/>
  <c r="AJ197" i="2"/>
  <c r="AF197" i="2"/>
  <c r="X197" i="2"/>
  <c r="AB197" i="2" s="1"/>
  <c r="W197" i="2"/>
  <c r="V197" i="2"/>
  <c r="AC197" i="2" s="1"/>
  <c r="P197" i="2"/>
  <c r="O197" i="2"/>
  <c r="N197" i="2"/>
  <c r="AK196" i="2"/>
  <c r="AJ196" i="2"/>
  <c r="AF196" i="2"/>
  <c r="X196" i="2"/>
  <c r="AB196" i="2" s="1"/>
  <c r="W196" i="2"/>
  <c r="V196" i="2"/>
  <c r="AC196" i="2" s="1"/>
  <c r="P196" i="2"/>
  <c r="O196" i="2"/>
  <c r="N196" i="2"/>
  <c r="AK195" i="2"/>
  <c r="AJ195" i="2"/>
  <c r="AF195" i="2"/>
  <c r="X195" i="2"/>
  <c r="AB195" i="2" s="1"/>
  <c r="W195" i="2"/>
  <c r="V195" i="2"/>
  <c r="AC195" i="2" s="1"/>
  <c r="P195" i="2"/>
  <c r="O195" i="2"/>
  <c r="AK194" i="2"/>
  <c r="AJ194" i="2"/>
  <c r="AF194" i="2"/>
  <c r="X194" i="2"/>
  <c r="AB194" i="2" s="1"/>
  <c r="W194" i="2"/>
  <c r="V194" i="2"/>
  <c r="AC194" i="2" s="1"/>
  <c r="S194" i="2"/>
  <c r="P194" i="2"/>
  <c r="O194" i="2"/>
  <c r="N194" i="2"/>
  <c r="AK193" i="2"/>
  <c r="AJ193" i="2"/>
  <c r="AF193" i="2"/>
  <c r="AC193" i="2"/>
  <c r="X193" i="2"/>
  <c r="AB193" i="2" s="1"/>
  <c r="AD193" i="2" s="1"/>
  <c r="W193" i="2"/>
  <c r="P193" i="2"/>
  <c r="O193" i="2"/>
  <c r="N193" i="2"/>
  <c r="AK192" i="2"/>
  <c r="AJ192" i="2"/>
  <c r="AF192" i="2"/>
  <c r="X192" i="2"/>
  <c r="AB192" i="2" s="1"/>
  <c r="W192" i="2"/>
  <c r="V192" i="2"/>
  <c r="AC192" i="2" s="1"/>
  <c r="P192" i="2"/>
  <c r="O192" i="2"/>
  <c r="AK191" i="2"/>
  <c r="AJ191" i="2"/>
  <c r="AF191" i="2"/>
  <c r="X191" i="2"/>
  <c r="AB191" i="2" s="1"/>
  <c r="W191" i="2"/>
  <c r="V191" i="2"/>
  <c r="AC191" i="2" s="1"/>
  <c r="P191" i="2"/>
  <c r="O191" i="2"/>
  <c r="AK190" i="2"/>
  <c r="AJ190" i="2"/>
  <c r="AF190" i="2"/>
  <c r="X190" i="2"/>
  <c r="AB190" i="2" s="1"/>
  <c r="W190" i="2"/>
  <c r="V190" i="2"/>
  <c r="AC190" i="2" s="1"/>
  <c r="P190" i="2"/>
  <c r="O190" i="2"/>
  <c r="N190" i="2"/>
  <c r="AK189" i="2"/>
  <c r="AJ189" i="2"/>
  <c r="AF189" i="2"/>
  <c r="X189" i="2"/>
  <c r="AB189" i="2" s="1"/>
  <c r="W189" i="2"/>
  <c r="V189" i="2"/>
  <c r="AC189" i="2" s="1"/>
  <c r="P189" i="2"/>
  <c r="O189" i="2"/>
  <c r="AK188" i="2"/>
  <c r="AJ188" i="2"/>
  <c r="AF188" i="2"/>
  <c r="AC188" i="2"/>
  <c r="X188" i="2"/>
  <c r="AB188" i="2" s="1"/>
  <c r="W188" i="2"/>
  <c r="P188" i="2"/>
  <c r="O188" i="2"/>
  <c r="N188" i="2"/>
  <c r="AK187" i="2"/>
  <c r="AJ187" i="2"/>
  <c r="AF187" i="2"/>
  <c r="X187" i="2"/>
  <c r="AB187" i="2" s="1"/>
  <c r="W187" i="2"/>
  <c r="V187" i="2"/>
  <c r="AC187" i="2" s="1"/>
  <c r="P187" i="2"/>
  <c r="O187" i="2"/>
  <c r="N187" i="2"/>
  <c r="AK186" i="2"/>
  <c r="AJ186" i="2"/>
  <c r="AF186" i="2"/>
  <c r="X186" i="2"/>
  <c r="AB186" i="2" s="1"/>
  <c r="W186" i="2"/>
  <c r="V186" i="2"/>
  <c r="AC186" i="2" s="1"/>
  <c r="P186" i="2"/>
  <c r="O186" i="2"/>
  <c r="N186" i="2"/>
  <c r="AK185" i="2"/>
  <c r="AJ185" i="2"/>
  <c r="AF185" i="2"/>
  <c r="X185" i="2"/>
  <c r="AB185" i="2" s="1"/>
  <c r="W185" i="2"/>
  <c r="V185" i="2"/>
  <c r="AC185" i="2" s="1"/>
  <c r="P185" i="2"/>
  <c r="O185" i="2"/>
  <c r="N185" i="2"/>
  <c r="AK184" i="2"/>
  <c r="AJ184" i="2"/>
  <c r="AF184" i="2"/>
  <c r="X184" i="2"/>
  <c r="AB184" i="2" s="1"/>
  <c r="W184" i="2"/>
  <c r="V184" i="2"/>
  <c r="AC184" i="2" s="1"/>
  <c r="P184" i="2"/>
  <c r="O184" i="2"/>
  <c r="N184" i="2"/>
  <c r="AK183" i="2"/>
  <c r="AJ183" i="2"/>
  <c r="AF183" i="2"/>
  <c r="X183" i="2"/>
  <c r="AB183" i="2" s="1"/>
  <c r="W183" i="2"/>
  <c r="V183" i="2"/>
  <c r="AC183" i="2" s="1"/>
  <c r="S183" i="2"/>
  <c r="P183" i="2"/>
  <c r="O183" i="2"/>
  <c r="N183" i="2"/>
  <c r="AK182" i="2"/>
  <c r="AJ182" i="2"/>
  <c r="AF182" i="2"/>
  <c r="X182" i="2"/>
  <c r="AB182" i="2" s="1"/>
  <c r="W182" i="2"/>
  <c r="V182" i="2"/>
  <c r="AC182" i="2" s="1"/>
  <c r="S182" i="2"/>
  <c r="P182" i="2"/>
  <c r="O182" i="2"/>
  <c r="N182" i="2"/>
  <c r="AK181" i="2"/>
  <c r="AJ181" i="2"/>
  <c r="AF181" i="2"/>
  <c r="X181" i="2"/>
  <c r="AB181" i="2" s="1"/>
  <c r="W181" i="2"/>
  <c r="V181" i="2"/>
  <c r="AC181" i="2" s="1"/>
  <c r="S181" i="2"/>
  <c r="P181" i="2"/>
  <c r="O181" i="2"/>
  <c r="N181" i="2"/>
  <c r="AK180" i="2"/>
  <c r="AJ180" i="2"/>
  <c r="AF180" i="2"/>
  <c r="X180" i="2"/>
  <c r="AB180" i="2" s="1"/>
  <c r="W180" i="2"/>
  <c r="V180" i="2"/>
  <c r="AC180" i="2" s="1"/>
  <c r="P180" i="2"/>
  <c r="O180" i="2"/>
  <c r="N180" i="2"/>
  <c r="AK179" i="2"/>
  <c r="AJ179" i="2"/>
  <c r="AF179" i="2"/>
  <c r="X179" i="2"/>
  <c r="AB179" i="2" s="1"/>
  <c r="W179" i="2"/>
  <c r="V179" i="2"/>
  <c r="AC179" i="2" s="1"/>
  <c r="P179" i="2"/>
  <c r="O179" i="2"/>
  <c r="AK178" i="2"/>
  <c r="AJ178" i="2"/>
  <c r="AF178" i="2"/>
  <c r="X178" i="2"/>
  <c r="AB178" i="2" s="1"/>
  <c r="W178" i="2"/>
  <c r="V178" i="2"/>
  <c r="AC178" i="2" s="1"/>
  <c r="P178" i="2"/>
  <c r="O178" i="2"/>
  <c r="AK177" i="2"/>
  <c r="AJ177" i="2"/>
  <c r="AF177" i="2"/>
  <c r="X177" i="2"/>
  <c r="AB177" i="2" s="1"/>
  <c r="W177" i="2"/>
  <c r="V177" i="2"/>
  <c r="AC177" i="2" s="1"/>
  <c r="P177" i="2"/>
  <c r="O177" i="2"/>
  <c r="AK176" i="2"/>
  <c r="AJ176" i="2"/>
  <c r="AF176" i="2"/>
  <c r="X176" i="2"/>
  <c r="AB176" i="2" s="1"/>
  <c r="W176" i="2"/>
  <c r="V176" i="2"/>
  <c r="AC176" i="2" s="1"/>
  <c r="P176" i="2"/>
  <c r="O176" i="2"/>
  <c r="AK175" i="2"/>
  <c r="AJ175" i="2"/>
  <c r="AF175" i="2"/>
  <c r="X175" i="2"/>
  <c r="AB175" i="2" s="1"/>
  <c r="W175" i="2"/>
  <c r="V175" i="2"/>
  <c r="AC175" i="2" s="1"/>
  <c r="P175" i="2"/>
  <c r="O175" i="2"/>
  <c r="AK174" i="2"/>
  <c r="AJ174" i="2"/>
  <c r="AF174" i="2"/>
  <c r="X174" i="2"/>
  <c r="AB174" i="2" s="1"/>
  <c r="W174" i="2"/>
  <c r="V174" i="2"/>
  <c r="AC174" i="2" s="1"/>
  <c r="P174" i="2"/>
  <c r="O174" i="2"/>
  <c r="N174" i="2"/>
  <c r="AK173" i="2"/>
  <c r="AJ173" i="2"/>
  <c r="AF173" i="2"/>
  <c r="X173" i="2"/>
  <c r="AB173" i="2" s="1"/>
  <c r="W173" i="2"/>
  <c r="V173" i="2"/>
  <c r="AC173" i="2" s="1"/>
  <c r="P173" i="2"/>
  <c r="O173" i="2"/>
  <c r="N173" i="2"/>
  <c r="AJ172" i="2"/>
  <c r="AF172" i="2"/>
  <c r="X172" i="2"/>
  <c r="AD172" i="2" s="1"/>
  <c r="W172" i="2"/>
  <c r="V172" i="2"/>
  <c r="P172" i="2"/>
  <c r="O172" i="2"/>
  <c r="N172" i="2"/>
  <c r="AJ171" i="2"/>
  <c r="AF171" i="2"/>
  <c r="X171" i="2"/>
  <c r="AB171" i="2" s="1"/>
  <c r="W171" i="2"/>
  <c r="V171" i="2"/>
  <c r="P171" i="2"/>
  <c r="O171" i="2"/>
  <c r="AK170" i="2"/>
  <c r="AJ170" i="2"/>
  <c r="AF170" i="2"/>
  <c r="X170" i="2"/>
  <c r="AB170" i="2" s="1"/>
  <c r="W170" i="2"/>
  <c r="V170" i="2"/>
  <c r="AC170" i="2" s="1"/>
  <c r="P170" i="2"/>
  <c r="O170" i="2"/>
  <c r="AK169" i="2"/>
  <c r="AJ169" i="2"/>
  <c r="AF169" i="2"/>
  <c r="X169" i="2"/>
  <c r="AB169" i="2" s="1"/>
  <c r="W169" i="2"/>
  <c r="V169" i="2"/>
  <c r="AC169" i="2" s="1"/>
  <c r="P169" i="2"/>
  <c r="O169" i="2"/>
  <c r="AK168" i="2"/>
  <c r="AJ168" i="2"/>
  <c r="AF168" i="2"/>
  <c r="X168" i="2"/>
  <c r="AB168" i="2" s="1"/>
  <c r="W168" i="2"/>
  <c r="V168" i="2"/>
  <c r="AC168" i="2" s="1"/>
  <c r="P168" i="2"/>
  <c r="O168" i="2"/>
  <c r="AK167" i="2"/>
  <c r="AJ167" i="2"/>
  <c r="AF167" i="2"/>
  <c r="X167" i="2"/>
  <c r="AB167" i="2" s="1"/>
  <c r="W167" i="2"/>
  <c r="V167" i="2"/>
  <c r="AC167" i="2" s="1"/>
  <c r="P167" i="2"/>
  <c r="O167" i="2"/>
  <c r="N167" i="2"/>
  <c r="AK166" i="2"/>
  <c r="AJ166" i="2"/>
  <c r="AF166" i="2"/>
  <c r="X166" i="2"/>
  <c r="AB166" i="2" s="1"/>
  <c r="W166" i="2"/>
  <c r="V166" i="2"/>
  <c r="AC166" i="2" s="1"/>
  <c r="P166" i="2"/>
  <c r="O166" i="2"/>
  <c r="N166" i="2"/>
  <c r="AK165" i="2"/>
  <c r="AJ165" i="2"/>
  <c r="AF165" i="2"/>
  <c r="X165" i="2"/>
  <c r="AB165" i="2" s="1"/>
  <c r="W165" i="2"/>
  <c r="V165" i="2"/>
  <c r="AC165" i="2" s="1"/>
  <c r="P165" i="2"/>
  <c r="O165" i="2"/>
  <c r="AJ164" i="2"/>
  <c r="AF164" i="2"/>
  <c r="X164" i="2"/>
  <c r="AB164" i="2" s="1"/>
  <c r="W164" i="2"/>
  <c r="V164" i="2"/>
  <c r="AC164" i="2" s="1"/>
  <c r="P164" i="2"/>
  <c r="O164" i="2"/>
  <c r="AK163" i="2"/>
  <c r="AJ163" i="2"/>
  <c r="AF163" i="2"/>
  <c r="X163" i="2"/>
  <c r="AB163" i="2" s="1"/>
  <c r="W163" i="2"/>
  <c r="V163" i="2"/>
  <c r="AC163" i="2" s="1"/>
  <c r="S163" i="2"/>
  <c r="P163" i="2"/>
  <c r="O163" i="2"/>
  <c r="AK162" i="2"/>
  <c r="AJ162" i="2"/>
  <c r="AF162" i="2"/>
  <c r="X162" i="2"/>
  <c r="AB162" i="2" s="1"/>
  <c r="W162" i="2"/>
  <c r="V162" i="2"/>
  <c r="AC162" i="2" s="1"/>
  <c r="P162" i="2"/>
  <c r="O162" i="2"/>
  <c r="AJ161" i="2"/>
  <c r="AF161" i="2"/>
  <c r="X161" i="2"/>
  <c r="AB161" i="2" s="1"/>
  <c r="W161" i="2"/>
  <c r="V161" i="2"/>
  <c r="AC161" i="2" s="1"/>
  <c r="P161" i="2"/>
  <c r="O161" i="2"/>
  <c r="N161" i="2"/>
  <c r="AK160" i="2"/>
  <c r="AJ160" i="2"/>
  <c r="AF160" i="2"/>
  <c r="X160" i="2"/>
  <c r="AB160" i="2" s="1"/>
  <c r="W160" i="2"/>
  <c r="V160" i="2"/>
  <c r="AC160" i="2" s="1"/>
  <c r="P160" i="2"/>
  <c r="O160" i="2"/>
  <c r="AK159" i="2"/>
  <c r="AJ159" i="2"/>
  <c r="AF159" i="2"/>
  <c r="X159" i="2"/>
  <c r="AB159" i="2" s="1"/>
  <c r="W159" i="2"/>
  <c r="V159" i="2"/>
  <c r="AC159" i="2" s="1"/>
  <c r="P159" i="2"/>
  <c r="O159" i="2"/>
  <c r="AK158" i="2"/>
  <c r="AJ158" i="2"/>
  <c r="AF158" i="2"/>
  <c r="X158" i="2"/>
  <c r="AB158" i="2" s="1"/>
  <c r="W158" i="2"/>
  <c r="V158" i="2"/>
  <c r="AC158" i="2" s="1"/>
  <c r="P158" i="2"/>
  <c r="O158" i="2"/>
  <c r="N158" i="2"/>
  <c r="AK157" i="2"/>
  <c r="AJ157" i="2"/>
  <c r="AF157" i="2"/>
  <c r="X157" i="2"/>
  <c r="AB157" i="2" s="1"/>
  <c r="W157" i="2"/>
  <c r="V157" i="2"/>
  <c r="AC157" i="2" s="1"/>
  <c r="P157" i="2"/>
  <c r="O157" i="2"/>
  <c r="AK156" i="2"/>
  <c r="AJ156" i="2"/>
  <c r="AF156" i="2"/>
  <c r="X156" i="2"/>
  <c r="AB156" i="2" s="1"/>
  <c r="W156" i="2"/>
  <c r="V156" i="2"/>
  <c r="AC156" i="2" s="1"/>
  <c r="P156" i="2"/>
  <c r="O156" i="2"/>
  <c r="AK155" i="2"/>
  <c r="AJ155" i="2"/>
  <c r="AF155" i="2"/>
  <c r="X155" i="2"/>
  <c r="AB155" i="2" s="1"/>
  <c r="W155" i="2"/>
  <c r="V155" i="2"/>
  <c r="AC155" i="2" s="1"/>
  <c r="P155" i="2"/>
  <c r="O155" i="2"/>
  <c r="AK154" i="2"/>
  <c r="AJ154" i="2"/>
  <c r="AF154" i="2"/>
  <c r="X154" i="2"/>
  <c r="AB154" i="2" s="1"/>
  <c r="W154" i="2"/>
  <c r="V154" i="2"/>
  <c r="AC154" i="2" s="1"/>
  <c r="P154" i="2"/>
  <c r="O154" i="2"/>
  <c r="AK153" i="2"/>
  <c r="AJ153" i="2"/>
  <c r="AF153" i="2"/>
  <c r="X153" i="2"/>
  <c r="AB153" i="2" s="1"/>
  <c r="W153" i="2"/>
  <c r="V153" i="2"/>
  <c r="AC153" i="2" s="1"/>
  <c r="P153" i="2"/>
  <c r="O153" i="2"/>
  <c r="AK152" i="2"/>
  <c r="AJ152" i="2"/>
  <c r="AF152" i="2"/>
  <c r="X152" i="2"/>
  <c r="AB152" i="2" s="1"/>
  <c r="W152" i="2"/>
  <c r="V152" i="2"/>
  <c r="AC152" i="2" s="1"/>
  <c r="P152" i="2"/>
  <c r="O152" i="2"/>
  <c r="AK151" i="2"/>
  <c r="AJ151" i="2"/>
  <c r="AF151" i="2"/>
  <c r="X151" i="2"/>
  <c r="AB151" i="2" s="1"/>
  <c r="W151" i="2"/>
  <c r="V151" i="2"/>
  <c r="AC151" i="2" s="1"/>
  <c r="P151" i="2"/>
  <c r="O151" i="2"/>
  <c r="AK150" i="2"/>
  <c r="AJ150" i="2"/>
  <c r="AF150" i="2"/>
  <c r="X150" i="2"/>
  <c r="AB150" i="2" s="1"/>
  <c r="W150" i="2"/>
  <c r="V150" i="2"/>
  <c r="AC150" i="2" s="1"/>
  <c r="P150" i="2"/>
  <c r="O150" i="2"/>
  <c r="AK149" i="2"/>
  <c r="AJ149" i="2"/>
  <c r="AF149" i="2"/>
  <c r="X149" i="2"/>
  <c r="AB149" i="2" s="1"/>
  <c r="W149" i="2"/>
  <c r="V149" i="2"/>
  <c r="AC149" i="2" s="1"/>
  <c r="P149" i="2"/>
  <c r="O149" i="2"/>
  <c r="AK148" i="2"/>
  <c r="AJ148" i="2"/>
  <c r="AF148" i="2"/>
  <c r="X148" i="2"/>
  <c r="AB148" i="2" s="1"/>
  <c r="W148" i="2"/>
  <c r="V148" i="2"/>
  <c r="AC148" i="2" s="1"/>
  <c r="P148" i="2"/>
  <c r="O148" i="2"/>
  <c r="AK147" i="2"/>
  <c r="AJ147" i="2"/>
  <c r="AF147" i="2"/>
  <c r="X147" i="2"/>
  <c r="AB147" i="2" s="1"/>
  <c r="W147" i="2"/>
  <c r="V147" i="2"/>
  <c r="AC147" i="2" s="1"/>
  <c r="P147" i="2"/>
  <c r="O147" i="2"/>
  <c r="AJ146" i="2"/>
  <c r="AF146" i="2"/>
  <c r="X146" i="2"/>
  <c r="AB146" i="2" s="1"/>
  <c r="W146" i="2"/>
  <c r="V146" i="2"/>
  <c r="AC146" i="2" s="1"/>
  <c r="P146" i="2"/>
  <c r="O146" i="2"/>
  <c r="N146" i="2"/>
  <c r="AK145" i="2"/>
  <c r="AJ145" i="2"/>
  <c r="AF145" i="2"/>
  <c r="X145" i="2"/>
  <c r="AB145" i="2" s="1"/>
  <c r="W145" i="2"/>
  <c r="V145" i="2"/>
  <c r="AC145" i="2" s="1"/>
  <c r="P145" i="2"/>
  <c r="O145" i="2"/>
  <c r="AK144" i="2"/>
  <c r="AJ144" i="2"/>
  <c r="AF144" i="2"/>
  <c r="X144" i="2"/>
  <c r="AB144" i="2" s="1"/>
  <c r="W144" i="2"/>
  <c r="V144" i="2"/>
  <c r="AC144" i="2" s="1"/>
  <c r="P144" i="2"/>
  <c r="O144" i="2"/>
  <c r="AK143" i="2"/>
  <c r="AJ143" i="2"/>
  <c r="AF143" i="2"/>
  <c r="X143" i="2"/>
  <c r="AB143" i="2" s="1"/>
  <c r="W143" i="2"/>
  <c r="V143" i="2"/>
  <c r="AC143" i="2" s="1"/>
  <c r="P143" i="2"/>
  <c r="O143" i="2"/>
  <c r="AK142" i="2"/>
  <c r="AJ142" i="2"/>
  <c r="AF142" i="2"/>
  <c r="X142" i="2"/>
  <c r="AB142" i="2" s="1"/>
  <c r="W142" i="2"/>
  <c r="V142" i="2"/>
  <c r="AC142" i="2" s="1"/>
  <c r="P142" i="2"/>
  <c r="O142" i="2"/>
  <c r="AK141" i="2"/>
  <c r="AJ141" i="2"/>
  <c r="AF141" i="2"/>
  <c r="X141" i="2"/>
  <c r="AB141" i="2" s="1"/>
  <c r="W141" i="2"/>
  <c r="V141" i="2"/>
  <c r="AC141" i="2" s="1"/>
  <c r="P141" i="2"/>
  <c r="O141" i="2"/>
  <c r="AK140" i="2"/>
  <c r="AJ140" i="2"/>
  <c r="AF140" i="2"/>
  <c r="X140" i="2"/>
  <c r="AB140" i="2" s="1"/>
  <c r="W140" i="2"/>
  <c r="V140" i="2"/>
  <c r="AC140" i="2" s="1"/>
  <c r="P140" i="2"/>
  <c r="O140" i="2"/>
  <c r="AJ139" i="2"/>
  <c r="AF139" i="2"/>
  <c r="AB139" i="2"/>
  <c r="V139" i="2"/>
  <c r="AC139" i="2" s="1"/>
  <c r="AD139" i="2" s="1"/>
  <c r="P139" i="2"/>
  <c r="O139" i="2"/>
  <c r="N139" i="2"/>
  <c r="AK138" i="2"/>
  <c r="AJ138" i="2"/>
  <c r="AF138" i="2"/>
  <c r="X138" i="2"/>
  <c r="AB138" i="2" s="1"/>
  <c r="W138" i="2"/>
  <c r="V138" i="2"/>
  <c r="AC138" i="2" s="1"/>
  <c r="P138" i="2"/>
  <c r="O138" i="2"/>
  <c r="AK137" i="2"/>
  <c r="AJ137" i="2"/>
  <c r="AF137" i="2"/>
  <c r="X137" i="2"/>
  <c r="AB137" i="2" s="1"/>
  <c r="W137" i="2"/>
  <c r="V137" i="2"/>
  <c r="AC137" i="2" s="1"/>
  <c r="P137" i="2"/>
  <c r="O137" i="2"/>
  <c r="AK136" i="2"/>
  <c r="AJ136" i="2"/>
  <c r="AF136" i="2"/>
  <c r="X136" i="2"/>
  <c r="AB136" i="2" s="1"/>
  <c r="W136" i="2"/>
  <c r="V136" i="2"/>
  <c r="AC136" i="2" s="1"/>
  <c r="AK135" i="2"/>
  <c r="AJ135" i="2"/>
  <c r="AF135" i="2"/>
  <c r="X135" i="2"/>
  <c r="AB135" i="2" s="1"/>
  <c r="W135" i="2"/>
  <c r="V135" i="2"/>
  <c r="AC135" i="2" s="1"/>
  <c r="P135" i="2"/>
  <c r="O135" i="2"/>
  <c r="AK134" i="2"/>
  <c r="AJ134" i="2"/>
  <c r="AF134" i="2"/>
  <c r="X134" i="2"/>
  <c r="AB134" i="2" s="1"/>
  <c r="W134" i="2"/>
  <c r="V134" i="2"/>
  <c r="AC134" i="2" s="1"/>
  <c r="P134" i="2"/>
  <c r="O134" i="2"/>
  <c r="AK133" i="2"/>
  <c r="AJ133" i="2"/>
  <c r="AF133" i="2"/>
  <c r="X133" i="2"/>
  <c r="AB133" i="2" s="1"/>
  <c r="W133" i="2"/>
  <c r="V133" i="2"/>
  <c r="AC133" i="2" s="1"/>
  <c r="P133" i="2"/>
  <c r="O133" i="2"/>
  <c r="AK132" i="2"/>
  <c r="AJ132" i="2"/>
  <c r="AF132" i="2"/>
  <c r="X132" i="2"/>
  <c r="AB132" i="2" s="1"/>
  <c r="W132" i="2"/>
  <c r="V132" i="2"/>
  <c r="AC132" i="2" s="1"/>
  <c r="P132" i="2"/>
  <c r="O132" i="2"/>
  <c r="AK131" i="2"/>
  <c r="AJ131" i="2"/>
  <c r="AF131" i="2"/>
  <c r="X131" i="2"/>
  <c r="AB131" i="2" s="1"/>
  <c r="W131" i="2"/>
  <c r="V131" i="2"/>
  <c r="AC131" i="2" s="1"/>
  <c r="P131" i="2"/>
  <c r="O131" i="2"/>
  <c r="AK130" i="2"/>
  <c r="AJ130" i="2"/>
  <c r="AF130" i="2"/>
  <c r="X130" i="2"/>
  <c r="AB130" i="2" s="1"/>
  <c r="W130" i="2"/>
  <c r="V130" i="2"/>
  <c r="AC130" i="2" s="1"/>
  <c r="AK129" i="2"/>
  <c r="AJ129" i="2"/>
  <c r="AF129" i="2"/>
  <c r="X129" i="2"/>
  <c r="AB129" i="2" s="1"/>
  <c r="W129" i="2"/>
  <c r="V129" i="2"/>
  <c r="AC129" i="2" s="1"/>
  <c r="P129" i="2"/>
  <c r="O129" i="2"/>
  <c r="AK128" i="2"/>
  <c r="AJ128" i="2"/>
  <c r="AF128" i="2"/>
  <c r="X128" i="2"/>
  <c r="AB128" i="2" s="1"/>
  <c r="W128" i="2"/>
  <c r="V128" i="2"/>
  <c r="AC128" i="2" s="1"/>
  <c r="P128" i="2"/>
  <c r="O128" i="2"/>
  <c r="AK127" i="2"/>
  <c r="AJ127" i="2"/>
  <c r="AF127" i="2"/>
  <c r="X127" i="2"/>
  <c r="AB127" i="2" s="1"/>
  <c r="W127" i="2"/>
  <c r="V127" i="2"/>
  <c r="AC127" i="2" s="1"/>
  <c r="P127" i="2"/>
  <c r="O127" i="2"/>
  <c r="AK126" i="2"/>
  <c r="AJ126" i="2"/>
  <c r="AF126" i="2"/>
  <c r="X126" i="2"/>
  <c r="AB126" i="2" s="1"/>
  <c r="W126" i="2"/>
  <c r="V126" i="2"/>
  <c r="AC126" i="2" s="1"/>
  <c r="P126" i="2"/>
  <c r="O126" i="2"/>
  <c r="AK125" i="2"/>
  <c r="AJ125" i="2"/>
  <c r="AF125" i="2"/>
  <c r="X125" i="2"/>
  <c r="AB125" i="2" s="1"/>
  <c r="W125" i="2"/>
  <c r="V125" i="2"/>
  <c r="AC125" i="2" s="1"/>
  <c r="P125" i="2"/>
  <c r="O125" i="2"/>
  <c r="AK124" i="2"/>
  <c r="AJ124" i="2"/>
  <c r="AF124" i="2"/>
  <c r="X124" i="2"/>
  <c r="AB124" i="2" s="1"/>
  <c r="W124" i="2"/>
  <c r="V124" i="2"/>
  <c r="AC124" i="2" s="1"/>
  <c r="P124" i="2"/>
  <c r="O124" i="2"/>
  <c r="AK123" i="2"/>
  <c r="AJ123" i="2"/>
  <c r="AF123" i="2"/>
  <c r="X123" i="2"/>
  <c r="AB123" i="2" s="1"/>
  <c r="W123" i="2"/>
  <c r="V123" i="2"/>
  <c r="AC123" i="2" s="1"/>
  <c r="AK122" i="2"/>
  <c r="AJ122" i="2"/>
  <c r="AF122" i="2"/>
  <c r="X122" i="2"/>
  <c r="AB122" i="2" s="1"/>
  <c r="W122" i="2"/>
  <c r="V122" i="2"/>
  <c r="AC122" i="2" s="1"/>
  <c r="P122" i="2"/>
  <c r="O122" i="2"/>
  <c r="AK121" i="2"/>
  <c r="AJ121" i="2"/>
  <c r="AF121" i="2"/>
  <c r="X121" i="2"/>
  <c r="AB121" i="2" s="1"/>
  <c r="W121" i="2"/>
  <c r="V121" i="2"/>
  <c r="AC121" i="2" s="1"/>
  <c r="P121" i="2"/>
  <c r="O121" i="2"/>
  <c r="AK120" i="2"/>
  <c r="AJ120" i="2"/>
  <c r="AF120" i="2"/>
  <c r="X120" i="2"/>
  <c r="AB120" i="2" s="1"/>
  <c r="W120" i="2"/>
  <c r="V120" i="2"/>
  <c r="AC120" i="2" s="1"/>
  <c r="P120" i="2"/>
  <c r="O120" i="2"/>
  <c r="AK119" i="2"/>
  <c r="AJ119" i="2"/>
  <c r="AF119" i="2"/>
  <c r="X119" i="2"/>
  <c r="AB119" i="2" s="1"/>
  <c r="W119" i="2"/>
  <c r="V119" i="2"/>
  <c r="AC119" i="2" s="1"/>
  <c r="P119" i="2"/>
  <c r="O119" i="2"/>
  <c r="AK118" i="2"/>
  <c r="AJ118" i="2"/>
  <c r="AF118" i="2"/>
  <c r="X118" i="2"/>
  <c r="AB118" i="2" s="1"/>
  <c r="W118" i="2"/>
  <c r="V118" i="2"/>
  <c r="AC118" i="2" s="1"/>
  <c r="P118" i="2"/>
  <c r="O118" i="2"/>
  <c r="AK117" i="2"/>
  <c r="AJ117" i="2"/>
  <c r="AF117" i="2"/>
  <c r="X117" i="2"/>
  <c r="AB117" i="2" s="1"/>
  <c r="W117" i="2"/>
  <c r="V117" i="2"/>
  <c r="AC117" i="2" s="1"/>
  <c r="P117" i="2"/>
  <c r="O117" i="2"/>
  <c r="AK116" i="2"/>
  <c r="AJ116" i="2"/>
  <c r="AF116" i="2"/>
  <c r="X116" i="2"/>
  <c r="AB116" i="2" s="1"/>
  <c r="W116" i="2"/>
  <c r="V116" i="2"/>
  <c r="AC116" i="2" s="1"/>
  <c r="P116" i="2"/>
  <c r="O116" i="2"/>
  <c r="AK115" i="2"/>
  <c r="AJ115" i="2"/>
  <c r="AF115" i="2"/>
  <c r="X115" i="2"/>
  <c r="AB115" i="2" s="1"/>
  <c r="W115" i="2"/>
  <c r="V115" i="2"/>
  <c r="AC115" i="2" s="1"/>
  <c r="AK114" i="2"/>
  <c r="AJ114" i="2"/>
  <c r="AF114" i="2"/>
  <c r="X114" i="2"/>
  <c r="AB114" i="2" s="1"/>
  <c r="W114" i="2"/>
  <c r="V114" i="2"/>
  <c r="AC114" i="2" s="1"/>
  <c r="P114" i="2"/>
  <c r="O114" i="2"/>
  <c r="AK113" i="2"/>
  <c r="AJ113" i="2"/>
  <c r="AF113" i="2"/>
  <c r="X113" i="2"/>
  <c r="AB113" i="2" s="1"/>
  <c r="W113" i="2"/>
  <c r="V113" i="2"/>
  <c r="AC113" i="2" s="1"/>
  <c r="P113" i="2"/>
  <c r="O113" i="2"/>
  <c r="AK112" i="2"/>
  <c r="AJ112" i="2"/>
  <c r="AF112" i="2"/>
  <c r="X112" i="2"/>
  <c r="AB112" i="2" s="1"/>
  <c r="W112" i="2"/>
  <c r="V112" i="2"/>
  <c r="AC112" i="2" s="1"/>
  <c r="P112" i="2"/>
  <c r="O112" i="2"/>
  <c r="AK111" i="2"/>
  <c r="AJ111" i="2"/>
  <c r="AF111" i="2"/>
  <c r="X111" i="2"/>
  <c r="AB111" i="2" s="1"/>
  <c r="W111" i="2"/>
  <c r="V111" i="2"/>
  <c r="AC111" i="2" s="1"/>
  <c r="AK110" i="2"/>
  <c r="AJ110" i="2"/>
  <c r="AF110" i="2"/>
  <c r="X110" i="2"/>
  <c r="AB110" i="2" s="1"/>
  <c r="W110" i="2"/>
  <c r="V110" i="2"/>
  <c r="AC110" i="2" s="1"/>
  <c r="P110" i="2"/>
  <c r="O110" i="2"/>
  <c r="AK109" i="2"/>
  <c r="AJ109" i="2"/>
  <c r="AF109" i="2"/>
  <c r="X109" i="2"/>
  <c r="AB109" i="2" s="1"/>
  <c r="W109" i="2"/>
  <c r="V109" i="2"/>
  <c r="AC109" i="2" s="1"/>
  <c r="P109" i="2"/>
  <c r="O109" i="2"/>
  <c r="AK108" i="2"/>
  <c r="AJ108" i="2"/>
  <c r="AF108" i="2"/>
  <c r="X108" i="2"/>
  <c r="AB108" i="2" s="1"/>
  <c r="W108" i="2"/>
  <c r="V108" i="2"/>
  <c r="AC108" i="2" s="1"/>
  <c r="P108" i="2"/>
  <c r="O108" i="2"/>
  <c r="AK107" i="2"/>
  <c r="AJ107" i="2"/>
  <c r="AF107" i="2"/>
  <c r="X107" i="2"/>
  <c r="AB107" i="2" s="1"/>
  <c r="W107" i="2"/>
  <c r="V107" i="2"/>
  <c r="AC107" i="2" s="1"/>
  <c r="P107" i="2"/>
  <c r="O107" i="2"/>
  <c r="AK106" i="2"/>
  <c r="AJ106" i="2"/>
  <c r="AF106" i="2"/>
  <c r="X106" i="2"/>
  <c r="AB106" i="2" s="1"/>
  <c r="W106" i="2"/>
  <c r="V106" i="2"/>
  <c r="AC106" i="2" s="1"/>
  <c r="P106" i="2"/>
  <c r="O106" i="2"/>
  <c r="AK105" i="2"/>
  <c r="AJ105" i="2"/>
  <c r="AF105" i="2"/>
  <c r="X105" i="2"/>
  <c r="AB105" i="2" s="1"/>
  <c r="W105" i="2"/>
  <c r="V105" i="2"/>
  <c r="AC105" i="2" s="1"/>
  <c r="P105" i="2"/>
  <c r="O105" i="2"/>
  <c r="AK104" i="2"/>
  <c r="AJ104" i="2"/>
  <c r="AF104" i="2"/>
  <c r="X104" i="2"/>
  <c r="AB104" i="2" s="1"/>
  <c r="W104" i="2"/>
  <c r="V104" i="2"/>
  <c r="AC104" i="2" s="1"/>
  <c r="P104" i="2"/>
  <c r="O104" i="2"/>
  <c r="AK103" i="2"/>
  <c r="AJ103" i="2"/>
  <c r="AF103" i="2"/>
  <c r="X103" i="2"/>
  <c r="AB103" i="2" s="1"/>
  <c r="W103" i="2"/>
  <c r="V103" i="2"/>
  <c r="AC103" i="2" s="1"/>
  <c r="P103" i="2"/>
  <c r="O103" i="2"/>
  <c r="AK102" i="2"/>
  <c r="AJ102" i="2"/>
  <c r="AF102" i="2"/>
  <c r="X102" i="2"/>
  <c r="AB102" i="2" s="1"/>
  <c r="W102" i="2"/>
  <c r="V102" i="2"/>
  <c r="AC102" i="2" s="1"/>
  <c r="P102" i="2"/>
  <c r="O102" i="2"/>
  <c r="AK101" i="2"/>
  <c r="AJ101" i="2"/>
  <c r="AF101" i="2"/>
  <c r="X101" i="2"/>
  <c r="AB101" i="2" s="1"/>
  <c r="W101" i="2"/>
  <c r="V101" i="2"/>
  <c r="AC101" i="2" s="1"/>
  <c r="P101" i="2"/>
  <c r="O101" i="2"/>
  <c r="AK100" i="2"/>
  <c r="AJ100" i="2"/>
  <c r="AF100" i="2"/>
  <c r="X100" i="2"/>
  <c r="AB100" i="2" s="1"/>
  <c r="W100" i="2"/>
  <c r="V100" i="2"/>
  <c r="AC100" i="2" s="1"/>
  <c r="P100" i="2"/>
  <c r="O100" i="2"/>
  <c r="N100" i="2"/>
  <c r="AK99" i="2"/>
  <c r="AJ99" i="2"/>
  <c r="AF99" i="2"/>
  <c r="X99" i="2"/>
  <c r="AB99" i="2" s="1"/>
  <c r="W99" i="2"/>
  <c r="V99" i="2"/>
  <c r="AC99" i="2" s="1"/>
  <c r="P99" i="2"/>
  <c r="O99" i="2"/>
  <c r="AK98" i="2"/>
  <c r="AJ98" i="2"/>
  <c r="AF98" i="2"/>
  <c r="X98" i="2"/>
  <c r="AB98" i="2" s="1"/>
  <c r="W98" i="2"/>
  <c r="V98" i="2"/>
  <c r="AC98" i="2" s="1"/>
  <c r="P98" i="2"/>
  <c r="O98" i="2"/>
  <c r="AK97" i="2"/>
  <c r="AJ97" i="2"/>
  <c r="AF97" i="2"/>
  <c r="X97" i="2"/>
  <c r="AB97" i="2" s="1"/>
  <c r="W97" i="2"/>
  <c r="V97" i="2"/>
  <c r="AC97" i="2" s="1"/>
  <c r="P97" i="2"/>
  <c r="O97" i="2"/>
  <c r="AK96" i="2"/>
  <c r="AJ96" i="2"/>
  <c r="AF96" i="2"/>
  <c r="X96" i="2"/>
  <c r="AB96" i="2" s="1"/>
  <c r="W96" i="2"/>
  <c r="V96" i="2"/>
  <c r="AC96" i="2" s="1"/>
  <c r="P96" i="2"/>
  <c r="O96" i="2"/>
  <c r="AK95" i="2"/>
  <c r="AJ95" i="2"/>
  <c r="AF95" i="2"/>
  <c r="X95" i="2"/>
  <c r="AB95" i="2" s="1"/>
  <c r="W95" i="2"/>
  <c r="V95" i="2"/>
  <c r="AC95" i="2" s="1"/>
  <c r="P95" i="2"/>
  <c r="O95" i="2"/>
  <c r="AK94" i="2"/>
  <c r="AJ94" i="2"/>
  <c r="AF94" i="2"/>
  <c r="X94" i="2"/>
  <c r="AB94" i="2" s="1"/>
  <c r="W94" i="2"/>
  <c r="V94" i="2"/>
  <c r="AC94" i="2" s="1"/>
  <c r="P94" i="2"/>
  <c r="O94" i="2"/>
  <c r="AK93" i="2"/>
  <c r="AJ93" i="2"/>
  <c r="AF93" i="2"/>
  <c r="X93" i="2"/>
  <c r="AB93" i="2" s="1"/>
  <c r="W93" i="2"/>
  <c r="V93" i="2"/>
  <c r="AC93" i="2" s="1"/>
  <c r="P93" i="2"/>
  <c r="O93" i="2"/>
  <c r="AK92" i="2"/>
  <c r="AJ92" i="2"/>
  <c r="AF92" i="2"/>
  <c r="X92" i="2"/>
  <c r="AB92" i="2" s="1"/>
  <c r="W92" i="2"/>
  <c r="V92" i="2"/>
  <c r="AC92" i="2" s="1"/>
  <c r="P92" i="2"/>
  <c r="O92" i="2"/>
  <c r="AK91" i="2"/>
  <c r="AJ91" i="2"/>
  <c r="AF91" i="2"/>
  <c r="X91" i="2"/>
  <c r="AB91" i="2" s="1"/>
  <c r="W91" i="2"/>
  <c r="V91" i="2"/>
  <c r="AC91" i="2" s="1"/>
  <c r="P91" i="2"/>
  <c r="O91" i="2"/>
  <c r="AK90" i="2"/>
  <c r="AJ90" i="2"/>
  <c r="AF90" i="2"/>
  <c r="X90" i="2"/>
  <c r="AB90" i="2" s="1"/>
  <c r="W90" i="2"/>
  <c r="V90" i="2"/>
  <c r="AC90" i="2" s="1"/>
  <c r="P90" i="2"/>
  <c r="O90" i="2"/>
  <c r="AK89" i="2"/>
  <c r="AJ89" i="2"/>
  <c r="AF89" i="2"/>
  <c r="X89" i="2"/>
  <c r="AB89" i="2" s="1"/>
  <c r="W89" i="2"/>
  <c r="V89" i="2"/>
  <c r="AC89" i="2" s="1"/>
  <c r="P89" i="2"/>
  <c r="O89" i="2"/>
  <c r="AK88" i="2"/>
  <c r="AJ88" i="2"/>
  <c r="AF88" i="2"/>
  <c r="X88" i="2"/>
  <c r="AB88" i="2" s="1"/>
  <c r="W88" i="2"/>
  <c r="V88" i="2"/>
  <c r="AC88" i="2" s="1"/>
  <c r="P88" i="2"/>
  <c r="O88" i="2"/>
  <c r="AK87" i="2"/>
  <c r="AJ87" i="2"/>
  <c r="AF87" i="2"/>
  <c r="X87" i="2"/>
  <c r="AB87" i="2" s="1"/>
  <c r="W87" i="2"/>
  <c r="V87" i="2"/>
  <c r="AC87" i="2" s="1"/>
  <c r="P87" i="2"/>
  <c r="O87" i="2"/>
  <c r="AK86" i="2"/>
  <c r="AJ86" i="2"/>
  <c r="AF86" i="2"/>
  <c r="X86" i="2"/>
  <c r="AB86" i="2" s="1"/>
  <c r="W86" i="2"/>
  <c r="V86" i="2"/>
  <c r="AC86" i="2" s="1"/>
  <c r="P86" i="2"/>
  <c r="O86" i="2"/>
  <c r="AJ85" i="2"/>
  <c r="AF85" i="2"/>
  <c r="X85" i="2"/>
  <c r="W85" i="2"/>
  <c r="V85" i="2"/>
  <c r="AC85" i="2" s="1"/>
  <c r="P85" i="2"/>
  <c r="O85" i="2"/>
  <c r="AK84" i="2"/>
  <c r="AJ84" i="2"/>
  <c r="AF84" i="2"/>
  <c r="X84" i="2"/>
  <c r="AB84" i="2" s="1"/>
  <c r="W84" i="2"/>
  <c r="V84" i="2"/>
  <c r="AC84" i="2" s="1"/>
  <c r="P84" i="2"/>
  <c r="O84" i="2"/>
  <c r="AK83" i="2"/>
  <c r="AJ83" i="2"/>
  <c r="AF83" i="2"/>
  <c r="X83" i="2"/>
  <c r="AB83" i="2" s="1"/>
  <c r="W83" i="2"/>
  <c r="V83" i="2"/>
  <c r="AC83" i="2" s="1"/>
  <c r="P83" i="2"/>
  <c r="O83" i="2"/>
  <c r="AK82" i="2"/>
  <c r="AJ82" i="2"/>
  <c r="AF82" i="2"/>
  <c r="X82" i="2"/>
  <c r="AB82" i="2" s="1"/>
  <c r="W82" i="2"/>
  <c r="V82" i="2"/>
  <c r="AC82" i="2" s="1"/>
  <c r="P82" i="2"/>
  <c r="O82" i="2"/>
  <c r="AK81" i="2"/>
  <c r="AJ81" i="2"/>
  <c r="AF81" i="2"/>
  <c r="X81" i="2"/>
  <c r="AB81" i="2" s="1"/>
  <c r="W81" i="2"/>
  <c r="V81" i="2"/>
  <c r="AC81" i="2" s="1"/>
  <c r="P81" i="2"/>
  <c r="O81" i="2"/>
  <c r="AK80" i="2"/>
  <c r="AJ80" i="2"/>
  <c r="AF80" i="2"/>
  <c r="X80" i="2"/>
  <c r="AB80" i="2" s="1"/>
  <c r="W80" i="2"/>
  <c r="V80" i="2"/>
  <c r="AC80" i="2" s="1"/>
  <c r="P80" i="2"/>
  <c r="O80" i="2"/>
  <c r="N80" i="2"/>
  <c r="AK79" i="2"/>
  <c r="AJ79" i="2"/>
  <c r="AF79" i="2"/>
  <c r="X79" i="2"/>
  <c r="AB79" i="2" s="1"/>
  <c r="W79" i="2"/>
  <c r="V79" i="2"/>
  <c r="AC79" i="2" s="1"/>
  <c r="P79" i="2"/>
  <c r="O79" i="2"/>
  <c r="AK78" i="2"/>
  <c r="AJ78" i="2"/>
  <c r="AF78" i="2"/>
  <c r="X78" i="2"/>
  <c r="AB78" i="2" s="1"/>
  <c r="W78" i="2"/>
  <c r="V78" i="2"/>
  <c r="AC78" i="2" s="1"/>
  <c r="P78" i="2"/>
  <c r="O78" i="2"/>
  <c r="AK77" i="2"/>
  <c r="AJ77" i="2"/>
  <c r="AF77" i="2"/>
  <c r="X77" i="2"/>
  <c r="AB77" i="2" s="1"/>
  <c r="W77" i="2"/>
  <c r="V77" i="2"/>
  <c r="AC77" i="2" s="1"/>
  <c r="P77" i="2"/>
  <c r="O77" i="2"/>
  <c r="AK76" i="2"/>
  <c r="AJ76" i="2"/>
  <c r="AF76" i="2"/>
  <c r="X76" i="2"/>
  <c r="AB76" i="2" s="1"/>
  <c r="W76" i="2"/>
  <c r="V76" i="2"/>
  <c r="AC76" i="2" s="1"/>
  <c r="P76" i="2"/>
  <c r="O76" i="2"/>
  <c r="AK75" i="2"/>
  <c r="AJ75" i="2"/>
  <c r="AF75" i="2"/>
  <c r="X75" i="2"/>
  <c r="AB75" i="2" s="1"/>
  <c r="W75" i="2"/>
  <c r="V75" i="2"/>
  <c r="AC75" i="2" s="1"/>
  <c r="P75" i="2"/>
  <c r="O75" i="2"/>
  <c r="AK74" i="2"/>
  <c r="AJ74" i="2"/>
  <c r="AF74" i="2"/>
  <c r="X74" i="2"/>
  <c r="AB74" i="2" s="1"/>
  <c r="W74" i="2"/>
  <c r="V74" i="2"/>
  <c r="AC74" i="2" s="1"/>
  <c r="P74" i="2"/>
  <c r="O74" i="2"/>
  <c r="AJ73" i="2"/>
  <c r="AF73" i="2"/>
  <c r="P73" i="2"/>
  <c r="O73" i="2"/>
  <c r="N73" i="2"/>
  <c r="AK72" i="2"/>
  <c r="AJ72" i="2"/>
  <c r="AF72" i="2"/>
  <c r="X72" i="2"/>
  <c r="AB72" i="2" s="1"/>
  <c r="W72" i="2"/>
  <c r="V72" i="2"/>
  <c r="AC72" i="2" s="1"/>
  <c r="P72" i="2"/>
  <c r="O72" i="2"/>
  <c r="AK71" i="2"/>
  <c r="AJ71" i="2"/>
  <c r="AF71" i="2"/>
  <c r="X71" i="2"/>
  <c r="AB71" i="2" s="1"/>
  <c r="W71" i="2"/>
  <c r="V71" i="2"/>
  <c r="AC71" i="2" s="1"/>
  <c r="P71" i="2"/>
  <c r="O71" i="2"/>
  <c r="AK70" i="2"/>
  <c r="AJ70" i="2"/>
  <c r="AF70" i="2"/>
  <c r="X70" i="2"/>
  <c r="AB70" i="2" s="1"/>
  <c r="W70" i="2"/>
  <c r="V70" i="2"/>
  <c r="AC70" i="2" s="1"/>
  <c r="P70" i="2"/>
  <c r="O70" i="2"/>
  <c r="AK69" i="2"/>
  <c r="AJ69" i="2"/>
  <c r="AF69" i="2"/>
  <c r="X69" i="2"/>
  <c r="AB69" i="2" s="1"/>
  <c r="W69" i="2"/>
  <c r="V69" i="2"/>
  <c r="AC69" i="2" s="1"/>
  <c r="P69" i="2"/>
  <c r="O69" i="2"/>
  <c r="AK68" i="2"/>
  <c r="AJ68" i="2"/>
  <c r="AF68" i="2"/>
  <c r="X68" i="2"/>
  <c r="AB68" i="2" s="1"/>
  <c r="W68" i="2"/>
  <c r="V68" i="2"/>
  <c r="AC68" i="2" s="1"/>
  <c r="P68" i="2"/>
  <c r="O68" i="2"/>
  <c r="AK67" i="2"/>
  <c r="AJ67" i="2"/>
  <c r="AF67" i="2"/>
  <c r="X67" i="2"/>
  <c r="AB67" i="2" s="1"/>
  <c r="W67" i="2"/>
  <c r="V67" i="2"/>
  <c r="AC67" i="2" s="1"/>
  <c r="P67" i="2"/>
  <c r="O67" i="2"/>
  <c r="AK66" i="2"/>
  <c r="AJ66" i="2"/>
  <c r="AF66" i="2"/>
  <c r="X66" i="2"/>
  <c r="AB66" i="2" s="1"/>
  <c r="W66" i="2"/>
  <c r="V66" i="2"/>
  <c r="AC66" i="2" s="1"/>
  <c r="P66" i="2"/>
  <c r="O66" i="2"/>
  <c r="AK65" i="2"/>
  <c r="AJ65" i="2"/>
  <c r="AF65" i="2"/>
  <c r="X65" i="2"/>
  <c r="AB65" i="2" s="1"/>
  <c r="W65" i="2"/>
  <c r="V65" i="2"/>
  <c r="AC65" i="2" s="1"/>
  <c r="P65" i="2"/>
  <c r="O65" i="2"/>
  <c r="AK64" i="2"/>
  <c r="AJ64" i="2"/>
  <c r="AF64" i="2"/>
  <c r="X64" i="2"/>
  <c r="AB64" i="2" s="1"/>
  <c r="W64" i="2"/>
  <c r="V64" i="2"/>
  <c r="AC64" i="2" s="1"/>
  <c r="P64" i="2"/>
  <c r="O64" i="2"/>
  <c r="AK63" i="2"/>
  <c r="AJ63" i="2"/>
  <c r="AF63" i="2"/>
  <c r="X63" i="2"/>
  <c r="AB63" i="2" s="1"/>
  <c r="W63" i="2"/>
  <c r="V63" i="2"/>
  <c r="AC63" i="2" s="1"/>
  <c r="P63" i="2"/>
  <c r="O63" i="2"/>
  <c r="AK62" i="2"/>
  <c r="AJ62" i="2"/>
  <c r="AF62" i="2"/>
  <c r="X62" i="2"/>
  <c r="AB62" i="2" s="1"/>
  <c r="W62" i="2"/>
  <c r="V62" i="2"/>
  <c r="AC62" i="2" s="1"/>
  <c r="P62" i="2"/>
  <c r="O62" i="2"/>
  <c r="AK61" i="2"/>
  <c r="AJ61" i="2"/>
  <c r="AF61" i="2"/>
  <c r="AC61" i="2"/>
  <c r="X61" i="2"/>
  <c r="AB61" i="2" s="1"/>
  <c r="W61" i="2"/>
  <c r="P61" i="2"/>
  <c r="O61" i="2"/>
  <c r="N61" i="2"/>
  <c r="AK60" i="2"/>
  <c r="AJ60" i="2"/>
  <c r="AF60" i="2"/>
  <c r="AC60" i="2"/>
  <c r="X60" i="2"/>
  <c r="AB60" i="2" s="1"/>
  <c r="AD60" i="2" s="1"/>
  <c r="W60" i="2"/>
  <c r="P60" i="2"/>
  <c r="O60" i="2"/>
  <c r="AK59" i="2"/>
  <c r="AJ59" i="2"/>
  <c r="AF59" i="2"/>
  <c r="AC59" i="2"/>
  <c r="X59" i="2"/>
  <c r="AB59" i="2" s="1"/>
  <c r="AD59" i="2" s="1"/>
  <c r="AE59" i="2" s="1"/>
  <c r="W59" i="2"/>
  <c r="P59" i="2"/>
  <c r="O59" i="2"/>
  <c r="AK58" i="2"/>
  <c r="AJ58" i="2"/>
  <c r="AF58" i="2"/>
  <c r="X58" i="2"/>
  <c r="AB58" i="2" s="1"/>
  <c r="W58" i="2"/>
  <c r="V58" i="2"/>
  <c r="AC58" i="2" s="1"/>
  <c r="P58" i="2"/>
  <c r="O58" i="2"/>
  <c r="AK57" i="2"/>
  <c r="AJ57" i="2"/>
  <c r="AF57" i="2"/>
  <c r="X57" i="2"/>
  <c r="AB57" i="2" s="1"/>
  <c r="W57" i="2"/>
  <c r="V57" i="2"/>
  <c r="AC57" i="2" s="1"/>
  <c r="P57" i="2"/>
  <c r="O57" i="2"/>
  <c r="AK56" i="2"/>
  <c r="AJ56" i="2"/>
  <c r="AF56" i="2"/>
  <c r="X56" i="2"/>
  <c r="AB56" i="2" s="1"/>
  <c r="W56" i="2"/>
  <c r="V56" i="2"/>
  <c r="AC56" i="2" s="1"/>
  <c r="P56" i="2"/>
  <c r="O56" i="2"/>
  <c r="AK55" i="2"/>
  <c r="AJ55" i="2"/>
  <c r="AF55" i="2"/>
  <c r="X55" i="2"/>
  <c r="AB55" i="2" s="1"/>
  <c r="W55" i="2"/>
  <c r="V55" i="2"/>
  <c r="AC55" i="2" s="1"/>
  <c r="P55" i="2"/>
  <c r="O55" i="2"/>
  <c r="AK54" i="2"/>
  <c r="AJ54" i="2"/>
  <c r="AF54" i="2"/>
  <c r="X54" i="2"/>
  <c r="AB54" i="2" s="1"/>
  <c r="W54" i="2"/>
  <c r="V54" i="2"/>
  <c r="AC54" i="2" s="1"/>
  <c r="P54" i="2"/>
  <c r="O54" i="2"/>
  <c r="AK53" i="2"/>
  <c r="AJ53" i="2"/>
  <c r="AF53" i="2"/>
  <c r="AE53" i="2"/>
  <c r="AC53" i="2"/>
  <c r="AB53" i="2"/>
  <c r="AD53" i="2" s="1"/>
  <c r="AK52" i="2"/>
  <c r="AJ52" i="2"/>
  <c r="AF52" i="2"/>
  <c r="X52" i="2"/>
  <c r="AB52" i="2" s="1"/>
  <c r="W52" i="2"/>
  <c r="V52" i="2"/>
  <c r="AC52" i="2" s="1"/>
  <c r="P52" i="2"/>
  <c r="O52" i="2"/>
  <c r="AK51" i="2"/>
  <c r="AJ51" i="2"/>
  <c r="AF51" i="2"/>
  <c r="X51" i="2"/>
  <c r="AB51" i="2" s="1"/>
  <c r="W51" i="2"/>
  <c r="V51" i="2"/>
  <c r="AC51" i="2" s="1"/>
  <c r="P51" i="2"/>
  <c r="O51" i="2"/>
  <c r="AK50" i="2"/>
  <c r="AJ50" i="2"/>
  <c r="AF50" i="2"/>
  <c r="X50" i="2"/>
  <c r="AB50" i="2" s="1"/>
  <c r="W50" i="2"/>
  <c r="V50" i="2"/>
  <c r="AC50" i="2" s="1"/>
  <c r="P50" i="2"/>
  <c r="O50" i="2"/>
  <c r="AK49" i="2"/>
  <c r="AJ49" i="2"/>
  <c r="AF49" i="2"/>
  <c r="X49" i="2"/>
  <c r="AB49" i="2" s="1"/>
  <c r="W49" i="2"/>
  <c r="V49" i="2"/>
  <c r="AC49" i="2" s="1"/>
  <c r="P49" i="2"/>
  <c r="O49" i="2"/>
  <c r="AK48" i="2"/>
  <c r="AJ48" i="2"/>
  <c r="AF48" i="2"/>
  <c r="X48" i="2"/>
  <c r="AB48" i="2" s="1"/>
  <c r="W48" i="2"/>
  <c r="V48" i="2"/>
  <c r="AC48" i="2" s="1"/>
  <c r="P48" i="2"/>
  <c r="O48" i="2"/>
  <c r="AK47" i="2"/>
  <c r="AJ47" i="2"/>
  <c r="AF47" i="2"/>
  <c r="X47" i="2"/>
  <c r="AB47" i="2" s="1"/>
  <c r="W47" i="2"/>
  <c r="V47" i="2"/>
  <c r="AC47" i="2" s="1"/>
  <c r="P47" i="2"/>
  <c r="O47" i="2"/>
  <c r="AK46" i="2"/>
  <c r="AJ46" i="2"/>
  <c r="AF46" i="2"/>
  <c r="X46" i="2"/>
  <c r="AB46" i="2" s="1"/>
  <c r="W46" i="2"/>
  <c r="V46" i="2"/>
  <c r="AC46" i="2" s="1"/>
  <c r="P46" i="2"/>
  <c r="O46" i="2"/>
  <c r="AK45" i="2"/>
  <c r="AJ45" i="2"/>
  <c r="AF45" i="2"/>
  <c r="X45" i="2"/>
  <c r="AB45" i="2" s="1"/>
  <c r="W45" i="2"/>
  <c r="V45" i="2"/>
  <c r="AC45" i="2" s="1"/>
  <c r="P45" i="2"/>
  <c r="O45" i="2"/>
  <c r="AJ44" i="2"/>
  <c r="AF44" i="2"/>
  <c r="P44" i="2"/>
  <c r="O44" i="2"/>
  <c r="N44" i="2"/>
  <c r="AJ43" i="2"/>
  <c r="AF43" i="2"/>
  <c r="AB43" i="2"/>
  <c r="V43" i="2"/>
  <c r="AC43" i="2" s="1"/>
  <c r="AD43" i="2" s="1"/>
  <c r="AK42" i="2"/>
  <c r="AJ42" i="2"/>
  <c r="AF42" i="2"/>
  <c r="X42" i="2"/>
  <c r="AB42" i="2" s="1"/>
  <c r="W42" i="2"/>
  <c r="V42" i="2"/>
  <c r="AC42" i="2" s="1"/>
  <c r="P42" i="2"/>
  <c r="O42" i="2"/>
  <c r="AJ41" i="2"/>
  <c r="AF41" i="2"/>
  <c r="AB41" i="2"/>
  <c r="AE41" i="2" s="1"/>
  <c r="AJ40" i="2"/>
  <c r="AF40" i="2"/>
  <c r="X40" i="2"/>
  <c r="AB40" i="2" s="1"/>
  <c r="W40" i="2"/>
  <c r="V40" i="2"/>
  <c r="P40" i="2"/>
  <c r="O40" i="2"/>
  <c r="AK39" i="2"/>
  <c r="AJ39" i="2"/>
  <c r="AF39" i="2"/>
  <c r="X39" i="2"/>
  <c r="AB39" i="2" s="1"/>
  <c r="W39" i="2"/>
  <c r="V39" i="2"/>
  <c r="AC39" i="2" s="1"/>
  <c r="P39" i="2"/>
  <c r="O39" i="2"/>
  <c r="AK38" i="2"/>
  <c r="AJ38" i="2"/>
  <c r="AF38" i="2"/>
  <c r="X38" i="2"/>
  <c r="AB38" i="2" s="1"/>
  <c r="W38" i="2"/>
  <c r="V38" i="2"/>
  <c r="AC38" i="2" s="1"/>
  <c r="P38" i="2"/>
  <c r="O38" i="2"/>
  <c r="AK37" i="2"/>
  <c r="AJ37" i="2"/>
  <c r="AF37" i="2"/>
  <c r="AC37" i="2"/>
  <c r="AB37" i="2"/>
  <c r="AK36" i="2"/>
  <c r="AJ36" i="2"/>
  <c r="AF36" i="2"/>
  <c r="AC36" i="2"/>
  <c r="AD36" i="2" s="1"/>
  <c r="AE36" i="2" s="1"/>
  <c r="AB36" i="2"/>
  <c r="AK35" i="2"/>
  <c r="AJ35" i="2"/>
  <c r="AF35" i="2"/>
  <c r="AC35" i="2"/>
  <c r="AB35" i="2"/>
  <c r="AK34" i="2"/>
  <c r="AJ34" i="2"/>
  <c r="AF34" i="2"/>
  <c r="AE34" i="2"/>
  <c r="AC34" i="2"/>
  <c r="AD34" i="2" s="1"/>
  <c r="AB34" i="2"/>
  <c r="AK33" i="2"/>
  <c r="AJ33" i="2"/>
  <c r="AF33" i="2"/>
  <c r="AD33" i="2"/>
  <c r="AE33" i="2" s="1"/>
  <c r="AC33" i="2"/>
  <c r="AB33" i="2"/>
  <c r="AJ32" i="2"/>
  <c r="AF32" i="2"/>
  <c r="AC32" i="2"/>
  <c r="AD32" i="2" s="1"/>
  <c r="AE32" i="2" s="1"/>
  <c r="AB32" i="2"/>
  <c r="AK31" i="2"/>
  <c r="AJ31" i="2"/>
  <c r="AF31" i="2"/>
  <c r="AC31" i="2"/>
  <c r="AB31" i="2"/>
  <c r="AK30" i="2"/>
  <c r="AJ30" i="2"/>
  <c r="AF30" i="2"/>
  <c r="AE30" i="2"/>
  <c r="AD30" i="2"/>
  <c r="AC30" i="2"/>
  <c r="AB30" i="2"/>
  <c r="AK29" i="2"/>
  <c r="AJ29" i="2"/>
  <c r="AF29" i="2"/>
  <c r="AC29" i="2"/>
  <c r="AB29" i="2"/>
  <c r="AD29" i="2" s="1"/>
  <c r="AE29" i="2" s="1"/>
  <c r="AK28" i="2"/>
  <c r="AJ28" i="2"/>
  <c r="AF28" i="2"/>
  <c r="AC28" i="2"/>
  <c r="AB28" i="2"/>
  <c r="AK27" i="2"/>
  <c r="AJ27" i="2"/>
  <c r="AF27" i="2"/>
  <c r="AD27" i="2"/>
  <c r="AC27" i="2"/>
  <c r="AB27" i="2"/>
  <c r="AE27" i="2" s="1"/>
  <c r="AK26" i="2"/>
  <c r="AJ26" i="2"/>
  <c r="AF26" i="2"/>
  <c r="AC26" i="2"/>
  <c r="AB26" i="2"/>
  <c r="AD26" i="2" s="1"/>
  <c r="AK25" i="2"/>
  <c r="AJ25" i="2"/>
  <c r="AF25" i="2"/>
  <c r="AD25" i="2"/>
  <c r="AC25" i="2"/>
  <c r="AB25" i="2"/>
  <c r="AE25" i="2" s="1"/>
  <c r="AK24" i="2"/>
  <c r="AJ24" i="2"/>
  <c r="AF24" i="2"/>
  <c r="AC24" i="2"/>
  <c r="AD24" i="2" s="1"/>
  <c r="AE24" i="2" s="1"/>
  <c r="AB24" i="2"/>
  <c r="AK23" i="2"/>
  <c r="AJ23" i="2"/>
  <c r="AF23" i="2"/>
  <c r="AC23" i="2"/>
  <c r="AD23" i="2" s="1"/>
  <c r="AE23" i="2" s="1"/>
  <c r="AB23" i="2"/>
  <c r="AK22" i="2"/>
  <c r="AJ22" i="2"/>
  <c r="AF22" i="2"/>
  <c r="AD22" i="2"/>
  <c r="AC22" i="2"/>
  <c r="AB22" i="2"/>
  <c r="AK21" i="2"/>
  <c r="AJ21" i="2"/>
  <c r="AF21" i="2"/>
  <c r="AC21" i="2"/>
  <c r="AB21" i="2"/>
  <c r="AD21" i="2" s="1"/>
  <c r="AK20" i="2"/>
  <c r="AJ20" i="2"/>
  <c r="AF20" i="2"/>
  <c r="AC20" i="2"/>
  <c r="AB20" i="2"/>
  <c r="AD20" i="2" s="1"/>
  <c r="AE20" i="2" s="1"/>
  <c r="AK19" i="2"/>
  <c r="AJ19" i="2"/>
  <c r="AF19" i="2"/>
  <c r="AC19" i="2"/>
  <c r="AB19" i="2"/>
  <c r="AK18" i="2"/>
  <c r="AJ18" i="2"/>
  <c r="AF18" i="2"/>
  <c r="AD18" i="2"/>
  <c r="AE18" i="2" s="1"/>
  <c r="AC18" i="2"/>
  <c r="AB18" i="2"/>
  <c r="AK17" i="2"/>
  <c r="AJ17" i="2"/>
  <c r="AF17" i="2"/>
  <c r="AC17" i="2"/>
  <c r="AB17" i="2"/>
  <c r="AK16" i="2"/>
  <c r="AJ16" i="2"/>
  <c r="AF16" i="2"/>
  <c r="AC16" i="2"/>
  <c r="AB16" i="2"/>
  <c r="AK15" i="2"/>
  <c r="AJ15" i="2"/>
  <c r="AF15" i="2"/>
  <c r="AC15" i="2"/>
  <c r="AB15" i="2"/>
  <c r="AK14" i="2"/>
  <c r="AJ14" i="2"/>
  <c r="AF14" i="2"/>
  <c r="AD14" i="2"/>
  <c r="AE14" i="2" s="1"/>
  <c r="AC14" i="2"/>
  <c r="AB14" i="2"/>
  <c r="AK13" i="2"/>
  <c r="AJ13" i="2"/>
  <c r="AF13" i="2"/>
  <c r="AC13" i="2"/>
  <c r="AB13" i="2"/>
  <c r="AK12" i="2"/>
  <c r="AJ12" i="2"/>
  <c r="AF12" i="2"/>
  <c r="AC12" i="2"/>
  <c r="AB12" i="2"/>
  <c r="AK11" i="2"/>
  <c r="AJ11" i="2"/>
  <c r="AF11" i="2"/>
  <c r="AD11" i="2"/>
  <c r="AC11" i="2"/>
  <c r="AB11" i="2"/>
  <c r="AE11" i="2" s="1"/>
  <c r="AK10" i="2"/>
  <c r="AJ10" i="2"/>
  <c r="AF10" i="2"/>
  <c r="AC10" i="2"/>
  <c r="AB10" i="2"/>
  <c r="AD10" i="2" s="1"/>
  <c r="AJ9" i="2"/>
  <c r="AF9" i="2"/>
  <c r="AE9" i="2"/>
  <c r="AD9" i="2"/>
  <c r="AC9" i="2"/>
  <c r="AB9" i="2"/>
  <c r="AK8" i="2"/>
  <c r="AJ8" i="2"/>
  <c r="AF8" i="2"/>
  <c r="AD8" i="2"/>
  <c r="AC8" i="2"/>
  <c r="AB8" i="2"/>
  <c r="AK7" i="2"/>
  <c r="AJ7" i="2"/>
  <c r="AF7" i="2"/>
  <c r="AC7" i="2"/>
  <c r="AB7" i="2"/>
  <c r="AK6" i="2"/>
  <c r="AJ6" i="2"/>
  <c r="AE6" i="2"/>
  <c r="AD6" i="2"/>
  <c r="AC6" i="2"/>
  <c r="AB6" i="2"/>
  <c r="AK5" i="2"/>
  <c r="AJ5" i="2"/>
  <c r="AD5" i="2"/>
  <c r="AC5" i="2"/>
  <c r="AB5" i="2"/>
  <c r="AK4" i="2"/>
  <c r="AJ4" i="2"/>
  <c r="AD4" i="2"/>
  <c r="AE4" i="2" s="1"/>
  <c r="AC4" i="2"/>
  <c r="AB4" i="2"/>
  <c r="AK3" i="2"/>
  <c r="AJ3" i="2"/>
  <c r="AC3" i="2"/>
  <c r="AB3" i="2"/>
  <c r="AK2" i="2"/>
  <c r="AJ2" i="2"/>
  <c r="AH1052" i="2"/>
  <c r="AI1052" i="2" s="1" a="1"/>
  <c r="AI1052" i="2" s="1"/>
  <c r="AH1051" i="2"/>
  <c r="AI1051" i="2" s="1" a="1"/>
  <c r="AI1051" i="2" s="1"/>
  <c r="AH1050" i="2"/>
  <c r="AI1050" i="2" s="1" a="1"/>
  <c r="AI1050" i="2" s="1"/>
  <c r="AH1016" i="2"/>
  <c r="AI1016" i="2" s="1" a="1"/>
  <c r="AI1016" i="2" s="1"/>
  <c r="AH1015" i="2"/>
  <c r="AI1015" i="2" s="1" a="1"/>
  <c r="AI1015" i="2" s="1"/>
  <c r="AH1014" i="2"/>
  <c r="AI1014" i="2" s="1" a="1"/>
  <c r="AI1014" i="2" s="1"/>
  <c r="AH980" i="2"/>
  <c r="AI980" i="2" s="1" a="1"/>
  <c r="AI980" i="2" s="1"/>
  <c r="AH979" i="2"/>
  <c r="AI979" i="2" s="1" a="1"/>
  <c r="AI979" i="2" s="1"/>
  <c r="AH978" i="2"/>
  <c r="AI978" i="2" s="1" a="1"/>
  <c r="AI978" i="2" s="1"/>
  <c r="AH944" i="2"/>
  <c r="AI944" i="2" s="1" a="1"/>
  <c r="AI944" i="2" s="1"/>
  <c r="AH942" i="2"/>
  <c r="AI942" i="2" s="1" a="1"/>
  <c r="AI942" i="2" s="1"/>
  <c r="AH940" i="2"/>
  <c r="AI940" i="2" s="1" a="1"/>
  <c r="AI940" i="2" s="1"/>
  <c r="AH906" i="2"/>
  <c r="AI906" i="2" s="1" a="1"/>
  <c r="AI906" i="2" s="1"/>
  <c r="AH905" i="2"/>
  <c r="AI905" i="2" s="1" a="1"/>
  <c r="AI905" i="2" s="1"/>
  <c r="AH904" i="2"/>
  <c r="AI904" i="2" s="1" a="1"/>
  <c r="AI904" i="2" s="1"/>
  <c r="AH870" i="2"/>
  <c r="AI870" i="2" s="1" a="1"/>
  <c r="AI870" i="2" s="1"/>
  <c r="AH869" i="2"/>
  <c r="AI869" i="2" s="1" a="1"/>
  <c r="AI869" i="2" s="1"/>
  <c r="AH868" i="2"/>
  <c r="AI868" i="2" s="1" a="1"/>
  <c r="AI868" i="2" s="1"/>
  <c r="AH834" i="2"/>
  <c r="AI834" i="2" s="1" a="1"/>
  <c r="AI834" i="2" s="1"/>
  <c r="AH833" i="2"/>
  <c r="AI833" i="2" s="1" a="1"/>
  <c r="AI833" i="2" s="1"/>
  <c r="AH832" i="2"/>
  <c r="AI832" i="2" s="1" a="1"/>
  <c r="AI832" i="2" s="1"/>
  <c r="AH796" i="2"/>
  <c r="AI796" i="2" s="1" a="1"/>
  <c r="AI796" i="2" s="1"/>
  <c r="AH795" i="2"/>
  <c r="AI795" i="2" s="1" a="1"/>
  <c r="AI795" i="2" s="1"/>
  <c r="AH794" i="2"/>
  <c r="AI794" i="2" s="1" a="1"/>
  <c r="AI794" i="2" s="1"/>
  <c r="AH760" i="2"/>
  <c r="AI760" i="2" s="1" a="1"/>
  <c r="AI760" i="2" s="1"/>
  <c r="AH759" i="2"/>
  <c r="AI759" i="2" s="1" a="1"/>
  <c r="AI759" i="2" s="1"/>
  <c r="AH758" i="2"/>
  <c r="AI758" i="2" s="1" a="1"/>
  <c r="AI758" i="2" s="1"/>
  <c r="AH724" i="2"/>
  <c r="AI724" i="2" s="1" a="1"/>
  <c r="AI724" i="2" s="1"/>
  <c r="AH723" i="2"/>
  <c r="AI723" i="2" s="1" a="1"/>
  <c r="AI723" i="2" s="1"/>
  <c r="AH722" i="2"/>
  <c r="AI722" i="2" s="1" a="1"/>
  <c r="AI722" i="2" s="1"/>
  <c r="AH688" i="2"/>
  <c r="AI688" i="2" s="1" a="1"/>
  <c r="AI688" i="2" s="1"/>
  <c r="AH686" i="2"/>
  <c r="AI686" i="2" s="1" a="1"/>
  <c r="AI686" i="2" s="1"/>
  <c r="AH684" i="2"/>
  <c r="AI684" i="2" s="1" a="1"/>
  <c r="AI684" i="2" s="1"/>
  <c r="AH650" i="2"/>
  <c r="AI650" i="2" s="1" a="1"/>
  <c r="AI650" i="2" s="1"/>
  <c r="AH649" i="2"/>
  <c r="AI649" i="2" s="1" a="1"/>
  <c r="AI649" i="2" s="1"/>
  <c r="AH648" i="2"/>
  <c r="AI648" i="2" s="1" a="1"/>
  <c r="AI648" i="2" s="1"/>
  <c r="AH614" i="2"/>
  <c r="AI614" i="2" s="1" a="1"/>
  <c r="AI614" i="2" s="1"/>
  <c r="AH613" i="2"/>
  <c r="AI613" i="2" s="1" a="1"/>
  <c r="AI613" i="2" s="1"/>
  <c r="AH612" i="2"/>
  <c r="AI612" i="2" s="1" a="1"/>
  <c r="AI612" i="2" s="1"/>
  <c r="AH578" i="2"/>
  <c r="AI578" i="2" s="1" a="1"/>
  <c r="AI578" i="2" s="1"/>
  <c r="AH577" i="2"/>
  <c r="AI577" i="2" s="1" a="1"/>
  <c r="AI577" i="2" s="1"/>
  <c r="AH576" i="2"/>
  <c r="AI576" i="2" s="1" a="1"/>
  <c r="AI576" i="2" s="1"/>
  <c r="AH540" i="2"/>
  <c r="AI540" i="2" s="1" a="1"/>
  <c r="AI540" i="2" s="1"/>
  <c r="AH539" i="2"/>
  <c r="AI539" i="2" s="1" a="1"/>
  <c r="AI539" i="2" s="1"/>
  <c r="AH538" i="2"/>
  <c r="AI538" i="2" s="1" a="1"/>
  <c r="AI538" i="2" s="1"/>
  <c r="AH504" i="2"/>
  <c r="AI504" i="2" s="1" a="1"/>
  <c r="AI504" i="2" s="1"/>
  <c r="AH503" i="2"/>
  <c r="AI503" i="2" s="1" a="1"/>
  <c r="AI503" i="2" s="1"/>
  <c r="AH502" i="2"/>
  <c r="AI502" i="2" s="1" a="1"/>
  <c r="AI502" i="2" s="1"/>
  <c r="AH468" i="2"/>
  <c r="AI468" i="2" s="1" a="1"/>
  <c r="AI468" i="2" s="1"/>
  <c r="AH467" i="2"/>
  <c r="AI467" i="2" s="1" a="1"/>
  <c r="AI467" i="2" s="1"/>
  <c r="AH466" i="2"/>
  <c r="AI466" i="2" s="1" a="1"/>
  <c r="AI466" i="2" s="1"/>
  <c r="AH432" i="2"/>
  <c r="AI432" i="2" s="1" a="1"/>
  <c r="AI432" i="2" s="1"/>
  <c r="AH430" i="2"/>
  <c r="AI430" i="2" s="1" a="1"/>
  <c r="AI430" i="2" s="1"/>
  <c r="AH428" i="2"/>
  <c r="AI428" i="2" s="1" a="1"/>
  <c r="AI428" i="2" s="1"/>
  <c r="AH394" i="2"/>
  <c r="AI394" i="2" s="1" a="1"/>
  <c r="AI394" i="2" s="1"/>
  <c r="AH393" i="2"/>
  <c r="AI393" i="2" s="1" a="1"/>
  <c r="AI393" i="2" s="1"/>
  <c r="AH392" i="2"/>
  <c r="AI392" i="2" s="1" a="1"/>
  <c r="AI392" i="2" s="1"/>
  <c r="AH358" i="2"/>
  <c r="AI358" i="2" s="1" a="1"/>
  <c r="AI358" i="2" s="1"/>
  <c r="AH357" i="2"/>
  <c r="AI357" i="2" s="1" a="1"/>
  <c r="AI357" i="2" s="1"/>
  <c r="AH356" i="2"/>
  <c r="AI356" i="2" s="1" a="1"/>
  <c r="AI356" i="2" s="1"/>
  <c r="AH322" i="2"/>
  <c r="AI322" i="2" s="1" a="1"/>
  <c r="AI322" i="2" s="1"/>
  <c r="AH321" i="2"/>
  <c r="AI321" i="2" s="1" a="1"/>
  <c r="AI321" i="2" s="1"/>
  <c r="AH320" i="2"/>
  <c r="AI320" i="2" s="1" a="1"/>
  <c r="AI320" i="2" s="1"/>
  <c r="AH284" i="2"/>
  <c r="AI284" i="2" s="1" a="1"/>
  <c r="AI284" i="2" s="1"/>
  <c r="AH283" i="2"/>
  <c r="AI283" i="2" s="1" a="1"/>
  <c r="AI283" i="2" s="1"/>
  <c r="AH282" i="2"/>
  <c r="AI282" i="2" s="1" a="1"/>
  <c r="AI282" i="2" s="1"/>
  <c r="AH248" i="2"/>
  <c r="AI248" i="2" s="1" a="1"/>
  <c r="AI248" i="2" s="1"/>
  <c r="AH247" i="2"/>
  <c r="AI247" i="2" s="1" a="1"/>
  <c r="AI247" i="2" s="1"/>
  <c r="AH246" i="2"/>
  <c r="AI246" i="2" s="1" a="1"/>
  <c r="AI246" i="2" s="1"/>
  <c r="AH212" i="2"/>
  <c r="AI212" i="2" s="1" a="1"/>
  <c r="AI212" i="2" s="1"/>
  <c r="AH211" i="2"/>
  <c r="AI211" i="2" s="1" a="1"/>
  <c r="AI211" i="2" s="1"/>
  <c r="AH210" i="2"/>
  <c r="AI210" i="2" s="1" a="1"/>
  <c r="AI210" i="2" s="1"/>
  <c r="AH176" i="2"/>
  <c r="AI176" i="2" s="1" a="1"/>
  <c r="AI176" i="2" s="1"/>
  <c r="AH174" i="2"/>
  <c r="AI174" i="2" s="1" a="1"/>
  <c r="AI174" i="2" s="1"/>
  <c r="AH172" i="2"/>
  <c r="AI172" i="2" s="1" a="1"/>
  <c r="AI172" i="2" s="1"/>
  <c r="AH138" i="2"/>
  <c r="AI138" i="2" s="1" a="1"/>
  <c r="AI138" i="2" s="1"/>
  <c r="AH137" i="2"/>
  <c r="AI137" i="2" s="1" a="1"/>
  <c r="AI137" i="2" s="1"/>
  <c r="AH136" i="2"/>
  <c r="AI136" i="2" s="1" a="1"/>
  <c r="AI136" i="2" s="1"/>
  <c r="AH102" i="2"/>
  <c r="AI102" i="2" s="1" a="1"/>
  <c r="AI102" i="2" s="1"/>
  <c r="AH101" i="2"/>
  <c r="AI101" i="2" s="1" a="1"/>
  <c r="AI101" i="2" s="1"/>
  <c r="AH100" i="2"/>
  <c r="AI100" i="2" s="1" a="1"/>
  <c r="AI100" i="2" s="1"/>
  <c r="AH66" i="2"/>
  <c r="AI66" i="2" s="1" a="1"/>
  <c r="AI66" i="2" s="1"/>
  <c r="AH65" i="2"/>
  <c r="AI65" i="2" s="1" a="1"/>
  <c r="AI65" i="2" s="1"/>
  <c r="AH64" i="2"/>
  <c r="AI64" i="2" s="1" a="1"/>
  <c r="AI64" i="2" s="1"/>
  <c r="AH28" i="2"/>
  <c r="AI28" i="2" s="1" a="1"/>
  <c r="AI28" i="2" s="1"/>
  <c r="AH27" i="2"/>
  <c r="AI27" i="2" s="1" a="1"/>
  <c r="AI27" i="2" s="1"/>
  <c r="AH26" i="2"/>
  <c r="AI26" i="2" s="1" a="1"/>
  <c r="AI26" i="2" s="1"/>
  <c r="AH2" i="2" a="1"/>
  <c r="AH1054" i="2" s="1"/>
  <c r="AI1054" i="2" s="1" a="1"/>
  <c r="AI1054" i="2" s="1"/>
  <c r="AG2" i="2" a="1"/>
  <c r="AG1032" i="2" s="1"/>
  <c r="AC2" i="2"/>
  <c r="AB2" i="2"/>
  <c r="I885" i="1"/>
  <c r="A3976" i="1"/>
  <c r="I366" i="1"/>
  <c r="E366" i="1"/>
  <c r="A2976" i="1"/>
  <c r="I671" i="1"/>
  <c r="E671" i="1"/>
  <c r="A1299" i="1"/>
  <c r="I777" i="1"/>
  <c r="E777" i="1"/>
  <c r="A1298" i="1"/>
  <c r="I1108" i="1"/>
  <c r="E1108" i="1"/>
  <c r="A1297" i="1"/>
  <c r="I175" i="1"/>
  <c r="E175" i="1"/>
  <c r="A1296" i="1"/>
  <c r="I408" i="1"/>
  <c r="E408" i="1"/>
  <c r="A1295" i="1"/>
  <c r="I398" i="1"/>
  <c r="E398" i="1"/>
  <c r="A1294" i="1"/>
  <c r="I1141" i="1"/>
  <c r="E1141" i="1"/>
  <c r="A1293" i="1"/>
  <c r="I521" i="1"/>
  <c r="E521" i="1"/>
  <c r="A1292" i="1"/>
  <c r="I267" i="1"/>
  <c r="E267" i="1"/>
  <c r="A1291" i="1"/>
  <c r="I216" i="1"/>
  <c r="E216" i="1"/>
  <c r="A1290" i="1"/>
  <c r="I984" i="1"/>
  <c r="E984" i="1"/>
  <c r="A1289" i="1"/>
  <c r="I1186" i="1"/>
  <c r="E1186" i="1"/>
  <c r="A1288" i="1"/>
  <c r="I557" i="1"/>
  <c r="E557" i="1"/>
  <c r="A1287" i="1"/>
  <c r="I332" i="1"/>
  <c r="E332" i="1"/>
  <c r="A1286" i="1"/>
  <c r="I168" i="1"/>
  <c r="E168" i="1"/>
  <c r="A1285" i="1"/>
  <c r="I967" i="1"/>
  <c r="E967" i="1"/>
  <c r="A1284" i="1"/>
  <c r="I467" i="1"/>
  <c r="E467" i="1"/>
  <c r="A1283" i="1"/>
  <c r="I634" i="1"/>
  <c r="E634" i="1"/>
  <c r="A1282" i="1"/>
  <c r="I981" i="1"/>
  <c r="E981" i="1"/>
  <c r="A1281" i="1"/>
  <c r="I329" i="1"/>
  <c r="E329" i="1"/>
  <c r="A1280" i="1"/>
  <c r="I1001" i="1"/>
  <c r="E1001" i="1"/>
  <c r="A1279" i="1"/>
  <c r="I533" i="1"/>
  <c r="E533" i="1"/>
  <c r="A1278" i="1"/>
  <c r="I365" i="1"/>
  <c r="E365" i="1"/>
  <c r="A1277" i="1"/>
  <c r="I295" i="1"/>
  <c r="E295" i="1"/>
  <c r="A1276" i="1"/>
  <c r="I1267" i="1"/>
  <c r="E1267" i="1"/>
  <c r="A1275" i="1"/>
  <c r="I655" i="1"/>
  <c r="E655" i="1"/>
  <c r="A1274" i="1"/>
  <c r="I755" i="1"/>
  <c r="E755" i="1"/>
  <c r="A1273" i="1"/>
  <c r="I242" i="1"/>
  <c r="E242" i="1"/>
  <c r="A1272" i="1"/>
  <c r="I1251" i="1"/>
  <c r="E1251" i="1"/>
  <c r="A1271" i="1"/>
  <c r="I273" i="1"/>
  <c r="E273" i="1"/>
  <c r="A1270" i="1"/>
  <c r="I1202" i="1"/>
  <c r="E1202" i="1"/>
  <c r="A1269" i="1"/>
  <c r="I510" i="1"/>
  <c r="E510" i="1"/>
  <c r="A1268" i="1"/>
  <c r="I1259" i="1"/>
  <c r="E1259" i="1"/>
  <c r="A1267" i="1"/>
  <c r="I493" i="1"/>
  <c r="E493" i="1"/>
  <c r="A1266" i="1"/>
  <c r="I1288" i="1"/>
  <c r="E1288" i="1"/>
  <c r="A1265" i="1"/>
  <c r="I1026" i="1"/>
  <c r="E1026" i="1"/>
  <c r="A1264" i="1"/>
  <c r="I85" i="1"/>
  <c r="E85" i="1"/>
  <c r="A1263" i="1"/>
  <c r="I214" i="1"/>
  <c r="E214" i="1"/>
  <c r="A1262" i="1"/>
  <c r="I692" i="1"/>
  <c r="E692" i="1"/>
  <c r="A1261" i="1"/>
  <c r="I1233" i="1"/>
  <c r="E1233" i="1"/>
  <c r="A1260" i="1"/>
  <c r="I1282" i="1"/>
  <c r="E1282" i="1"/>
  <c r="A1259" i="1"/>
  <c r="I611" i="1"/>
  <c r="E611" i="1"/>
  <c r="A1258" i="1"/>
  <c r="I212" i="1"/>
  <c r="E212" i="1"/>
  <c r="A1257" i="1"/>
  <c r="I1071" i="1"/>
  <c r="E1071" i="1"/>
  <c r="A1256" i="1"/>
  <c r="I945" i="1"/>
  <c r="E945" i="1"/>
  <c r="A1255" i="1"/>
  <c r="I393" i="1"/>
  <c r="E393" i="1"/>
  <c r="A1254" i="1"/>
  <c r="I1080" i="1"/>
  <c r="E1080" i="1"/>
  <c r="A1253" i="1"/>
  <c r="I429" i="1"/>
  <c r="E429" i="1"/>
  <c r="A1252" i="1"/>
  <c r="I893" i="1"/>
  <c r="E893" i="1"/>
  <c r="A1251" i="1"/>
  <c r="I1045" i="1"/>
  <c r="E1045" i="1"/>
  <c r="A1250" i="1"/>
  <c r="I1061" i="1"/>
  <c r="E1061" i="1"/>
  <c r="A1249" i="1"/>
  <c r="I120" i="1"/>
  <c r="E120" i="1"/>
  <c r="A1248" i="1"/>
  <c r="I1132" i="1"/>
  <c r="E1132" i="1"/>
  <c r="A1247" i="1"/>
  <c r="I220" i="1"/>
  <c r="E220" i="1"/>
  <c r="A1246" i="1"/>
  <c r="I1225" i="1"/>
  <c r="E1225" i="1"/>
  <c r="A1245" i="1"/>
  <c r="I95" i="1"/>
  <c r="E95" i="1"/>
  <c r="A1244" i="1"/>
  <c r="I343" i="1"/>
  <c r="E343" i="1"/>
  <c r="A1243" i="1"/>
  <c r="I590" i="1"/>
  <c r="E590" i="1"/>
  <c r="A1242" i="1"/>
  <c r="I1114" i="1"/>
  <c r="E1114" i="1"/>
  <c r="A1241" i="1"/>
  <c r="I562" i="1"/>
  <c r="E562" i="1"/>
  <c r="A1240" i="1"/>
  <c r="I170" i="1"/>
  <c r="E170" i="1"/>
  <c r="A1239" i="1"/>
  <c r="I1188" i="1"/>
  <c r="E1188" i="1"/>
  <c r="A1238" i="1"/>
  <c r="I1024" i="1"/>
  <c r="E1024" i="1"/>
  <c r="A1237" i="1"/>
  <c r="I779" i="1"/>
  <c r="E779" i="1"/>
  <c r="A1236" i="1"/>
  <c r="I1266" i="1"/>
  <c r="E1266" i="1"/>
  <c r="A1235" i="1"/>
  <c r="I685" i="1"/>
  <c r="E685" i="1"/>
  <c r="A1234" i="1"/>
  <c r="I606" i="1"/>
  <c r="E606" i="1"/>
  <c r="A1233" i="1"/>
  <c r="I1120" i="1"/>
  <c r="E1120" i="1"/>
  <c r="A1232" i="1"/>
  <c r="I621" i="1"/>
  <c r="E621" i="1"/>
  <c r="A1231" i="1"/>
  <c r="I891" i="1"/>
  <c r="E891" i="1"/>
  <c r="A1230" i="1"/>
  <c r="I403" i="1"/>
  <c r="E403" i="1"/>
  <c r="A1229" i="1"/>
  <c r="I601" i="1"/>
  <c r="E601" i="1"/>
  <c r="A1228" i="1"/>
  <c r="I544" i="1"/>
  <c r="E544" i="1"/>
  <c r="A1227" i="1"/>
  <c r="I73" i="1"/>
  <c r="E73" i="1"/>
  <c r="A1226" i="1"/>
  <c r="I207" i="1"/>
  <c r="E207" i="1"/>
  <c r="A1225" i="1"/>
  <c r="I142" i="1"/>
  <c r="E142" i="1"/>
  <c r="A1224" i="1"/>
  <c r="I313" i="1"/>
  <c r="E313" i="1"/>
  <c r="A1223" i="1"/>
  <c r="I1155" i="1"/>
  <c r="E1155" i="1"/>
  <c r="A1222" i="1"/>
  <c r="I1193" i="1"/>
  <c r="E1193" i="1"/>
  <c r="A1221" i="1"/>
  <c r="I583" i="1"/>
  <c r="E583" i="1"/>
  <c r="A1220" i="1"/>
  <c r="I966" i="1"/>
  <c r="E966" i="1"/>
  <c r="A1219" i="1"/>
  <c r="I597" i="1"/>
  <c r="E597" i="1"/>
  <c r="A1218" i="1"/>
  <c r="I1031" i="1"/>
  <c r="E1031" i="1"/>
  <c r="A1217" i="1"/>
  <c r="I994" i="1"/>
  <c r="E994" i="1"/>
  <c r="A1216" i="1"/>
  <c r="I495" i="1"/>
  <c r="E495" i="1"/>
  <c r="A1215" i="1"/>
  <c r="I150" i="1"/>
  <c r="E150" i="1"/>
  <c r="A1214" i="1"/>
  <c r="I640" i="1"/>
  <c r="E640" i="1"/>
  <c r="A1213" i="1"/>
  <c r="I281" i="1"/>
  <c r="E281" i="1"/>
  <c r="A1212" i="1"/>
  <c r="I546" i="1"/>
  <c r="E546" i="1"/>
  <c r="A1211" i="1"/>
  <c r="I428" i="1"/>
  <c r="E428" i="1"/>
  <c r="A1210" i="1"/>
  <c r="I161" i="1"/>
  <c r="E161" i="1"/>
  <c r="A1209" i="1"/>
  <c r="I186" i="1"/>
  <c r="E186" i="1"/>
  <c r="A1208" i="1"/>
  <c r="I1058" i="1"/>
  <c r="E1058" i="1"/>
  <c r="A1207" i="1"/>
  <c r="I675" i="1"/>
  <c r="E675" i="1"/>
  <c r="A1206" i="1"/>
  <c r="I282" i="1"/>
  <c r="E282" i="1"/>
  <c r="A1205" i="1"/>
  <c r="I619" i="1"/>
  <c r="E619" i="1"/>
  <c r="A1204" i="1"/>
  <c r="I800" i="1"/>
  <c r="E800" i="1"/>
  <c r="A1203" i="1"/>
  <c r="I314" i="1"/>
  <c r="E314" i="1"/>
  <c r="A1202" i="1"/>
  <c r="I1060" i="1"/>
  <c r="E1060" i="1"/>
  <c r="A1201" i="1"/>
  <c r="I148" i="1"/>
  <c r="E148" i="1"/>
  <c r="A1200" i="1"/>
  <c r="I842" i="1"/>
  <c r="E842" i="1"/>
  <c r="A1199" i="1"/>
  <c r="I1082" i="1"/>
  <c r="E1082" i="1"/>
  <c r="A1198" i="1"/>
  <c r="I490" i="1"/>
  <c r="E490" i="1"/>
  <c r="A1197" i="1"/>
  <c r="I232" i="1"/>
  <c r="E232" i="1"/>
  <c r="A1196" i="1"/>
  <c r="I135" i="1"/>
  <c r="E135" i="1"/>
  <c r="A1195" i="1"/>
  <c r="I283" i="1"/>
  <c r="E283" i="1"/>
  <c r="A1194" i="1"/>
  <c r="I210" i="1"/>
  <c r="E210" i="1"/>
  <c r="A1193" i="1"/>
  <c r="I1016" i="1"/>
  <c r="E1016" i="1"/>
  <c r="A1192" i="1"/>
  <c r="I737" i="1"/>
  <c r="E737" i="1"/>
  <c r="A1191" i="1"/>
  <c r="I935" i="1"/>
  <c r="E935" i="1"/>
  <c r="A1190" i="1"/>
  <c r="I705" i="1"/>
  <c r="E705" i="1"/>
  <c r="A1189" i="1"/>
  <c r="I296" i="1"/>
  <c r="E296" i="1"/>
  <c r="A1188" i="1"/>
  <c r="I394" i="1"/>
  <c r="E394" i="1"/>
  <c r="A1187" i="1"/>
  <c r="I524" i="1"/>
  <c r="E524" i="1"/>
  <c r="A1186" i="1"/>
  <c r="I192" i="1"/>
  <c r="E192" i="1"/>
  <c r="A1185" i="1"/>
  <c r="E702" i="1"/>
  <c r="I184" i="1"/>
  <c r="E184" i="1"/>
  <c r="A1183" i="1"/>
  <c r="I388" i="1"/>
  <c r="E388" i="1"/>
  <c r="A1182" i="1"/>
  <c r="I989" i="1"/>
  <c r="E989" i="1"/>
  <c r="A1181" i="1"/>
  <c r="I658" i="1"/>
  <c r="E658" i="1"/>
  <c r="A1180" i="1"/>
  <c r="I1129" i="1"/>
  <c r="E1129" i="1"/>
  <c r="A1179" i="1"/>
  <c r="I65" i="1"/>
  <c r="E65" i="1"/>
  <c r="A1178" i="1"/>
  <c r="I1156" i="1"/>
  <c r="E1156" i="1"/>
  <c r="A1177" i="1"/>
  <c r="I1265" i="1"/>
  <c r="E1265" i="1"/>
  <c r="A1176" i="1"/>
  <c r="I529" i="1"/>
  <c r="E529" i="1"/>
  <c r="A1175" i="1"/>
  <c r="I1176" i="1"/>
  <c r="E1176" i="1"/>
  <c r="A1174" i="1"/>
  <c r="I346" i="1"/>
  <c r="E346" i="1"/>
  <c r="A1173" i="1"/>
  <c r="I565" i="1"/>
  <c r="E565" i="1"/>
  <c r="A1172" i="1"/>
  <c r="I790" i="1"/>
  <c r="E790" i="1"/>
  <c r="A1171" i="1"/>
  <c r="I50" i="1"/>
  <c r="A1170" i="1"/>
  <c r="I49" i="1"/>
  <c r="A1169" i="1"/>
  <c r="I915" i="1"/>
  <c r="E915" i="1"/>
  <c r="A1168" i="1"/>
  <c r="I1201" i="1"/>
  <c r="E1201" i="1"/>
  <c r="A1167" i="1"/>
  <c r="I1044" i="1"/>
  <c r="E1044" i="1"/>
  <c r="A1166" i="1"/>
  <c r="I1255" i="1"/>
  <c r="E1255" i="1"/>
  <c r="A1165" i="1"/>
  <c r="I123" i="1"/>
  <c r="E123" i="1"/>
  <c r="A1164" i="1"/>
  <c r="I1078" i="1"/>
  <c r="E1078" i="1"/>
  <c r="A1163" i="1"/>
  <c r="I588" i="1"/>
  <c r="E588" i="1"/>
  <c r="A1162" i="1"/>
  <c r="I474" i="1"/>
  <c r="E474" i="1"/>
  <c r="A1161" i="1"/>
  <c r="I1144" i="1"/>
  <c r="E1144" i="1"/>
  <c r="A1160" i="1"/>
  <c r="I959" i="1"/>
  <c r="E959" i="1"/>
  <c r="A1159" i="1"/>
  <c r="I1165" i="1"/>
  <c r="E1165" i="1"/>
  <c r="A1158" i="1"/>
  <c r="I415" i="1"/>
  <c r="E415" i="1"/>
  <c r="A1157" i="1"/>
  <c r="I638" i="1"/>
  <c r="E638" i="1"/>
  <c r="A1156" i="1"/>
  <c r="I195" i="1"/>
  <c r="E195" i="1"/>
  <c r="A1155" i="1"/>
  <c r="I703" i="1"/>
  <c r="E703" i="1"/>
  <c r="A1154" i="1"/>
  <c r="I257" i="1"/>
  <c r="E257" i="1"/>
  <c r="A1153" i="1"/>
  <c r="I1174" i="1"/>
  <c r="E1174" i="1"/>
  <c r="A1152" i="1"/>
  <c r="I486" i="1"/>
  <c r="E486" i="1"/>
  <c r="A1151" i="1"/>
  <c r="I476" i="1"/>
  <c r="E476" i="1"/>
  <c r="A1150" i="1"/>
  <c r="I821" i="1"/>
  <c r="E821" i="1"/>
  <c r="A1149" i="1"/>
  <c r="I969" i="1"/>
  <c r="E969" i="1"/>
  <c r="A1148" i="1"/>
  <c r="I266" i="1"/>
  <c r="E266" i="1"/>
  <c r="A1147" i="1"/>
  <c r="I302" i="1"/>
  <c r="E302" i="1"/>
  <c r="A1146" i="1"/>
  <c r="I1178" i="1"/>
  <c r="E1178" i="1"/>
  <c r="A1145" i="1"/>
  <c r="I1020" i="1"/>
  <c r="E1020" i="1"/>
  <c r="A1144" i="1"/>
  <c r="I649" i="1"/>
  <c r="E649" i="1"/>
  <c r="A1143" i="1"/>
  <c r="I1300" i="1"/>
  <c r="E1300" i="1"/>
  <c r="A1142" i="1"/>
  <c r="I41" i="1"/>
  <c r="E41" i="1"/>
  <c r="A1141" i="1"/>
  <c r="I40" i="1"/>
  <c r="E40" i="1"/>
  <c r="A1140" i="1"/>
  <c r="I472" i="1"/>
  <c r="E472" i="1"/>
  <c r="A1139" i="1"/>
  <c r="I991" i="1"/>
  <c r="E991" i="1"/>
  <c r="A1138" i="1"/>
  <c r="I822" i="1"/>
  <c r="E822" i="1"/>
  <c r="A1137" i="1"/>
  <c r="I502" i="1"/>
  <c r="E502" i="1"/>
  <c r="I1126" i="1"/>
  <c r="E1126" i="1"/>
  <c r="A1135" i="1"/>
  <c r="I1146" i="1"/>
  <c r="E1146" i="1"/>
  <c r="A1134" i="1"/>
  <c r="I443" i="1"/>
  <c r="E443" i="1"/>
  <c r="A1133" i="1"/>
  <c r="I39" i="1"/>
  <c r="A1132" i="1"/>
  <c r="I38" i="1"/>
  <c r="A1131" i="1"/>
  <c r="I887" i="1"/>
  <c r="E887" i="1"/>
  <c r="A1130" i="1"/>
  <c r="I877" i="1"/>
  <c r="E877" i="1"/>
  <c r="A1129" i="1"/>
  <c r="I752" i="1"/>
  <c r="E752" i="1"/>
  <c r="A1128" i="1"/>
  <c r="I465" i="1"/>
  <c r="E465" i="1"/>
  <c r="A1127" i="1"/>
  <c r="I262" i="1"/>
  <c r="E262" i="1"/>
  <c r="A1126" i="1"/>
  <c r="I47" i="1"/>
  <c r="A1125" i="1"/>
  <c r="I46" i="1"/>
  <c r="A1124" i="1"/>
  <c r="I45" i="1"/>
  <c r="A1123" i="1"/>
  <c r="I44" i="1"/>
  <c r="A1122" i="1"/>
  <c r="I1095" i="1"/>
  <c r="E1095" i="1"/>
  <c r="A1121" i="1"/>
  <c r="P1120" i="1"/>
  <c r="I43" i="1"/>
  <c r="A1120" i="1"/>
  <c r="I193" i="1"/>
  <c r="E193" i="1"/>
  <c r="A1119" i="1"/>
  <c r="I898" i="1"/>
  <c r="E898" i="1"/>
  <c r="A1118" i="1"/>
  <c r="I1013" i="1"/>
  <c r="E1013" i="1"/>
  <c r="A1117" i="1"/>
  <c r="I173" i="1"/>
  <c r="E173" i="1"/>
  <c r="A1116" i="1"/>
  <c r="I773" i="1"/>
  <c r="E773" i="1"/>
  <c r="A1115" i="1"/>
  <c r="I797" i="1"/>
  <c r="E797" i="1"/>
  <c r="A1114" i="1"/>
  <c r="I275" i="1"/>
  <c r="E275" i="1"/>
  <c r="A1113" i="1"/>
  <c r="I1279" i="1"/>
  <c r="E1279" i="1"/>
  <c r="A1112" i="1"/>
  <c r="I1220" i="1"/>
  <c r="E1220" i="1"/>
  <c r="A1111" i="1"/>
  <c r="I528" i="1"/>
  <c r="E528" i="1"/>
  <c r="A1110" i="1"/>
  <c r="I1103" i="1"/>
  <c r="E1103" i="1"/>
  <c r="A1109" i="1"/>
  <c r="I114" i="1"/>
  <c r="E114" i="1"/>
  <c r="A1108" i="1"/>
  <c r="I369" i="1"/>
  <c r="E369" i="1"/>
  <c r="A1107" i="1"/>
  <c r="I1096" i="1"/>
  <c r="E1096" i="1"/>
  <c r="A1106" i="1"/>
  <c r="I339" i="1"/>
  <c r="E339" i="1"/>
  <c r="A1105" i="1"/>
  <c r="I378" i="1"/>
  <c r="E378" i="1"/>
  <c r="A1104" i="1"/>
  <c r="I760" i="1"/>
  <c r="E760" i="1"/>
  <c r="A1103" i="1"/>
  <c r="I788" i="1"/>
  <c r="E788" i="1"/>
  <c r="A1102" i="1"/>
  <c r="I754" i="1"/>
  <c r="E754" i="1"/>
  <c r="A1101" i="1"/>
  <c r="I964" i="1"/>
  <c r="A1100" i="1"/>
  <c r="I728" i="1"/>
  <c r="E728" i="1"/>
  <c r="A1099" i="1"/>
  <c r="I112" i="1"/>
  <c r="E112" i="1"/>
  <c r="A1098" i="1"/>
  <c r="I1250" i="1"/>
  <c r="E1250" i="1"/>
  <c r="A1097" i="1"/>
  <c r="I479" i="1"/>
  <c r="E479" i="1"/>
  <c r="A1096" i="1"/>
  <c r="I1260" i="1"/>
  <c r="E1260" i="1"/>
  <c r="A1095" i="1"/>
  <c r="I1272" i="1"/>
  <c r="E1272" i="1"/>
  <c r="A1094" i="1"/>
  <c r="I783" i="1"/>
  <c r="E783" i="1"/>
  <c r="A1093" i="1"/>
  <c r="I338" i="1"/>
  <c r="E338" i="1"/>
  <c r="A1092" i="1"/>
  <c r="P1091" i="1"/>
  <c r="I1289" i="1"/>
  <c r="E1289" i="1"/>
  <c r="A1091" i="1"/>
  <c r="P1090" i="1"/>
  <c r="I1224" i="1"/>
  <c r="E1224" i="1"/>
  <c r="A1090" i="1"/>
  <c r="P1089" i="1"/>
  <c r="I998" i="1"/>
  <c r="E998" i="1"/>
  <c r="A1089" i="1"/>
  <c r="I96" i="1"/>
  <c r="E96" i="1"/>
  <c r="A1088" i="1"/>
  <c r="I627" i="1"/>
  <c r="E627" i="1"/>
  <c r="A1087" i="1"/>
  <c r="I1142" i="1"/>
  <c r="E1142" i="1"/>
  <c r="A1086" i="1"/>
  <c r="I1056" i="1"/>
  <c r="E1056" i="1"/>
  <c r="A1085" i="1"/>
  <c r="I1280" i="1"/>
  <c r="E1280" i="1"/>
  <c r="A1084" i="1"/>
  <c r="I1161" i="1"/>
  <c r="E1161" i="1"/>
  <c r="A1083" i="1"/>
  <c r="I1217" i="1"/>
  <c r="E1217" i="1"/>
  <c r="A1082" i="1"/>
  <c r="I983" i="1"/>
  <c r="E983" i="1"/>
  <c r="A1081" i="1"/>
  <c r="I745" i="1"/>
  <c r="A1080" i="1"/>
  <c r="I222" i="1"/>
  <c r="E222" i="1"/>
  <c r="A1079" i="1"/>
  <c r="I1092" i="1"/>
  <c r="E1092" i="1"/>
  <c r="A1078" i="1"/>
  <c r="I1063" i="1"/>
  <c r="E1063" i="1"/>
  <c r="A1077" i="1"/>
  <c r="I723" i="1"/>
  <c r="E723" i="1"/>
  <c r="A1076" i="1"/>
  <c r="I1164" i="1"/>
  <c r="E1164" i="1"/>
  <c r="A1075" i="1"/>
  <c r="I704" i="1"/>
  <c r="E704" i="1"/>
  <c r="A1074" i="1"/>
  <c r="P1073" i="1"/>
  <c r="I775" i="1"/>
  <c r="E775" i="1"/>
  <c r="A1073" i="1"/>
  <c r="I861" i="1"/>
  <c r="E861" i="1"/>
  <c r="A1072" i="1"/>
  <c r="I567" i="1"/>
  <c r="E567" i="1"/>
  <c r="A1071" i="1"/>
  <c r="P1070" i="1"/>
  <c r="I307" i="1"/>
  <c r="E307" i="1"/>
  <c r="A1070" i="1"/>
  <c r="I1091" i="1"/>
  <c r="E1091" i="1"/>
  <c r="A1069" i="1"/>
  <c r="I591" i="1"/>
  <c r="E591" i="1"/>
  <c r="A1068" i="1"/>
  <c r="P1067" i="1"/>
  <c r="I368" i="1"/>
  <c r="E368" i="1"/>
  <c r="A1067" i="1"/>
  <c r="I921" i="1"/>
  <c r="E921" i="1"/>
  <c r="A1066" i="1"/>
  <c r="I986" i="1"/>
  <c r="E986" i="1"/>
  <c r="A1065" i="1"/>
  <c r="I358" i="1"/>
  <c r="E358" i="1"/>
  <c r="A1064" i="1"/>
  <c r="I925" i="1"/>
  <c r="E925" i="1"/>
  <c r="A1063" i="1"/>
  <c r="I949" i="1"/>
  <c r="E949" i="1"/>
  <c r="A1062" i="1"/>
  <c r="I593" i="1"/>
  <c r="E593" i="1"/>
  <c r="A1061" i="1"/>
  <c r="I612" i="1"/>
  <c r="E612" i="1"/>
  <c r="A1060" i="1"/>
  <c r="I1116" i="1"/>
  <c r="E1116" i="1"/>
  <c r="A1059" i="1"/>
  <c r="I599" i="1"/>
  <c r="E599" i="1"/>
  <c r="A1058" i="1"/>
  <c r="I623" i="1"/>
  <c r="E623" i="1"/>
  <c r="A1057" i="1"/>
  <c r="P1056" i="1"/>
  <c r="I62" i="1"/>
  <c r="E62" i="1"/>
  <c r="A1056" i="1"/>
  <c r="I628" i="1"/>
  <c r="E628" i="1"/>
  <c r="A1055" i="1"/>
  <c r="I417" i="1"/>
  <c r="E417" i="1"/>
  <c r="A1054" i="1"/>
  <c r="P1053" i="1"/>
  <c r="I907" i="1"/>
  <c r="E907" i="1"/>
  <c r="A1053" i="1"/>
  <c r="I848" i="1"/>
  <c r="E848" i="1"/>
  <c r="A1052" i="1"/>
  <c r="I897" i="1"/>
  <c r="E897" i="1"/>
  <c r="A1051" i="1"/>
  <c r="I187" i="1"/>
  <c r="E187" i="1"/>
  <c r="A1050" i="1"/>
  <c r="I489" i="1"/>
  <c r="E489" i="1"/>
  <c r="A1049" i="1"/>
  <c r="I133" i="1"/>
  <c r="E133" i="1"/>
  <c r="A1048" i="1"/>
  <c r="I258" i="1"/>
  <c r="E258" i="1"/>
  <c r="A1047" i="1"/>
  <c r="I452" i="1"/>
  <c r="E452" i="1"/>
  <c r="A1046" i="1"/>
  <c r="I763" i="1"/>
  <c r="E763" i="1"/>
  <c r="A1045" i="1"/>
  <c r="P1044" i="1"/>
  <c r="I918" i="1"/>
  <c r="E918" i="1"/>
  <c r="A1044" i="1"/>
  <c r="I386" i="1"/>
  <c r="E386" i="1"/>
  <c r="A1043" i="1"/>
  <c r="I824" i="1"/>
  <c r="E824" i="1"/>
  <c r="A1042" i="1"/>
  <c r="I462" i="1"/>
  <c r="E462" i="1"/>
  <c r="N270" i="4" s="1"/>
  <c r="A1041" i="1"/>
  <c r="I209" i="1"/>
  <c r="E209" i="1"/>
  <c r="A1040" i="1"/>
  <c r="I165" i="1"/>
  <c r="E165" i="1"/>
  <c r="A1039" i="1"/>
  <c r="I94" i="1"/>
  <c r="E94" i="1"/>
  <c r="A1038" i="1"/>
  <c r="I1107" i="1"/>
  <c r="E1107" i="1"/>
  <c r="A1037" i="1"/>
  <c r="I111" i="1"/>
  <c r="E111" i="1"/>
  <c r="A1036" i="1"/>
  <c r="I1140" i="1"/>
  <c r="E1140" i="1"/>
  <c r="A1035" i="1"/>
  <c r="I791" i="1"/>
  <c r="E791" i="1"/>
  <c r="A1034" i="1"/>
  <c r="I294" i="1"/>
  <c r="E294" i="1"/>
  <c r="A1033" i="1"/>
  <c r="I410" i="1"/>
  <c r="E410" i="1"/>
  <c r="A1032" i="1"/>
  <c r="I845" i="1"/>
  <c r="E845" i="1"/>
  <c r="A1031" i="1"/>
  <c r="I233" i="1"/>
  <c r="E233" i="1"/>
  <c r="A1030" i="1"/>
  <c r="I543" i="1"/>
  <c r="E543" i="1"/>
  <c r="A1029" i="1"/>
  <c r="I644" i="1"/>
  <c r="E644" i="1"/>
  <c r="N267" i="4" s="1"/>
  <c r="A1028" i="1"/>
  <c r="I686" i="1"/>
  <c r="E686" i="1"/>
  <c r="A1027" i="1"/>
  <c r="I1248" i="1"/>
  <c r="E1248" i="1"/>
  <c r="A1026" i="1"/>
  <c r="I869" i="1"/>
  <c r="E869" i="1"/>
  <c r="A1025" i="1"/>
  <c r="I669" i="1"/>
  <c r="E669" i="1"/>
  <c r="A1024" i="1"/>
  <c r="P1023" i="1"/>
  <c r="I445" i="1"/>
  <c r="E445" i="1"/>
  <c r="A1023" i="1"/>
  <c r="P1022" i="1"/>
  <c r="I1111" i="1"/>
  <c r="E1111" i="1"/>
  <c r="A1022" i="1"/>
  <c r="I1262" i="1"/>
  <c r="E1262" i="1"/>
  <c r="A1021" i="1"/>
  <c r="I804" i="1"/>
  <c r="E804" i="1"/>
  <c r="A1020" i="1"/>
  <c r="I1037" i="1"/>
  <c r="E1037" i="1"/>
  <c r="A1019" i="1"/>
  <c r="I239" i="1"/>
  <c r="E239" i="1"/>
  <c r="A1018" i="1"/>
  <c r="I961" i="1"/>
  <c r="E961" i="1"/>
  <c r="A1017" i="1"/>
  <c r="I72" i="1"/>
  <c r="E72" i="1"/>
  <c r="A1016" i="1"/>
  <c r="I550" i="1"/>
  <c r="E550" i="1"/>
  <c r="A1015" i="1"/>
  <c r="I505" i="1"/>
  <c r="E505" i="1"/>
  <c r="A1014" i="1"/>
  <c r="I384" i="1"/>
  <c r="E384" i="1"/>
  <c r="A1013" i="1"/>
  <c r="I83" i="1"/>
  <c r="E83" i="1"/>
  <c r="A1012" i="1"/>
  <c r="I1177" i="1"/>
  <c r="E1177" i="1"/>
  <c r="A1011" i="1"/>
  <c r="I838" i="1"/>
  <c r="E838" i="1"/>
  <c r="A1010" i="1"/>
  <c r="I134" i="1"/>
  <c r="E134" i="1"/>
  <c r="A1009" i="1"/>
  <c r="I1066" i="1"/>
  <c r="E1066" i="1"/>
  <c r="A1008" i="1"/>
  <c r="I864" i="1"/>
  <c r="E864" i="1"/>
  <c r="A1007" i="1"/>
  <c r="I594" i="1"/>
  <c r="E594" i="1"/>
  <c r="A1006" i="1"/>
  <c r="I889" i="1"/>
  <c r="E889" i="1"/>
  <c r="A1005" i="1"/>
  <c r="I547" i="1"/>
  <c r="E547" i="1"/>
  <c r="A1004" i="1"/>
  <c r="I1254" i="1"/>
  <c r="E1254" i="1"/>
  <c r="A1003" i="1"/>
  <c r="I1293" i="1"/>
  <c r="E1293" i="1"/>
  <c r="A1002" i="1"/>
  <c r="I284" i="1"/>
  <c r="E284" i="1"/>
  <c r="A1001" i="1"/>
  <c r="I141" i="1"/>
  <c r="E141" i="1"/>
  <c r="A1000" i="1"/>
  <c r="I938" i="1"/>
  <c r="E938" i="1"/>
  <c r="A999" i="1"/>
  <c r="I305" i="1"/>
  <c r="E305" i="1"/>
  <c r="A998" i="1"/>
  <c r="I839" i="1"/>
  <c r="E839" i="1"/>
  <c r="A997" i="1"/>
  <c r="I910" i="1"/>
  <c r="E910" i="1"/>
  <c r="A996" i="1"/>
  <c r="I937" i="1"/>
  <c r="E937" i="1"/>
  <c r="A995" i="1"/>
  <c r="I1274" i="1"/>
  <c r="E1274" i="1"/>
  <c r="A994" i="1"/>
  <c r="M993" i="1"/>
  <c r="I514" i="1"/>
  <c r="E514" i="1"/>
  <c r="A993" i="1"/>
  <c r="I540" i="1"/>
  <c r="E540" i="1"/>
  <c r="A992" i="1"/>
  <c r="I237" i="1"/>
  <c r="E237" i="1"/>
  <c r="A991" i="1"/>
  <c r="M990" i="1"/>
  <c r="I293" i="1"/>
  <c r="E293" i="1"/>
  <c r="A990" i="1"/>
  <c r="M989" i="1"/>
  <c r="I901" i="1"/>
  <c r="E901" i="1"/>
  <c r="A989" i="1"/>
  <c r="P988" i="1"/>
  <c r="I933" i="1"/>
  <c r="E933" i="1"/>
  <c r="A988" i="1"/>
  <c r="P987" i="1"/>
  <c r="I1246" i="1"/>
  <c r="E1246" i="1"/>
  <c r="A987" i="1"/>
  <c r="I427" i="1"/>
  <c r="E427" i="1"/>
  <c r="A986" i="1"/>
  <c r="I556" i="1"/>
  <c r="E556" i="1"/>
  <c r="A985" i="1"/>
  <c r="I8" i="1"/>
  <c r="A984" i="1"/>
  <c r="I7" i="1"/>
  <c r="A983" i="1"/>
  <c r="I6" i="1"/>
  <c r="A982" i="1"/>
  <c r="I5" i="1"/>
  <c r="A981" i="1"/>
  <c r="I4" i="1"/>
  <c r="A980" i="1"/>
  <c r="I3" i="1"/>
  <c r="A979" i="1"/>
  <c r="I2" i="1"/>
  <c r="A978" i="1"/>
  <c r="I716" i="1"/>
  <c r="E716" i="1"/>
  <c r="A977" i="1"/>
  <c r="I548" i="1"/>
  <c r="E548" i="1"/>
  <c r="A976" i="1"/>
  <c r="I1134" i="1"/>
  <c r="E1134" i="1"/>
  <c r="A975" i="1"/>
  <c r="I110" i="1"/>
  <c r="E110" i="1"/>
  <c r="A974" i="1"/>
  <c r="I643" i="1"/>
  <c r="E643" i="1"/>
  <c r="A973" i="1"/>
  <c r="I401" i="1"/>
  <c r="E401" i="1"/>
  <c r="A972" i="1"/>
  <c r="I219" i="1"/>
  <c r="E219" i="1"/>
  <c r="A971" i="1"/>
  <c r="I276" i="1"/>
  <c r="E276" i="1"/>
  <c r="A970" i="1"/>
  <c r="I549" i="1"/>
  <c r="E549" i="1"/>
  <c r="I908" i="1"/>
  <c r="E908" i="1"/>
  <c r="A968" i="1"/>
  <c r="I539" i="1"/>
  <c r="E539" i="1"/>
  <c r="A967" i="1"/>
  <c r="I572" i="1"/>
  <c r="E572" i="1"/>
  <c r="A966" i="1"/>
  <c r="I456" i="1"/>
  <c r="E456" i="1"/>
  <c r="A965" i="1"/>
  <c r="I726" i="1"/>
  <c r="E726" i="1"/>
  <c r="A964" i="1"/>
  <c r="I191" i="1"/>
  <c r="E191" i="1"/>
  <c r="A963" i="1"/>
  <c r="I203" i="1"/>
  <c r="E203" i="1"/>
  <c r="A962" i="1"/>
  <c r="I115" i="1"/>
  <c r="E115" i="1"/>
  <c r="A961" i="1"/>
  <c r="I399" i="1"/>
  <c r="E399" i="1"/>
  <c r="A960" i="1"/>
  <c r="I774" i="1"/>
  <c r="E774" i="1"/>
  <c r="A959" i="1"/>
  <c r="I238" i="1"/>
  <c r="E238" i="1"/>
  <c r="A958" i="1"/>
  <c r="I691" i="1"/>
  <c r="E691" i="1"/>
  <c r="A957" i="1"/>
  <c r="I957" i="1"/>
  <c r="E957" i="1"/>
  <c r="A956" i="1"/>
  <c r="I1015" i="1"/>
  <c r="E1015" i="1"/>
  <c r="A955" i="1"/>
  <c r="I814" i="1"/>
  <c r="E814" i="1"/>
  <c r="A954" i="1"/>
  <c r="I511" i="1"/>
  <c r="E511" i="1"/>
  <c r="A953" i="1"/>
  <c r="I500" i="1"/>
  <c r="E500" i="1"/>
  <c r="A952" i="1"/>
  <c r="I272" i="1"/>
  <c r="E272" i="1"/>
  <c r="A951" i="1"/>
  <c r="I80" i="1"/>
  <c r="E80" i="1"/>
  <c r="A950" i="1"/>
  <c r="I767" i="1"/>
  <c r="E767" i="1"/>
  <c r="A949" i="1"/>
  <c r="I965" i="1"/>
  <c r="E965" i="1"/>
  <c r="A948" i="1"/>
  <c r="I188" i="1"/>
  <c r="E188" i="1"/>
  <c r="A947" i="1"/>
  <c r="I108" i="1"/>
  <c r="E108" i="1"/>
  <c r="A946" i="1"/>
  <c r="I1109" i="1"/>
  <c r="E1109" i="1"/>
  <c r="A945" i="1"/>
  <c r="I1159" i="1"/>
  <c r="E1159" i="1"/>
  <c r="A944" i="1"/>
  <c r="I736" i="1"/>
  <c r="E736" i="1"/>
  <c r="A943" i="1"/>
  <c r="I982" i="1"/>
  <c r="E982" i="1"/>
  <c r="A942" i="1"/>
  <c r="I230" i="1"/>
  <c r="E230" i="1"/>
  <c r="A941" i="1"/>
  <c r="I473" i="1"/>
  <c r="E473" i="1"/>
  <c r="A940" i="1"/>
  <c r="P939" i="1"/>
  <c r="I1162" i="1"/>
  <c r="E1162" i="1"/>
  <c r="A939" i="1"/>
  <c r="P938" i="1"/>
  <c r="I300" i="1"/>
  <c r="E300" i="1"/>
  <c r="A938" i="1"/>
  <c r="P937" i="1"/>
  <c r="X555" i="2" s="1"/>
  <c r="AB555" i="2" s="1"/>
  <c r="I69" i="1"/>
  <c r="E69" i="1"/>
  <c r="N555" i="2" s="1"/>
  <c r="A937" i="1"/>
  <c r="I492" i="1"/>
  <c r="E492" i="1"/>
  <c r="A936" i="1"/>
  <c r="I328" i="1"/>
  <c r="E328" i="1"/>
  <c r="A935" i="1"/>
  <c r="I919" i="1"/>
  <c r="E919" i="1"/>
  <c r="A934" i="1"/>
  <c r="I1271" i="1"/>
  <c r="E1271" i="1"/>
  <c r="A933" i="1"/>
  <c r="I1050" i="1"/>
  <c r="E1050" i="1"/>
  <c r="A932" i="1"/>
  <c r="I482" i="1"/>
  <c r="E482" i="1"/>
  <c r="A931" i="1"/>
  <c r="I288" i="1"/>
  <c r="E288" i="1"/>
  <c r="A930" i="1"/>
  <c r="I458" i="1"/>
  <c r="E458" i="1"/>
  <c r="A929" i="1"/>
  <c r="I424" i="1"/>
  <c r="E424" i="1"/>
  <c r="A928" i="1"/>
  <c r="I1006" i="1"/>
  <c r="E1006" i="1"/>
  <c r="A927" i="1"/>
  <c r="I1237" i="1"/>
  <c r="E1237" i="1"/>
  <c r="A926" i="1"/>
  <c r="I1235" i="1"/>
  <c r="E1235" i="1"/>
  <c r="A925" i="1"/>
  <c r="I1223" i="1"/>
  <c r="E1223" i="1"/>
  <c r="A924" i="1"/>
  <c r="I269" i="1"/>
  <c r="E269" i="1"/>
  <c r="A923" i="1"/>
  <c r="I819" i="1"/>
  <c r="E819" i="1"/>
  <c r="A922" i="1"/>
  <c r="I206" i="1"/>
  <c r="E206" i="1"/>
  <c r="A921" i="1"/>
  <c r="I1277" i="1"/>
  <c r="E1277" i="1"/>
  <c r="A920" i="1"/>
  <c r="I734" i="1"/>
  <c r="E734" i="1"/>
  <c r="A919" i="1"/>
  <c r="I88" i="1"/>
  <c r="E88" i="1"/>
  <c r="A918" i="1"/>
  <c r="I449" i="1"/>
  <c r="E449" i="1"/>
  <c r="A917" i="1"/>
  <c r="I457" i="1"/>
  <c r="E457" i="1"/>
  <c r="A916" i="1"/>
  <c r="I163" i="1"/>
  <c r="E163" i="1"/>
  <c r="A915" i="1"/>
  <c r="I513" i="1"/>
  <c r="E513" i="1"/>
  <c r="A914" i="1"/>
  <c r="I1221" i="1"/>
  <c r="E1221" i="1"/>
  <c r="A913" i="1"/>
  <c r="I450" i="1"/>
  <c r="E450" i="1"/>
  <c r="A912" i="1"/>
  <c r="I1285" i="1"/>
  <c r="E1285" i="1"/>
  <c r="A911" i="1"/>
  <c r="I740" i="1"/>
  <c r="E740" i="1"/>
  <c r="A910" i="1"/>
  <c r="I464" i="1"/>
  <c r="E464" i="1"/>
  <c r="A909" i="1"/>
  <c r="I323" i="1"/>
  <c r="E323" i="1"/>
  <c r="A908" i="1"/>
  <c r="I642" i="1"/>
  <c r="E642" i="1"/>
  <c r="A907" i="1"/>
  <c r="I198" i="1"/>
  <c r="E198" i="1"/>
  <c r="A906" i="1"/>
  <c r="I162" i="1"/>
  <c r="E162" i="1"/>
  <c r="A905" i="1"/>
  <c r="I246" i="1"/>
  <c r="E246" i="1"/>
  <c r="A904" i="1"/>
  <c r="I1093" i="1"/>
  <c r="E1093" i="1"/>
  <c r="A903" i="1"/>
  <c r="I859" i="1"/>
  <c r="E859" i="1"/>
  <c r="A902" i="1"/>
  <c r="I182" i="1"/>
  <c r="E182" i="1"/>
  <c r="I437" i="1"/>
  <c r="E437" i="1"/>
  <c r="A900" i="1"/>
  <c r="I768" i="1"/>
  <c r="E768" i="1"/>
  <c r="A899" i="1"/>
  <c r="I317" i="1"/>
  <c r="E317" i="1"/>
  <c r="A898" i="1"/>
  <c r="I769" i="1"/>
  <c r="E769" i="1"/>
  <c r="A897" i="1"/>
  <c r="I1067" i="1"/>
  <c r="E1067" i="1"/>
  <c r="A896" i="1"/>
  <c r="I799" i="1"/>
  <c r="E799" i="1"/>
  <c r="A895" i="1"/>
  <c r="I469" i="1"/>
  <c r="E469" i="1"/>
  <c r="A894" i="1"/>
  <c r="I431" i="1"/>
  <c r="E431" i="1"/>
  <c r="A893" i="1"/>
  <c r="I92" i="1"/>
  <c r="E92" i="1"/>
  <c r="A892" i="1"/>
  <c r="I243" i="1"/>
  <c r="E243" i="1"/>
  <c r="A891" i="1"/>
  <c r="I1182" i="1"/>
  <c r="E1182" i="1"/>
  <c r="A890" i="1"/>
  <c r="I786" i="1"/>
  <c r="E786" i="1"/>
  <c r="A889" i="1"/>
  <c r="I884" i="1"/>
  <c r="E884" i="1"/>
  <c r="A888" i="1"/>
  <c r="I423" i="1"/>
  <c r="E423" i="1"/>
  <c r="A887" i="1"/>
  <c r="I183" i="1"/>
  <c r="E183" i="1"/>
  <c r="A886" i="1"/>
  <c r="I882" i="1"/>
  <c r="E882" i="1"/>
  <c r="A885" i="1"/>
  <c r="I356" i="1"/>
  <c r="E356" i="1"/>
  <c r="A884" i="1"/>
  <c r="I834" i="1"/>
  <c r="E834" i="1"/>
  <c r="M882" i="1"/>
  <c r="I215" i="1"/>
  <c r="E215" i="1"/>
  <c r="A882" i="1"/>
  <c r="I407" i="1"/>
  <c r="E407" i="1"/>
  <c r="A881" i="1"/>
  <c r="I849" i="1"/>
  <c r="E849" i="1"/>
  <c r="A880" i="1"/>
  <c r="I32" i="1"/>
  <c r="A879" i="1"/>
  <c r="I876" i="1"/>
  <c r="E876" i="1"/>
  <c r="A878" i="1"/>
  <c r="I751" i="1"/>
  <c r="E751" i="1"/>
  <c r="A877" i="1"/>
  <c r="I478" i="1"/>
  <c r="E478" i="1"/>
  <c r="A876" i="1"/>
  <c r="I441" i="1"/>
  <c r="E441" i="1"/>
  <c r="A875" i="1"/>
  <c r="M874" i="1"/>
  <c r="I413" i="1"/>
  <c r="E413" i="1"/>
  <c r="A874" i="1"/>
  <c r="I850" i="1"/>
  <c r="E850" i="1"/>
  <c r="A873" i="1"/>
  <c r="M872" i="1"/>
  <c r="I31" i="1"/>
  <c r="A872" i="1"/>
  <c r="M871" i="1"/>
  <c r="I30" i="1"/>
  <c r="A871" i="1"/>
  <c r="M870" i="1"/>
  <c r="I624" i="1"/>
  <c r="E624" i="1"/>
  <c r="A870" i="1"/>
  <c r="I29" i="1"/>
  <c r="A869" i="1"/>
  <c r="I28" i="1"/>
  <c r="A868" i="1"/>
  <c r="M867" i="1"/>
  <c r="I934" i="1"/>
  <c r="E934" i="1"/>
  <c r="A867" i="1"/>
  <c r="I27" i="1"/>
  <c r="A866" i="1"/>
  <c r="M865" i="1"/>
  <c r="I805" i="1"/>
  <c r="E805" i="1"/>
  <c r="A865" i="1"/>
  <c r="M864" i="1"/>
  <c r="I374" i="1"/>
  <c r="E374" i="1"/>
  <c r="A864" i="1"/>
  <c r="M863" i="1"/>
  <c r="I1052" i="1"/>
  <c r="E1052" i="1"/>
  <c r="A863" i="1"/>
  <c r="M862" i="1"/>
  <c r="I759" i="1"/>
  <c r="E759" i="1"/>
  <c r="A862" i="1"/>
  <c r="I136" i="1"/>
  <c r="A861" i="1"/>
  <c r="I448" i="1"/>
  <c r="E448" i="1"/>
  <c r="A860" i="1"/>
  <c r="I1152" i="1"/>
  <c r="E1152" i="1"/>
  <c r="A859" i="1"/>
  <c r="I1167" i="1"/>
  <c r="A858" i="1"/>
  <c r="I955" i="1"/>
  <c r="A857" i="1"/>
  <c r="I721" i="1"/>
  <c r="A856" i="1"/>
  <c r="I1113" i="1"/>
  <c r="E1113" i="1"/>
  <c r="M854" i="1"/>
  <c r="I922" i="1"/>
  <c r="E922" i="1"/>
  <c r="A854" i="1"/>
  <c r="M853" i="1"/>
  <c r="I1086" i="1"/>
  <c r="E1086" i="1"/>
  <c r="A853" i="1"/>
  <c r="M852" i="1"/>
  <c r="I194" i="1"/>
  <c r="E194" i="1"/>
  <c r="A852" i="1"/>
  <c r="I251" i="1"/>
  <c r="A851" i="1"/>
  <c r="I481" i="1"/>
  <c r="A850" i="1"/>
  <c r="P849" i="1"/>
  <c r="I810" i="1"/>
  <c r="E810" i="1"/>
  <c r="A849" i="1"/>
  <c r="P848" i="1"/>
  <c r="I152" i="1"/>
  <c r="E152" i="1"/>
  <c r="A848" i="1"/>
  <c r="P847" i="1"/>
  <c r="I268" i="1"/>
  <c r="E268" i="1"/>
  <c r="A847" i="1"/>
  <c r="P846" i="1"/>
  <c r="I720" i="1"/>
  <c r="E720" i="1"/>
  <c r="A846" i="1"/>
  <c r="I843" i="1"/>
  <c r="E843" i="1"/>
  <c r="A845" i="1"/>
  <c r="P844" i="1"/>
  <c r="I1150" i="1"/>
  <c r="E1150" i="1"/>
  <c r="A844" i="1"/>
  <c r="P843" i="1"/>
  <c r="I178" i="1"/>
  <c r="E178" i="1"/>
  <c r="A843" i="1"/>
  <c r="P842" i="1"/>
  <c r="I1227" i="1"/>
  <c r="E1227" i="1"/>
  <c r="A842" i="1"/>
  <c r="P841" i="1"/>
  <c r="I1121" i="1"/>
  <c r="E1121" i="1"/>
  <c r="A841" i="1"/>
  <c r="P840" i="1"/>
  <c r="I698" i="1"/>
  <c r="E698" i="1"/>
  <c r="A840" i="1"/>
  <c r="P839" i="1"/>
  <c r="I1105" i="1"/>
  <c r="E1105" i="1"/>
  <c r="A839" i="1"/>
  <c r="P838" i="1"/>
  <c r="I1102" i="1"/>
  <c r="E1102" i="1"/>
  <c r="A838" i="1"/>
  <c r="P837" i="1"/>
  <c r="I526" i="1"/>
  <c r="E526" i="1"/>
  <c r="A837" i="1"/>
  <c r="P836" i="1"/>
  <c r="I531" i="1"/>
  <c r="E531" i="1"/>
  <c r="A836" i="1"/>
  <c r="I380" i="1"/>
  <c r="E380" i="1"/>
  <c r="A835" i="1"/>
  <c r="P834" i="1"/>
  <c r="I516" i="1"/>
  <c r="E516" i="1"/>
  <c r="A834" i="1"/>
  <c r="I1196" i="1"/>
  <c r="E1196" i="1"/>
  <c r="A833" i="1"/>
  <c r="P832" i="1"/>
  <c r="I972" i="1"/>
  <c r="E972" i="1"/>
  <c r="A832" i="1"/>
  <c r="P831" i="1"/>
  <c r="I708" i="1"/>
  <c r="E708" i="1"/>
  <c r="A831" i="1"/>
  <c r="P830" i="1"/>
  <c r="I652" i="1"/>
  <c r="E652" i="1"/>
  <c r="A830" i="1"/>
  <c r="P829" i="1"/>
  <c r="I509" i="1"/>
  <c r="E509" i="1"/>
  <c r="A829" i="1"/>
  <c r="P828" i="1"/>
  <c r="I330" i="1"/>
  <c r="E330" i="1"/>
  <c r="A828" i="1"/>
  <c r="P827" i="1"/>
  <c r="I253" i="1"/>
  <c r="E253" i="1"/>
  <c r="A827" i="1"/>
  <c r="P826" i="1"/>
  <c r="I226" i="1"/>
  <c r="E226" i="1"/>
  <c r="A826" i="1"/>
  <c r="P825" i="1"/>
  <c r="I1062" i="1"/>
  <c r="E1062" i="1"/>
  <c r="A825" i="1"/>
  <c r="P824" i="1"/>
  <c r="I953" i="1"/>
  <c r="E953" i="1"/>
  <c r="A824" i="1"/>
  <c r="P823" i="1"/>
  <c r="I551" i="1"/>
  <c r="E551" i="1"/>
  <c r="A823" i="1"/>
  <c r="P822" i="1"/>
  <c r="I319" i="1"/>
  <c r="E319" i="1"/>
  <c r="A822" i="1"/>
  <c r="P821" i="1"/>
  <c r="I196" i="1"/>
  <c r="E196" i="1"/>
  <c r="A821" i="1"/>
  <c r="P820" i="1"/>
  <c r="I940" i="1"/>
  <c r="E940" i="1"/>
  <c r="A820" i="1"/>
  <c r="P819" i="1"/>
  <c r="I828" i="1"/>
  <c r="E828" i="1"/>
  <c r="A819" i="1"/>
  <c r="I390" i="1"/>
  <c r="E390" i="1"/>
  <c r="A818" i="1"/>
  <c r="I350" i="1"/>
  <c r="E350" i="1"/>
  <c r="A817" i="1"/>
  <c r="I312" i="1"/>
  <c r="E312" i="1"/>
  <c r="A816" i="1"/>
  <c r="I582" i="1"/>
  <c r="E582" i="1"/>
  <c r="A815" i="1"/>
  <c r="I579" i="1"/>
  <c r="E579" i="1"/>
  <c r="A814" i="1"/>
  <c r="I289" i="1"/>
  <c r="E289" i="1"/>
  <c r="A813" i="1"/>
  <c r="I101" i="1"/>
  <c r="E101" i="1"/>
  <c r="A812" i="1"/>
  <c r="P811" i="1"/>
  <c r="I682" i="1"/>
  <c r="E682" i="1"/>
  <c r="A811" i="1"/>
  <c r="P810" i="1"/>
  <c r="I405" i="1"/>
  <c r="E405" i="1"/>
  <c r="A810" i="1"/>
  <c r="P809" i="1"/>
  <c r="I218" i="1"/>
  <c r="E218" i="1"/>
  <c r="A809" i="1"/>
  <c r="P808" i="1"/>
  <c r="I1081" i="1"/>
  <c r="E1081" i="1"/>
  <c r="A808" i="1"/>
  <c r="P807" i="1"/>
  <c r="I625" i="1"/>
  <c r="E625" i="1"/>
  <c r="A807" i="1"/>
  <c r="I1041" i="1"/>
  <c r="E1041" i="1"/>
  <c r="A806" i="1"/>
  <c r="P805" i="1"/>
  <c r="I1004" i="1"/>
  <c r="E1004" i="1"/>
  <c r="A805" i="1"/>
  <c r="I1085" i="1"/>
  <c r="E1085" i="1"/>
  <c r="A804" i="1"/>
  <c r="I154" i="1"/>
  <c r="E154" i="1"/>
  <c r="A803" i="1"/>
  <c r="I70" i="1"/>
  <c r="E70" i="1"/>
  <c r="A802" i="1"/>
  <c r="I534" i="1"/>
  <c r="E534" i="1"/>
  <c r="A801" i="1"/>
  <c r="I433" i="1"/>
  <c r="E433" i="1"/>
  <c r="A800" i="1"/>
  <c r="I430" i="1"/>
  <c r="E430" i="1"/>
  <c r="A799" i="1"/>
  <c r="I418" i="1"/>
  <c r="E418" i="1"/>
  <c r="A798" i="1"/>
  <c r="I125" i="1"/>
  <c r="E125" i="1"/>
  <c r="A797" i="1"/>
  <c r="I122" i="1"/>
  <c r="E122" i="1"/>
  <c r="A796" i="1"/>
  <c r="I100" i="1"/>
  <c r="E100" i="1"/>
  <c r="A795" i="1"/>
  <c r="I873" i="1"/>
  <c r="E873" i="1"/>
  <c r="A794" i="1"/>
  <c r="I785" i="1"/>
  <c r="E785" i="1"/>
  <c r="A793" i="1"/>
  <c r="I605" i="1"/>
  <c r="E605" i="1"/>
  <c r="A792" i="1"/>
  <c r="I461" i="1"/>
  <c r="E461" i="1"/>
  <c r="A791" i="1"/>
  <c r="I444" i="1"/>
  <c r="E444" i="1"/>
  <c r="A790" i="1"/>
  <c r="I349" i="1"/>
  <c r="E349" i="1"/>
  <c r="A789" i="1"/>
  <c r="I261" i="1"/>
  <c r="E261" i="1"/>
  <c r="A788" i="1"/>
  <c r="I254" i="1"/>
  <c r="E254" i="1"/>
  <c r="A787" i="1"/>
  <c r="I116" i="1"/>
  <c r="E116" i="1"/>
  <c r="A786" i="1"/>
  <c r="I422" i="1"/>
  <c r="E422" i="1"/>
  <c r="A785" i="1"/>
  <c r="I382" i="1"/>
  <c r="E382" i="1"/>
  <c r="A784" i="1"/>
  <c r="I617" i="1"/>
  <c r="E617" i="1"/>
  <c r="A783" i="1"/>
  <c r="I81" i="1"/>
  <c r="E81" i="1"/>
  <c r="A782" i="1"/>
  <c r="I351" i="1"/>
  <c r="E351" i="1"/>
  <c r="A781" i="1"/>
  <c r="I274" i="1"/>
  <c r="E274" i="1"/>
  <c r="A780" i="1"/>
  <c r="I560" i="1"/>
  <c r="E560" i="1"/>
  <c r="A779" i="1"/>
  <c r="I440" i="1"/>
  <c r="E440" i="1"/>
  <c r="A778" i="1"/>
  <c r="I858" i="1"/>
  <c r="E858" i="1"/>
  <c r="A777" i="1"/>
  <c r="I747" i="1"/>
  <c r="E747" i="1"/>
  <c r="A776" i="1"/>
  <c r="I578" i="1"/>
  <c r="E578" i="1"/>
  <c r="A775" i="1"/>
  <c r="I569" i="1"/>
  <c r="E569" i="1"/>
  <c r="A774" i="1"/>
  <c r="I321" i="1"/>
  <c r="E321" i="1"/>
  <c r="A773" i="1"/>
  <c r="I372" i="1"/>
  <c r="E372" i="1"/>
  <c r="A772" i="1"/>
  <c r="I364" i="1"/>
  <c r="E364" i="1"/>
  <c r="A771" i="1"/>
  <c r="I98" i="1"/>
  <c r="E98" i="1"/>
  <c r="A770" i="1"/>
  <c r="I1125" i="1"/>
  <c r="E1125" i="1"/>
  <c r="A769" i="1"/>
  <c r="I1124" i="1"/>
  <c r="E1124" i="1"/>
  <c r="A768" i="1"/>
  <c r="I1089" i="1"/>
  <c r="E1089" i="1"/>
  <c r="A767" i="1"/>
  <c r="I896" i="1"/>
  <c r="E896" i="1"/>
  <c r="A766" i="1"/>
  <c r="I895" i="1"/>
  <c r="E895" i="1"/>
  <c r="A765" i="1"/>
  <c r="P764" i="1"/>
  <c r="I419" i="1"/>
  <c r="E419" i="1"/>
  <c r="A764" i="1"/>
  <c r="P763" i="1"/>
  <c r="I335" i="1"/>
  <c r="E335" i="1"/>
  <c r="A763" i="1"/>
  <c r="P762" i="1"/>
  <c r="I1157" i="1"/>
  <c r="E1157" i="1"/>
  <c r="A762" i="1"/>
  <c r="P761" i="1"/>
  <c r="I1131" i="1"/>
  <c r="E1131" i="1"/>
  <c r="A761" i="1"/>
  <c r="P760" i="1"/>
  <c r="I485" i="1"/>
  <c r="E485" i="1"/>
  <c r="A760" i="1"/>
  <c r="P759" i="1"/>
  <c r="I75" i="1"/>
  <c r="E75" i="1"/>
  <c r="A759" i="1"/>
  <c r="P758" i="1"/>
  <c r="I559" i="1"/>
  <c r="E559" i="1"/>
  <c r="A758" i="1"/>
  <c r="P757" i="1"/>
  <c r="I480" i="1"/>
  <c r="E480" i="1"/>
  <c r="A757" i="1"/>
  <c r="P756" i="1"/>
  <c r="I373" i="1"/>
  <c r="E373" i="1"/>
  <c r="A756" i="1"/>
  <c r="P755" i="1"/>
  <c r="I229" i="1"/>
  <c r="E229" i="1"/>
  <c r="A755" i="1"/>
  <c r="I661" i="1"/>
  <c r="E661" i="1"/>
  <c r="A754" i="1"/>
  <c r="I1128" i="1"/>
  <c r="E1128" i="1"/>
  <c r="A753" i="1"/>
  <c r="P752" i="1"/>
  <c r="I1032" i="1"/>
  <c r="E1032" i="1"/>
  <c r="A752" i="1"/>
  <c r="I837" i="1"/>
  <c r="E837" i="1"/>
  <c r="A751" i="1"/>
  <c r="I225" i="1"/>
  <c r="E225" i="1"/>
  <c r="A750" i="1"/>
  <c r="I911" i="1"/>
  <c r="E911" i="1"/>
  <c r="A749" i="1"/>
  <c r="I1245" i="1"/>
  <c r="E1245" i="1"/>
  <c r="A748" i="1"/>
  <c r="I325" i="1"/>
  <c r="E325" i="1"/>
  <c r="A747" i="1"/>
  <c r="I57" i="1"/>
  <c r="E57" i="1"/>
  <c r="A746" i="1"/>
  <c r="I929" i="1"/>
  <c r="E929" i="1"/>
  <c r="A745" i="1"/>
  <c r="I223" i="1"/>
  <c r="E223" i="1"/>
  <c r="A744" i="1"/>
  <c r="I770" i="1"/>
  <c r="E770" i="1"/>
  <c r="A743" i="1"/>
  <c r="I870" i="1"/>
  <c r="E870" i="1"/>
  <c r="A742" i="1"/>
  <c r="I1170" i="1"/>
  <c r="E1170" i="1"/>
  <c r="A741" i="1"/>
  <c r="I1148" i="1"/>
  <c r="E1148" i="1"/>
  <c r="A740" i="1"/>
  <c r="I488" i="1"/>
  <c r="E488" i="1"/>
  <c r="A739" i="1"/>
  <c r="I520" i="1"/>
  <c r="E520" i="1"/>
  <c r="I1215" i="1"/>
  <c r="E1215" i="1"/>
  <c r="A737" i="1"/>
  <c r="I59" i="1"/>
  <c r="E59" i="1"/>
  <c r="A736" i="1"/>
  <c r="I1077" i="1"/>
  <c r="E1077" i="1"/>
  <c r="A735" i="1"/>
  <c r="I224" i="1"/>
  <c r="E224" i="1"/>
  <c r="A734" i="1"/>
  <c r="I460" i="1"/>
  <c r="E460" i="1"/>
  <c r="A733" i="1"/>
  <c r="I286" i="1"/>
  <c r="E286" i="1"/>
  <c r="A732" i="1"/>
  <c r="I1232" i="1"/>
  <c r="E1232" i="1"/>
  <c r="A731" i="1"/>
  <c r="I739" i="1"/>
  <c r="A730" i="1"/>
  <c r="I668" i="1"/>
  <c r="A729" i="1"/>
  <c r="I999" i="1"/>
  <c r="A728" i="1"/>
  <c r="I326" i="1"/>
  <c r="E326" i="1"/>
  <c r="A727" i="1"/>
  <c r="I662" i="1"/>
  <c r="E662" i="1"/>
  <c r="A726" i="1"/>
  <c r="M725" i="1"/>
  <c r="I815" i="1"/>
  <c r="E815" i="1"/>
  <c r="A725" i="1"/>
  <c r="I26" i="1"/>
  <c r="A724" i="1"/>
  <c r="I25" i="1"/>
  <c r="A723" i="1"/>
  <c r="M722" i="1"/>
  <c r="I82" i="1"/>
  <c r="E82" i="1"/>
  <c r="A722" i="1"/>
  <c r="I432" i="1"/>
  <c r="E432" i="1"/>
  <c r="A721" i="1"/>
  <c r="M720" i="1"/>
  <c r="I1010" i="1"/>
  <c r="E1010" i="1"/>
  <c r="A720" i="1"/>
  <c r="I610" i="1"/>
  <c r="A719" i="1"/>
  <c r="I676" i="1"/>
  <c r="A718" i="1"/>
  <c r="M717" i="1"/>
  <c r="I733" i="1"/>
  <c r="E733" i="1"/>
  <c r="A717" i="1"/>
  <c r="M716" i="1"/>
  <c r="I1291" i="1"/>
  <c r="E1291" i="1"/>
  <c r="A716" i="1"/>
  <c r="M715" i="1"/>
  <c r="I491" i="1"/>
  <c r="E491" i="1"/>
  <c r="A715" i="1"/>
  <c r="M714" i="1"/>
  <c r="I558" i="1"/>
  <c r="E558" i="1"/>
  <c r="A714" i="1"/>
  <c r="I948" i="1"/>
  <c r="A713" i="1"/>
  <c r="M712" i="1"/>
  <c r="I749" i="1"/>
  <c r="E749" i="1"/>
  <c r="A712" i="1"/>
  <c r="I1273" i="1"/>
  <c r="A711" i="1"/>
  <c r="I139" i="1"/>
  <c r="E139" i="1"/>
  <c r="A710" i="1"/>
  <c r="I1021" i="1"/>
  <c r="E1021" i="1"/>
  <c r="A709" i="1"/>
  <c r="I566" i="1"/>
  <c r="A708" i="1"/>
  <c r="M707" i="1"/>
  <c r="I1168" i="1"/>
  <c r="E1168" i="1"/>
  <c r="A707" i="1"/>
  <c r="M706" i="1"/>
  <c r="I782" i="1"/>
  <c r="E782" i="1"/>
  <c r="A706" i="1"/>
  <c r="M705" i="1"/>
  <c r="I200" i="1"/>
  <c r="E200" i="1"/>
  <c r="A705" i="1"/>
  <c r="I60" i="1"/>
  <c r="E60" i="1"/>
  <c r="A704" i="1"/>
  <c r="I102" i="1"/>
  <c r="E102" i="1"/>
  <c r="A703" i="1"/>
  <c r="M702" i="1"/>
  <c r="I376" i="1"/>
  <c r="E376" i="1"/>
  <c r="A702" i="1"/>
  <c r="M701" i="1"/>
  <c r="I189" i="1"/>
  <c r="E189" i="1"/>
  <c r="A701" i="1"/>
  <c r="I483" i="1"/>
  <c r="E483" i="1"/>
  <c r="A700" i="1"/>
  <c r="I24" i="1"/>
  <c r="A699" i="1"/>
  <c r="I23" i="1"/>
  <c r="A698" i="1"/>
  <c r="I22" i="1"/>
  <c r="A697" i="1"/>
  <c r="I21" i="1"/>
  <c r="A696" i="1"/>
  <c r="I20" i="1"/>
  <c r="A695" i="1"/>
  <c r="I19" i="1"/>
  <c r="A694" i="1"/>
  <c r="I18" i="1"/>
  <c r="A693" i="1"/>
  <c r="I17" i="1"/>
  <c r="A692" i="1"/>
  <c r="I16" i="1"/>
  <c r="A691" i="1"/>
  <c r="I15" i="1"/>
  <c r="A690" i="1"/>
  <c r="I14" i="1"/>
  <c r="A689" i="1"/>
  <c r="I888" i="1"/>
  <c r="E888" i="1"/>
  <c r="A688" i="1"/>
  <c r="I442" i="1"/>
  <c r="E442" i="1"/>
  <c r="A687" i="1"/>
  <c r="I259" i="1"/>
  <c r="E259" i="1"/>
  <c r="A686" i="1"/>
  <c r="I127" i="1"/>
  <c r="E127" i="1"/>
  <c r="A685" i="1"/>
  <c r="I221" i="1"/>
  <c r="E221" i="1"/>
  <c r="A684" i="1"/>
  <c r="M683" i="1"/>
  <c r="I700" i="1"/>
  <c r="E700" i="1"/>
  <c r="A683" i="1"/>
  <c r="M682" i="1"/>
  <c r="I1064" i="1"/>
  <c r="E1064" i="1"/>
  <c r="A682" i="1"/>
  <c r="M681" i="1"/>
  <c r="I958" i="1"/>
  <c r="E958" i="1"/>
  <c r="A681" i="1"/>
  <c r="I672" i="1"/>
  <c r="E672" i="1"/>
  <c r="A680" i="1"/>
  <c r="M679" i="1"/>
  <c r="I1084" i="1"/>
  <c r="E1084" i="1"/>
  <c r="A679" i="1"/>
  <c r="I355" i="1"/>
  <c r="E355" i="1"/>
  <c r="A678" i="1"/>
  <c r="M677" i="1"/>
  <c r="I484" i="1"/>
  <c r="E484" i="1"/>
  <c r="A677" i="1"/>
  <c r="I103" i="1"/>
  <c r="E103" i="1"/>
  <c r="A676" i="1"/>
  <c r="I333" i="1"/>
  <c r="E333" i="1"/>
  <c r="A675" i="1"/>
  <c r="I236" i="1"/>
  <c r="E236" i="1"/>
  <c r="A674" i="1"/>
  <c r="I1294" i="1"/>
  <c r="E1294" i="1"/>
  <c r="A673" i="1"/>
  <c r="I1019" i="1"/>
  <c r="E1019" i="1"/>
  <c r="A672" i="1"/>
  <c r="I923" i="1"/>
  <c r="E923" i="1"/>
  <c r="A671" i="1"/>
  <c r="I665" i="1"/>
  <c r="E665" i="1"/>
  <c r="N46" i="4" s="1"/>
  <c r="A670" i="1"/>
  <c r="M669" i="1"/>
  <c r="I660" i="1"/>
  <c r="E660" i="1"/>
  <c r="A669" i="1"/>
  <c r="I446" i="1"/>
  <c r="E446" i="1"/>
  <c r="A668" i="1"/>
  <c r="M667" i="1"/>
  <c r="I67" i="1"/>
  <c r="E67" i="1"/>
  <c r="A667" i="1"/>
  <c r="M666" i="1"/>
  <c r="I724" i="1"/>
  <c r="E724" i="1"/>
  <c r="A666" i="1"/>
  <c r="M665" i="1"/>
  <c r="I902" i="1"/>
  <c r="E902" i="1"/>
  <c r="A665" i="1"/>
  <c r="M664" i="1"/>
  <c r="I975" i="1"/>
  <c r="E975" i="1"/>
  <c r="A664" i="1"/>
  <c r="I903" i="1"/>
  <c r="E903" i="1"/>
  <c r="A663" i="1"/>
  <c r="M662" i="1"/>
  <c r="I803" i="1"/>
  <c r="E803" i="1"/>
  <c r="N39" i="4" s="1"/>
  <c r="A662" i="1"/>
  <c r="I79" i="1"/>
  <c r="E79" i="1"/>
  <c r="A661" i="1"/>
  <c r="M660" i="1"/>
  <c r="I523" i="1"/>
  <c r="E523" i="1"/>
  <c r="A660" i="1"/>
  <c r="I1070" i="1"/>
  <c r="E1070" i="1"/>
  <c r="A659" i="1"/>
  <c r="M658" i="1"/>
  <c r="I412" i="1"/>
  <c r="E412" i="1"/>
  <c r="A658" i="1"/>
  <c r="I1101" i="1"/>
  <c r="E1101" i="1"/>
  <c r="A657" i="1"/>
  <c r="M656" i="1"/>
  <c r="I962" i="1"/>
  <c r="E962" i="1"/>
  <c r="A656" i="1"/>
  <c r="M655" i="1"/>
  <c r="I856" i="1"/>
  <c r="E856" i="1"/>
  <c r="A655" i="1"/>
  <c r="I185" i="1"/>
  <c r="A654" i="1"/>
  <c r="I1213" i="1"/>
  <c r="E1213" i="1"/>
  <c r="A653" i="1"/>
  <c r="M652" i="1"/>
  <c r="I573" i="1"/>
  <c r="E573" i="1"/>
  <c r="A652" i="1"/>
  <c r="I1022" i="1"/>
  <c r="E1022" i="1"/>
  <c r="A651" i="1"/>
  <c r="I416" i="1"/>
  <c r="A650" i="1"/>
  <c r="M649" i="1"/>
  <c r="I525" i="1"/>
  <c r="E525" i="1"/>
  <c r="A649" i="1"/>
  <c r="M648" i="1"/>
  <c r="I1014" i="1"/>
  <c r="E1014" i="1"/>
  <c r="A648" i="1"/>
  <c r="M647" i="1"/>
  <c r="I119" i="1"/>
  <c r="E119" i="1"/>
  <c r="A647" i="1"/>
  <c r="M646" i="1"/>
  <c r="I56" i="1"/>
  <c r="E56" i="1"/>
  <c r="A646" i="1"/>
  <c r="I497" i="1"/>
  <c r="A645" i="1"/>
  <c r="M644" i="1"/>
  <c r="I298" i="1"/>
  <c r="E298" i="1"/>
  <c r="A644" i="1"/>
  <c r="M643" i="1"/>
  <c r="I434" i="1"/>
  <c r="E434" i="1"/>
  <c r="N85" i="2" s="1"/>
  <c r="A643" i="1"/>
  <c r="M642" i="1"/>
  <c r="I730" i="1"/>
  <c r="E730" i="1"/>
  <c r="A642" i="1"/>
  <c r="M641" i="1"/>
  <c r="I504" i="1"/>
  <c r="E504" i="1"/>
  <c r="A641" i="1"/>
  <c r="M640" i="1"/>
  <c r="I13" i="1"/>
  <c r="A640" i="1"/>
  <c r="M639" i="1"/>
  <c r="I12" i="1"/>
  <c r="A639" i="1"/>
  <c r="M638" i="1"/>
  <c r="I451" i="1"/>
  <c r="E451" i="1"/>
  <c r="A638" i="1"/>
  <c r="M637" i="1"/>
  <c r="I978" i="1"/>
  <c r="E978" i="1"/>
  <c r="A637" i="1"/>
  <c r="I164" i="1"/>
  <c r="E164" i="1"/>
  <c r="A636" i="1"/>
  <c r="I1189" i="1"/>
  <c r="E1189" i="1"/>
  <c r="A635" i="1"/>
  <c r="M634" i="1"/>
  <c r="I912" i="1"/>
  <c r="E912" i="1"/>
  <c r="A634" i="1"/>
  <c r="I1295" i="1"/>
  <c r="A633" i="1"/>
  <c r="M632" i="1"/>
  <c r="I784" i="1"/>
  <c r="E784" i="1"/>
  <c r="A632" i="1"/>
  <c r="M631" i="1"/>
  <c r="I632" i="1"/>
  <c r="E632" i="1"/>
  <c r="A631" i="1"/>
  <c r="M630" i="1"/>
  <c r="I1284" i="1"/>
  <c r="E1284" i="1"/>
  <c r="A630" i="1"/>
  <c r="M629" i="1"/>
  <c r="I1234" i="1"/>
  <c r="E1234" i="1"/>
  <c r="A629" i="1"/>
  <c r="M628" i="1"/>
  <c r="I857" i="1"/>
  <c r="E857" i="1"/>
  <c r="A628" i="1"/>
  <c r="I1244" i="1"/>
  <c r="A627" i="1"/>
  <c r="M626" i="1"/>
  <c r="I1194" i="1"/>
  <c r="E1194" i="1"/>
  <c r="A626" i="1"/>
  <c r="M625" i="1"/>
  <c r="I1190" i="1"/>
  <c r="E1190" i="1"/>
  <c r="A625" i="1"/>
  <c r="M624" i="1"/>
  <c r="I761" i="1"/>
  <c r="E761" i="1"/>
  <c r="A624" i="1"/>
  <c r="M623" i="1"/>
  <c r="I1094" i="1"/>
  <c r="E1094" i="1"/>
  <c r="A623" i="1"/>
  <c r="M622" i="1"/>
  <c r="I622" i="1"/>
  <c r="E622" i="1"/>
  <c r="A622" i="1"/>
  <c r="M621" i="1"/>
  <c r="I1145" i="1"/>
  <c r="E1145" i="1"/>
  <c r="A621" i="1"/>
  <c r="M620" i="1"/>
  <c r="I1034" i="1"/>
  <c r="E1034" i="1"/>
  <c r="A620" i="1"/>
  <c r="M619" i="1"/>
  <c r="I750" i="1"/>
  <c r="E750" i="1"/>
  <c r="A619" i="1"/>
  <c r="M618" i="1"/>
  <c r="I1231" i="1"/>
  <c r="E1231" i="1"/>
  <c r="A618" i="1"/>
  <c r="M617" i="1"/>
  <c r="I89" i="1"/>
  <c r="E89" i="1"/>
  <c r="A617" i="1"/>
  <c r="M616" i="1"/>
  <c r="I1149" i="1"/>
  <c r="E1149" i="1"/>
  <c r="A616" i="1"/>
  <c r="M615" i="1"/>
  <c r="I717" i="1"/>
  <c r="E717" i="1"/>
  <c r="A615" i="1"/>
  <c r="I1173" i="1"/>
  <c r="A614" i="1"/>
  <c r="M613" i="1"/>
  <c r="I657" i="1"/>
  <c r="E657" i="1"/>
  <c r="A613" i="1"/>
  <c r="M612" i="1"/>
  <c r="I1039" i="1"/>
  <c r="E1039" i="1"/>
  <c r="A612" i="1"/>
  <c r="M611" i="1"/>
  <c r="I1183" i="1"/>
  <c r="E1183" i="1"/>
  <c r="A611" i="1"/>
  <c r="I352" i="1"/>
  <c r="E352" i="1"/>
  <c r="I204" i="1"/>
  <c r="E204" i="1"/>
  <c r="M608" i="1"/>
  <c r="I171" i="1"/>
  <c r="E171" i="1"/>
  <c r="A608" i="1"/>
  <c r="M607" i="1"/>
  <c r="I874" i="1"/>
  <c r="E874" i="1"/>
  <c r="A607" i="1"/>
  <c r="M606" i="1"/>
  <c r="I1253" i="1"/>
  <c r="E1253" i="1"/>
  <c r="A606" i="1"/>
  <c r="M605" i="1"/>
  <c r="I181" i="1"/>
  <c r="E181" i="1"/>
  <c r="A605" i="1"/>
  <c r="M604" i="1"/>
  <c r="I494" i="1"/>
  <c r="E494" i="1"/>
  <c r="A604" i="1"/>
  <c r="M603" i="1"/>
  <c r="I1275" i="1"/>
  <c r="E1275" i="1"/>
  <c r="A603" i="1"/>
  <c r="M602" i="1"/>
  <c r="I577" i="1"/>
  <c r="E577" i="1"/>
  <c r="A602" i="1"/>
  <c r="M601" i="1"/>
  <c r="I402" i="1"/>
  <c r="E402" i="1"/>
  <c r="A601" i="1"/>
  <c r="I714" i="1"/>
  <c r="E714" i="1"/>
  <c r="A600" i="1"/>
  <c r="M599" i="1"/>
  <c r="I255" i="1"/>
  <c r="E255" i="1"/>
  <c r="A599" i="1"/>
  <c r="M598" i="1"/>
  <c r="I639" i="1"/>
  <c r="E639" i="1"/>
  <c r="A598" i="1"/>
  <c r="I1119" i="1"/>
  <c r="A597" i="1"/>
  <c r="I1199" i="1"/>
  <c r="E1199" i="1"/>
  <c r="A596" i="1"/>
  <c r="I1098" i="1"/>
  <c r="E1098" i="1"/>
  <c r="A595" i="1"/>
  <c r="I124" i="1"/>
  <c r="E124" i="1"/>
  <c r="I279" i="1"/>
  <c r="E279" i="1"/>
  <c r="A593" i="1"/>
  <c r="I1191" i="1"/>
  <c r="E1191" i="1"/>
  <c r="I99" i="1"/>
  <c r="E99" i="1"/>
  <c r="A591" i="1"/>
  <c r="I1065" i="1"/>
  <c r="E1065" i="1"/>
  <c r="A590" i="1"/>
  <c r="I1136" i="1"/>
  <c r="E1136" i="1"/>
  <c r="A589" i="1"/>
  <c r="I781" i="1"/>
  <c r="E781" i="1"/>
  <c r="A588" i="1"/>
  <c r="I477" i="1"/>
  <c r="E477" i="1"/>
  <c r="A587" i="1"/>
  <c r="I202" i="1"/>
  <c r="E202" i="1"/>
  <c r="A586" i="1"/>
  <c r="I71" i="1"/>
  <c r="E71" i="1"/>
  <c r="A585" i="1"/>
  <c r="I149" i="1"/>
  <c r="E149" i="1"/>
  <c r="A584" i="1"/>
  <c r="I1206" i="1"/>
  <c r="E1206" i="1"/>
  <c r="I826" i="1"/>
  <c r="E826" i="1"/>
  <c r="A582" i="1"/>
  <c r="I37" i="1"/>
  <c r="A581" i="1"/>
  <c r="I36" i="1"/>
  <c r="A580" i="1"/>
  <c r="I35" i="1"/>
  <c r="A579" i="1"/>
  <c r="I34" i="1"/>
  <c r="A578" i="1"/>
  <c r="I33" i="1"/>
  <c r="A577" i="1"/>
  <c r="I626" i="1"/>
  <c r="E626" i="1"/>
  <c r="I190" i="1"/>
  <c r="E190" i="1"/>
  <c r="A575" i="1"/>
  <c r="I574" i="1"/>
  <c r="E574" i="1"/>
  <c r="A574" i="1"/>
  <c r="I635" i="1"/>
  <c r="E635" i="1"/>
  <c r="A573" i="1"/>
  <c r="I318" i="1"/>
  <c r="E318" i="1"/>
  <c r="A572" i="1"/>
  <c r="I732" i="1"/>
  <c r="E732" i="1"/>
  <c r="A571" i="1"/>
  <c r="I1115" i="1"/>
  <c r="E1115" i="1"/>
  <c r="A570" i="1"/>
  <c r="I581" i="1"/>
  <c r="E581" i="1"/>
  <c r="A569" i="1"/>
  <c r="I1203" i="1"/>
  <c r="E1203" i="1"/>
  <c r="A568" i="1"/>
  <c r="I280" i="1"/>
  <c r="E280" i="1"/>
  <c r="A567" i="1"/>
  <c r="I950" i="1"/>
  <c r="E950" i="1"/>
  <c r="A566" i="1"/>
  <c r="I1299" i="1"/>
  <c r="A565" i="1"/>
  <c r="I1301" i="1"/>
  <c r="A564" i="1"/>
  <c r="I866" i="1"/>
  <c r="E866" i="1"/>
  <c r="A563" i="1"/>
  <c r="I1018" i="1"/>
  <c r="E1018" i="1"/>
  <c r="A562" i="1"/>
  <c r="I741" i="1"/>
  <c r="E741" i="1"/>
  <c r="I1047" i="1"/>
  <c r="E1047" i="1"/>
  <c r="A560" i="1"/>
  <c r="I278" i="1"/>
  <c r="E278" i="1"/>
  <c r="A559" i="1"/>
  <c r="I744" i="1"/>
  <c r="E744" i="1"/>
  <c r="A558" i="1"/>
  <c r="I337" i="1"/>
  <c r="E337" i="1"/>
  <c r="A557" i="1"/>
  <c r="I960" i="1"/>
  <c r="E960" i="1"/>
  <c r="A556" i="1"/>
  <c r="M555" i="1"/>
  <c r="I1038" i="1"/>
  <c r="E1038" i="1"/>
  <c r="A555" i="1"/>
  <c r="I1290" i="1"/>
  <c r="E1290" i="1"/>
  <c r="A554" i="1"/>
  <c r="I76" i="1"/>
  <c r="E76" i="1"/>
  <c r="A553" i="1"/>
  <c r="I1099" i="1"/>
  <c r="E1099" i="1"/>
  <c r="A552" i="1"/>
  <c r="I1118" i="1"/>
  <c r="E1118" i="1"/>
  <c r="A551" i="1"/>
  <c r="M550" i="1"/>
  <c r="I1270" i="1"/>
  <c r="E1270" i="1"/>
  <c r="A550" i="1"/>
  <c r="I1184" i="1"/>
  <c r="A549" i="1"/>
  <c r="M548" i="1"/>
  <c r="I345" i="1"/>
  <c r="E345" i="1"/>
  <c r="A548" i="1"/>
  <c r="I106" i="1"/>
  <c r="A547" i="1"/>
  <c r="I454" i="1"/>
  <c r="A546" i="1"/>
  <c r="M545" i="1"/>
  <c r="I555" i="1"/>
  <c r="E555" i="1"/>
  <c r="A545" i="1"/>
  <c r="M544" i="1"/>
  <c r="I1287" i="1"/>
  <c r="E1287" i="1"/>
  <c r="A544" i="1"/>
  <c r="I354" i="1"/>
  <c r="E354" i="1"/>
  <c r="I615" i="1"/>
  <c r="E615" i="1"/>
  <c r="A542" i="1"/>
  <c r="I607" i="1"/>
  <c r="A541" i="1"/>
  <c r="I311" i="1"/>
  <c r="A540" i="1"/>
  <c r="I765" i="1"/>
  <c r="A539" i="1"/>
  <c r="I816" i="1"/>
  <c r="A538" i="1"/>
  <c r="I1171" i="1"/>
  <c r="A537" i="1"/>
  <c r="I801" i="1"/>
  <c r="E801" i="1"/>
  <c r="A536" i="1"/>
  <c r="M535" i="1"/>
  <c r="I322" i="1"/>
  <c r="E322" i="1"/>
  <c r="A535" i="1"/>
  <c r="I1172" i="1"/>
  <c r="A534" i="1"/>
  <c r="I746" i="1"/>
  <c r="A533" i="1"/>
  <c r="I146" i="1"/>
  <c r="A532" i="1"/>
  <c r="I143" i="1"/>
  <c r="A531" i="1"/>
  <c r="I1100" i="1"/>
  <c r="A530" i="1"/>
  <c r="I54" i="1"/>
  <c r="A529" i="1"/>
  <c r="I391" i="1"/>
  <c r="A528" i="1"/>
  <c r="I899" i="1"/>
  <c r="A527" i="1"/>
  <c r="I1054" i="1"/>
  <c r="A526" i="1"/>
  <c r="I1210" i="1"/>
  <c r="A525" i="1"/>
  <c r="I291" i="1"/>
  <c r="A524" i="1"/>
  <c r="I501" i="1"/>
  <c r="A523" i="1"/>
  <c r="I863" i="1"/>
  <c r="A522" i="1"/>
  <c r="I808" i="1"/>
  <c r="A521" i="1"/>
  <c r="I475" i="1"/>
  <c r="E475" i="1"/>
  <c r="A520" i="1"/>
  <c r="I942" i="1"/>
  <c r="A519" i="1"/>
  <c r="I1264" i="1"/>
  <c r="E1264" i="1"/>
  <c r="A518" i="1"/>
  <c r="M517" i="1"/>
  <c r="I104" i="1"/>
  <c r="E104" i="1"/>
  <c r="A517" i="1"/>
  <c r="I383" i="1"/>
  <c r="E383" i="1"/>
  <c r="A516" i="1"/>
  <c r="M515" i="1"/>
  <c r="I872" i="1"/>
  <c r="E872" i="1"/>
  <c r="A515" i="1"/>
  <c r="I1042" i="1"/>
  <c r="A514" i="1"/>
  <c r="I249" i="1"/>
  <c r="E249" i="1"/>
  <c r="A513" i="1"/>
  <c r="I361" i="1"/>
  <c r="E361" i="1"/>
  <c r="A512" i="1"/>
  <c r="I735" i="1"/>
  <c r="E735" i="1"/>
  <c r="A511" i="1"/>
  <c r="I571" i="1"/>
  <c r="A510" i="1"/>
  <c r="I589" i="1"/>
  <c r="E589" i="1"/>
  <c r="A509" i="1"/>
  <c r="I377" i="1"/>
  <c r="E377" i="1"/>
  <c r="A508" i="1"/>
  <c r="I205" i="1"/>
  <c r="E205" i="1"/>
  <c r="A507" i="1"/>
  <c r="I930" i="1"/>
  <c r="E930" i="1"/>
  <c r="A506" i="1"/>
  <c r="I637" i="1"/>
  <c r="A505" i="1"/>
  <c r="I713" i="1"/>
  <c r="E713" i="1"/>
  <c r="A504" i="1"/>
  <c r="I447" i="1"/>
  <c r="E447" i="1"/>
  <c r="I387" i="1"/>
  <c r="E387" i="1"/>
  <c r="A502" i="1"/>
  <c r="I1187" i="1"/>
  <c r="A501" i="1"/>
  <c r="I1256" i="1"/>
  <c r="A500" i="1"/>
  <c r="I396" i="1"/>
  <c r="E396" i="1"/>
  <c r="I840" i="1"/>
  <c r="A498" i="1"/>
  <c r="I988" i="1"/>
  <c r="A497" i="1"/>
  <c r="I976" i="1"/>
  <c r="E976" i="1"/>
  <c r="A496" i="1"/>
  <c r="I1298" i="1"/>
  <c r="A495" i="1"/>
  <c r="M494" i="1"/>
  <c r="I1153" i="1"/>
  <c r="E1153" i="1"/>
  <c r="A494" i="1"/>
  <c r="I1216" i="1"/>
  <c r="E1216" i="1"/>
  <c r="A493" i="1"/>
  <c r="M492" i="1"/>
  <c r="I731" i="1"/>
  <c r="E731" i="1"/>
  <c r="A492" i="1"/>
  <c r="I1122" i="1"/>
  <c r="E1122" i="1"/>
  <c r="A491" i="1"/>
  <c r="I438" i="1"/>
  <c r="A490" i="1"/>
  <c r="M489" i="1"/>
  <c r="I710" i="1"/>
  <c r="E710" i="1"/>
  <c r="A489" i="1"/>
  <c r="M488" i="1"/>
  <c r="I1040" i="1"/>
  <c r="E1040" i="1"/>
  <c r="A488" i="1"/>
  <c r="I1075" i="1"/>
  <c r="E1075" i="1"/>
  <c r="A487" i="1"/>
  <c r="I301" i="1"/>
  <c r="A486" i="1"/>
  <c r="I880" i="1"/>
  <c r="E880" i="1"/>
  <c r="A485" i="1"/>
  <c r="I946" i="1"/>
  <c r="A484" i="1"/>
  <c r="M483" i="1"/>
  <c r="I1166" i="1"/>
  <c r="E1166" i="1"/>
  <c r="A483" i="1"/>
  <c r="M482" i="1"/>
  <c r="I498" i="1"/>
  <c r="E498" i="1"/>
  <c r="A482" i="1"/>
  <c r="I1137" i="1"/>
  <c r="E1137" i="1"/>
  <c r="A481" i="1"/>
  <c r="M480" i="1"/>
  <c r="I1276" i="1"/>
  <c r="E1276" i="1"/>
  <c r="A480" i="1"/>
  <c r="M479" i="1"/>
  <c r="I1240" i="1"/>
  <c r="E1240" i="1"/>
  <c r="A479" i="1"/>
  <c r="M478" i="1"/>
  <c r="I1163" i="1"/>
  <c r="E1163" i="1"/>
  <c r="A478" i="1"/>
  <c r="M477" i="1"/>
  <c r="I499" i="1"/>
  <c r="E499" i="1"/>
  <c r="A477" i="1"/>
  <c r="M476" i="1"/>
  <c r="I663" i="1"/>
  <c r="E663" i="1"/>
  <c r="A476" i="1"/>
  <c r="M475" i="1"/>
  <c r="I904" i="1"/>
  <c r="E904" i="1"/>
  <c r="A475" i="1"/>
  <c r="I758" i="1"/>
  <c r="E758" i="1"/>
  <c r="A474" i="1"/>
  <c r="I64" i="1"/>
  <c r="E64" i="1"/>
  <c r="A473" i="1"/>
  <c r="I1055" i="1"/>
  <c r="E1055" i="1"/>
  <c r="A472" i="1"/>
  <c r="I862" i="1"/>
  <c r="E862" i="1"/>
  <c r="I244" i="1"/>
  <c r="E244" i="1"/>
  <c r="A470" i="1"/>
  <c r="I718" i="1"/>
  <c r="E718" i="1"/>
  <c r="A469" i="1"/>
  <c r="I776" i="1"/>
  <c r="E776" i="1"/>
  <c r="A468" i="1"/>
  <c r="I379" i="1"/>
  <c r="E379" i="1"/>
  <c r="I1236" i="1"/>
  <c r="E1236" i="1"/>
  <c r="A466" i="1"/>
  <c r="I360" i="1"/>
  <c r="E360" i="1"/>
  <c r="I894" i="1"/>
  <c r="E894" i="1"/>
  <c r="I900" i="1"/>
  <c r="E900" i="1"/>
  <c r="I1208" i="1"/>
  <c r="A462" i="1"/>
  <c r="I468" i="1"/>
  <c r="E468" i="1"/>
  <c r="A461" i="1"/>
  <c r="I453" i="1"/>
  <c r="E453" i="1"/>
  <c r="A460" i="1"/>
  <c r="I1200" i="1"/>
  <c r="E1200" i="1"/>
  <c r="A459" i="1"/>
  <c r="I84" i="1"/>
  <c r="E84" i="1"/>
  <c r="A458" i="1"/>
  <c r="I503" i="1"/>
  <c r="E503" i="1"/>
  <c r="A457" i="1"/>
  <c r="I316" i="1"/>
  <c r="E316" i="1"/>
  <c r="A456" i="1"/>
  <c r="I699" i="1"/>
  <c r="E699" i="1"/>
  <c r="A455" i="1"/>
  <c r="I564" i="1"/>
  <c r="E564" i="1"/>
  <c r="A454" i="1"/>
  <c r="I1005" i="1"/>
  <c r="E1005" i="1"/>
  <c r="A453" i="1"/>
  <c r="I231" i="1"/>
  <c r="A452" i="1"/>
  <c r="I86" i="1"/>
  <c r="A451" i="1"/>
  <c r="I629" i="1"/>
  <c r="A450" i="1"/>
  <c r="I265" i="1"/>
  <c r="A449" i="1"/>
  <c r="I1222" i="1"/>
  <c r="A448" i="1"/>
  <c r="I1073" i="1"/>
  <c r="A447" i="1"/>
  <c r="I995" i="1"/>
  <c r="A446" i="1"/>
  <c r="I650" i="1"/>
  <c r="A445" i="1"/>
  <c r="I678" i="1"/>
  <c r="A444" i="1"/>
  <c r="I1028" i="1"/>
  <c r="E1028" i="1"/>
  <c r="A443" i="1"/>
  <c r="I604" i="1"/>
  <c r="E604" i="1"/>
  <c r="A442" i="1"/>
  <c r="P441" i="1"/>
  <c r="I1218" i="1"/>
  <c r="E1218" i="1"/>
  <c r="A441" i="1"/>
  <c r="P440" i="1"/>
  <c r="I1158" i="1"/>
  <c r="E1158" i="1"/>
  <c r="A440" i="1"/>
  <c r="I1003" i="1"/>
  <c r="E1003" i="1"/>
  <c r="P438" i="1"/>
  <c r="I1087" i="1"/>
  <c r="E1087" i="1"/>
  <c r="A438" i="1"/>
  <c r="P437" i="1"/>
  <c r="I1035" i="1"/>
  <c r="E1035" i="1"/>
  <c r="A437" i="1"/>
  <c r="P436" i="1"/>
  <c r="I1030" i="1"/>
  <c r="E1030" i="1"/>
  <c r="A436" i="1"/>
  <c r="P435" i="1"/>
  <c r="I1000" i="1"/>
  <c r="E1000" i="1"/>
  <c r="A435" i="1"/>
  <c r="P434" i="1"/>
  <c r="I992" i="1"/>
  <c r="E992" i="1"/>
  <c r="A434" i="1"/>
  <c r="P433" i="1"/>
  <c r="I943" i="1"/>
  <c r="E943" i="1"/>
  <c r="A433" i="1"/>
  <c r="P432" i="1"/>
  <c r="I931" i="1"/>
  <c r="E931" i="1"/>
  <c r="A432" i="1"/>
  <c r="P431" i="1"/>
  <c r="I906" i="1"/>
  <c r="E906" i="1"/>
  <c r="A431" i="1"/>
  <c r="P430" i="1"/>
  <c r="I878" i="1"/>
  <c r="E878" i="1"/>
  <c r="A430" i="1"/>
  <c r="P429" i="1"/>
  <c r="I875" i="1"/>
  <c r="E875" i="1"/>
  <c r="A429" i="1"/>
  <c r="P428" i="1"/>
  <c r="I865" i="1"/>
  <c r="E865" i="1"/>
  <c r="A428" i="1"/>
  <c r="P427" i="1"/>
  <c r="I846" i="1"/>
  <c r="E846" i="1"/>
  <c r="A427" i="1"/>
  <c r="P426" i="1"/>
  <c r="I812" i="1"/>
  <c r="E812" i="1"/>
  <c r="A426" i="1"/>
  <c r="I890" i="1"/>
  <c r="E890" i="1"/>
  <c r="I113" i="1"/>
  <c r="E113" i="1"/>
  <c r="P423" i="1"/>
  <c r="I766" i="1"/>
  <c r="E766" i="1"/>
  <c r="A423" i="1"/>
  <c r="P422" i="1"/>
  <c r="I764" i="1"/>
  <c r="E764" i="1"/>
  <c r="A422" i="1"/>
  <c r="P421" i="1"/>
  <c r="I715" i="1"/>
  <c r="E715" i="1"/>
  <c r="A421" i="1"/>
  <c r="P420" i="1"/>
  <c r="I709" i="1"/>
  <c r="E709" i="1"/>
  <c r="A420" i="1"/>
  <c r="I137" i="1"/>
  <c r="E137" i="1"/>
  <c r="P418" i="1"/>
  <c r="I689" i="1"/>
  <c r="E689" i="1"/>
  <c r="A418" i="1"/>
  <c r="P417" i="1"/>
  <c r="I679" i="1"/>
  <c r="E679" i="1"/>
  <c r="A417" i="1"/>
  <c r="P416" i="1"/>
  <c r="I646" i="1"/>
  <c r="E646" i="1"/>
  <c r="A416" i="1"/>
  <c r="P415" i="1"/>
  <c r="I636" i="1"/>
  <c r="E636" i="1"/>
  <c r="A415" i="1"/>
  <c r="P414" i="1"/>
  <c r="I618" i="1"/>
  <c r="E618" i="1"/>
  <c r="A414" i="1"/>
  <c r="P413" i="1"/>
  <c r="I613" i="1"/>
  <c r="E613" i="1"/>
  <c r="A413" i="1"/>
  <c r="P412" i="1"/>
  <c r="I608" i="1"/>
  <c r="E608" i="1"/>
  <c r="A412" i="1"/>
  <c r="P411" i="1"/>
  <c r="I395" i="1"/>
  <c r="E395" i="1"/>
  <c r="A411" i="1"/>
  <c r="P410" i="1"/>
  <c r="I252" i="1"/>
  <c r="E252" i="1"/>
  <c r="A410" i="1"/>
  <c r="P409" i="1"/>
  <c r="I213" i="1"/>
  <c r="E213" i="1"/>
  <c r="A409" i="1"/>
  <c r="P408" i="1"/>
  <c r="I159" i="1"/>
  <c r="E159" i="1"/>
  <c r="A408" i="1"/>
  <c r="P407" i="1"/>
  <c r="I109" i="1"/>
  <c r="E109" i="1"/>
  <c r="A407" i="1"/>
  <c r="P406" i="1"/>
  <c r="I201" i="1"/>
  <c r="E201" i="1"/>
  <c r="A406" i="1"/>
  <c r="P405" i="1"/>
  <c r="I580" i="1"/>
  <c r="E580" i="1"/>
  <c r="A405" i="1"/>
  <c r="P404" i="1"/>
  <c r="I586" i="1"/>
  <c r="E586" i="1"/>
  <c r="A404" i="1"/>
  <c r="P403" i="1"/>
  <c r="I1214" i="1"/>
  <c r="E1214" i="1"/>
  <c r="A403" i="1"/>
  <c r="I1046" i="1"/>
  <c r="E1046" i="1"/>
  <c r="A402" i="1"/>
  <c r="I1135" i="1"/>
  <c r="E1135" i="1"/>
  <c r="A401" i="1"/>
  <c r="I575" i="1"/>
  <c r="E575" i="1"/>
  <c r="A400" i="1"/>
  <c r="I563" i="1"/>
  <c r="E563" i="1"/>
  <c r="A399" i="1"/>
  <c r="I793" i="1"/>
  <c r="E793" i="1"/>
  <c r="A398" i="1"/>
  <c r="I654" i="1"/>
  <c r="E654" i="1"/>
  <c r="A397" i="1"/>
  <c r="I91" i="1"/>
  <c r="E91" i="1"/>
  <c r="A396" i="1"/>
  <c r="I968" i="1"/>
  <c r="E968" i="1"/>
  <c r="A395" i="1"/>
  <c r="I844" i="1"/>
  <c r="E844" i="1"/>
  <c r="A394" i="1"/>
  <c r="I920" i="1"/>
  <c r="E920" i="1"/>
  <c r="A393" i="1"/>
  <c r="I1297" i="1"/>
  <c r="A392" i="1"/>
  <c r="I756" i="1"/>
  <c r="E756" i="1"/>
  <c r="A391" i="1"/>
  <c r="P390" i="1"/>
  <c r="I780" i="1"/>
  <c r="E780" i="1"/>
  <c r="A390" i="1"/>
  <c r="I927" i="1"/>
  <c r="E927" i="1"/>
  <c r="A389" i="1"/>
  <c r="I247" i="1"/>
  <c r="E247" i="1"/>
  <c r="A388" i="1"/>
  <c r="I831" i="1"/>
  <c r="E831" i="1"/>
  <c r="A387" i="1"/>
  <c r="I1263" i="1"/>
  <c r="E1263" i="1"/>
  <c r="A386" i="1"/>
  <c r="I694" i="1"/>
  <c r="E694" i="1"/>
  <c r="A385" i="1"/>
  <c r="I48" i="1"/>
  <c r="A384" i="1"/>
  <c r="I1229" i="1"/>
  <c r="E1229" i="1"/>
  <c r="A383" i="1"/>
  <c r="I324" i="1"/>
  <c r="E324" i="1"/>
  <c r="A382" i="1"/>
  <c r="I603" i="1"/>
  <c r="E603" i="1"/>
  <c r="A381" i="1"/>
  <c r="I77" i="1"/>
  <c r="E77" i="1"/>
  <c r="A380" i="1"/>
  <c r="I916" i="1"/>
  <c r="E916" i="1"/>
  <c r="A379" i="1"/>
  <c r="I303" i="1"/>
  <c r="E303" i="1"/>
  <c r="A378" i="1"/>
  <c r="I522" i="1"/>
  <c r="E522" i="1"/>
  <c r="A377" i="1"/>
  <c r="I1069" i="1"/>
  <c r="E1069" i="1"/>
  <c r="A376" i="1"/>
  <c r="I331" i="1"/>
  <c r="E331" i="1"/>
  <c r="A375" i="1"/>
  <c r="I508" i="1"/>
  <c r="E508" i="1"/>
  <c r="A374" i="1"/>
  <c r="I947" i="1"/>
  <c r="E947" i="1"/>
  <c r="A373" i="1"/>
  <c r="I944" i="1"/>
  <c r="E944" i="1"/>
  <c r="A372" i="1"/>
  <c r="I385" i="1"/>
  <c r="E385" i="1"/>
  <c r="I375" i="1"/>
  <c r="E375" i="1"/>
  <c r="A370" i="1"/>
  <c r="I1011" i="1"/>
  <c r="E1011" i="1"/>
  <c r="I512" i="1"/>
  <c r="E512" i="1"/>
  <c r="I308" i="1"/>
  <c r="E308" i="1"/>
  <c r="A367" i="1"/>
  <c r="I1226" i="1"/>
  <c r="E1226" i="1"/>
  <c r="A366" i="1"/>
  <c r="I913" i="1"/>
  <c r="E913" i="1"/>
  <c r="A365" i="1"/>
  <c r="I174" i="1"/>
  <c r="E174" i="1"/>
  <c r="A364" i="1"/>
  <c r="I680" i="1"/>
  <c r="A363" i="1"/>
  <c r="I235" i="1"/>
  <c r="A362" i="1"/>
  <c r="I530" i="1"/>
  <c r="E530" i="1"/>
  <c r="A361" i="1"/>
  <c r="I853" i="1"/>
  <c r="A360" i="1"/>
  <c r="I932" i="1"/>
  <c r="E932" i="1"/>
  <c r="A359" i="1"/>
  <c r="I179" i="1"/>
  <c r="E179" i="1"/>
  <c r="A358" i="1"/>
  <c r="I1025" i="1"/>
  <c r="A357" i="1"/>
  <c r="I852" i="1"/>
  <c r="A356" i="1"/>
  <c r="I1130" i="1"/>
  <c r="A355" i="1"/>
  <c r="I939" i="1"/>
  <c r="A354" i="1"/>
  <c r="I778" i="1"/>
  <c r="A353" i="1"/>
  <c r="I1211" i="1"/>
  <c r="A352" i="1"/>
  <c r="I121" i="1"/>
  <c r="A351" i="1"/>
  <c r="I1281" i="1"/>
  <c r="E1281" i="1"/>
  <c r="A350" i="1"/>
  <c r="I795" i="1"/>
  <c r="E795" i="1"/>
  <c r="A349" i="1"/>
  <c r="I841" i="1"/>
  <c r="A348" i="1"/>
  <c r="I576" i="1"/>
  <c r="A347" i="1"/>
  <c r="I435" i="1"/>
  <c r="A346" i="1"/>
  <c r="I670" i="1"/>
  <c r="E670" i="1"/>
  <c r="A345" i="1"/>
  <c r="I147" i="1"/>
  <c r="A344" i="1"/>
  <c r="I455" i="1"/>
  <c r="A343" i="1"/>
  <c r="I1076" i="1"/>
  <c r="E1076" i="1"/>
  <c r="I830" i="1"/>
  <c r="A341" i="1"/>
  <c r="I271" i="1"/>
  <c r="E271" i="1"/>
  <c r="I1181" i="1"/>
  <c r="A339" i="1"/>
  <c r="I956" i="1"/>
  <c r="E956" i="1"/>
  <c r="A338" i="1"/>
  <c r="I1238" i="1"/>
  <c r="E1238" i="1"/>
  <c r="A337" i="1"/>
  <c r="I250" i="1"/>
  <c r="A336" i="1"/>
  <c r="I722" i="1"/>
  <c r="A335" i="1"/>
  <c r="I389" i="1"/>
  <c r="A334" i="1"/>
  <c r="I536" i="1"/>
  <c r="A333" i="1"/>
  <c r="I868" i="1"/>
  <c r="A332" i="1"/>
  <c r="I881" i="1"/>
  <c r="E881" i="1"/>
  <c r="A331" i="1"/>
  <c r="I1179" i="1"/>
  <c r="A330" i="1"/>
  <c r="I696" i="1"/>
  <c r="E696" i="1"/>
  <c r="A329" i="1"/>
  <c r="I656" i="1"/>
  <c r="E656" i="1"/>
  <c r="A328" i="1"/>
  <c r="I1017" i="1"/>
  <c r="A327" i="1"/>
  <c r="I871" i="1"/>
  <c r="A326" i="1"/>
  <c r="I614" i="1"/>
  <c r="A325" i="1"/>
  <c r="I595" i="1"/>
  <c r="A324" i="1"/>
  <c r="I227" i="1"/>
  <c r="A323" i="1"/>
  <c r="I570" i="1"/>
  <c r="A322" i="1"/>
  <c r="I695" i="1"/>
  <c r="A321" i="1"/>
  <c r="I397" i="1"/>
  <c r="A320" i="1"/>
  <c r="I743" i="1"/>
  <c r="A319" i="1"/>
  <c r="I535" i="1"/>
  <c r="A318" i="1"/>
  <c r="I1258" i="1"/>
  <c r="A317" i="1"/>
  <c r="I970" i="1"/>
  <c r="A316" i="1"/>
  <c r="I409" i="1"/>
  <c r="A315" i="1"/>
  <c r="I87" i="1"/>
  <c r="E87" i="1"/>
  <c r="A314" i="1"/>
  <c r="I697" i="1"/>
  <c r="A313" i="1"/>
  <c r="I742" i="1"/>
  <c r="E742" i="1"/>
  <c r="A312" i="1"/>
  <c r="I1074" i="1"/>
  <c r="A311" i="1"/>
  <c r="I592" i="1"/>
  <c r="A310" i="1"/>
  <c r="I1269" i="1"/>
  <c r="A309" i="1"/>
  <c r="I1123" i="1"/>
  <c r="A308" i="1"/>
  <c r="I568" i="1"/>
  <c r="E568" i="1"/>
  <c r="A307" i="1"/>
  <c r="I118" i="1"/>
  <c r="A306" i="1"/>
  <c r="I854" i="1"/>
  <c r="A305" i="1"/>
  <c r="I263" i="1"/>
  <c r="E263" i="1"/>
  <c r="A304" i="1"/>
  <c r="I796" i="1"/>
  <c r="E796" i="1"/>
  <c r="A303" i="1"/>
  <c r="I1139" i="1"/>
  <c r="E1139" i="1"/>
  <c r="A302" i="1"/>
  <c r="I58" i="1"/>
  <c r="A301" i="1"/>
  <c r="I158" i="1"/>
  <c r="A300" i="1"/>
  <c r="I1239" i="1"/>
  <c r="A299" i="1"/>
  <c r="I1079" i="1"/>
  <c r="A298" i="1"/>
  <c r="I1192" i="1"/>
  <c r="E1192" i="1"/>
  <c r="I241" i="1"/>
  <c r="A296" i="1"/>
  <c r="I463" i="1"/>
  <c r="A295" i="1"/>
  <c r="I1009" i="1"/>
  <c r="A294" i="1"/>
  <c r="I1286" i="1"/>
  <c r="A293" i="1"/>
  <c r="I426" i="1"/>
  <c r="A292" i="1"/>
  <c r="I1241" i="1"/>
  <c r="A291" i="1"/>
  <c r="I727" i="1"/>
  <c r="A290" i="1"/>
  <c r="I1143" i="1"/>
  <c r="A289" i="1"/>
  <c r="I835" i="1"/>
  <c r="A288" i="1"/>
  <c r="I553" i="1"/>
  <c r="A287" i="1"/>
  <c r="I598" i="1"/>
  <c r="A286" i="1"/>
  <c r="I762" i="1"/>
  <c r="A285" i="1"/>
  <c r="I587" i="1"/>
  <c r="A284" i="1"/>
  <c r="I217" i="1"/>
  <c r="A283" i="1"/>
  <c r="I974" i="1"/>
  <c r="E974" i="1"/>
  <c r="I823" i="1"/>
  <c r="A281" i="1"/>
  <c r="I347" i="1"/>
  <c r="A280" i="1"/>
  <c r="I340" i="1"/>
  <c r="A279" i="1"/>
  <c r="I827" i="1"/>
  <c r="A278" i="1"/>
  <c r="I757" i="1"/>
  <c r="A277" i="1"/>
  <c r="I990" i="1"/>
  <c r="A276" i="1"/>
  <c r="I211" i="1"/>
  <c r="A275" i="1"/>
  <c r="I1008" i="1"/>
  <c r="A274" i="1"/>
  <c r="I1072" i="1"/>
  <c r="A273" i="1"/>
  <c r="I712" i="1"/>
  <c r="E712" i="1"/>
  <c r="I1007" i="1"/>
  <c r="A271" i="1"/>
  <c r="I729" i="1"/>
  <c r="A270" i="1"/>
  <c r="I917" i="1"/>
  <c r="A269" i="1"/>
  <c r="I228" i="1"/>
  <c r="A268" i="1"/>
  <c r="I334" i="1"/>
  <c r="A267" i="1"/>
  <c r="I1147" i="1"/>
  <c r="E1147" i="1"/>
  <c r="I1036" i="1"/>
  <c r="E1036" i="1"/>
  <c r="A265" i="1"/>
  <c r="I1242" i="1"/>
  <c r="A264" i="1"/>
  <c r="I506" i="1"/>
  <c r="A263" i="1"/>
  <c r="I1049" i="1"/>
  <c r="A262" i="1"/>
  <c r="I117" i="1"/>
  <c r="A261" i="1"/>
  <c r="I78" i="1"/>
  <c r="E78" i="1"/>
  <c r="A260" i="1"/>
  <c r="I1243" i="1"/>
  <c r="A259" i="1"/>
  <c r="I400" i="1"/>
  <c r="A258" i="1"/>
  <c r="I985" i="1"/>
  <c r="A257" i="1"/>
  <c r="I1110" i="1"/>
  <c r="A256" i="1"/>
  <c r="I287" i="1"/>
  <c r="A255" i="1"/>
  <c r="I886" i="1"/>
  <c r="A254" i="1"/>
  <c r="I1278" i="1"/>
  <c r="A253" i="1"/>
  <c r="I936" i="1"/>
  <c r="E936" i="1"/>
  <c r="A252" i="1"/>
  <c r="I738" i="1"/>
  <c r="A251" i="1"/>
  <c r="I963" i="1"/>
  <c r="E963" i="1"/>
  <c r="A250" i="1"/>
  <c r="I585" i="1"/>
  <c r="E585" i="1"/>
  <c r="A249" i="1"/>
  <c r="I285" i="1"/>
  <c r="E285" i="1"/>
  <c r="A248" i="1"/>
  <c r="I829" i="1"/>
  <c r="A247" i="1"/>
  <c r="I1057" i="1"/>
  <c r="E1057" i="1"/>
  <c r="I851" i="1"/>
  <c r="A245" i="1"/>
  <c r="I687" i="1"/>
  <c r="A244" i="1"/>
  <c r="I515" i="1"/>
  <c r="A243" i="1"/>
  <c r="I1083" i="1"/>
  <c r="A242" i="1"/>
  <c r="I973" i="1"/>
  <c r="A241" i="1"/>
  <c r="I63" i="1"/>
  <c r="E63" i="1"/>
  <c r="I554" i="1"/>
  <c r="A239" i="1"/>
  <c r="I802" i="1"/>
  <c r="A238" i="1"/>
  <c r="I176" i="1"/>
  <c r="A237" i="1"/>
  <c r="I320" i="1"/>
  <c r="A236" i="1"/>
  <c r="I883" i="1"/>
  <c r="A235" i="1"/>
  <c r="I711" i="1"/>
  <c r="A234" i="1"/>
  <c r="I260" i="1"/>
  <c r="A233" i="1"/>
  <c r="I1029" i="1"/>
  <c r="A232" i="1"/>
  <c r="I1175" i="1"/>
  <c r="A231" i="1"/>
  <c r="I342" i="1"/>
  <c r="E342" i="1"/>
  <c r="A230" i="1"/>
  <c r="I794" i="1"/>
  <c r="E794" i="1"/>
  <c r="A229" i="1"/>
  <c r="I470" i="1"/>
  <c r="E470" i="1"/>
  <c r="A228" i="1"/>
  <c r="I847" i="1"/>
  <c r="A227" i="1"/>
  <c r="I52" i="1"/>
  <c r="E52" i="1"/>
  <c r="A226" i="1"/>
  <c r="I436" i="1"/>
  <c r="A225" i="1"/>
  <c r="I132" i="1"/>
  <c r="E132" i="1"/>
  <c r="A224" i="1"/>
  <c r="I787" i="1"/>
  <c r="E787" i="1"/>
  <c r="A223" i="1"/>
  <c r="I552" i="1"/>
  <c r="E552" i="1"/>
  <c r="A222" i="1"/>
  <c r="I167" i="1"/>
  <c r="E167" i="1"/>
  <c r="A221" i="1"/>
  <c r="I979" i="1"/>
  <c r="E979" i="1"/>
  <c r="A220" i="1"/>
  <c r="I1002" i="1"/>
  <c r="E1002" i="1"/>
  <c r="A219" i="1"/>
  <c r="I197" i="1"/>
  <c r="E197" i="1"/>
  <c r="A218" i="1"/>
  <c r="I199" i="1"/>
  <c r="E199" i="1"/>
  <c r="A217" i="1"/>
  <c r="I817" i="1"/>
  <c r="E817" i="1"/>
  <c r="A216" i="1"/>
  <c r="I310" i="1"/>
  <c r="E310" i="1"/>
  <c r="A215" i="1"/>
  <c r="I518" i="1"/>
  <c r="E518" i="1"/>
  <c r="A214" i="1"/>
  <c r="I1151" i="1"/>
  <c r="E1151" i="1"/>
  <c r="A213" i="1"/>
  <c r="I993" i="1"/>
  <c r="E993" i="1"/>
  <c r="A212" i="1"/>
  <c r="I105" i="1"/>
  <c r="E105" i="1"/>
  <c r="A211" i="1"/>
  <c r="I327" i="1"/>
  <c r="E327" i="1"/>
  <c r="A210" i="1"/>
  <c r="I928" i="1"/>
  <c r="E928" i="1"/>
  <c r="A209" i="1"/>
  <c r="I809" i="1"/>
  <c r="E809" i="1"/>
  <c r="A208" i="1"/>
  <c r="I1027" i="1"/>
  <c r="E1027" i="1"/>
  <c r="A207" i="1"/>
  <c r="I980" i="1"/>
  <c r="E980" i="1"/>
  <c r="A206" i="1"/>
  <c r="I1104" i="1"/>
  <c r="E1104" i="1"/>
  <c r="A205" i="1"/>
  <c r="I1268" i="1"/>
  <c r="E1268" i="1"/>
  <c r="A204" i="1"/>
  <c r="I406" i="1"/>
  <c r="E406" i="1"/>
  <c r="A203" i="1"/>
  <c r="I66" i="1"/>
  <c r="E66" i="1"/>
  <c r="A202" i="1"/>
  <c r="I248" i="1"/>
  <c r="A201" i="1"/>
  <c r="I820" i="1"/>
  <c r="E820" i="1"/>
  <c r="A200" i="1"/>
  <c r="I107" i="1"/>
  <c r="E107" i="1"/>
  <c r="A199" i="1"/>
  <c r="I532" i="1"/>
  <c r="E532" i="1"/>
  <c r="A198" i="1"/>
  <c r="I131" i="1"/>
  <c r="E131" i="1"/>
  <c r="A197" i="1"/>
  <c r="I792" i="1"/>
  <c r="E792" i="1"/>
  <c r="A196" i="1"/>
  <c r="I1169" i="1"/>
  <c r="E1169" i="1"/>
  <c r="A195" i="1"/>
  <c r="I909" i="1"/>
  <c r="E909" i="1"/>
  <c r="A194" i="1"/>
  <c r="I1230" i="1"/>
  <c r="E1230" i="1"/>
  <c r="A193" i="1"/>
  <c r="I1198" i="1"/>
  <c r="E1198" i="1"/>
  <c r="A192" i="1"/>
  <c r="I1283" i="1"/>
  <c r="E1283" i="1"/>
  <c r="A191" i="1"/>
  <c r="I651" i="1"/>
  <c r="E651" i="1"/>
  <c r="A190" i="1"/>
  <c r="I645" i="1"/>
  <c r="A189" i="1"/>
  <c r="I1023" i="1"/>
  <c r="E1023" i="1"/>
  <c r="N128" i="4" s="1"/>
  <c r="A188" i="1"/>
  <c r="I169" i="1"/>
  <c r="E169" i="1"/>
  <c r="A187" i="1"/>
  <c r="I180" i="1"/>
  <c r="E180" i="1"/>
  <c r="A186" i="1"/>
  <c r="I487" i="1"/>
  <c r="E487" i="1"/>
  <c r="A185" i="1"/>
  <c r="I11" i="1"/>
  <c r="A184" i="1"/>
  <c r="I10" i="1"/>
  <c r="A183" i="1"/>
  <c r="I9" i="1"/>
  <c r="A182" i="1"/>
  <c r="I924" i="1"/>
  <c r="E924" i="1"/>
  <c r="A181" i="1"/>
  <c r="I299" i="1"/>
  <c r="A180" i="1"/>
  <c r="I1106" i="1"/>
  <c r="A179" i="1"/>
  <c r="I1138" i="1"/>
  <c r="E1138" i="1"/>
  <c r="A178" i="1"/>
  <c r="I706" i="1"/>
  <c r="E706" i="1"/>
  <c r="A177" i="1"/>
  <c r="I93" i="1"/>
  <c r="A176" i="1"/>
  <c r="I392" i="1"/>
  <c r="A175" i="1"/>
  <c r="I631" i="1"/>
  <c r="A174" i="1"/>
  <c r="I160" i="1"/>
  <c r="A173" i="1"/>
  <c r="I381" i="1"/>
  <c r="E381" i="1"/>
  <c r="A172" i="1"/>
  <c r="I90" i="1"/>
  <c r="E90" i="1"/>
  <c r="A171" i="1"/>
  <c r="I1059" i="1"/>
  <c r="E1059" i="1"/>
  <c r="A170" i="1"/>
  <c r="I156" i="1"/>
  <c r="E156" i="1"/>
  <c r="A169" i="1"/>
  <c r="I61" i="1"/>
  <c r="E61" i="1"/>
  <c r="A168" i="1"/>
  <c r="I798" i="1"/>
  <c r="E798" i="1"/>
  <c r="N50" i="4" s="1"/>
  <c r="A167" i="1"/>
  <c r="I616" i="1"/>
  <c r="E616" i="1"/>
  <c r="A166" i="1"/>
  <c r="I140" i="1"/>
  <c r="E140" i="1"/>
  <c r="A165" i="1"/>
  <c r="I684" i="1"/>
  <c r="E684" i="1"/>
  <c r="A164" i="1"/>
  <c r="I693" i="1"/>
  <c r="E693" i="1"/>
  <c r="A163" i="1"/>
  <c r="I51" i="1"/>
  <c r="E51" i="1"/>
  <c r="A162" i="1"/>
  <c r="I748" i="1"/>
  <c r="A161" i="1"/>
  <c r="I74" i="1"/>
  <c r="A160" i="1"/>
  <c r="I818" i="1"/>
  <c r="E818" i="1"/>
  <c r="A159" i="1"/>
  <c r="I602" i="1"/>
  <c r="E602" i="1"/>
  <c r="I1088" i="1"/>
  <c r="A157" i="1"/>
  <c r="I719" i="1"/>
  <c r="E719" i="1"/>
  <c r="A156" i="1"/>
  <c r="I1053" i="1"/>
  <c r="E1053" i="1"/>
  <c r="A155" i="1"/>
  <c r="I1292" i="1"/>
  <c r="E1292" i="1"/>
  <c r="A154" i="1"/>
  <c r="I997" i="1"/>
  <c r="E997" i="1"/>
  <c r="A153" i="1"/>
  <c r="I996" i="1"/>
  <c r="E996" i="1"/>
  <c r="A152" i="1"/>
  <c r="I855" i="1"/>
  <c r="E855" i="1"/>
  <c r="A151" i="1"/>
  <c r="I1068" i="1"/>
  <c r="A150" i="1"/>
  <c r="I1185" i="1"/>
  <c r="A149" i="1"/>
  <c r="I153" i="1"/>
  <c r="E153" i="1"/>
  <c r="A148" i="1"/>
  <c r="I1207" i="1"/>
  <c r="A147" i="1"/>
  <c r="I832" i="1"/>
  <c r="A146" i="1"/>
  <c r="I926" i="1"/>
  <c r="E926" i="1"/>
  <c r="A145" i="1"/>
  <c r="M144" i="1"/>
  <c r="I1247" i="1"/>
  <c r="E1247" i="1"/>
  <c r="A144" i="1"/>
  <c r="I596" i="1"/>
  <c r="E596" i="1"/>
  <c r="A143" i="1"/>
  <c r="I439" i="1"/>
  <c r="E439" i="1"/>
  <c r="A142" i="1"/>
  <c r="I1205" i="1"/>
  <c r="E1205" i="1"/>
  <c r="M140" i="1"/>
  <c r="I507" i="1"/>
  <c r="E507" i="1"/>
  <c r="A140" i="1"/>
  <c r="I264" i="1"/>
  <c r="E264" i="1"/>
  <c r="M138" i="1"/>
  <c r="I860" i="1"/>
  <c r="E860" i="1"/>
  <c r="A138" i="1"/>
  <c r="M137" i="1"/>
  <c r="I633" i="1"/>
  <c r="E633" i="1"/>
  <c r="A137" i="1"/>
  <c r="M136" i="1"/>
  <c r="I1048" i="1"/>
  <c r="E1048" i="1"/>
  <c r="A136" i="1"/>
  <c r="I166" i="1"/>
  <c r="E166" i="1"/>
  <c r="I630" i="1"/>
  <c r="E630" i="1"/>
  <c r="A134" i="1"/>
  <c r="I341" i="1"/>
  <c r="E341" i="1"/>
  <c r="A133" i="1"/>
  <c r="M132" i="1"/>
  <c r="I1212" i="1"/>
  <c r="E1212" i="1"/>
  <c r="A132" i="1"/>
  <c r="I245" i="1"/>
  <c r="A131" i="1"/>
  <c r="I348" i="1"/>
  <c r="E348" i="1"/>
  <c r="A130" i="1"/>
  <c r="I367" i="1"/>
  <c r="A129" i="1"/>
  <c r="I609" i="1"/>
  <c r="E609" i="1"/>
  <c r="P127" i="1"/>
  <c r="I517" i="1"/>
  <c r="E517" i="1"/>
  <c r="A127" i="1"/>
  <c r="P126" i="1"/>
  <c r="I701" i="1"/>
  <c r="E701" i="1"/>
  <c r="A126" i="1"/>
  <c r="P125" i="1"/>
  <c r="I541" i="1"/>
  <c r="E541" i="1"/>
  <c r="A125" i="1"/>
  <c r="P124" i="1"/>
  <c r="I753" i="1"/>
  <c r="E753" i="1"/>
  <c r="A124" i="1"/>
  <c r="P123" i="1"/>
  <c r="I519" i="1"/>
  <c r="E519" i="1"/>
  <c r="A123" i="1"/>
  <c r="P122" i="1"/>
  <c r="I53" i="1"/>
  <c r="E53" i="1"/>
  <c r="A122" i="1"/>
  <c r="P121" i="1"/>
  <c r="I155" i="1"/>
  <c r="E155" i="1"/>
  <c r="A121" i="1"/>
  <c r="M120" i="1"/>
  <c r="I336" i="1"/>
  <c r="E336" i="1"/>
  <c r="A120" i="1"/>
  <c r="M119" i="1"/>
  <c r="I277" i="1"/>
  <c r="E277" i="1"/>
  <c r="A119" i="1"/>
  <c r="P118" i="1"/>
  <c r="I459" i="1"/>
  <c r="E459" i="1"/>
  <c r="A118" i="1"/>
  <c r="I1090" i="1"/>
  <c r="A117" i="1"/>
  <c r="P116" i="1"/>
  <c r="I363" i="1"/>
  <c r="E363" i="1"/>
  <c r="A116" i="1"/>
  <c r="I151" i="1"/>
  <c r="E151" i="1"/>
  <c r="P114" i="1"/>
  <c r="I1127" i="1"/>
  <c r="E1127" i="1"/>
  <c r="A114" i="1"/>
  <c r="P113" i="1"/>
  <c r="I1195" i="1"/>
  <c r="E1195" i="1"/>
  <c r="A113" i="1"/>
  <c r="P112" i="1"/>
  <c r="I977" i="1"/>
  <c r="E977" i="1"/>
  <c r="A112" i="1"/>
  <c r="P111" i="1"/>
  <c r="I1112" i="1"/>
  <c r="E1112" i="1"/>
  <c r="A111" i="1"/>
  <c r="P110" i="1"/>
  <c r="I1154" i="1"/>
  <c r="E1154" i="1"/>
  <c r="A110" i="1"/>
  <c r="P109" i="1"/>
  <c r="I537" i="1"/>
  <c r="E537" i="1"/>
  <c r="A109" i="1"/>
  <c r="I1043" i="1"/>
  <c r="E1043" i="1"/>
  <c r="P107" i="1"/>
  <c r="I371" i="1"/>
  <c r="E371" i="1"/>
  <c r="A107" i="1"/>
  <c r="P106" i="1"/>
  <c r="I1117" i="1"/>
  <c r="E1117" i="1"/>
  <c r="A106" i="1"/>
  <c r="P105" i="1"/>
  <c r="I68" i="1"/>
  <c r="E68" i="1"/>
  <c r="A105" i="1"/>
  <c r="P104" i="1"/>
  <c r="I789" i="1"/>
  <c r="E789" i="1"/>
  <c r="A104" i="1"/>
  <c r="P103" i="1"/>
  <c r="I357" i="1"/>
  <c r="E357" i="1"/>
  <c r="A103" i="1"/>
  <c r="P102" i="1"/>
  <c r="I673" i="1"/>
  <c r="E673" i="1"/>
  <c r="A102" i="1"/>
  <c r="P101" i="1"/>
  <c r="I1261" i="1"/>
  <c r="E1261" i="1"/>
  <c r="A101" i="1"/>
  <c r="P100" i="1"/>
  <c r="I952" i="1"/>
  <c r="E952" i="1"/>
  <c r="A100" i="1"/>
  <c r="P99" i="1"/>
  <c r="I807" i="1"/>
  <c r="E807" i="1"/>
  <c r="A99" i="1"/>
  <c r="P98" i="1"/>
  <c r="I833" i="1"/>
  <c r="E833" i="1"/>
  <c r="A98" i="1"/>
  <c r="P97" i="1"/>
  <c r="I892" i="1"/>
  <c r="E892" i="1"/>
  <c r="A97" i="1"/>
  <c r="P96" i="1"/>
  <c r="I825" i="1"/>
  <c r="E825" i="1"/>
  <c r="A96" i="1"/>
  <c r="P95" i="1"/>
  <c r="I1133" i="1"/>
  <c r="E1133" i="1"/>
  <c r="A95" i="1"/>
  <c r="P94" i="1"/>
  <c r="I1204" i="1"/>
  <c r="E1204" i="1"/>
  <c r="A94" i="1"/>
  <c r="P93" i="1"/>
  <c r="I1033" i="1"/>
  <c r="E1033" i="1"/>
  <c r="A93" i="1"/>
  <c r="P92" i="1"/>
  <c r="I1252" i="1"/>
  <c r="E1252" i="1"/>
  <c r="A92" i="1"/>
  <c r="P91" i="1"/>
  <c r="I813" i="1"/>
  <c r="E813" i="1"/>
  <c r="A91" i="1"/>
  <c r="P90" i="1"/>
  <c r="I129" i="1"/>
  <c r="E129" i="1"/>
  <c r="A90" i="1"/>
  <c r="P89" i="1"/>
  <c r="I879" i="1"/>
  <c r="E879" i="1"/>
  <c r="A89" i="1"/>
  <c r="P88" i="1"/>
  <c r="I145" i="1"/>
  <c r="E145" i="1"/>
  <c r="A88" i="1"/>
  <c r="P87" i="1"/>
  <c r="I496" i="1"/>
  <c r="E496" i="1"/>
  <c r="A87" i="1"/>
  <c r="P86" i="1"/>
  <c r="I664" i="1"/>
  <c r="E664" i="1"/>
  <c r="A86" i="1"/>
  <c r="I157" i="1"/>
  <c r="E157" i="1"/>
  <c r="A85" i="1"/>
  <c r="I240" i="1"/>
  <c r="E240" i="1"/>
  <c r="A84" i="1"/>
  <c r="I1180" i="1"/>
  <c r="E1180" i="1"/>
  <c r="A83" i="1"/>
  <c r="I674" i="1"/>
  <c r="E674" i="1"/>
  <c r="A82" i="1"/>
  <c r="I971" i="1"/>
  <c r="E971" i="1"/>
  <c r="A81" i="1"/>
  <c r="I867" i="1"/>
  <c r="E867" i="1"/>
  <c r="N371" i="4" s="1"/>
  <c r="A80" i="1"/>
  <c r="I620" i="1"/>
  <c r="E620" i="1"/>
  <c r="A79" i="1"/>
  <c r="I172" i="1"/>
  <c r="E172" i="1"/>
  <c r="I290" i="1"/>
  <c r="E290" i="1"/>
  <c r="A77" i="1"/>
  <c r="I772" i="1"/>
  <c r="E772" i="1"/>
  <c r="A76" i="1"/>
  <c r="I292" i="1"/>
  <c r="E292" i="1"/>
  <c r="A75" i="1"/>
  <c r="I304" i="1"/>
  <c r="E304" i="1"/>
  <c r="A74" i="1"/>
  <c r="I466" i="1"/>
  <c r="E466" i="1"/>
  <c r="A73" i="1"/>
  <c r="I208" i="1"/>
  <c r="E208" i="1"/>
  <c r="A72" i="1"/>
  <c r="I1051" i="1"/>
  <c r="E1051" i="1"/>
  <c r="A71" i="1"/>
  <c r="I1257" i="1"/>
  <c r="E1257" i="1"/>
  <c r="A70" i="1"/>
  <c r="I270" i="1"/>
  <c r="E270" i="1"/>
  <c r="A69" i="1"/>
  <c r="I362" i="1"/>
  <c r="E362" i="1"/>
  <c r="A68" i="1"/>
  <c r="I130" i="1"/>
  <c r="E130" i="1"/>
  <c r="A67" i="1"/>
  <c r="I97" i="1"/>
  <c r="E97" i="1"/>
  <c r="A66" i="1"/>
  <c r="I1228" i="1"/>
  <c r="E1228" i="1"/>
  <c r="A65" i="1"/>
  <c r="I471" i="1"/>
  <c r="E471" i="1"/>
  <c r="A64" i="1"/>
  <c r="I411" i="1"/>
  <c r="E411" i="1"/>
  <c r="A63" i="1"/>
  <c r="I42" i="1"/>
  <c r="A62" i="1"/>
  <c r="P61" i="1"/>
  <c r="I811" i="1"/>
  <c r="E811" i="1"/>
  <c r="A61" i="1"/>
  <c r="I659" i="1"/>
  <c r="E659" i="1"/>
  <c r="A60" i="1"/>
  <c r="I359" i="1"/>
  <c r="E359" i="1"/>
  <c r="A59" i="1"/>
  <c r="I641" i="1"/>
  <c r="A58" i="1"/>
  <c r="I905" i="1"/>
  <c r="E905" i="1"/>
  <c r="A57" i="1"/>
  <c r="I584" i="1"/>
  <c r="E584" i="1"/>
  <c r="I681" i="1"/>
  <c r="A55" i="1"/>
  <c r="I1219" i="1"/>
  <c r="A54" i="1"/>
  <c r="I914" i="1"/>
  <c r="E914" i="1"/>
  <c r="A53" i="1"/>
  <c r="I600" i="1"/>
  <c r="A52" i="1"/>
  <c r="I126" i="1"/>
  <c r="I653" i="1"/>
  <c r="A50" i="1"/>
  <c r="I138" i="1"/>
  <c r="A49" i="1"/>
  <c r="I690" i="1"/>
  <c r="A48" i="1"/>
  <c r="I55" i="1"/>
  <c r="A47" i="1"/>
  <c r="I542" i="1"/>
  <c r="A46" i="1"/>
  <c r="I677" i="1"/>
  <c r="A45" i="1"/>
  <c r="I414" i="1"/>
  <c r="A44" i="1"/>
  <c r="I806" i="1"/>
  <c r="E806" i="1"/>
  <c r="A43" i="1"/>
  <c r="I297" i="1"/>
  <c r="A42" i="1"/>
  <c r="I538" i="1"/>
  <c r="A41" i="1"/>
  <c r="I954" i="1"/>
  <c r="A40" i="1"/>
  <c r="I1209" i="1"/>
  <c r="A39" i="1"/>
  <c r="I404" i="1"/>
  <c r="A38" i="1"/>
  <c r="I256" i="1"/>
  <c r="A37" i="1"/>
  <c r="I144" i="1"/>
  <c r="A36" i="1"/>
  <c r="I648" i="1"/>
  <c r="A35" i="1"/>
  <c r="I707" i="1"/>
  <c r="A34" i="1"/>
  <c r="I836" i="1"/>
  <c r="A33" i="1"/>
  <c r="I666" i="1"/>
  <c r="A32" i="1"/>
  <c r="I315" i="1"/>
  <c r="A31" i="1"/>
  <c r="I234" i="1"/>
  <c r="A30" i="1"/>
  <c r="I683" i="1"/>
  <c r="A29" i="1"/>
  <c r="I688" i="1"/>
  <c r="A28" i="1"/>
  <c r="I421" i="1"/>
  <c r="A27" i="1"/>
  <c r="I344" i="1"/>
  <c r="E344" i="1"/>
  <c r="A26" i="1"/>
  <c r="I1296" i="1"/>
  <c r="A25" i="1"/>
  <c r="I951" i="1"/>
  <c r="E951" i="1"/>
  <c r="A24" i="1"/>
  <c r="I1160" i="1"/>
  <c r="E1160" i="1"/>
  <c r="A23" i="1"/>
  <c r="I370" i="1"/>
  <c r="E370" i="1"/>
  <c r="A22" i="1"/>
  <c r="I309" i="1"/>
  <c r="E309" i="1"/>
  <c r="A21" i="1"/>
  <c r="I1097" i="1"/>
  <c r="E1097" i="1"/>
  <c r="A20" i="1"/>
  <c r="I545" i="1"/>
  <c r="E545" i="1"/>
  <c r="A19" i="1"/>
  <c r="I771" i="1"/>
  <c r="E771" i="1"/>
  <c r="A18" i="1"/>
  <c r="I941" i="1"/>
  <c r="E941" i="1"/>
  <c r="A17" i="1"/>
  <c r="I667" i="1"/>
  <c r="E667" i="1"/>
  <c r="A16" i="1"/>
  <c r="I1197" i="1"/>
  <c r="E1197" i="1"/>
  <c r="A15" i="1"/>
  <c r="I527" i="1"/>
  <c r="A14" i="1"/>
  <c r="I306" i="1"/>
  <c r="A13" i="1"/>
  <c r="I128" i="1"/>
  <c r="E128" i="1"/>
  <c r="A12" i="1"/>
  <c r="I647" i="1"/>
  <c r="E647" i="1"/>
  <c r="A11" i="1"/>
  <c r="I353" i="1"/>
  <c r="E353" i="1"/>
  <c r="A10" i="1"/>
  <c r="I561" i="1"/>
  <c r="A9" i="1"/>
  <c r="I725" i="1"/>
  <c r="E725" i="1"/>
  <c r="A8" i="1"/>
  <c r="I420" i="1"/>
  <c r="A7" i="1"/>
  <c r="I177" i="1"/>
  <c r="E177" i="1"/>
  <c r="I425" i="1"/>
  <c r="A5" i="1"/>
  <c r="I1249" i="1"/>
  <c r="A4" i="1"/>
  <c r="I987" i="1"/>
  <c r="E987" i="1"/>
  <c r="A3" i="1"/>
  <c r="I1012" i="1"/>
  <c r="E1012" i="1"/>
  <c r="A2" i="1"/>
  <c r="A1" i="1"/>
  <c r="AD290" i="4" l="1"/>
  <c r="AD292" i="4"/>
  <c r="AD554" i="4"/>
  <c r="AE554" i="4" s="1"/>
  <c r="AD345" i="4"/>
  <c r="AD340" i="4"/>
  <c r="AE340" i="4" s="1"/>
  <c r="AD553" i="2"/>
  <c r="AD98" i="2"/>
  <c r="AE98" i="2" s="1"/>
  <c r="AD84" i="2"/>
  <c r="AD221" i="2"/>
  <c r="AD441" i="2"/>
  <c r="AE441" i="2" s="1"/>
  <c r="AD46" i="4"/>
  <c r="AE46" i="4" s="1"/>
  <c r="AD477" i="4"/>
  <c r="AE477" i="4" s="1"/>
  <c r="AD450" i="4"/>
  <c r="AE450" i="4" s="1"/>
  <c r="AD376" i="2"/>
  <c r="AE376" i="2" s="1"/>
  <c r="AD148" i="4"/>
  <c r="AE148" i="4" s="1"/>
  <c r="AD286" i="4"/>
  <c r="AE286" i="4" s="1"/>
  <c r="AD473" i="2"/>
  <c r="AD72" i="2"/>
  <c r="AE72" i="2" s="1"/>
  <c r="AB269" i="2"/>
  <c r="AD120" i="4"/>
  <c r="AD372" i="4"/>
  <c r="AE372" i="4" s="1"/>
  <c r="AD185" i="2"/>
  <c r="AE185" i="2" s="1"/>
  <c r="AD92" i="4"/>
  <c r="AE92" i="4" s="1"/>
  <c r="AD200" i="2"/>
  <c r="AD501" i="4"/>
  <c r="AE501" i="4" s="1"/>
  <c r="AD282" i="2"/>
  <c r="AE282" i="2" s="1"/>
  <c r="AD442" i="2"/>
  <c r="AE442" i="2" s="1"/>
  <c r="AD274" i="4"/>
  <c r="AE274" i="4" s="1"/>
  <c r="AD161" i="4"/>
  <c r="AE161" i="4" s="1"/>
  <c r="AD484" i="4"/>
  <c r="AE484" i="4" s="1"/>
  <c r="AD197" i="2"/>
  <c r="AE197" i="2" s="1"/>
  <c r="AD350" i="2"/>
  <c r="AE350" i="2" s="1"/>
  <c r="AD283" i="4"/>
  <c r="AD287" i="4"/>
  <c r="AD216" i="2"/>
  <c r="AE216" i="2" s="1"/>
  <c r="AD495" i="2"/>
  <c r="AD106" i="4"/>
  <c r="AE106" i="4" s="1"/>
  <c r="AD387" i="4"/>
  <c r="AE387" i="4" s="1"/>
  <c r="AD85" i="2"/>
  <c r="AB172" i="2"/>
  <c r="AE172" i="2" s="1"/>
  <c r="AD239" i="2"/>
  <c r="AE239" i="2" s="1"/>
  <c r="AD467" i="2"/>
  <c r="AE467" i="2" s="1"/>
  <c r="AD113" i="4"/>
  <c r="AE113" i="4" s="1"/>
  <c r="AD139" i="4"/>
  <c r="AE139" i="4" s="1"/>
  <c r="AD291" i="4"/>
  <c r="AD389" i="4"/>
  <c r="AE389" i="4" s="1"/>
  <c r="AD397" i="4"/>
  <c r="AE397" i="4" s="1"/>
  <c r="AD472" i="4"/>
  <c r="AE472" i="4" s="1"/>
  <c r="AD476" i="4"/>
  <c r="AD58" i="2"/>
  <c r="AE58" i="2" s="1"/>
  <c r="AD443" i="2"/>
  <c r="AD232" i="2"/>
  <c r="AE232" i="2" s="1"/>
  <c r="AD76" i="4"/>
  <c r="AD167" i="4"/>
  <c r="AD240" i="4"/>
  <c r="AE240" i="4" s="1"/>
  <c r="AD273" i="4"/>
  <c r="AD236" i="2"/>
  <c r="AE236" i="2" s="1"/>
  <c r="AD464" i="2"/>
  <c r="AE464" i="2" s="1"/>
  <c r="AD39" i="4"/>
  <c r="AE39" i="4" s="1"/>
  <c r="AD93" i="2"/>
  <c r="AE93" i="2" s="1"/>
  <c r="AD443" i="4"/>
  <c r="AE443" i="4" s="1"/>
  <c r="AD95" i="2"/>
  <c r="AE95" i="2" s="1"/>
  <c r="AD405" i="4"/>
  <c r="AE405" i="4" s="1"/>
  <c r="AD437" i="4"/>
  <c r="AE437" i="4" s="1"/>
  <c r="AD146" i="2"/>
  <c r="AE146" i="2" s="1"/>
  <c r="AD156" i="2"/>
  <c r="AE156" i="2" s="1"/>
  <c r="AD227" i="2"/>
  <c r="AD276" i="2"/>
  <c r="AE276" i="2" s="1"/>
  <c r="AD453" i="2"/>
  <c r="AD41" i="4"/>
  <c r="AE41" i="4" s="1"/>
  <c r="AD173" i="4"/>
  <c r="AE173" i="4" s="1"/>
  <c r="AD187" i="2"/>
  <c r="AE187" i="2" s="1"/>
  <c r="AD231" i="2"/>
  <c r="AE231" i="2" s="1"/>
  <c r="AD288" i="2"/>
  <c r="AE288" i="2" s="1"/>
  <c r="AD277" i="4"/>
  <c r="AD469" i="4"/>
  <c r="AD396" i="4"/>
  <c r="AE396" i="4" s="1"/>
  <c r="AD114" i="2"/>
  <c r="AE114" i="2" s="1"/>
  <c r="AD137" i="2"/>
  <c r="AE137" i="2" s="1"/>
  <c r="AD292" i="2"/>
  <c r="AE292" i="2" s="1"/>
  <c r="AD294" i="2"/>
  <c r="AE294" i="2" s="1"/>
  <c r="AD327" i="2"/>
  <c r="AE327" i="2" s="1"/>
  <c r="AD515" i="2"/>
  <c r="AE515" i="2" s="1"/>
  <c r="AD158" i="4"/>
  <c r="AD181" i="4"/>
  <c r="AE181" i="4" s="1"/>
  <c r="AD296" i="4"/>
  <c r="AD320" i="4"/>
  <c r="AE320" i="4" s="1"/>
  <c r="AD141" i="2"/>
  <c r="AE141" i="2" s="1"/>
  <c r="AD280" i="2"/>
  <c r="AE280" i="2" s="1"/>
  <c r="AD446" i="2"/>
  <c r="AD208" i="4"/>
  <c r="AD354" i="4"/>
  <c r="AE354" i="4" s="1"/>
  <c r="AD58" i="4"/>
  <c r="AE58" i="4" s="1"/>
  <c r="AD387" i="2"/>
  <c r="AE387" i="2" s="1"/>
  <c r="AD55" i="4"/>
  <c r="AE55" i="4" s="1"/>
  <c r="AD316" i="4"/>
  <c r="AE316" i="4" s="1"/>
  <c r="AD299" i="2"/>
  <c r="AE299" i="2" s="1"/>
  <c r="AD207" i="2"/>
  <c r="AE207" i="2" s="1"/>
  <c r="AD285" i="2"/>
  <c r="AE285" i="2" s="1"/>
  <c r="AD310" i="2"/>
  <c r="AE310" i="2" s="1"/>
  <c r="AD164" i="2"/>
  <c r="AE164" i="2" s="1"/>
  <c r="AD343" i="2"/>
  <c r="AE343" i="2" s="1"/>
  <c r="AD354" i="2"/>
  <c r="AD457" i="2"/>
  <c r="AE457" i="2" s="1"/>
  <c r="AD490" i="2"/>
  <c r="AE490" i="2" s="1"/>
  <c r="AD130" i="4"/>
  <c r="AE130" i="4" s="1"/>
  <c r="AD412" i="4"/>
  <c r="AE412" i="4" s="1"/>
  <c r="AD57" i="2"/>
  <c r="AD208" i="2"/>
  <c r="AE208" i="2" s="1"/>
  <c r="AD450" i="2"/>
  <c r="AE450" i="2" s="1"/>
  <c r="AD71" i="4"/>
  <c r="AE71" i="4" s="1"/>
  <c r="AD94" i="4"/>
  <c r="AE94" i="4" s="1"/>
  <c r="AD107" i="4"/>
  <c r="AE107" i="4" s="1"/>
  <c r="N269" i="2"/>
  <c r="AD295" i="2"/>
  <c r="AE295" i="2" s="1"/>
  <c r="AD406" i="2"/>
  <c r="AD466" i="2"/>
  <c r="AE466" i="2" s="1"/>
  <c r="AD253" i="4"/>
  <c r="AD285" i="4"/>
  <c r="AD210" i="2"/>
  <c r="AE210" i="2" s="1"/>
  <c r="AD272" i="2"/>
  <c r="AE272" i="2" s="1"/>
  <c r="AD377" i="2"/>
  <c r="AE377" i="2" s="1"/>
  <c r="AD438" i="2"/>
  <c r="AE438" i="2" s="1"/>
  <c r="AD547" i="2"/>
  <c r="AE547" i="2" s="1"/>
  <c r="AD111" i="4"/>
  <c r="AE111" i="4" s="1"/>
  <c r="AD390" i="4"/>
  <c r="AE390" i="4" s="1"/>
  <c r="AD456" i="2"/>
  <c r="AE456" i="2" s="1"/>
  <c r="AD508" i="2"/>
  <c r="AE508" i="2" s="1"/>
  <c r="AD255" i="4"/>
  <c r="AD307" i="4"/>
  <c r="AD78" i="2"/>
  <c r="AD217" i="2"/>
  <c r="AE217" i="2" s="1"/>
  <c r="AD238" i="2"/>
  <c r="AE238" i="2" s="1"/>
  <c r="AD274" i="2"/>
  <c r="AE274" i="2" s="1"/>
  <c r="AD360" i="2"/>
  <c r="AE360" i="2" s="1"/>
  <c r="AD48" i="2"/>
  <c r="AE48" i="2" s="1"/>
  <c r="AD157" i="2"/>
  <c r="AE157" i="2" s="1"/>
  <c r="AD161" i="2"/>
  <c r="AE161" i="2" s="1"/>
  <c r="AD355" i="2"/>
  <c r="AE355" i="2" s="1"/>
  <c r="AD392" i="2"/>
  <c r="AE392" i="2" s="1"/>
  <c r="AD510" i="2"/>
  <c r="AE510" i="2" s="1"/>
  <c r="AD127" i="4"/>
  <c r="AE127" i="4" s="1"/>
  <c r="AD152" i="4"/>
  <c r="AE152" i="4" s="1"/>
  <c r="AD326" i="4"/>
  <c r="AE326" i="4" s="1"/>
  <c r="AD353" i="4"/>
  <c r="AD385" i="4"/>
  <c r="AD400" i="4"/>
  <c r="AD330" i="4"/>
  <c r="AD335" i="4"/>
  <c r="AD449" i="4"/>
  <c r="AD488" i="4"/>
  <c r="AE488" i="4" s="1"/>
  <c r="AD51" i="2"/>
  <c r="AE51" i="2" s="1"/>
  <c r="AB85" i="2"/>
  <c r="AD163" i="2"/>
  <c r="AE163" i="2" s="1"/>
  <c r="N266" i="2"/>
  <c r="AE269" i="2"/>
  <c r="AD319" i="2"/>
  <c r="AE319" i="2" s="1"/>
  <c r="AD342" i="2"/>
  <c r="AE342" i="2" s="1"/>
  <c r="AD372" i="2"/>
  <c r="AE372" i="2" s="1"/>
  <c r="AD355" i="4"/>
  <c r="AE355" i="4" s="1"/>
  <c r="AD544" i="4"/>
  <c r="AE544" i="4" s="1"/>
  <c r="AD236" i="4"/>
  <c r="AE236" i="4" s="1"/>
  <c r="AD465" i="2"/>
  <c r="AD209" i="2"/>
  <c r="AE209" i="2" s="1"/>
  <c r="AD480" i="2"/>
  <c r="AE480" i="2" s="1"/>
  <c r="AD339" i="4"/>
  <c r="AD335" i="2"/>
  <c r="AE335" i="2" s="1"/>
  <c r="AD407" i="2"/>
  <c r="AE407" i="2" s="1"/>
  <c r="AD325" i="4"/>
  <c r="AE325" i="4" s="1"/>
  <c r="AD421" i="4"/>
  <c r="AE421" i="4" s="1"/>
  <c r="AD165" i="4"/>
  <c r="AD202" i="2"/>
  <c r="AE202" i="2" s="1"/>
  <c r="AD383" i="2"/>
  <c r="AE383" i="2" s="1"/>
  <c r="AD406" i="4"/>
  <c r="AE406" i="4" s="1"/>
  <c r="AD523" i="4"/>
  <c r="AE523" i="4" s="1"/>
  <c r="AD99" i="2"/>
  <c r="AE99" i="2" s="1"/>
  <c r="AD118" i="4"/>
  <c r="AE118" i="4" s="1"/>
  <c r="AB259" i="2"/>
  <c r="AE259" i="2" s="1"/>
  <c r="AD293" i="2"/>
  <c r="AE293" i="2" s="1"/>
  <c r="AD402" i="2"/>
  <c r="AE402" i="2" s="1"/>
  <c r="AD494" i="2"/>
  <c r="AD56" i="4"/>
  <c r="AE56" i="4" s="1"/>
  <c r="AD147" i="4"/>
  <c r="AD153" i="4"/>
  <c r="AE153" i="4" s="1"/>
  <c r="AD310" i="4"/>
  <c r="AE310" i="4" s="1"/>
  <c r="AD373" i="4"/>
  <c r="AE373" i="4" s="1"/>
  <c r="AD455" i="4"/>
  <c r="AE455" i="4" s="1"/>
  <c r="AD297" i="2"/>
  <c r="AE297" i="2" s="1"/>
  <c r="AD269" i="4"/>
  <c r="AE269" i="4" s="1"/>
  <c r="AD262" i="2"/>
  <c r="AE262" i="2" s="1"/>
  <c r="AD113" i="2"/>
  <c r="AE113" i="2" s="1"/>
  <c r="AD162" i="2"/>
  <c r="AE162" i="2" s="1"/>
  <c r="AD47" i="2"/>
  <c r="AD522" i="2"/>
  <c r="AD168" i="4"/>
  <c r="AE168" i="4" s="1"/>
  <c r="AD262" i="4"/>
  <c r="AD276" i="4"/>
  <c r="AD329" i="4"/>
  <c r="AD527" i="4"/>
  <c r="AE527" i="4" s="1"/>
  <c r="AD263" i="2"/>
  <c r="AE263" i="2" s="1"/>
  <c r="AD275" i="2"/>
  <c r="AE275" i="2" s="1"/>
  <c r="AD284" i="2"/>
  <c r="AE284" i="2" s="1"/>
  <c r="AD322" i="4"/>
  <c r="AE322" i="4" s="1"/>
  <c r="AD311" i="2"/>
  <c r="AE311" i="2" s="1"/>
  <c r="AD370" i="4"/>
  <c r="AE370" i="4" s="1"/>
  <c r="AD61" i="2"/>
  <c r="AE61" i="2" s="1"/>
  <c r="AD170" i="2"/>
  <c r="AE170" i="2" s="1"/>
  <c r="AD215" i="2"/>
  <c r="AD408" i="2"/>
  <c r="AE408" i="2" s="1"/>
  <c r="AE80" i="2"/>
  <c r="AD80" i="2"/>
  <c r="AD366" i="2"/>
  <c r="AE366" i="2" s="1"/>
  <c r="AE495" i="2"/>
  <c r="AD59" i="4"/>
  <c r="AD481" i="2"/>
  <c r="AE481" i="2" s="1"/>
  <c r="AD440" i="2"/>
  <c r="AE440" i="2" s="1"/>
  <c r="AD451" i="2"/>
  <c r="AE451" i="2" s="1"/>
  <c r="AD116" i="4"/>
  <c r="AE116" i="4" s="1"/>
  <c r="AD52" i="2"/>
  <c r="AE52" i="2" s="1"/>
  <c r="AD526" i="2"/>
  <c r="AE526" i="2" s="1"/>
  <c r="AD252" i="2"/>
  <c r="AE252" i="2" s="1"/>
  <c r="AD326" i="2"/>
  <c r="AE326" i="2" s="1"/>
  <c r="AD491" i="2"/>
  <c r="AE491" i="2" s="1"/>
  <c r="AD48" i="4"/>
  <c r="AD124" i="4"/>
  <c r="AE124" i="4" s="1"/>
  <c r="AD192" i="2"/>
  <c r="AE192" i="2" s="1"/>
  <c r="AD206" i="2"/>
  <c r="AD230" i="2"/>
  <c r="AE230" i="2" s="1"/>
  <c r="AD278" i="2"/>
  <c r="AE278" i="2" s="1"/>
  <c r="AD509" i="2"/>
  <c r="AE509" i="2" s="1"/>
  <c r="N127" i="2"/>
  <c r="AD180" i="2"/>
  <c r="AE180" i="2" s="1"/>
  <c r="AD228" i="2"/>
  <c r="AD401" i="2"/>
  <c r="AE401" i="2" s="1"/>
  <c r="AD179" i="4"/>
  <c r="AE179" i="4" s="1"/>
  <c r="AD263" i="4"/>
  <c r="AE263" i="4" s="1"/>
  <c r="AD455" i="2"/>
  <c r="AE455" i="2" s="1"/>
  <c r="AD268" i="4"/>
  <c r="AE268" i="4" s="1"/>
  <c r="AD303" i="4"/>
  <c r="AE303" i="4" s="1"/>
  <c r="AD459" i="4"/>
  <c r="AE459" i="4" s="1"/>
  <c r="AD112" i="2"/>
  <c r="AD121" i="2"/>
  <c r="AE121" i="2" s="1"/>
  <c r="AD328" i="2"/>
  <c r="AE328" i="2" s="1"/>
  <c r="AD361" i="2"/>
  <c r="AE361" i="2" s="1"/>
  <c r="AD149" i="2"/>
  <c r="AE149" i="2" s="1"/>
  <c r="AD258" i="2"/>
  <c r="AE258" i="2" s="1"/>
  <c r="AD291" i="2"/>
  <c r="AE291" i="2" s="1"/>
  <c r="AD298" i="2"/>
  <c r="AE298" i="2" s="1"/>
  <c r="AD69" i="4"/>
  <c r="AE69" i="4" s="1"/>
  <c r="AD117" i="4"/>
  <c r="AE117" i="4" s="1"/>
  <c r="AD323" i="4"/>
  <c r="AE323" i="4" s="1"/>
  <c r="AD96" i="2"/>
  <c r="AE96" i="2" s="1"/>
  <c r="AD541" i="4"/>
  <c r="AE541" i="4" s="1"/>
  <c r="AD247" i="2"/>
  <c r="AE247" i="2" s="1"/>
  <c r="AD525" i="2"/>
  <c r="AE525" i="2" s="1"/>
  <c r="AD127" i="2"/>
  <c r="AE127" i="2" s="1"/>
  <c r="AD153" i="2"/>
  <c r="AE153" i="2" s="1"/>
  <c r="AD337" i="2"/>
  <c r="AE337" i="2" s="1"/>
  <c r="AD344" i="2"/>
  <c r="AE344" i="2" s="1"/>
  <c r="AD351" i="2"/>
  <c r="AE351" i="2" s="1"/>
  <c r="AD427" i="2"/>
  <c r="AE427" i="2" s="1"/>
  <c r="AD101" i="4"/>
  <c r="AE101" i="4" s="1"/>
  <c r="AD119" i="4"/>
  <c r="AE119" i="4" s="1"/>
  <c r="AD154" i="4"/>
  <c r="AE154" i="4" s="1"/>
  <c r="AD312" i="4"/>
  <c r="AE312" i="4" s="1"/>
  <c r="AD371" i="4"/>
  <c r="AE371" i="4" s="1"/>
  <c r="AD553" i="4"/>
  <c r="AD110" i="2"/>
  <c r="AE110" i="2" s="1"/>
  <c r="AD434" i="2"/>
  <c r="AE434" i="2" s="1"/>
  <c r="AD478" i="2"/>
  <c r="AE478" i="2" s="1"/>
  <c r="AD540" i="2"/>
  <c r="AD108" i="4"/>
  <c r="AE108" i="4" s="1"/>
  <c r="AD380" i="4"/>
  <c r="AE380" i="4" s="1"/>
  <c r="AD442" i="4"/>
  <c r="AE442" i="4" s="1"/>
  <c r="AD520" i="4"/>
  <c r="AE520" i="4" s="1"/>
  <c r="AD497" i="2"/>
  <c r="AE497" i="2" s="1"/>
  <c r="AD319" i="4"/>
  <c r="AE319" i="4" s="1"/>
  <c r="AD368" i="4"/>
  <c r="AE368" i="4" s="1"/>
  <c r="AD271" i="2"/>
  <c r="AE271" i="2" s="1"/>
  <c r="AE193" i="2"/>
  <c r="AB227" i="2"/>
  <c r="AE227" i="2" s="1"/>
  <c r="AD410" i="2"/>
  <c r="AE410" i="2" s="1"/>
  <c r="AD454" i="2"/>
  <c r="AE454" i="2" s="1"/>
  <c r="AE473" i="2"/>
  <c r="AD50" i="4"/>
  <c r="AE50" i="4" s="1"/>
  <c r="AD228" i="4"/>
  <c r="AE228" i="4" s="1"/>
  <c r="AD357" i="4"/>
  <c r="AE357" i="4" s="1"/>
  <c r="AD287" i="2"/>
  <c r="AE287" i="2" s="1"/>
  <c r="AD279" i="2"/>
  <c r="AE279" i="2" s="1"/>
  <c r="AD175" i="2"/>
  <c r="AE175" i="2" s="1"/>
  <c r="AD100" i="2"/>
  <c r="AE100" i="2" s="1"/>
  <c r="AD367" i="2"/>
  <c r="AE367" i="2" s="1"/>
  <c r="AD397" i="2"/>
  <c r="AD461" i="2"/>
  <c r="AE461" i="2" s="1"/>
  <c r="AD180" i="4"/>
  <c r="AE180" i="4" s="1"/>
  <c r="AD379" i="4"/>
  <c r="AD426" i="4"/>
  <c r="AE426" i="4" s="1"/>
  <c r="AD453" i="4"/>
  <c r="AE453" i="4" s="1"/>
  <c r="AD140" i="2"/>
  <c r="AE140" i="2" s="1"/>
  <c r="AD283" i="2"/>
  <c r="AE283" i="2" s="1"/>
  <c r="AD105" i="2"/>
  <c r="AE105" i="2" s="1"/>
  <c r="AD177" i="2"/>
  <c r="AE177" i="2" s="1"/>
  <c r="AD120" i="2"/>
  <c r="AE120" i="2" s="1"/>
  <c r="AD224" i="2"/>
  <c r="AE224" i="2" s="1"/>
  <c r="AD254" i="2"/>
  <c r="AE254" i="2" s="1"/>
  <c r="AD273" i="2"/>
  <c r="AE273" i="2" s="1"/>
  <c r="AD321" i="2"/>
  <c r="AE321" i="2" s="1"/>
  <c r="AD388" i="2"/>
  <c r="AE388" i="2" s="1"/>
  <c r="AD419" i="2"/>
  <c r="AE419" i="2" s="1"/>
  <c r="AD431" i="2"/>
  <c r="AE431" i="2" s="1"/>
  <c r="AD334" i="4"/>
  <c r="AD505" i="4"/>
  <c r="AE505" i="4" s="1"/>
  <c r="AD290" i="2"/>
  <c r="AE290" i="2" s="1"/>
  <c r="AD286" i="2"/>
  <c r="AE286" i="2" s="1"/>
  <c r="AD192" i="4"/>
  <c r="AE192" i="4" s="1"/>
  <c r="AD304" i="4"/>
  <c r="AE304" i="4" s="1"/>
  <c r="AD218" i="2"/>
  <c r="AE218" i="2" s="1"/>
  <c r="AD253" i="2"/>
  <c r="AE253" i="2" s="1"/>
  <c r="AD191" i="2"/>
  <c r="AE191" i="2" s="1"/>
  <c r="AD233" i="2"/>
  <c r="AE233" i="2" s="1"/>
  <c r="AD126" i="2"/>
  <c r="AE126" i="2" s="1"/>
  <c r="AD130" i="2"/>
  <c r="AE130" i="2" s="1"/>
  <c r="AD203" i="2"/>
  <c r="AD277" i="2"/>
  <c r="AE277" i="2" s="1"/>
  <c r="AD289" i="2"/>
  <c r="AE289" i="2" s="1"/>
  <c r="AD296" i="2"/>
  <c r="AE296" i="2" s="1"/>
  <c r="AD381" i="2"/>
  <c r="AE381" i="2" s="1"/>
  <c r="AD135" i="4"/>
  <c r="AE135" i="4" s="1"/>
  <c r="AD384" i="4"/>
  <c r="AE384" i="4" s="1"/>
  <c r="AD425" i="2"/>
  <c r="AE425" i="2" s="1"/>
  <c r="AD477" i="2"/>
  <c r="AE477" i="2" s="1"/>
  <c r="AD482" i="2"/>
  <c r="AE482" i="2" s="1"/>
  <c r="AD496" i="2"/>
  <c r="AE496" i="2" s="1"/>
  <c r="AD43" i="4"/>
  <c r="AD65" i="4"/>
  <c r="AD146" i="4"/>
  <c r="AE146" i="4" s="1"/>
  <c r="AD166" i="4"/>
  <c r="AE166" i="4" s="1"/>
  <c r="AD275" i="4"/>
  <c r="AD388" i="4"/>
  <c r="AE388" i="4" s="1"/>
  <c r="AD496" i="4"/>
  <c r="AE496" i="4" s="1"/>
  <c r="AE511" i="4"/>
  <c r="AD513" i="4"/>
  <c r="AE513" i="4" s="1"/>
  <c r="AD70" i="2"/>
  <c r="AE70" i="2" s="1"/>
  <c r="AD115" i="2"/>
  <c r="AE115" i="2" s="1"/>
  <c r="AD240" i="2"/>
  <c r="AE240" i="2" s="1"/>
  <c r="AD281" i="2"/>
  <c r="AE281" i="2" s="1"/>
  <c r="AD40" i="2"/>
  <c r="AE40" i="2" s="1"/>
  <c r="AD171" i="2"/>
  <c r="AE171" i="2" s="1"/>
  <c r="AD371" i="2"/>
  <c r="AE371" i="2" s="1"/>
  <c r="AD67" i="4"/>
  <c r="AE67" i="4" s="1"/>
  <c r="AD356" i="4"/>
  <c r="AE356" i="4" s="1"/>
  <c r="AD386" i="4"/>
  <c r="AE386" i="4" s="1"/>
  <c r="AE465" i="2"/>
  <c r="AD483" i="2"/>
  <c r="AE483" i="2" s="1"/>
  <c r="AD63" i="4"/>
  <c r="AD77" i="4"/>
  <c r="AE77" i="4" s="1"/>
  <c r="AD134" i="4"/>
  <c r="AE134" i="4" s="1"/>
  <c r="AD261" i="4"/>
  <c r="AE261" i="4" s="1"/>
  <c r="AD318" i="4"/>
  <c r="AE318" i="4" s="1"/>
  <c r="AD324" i="4"/>
  <c r="AD81" i="2"/>
  <c r="AE81" i="2" s="1"/>
  <c r="AD264" i="2"/>
  <c r="AE264" i="2" s="1"/>
  <c r="AD300" i="2"/>
  <c r="AE300" i="2" s="1"/>
  <c r="AD312" i="2"/>
  <c r="AE312" i="2" s="1"/>
  <c r="AD400" i="2"/>
  <c r="AE400" i="2" s="1"/>
  <c r="AD472" i="2"/>
  <c r="AE472" i="2" s="1"/>
  <c r="AD79" i="4"/>
  <c r="AE79" i="4" s="1"/>
  <c r="AD102" i="4"/>
  <c r="AE102" i="4" s="1"/>
  <c r="AD176" i="4"/>
  <c r="AE176" i="4" s="1"/>
  <c r="AD381" i="4"/>
  <c r="AE381" i="4" s="1"/>
  <c r="AD162" i="4"/>
  <c r="AE162" i="4" s="1"/>
  <c r="AE214" i="4"/>
  <c r="AD293" i="4"/>
  <c r="AE293" i="4" s="1"/>
  <c r="AD398" i="4"/>
  <c r="AD429" i="4"/>
  <c r="AE429" i="4" s="1"/>
  <c r="AD481" i="4"/>
  <c r="AE481" i="4" s="1"/>
  <c r="AD341" i="4"/>
  <c r="AE341" i="4" s="1"/>
  <c r="AD555" i="4"/>
  <c r="AE555" i="4" s="1"/>
  <c r="AD539" i="4"/>
  <c r="AE539" i="4" s="1"/>
  <c r="AD428" i="4"/>
  <c r="AE428" i="4" s="1"/>
  <c r="AD480" i="4"/>
  <c r="AE480" i="4" s="1"/>
  <c r="AD494" i="4"/>
  <c r="AE494" i="4" s="1"/>
  <c r="AD499" i="2"/>
  <c r="AE499" i="2" s="1"/>
  <c r="AD237" i="4"/>
  <c r="AE237" i="4" s="1"/>
  <c r="AD525" i="4"/>
  <c r="AE525" i="4" s="1"/>
  <c r="AD543" i="4"/>
  <c r="AE543" i="4" s="1"/>
  <c r="AD473" i="4"/>
  <c r="AE473" i="4" s="1"/>
  <c r="AD499" i="4"/>
  <c r="AE499" i="4" s="1"/>
  <c r="AD445" i="4"/>
  <c r="AD508" i="4"/>
  <c r="AE508" i="4" s="1"/>
  <c r="AD498" i="4"/>
  <c r="AE498" i="4" s="1"/>
  <c r="AD458" i="4"/>
  <c r="AE458" i="4" s="1"/>
  <c r="AD538" i="4"/>
  <c r="AE538" i="4" s="1"/>
  <c r="AD409" i="2"/>
  <c r="AE409" i="2" s="1"/>
  <c r="AD426" i="2"/>
  <c r="AE426" i="2" s="1"/>
  <c r="AD458" i="2"/>
  <c r="AE458" i="2" s="1"/>
  <c r="AD531" i="2"/>
  <c r="AE531" i="2" s="1"/>
  <c r="AD86" i="4"/>
  <c r="AE86" i="4" s="1"/>
  <c r="AD254" i="4"/>
  <c r="AE254" i="4" s="1"/>
  <c r="AD358" i="4"/>
  <c r="AE358" i="4" s="1"/>
  <c r="AD462" i="4"/>
  <c r="AE462" i="4" s="1"/>
  <c r="AD517" i="4"/>
  <c r="N215" i="4"/>
  <c r="N214" i="2"/>
  <c r="X530" i="4"/>
  <c r="AB530" i="4" s="1"/>
  <c r="X529" i="2"/>
  <c r="AB529" i="2" s="1"/>
  <c r="N546" i="4"/>
  <c r="N545" i="2"/>
  <c r="AG25" i="2"/>
  <c r="AG178" i="2"/>
  <c r="AG308" i="2"/>
  <c r="AG437" i="2"/>
  <c r="AG585" i="2"/>
  <c r="AG714" i="2"/>
  <c r="AG846" i="2"/>
  <c r="AG1005" i="2"/>
  <c r="N499" i="4"/>
  <c r="N498" i="2"/>
  <c r="N551" i="4"/>
  <c r="N550" i="2"/>
  <c r="AG151" i="2"/>
  <c r="AG409" i="2"/>
  <c r="AG821" i="2"/>
  <c r="AG306" i="2"/>
  <c r="AG842" i="2"/>
  <c r="AG50" i="2"/>
  <c r="AG180" i="2"/>
  <c r="AG309" i="2"/>
  <c r="AG457" i="2"/>
  <c r="AG586" i="2"/>
  <c r="AG718" i="2"/>
  <c r="AG869" i="2"/>
  <c r="AG1006" i="2"/>
  <c r="AD50" i="2"/>
  <c r="AE50" i="2" s="1"/>
  <c r="AD123" i="2"/>
  <c r="AE123" i="2" s="1"/>
  <c r="N192" i="4"/>
  <c r="N191" i="2"/>
  <c r="N148" i="4"/>
  <c r="N147" i="2"/>
  <c r="X531" i="4"/>
  <c r="AB531" i="4" s="1"/>
  <c r="X530" i="2"/>
  <c r="AB530" i="2" s="1"/>
  <c r="N57" i="4"/>
  <c r="N56" i="2"/>
  <c r="N118" i="4"/>
  <c r="N117" i="2"/>
  <c r="N532" i="4"/>
  <c r="N531" i="2"/>
  <c r="N443" i="4"/>
  <c r="N442" i="2"/>
  <c r="N351" i="4"/>
  <c r="N350" i="2"/>
  <c r="AG870" i="2"/>
  <c r="N49" i="2"/>
  <c r="AD132" i="2"/>
  <c r="AE132" i="2" s="1"/>
  <c r="AD195" i="2"/>
  <c r="AE195" i="2" s="1"/>
  <c r="N134" i="4"/>
  <c r="N133" i="2"/>
  <c r="N543" i="4"/>
  <c r="N542" i="2"/>
  <c r="AG24" i="2"/>
  <c r="AG153" i="2"/>
  <c r="AG436" i="2"/>
  <c r="AG565" i="2"/>
  <c r="AG713" i="2"/>
  <c r="AG979" i="2"/>
  <c r="AD220" i="2"/>
  <c r="AE220" i="2" s="1"/>
  <c r="AG53" i="2"/>
  <c r="AG201" i="2"/>
  <c r="AG330" i="2"/>
  <c r="AG462" i="2"/>
  <c r="AG613" i="2"/>
  <c r="AG742" i="2"/>
  <c r="AG871" i="2"/>
  <c r="AD125" i="2"/>
  <c r="AE125" i="2" s="1"/>
  <c r="AG1067" i="2"/>
  <c r="AG1051" i="2"/>
  <c r="AG1035" i="2"/>
  <c r="AG1019" i="2"/>
  <c r="AG1003" i="2"/>
  <c r="AG1065" i="2"/>
  <c r="AG1049" i="2"/>
  <c r="AG1033" i="2"/>
  <c r="AG1017" i="2"/>
  <c r="AG1001" i="2"/>
  <c r="AG985" i="2"/>
  <c r="AG969" i="2"/>
  <c r="AG953" i="2"/>
  <c r="AG937" i="2"/>
  <c r="AG921" i="2"/>
  <c r="AG905" i="2"/>
  <c r="AG1057" i="2"/>
  <c r="AG1039" i="2"/>
  <c r="AG1021" i="2"/>
  <c r="AG1002" i="2"/>
  <c r="AG984" i="2"/>
  <c r="AG967" i="2"/>
  <c r="AG950" i="2"/>
  <c r="AG933" i="2"/>
  <c r="AG916" i="2"/>
  <c r="AG899" i="2"/>
  <c r="AG883" i="2"/>
  <c r="AG867" i="2"/>
  <c r="AG851" i="2"/>
  <c r="AG835" i="2"/>
  <c r="AG819" i="2"/>
  <c r="AG803" i="2"/>
  <c r="AG787" i="2"/>
  <c r="AG771" i="2"/>
  <c r="AG755" i="2"/>
  <c r="AG739" i="2"/>
  <c r="AG723" i="2"/>
  <c r="AG707" i="2"/>
  <c r="AG691" i="2"/>
  <c r="AG675" i="2"/>
  <c r="AG659" i="2"/>
  <c r="AG643" i="2"/>
  <c r="AG627" i="2"/>
  <c r="AG611" i="2"/>
  <c r="AG595" i="2"/>
  <c r="AG579" i="2"/>
  <c r="AG563" i="2"/>
  <c r="AG547" i="2"/>
  <c r="AG531" i="2"/>
  <c r="AG515" i="2"/>
  <c r="AG499" i="2"/>
  <c r="AG483" i="2"/>
  <c r="AG467" i="2"/>
  <c r="AG451" i="2"/>
  <c r="AG435" i="2"/>
  <c r="AG419" i="2"/>
  <c r="AG403" i="2"/>
  <c r="AG387" i="2"/>
  <c r="AG371" i="2"/>
  <c r="AG355" i="2"/>
  <c r="AG339" i="2"/>
  <c r="AG323" i="2"/>
  <c r="AG307" i="2"/>
  <c r="AG291" i="2"/>
  <c r="AG275" i="2"/>
  <c r="AG259" i="2"/>
  <c r="AG243" i="2"/>
  <c r="AG227" i="2"/>
  <c r="AG211" i="2"/>
  <c r="AG195" i="2"/>
  <c r="AG179" i="2"/>
  <c r="AG163" i="2"/>
  <c r="AG147" i="2"/>
  <c r="AG131" i="2"/>
  <c r="AG115" i="2"/>
  <c r="AG99" i="2"/>
  <c r="AG83" i="2"/>
  <c r="AG67" i="2"/>
  <c r="AG51" i="2"/>
  <c r="AG35" i="2"/>
  <c r="AG19" i="2"/>
  <c r="AG3" i="2"/>
  <c r="AG1054" i="2"/>
  <c r="AG1036" i="2"/>
  <c r="AG1016" i="2"/>
  <c r="AG998" i="2"/>
  <c r="AG981" i="2"/>
  <c r="AG964" i="2"/>
  <c r="AG947" i="2"/>
  <c r="AG930" i="2"/>
  <c r="AG913" i="2"/>
  <c r="AG896" i="2"/>
  <c r="AG880" i="2"/>
  <c r="AG864" i="2"/>
  <c r="AG848" i="2"/>
  <c r="AG832" i="2"/>
  <c r="AG816" i="2"/>
  <c r="AG800" i="2"/>
  <c r="AG784" i="2"/>
  <c r="AG768" i="2"/>
  <c r="AG752" i="2"/>
  <c r="AG736" i="2"/>
  <c r="AG720" i="2"/>
  <c r="AG704" i="2"/>
  <c r="AG688" i="2"/>
  <c r="AG672" i="2"/>
  <c r="AG656" i="2"/>
  <c r="AG640" i="2"/>
  <c r="AG624" i="2"/>
  <c r="AG608" i="2"/>
  <c r="AG592" i="2"/>
  <c r="AG576" i="2"/>
  <c r="AG560" i="2"/>
  <c r="AG544" i="2"/>
  <c r="AG528" i="2"/>
  <c r="AG512" i="2"/>
  <c r="AG496" i="2"/>
  <c r="AG480" i="2"/>
  <c r="AG464" i="2"/>
  <c r="AG448" i="2"/>
  <c r="AG432" i="2"/>
  <c r="AG416" i="2"/>
  <c r="AG400" i="2"/>
  <c r="AG384" i="2"/>
  <c r="AG368" i="2"/>
  <c r="AG352" i="2"/>
  <c r="AG336" i="2"/>
  <c r="AG320" i="2"/>
  <c r="AG304" i="2"/>
  <c r="AG288" i="2"/>
  <c r="AG272" i="2"/>
  <c r="AG256" i="2"/>
  <c r="AG240" i="2"/>
  <c r="AG224" i="2"/>
  <c r="AG208" i="2"/>
  <c r="AG192" i="2"/>
  <c r="AG176" i="2"/>
  <c r="AG160" i="2"/>
  <c r="AG144" i="2"/>
  <c r="AG128" i="2"/>
  <c r="AG112" i="2"/>
  <c r="AG96" i="2"/>
  <c r="AG80" i="2"/>
  <c r="AG64" i="2"/>
  <c r="AG48" i="2"/>
  <c r="AG32" i="2"/>
  <c r="AG16" i="2"/>
  <c r="AG1053" i="2"/>
  <c r="AG1034" i="2"/>
  <c r="AG1015" i="2"/>
  <c r="AG997" i="2"/>
  <c r="AG980" i="2"/>
  <c r="AG963" i="2"/>
  <c r="AG946" i="2"/>
  <c r="AG929" i="2"/>
  <c r="AG912" i="2"/>
  <c r="AG895" i="2"/>
  <c r="AG879" i="2"/>
  <c r="AG863" i="2"/>
  <c r="AG847" i="2"/>
  <c r="AG831" i="2"/>
  <c r="AG815" i="2"/>
  <c r="AG799" i="2"/>
  <c r="AG783" i="2"/>
  <c r="AG767" i="2"/>
  <c r="AG751" i="2"/>
  <c r="AG735" i="2"/>
  <c r="AG719" i="2"/>
  <c r="AG703" i="2"/>
  <c r="AG687" i="2"/>
  <c r="AG671" i="2"/>
  <c r="AG655" i="2"/>
  <c r="AG639" i="2"/>
  <c r="AG623" i="2"/>
  <c r="AG607" i="2"/>
  <c r="AG591" i="2"/>
  <c r="AG575" i="2"/>
  <c r="AG559" i="2"/>
  <c r="AG543" i="2"/>
  <c r="AG527" i="2"/>
  <c r="AG511" i="2"/>
  <c r="AG495" i="2"/>
  <c r="AG479" i="2"/>
  <c r="AG463" i="2"/>
  <c r="AG447" i="2"/>
  <c r="AG431" i="2"/>
  <c r="AG415" i="2"/>
  <c r="AG399" i="2"/>
  <c r="AG383" i="2"/>
  <c r="AG367" i="2"/>
  <c r="AG351" i="2"/>
  <c r="AG335" i="2"/>
  <c r="AG319" i="2"/>
  <c r="AG303" i="2"/>
  <c r="AG287" i="2"/>
  <c r="AG271" i="2"/>
  <c r="AG255" i="2"/>
  <c r="AG239" i="2"/>
  <c r="AG223" i="2"/>
  <c r="AG207" i="2"/>
  <c r="AG191" i="2"/>
  <c r="AG175" i="2"/>
  <c r="AG159" i="2"/>
  <c r="AG143" i="2"/>
  <c r="AG127" i="2"/>
  <c r="AG111" i="2"/>
  <c r="AG95" i="2"/>
  <c r="AG79" i="2"/>
  <c r="AG63" i="2"/>
  <c r="AG47" i="2"/>
  <c r="AG31" i="2"/>
  <c r="AG15" i="2"/>
  <c r="AG1050" i="2"/>
  <c r="AG1031" i="2"/>
  <c r="AG1013" i="2"/>
  <c r="AG995" i="2"/>
  <c r="AG978" i="2"/>
  <c r="AG961" i="2"/>
  <c r="AG944" i="2"/>
  <c r="AG927" i="2"/>
  <c r="AG910" i="2"/>
  <c r="AG893" i="2"/>
  <c r="AG877" i="2"/>
  <c r="AG861" i="2"/>
  <c r="AG845" i="2"/>
  <c r="AG829" i="2"/>
  <c r="AG813" i="2"/>
  <c r="AG797" i="2"/>
  <c r="AG781" i="2"/>
  <c r="AG765" i="2"/>
  <c r="AG749" i="2"/>
  <c r="AG733" i="2"/>
  <c r="AG717" i="2"/>
  <c r="AG701" i="2"/>
  <c r="AG685" i="2"/>
  <c r="AG669" i="2"/>
  <c r="AG653" i="2"/>
  <c r="AG637" i="2"/>
  <c r="AG621" i="2"/>
  <c r="AG605" i="2"/>
  <c r="AG589" i="2"/>
  <c r="AG573" i="2"/>
  <c r="AG557" i="2"/>
  <c r="AG541" i="2"/>
  <c r="AG525" i="2"/>
  <c r="AG509" i="2"/>
  <c r="AG493" i="2"/>
  <c r="AG477" i="2"/>
  <c r="AG461" i="2"/>
  <c r="AG445" i="2"/>
  <c r="AG429" i="2"/>
  <c r="AG413" i="2"/>
  <c r="AG397" i="2"/>
  <c r="AG381" i="2"/>
  <c r="AG365" i="2"/>
  <c r="AG349" i="2"/>
  <c r="AG333" i="2"/>
  <c r="AG317" i="2"/>
  <c r="AG301" i="2"/>
  <c r="AG285" i="2"/>
  <c r="AG269" i="2"/>
  <c r="AG253" i="2"/>
  <c r="AG237" i="2"/>
  <c r="AG221" i="2"/>
  <c r="AG205" i="2"/>
  <c r="AG189" i="2"/>
  <c r="AG173" i="2"/>
  <c r="AG157" i="2"/>
  <c r="AG141" i="2"/>
  <c r="AG125" i="2"/>
  <c r="AG109" i="2"/>
  <c r="AG93" i="2"/>
  <c r="AG77" i="2"/>
  <c r="AG61" i="2"/>
  <c r="AG45" i="2"/>
  <c r="AG29" i="2"/>
  <c r="AG13" i="2"/>
  <c r="AG1068" i="2"/>
  <c r="AG1048" i="2"/>
  <c r="AG1030" i="2"/>
  <c r="AG1012" i="2"/>
  <c r="AG994" i="2"/>
  <c r="AG977" i="2"/>
  <c r="AG960" i="2"/>
  <c r="AG943" i="2"/>
  <c r="AG926" i="2"/>
  <c r="AG909" i="2"/>
  <c r="AG892" i="2"/>
  <c r="AG876" i="2"/>
  <c r="AG860" i="2"/>
  <c r="AG844" i="2"/>
  <c r="AG828" i="2"/>
  <c r="AG812" i="2"/>
  <c r="AG796" i="2"/>
  <c r="AG780" i="2"/>
  <c r="AG764" i="2"/>
  <c r="AG748" i="2"/>
  <c r="AG732" i="2"/>
  <c r="AG716" i="2"/>
  <c r="AG700" i="2"/>
  <c r="AG684" i="2"/>
  <c r="AG668" i="2"/>
  <c r="AG652" i="2"/>
  <c r="AG636" i="2"/>
  <c r="AG620" i="2"/>
  <c r="AG604" i="2"/>
  <c r="AG588" i="2"/>
  <c r="AG572" i="2"/>
  <c r="AG556" i="2"/>
  <c r="AG540" i="2"/>
  <c r="AG524" i="2"/>
  <c r="AG508" i="2"/>
  <c r="AG492" i="2"/>
  <c r="AG476" i="2"/>
  <c r="AG460" i="2"/>
  <c r="AG444" i="2"/>
  <c r="AG428" i="2"/>
  <c r="AG412" i="2"/>
  <c r="AG396" i="2"/>
  <c r="AG380" i="2"/>
  <c r="AG364" i="2"/>
  <c r="AG348" i="2"/>
  <c r="AG332" i="2"/>
  <c r="AG316" i="2"/>
  <c r="AG300" i="2"/>
  <c r="AG284" i="2"/>
  <c r="AG268" i="2"/>
  <c r="AG252" i="2"/>
  <c r="AG236" i="2"/>
  <c r="AG220" i="2"/>
  <c r="AG204" i="2"/>
  <c r="AG188" i="2"/>
  <c r="AG172" i="2"/>
  <c r="AG156" i="2"/>
  <c r="AG140" i="2"/>
  <c r="AG124" i="2"/>
  <c r="AG108" i="2"/>
  <c r="AG92" i="2"/>
  <c r="AG76" i="2"/>
  <c r="AG60" i="2"/>
  <c r="AG44" i="2"/>
  <c r="AG28" i="2"/>
  <c r="AG12" i="2"/>
  <c r="AG1066" i="2"/>
  <c r="AG1047" i="2"/>
  <c r="AG1029" i="2"/>
  <c r="AG1011" i="2"/>
  <c r="AG993" i="2"/>
  <c r="AG976" i="2"/>
  <c r="AG959" i="2"/>
  <c r="AG942" i="2"/>
  <c r="AG925" i="2"/>
  <c r="AG908" i="2"/>
  <c r="AG891" i="2"/>
  <c r="AG875" i="2"/>
  <c r="AG859" i="2"/>
  <c r="AG843" i="2"/>
  <c r="AG827" i="2"/>
  <c r="AG811" i="2"/>
  <c r="AG795" i="2"/>
  <c r="AG779" i="2"/>
  <c r="AG763" i="2"/>
  <c r="AG747" i="2"/>
  <c r="AG731" i="2"/>
  <c r="AG715" i="2"/>
  <c r="AG699" i="2"/>
  <c r="AG683" i="2"/>
  <c r="AG667" i="2"/>
  <c r="AG651" i="2"/>
  <c r="AG635" i="2"/>
  <c r="AG619" i="2"/>
  <c r="AG603" i="2"/>
  <c r="AG587" i="2"/>
  <c r="AG571" i="2"/>
  <c r="AG555" i="2"/>
  <c r="AG539" i="2"/>
  <c r="AG523" i="2"/>
  <c r="AG507" i="2"/>
  <c r="AG491" i="2"/>
  <c r="AG475" i="2"/>
  <c r="AG459" i="2"/>
  <c r="AG443" i="2"/>
  <c r="AG427" i="2"/>
  <c r="AG411" i="2"/>
  <c r="AG395" i="2"/>
  <c r="AG379" i="2"/>
  <c r="AG363" i="2"/>
  <c r="AG347" i="2"/>
  <c r="AG331" i="2"/>
  <c r="AG315" i="2"/>
  <c r="AG299" i="2"/>
  <c r="AG283" i="2"/>
  <c r="AG267" i="2"/>
  <c r="AG251" i="2"/>
  <c r="AG235" i="2"/>
  <c r="AG219" i="2"/>
  <c r="AG203" i="2"/>
  <c r="AG187" i="2"/>
  <c r="AG171" i="2"/>
  <c r="AG155" i="2"/>
  <c r="AG139" i="2"/>
  <c r="AG123" i="2"/>
  <c r="AG107" i="2"/>
  <c r="AG91" i="2"/>
  <c r="AG75" i="2"/>
  <c r="AG59" i="2"/>
  <c r="AG43" i="2"/>
  <c r="AG27" i="2"/>
  <c r="AG11" i="2"/>
  <c r="AG1060" i="2"/>
  <c r="AG1028" i="2"/>
  <c r="AG1004" i="2"/>
  <c r="AG973" i="2"/>
  <c r="AG948" i="2"/>
  <c r="AG919" i="2"/>
  <c r="AG890" i="2"/>
  <c r="AG868" i="2"/>
  <c r="AG840" i="2"/>
  <c r="AG817" i="2"/>
  <c r="AG790" i="2"/>
  <c r="AG762" i="2"/>
  <c r="AG740" i="2"/>
  <c r="AG712" i="2"/>
  <c r="AG689" i="2"/>
  <c r="AG662" i="2"/>
  <c r="AG634" i="2"/>
  <c r="AG612" i="2"/>
  <c r="AG584" i="2"/>
  <c r="AG561" i="2"/>
  <c r="AG534" i="2"/>
  <c r="AG506" i="2"/>
  <c r="AG484" i="2"/>
  <c r="AG456" i="2"/>
  <c r="AG433" i="2"/>
  <c r="AG406" i="2"/>
  <c r="AG378" i="2"/>
  <c r="AG356" i="2"/>
  <c r="AG328" i="2"/>
  <c r="AG305" i="2"/>
  <c r="AG278" i="2"/>
  <c r="AG250" i="2"/>
  <c r="AG228" i="2"/>
  <c r="AG200" i="2"/>
  <c r="AG177" i="2"/>
  <c r="AG150" i="2"/>
  <c r="AG122" i="2"/>
  <c r="AG100" i="2"/>
  <c r="AG72" i="2"/>
  <c r="AG49" i="2"/>
  <c r="AG22" i="2"/>
  <c r="AG1059" i="2"/>
  <c r="AG1027" i="2"/>
  <c r="AG1000" i="2"/>
  <c r="AG972" i="2"/>
  <c r="AG945" i="2"/>
  <c r="AG918" i="2"/>
  <c r="AG889" i="2"/>
  <c r="AG866" i="2"/>
  <c r="AG839" i="2"/>
  <c r="AG814" i="2"/>
  <c r="AG789" i="2"/>
  <c r="AG761" i="2"/>
  <c r="AG738" i="2"/>
  <c r="AG711" i="2"/>
  <c r="AG686" i="2"/>
  <c r="AG661" i="2"/>
  <c r="AG633" i="2"/>
  <c r="AG610" i="2"/>
  <c r="AG583" i="2"/>
  <c r="AG558" i="2"/>
  <c r="AG533" i="2"/>
  <c r="AG505" i="2"/>
  <c r="AG482" i="2"/>
  <c r="AG455" i="2"/>
  <c r="AG430" i="2"/>
  <c r="AG405" i="2"/>
  <c r="AG377" i="2"/>
  <c r="AG354" i="2"/>
  <c r="AG327" i="2"/>
  <c r="AG302" i="2"/>
  <c r="AG277" i="2"/>
  <c r="AG249" i="2"/>
  <c r="AG226" i="2"/>
  <c r="AG199" i="2"/>
  <c r="AG174" i="2"/>
  <c r="AG149" i="2"/>
  <c r="AG121" i="2"/>
  <c r="AG98" i="2"/>
  <c r="AG71" i="2"/>
  <c r="AG46" i="2"/>
  <c r="AG21" i="2"/>
  <c r="AG1058" i="2"/>
  <c r="AG1026" i="2"/>
  <c r="AG999" i="2"/>
  <c r="AG971" i="2"/>
  <c r="AG941" i="2"/>
  <c r="AG917" i="2"/>
  <c r="AG888" i="2"/>
  <c r="AG865" i="2"/>
  <c r="AG838" i="2"/>
  <c r="AG810" i="2"/>
  <c r="AG788" i="2"/>
  <c r="AG760" i="2"/>
  <c r="AG737" i="2"/>
  <c r="AG710" i="2"/>
  <c r="AG682" i="2"/>
  <c r="AG660" i="2"/>
  <c r="AG632" i="2"/>
  <c r="AG609" i="2"/>
  <c r="AG582" i="2"/>
  <c r="AG554" i="2"/>
  <c r="AG532" i="2"/>
  <c r="AG504" i="2"/>
  <c r="AG481" i="2"/>
  <c r="AG454" i="2"/>
  <c r="AG426" i="2"/>
  <c r="AG404" i="2"/>
  <c r="AG376" i="2"/>
  <c r="AG353" i="2"/>
  <c r="AG326" i="2"/>
  <c r="AG298" i="2"/>
  <c r="AG276" i="2"/>
  <c r="AG248" i="2"/>
  <c r="AG225" i="2"/>
  <c r="AG198" i="2"/>
  <c r="AG170" i="2"/>
  <c r="AG148" i="2"/>
  <c r="AG120" i="2"/>
  <c r="AG97" i="2"/>
  <c r="AG70" i="2"/>
  <c r="AG42" i="2"/>
  <c r="AG20" i="2"/>
  <c r="AG1056" i="2"/>
  <c r="AG1025" i="2"/>
  <c r="AG996" i="2"/>
  <c r="AG970" i="2"/>
  <c r="AG940" i="2"/>
  <c r="AG915" i="2"/>
  <c r="AG887" i="2"/>
  <c r="AG862" i="2"/>
  <c r="AG837" i="2"/>
  <c r="AG809" i="2"/>
  <c r="AG786" i="2"/>
  <c r="AG759" i="2"/>
  <c r="AG734" i="2"/>
  <c r="AG709" i="2"/>
  <c r="AG681" i="2"/>
  <c r="AG658" i="2"/>
  <c r="AG631" i="2"/>
  <c r="AG606" i="2"/>
  <c r="AG581" i="2"/>
  <c r="AG553" i="2"/>
  <c r="AG530" i="2"/>
  <c r="AG503" i="2"/>
  <c r="AG478" i="2"/>
  <c r="AG453" i="2"/>
  <c r="AG425" i="2"/>
  <c r="AG402" i="2"/>
  <c r="AG375" i="2"/>
  <c r="AG350" i="2"/>
  <c r="AG325" i="2"/>
  <c r="AG297" i="2"/>
  <c r="AG274" i="2"/>
  <c r="AG247" i="2"/>
  <c r="AG222" i="2"/>
  <c r="AG197" i="2"/>
  <c r="AG169" i="2"/>
  <c r="AG146" i="2"/>
  <c r="AG119" i="2"/>
  <c r="AG94" i="2"/>
  <c r="AG69" i="2"/>
  <c r="AG41" i="2"/>
  <c r="AG18" i="2"/>
  <c r="AG1055" i="2"/>
  <c r="AG1024" i="2"/>
  <c r="AG992" i="2"/>
  <c r="AG968" i="2"/>
  <c r="AG939" i="2"/>
  <c r="AG914" i="2"/>
  <c r="AG886" i="2"/>
  <c r="AG858" i="2"/>
  <c r="AG836" i="2"/>
  <c r="AG808" i="2"/>
  <c r="AG785" i="2"/>
  <c r="AG758" i="2"/>
  <c r="AG730" i="2"/>
  <c r="AG708" i="2"/>
  <c r="AG680" i="2"/>
  <c r="AG657" i="2"/>
  <c r="AG630" i="2"/>
  <c r="AG602" i="2"/>
  <c r="AG580" i="2"/>
  <c r="AG552" i="2"/>
  <c r="AG529" i="2"/>
  <c r="AG502" i="2"/>
  <c r="AG474" i="2"/>
  <c r="AG452" i="2"/>
  <c r="AG424" i="2"/>
  <c r="AG401" i="2"/>
  <c r="AG374" i="2"/>
  <c r="AG346" i="2"/>
  <c r="AG324" i="2"/>
  <c r="AG296" i="2"/>
  <c r="AG273" i="2"/>
  <c r="AG246" i="2"/>
  <c r="AG218" i="2"/>
  <c r="AG196" i="2"/>
  <c r="AG168" i="2"/>
  <c r="AG145" i="2"/>
  <c r="AG118" i="2"/>
  <c r="AG90" i="2"/>
  <c r="AG68" i="2"/>
  <c r="AG40" i="2"/>
  <c r="AG17" i="2"/>
  <c r="AG1052" i="2"/>
  <c r="AG1023" i="2"/>
  <c r="AG991" i="2"/>
  <c r="AG966" i="2"/>
  <c r="AG938" i="2"/>
  <c r="AG911" i="2"/>
  <c r="AG885" i="2"/>
  <c r="AG857" i="2"/>
  <c r="AG834" i="2"/>
  <c r="AG807" i="2"/>
  <c r="AG782" i="2"/>
  <c r="AG757" i="2"/>
  <c r="AG729" i="2"/>
  <c r="AG706" i="2"/>
  <c r="AG679" i="2"/>
  <c r="AG654" i="2"/>
  <c r="AG629" i="2"/>
  <c r="AG601" i="2"/>
  <c r="AG578" i="2"/>
  <c r="AG551" i="2"/>
  <c r="AG526" i="2"/>
  <c r="AG501" i="2"/>
  <c r="AG473" i="2"/>
  <c r="AG450" i="2"/>
  <c r="AG423" i="2"/>
  <c r="AG398" i="2"/>
  <c r="AG373" i="2"/>
  <c r="AG345" i="2"/>
  <c r="AG322" i="2"/>
  <c r="AG295" i="2"/>
  <c r="AG270" i="2"/>
  <c r="AG245" i="2"/>
  <c r="AG217" i="2"/>
  <c r="AG194" i="2"/>
  <c r="AG167" i="2"/>
  <c r="AG142" i="2"/>
  <c r="AG117" i="2"/>
  <c r="AG89" i="2"/>
  <c r="AG66" i="2"/>
  <c r="AG39" i="2"/>
  <c r="AG14" i="2"/>
  <c r="AG1046" i="2"/>
  <c r="AG1022" i="2"/>
  <c r="AG990" i="2"/>
  <c r="AG965" i="2"/>
  <c r="AG936" i="2"/>
  <c r="AG907" i="2"/>
  <c r="AG884" i="2"/>
  <c r="AG856" i="2"/>
  <c r="AG833" i="2"/>
  <c r="AG806" i="2"/>
  <c r="AG778" i="2"/>
  <c r="AG756" i="2"/>
  <c r="AG728" i="2"/>
  <c r="AG705" i="2"/>
  <c r="AG678" i="2"/>
  <c r="AG650" i="2"/>
  <c r="AG628" i="2"/>
  <c r="AG600" i="2"/>
  <c r="AG577" i="2"/>
  <c r="AG550" i="2"/>
  <c r="AG522" i="2"/>
  <c r="AG500" i="2"/>
  <c r="AG472" i="2"/>
  <c r="AG449" i="2"/>
  <c r="AG422" i="2"/>
  <c r="AG394" i="2"/>
  <c r="AG372" i="2"/>
  <c r="AG344" i="2"/>
  <c r="AG321" i="2"/>
  <c r="AG294" i="2"/>
  <c r="AG266" i="2"/>
  <c r="AG244" i="2"/>
  <c r="AG216" i="2"/>
  <c r="AG193" i="2"/>
  <c r="AG166" i="2"/>
  <c r="AG138" i="2"/>
  <c r="AG116" i="2"/>
  <c r="AG88" i="2"/>
  <c r="AG65" i="2"/>
  <c r="AG38" i="2"/>
  <c r="AG10" i="2"/>
  <c r="AG1045" i="2"/>
  <c r="AG1020" i="2"/>
  <c r="AG989" i="2"/>
  <c r="AG962" i="2"/>
  <c r="AG935" i="2"/>
  <c r="AG906" i="2"/>
  <c r="AG882" i="2"/>
  <c r="AG855" i="2"/>
  <c r="AG830" i="2"/>
  <c r="AG805" i="2"/>
  <c r="AG777" i="2"/>
  <c r="AG754" i="2"/>
  <c r="AG727" i="2"/>
  <c r="AG702" i="2"/>
  <c r="AG677" i="2"/>
  <c r="AG649" i="2"/>
  <c r="AG626" i="2"/>
  <c r="AG599" i="2"/>
  <c r="AG574" i="2"/>
  <c r="AG549" i="2"/>
  <c r="AG521" i="2"/>
  <c r="AG498" i="2"/>
  <c r="AG471" i="2"/>
  <c r="AG446" i="2"/>
  <c r="AG421" i="2"/>
  <c r="AG393" i="2"/>
  <c r="AG370" i="2"/>
  <c r="AG343" i="2"/>
  <c r="AG318" i="2"/>
  <c r="AG293" i="2"/>
  <c r="AG265" i="2"/>
  <c r="AG242" i="2"/>
  <c r="AG215" i="2"/>
  <c r="AG190" i="2"/>
  <c r="AG165" i="2"/>
  <c r="AG137" i="2"/>
  <c r="AG114" i="2"/>
  <c r="AG87" i="2"/>
  <c r="AG62" i="2"/>
  <c r="AG37" i="2"/>
  <c r="AG9" i="2"/>
  <c r="AG1044" i="2"/>
  <c r="AG1018" i="2"/>
  <c r="AG988" i="2"/>
  <c r="AG958" i="2"/>
  <c r="AG934" i="2"/>
  <c r="AG904" i="2"/>
  <c r="AG881" i="2"/>
  <c r="AG854" i="2"/>
  <c r="AG826" i="2"/>
  <c r="AG804" i="2"/>
  <c r="AG776" i="2"/>
  <c r="AG753" i="2"/>
  <c r="AG726" i="2"/>
  <c r="AG698" i="2"/>
  <c r="AG676" i="2"/>
  <c r="AG648" i="2"/>
  <c r="AG625" i="2"/>
  <c r="AG598" i="2"/>
  <c r="AG570" i="2"/>
  <c r="AG548" i="2"/>
  <c r="AG520" i="2"/>
  <c r="AG497" i="2"/>
  <c r="AG470" i="2"/>
  <c r="AG442" i="2"/>
  <c r="AG420" i="2"/>
  <c r="AG392" i="2"/>
  <c r="AG369" i="2"/>
  <c r="AG342" i="2"/>
  <c r="AG314" i="2"/>
  <c r="AG292" i="2"/>
  <c r="AG264" i="2"/>
  <c r="AG241" i="2"/>
  <c r="AG214" i="2"/>
  <c r="AG186" i="2"/>
  <c r="AG164" i="2"/>
  <c r="AG136" i="2"/>
  <c r="AG113" i="2"/>
  <c r="AG86" i="2"/>
  <c r="AG58" i="2"/>
  <c r="AG36" i="2"/>
  <c r="AG8" i="2"/>
  <c r="AG1043" i="2"/>
  <c r="AG1014" i="2"/>
  <c r="AG987" i="2"/>
  <c r="AG957" i="2"/>
  <c r="AG932" i="2"/>
  <c r="AG903" i="2"/>
  <c r="AG878" i="2"/>
  <c r="AG853" i="2"/>
  <c r="AG825" i="2"/>
  <c r="AG802" i="2"/>
  <c r="AG775" i="2"/>
  <c r="AG750" i="2"/>
  <c r="AG725" i="2"/>
  <c r="AG697" i="2"/>
  <c r="AG674" i="2"/>
  <c r="AG647" i="2"/>
  <c r="AG622" i="2"/>
  <c r="AG597" i="2"/>
  <c r="AG569" i="2"/>
  <c r="AG546" i="2"/>
  <c r="AG519" i="2"/>
  <c r="AG494" i="2"/>
  <c r="AG469" i="2"/>
  <c r="AG441" i="2"/>
  <c r="AG418" i="2"/>
  <c r="AG391" i="2"/>
  <c r="AG366" i="2"/>
  <c r="AG341" i="2"/>
  <c r="AG313" i="2"/>
  <c r="AG290" i="2"/>
  <c r="AG263" i="2"/>
  <c r="AG238" i="2"/>
  <c r="AG213" i="2"/>
  <c r="AG185" i="2"/>
  <c r="AG162" i="2"/>
  <c r="AG135" i="2"/>
  <c r="AG110" i="2"/>
  <c r="AG85" i="2"/>
  <c r="AG57" i="2"/>
  <c r="AG34" i="2"/>
  <c r="AG7" i="2"/>
  <c r="AG1042" i="2"/>
  <c r="AG1010" i="2"/>
  <c r="AG986" i="2"/>
  <c r="AG956" i="2"/>
  <c r="AG931" i="2"/>
  <c r="AG902" i="2"/>
  <c r="AG874" i="2"/>
  <c r="AG852" i="2"/>
  <c r="AG824" i="2"/>
  <c r="AG801" i="2"/>
  <c r="AG774" i="2"/>
  <c r="AG746" i="2"/>
  <c r="AG724" i="2"/>
  <c r="AG696" i="2"/>
  <c r="AG673" i="2"/>
  <c r="AG646" i="2"/>
  <c r="AG618" i="2"/>
  <c r="AG596" i="2"/>
  <c r="AG568" i="2"/>
  <c r="AG545" i="2"/>
  <c r="AG518" i="2"/>
  <c r="AG490" i="2"/>
  <c r="AG468" i="2"/>
  <c r="AG440" i="2"/>
  <c r="AG417" i="2"/>
  <c r="AG390" i="2"/>
  <c r="AG362" i="2"/>
  <c r="AG340" i="2"/>
  <c r="AG312" i="2"/>
  <c r="AG289" i="2"/>
  <c r="AG262" i="2"/>
  <c r="AG234" i="2"/>
  <c r="AG212" i="2"/>
  <c r="AG184" i="2"/>
  <c r="AG161" i="2"/>
  <c r="AG134" i="2"/>
  <c r="AG106" i="2"/>
  <c r="AG84" i="2"/>
  <c r="AG56" i="2"/>
  <c r="AG33" i="2"/>
  <c r="AG6" i="2"/>
  <c r="AG1041" i="2"/>
  <c r="AG1009" i="2"/>
  <c r="AG983" i="2"/>
  <c r="AG955" i="2"/>
  <c r="AG928" i="2"/>
  <c r="AG901" i="2"/>
  <c r="AG873" i="2"/>
  <c r="AG850" i="2"/>
  <c r="AG823" i="2"/>
  <c r="AG798" i="2"/>
  <c r="AG773" i="2"/>
  <c r="AG745" i="2"/>
  <c r="AG722" i="2"/>
  <c r="AG695" i="2"/>
  <c r="AG670" i="2"/>
  <c r="AG645" i="2"/>
  <c r="AG617" i="2"/>
  <c r="AG594" i="2"/>
  <c r="AG567" i="2"/>
  <c r="AG542" i="2"/>
  <c r="AG517" i="2"/>
  <c r="AG489" i="2"/>
  <c r="AG466" i="2"/>
  <c r="AG439" i="2"/>
  <c r="AG414" i="2"/>
  <c r="AG389" i="2"/>
  <c r="AG361" i="2"/>
  <c r="AG338" i="2"/>
  <c r="AG311" i="2"/>
  <c r="AG286" i="2"/>
  <c r="AG261" i="2"/>
  <c r="AG233" i="2"/>
  <c r="AG210" i="2"/>
  <c r="AG183" i="2"/>
  <c r="AG158" i="2"/>
  <c r="AG133" i="2"/>
  <c r="AG105" i="2"/>
  <c r="AG82" i="2"/>
  <c r="AG55" i="2"/>
  <c r="AG30" i="2"/>
  <c r="AG5" i="2"/>
  <c r="AG1064" i="2"/>
  <c r="AG1040" i="2"/>
  <c r="AG1008" i="2"/>
  <c r="AG982" i="2"/>
  <c r="AG954" i="2"/>
  <c r="AG924" i="2"/>
  <c r="AG900" i="2"/>
  <c r="AG872" i="2"/>
  <c r="AG849" i="2"/>
  <c r="AG822" i="2"/>
  <c r="AG794" i="2"/>
  <c r="AG772" i="2"/>
  <c r="AG744" i="2"/>
  <c r="AG721" i="2"/>
  <c r="AG694" i="2"/>
  <c r="AG666" i="2"/>
  <c r="AG644" i="2"/>
  <c r="AG616" i="2"/>
  <c r="AG593" i="2"/>
  <c r="AG566" i="2"/>
  <c r="AG538" i="2"/>
  <c r="AG516" i="2"/>
  <c r="AG488" i="2"/>
  <c r="AG465" i="2"/>
  <c r="AG438" i="2"/>
  <c r="AG410" i="2"/>
  <c r="AG388" i="2"/>
  <c r="AG360" i="2"/>
  <c r="AG337" i="2"/>
  <c r="AG310" i="2"/>
  <c r="AG282" i="2"/>
  <c r="AG260" i="2"/>
  <c r="AG232" i="2"/>
  <c r="AG209" i="2"/>
  <c r="AG182" i="2"/>
  <c r="AG154" i="2"/>
  <c r="AG132" i="2"/>
  <c r="AG104" i="2"/>
  <c r="AG81" i="2"/>
  <c r="AG54" i="2"/>
  <c r="AG26" i="2"/>
  <c r="AG4" i="2"/>
  <c r="AG280" i="2"/>
  <c r="AG562" i="2"/>
  <c r="AG692" i="2"/>
  <c r="AG974" i="2"/>
  <c r="AG23" i="2"/>
  <c r="AG152" i="2"/>
  <c r="AG281" i="2"/>
  <c r="AG434" i="2"/>
  <c r="AG564" i="2"/>
  <c r="AG693" i="2"/>
  <c r="AG841" i="2"/>
  <c r="AG975" i="2"/>
  <c r="AG52" i="2"/>
  <c r="AG181" i="2"/>
  <c r="AG329" i="2"/>
  <c r="AG458" i="2"/>
  <c r="AG590" i="2"/>
  <c r="AG741" i="2"/>
  <c r="AG1007" i="2"/>
  <c r="AG73" i="2"/>
  <c r="AG202" i="2"/>
  <c r="AG334" i="2"/>
  <c r="AG485" i="2"/>
  <c r="AG614" i="2"/>
  <c r="AG743" i="2"/>
  <c r="AG894" i="2"/>
  <c r="AG1037" i="2"/>
  <c r="N141" i="4"/>
  <c r="N140" i="2"/>
  <c r="N156" i="4"/>
  <c r="N155" i="2"/>
  <c r="N386" i="4"/>
  <c r="N385" i="2"/>
  <c r="AG74" i="2"/>
  <c r="AG206" i="2"/>
  <c r="AG615" i="2"/>
  <c r="AG766" i="2"/>
  <c r="AG897" i="2"/>
  <c r="AG1038" i="2"/>
  <c r="AD38" i="2"/>
  <c r="AE38" i="2" s="1"/>
  <c r="N179" i="4"/>
  <c r="N178" i="2"/>
  <c r="N397" i="4"/>
  <c r="N396" i="2"/>
  <c r="N136" i="4"/>
  <c r="N135" i="2"/>
  <c r="N384" i="4"/>
  <c r="N383" i="2"/>
  <c r="N399" i="4"/>
  <c r="N398" i="2"/>
  <c r="N408" i="4"/>
  <c r="N407" i="2"/>
  <c r="AG78" i="2"/>
  <c r="AG229" i="2"/>
  <c r="AG358" i="2"/>
  <c r="AG487" i="2"/>
  <c r="AG638" i="2"/>
  <c r="AG769" i="2"/>
  <c r="AG898" i="2"/>
  <c r="AG1061" i="2"/>
  <c r="N512" i="4"/>
  <c r="N511" i="2"/>
  <c r="N310" i="4"/>
  <c r="N309" i="2"/>
  <c r="N150" i="4"/>
  <c r="N149" i="2"/>
  <c r="N441" i="4"/>
  <c r="N440" i="2"/>
  <c r="N481" i="4"/>
  <c r="N480" i="2"/>
  <c r="AG101" i="2"/>
  <c r="AG230" i="2"/>
  <c r="AG359" i="2"/>
  <c r="AG510" i="2"/>
  <c r="AG641" i="2"/>
  <c r="AG770" i="2"/>
  <c r="AG920" i="2"/>
  <c r="AG1062" i="2"/>
  <c r="AD7" i="2"/>
  <c r="AE7" i="2" s="1"/>
  <c r="AG102" i="2"/>
  <c r="AG231" i="2"/>
  <c r="AG382" i="2"/>
  <c r="AG513" i="2"/>
  <c r="AG642" i="2"/>
  <c r="AG791" i="2"/>
  <c r="AG922" i="2"/>
  <c r="AG1063" i="2"/>
  <c r="AG357" i="2"/>
  <c r="AG103" i="2"/>
  <c r="AG254" i="2"/>
  <c r="AG385" i="2"/>
  <c r="AG514" i="2"/>
  <c r="AG663" i="2"/>
  <c r="AG792" i="2"/>
  <c r="AG923" i="2"/>
  <c r="N464" i="4"/>
  <c r="N463" i="2"/>
  <c r="AG486" i="2"/>
  <c r="AG126" i="2"/>
  <c r="AG257" i="2"/>
  <c r="AG386" i="2"/>
  <c r="AG535" i="2"/>
  <c r="AG664" i="2"/>
  <c r="AG793" i="2"/>
  <c r="AG949" i="2"/>
  <c r="N548" i="4"/>
  <c r="N547" i="2"/>
  <c r="N393" i="4"/>
  <c r="N392" i="2"/>
  <c r="N79" i="4"/>
  <c r="N78" i="2"/>
  <c r="N355" i="4"/>
  <c r="N354" i="2"/>
  <c r="N476" i="4"/>
  <c r="N475" i="2"/>
  <c r="N530" i="4"/>
  <c r="N529" i="2"/>
  <c r="AG129" i="2"/>
  <c r="AG258" i="2"/>
  <c r="AG407" i="2"/>
  <c r="AG536" i="2"/>
  <c r="AG665" i="2"/>
  <c r="AG818" i="2"/>
  <c r="AG951" i="2"/>
  <c r="AD74" i="2"/>
  <c r="AE74" i="2" s="1"/>
  <c r="N108" i="4"/>
  <c r="N107" i="2"/>
  <c r="N489" i="4"/>
  <c r="N488" i="2"/>
  <c r="N535" i="4"/>
  <c r="N534" i="2"/>
  <c r="N500" i="4"/>
  <c r="N499" i="2"/>
  <c r="N63" i="4"/>
  <c r="N62" i="2"/>
  <c r="N115" i="4"/>
  <c r="N114" i="2"/>
  <c r="N65" i="4"/>
  <c r="N64" i="2"/>
  <c r="N138" i="4"/>
  <c r="N137" i="2"/>
  <c r="N71" i="4"/>
  <c r="N70" i="2"/>
  <c r="N163" i="4"/>
  <c r="N162" i="2"/>
  <c r="N127" i="4"/>
  <c r="N126" i="2"/>
  <c r="N284" i="4"/>
  <c r="N283" i="2"/>
  <c r="N109" i="4"/>
  <c r="N108" i="2"/>
  <c r="N117" i="4"/>
  <c r="N116" i="2"/>
  <c r="N414" i="4"/>
  <c r="N413" i="2"/>
  <c r="N41" i="4"/>
  <c r="N40" i="2"/>
  <c r="N474" i="4"/>
  <c r="N473" i="2"/>
  <c r="N445" i="4"/>
  <c r="N444" i="2"/>
  <c r="N381" i="4"/>
  <c r="N380" i="2"/>
  <c r="N339" i="4"/>
  <c r="N338" i="2"/>
  <c r="N550" i="4"/>
  <c r="N549" i="2"/>
  <c r="AG2" i="2"/>
  <c r="AG130" i="2"/>
  <c r="AG279" i="2"/>
  <c r="AG408" i="2"/>
  <c r="AG537" i="2"/>
  <c r="AG690" i="2"/>
  <c r="AG820" i="2"/>
  <c r="AG952" i="2"/>
  <c r="N524" i="4"/>
  <c r="N523" i="2"/>
  <c r="N52" i="4"/>
  <c r="N51" i="2"/>
  <c r="N143" i="4"/>
  <c r="N142" i="2"/>
  <c r="N210" i="4"/>
  <c r="N209" i="2"/>
  <c r="N435" i="4"/>
  <c r="N434" i="2"/>
  <c r="N505" i="4"/>
  <c r="N504" i="2"/>
  <c r="N369" i="4"/>
  <c r="N368" i="2"/>
  <c r="N56" i="4"/>
  <c r="N55" i="2"/>
  <c r="N146" i="4"/>
  <c r="N145" i="2"/>
  <c r="N75" i="4"/>
  <c r="N74" i="2"/>
  <c r="N78" i="4"/>
  <c r="N77" i="2"/>
  <c r="N113" i="4"/>
  <c r="N112" i="2"/>
  <c r="N300" i="4"/>
  <c r="N299" i="2"/>
  <c r="N470" i="4"/>
  <c r="N469" i="2"/>
  <c r="N337" i="4"/>
  <c r="N336" i="2"/>
  <c r="N515" i="4"/>
  <c r="N514" i="2"/>
  <c r="N493" i="4"/>
  <c r="N492" i="2"/>
  <c r="AH30" i="2"/>
  <c r="AI30" i="2" s="1" a="1"/>
  <c r="AI30" i="2" s="1"/>
  <c r="AH67" i="2"/>
  <c r="AI67" i="2" s="1" a="1"/>
  <c r="AI67" i="2" s="1"/>
  <c r="AH103" i="2"/>
  <c r="AI103" i="2" s="1" a="1"/>
  <c r="AI103" i="2" s="1"/>
  <c r="AH139" i="2"/>
  <c r="AI139" i="2" s="1" a="1"/>
  <c r="AI139" i="2" s="1"/>
  <c r="AH177" i="2"/>
  <c r="AI177" i="2" s="1" a="1"/>
  <c r="AI177" i="2" s="1"/>
  <c r="AH213" i="2"/>
  <c r="AI213" i="2" s="1" a="1"/>
  <c r="AI213" i="2" s="1"/>
  <c r="AH249" i="2"/>
  <c r="AI249" i="2" s="1" a="1"/>
  <c r="AI249" i="2" s="1"/>
  <c r="AH286" i="2"/>
  <c r="AI286" i="2" s="1" a="1"/>
  <c r="AI286" i="2" s="1"/>
  <c r="AH323" i="2"/>
  <c r="AI323" i="2" s="1" a="1"/>
  <c r="AI323" i="2" s="1"/>
  <c r="AH359" i="2"/>
  <c r="AI359" i="2" s="1" a="1"/>
  <c r="AI359" i="2" s="1"/>
  <c r="AH395" i="2"/>
  <c r="AI395" i="2" s="1" a="1"/>
  <c r="AI395" i="2" s="1"/>
  <c r="AH433" i="2"/>
  <c r="AI433" i="2" s="1" a="1"/>
  <c r="AI433" i="2" s="1"/>
  <c r="AH469" i="2"/>
  <c r="AI469" i="2" s="1" a="1"/>
  <c r="AI469" i="2" s="1"/>
  <c r="AH505" i="2"/>
  <c r="AI505" i="2" s="1" a="1"/>
  <c r="AI505" i="2" s="1"/>
  <c r="AH542" i="2"/>
  <c r="AI542" i="2" s="1" a="1"/>
  <c r="AI542" i="2" s="1"/>
  <c r="AH579" i="2"/>
  <c r="AI579" i="2" s="1" a="1"/>
  <c r="AI579" i="2" s="1"/>
  <c r="AH615" i="2"/>
  <c r="AI615" i="2" s="1" a="1"/>
  <c r="AI615" i="2" s="1"/>
  <c r="AH651" i="2"/>
  <c r="AI651" i="2" s="1" a="1"/>
  <c r="AI651" i="2" s="1"/>
  <c r="AH689" i="2"/>
  <c r="AI689" i="2" s="1" a="1"/>
  <c r="AI689" i="2" s="1"/>
  <c r="AH725" i="2"/>
  <c r="AI725" i="2" s="1" a="1"/>
  <c r="AI725" i="2" s="1"/>
  <c r="AH761" i="2"/>
  <c r="AI761" i="2" s="1" a="1"/>
  <c r="AI761" i="2" s="1"/>
  <c r="AH798" i="2"/>
  <c r="AI798" i="2" s="1" a="1"/>
  <c r="AI798" i="2" s="1"/>
  <c r="AH835" i="2"/>
  <c r="AI835" i="2" s="1" a="1"/>
  <c r="AI835" i="2" s="1"/>
  <c r="AH871" i="2"/>
  <c r="AI871" i="2" s="1" a="1"/>
  <c r="AI871" i="2" s="1"/>
  <c r="AH907" i="2"/>
  <c r="AI907" i="2" s="1" a="1"/>
  <c r="AI907" i="2" s="1"/>
  <c r="AH945" i="2"/>
  <c r="AI945" i="2" s="1" a="1"/>
  <c r="AI945" i="2" s="1"/>
  <c r="AH981" i="2"/>
  <c r="AI981" i="2" s="1" a="1"/>
  <c r="AI981" i="2" s="1"/>
  <c r="AH1017" i="2"/>
  <c r="AI1017" i="2" s="1" a="1"/>
  <c r="AI1017" i="2" s="1"/>
  <c r="AE47" i="2"/>
  <c r="AD76" i="2"/>
  <c r="AE76" i="2" s="1"/>
  <c r="N370" i="2"/>
  <c r="AD393" i="2"/>
  <c r="AE393" i="2" s="1"/>
  <c r="N514" i="4"/>
  <c r="N513" i="2"/>
  <c r="N497" i="4"/>
  <c r="N496" i="2"/>
  <c r="N396" i="4"/>
  <c r="N395" i="2"/>
  <c r="N554" i="4"/>
  <c r="N553" i="2"/>
  <c r="AH1055" i="2"/>
  <c r="AI1055" i="2" s="1" a="1"/>
  <c r="AI1055" i="2" s="1"/>
  <c r="AH1039" i="2"/>
  <c r="AI1039" i="2" s="1" a="1"/>
  <c r="AI1039" i="2" s="1"/>
  <c r="AH1023" i="2"/>
  <c r="AI1023" i="2" s="1" a="1"/>
  <c r="AI1023" i="2" s="1"/>
  <c r="AH1007" i="2"/>
  <c r="AI1007" i="2" s="1" a="1"/>
  <c r="AI1007" i="2" s="1"/>
  <c r="AH991" i="2"/>
  <c r="AI991" i="2" s="1" a="1"/>
  <c r="AI991" i="2" s="1"/>
  <c r="AH975" i="2"/>
  <c r="AI975" i="2" s="1" a="1"/>
  <c r="AI975" i="2" s="1"/>
  <c r="AH959" i="2"/>
  <c r="AI959" i="2" s="1" a="1"/>
  <c r="AI959" i="2" s="1"/>
  <c r="AH943" i="2"/>
  <c r="AI943" i="2" s="1" a="1"/>
  <c r="AI943" i="2" s="1"/>
  <c r="AH927" i="2"/>
  <c r="AI927" i="2" s="1" a="1"/>
  <c r="AI927" i="2" s="1"/>
  <c r="AH911" i="2"/>
  <c r="AI911" i="2" s="1" a="1"/>
  <c r="AI911" i="2" s="1"/>
  <c r="AH895" i="2"/>
  <c r="AI895" i="2" s="1" a="1"/>
  <c r="AI895" i="2" s="1"/>
  <c r="AH879" i="2"/>
  <c r="AI879" i="2" s="1" a="1"/>
  <c r="AI879" i="2" s="1"/>
  <c r="AH863" i="2"/>
  <c r="AI863" i="2" s="1" a="1"/>
  <c r="AI863" i="2" s="1"/>
  <c r="AH847" i="2"/>
  <c r="AI847" i="2" s="1" a="1"/>
  <c r="AI847" i="2" s="1"/>
  <c r="AH831" i="2"/>
  <c r="AI831" i="2" s="1" a="1"/>
  <c r="AI831" i="2" s="1"/>
  <c r="AH815" i="2"/>
  <c r="AI815" i="2" s="1" a="1"/>
  <c r="AI815" i="2" s="1"/>
  <c r="AH799" i="2"/>
  <c r="AI799" i="2" s="1" a="1"/>
  <c r="AI799" i="2" s="1"/>
  <c r="AH783" i="2"/>
  <c r="AI783" i="2" s="1" a="1"/>
  <c r="AI783" i="2" s="1"/>
  <c r="AH767" i="2"/>
  <c r="AI767" i="2" s="1" a="1"/>
  <c r="AI767" i="2" s="1"/>
  <c r="AH751" i="2"/>
  <c r="AI751" i="2" s="1" a="1"/>
  <c r="AI751" i="2" s="1"/>
  <c r="AH735" i="2"/>
  <c r="AI735" i="2" s="1" a="1"/>
  <c r="AI735" i="2" s="1"/>
  <c r="AH719" i="2"/>
  <c r="AI719" i="2" s="1" a="1"/>
  <c r="AI719" i="2" s="1"/>
  <c r="AH703" i="2"/>
  <c r="AI703" i="2" s="1" a="1"/>
  <c r="AI703" i="2" s="1"/>
  <c r="AH687" i="2"/>
  <c r="AI687" i="2" s="1" a="1"/>
  <c r="AI687" i="2" s="1"/>
  <c r="AH671" i="2"/>
  <c r="AI671" i="2" s="1" a="1"/>
  <c r="AI671" i="2" s="1"/>
  <c r="AH655" i="2"/>
  <c r="AI655" i="2" s="1" a="1"/>
  <c r="AI655" i="2" s="1"/>
  <c r="AH639" i="2"/>
  <c r="AI639" i="2" s="1" a="1"/>
  <c r="AI639" i="2" s="1"/>
  <c r="AH623" i="2"/>
  <c r="AI623" i="2" s="1" a="1"/>
  <c r="AI623" i="2" s="1"/>
  <c r="AH607" i="2"/>
  <c r="AI607" i="2" s="1" a="1"/>
  <c r="AI607" i="2" s="1"/>
  <c r="AH591" i="2"/>
  <c r="AI591" i="2" s="1" a="1"/>
  <c r="AI591" i="2" s="1"/>
  <c r="AH575" i="2"/>
  <c r="AI575" i="2" s="1" a="1"/>
  <c r="AI575" i="2" s="1"/>
  <c r="AH559" i="2"/>
  <c r="AI559" i="2" s="1" a="1"/>
  <c r="AI559" i="2" s="1"/>
  <c r="AH543" i="2"/>
  <c r="AI543" i="2" s="1" a="1"/>
  <c r="AI543" i="2" s="1"/>
  <c r="AH527" i="2"/>
  <c r="AI527" i="2" s="1" a="1"/>
  <c r="AI527" i="2" s="1"/>
  <c r="AH511" i="2"/>
  <c r="AI511" i="2" s="1" a="1"/>
  <c r="AI511" i="2" s="1"/>
  <c r="AH495" i="2"/>
  <c r="AI495" i="2" s="1" a="1"/>
  <c r="AI495" i="2" s="1"/>
  <c r="AH479" i="2"/>
  <c r="AI479" i="2" s="1" a="1"/>
  <c r="AI479" i="2" s="1"/>
  <c r="AH463" i="2"/>
  <c r="AI463" i="2" s="1" a="1"/>
  <c r="AI463" i="2" s="1"/>
  <c r="AH447" i="2"/>
  <c r="AI447" i="2" s="1" a="1"/>
  <c r="AI447" i="2" s="1"/>
  <c r="AH431" i="2"/>
  <c r="AI431" i="2" s="1" a="1"/>
  <c r="AI431" i="2" s="1"/>
  <c r="AH415" i="2"/>
  <c r="AI415" i="2" s="1" a="1"/>
  <c r="AI415" i="2" s="1"/>
  <c r="AH399" i="2"/>
  <c r="AI399" i="2" s="1" a="1"/>
  <c r="AI399" i="2" s="1"/>
  <c r="AH383" i="2"/>
  <c r="AI383" i="2" s="1" a="1"/>
  <c r="AI383" i="2" s="1"/>
  <c r="AH367" i="2"/>
  <c r="AI367" i="2" s="1" a="1"/>
  <c r="AI367" i="2" s="1"/>
  <c r="AH351" i="2"/>
  <c r="AI351" i="2" s="1" a="1"/>
  <c r="AI351" i="2" s="1"/>
  <c r="AH335" i="2"/>
  <c r="AI335" i="2" s="1" a="1"/>
  <c r="AI335" i="2" s="1"/>
  <c r="AH319" i="2"/>
  <c r="AI319" i="2" s="1" a="1"/>
  <c r="AI319" i="2" s="1"/>
  <c r="AH303" i="2"/>
  <c r="AI303" i="2" s="1" a="1"/>
  <c r="AI303" i="2" s="1"/>
  <c r="AH287" i="2"/>
  <c r="AI287" i="2" s="1" a="1"/>
  <c r="AI287" i="2" s="1"/>
  <c r="AH271" i="2"/>
  <c r="AI271" i="2" s="1" a="1"/>
  <c r="AI271" i="2" s="1"/>
  <c r="AH255" i="2"/>
  <c r="AI255" i="2" s="1" a="1"/>
  <c r="AI255" i="2" s="1"/>
  <c r="AH239" i="2"/>
  <c r="AI239" i="2" s="1" a="1"/>
  <c r="AI239" i="2" s="1"/>
  <c r="AH223" i="2"/>
  <c r="AI223" i="2" s="1" a="1"/>
  <c r="AI223" i="2" s="1"/>
  <c r="AH207" i="2"/>
  <c r="AI207" i="2" s="1" a="1"/>
  <c r="AI207" i="2" s="1"/>
  <c r="AH191" i="2"/>
  <c r="AI191" i="2" s="1" a="1"/>
  <c r="AI191" i="2" s="1"/>
  <c r="AH175" i="2"/>
  <c r="AI175" i="2" s="1" a="1"/>
  <c r="AI175" i="2" s="1"/>
  <c r="AH159" i="2"/>
  <c r="AI159" i="2" s="1" a="1"/>
  <c r="AI159" i="2" s="1"/>
  <c r="AH143" i="2"/>
  <c r="AI143" i="2" s="1" a="1"/>
  <c r="AI143" i="2" s="1"/>
  <c r="AH127" i="2"/>
  <c r="AI127" i="2" s="1" a="1"/>
  <c r="AI127" i="2" s="1"/>
  <c r="AH111" i="2"/>
  <c r="AI111" i="2" s="1" a="1"/>
  <c r="AI111" i="2" s="1"/>
  <c r="AH95" i="2"/>
  <c r="AI95" i="2" s="1" a="1"/>
  <c r="AI95" i="2" s="1"/>
  <c r="AH79" i="2"/>
  <c r="AI79" i="2" s="1" a="1"/>
  <c r="AI79" i="2" s="1"/>
  <c r="AH63" i="2"/>
  <c r="AI63" i="2" s="1" a="1"/>
  <c r="AI63" i="2" s="1"/>
  <c r="AH47" i="2"/>
  <c r="AI47" i="2" s="1" a="1"/>
  <c r="AI47" i="2" s="1"/>
  <c r="AH31" i="2"/>
  <c r="AI31" i="2" s="1" a="1"/>
  <c r="AI31" i="2" s="1"/>
  <c r="AH15" i="2"/>
  <c r="AI15" i="2" s="1" a="1"/>
  <c r="AI15" i="2" s="1"/>
  <c r="AH1053" i="2"/>
  <c r="AI1053" i="2" s="1" a="1"/>
  <c r="AI1053" i="2" s="1"/>
  <c r="AH1037" i="2"/>
  <c r="AI1037" i="2" s="1" a="1"/>
  <c r="AI1037" i="2" s="1"/>
  <c r="AH1021" i="2"/>
  <c r="AI1021" i="2" s="1" a="1"/>
  <c r="AI1021" i="2" s="1"/>
  <c r="AH1005" i="2"/>
  <c r="AI1005" i="2" s="1" a="1"/>
  <c r="AI1005" i="2" s="1"/>
  <c r="AH989" i="2"/>
  <c r="AI989" i="2" s="1" a="1"/>
  <c r="AI989" i="2" s="1"/>
  <c r="AH973" i="2"/>
  <c r="AI973" i="2" s="1" a="1"/>
  <c r="AI973" i="2" s="1"/>
  <c r="AH957" i="2"/>
  <c r="AI957" i="2" s="1" a="1"/>
  <c r="AI957" i="2" s="1"/>
  <c r="AH941" i="2"/>
  <c r="AI941" i="2" s="1" a="1"/>
  <c r="AI941" i="2" s="1"/>
  <c r="AH925" i="2"/>
  <c r="AI925" i="2" s="1" a="1"/>
  <c r="AI925" i="2" s="1"/>
  <c r="AH909" i="2"/>
  <c r="AI909" i="2" s="1" a="1"/>
  <c r="AI909" i="2" s="1"/>
  <c r="AH893" i="2"/>
  <c r="AI893" i="2" s="1" a="1"/>
  <c r="AI893" i="2" s="1"/>
  <c r="AH877" i="2"/>
  <c r="AI877" i="2" s="1" a="1"/>
  <c r="AI877" i="2" s="1"/>
  <c r="AH861" i="2"/>
  <c r="AI861" i="2" s="1" a="1"/>
  <c r="AI861" i="2" s="1"/>
  <c r="AH845" i="2"/>
  <c r="AI845" i="2" s="1" a="1"/>
  <c r="AI845" i="2" s="1"/>
  <c r="AH829" i="2"/>
  <c r="AI829" i="2" s="1" a="1"/>
  <c r="AI829" i="2" s="1"/>
  <c r="AH813" i="2"/>
  <c r="AI813" i="2" s="1" a="1"/>
  <c r="AI813" i="2" s="1"/>
  <c r="AH797" i="2"/>
  <c r="AI797" i="2" s="1" a="1"/>
  <c r="AI797" i="2" s="1"/>
  <c r="AH781" i="2"/>
  <c r="AI781" i="2" s="1" a="1"/>
  <c r="AI781" i="2" s="1"/>
  <c r="AH765" i="2"/>
  <c r="AI765" i="2" s="1" a="1"/>
  <c r="AI765" i="2" s="1"/>
  <c r="AH749" i="2"/>
  <c r="AI749" i="2" s="1" a="1"/>
  <c r="AI749" i="2" s="1"/>
  <c r="AH733" i="2"/>
  <c r="AI733" i="2" s="1" a="1"/>
  <c r="AI733" i="2" s="1"/>
  <c r="AH717" i="2"/>
  <c r="AI717" i="2" s="1" a="1"/>
  <c r="AI717" i="2" s="1"/>
  <c r="AH701" i="2"/>
  <c r="AI701" i="2" s="1" a="1"/>
  <c r="AI701" i="2" s="1"/>
  <c r="AH685" i="2"/>
  <c r="AI685" i="2" s="1" a="1"/>
  <c r="AI685" i="2" s="1"/>
  <c r="AH669" i="2"/>
  <c r="AI669" i="2" s="1" a="1"/>
  <c r="AI669" i="2" s="1"/>
  <c r="AH653" i="2"/>
  <c r="AI653" i="2" s="1" a="1"/>
  <c r="AI653" i="2" s="1"/>
  <c r="AH637" i="2"/>
  <c r="AI637" i="2" s="1" a="1"/>
  <c r="AI637" i="2" s="1"/>
  <c r="AH621" i="2"/>
  <c r="AI621" i="2" s="1" a="1"/>
  <c r="AI621" i="2" s="1"/>
  <c r="AH605" i="2"/>
  <c r="AI605" i="2" s="1" a="1"/>
  <c r="AI605" i="2" s="1"/>
  <c r="AH589" i="2"/>
  <c r="AI589" i="2" s="1" a="1"/>
  <c r="AI589" i="2" s="1"/>
  <c r="AH573" i="2"/>
  <c r="AI573" i="2" s="1" a="1"/>
  <c r="AI573" i="2" s="1"/>
  <c r="AH557" i="2"/>
  <c r="AI557" i="2" s="1" a="1"/>
  <c r="AI557" i="2" s="1"/>
  <c r="AH541" i="2"/>
  <c r="AI541" i="2" s="1" a="1"/>
  <c r="AI541" i="2" s="1"/>
  <c r="AH525" i="2"/>
  <c r="AI525" i="2" s="1" a="1"/>
  <c r="AI525" i="2" s="1"/>
  <c r="AH509" i="2"/>
  <c r="AI509" i="2" s="1" a="1"/>
  <c r="AI509" i="2" s="1"/>
  <c r="AH493" i="2"/>
  <c r="AI493" i="2" s="1" a="1"/>
  <c r="AI493" i="2" s="1"/>
  <c r="AH477" i="2"/>
  <c r="AI477" i="2" s="1" a="1"/>
  <c r="AI477" i="2" s="1"/>
  <c r="AH461" i="2"/>
  <c r="AI461" i="2" s="1" a="1"/>
  <c r="AI461" i="2" s="1"/>
  <c r="AH445" i="2"/>
  <c r="AI445" i="2" s="1" a="1"/>
  <c r="AI445" i="2" s="1"/>
  <c r="AH429" i="2"/>
  <c r="AI429" i="2" s="1" a="1"/>
  <c r="AI429" i="2" s="1"/>
  <c r="AH413" i="2"/>
  <c r="AI413" i="2" s="1" a="1"/>
  <c r="AI413" i="2" s="1"/>
  <c r="AH397" i="2"/>
  <c r="AI397" i="2" s="1" a="1"/>
  <c r="AI397" i="2" s="1"/>
  <c r="AH381" i="2"/>
  <c r="AI381" i="2" s="1" a="1"/>
  <c r="AI381" i="2" s="1"/>
  <c r="AH365" i="2"/>
  <c r="AI365" i="2" s="1" a="1"/>
  <c r="AI365" i="2" s="1"/>
  <c r="AH349" i="2"/>
  <c r="AI349" i="2" s="1" a="1"/>
  <c r="AI349" i="2" s="1"/>
  <c r="AH333" i="2"/>
  <c r="AI333" i="2" s="1" a="1"/>
  <c r="AI333" i="2" s="1"/>
  <c r="AH317" i="2"/>
  <c r="AI317" i="2" s="1" a="1"/>
  <c r="AI317" i="2" s="1"/>
  <c r="AH301" i="2"/>
  <c r="AI301" i="2" s="1" a="1"/>
  <c r="AI301" i="2" s="1"/>
  <c r="AH285" i="2"/>
  <c r="AI285" i="2" s="1" a="1"/>
  <c r="AI285" i="2" s="1"/>
  <c r="AH269" i="2"/>
  <c r="AI269" i="2" s="1" a="1"/>
  <c r="AI269" i="2" s="1"/>
  <c r="AH253" i="2"/>
  <c r="AI253" i="2" s="1" a="1"/>
  <c r="AI253" i="2" s="1"/>
  <c r="AH237" i="2"/>
  <c r="AI237" i="2" s="1" a="1"/>
  <c r="AI237" i="2" s="1"/>
  <c r="AH221" i="2"/>
  <c r="AI221" i="2" s="1" a="1"/>
  <c r="AI221" i="2" s="1"/>
  <c r="AH205" i="2"/>
  <c r="AI205" i="2" s="1" a="1"/>
  <c r="AI205" i="2" s="1"/>
  <c r="AH189" i="2"/>
  <c r="AI189" i="2" s="1" a="1"/>
  <c r="AI189" i="2" s="1"/>
  <c r="AH173" i="2"/>
  <c r="AI173" i="2" s="1" a="1"/>
  <c r="AI173" i="2" s="1"/>
  <c r="AH157" i="2"/>
  <c r="AI157" i="2" s="1" a="1"/>
  <c r="AI157" i="2" s="1"/>
  <c r="AH141" i="2"/>
  <c r="AI141" i="2" s="1" a="1"/>
  <c r="AI141" i="2" s="1"/>
  <c r="AH125" i="2"/>
  <c r="AI125" i="2" s="1" a="1"/>
  <c r="AI125" i="2" s="1"/>
  <c r="AH109" i="2"/>
  <c r="AI109" i="2" s="1" a="1"/>
  <c r="AI109" i="2" s="1"/>
  <c r="AH93" i="2"/>
  <c r="AI93" i="2" s="1" a="1"/>
  <c r="AI93" i="2" s="1"/>
  <c r="AH77" i="2"/>
  <c r="AI77" i="2" s="1" a="1"/>
  <c r="AI77" i="2" s="1"/>
  <c r="AH61" i="2"/>
  <c r="AI61" i="2" s="1" a="1"/>
  <c r="AI61" i="2" s="1"/>
  <c r="AH45" i="2"/>
  <c r="AI45" i="2" s="1" a="1"/>
  <c r="AI45" i="2" s="1"/>
  <c r="AH29" i="2"/>
  <c r="AI29" i="2" s="1" a="1"/>
  <c r="AI29" i="2" s="1"/>
  <c r="AH13" i="2"/>
  <c r="AI13" i="2" s="1" a="1"/>
  <c r="AI13" i="2" s="1"/>
  <c r="AH1067" i="2"/>
  <c r="AI1067" i="2" s="1" a="1"/>
  <c r="AI1067" i="2" s="1"/>
  <c r="AH1049" i="2"/>
  <c r="AI1049" i="2" s="1" a="1"/>
  <c r="AI1049" i="2" s="1"/>
  <c r="AH1031" i="2"/>
  <c r="AI1031" i="2" s="1" a="1"/>
  <c r="AI1031" i="2" s="1"/>
  <c r="AH1013" i="2"/>
  <c r="AI1013" i="2" s="1" a="1"/>
  <c r="AI1013" i="2" s="1"/>
  <c r="AH995" i="2"/>
  <c r="AI995" i="2" s="1" a="1"/>
  <c r="AI995" i="2" s="1"/>
  <c r="AH977" i="2"/>
  <c r="AI977" i="2" s="1" a="1"/>
  <c r="AI977" i="2" s="1"/>
  <c r="AH958" i="2"/>
  <c r="AI958" i="2" s="1" a="1"/>
  <c r="AI958" i="2" s="1"/>
  <c r="AH939" i="2"/>
  <c r="AI939" i="2" s="1" a="1"/>
  <c r="AI939" i="2" s="1"/>
  <c r="AH921" i="2"/>
  <c r="AI921" i="2" s="1" a="1"/>
  <c r="AI921" i="2" s="1"/>
  <c r="AH903" i="2"/>
  <c r="AI903" i="2" s="1" a="1"/>
  <c r="AI903" i="2" s="1"/>
  <c r="AH885" i="2"/>
  <c r="AI885" i="2" s="1" a="1"/>
  <c r="AI885" i="2" s="1"/>
  <c r="AH867" i="2"/>
  <c r="AI867" i="2" s="1" a="1"/>
  <c r="AI867" i="2" s="1"/>
  <c r="AH849" i="2"/>
  <c r="AI849" i="2" s="1" a="1"/>
  <c r="AI849" i="2" s="1"/>
  <c r="AH830" i="2"/>
  <c r="AI830" i="2" s="1" a="1"/>
  <c r="AI830" i="2" s="1"/>
  <c r="AH811" i="2"/>
  <c r="AI811" i="2" s="1" a="1"/>
  <c r="AI811" i="2" s="1"/>
  <c r="AH793" i="2"/>
  <c r="AI793" i="2" s="1" a="1"/>
  <c r="AI793" i="2" s="1"/>
  <c r="AH775" i="2"/>
  <c r="AI775" i="2" s="1" a="1"/>
  <c r="AI775" i="2" s="1"/>
  <c r="AH757" i="2"/>
  <c r="AI757" i="2" s="1" a="1"/>
  <c r="AI757" i="2" s="1"/>
  <c r="AH739" i="2"/>
  <c r="AI739" i="2" s="1" a="1"/>
  <c r="AI739" i="2" s="1"/>
  <c r="AH721" i="2"/>
  <c r="AI721" i="2" s="1" a="1"/>
  <c r="AI721" i="2" s="1"/>
  <c r="AH702" i="2"/>
  <c r="AI702" i="2" s="1" a="1"/>
  <c r="AI702" i="2" s="1"/>
  <c r="AH683" i="2"/>
  <c r="AI683" i="2" s="1" a="1"/>
  <c r="AI683" i="2" s="1"/>
  <c r="AH665" i="2"/>
  <c r="AI665" i="2" s="1" a="1"/>
  <c r="AI665" i="2" s="1"/>
  <c r="AH647" i="2"/>
  <c r="AI647" i="2" s="1" a="1"/>
  <c r="AI647" i="2" s="1"/>
  <c r="AH629" i="2"/>
  <c r="AI629" i="2" s="1" a="1"/>
  <c r="AI629" i="2" s="1"/>
  <c r="AH611" i="2"/>
  <c r="AI611" i="2" s="1" a="1"/>
  <c r="AI611" i="2" s="1"/>
  <c r="AH593" i="2"/>
  <c r="AI593" i="2" s="1" a="1"/>
  <c r="AI593" i="2" s="1"/>
  <c r="AH574" i="2"/>
  <c r="AI574" i="2" s="1" a="1"/>
  <c r="AI574" i="2" s="1"/>
  <c r="AH555" i="2"/>
  <c r="AI555" i="2" s="1" a="1"/>
  <c r="AI555" i="2" s="1"/>
  <c r="AH537" i="2"/>
  <c r="AI537" i="2" s="1" a="1"/>
  <c r="AI537" i="2" s="1"/>
  <c r="AH519" i="2"/>
  <c r="AI519" i="2" s="1" a="1"/>
  <c r="AI519" i="2" s="1"/>
  <c r="AH501" i="2"/>
  <c r="AI501" i="2" s="1" a="1"/>
  <c r="AI501" i="2" s="1"/>
  <c r="AH483" i="2"/>
  <c r="AI483" i="2" s="1" a="1"/>
  <c r="AI483" i="2" s="1"/>
  <c r="AH465" i="2"/>
  <c r="AI465" i="2" s="1" a="1"/>
  <c r="AI465" i="2" s="1"/>
  <c r="AH446" i="2"/>
  <c r="AI446" i="2" s="1" a="1"/>
  <c r="AI446" i="2" s="1"/>
  <c r="AH427" i="2"/>
  <c r="AI427" i="2" s="1" a="1"/>
  <c r="AI427" i="2" s="1"/>
  <c r="AH409" i="2"/>
  <c r="AI409" i="2" s="1" a="1"/>
  <c r="AI409" i="2" s="1"/>
  <c r="AH391" i="2"/>
  <c r="AI391" i="2" s="1" a="1"/>
  <c r="AI391" i="2" s="1"/>
  <c r="AH373" i="2"/>
  <c r="AI373" i="2" s="1" a="1"/>
  <c r="AI373" i="2" s="1"/>
  <c r="AH355" i="2"/>
  <c r="AI355" i="2" s="1" a="1"/>
  <c r="AI355" i="2" s="1"/>
  <c r="AH337" i="2"/>
  <c r="AI337" i="2" s="1" a="1"/>
  <c r="AI337" i="2" s="1"/>
  <c r="AH318" i="2"/>
  <c r="AI318" i="2" s="1" a="1"/>
  <c r="AI318" i="2" s="1"/>
  <c r="AH299" i="2"/>
  <c r="AI299" i="2" s="1" a="1"/>
  <c r="AI299" i="2" s="1"/>
  <c r="AH281" i="2"/>
  <c r="AI281" i="2" s="1" a="1"/>
  <c r="AI281" i="2" s="1"/>
  <c r="AH263" i="2"/>
  <c r="AI263" i="2" s="1" a="1"/>
  <c r="AI263" i="2" s="1"/>
  <c r="AH245" i="2"/>
  <c r="AI245" i="2" s="1" a="1"/>
  <c r="AI245" i="2" s="1"/>
  <c r="AH227" i="2"/>
  <c r="AI227" i="2" s="1" a="1"/>
  <c r="AI227" i="2" s="1"/>
  <c r="AH209" i="2"/>
  <c r="AI209" i="2" s="1" a="1"/>
  <c r="AI209" i="2" s="1"/>
  <c r="AH190" i="2"/>
  <c r="AI190" i="2" s="1" a="1"/>
  <c r="AI190" i="2" s="1"/>
  <c r="AH171" i="2"/>
  <c r="AI171" i="2" s="1" a="1"/>
  <c r="AI171" i="2" s="1"/>
  <c r="AH153" i="2"/>
  <c r="AI153" i="2" s="1" a="1"/>
  <c r="AI153" i="2" s="1"/>
  <c r="AH135" i="2"/>
  <c r="AI135" i="2" s="1" a="1"/>
  <c r="AI135" i="2" s="1"/>
  <c r="AH117" i="2"/>
  <c r="AI117" i="2" s="1" a="1"/>
  <c r="AI117" i="2" s="1"/>
  <c r="AH99" i="2"/>
  <c r="AI99" i="2" s="1" a="1"/>
  <c r="AI99" i="2" s="1"/>
  <c r="AH81" i="2"/>
  <c r="AI81" i="2" s="1" a="1"/>
  <c r="AI81" i="2" s="1"/>
  <c r="AH62" i="2"/>
  <c r="AI62" i="2" s="1" a="1"/>
  <c r="AI62" i="2" s="1"/>
  <c r="AH43" i="2"/>
  <c r="AI43" i="2" s="1" a="1"/>
  <c r="AI43" i="2" s="1"/>
  <c r="AH25" i="2"/>
  <c r="AI25" i="2" s="1" a="1"/>
  <c r="AI25" i="2" s="1"/>
  <c r="AH7" i="2"/>
  <c r="AI7" i="2" s="1" a="1"/>
  <c r="AI7" i="2" s="1"/>
  <c r="AH1065" i="2"/>
  <c r="AI1065" i="2" s="1" a="1"/>
  <c r="AI1065" i="2" s="1"/>
  <c r="AH1047" i="2"/>
  <c r="AI1047" i="2" s="1" a="1"/>
  <c r="AI1047" i="2" s="1"/>
  <c r="AH1029" i="2"/>
  <c r="AI1029" i="2" s="1" a="1"/>
  <c r="AI1029" i="2" s="1"/>
  <c r="AH1011" i="2"/>
  <c r="AI1011" i="2" s="1" a="1"/>
  <c r="AI1011" i="2" s="1"/>
  <c r="AH993" i="2"/>
  <c r="AI993" i="2" s="1" a="1"/>
  <c r="AI993" i="2" s="1"/>
  <c r="AH974" i="2"/>
  <c r="AI974" i="2" s="1" a="1"/>
  <c r="AI974" i="2" s="1"/>
  <c r="AH955" i="2"/>
  <c r="AI955" i="2" s="1" a="1"/>
  <c r="AI955" i="2" s="1"/>
  <c r="AH937" i="2"/>
  <c r="AI937" i="2" s="1" a="1"/>
  <c r="AI937" i="2" s="1"/>
  <c r="AH919" i="2"/>
  <c r="AI919" i="2" s="1" a="1"/>
  <c r="AI919" i="2" s="1"/>
  <c r="AH901" i="2"/>
  <c r="AI901" i="2" s="1" a="1"/>
  <c r="AI901" i="2" s="1"/>
  <c r="AH883" i="2"/>
  <c r="AI883" i="2" s="1" a="1"/>
  <c r="AI883" i="2" s="1"/>
  <c r="AH865" i="2"/>
  <c r="AI865" i="2" s="1" a="1"/>
  <c r="AI865" i="2" s="1"/>
  <c r="AH846" i="2"/>
  <c r="AI846" i="2" s="1" a="1"/>
  <c r="AI846" i="2" s="1"/>
  <c r="AH827" i="2"/>
  <c r="AI827" i="2" s="1" a="1"/>
  <c r="AI827" i="2" s="1"/>
  <c r="AH809" i="2"/>
  <c r="AI809" i="2" s="1" a="1"/>
  <c r="AI809" i="2" s="1"/>
  <c r="AH791" i="2"/>
  <c r="AI791" i="2" s="1" a="1"/>
  <c r="AI791" i="2" s="1"/>
  <c r="AH773" i="2"/>
  <c r="AI773" i="2" s="1" a="1"/>
  <c r="AI773" i="2" s="1"/>
  <c r="AH755" i="2"/>
  <c r="AI755" i="2" s="1" a="1"/>
  <c r="AI755" i="2" s="1"/>
  <c r="AH737" i="2"/>
  <c r="AI737" i="2" s="1" a="1"/>
  <c r="AI737" i="2" s="1"/>
  <c r="AH718" i="2"/>
  <c r="AI718" i="2" s="1" a="1"/>
  <c r="AI718" i="2" s="1"/>
  <c r="AH699" i="2"/>
  <c r="AI699" i="2" s="1" a="1"/>
  <c r="AI699" i="2" s="1"/>
  <c r="AH681" i="2"/>
  <c r="AI681" i="2" s="1" a="1"/>
  <c r="AI681" i="2" s="1"/>
  <c r="AH663" i="2"/>
  <c r="AI663" i="2" s="1" a="1"/>
  <c r="AI663" i="2" s="1"/>
  <c r="AH645" i="2"/>
  <c r="AI645" i="2" s="1" a="1"/>
  <c r="AI645" i="2" s="1"/>
  <c r="AH627" i="2"/>
  <c r="AI627" i="2" s="1" a="1"/>
  <c r="AI627" i="2" s="1"/>
  <c r="AH609" i="2"/>
  <c r="AI609" i="2" s="1" a="1"/>
  <c r="AI609" i="2" s="1"/>
  <c r="AH590" i="2"/>
  <c r="AI590" i="2" s="1" a="1"/>
  <c r="AI590" i="2" s="1"/>
  <c r="AH571" i="2"/>
  <c r="AI571" i="2" s="1" a="1"/>
  <c r="AI571" i="2" s="1"/>
  <c r="AH553" i="2"/>
  <c r="AI553" i="2" s="1" a="1"/>
  <c r="AI553" i="2" s="1"/>
  <c r="AH535" i="2"/>
  <c r="AI535" i="2" s="1" a="1"/>
  <c r="AI535" i="2" s="1"/>
  <c r="AH517" i="2"/>
  <c r="AI517" i="2" s="1" a="1"/>
  <c r="AI517" i="2" s="1"/>
  <c r="AH499" i="2"/>
  <c r="AI499" i="2" s="1" a="1"/>
  <c r="AI499" i="2" s="1"/>
  <c r="AH481" i="2"/>
  <c r="AI481" i="2" s="1" a="1"/>
  <c r="AI481" i="2" s="1"/>
  <c r="AH462" i="2"/>
  <c r="AI462" i="2" s="1" a="1"/>
  <c r="AI462" i="2" s="1"/>
  <c r="AH443" i="2"/>
  <c r="AI443" i="2" s="1" a="1"/>
  <c r="AI443" i="2" s="1"/>
  <c r="AH425" i="2"/>
  <c r="AI425" i="2" s="1" a="1"/>
  <c r="AI425" i="2" s="1"/>
  <c r="AH407" i="2"/>
  <c r="AI407" i="2" s="1" a="1"/>
  <c r="AI407" i="2" s="1"/>
  <c r="AH389" i="2"/>
  <c r="AI389" i="2" s="1" a="1"/>
  <c r="AI389" i="2" s="1"/>
  <c r="AH371" i="2"/>
  <c r="AI371" i="2" s="1" a="1"/>
  <c r="AI371" i="2" s="1"/>
  <c r="AH353" i="2"/>
  <c r="AI353" i="2" s="1" a="1"/>
  <c r="AI353" i="2" s="1"/>
  <c r="AH334" i="2"/>
  <c r="AI334" i="2" s="1" a="1"/>
  <c r="AI334" i="2" s="1"/>
  <c r="AH315" i="2"/>
  <c r="AI315" i="2" s="1" a="1"/>
  <c r="AI315" i="2" s="1"/>
  <c r="AH297" i="2"/>
  <c r="AI297" i="2" s="1" a="1"/>
  <c r="AI297" i="2" s="1"/>
  <c r="AH279" i="2"/>
  <c r="AI279" i="2" s="1" a="1"/>
  <c r="AI279" i="2" s="1"/>
  <c r="AH261" i="2"/>
  <c r="AI261" i="2" s="1" a="1"/>
  <c r="AI261" i="2" s="1"/>
  <c r="AH243" i="2"/>
  <c r="AI243" i="2" s="1" a="1"/>
  <c r="AI243" i="2" s="1"/>
  <c r="AH225" i="2"/>
  <c r="AI225" i="2" s="1" a="1"/>
  <c r="AI225" i="2" s="1"/>
  <c r="AH206" i="2"/>
  <c r="AI206" i="2" s="1" a="1"/>
  <c r="AI206" i="2" s="1"/>
  <c r="AH187" i="2"/>
  <c r="AI187" i="2" s="1" a="1"/>
  <c r="AI187" i="2" s="1"/>
  <c r="AH169" i="2"/>
  <c r="AI169" i="2" s="1" a="1"/>
  <c r="AI169" i="2" s="1"/>
  <c r="AH151" i="2"/>
  <c r="AI151" i="2" s="1" a="1"/>
  <c r="AI151" i="2" s="1"/>
  <c r="AH133" i="2"/>
  <c r="AI133" i="2" s="1" a="1"/>
  <c r="AI133" i="2" s="1"/>
  <c r="AH115" i="2"/>
  <c r="AI115" i="2" s="1" a="1"/>
  <c r="AI115" i="2" s="1"/>
  <c r="AH97" i="2"/>
  <c r="AI97" i="2" s="1" a="1"/>
  <c r="AI97" i="2" s="1"/>
  <c r="AH78" i="2"/>
  <c r="AI78" i="2" s="1" a="1"/>
  <c r="AI78" i="2" s="1"/>
  <c r="AH59" i="2"/>
  <c r="AI59" i="2" s="1" a="1"/>
  <c r="AI59" i="2" s="1"/>
  <c r="AH41" i="2"/>
  <c r="AI41" i="2" s="1" a="1"/>
  <c r="AI41" i="2" s="1"/>
  <c r="AH23" i="2"/>
  <c r="AI23" i="2" s="1" a="1"/>
  <c r="AI23" i="2" s="1"/>
  <c r="AH1064" i="2"/>
  <c r="AI1064" i="2" s="1" a="1"/>
  <c r="AI1064" i="2" s="1"/>
  <c r="AH1046" i="2"/>
  <c r="AI1046" i="2" s="1" a="1"/>
  <c r="AI1046" i="2" s="1"/>
  <c r="AH1028" i="2"/>
  <c r="AI1028" i="2" s="1" a="1"/>
  <c r="AI1028" i="2" s="1"/>
  <c r="AH1010" i="2"/>
  <c r="AI1010" i="2" s="1" a="1"/>
  <c r="AI1010" i="2" s="1"/>
  <c r="AH992" i="2"/>
  <c r="AI992" i="2" s="1" a="1"/>
  <c r="AI992" i="2" s="1"/>
  <c r="AH972" i="2"/>
  <c r="AI972" i="2" s="1" a="1"/>
  <c r="AI972" i="2" s="1"/>
  <c r="AH954" i="2"/>
  <c r="AI954" i="2" s="1" a="1"/>
  <c r="AI954" i="2" s="1"/>
  <c r="AH936" i="2"/>
  <c r="AI936" i="2" s="1" a="1"/>
  <c r="AI936" i="2" s="1"/>
  <c r="AH918" i="2"/>
  <c r="AI918" i="2" s="1" a="1"/>
  <c r="AI918" i="2" s="1"/>
  <c r="AH900" i="2"/>
  <c r="AI900" i="2" s="1" a="1"/>
  <c r="AI900" i="2" s="1"/>
  <c r="AH882" i="2"/>
  <c r="AI882" i="2" s="1" a="1"/>
  <c r="AI882" i="2" s="1"/>
  <c r="AH864" i="2"/>
  <c r="AI864" i="2" s="1" a="1"/>
  <c r="AI864" i="2" s="1"/>
  <c r="AH844" i="2"/>
  <c r="AI844" i="2" s="1" a="1"/>
  <c r="AI844" i="2" s="1"/>
  <c r="AH826" i="2"/>
  <c r="AI826" i="2" s="1" a="1"/>
  <c r="AI826" i="2" s="1"/>
  <c r="AH808" i="2"/>
  <c r="AI808" i="2" s="1" a="1"/>
  <c r="AI808" i="2" s="1"/>
  <c r="AH790" i="2"/>
  <c r="AI790" i="2" s="1" a="1"/>
  <c r="AI790" i="2" s="1"/>
  <c r="AH772" i="2"/>
  <c r="AI772" i="2" s="1" a="1"/>
  <c r="AI772" i="2" s="1"/>
  <c r="AH754" i="2"/>
  <c r="AI754" i="2" s="1" a="1"/>
  <c r="AI754" i="2" s="1"/>
  <c r="AH736" i="2"/>
  <c r="AI736" i="2" s="1" a="1"/>
  <c r="AI736" i="2" s="1"/>
  <c r="AH716" i="2"/>
  <c r="AI716" i="2" s="1" a="1"/>
  <c r="AI716" i="2" s="1"/>
  <c r="AH698" i="2"/>
  <c r="AI698" i="2" s="1" a="1"/>
  <c r="AI698" i="2" s="1"/>
  <c r="AH680" i="2"/>
  <c r="AI680" i="2" s="1" a="1"/>
  <c r="AI680" i="2" s="1"/>
  <c r="AH662" i="2"/>
  <c r="AI662" i="2" s="1" a="1"/>
  <c r="AI662" i="2" s="1"/>
  <c r="AH644" i="2"/>
  <c r="AI644" i="2" s="1" a="1"/>
  <c r="AI644" i="2" s="1"/>
  <c r="AH626" i="2"/>
  <c r="AI626" i="2" s="1" a="1"/>
  <c r="AI626" i="2" s="1"/>
  <c r="AH608" i="2"/>
  <c r="AI608" i="2" s="1" a="1"/>
  <c r="AI608" i="2" s="1"/>
  <c r="AH588" i="2"/>
  <c r="AI588" i="2" s="1" a="1"/>
  <c r="AI588" i="2" s="1"/>
  <c r="AH570" i="2"/>
  <c r="AI570" i="2" s="1" a="1"/>
  <c r="AI570" i="2" s="1"/>
  <c r="AH552" i="2"/>
  <c r="AI552" i="2" s="1" a="1"/>
  <c r="AI552" i="2" s="1"/>
  <c r="AH534" i="2"/>
  <c r="AI534" i="2" s="1" a="1"/>
  <c r="AI534" i="2" s="1"/>
  <c r="AH516" i="2"/>
  <c r="AI516" i="2" s="1" a="1"/>
  <c r="AI516" i="2" s="1"/>
  <c r="AH498" i="2"/>
  <c r="AI498" i="2" s="1" a="1"/>
  <c r="AI498" i="2" s="1"/>
  <c r="AH480" i="2"/>
  <c r="AI480" i="2" s="1" a="1"/>
  <c r="AI480" i="2" s="1"/>
  <c r="AH460" i="2"/>
  <c r="AI460" i="2" s="1" a="1"/>
  <c r="AI460" i="2" s="1"/>
  <c r="AH442" i="2"/>
  <c r="AI442" i="2" s="1" a="1"/>
  <c r="AI442" i="2" s="1"/>
  <c r="AH424" i="2"/>
  <c r="AI424" i="2" s="1" a="1"/>
  <c r="AI424" i="2" s="1"/>
  <c r="AH406" i="2"/>
  <c r="AI406" i="2" s="1" a="1"/>
  <c r="AI406" i="2" s="1"/>
  <c r="AH388" i="2"/>
  <c r="AI388" i="2" s="1" a="1"/>
  <c r="AI388" i="2" s="1"/>
  <c r="AH370" i="2"/>
  <c r="AI370" i="2" s="1" a="1"/>
  <c r="AI370" i="2" s="1"/>
  <c r="AH352" i="2"/>
  <c r="AI352" i="2" s="1" a="1"/>
  <c r="AI352" i="2" s="1"/>
  <c r="AH332" i="2"/>
  <c r="AI332" i="2" s="1" a="1"/>
  <c r="AI332" i="2" s="1"/>
  <c r="AH314" i="2"/>
  <c r="AI314" i="2" s="1" a="1"/>
  <c r="AI314" i="2" s="1"/>
  <c r="AH296" i="2"/>
  <c r="AI296" i="2" s="1" a="1"/>
  <c r="AI296" i="2" s="1"/>
  <c r="AH278" i="2"/>
  <c r="AI278" i="2" s="1" a="1"/>
  <c r="AI278" i="2" s="1"/>
  <c r="AH260" i="2"/>
  <c r="AI260" i="2" s="1" a="1"/>
  <c r="AI260" i="2" s="1"/>
  <c r="AH242" i="2"/>
  <c r="AI242" i="2" s="1" a="1"/>
  <c r="AI242" i="2" s="1"/>
  <c r="AH224" i="2"/>
  <c r="AI224" i="2" s="1" a="1"/>
  <c r="AI224" i="2" s="1"/>
  <c r="AH204" i="2"/>
  <c r="AI204" i="2" s="1" a="1"/>
  <c r="AI204" i="2" s="1"/>
  <c r="AH186" i="2"/>
  <c r="AI186" i="2" s="1" a="1"/>
  <c r="AI186" i="2" s="1"/>
  <c r="AH168" i="2"/>
  <c r="AI168" i="2" s="1" a="1"/>
  <c r="AI168" i="2" s="1"/>
  <c r="AH150" i="2"/>
  <c r="AI150" i="2" s="1" a="1"/>
  <c r="AI150" i="2" s="1"/>
  <c r="AH132" i="2"/>
  <c r="AI132" i="2" s="1" a="1"/>
  <c r="AI132" i="2" s="1"/>
  <c r="AH114" i="2"/>
  <c r="AI114" i="2" s="1" a="1"/>
  <c r="AI114" i="2" s="1"/>
  <c r="AH96" i="2"/>
  <c r="AI96" i="2" s="1" a="1"/>
  <c r="AI96" i="2" s="1"/>
  <c r="AH76" i="2"/>
  <c r="AI76" i="2" s="1" a="1"/>
  <c r="AI76" i="2" s="1"/>
  <c r="AH58" i="2"/>
  <c r="AI58" i="2" s="1" a="1"/>
  <c r="AI58" i="2" s="1"/>
  <c r="AH40" i="2"/>
  <c r="AI40" i="2" s="1" a="1"/>
  <c r="AI40" i="2" s="1"/>
  <c r="AH22" i="2"/>
  <c r="AI22" i="2" s="1" a="1"/>
  <c r="AI22" i="2" s="1"/>
  <c r="AH4" i="2"/>
  <c r="AI4" i="2" s="1" a="1"/>
  <c r="AI4" i="2" s="1"/>
  <c r="AH1063" i="2"/>
  <c r="AI1063" i="2" s="1" a="1"/>
  <c r="AI1063" i="2" s="1"/>
  <c r="AH1045" i="2"/>
  <c r="AI1045" i="2" s="1" a="1"/>
  <c r="AI1045" i="2" s="1"/>
  <c r="AH1027" i="2"/>
  <c r="AI1027" i="2" s="1" a="1"/>
  <c r="AI1027" i="2" s="1"/>
  <c r="AH1009" i="2"/>
  <c r="AI1009" i="2" s="1" a="1"/>
  <c r="AI1009" i="2" s="1"/>
  <c r="AH990" i="2"/>
  <c r="AI990" i="2" s="1" a="1"/>
  <c r="AI990" i="2" s="1"/>
  <c r="AH971" i="2"/>
  <c r="AI971" i="2" s="1" a="1"/>
  <c r="AI971" i="2" s="1"/>
  <c r="AH953" i="2"/>
  <c r="AI953" i="2" s="1" a="1"/>
  <c r="AI953" i="2" s="1"/>
  <c r="AH935" i="2"/>
  <c r="AI935" i="2" s="1" a="1"/>
  <c r="AI935" i="2" s="1"/>
  <c r="AH917" i="2"/>
  <c r="AI917" i="2" s="1" a="1"/>
  <c r="AI917" i="2" s="1"/>
  <c r="AH899" i="2"/>
  <c r="AI899" i="2" s="1" a="1"/>
  <c r="AI899" i="2" s="1"/>
  <c r="AH881" i="2"/>
  <c r="AI881" i="2" s="1" a="1"/>
  <c r="AI881" i="2" s="1"/>
  <c r="AH862" i="2"/>
  <c r="AI862" i="2" s="1" a="1"/>
  <c r="AI862" i="2" s="1"/>
  <c r="AH843" i="2"/>
  <c r="AI843" i="2" s="1" a="1"/>
  <c r="AI843" i="2" s="1"/>
  <c r="AH825" i="2"/>
  <c r="AI825" i="2" s="1" a="1"/>
  <c r="AI825" i="2" s="1"/>
  <c r="AH807" i="2"/>
  <c r="AI807" i="2" s="1" a="1"/>
  <c r="AI807" i="2" s="1"/>
  <c r="AH789" i="2"/>
  <c r="AI789" i="2" s="1" a="1"/>
  <c r="AI789" i="2" s="1"/>
  <c r="AH771" i="2"/>
  <c r="AI771" i="2" s="1" a="1"/>
  <c r="AI771" i="2" s="1"/>
  <c r="AH753" i="2"/>
  <c r="AI753" i="2" s="1" a="1"/>
  <c r="AI753" i="2" s="1"/>
  <c r="AH734" i="2"/>
  <c r="AI734" i="2" s="1" a="1"/>
  <c r="AI734" i="2" s="1"/>
  <c r="AH715" i="2"/>
  <c r="AI715" i="2" s="1" a="1"/>
  <c r="AI715" i="2" s="1"/>
  <c r="AH697" i="2"/>
  <c r="AI697" i="2" s="1" a="1"/>
  <c r="AI697" i="2" s="1"/>
  <c r="AH679" i="2"/>
  <c r="AI679" i="2" s="1" a="1"/>
  <c r="AI679" i="2" s="1"/>
  <c r="AH661" i="2"/>
  <c r="AI661" i="2" s="1" a="1"/>
  <c r="AI661" i="2" s="1"/>
  <c r="AH643" i="2"/>
  <c r="AI643" i="2" s="1" a="1"/>
  <c r="AI643" i="2" s="1"/>
  <c r="AH625" i="2"/>
  <c r="AI625" i="2" s="1" a="1"/>
  <c r="AI625" i="2" s="1"/>
  <c r="AH606" i="2"/>
  <c r="AI606" i="2" s="1" a="1"/>
  <c r="AI606" i="2" s="1"/>
  <c r="AH587" i="2"/>
  <c r="AI587" i="2" s="1" a="1"/>
  <c r="AI587" i="2" s="1"/>
  <c r="AH569" i="2"/>
  <c r="AI569" i="2" s="1" a="1"/>
  <c r="AI569" i="2" s="1"/>
  <c r="AH551" i="2"/>
  <c r="AI551" i="2" s="1" a="1"/>
  <c r="AI551" i="2" s="1"/>
  <c r="AH533" i="2"/>
  <c r="AI533" i="2" s="1" a="1"/>
  <c r="AI533" i="2" s="1"/>
  <c r="AH515" i="2"/>
  <c r="AI515" i="2" s="1" a="1"/>
  <c r="AI515" i="2" s="1"/>
  <c r="AH497" i="2"/>
  <c r="AI497" i="2" s="1" a="1"/>
  <c r="AI497" i="2" s="1"/>
  <c r="AH478" i="2"/>
  <c r="AI478" i="2" s="1" a="1"/>
  <c r="AI478" i="2" s="1"/>
  <c r="AH459" i="2"/>
  <c r="AI459" i="2" s="1" a="1"/>
  <c r="AI459" i="2" s="1"/>
  <c r="AH441" i="2"/>
  <c r="AI441" i="2" s="1" a="1"/>
  <c r="AI441" i="2" s="1"/>
  <c r="AH423" i="2"/>
  <c r="AI423" i="2" s="1" a="1"/>
  <c r="AI423" i="2" s="1"/>
  <c r="AH405" i="2"/>
  <c r="AI405" i="2" s="1" a="1"/>
  <c r="AI405" i="2" s="1"/>
  <c r="AH387" i="2"/>
  <c r="AI387" i="2" s="1" a="1"/>
  <c r="AI387" i="2" s="1"/>
  <c r="AH369" i="2"/>
  <c r="AI369" i="2" s="1" a="1"/>
  <c r="AI369" i="2" s="1"/>
  <c r="AH350" i="2"/>
  <c r="AI350" i="2" s="1" a="1"/>
  <c r="AI350" i="2" s="1"/>
  <c r="AH331" i="2"/>
  <c r="AI331" i="2" s="1" a="1"/>
  <c r="AI331" i="2" s="1"/>
  <c r="AH313" i="2"/>
  <c r="AI313" i="2" s="1" a="1"/>
  <c r="AI313" i="2" s="1"/>
  <c r="AH295" i="2"/>
  <c r="AI295" i="2" s="1" a="1"/>
  <c r="AI295" i="2" s="1"/>
  <c r="AH277" i="2"/>
  <c r="AI277" i="2" s="1" a="1"/>
  <c r="AI277" i="2" s="1"/>
  <c r="AH259" i="2"/>
  <c r="AI259" i="2" s="1" a="1"/>
  <c r="AI259" i="2" s="1"/>
  <c r="AH241" i="2"/>
  <c r="AI241" i="2" s="1" a="1"/>
  <c r="AI241" i="2" s="1"/>
  <c r="AH222" i="2"/>
  <c r="AI222" i="2" s="1" a="1"/>
  <c r="AI222" i="2" s="1"/>
  <c r="AH203" i="2"/>
  <c r="AI203" i="2" s="1" a="1"/>
  <c r="AI203" i="2" s="1"/>
  <c r="AH185" i="2"/>
  <c r="AI185" i="2" s="1" a="1"/>
  <c r="AI185" i="2" s="1"/>
  <c r="AH167" i="2"/>
  <c r="AI167" i="2" s="1" a="1"/>
  <c r="AI167" i="2" s="1"/>
  <c r="AH149" i="2"/>
  <c r="AI149" i="2" s="1" a="1"/>
  <c r="AI149" i="2" s="1"/>
  <c r="AH131" i="2"/>
  <c r="AI131" i="2" s="1" a="1"/>
  <c r="AI131" i="2" s="1"/>
  <c r="AH113" i="2"/>
  <c r="AI113" i="2" s="1" a="1"/>
  <c r="AI113" i="2" s="1"/>
  <c r="AH94" i="2"/>
  <c r="AI94" i="2" s="1" a="1"/>
  <c r="AI94" i="2" s="1"/>
  <c r="AH75" i="2"/>
  <c r="AI75" i="2" s="1" a="1"/>
  <c r="AI75" i="2" s="1"/>
  <c r="AH57" i="2"/>
  <c r="AI57" i="2" s="1" a="1"/>
  <c r="AI57" i="2" s="1"/>
  <c r="AH39" i="2"/>
  <c r="AI39" i="2" s="1" a="1"/>
  <c r="AI39" i="2" s="1"/>
  <c r="AH21" i="2"/>
  <c r="AI21" i="2" s="1" a="1"/>
  <c r="AI21" i="2" s="1"/>
  <c r="AH3" i="2"/>
  <c r="AI3" i="2" s="1" a="1"/>
  <c r="AI3" i="2" s="1"/>
  <c r="AH1061" i="2"/>
  <c r="AI1061" i="2" s="1" a="1"/>
  <c r="AI1061" i="2" s="1"/>
  <c r="AH1043" i="2"/>
  <c r="AI1043" i="2" s="1" a="1"/>
  <c r="AI1043" i="2" s="1"/>
  <c r="AH1025" i="2"/>
  <c r="AI1025" i="2" s="1" a="1"/>
  <c r="AI1025" i="2" s="1"/>
  <c r="AH1006" i="2"/>
  <c r="AI1006" i="2" s="1" a="1"/>
  <c r="AI1006" i="2" s="1"/>
  <c r="AH987" i="2"/>
  <c r="AI987" i="2" s="1" a="1"/>
  <c r="AI987" i="2" s="1"/>
  <c r="AH969" i="2"/>
  <c r="AI969" i="2" s="1" a="1"/>
  <c r="AI969" i="2" s="1"/>
  <c r="AH951" i="2"/>
  <c r="AI951" i="2" s="1" a="1"/>
  <c r="AI951" i="2" s="1"/>
  <c r="AH933" i="2"/>
  <c r="AI933" i="2" s="1" a="1"/>
  <c r="AI933" i="2" s="1"/>
  <c r="AH915" i="2"/>
  <c r="AI915" i="2" s="1" a="1"/>
  <c r="AI915" i="2" s="1"/>
  <c r="AH897" i="2"/>
  <c r="AI897" i="2" s="1" a="1"/>
  <c r="AI897" i="2" s="1"/>
  <c r="AH878" i="2"/>
  <c r="AI878" i="2" s="1" a="1"/>
  <c r="AI878" i="2" s="1"/>
  <c r="AH859" i="2"/>
  <c r="AI859" i="2" s="1" a="1"/>
  <c r="AI859" i="2" s="1"/>
  <c r="AH841" i="2"/>
  <c r="AI841" i="2" s="1" a="1"/>
  <c r="AI841" i="2" s="1"/>
  <c r="AH823" i="2"/>
  <c r="AI823" i="2" s="1" a="1"/>
  <c r="AI823" i="2" s="1"/>
  <c r="AH805" i="2"/>
  <c r="AI805" i="2" s="1" a="1"/>
  <c r="AI805" i="2" s="1"/>
  <c r="AH787" i="2"/>
  <c r="AI787" i="2" s="1" a="1"/>
  <c r="AI787" i="2" s="1"/>
  <c r="AH769" i="2"/>
  <c r="AI769" i="2" s="1" a="1"/>
  <c r="AI769" i="2" s="1"/>
  <c r="AH750" i="2"/>
  <c r="AI750" i="2" s="1" a="1"/>
  <c r="AI750" i="2" s="1"/>
  <c r="AH731" i="2"/>
  <c r="AI731" i="2" s="1" a="1"/>
  <c r="AI731" i="2" s="1"/>
  <c r="AH713" i="2"/>
  <c r="AI713" i="2" s="1" a="1"/>
  <c r="AI713" i="2" s="1"/>
  <c r="AH695" i="2"/>
  <c r="AI695" i="2" s="1" a="1"/>
  <c r="AI695" i="2" s="1"/>
  <c r="AH677" i="2"/>
  <c r="AI677" i="2" s="1" a="1"/>
  <c r="AI677" i="2" s="1"/>
  <c r="AH659" i="2"/>
  <c r="AI659" i="2" s="1" a="1"/>
  <c r="AI659" i="2" s="1"/>
  <c r="AH641" i="2"/>
  <c r="AI641" i="2" s="1" a="1"/>
  <c r="AI641" i="2" s="1"/>
  <c r="AH622" i="2"/>
  <c r="AI622" i="2" s="1" a="1"/>
  <c r="AI622" i="2" s="1"/>
  <c r="AH603" i="2"/>
  <c r="AI603" i="2" s="1" a="1"/>
  <c r="AI603" i="2" s="1"/>
  <c r="AH585" i="2"/>
  <c r="AI585" i="2" s="1" a="1"/>
  <c r="AI585" i="2" s="1"/>
  <c r="AH567" i="2"/>
  <c r="AI567" i="2" s="1" a="1"/>
  <c r="AI567" i="2" s="1"/>
  <c r="AH549" i="2"/>
  <c r="AI549" i="2" s="1" a="1"/>
  <c r="AI549" i="2" s="1"/>
  <c r="AH531" i="2"/>
  <c r="AI531" i="2" s="1" a="1"/>
  <c r="AI531" i="2" s="1"/>
  <c r="AH513" i="2"/>
  <c r="AI513" i="2" s="1" a="1"/>
  <c r="AI513" i="2" s="1"/>
  <c r="AH494" i="2"/>
  <c r="AI494" i="2" s="1" a="1"/>
  <c r="AI494" i="2" s="1"/>
  <c r="AH475" i="2"/>
  <c r="AI475" i="2" s="1" a="1"/>
  <c r="AI475" i="2" s="1"/>
  <c r="AH457" i="2"/>
  <c r="AI457" i="2" s="1" a="1"/>
  <c r="AI457" i="2" s="1"/>
  <c r="AH439" i="2"/>
  <c r="AI439" i="2" s="1" a="1"/>
  <c r="AI439" i="2" s="1"/>
  <c r="AH421" i="2"/>
  <c r="AI421" i="2" s="1" a="1"/>
  <c r="AI421" i="2" s="1"/>
  <c r="AH403" i="2"/>
  <c r="AI403" i="2" s="1" a="1"/>
  <c r="AI403" i="2" s="1"/>
  <c r="AH385" i="2"/>
  <c r="AI385" i="2" s="1" a="1"/>
  <c r="AI385" i="2" s="1"/>
  <c r="AH366" i="2"/>
  <c r="AI366" i="2" s="1" a="1"/>
  <c r="AI366" i="2" s="1"/>
  <c r="AH347" i="2"/>
  <c r="AI347" i="2" s="1" a="1"/>
  <c r="AI347" i="2" s="1"/>
  <c r="AH329" i="2"/>
  <c r="AI329" i="2" s="1" a="1"/>
  <c r="AI329" i="2" s="1"/>
  <c r="AH311" i="2"/>
  <c r="AI311" i="2" s="1" a="1"/>
  <c r="AI311" i="2" s="1"/>
  <c r="AH293" i="2"/>
  <c r="AI293" i="2" s="1" a="1"/>
  <c r="AI293" i="2" s="1"/>
  <c r="AH275" i="2"/>
  <c r="AI275" i="2" s="1" a="1"/>
  <c r="AI275" i="2" s="1"/>
  <c r="AH257" i="2"/>
  <c r="AI257" i="2" s="1" a="1"/>
  <c r="AI257" i="2" s="1"/>
  <c r="AH238" i="2"/>
  <c r="AI238" i="2" s="1" a="1"/>
  <c r="AI238" i="2" s="1"/>
  <c r="AH219" i="2"/>
  <c r="AI219" i="2" s="1" a="1"/>
  <c r="AI219" i="2" s="1"/>
  <c r="AH201" i="2"/>
  <c r="AI201" i="2" s="1" a="1"/>
  <c r="AI201" i="2" s="1"/>
  <c r="AH183" i="2"/>
  <c r="AI183" i="2" s="1" a="1"/>
  <c r="AI183" i="2" s="1"/>
  <c r="AH165" i="2"/>
  <c r="AI165" i="2" s="1" a="1"/>
  <c r="AI165" i="2" s="1"/>
  <c r="AH147" i="2"/>
  <c r="AI147" i="2" s="1" a="1"/>
  <c r="AI147" i="2" s="1"/>
  <c r="AH129" i="2"/>
  <c r="AI129" i="2" s="1" a="1"/>
  <c r="AI129" i="2" s="1"/>
  <c r="AH110" i="2"/>
  <c r="AI110" i="2" s="1" a="1"/>
  <c r="AI110" i="2" s="1"/>
  <c r="AH91" i="2"/>
  <c r="AI91" i="2" s="1" a="1"/>
  <c r="AI91" i="2" s="1"/>
  <c r="AH73" i="2"/>
  <c r="AI73" i="2" s="1" a="1"/>
  <c r="AI73" i="2" s="1"/>
  <c r="AH55" i="2"/>
  <c r="AI55" i="2" s="1" a="1"/>
  <c r="AI55" i="2" s="1"/>
  <c r="AH37" i="2"/>
  <c r="AI37" i="2" s="1" a="1"/>
  <c r="AI37" i="2" s="1"/>
  <c r="AH19" i="2"/>
  <c r="AI19" i="2" s="1" a="1"/>
  <c r="AI19" i="2" s="1"/>
  <c r="AH2" i="2"/>
  <c r="AI2" i="2" s="1" a="1"/>
  <c r="AI2" i="2" s="1"/>
  <c r="AH1060" i="2"/>
  <c r="AI1060" i="2" s="1" a="1"/>
  <c r="AI1060" i="2" s="1"/>
  <c r="AH1042" i="2"/>
  <c r="AI1042" i="2" s="1" a="1"/>
  <c r="AI1042" i="2" s="1"/>
  <c r="AH1024" i="2"/>
  <c r="AI1024" i="2" s="1" a="1"/>
  <c r="AI1024" i="2" s="1"/>
  <c r="AH1004" i="2"/>
  <c r="AI1004" i="2" s="1" a="1"/>
  <c r="AI1004" i="2" s="1"/>
  <c r="AH986" i="2"/>
  <c r="AI986" i="2" s="1" a="1"/>
  <c r="AI986" i="2" s="1"/>
  <c r="AH968" i="2"/>
  <c r="AI968" i="2" s="1" a="1"/>
  <c r="AI968" i="2" s="1"/>
  <c r="AH950" i="2"/>
  <c r="AI950" i="2" s="1" a="1"/>
  <c r="AI950" i="2" s="1"/>
  <c r="AH932" i="2"/>
  <c r="AI932" i="2" s="1" a="1"/>
  <c r="AI932" i="2" s="1"/>
  <c r="AH914" i="2"/>
  <c r="AI914" i="2" s="1" a="1"/>
  <c r="AI914" i="2" s="1"/>
  <c r="AH896" i="2"/>
  <c r="AI896" i="2" s="1" a="1"/>
  <c r="AI896" i="2" s="1"/>
  <c r="AH876" i="2"/>
  <c r="AI876" i="2" s="1" a="1"/>
  <c r="AI876" i="2" s="1"/>
  <c r="AH858" i="2"/>
  <c r="AI858" i="2" s="1" a="1"/>
  <c r="AI858" i="2" s="1"/>
  <c r="AH840" i="2"/>
  <c r="AI840" i="2" s="1" a="1"/>
  <c r="AI840" i="2" s="1"/>
  <c r="AH822" i="2"/>
  <c r="AI822" i="2" s="1" a="1"/>
  <c r="AI822" i="2" s="1"/>
  <c r="AH804" i="2"/>
  <c r="AI804" i="2" s="1" a="1"/>
  <c r="AI804" i="2" s="1"/>
  <c r="AH786" i="2"/>
  <c r="AI786" i="2" s="1" a="1"/>
  <c r="AI786" i="2" s="1"/>
  <c r="AH768" i="2"/>
  <c r="AI768" i="2" s="1" a="1"/>
  <c r="AI768" i="2" s="1"/>
  <c r="AH748" i="2"/>
  <c r="AI748" i="2" s="1" a="1"/>
  <c r="AI748" i="2" s="1"/>
  <c r="AH730" i="2"/>
  <c r="AI730" i="2" s="1" a="1"/>
  <c r="AI730" i="2" s="1"/>
  <c r="AH712" i="2"/>
  <c r="AI712" i="2" s="1" a="1"/>
  <c r="AI712" i="2" s="1"/>
  <c r="AH694" i="2"/>
  <c r="AI694" i="2" s="1" a="1"/>
  <c r="AI694" i="2" s="1"/>
  <c r="AH676" i="2"/>
  <c r="AI676" i="2" s="1" a="1"/>
  <c r="AI676" i="2" s="1"/>
  <c r="AH658" i="2"/>
  <c r="AI658" i="2" s="1" a="1"/>
  <c r="AI658" i="2" s="1"/>
  <c r="AH640" i="2"/>
  <c r="AI640" i="2" s="1" a="1"/>
  <c r="AI640" i="2" s="1"/>
  <c r="AH620" i="2"/>
  <c r="AI620" i="2" s="1" a="1"/>
  <c r="AI620" i="2" s="1"/>
  <c r="AH602" i="2"/>
  <c r="AI602" i="2" s="1" a="1"/>
  <c r="AI602" i="2" s="1"/>
  <c r="AH584" i="2"/>
  <c r="AI584" i="2" s="1" a="1"/>
  <c r="AI584" i="2" s="1"/>
  <c r="AH566" i="2"/>
  <c r="AI566" i="2" s="1" a="1"/>
  <c r="AI566" i="2" s="1"/>
  <c r="AH548" i="2"/>
  <c r="AI548" i="2" s="1" a="1"/>
  <c r="AI548" i="2" s="1"/>
  <c r="AH530" i="2"/>
  <c r="AI530" i="2" s="1" a="1"/>
  <c r="AI530" i="2" s="1"/>
  <c r="AH512" i="2"/>
  <c r="AI512" i="2" s="1" a="1"/>
  <c r="AI512" i="2" s="1"/>
  <c r="AH492" i="2"/>
  <c r="AI492" i="2" s="1" a="1"/>
  <c r="AI492" i="2" s="1"/>
  <c r="AH474" i="2"/>
  <c r="AI474" i="2" s="1" a="1"/>
  <c r="AI474" i="2" s="1"/>
  <c r="AH456" i="2"/>
  <c r="AI456" i="2" s="1" a="1"/>
  <c r="AI456" i="2" s="1"/>
  <c r="AH438" i="2"/>
  <c r="AI438" i="2" s="1" a="1"/>
  <c r="AI438" i="2" s="1"/>
  <c r="AH420" i="2"/>
  <c r="AI420" i="2" s="1" a="1"/>
  <c r="AI420" i="2" s="1"/>
  <c r="AH402" i="2"/>
  <c r="AI402" i="2" s="1" a="1"/>
  <c r="AI402" i="2" s="1"/>
  <c r="AH384" i="2"/>
  <c r="AI384" i="2" s="1" a="1"/>
  <c r="AI384" i="2" s="1"/>
  <c r="AH364" i="2"/>
  <c r="AI364" i="2" s="1" a="1"/>
  <c r="AI364" i="2" s="1"/>
  <c r="AH346" i="2"/>
  <c r="AI346" i="2" s="1" a="1"/>
  <c r="AI346" i="2" s="1"/>
  <c r="AH328" i="2"/>
  <c r="AI328" i="2" s="1" a="1"/>
  <c r="AI328" i="2" s="1"/>
  <c r="AH310" i="2"/>
  <c r="AI310" i="2" s="1" a="1"/>
  <c r="AI310" i="2" s="1"/>
  <c r="AH292" i="2"/>
  <c r="AI292" i="2" s="1" a="1"/>
  <c r="AI292" i="2" s="1"/>
  <c r="AH274" i="2"/>
  <c r="AI274" i="2" s="1" a="1"/>
  <c r="AI274" i="2" s="1"/>
  <c r="AH256" i="2"/>
  <c r="AI256" i="2" s="1" a="1"/>
  <c r="AI256" i="2" s="1"/>
  <c r="AH236" i="2"/>
  <c r="AI236" i="2" s="1" a="1"/>
  <c r="AI236" i="2" s="1"/>
  <c r="AH218" i="2"/>
  <c r="AI218" i="2" s="1" a="1"/>
  <c r="AI218" i="2" s="1"/>
  <c r="AH200" i="2"/>
  <c r="AI200" i="2" s="1" a="1"/>
  <c r="AI200" i="2" s="1"/>
  <c r="AH182" i="2"/>
  <c r="AI182" i="2" s="1" a="1"/>
  <c r="AI182" i="2" s="1"/>
  <c r="AH164" i="2"/>
  <c r="AI164" i="2" s="1" a="1"/>
  <c r="AI164" i="2" s="1"/>
  <c r="AH146" i="2"/>
  <c r="AI146" i="2" s="1" a="1"/>
  <c r="AI146" i="2" s="1"/>
  <c r="AH128" i="2"/>
  <c r="AI128" i="2" s="1" a="1"/>
  <c r="AI128" i="2" s="1"/>
  <c r="AH108" i="2"/>
  <c r="AI108" i="2" s="1" a="1"/>
  <c r="AI108" i="2" s="1"/>
  <c r="AH90" i="2"/>
  <c r="AI90" i="2" s="1" a="1"/>
  <c r="AI90" i="2" s="1"/>
  <c r="AH72" i="2"/>
  <c r="AI72" i="2" s="1" a="1"/>
  <c r="AI72" i="2" s="1"/>
  <c r="AH54" i="2"/>
  <c r="AI54" i="2" s="1" a="1"/>
  <c r="AI54" i="2" s="1"/>
  <c r="AH36" i="2"/>
  <c r="AI36" i="2" s="1" a="1"/>
  <c r="AI36" i="2" s="1"/>
  <c r="AH18" i="2"/>
  <c r="AI18" i="2" s="1" a="1"/>
  <c r="AI18" i="2" s="1"/>
  <c r="AH1059" i="2"/>
  <c r="AI1059" i="2" s="1" a="1"/>
  <c r="AI1059" i="2" s="1"/>
  <c r="AH1041" i="2"/>
  <c r="AI1041" i="2" s="1" a="1"/>
  <c r="AI1041" i="2" s="1"/>
  <c r="AH1022" i="2"/>
  <c r="AI1022" i="2" s="1" a="1"/>
  <c r="AI1022" i="2" s="1"/>
  <c r="AH1003" i="2"/>
  <c r="AI1003" i="2" s="1" a="1"/>
  <c r="AI1003" i="2" s="1"/>
  <c r="AH985" i="2"/>
  <c r="AI985" i="2" s="1" a="1"/>
  <c r="AI985" i="2" s="1"/>
  <c r="AH967" i="2"/>
  <c r="AI967" i="2" s="1" a="1"/>
  <c r="AI967" i="2" s="1"/>
  <c r="AH949" i="2"/>
  <c r="AI949" i="2" s="1" a="1"/>
  <c r="AI949" i="2" s="1"/>
  <c r="AH931" i="2"/>
  <c r="AI931" i="2" s="1" a="1"/>
  <c r="AI931" i="2" s="1"/>
  <c r="AH913" i="2"/>
  <c r="AI913" i="2" s="1" a="1"/>
  <c r="AI913" i="2" s="1"/>
  <c r="AH894" i="2"/>
  <c r="AI894" i="2" s="1" a="1"/>
  <c r="AI894" i="2" s="1"/>
  <c r="AH875" i="2"/>
  <c r="AI875" i="2" s="1" a="1"/>
  <c r="AI875" i="2" s="1"/>
  <c r="AH857" i="2"/>
  <c r="AI857" i="2" s="1" a="1"/>
  <c r="AI857" i="2" s="1"/>
  <c r="AH839" i="2"/>
  <c r="AI839" i="2" s="1" a="1"/>
  <c r="AI839" i="2" s="1"/>
  <c r="AH821" i="2"/>
  <c r="AI821" i="2" s="1" a="1"/>
  <c r="AI821" i="2" s="1"/>
  <c r="AH803" i="2"/>
  <c r="AI803" i="2" s="1" a="1"/>
  <c r="AI803" i="2" s="1"/>
  <c r="AH785" i="2"/>
  <c r="AI785" i="2" s="1" a="1"/>
  <c r="AI785" i="2" s="1"/>
  <c r="AH766" i="2"/>
  <c r="AI766" i="2" s="1" a="1"/>
  <c r="AI766" i="2" s="1"/>
  <c r="AH747" i="2"/>
  <c r="AI747" i="2" s="1" a="1"/>
  <c r="AI747" i="2" s="1"/>
  <c r="AH729" i="2"/>
  <c r="AI729" i="2" s="1" a="1"/>
  <c r="AI729" i="2" s="1"/>
  <c r="AH711" i="2"/>
  <c r="AI711" i="2" s="1" a="1"/>
  <c r="AI711" i="2" s="1"/>
  <c r="AH693" i="2"/>
  <c r="AI693" i="2" s="1" a="1"/>
  <c r="AI693" i="2" s="1"/>
  <c r="AH675" i="2"/>
  <c r="AI675" i="2" s="1" a="1"/>
  <c r="AI675" i="2" s="1"/>
  <c r="AH657" i="2"/>
  <c r="AI657" i="2" s="1" a="1"/>
  <c r="AI657" i="2" s="1"/>
  <c r="AH638" i="2"/>
  <c r="AI638" i="2" s="1" a="1"/>
  <c r="AI638" i="2" s="1"/>
  <c r="AH619" i="2"/>
  <c r="AI619" i="2" s="1" a="1"/>
  <c r="AI619" i="2" s="1"/>
  <c r="AH601" i="2"/>
  <c r="AI601" i="2" s="1" a="1"/>
  <c r="AI601" i="2" s="1"/>
  <c r="AH583" i="2"/>
  <c r="AI583" i="2" s="1" a="1"/>
  <c r="AI583" i="2" s="1"/>
  <c r="AH565" i="2"/>
  <c r="AI565" i="2" s="1" a="1"/>
  <c r="AI565" i="2" s="1"/>
  <c r="AH547" i="2"/>
  <c r="AI547" i="2" s="1" a="1"/>
  <c r="AI547" i="2" s="1"/>
  <c r="AH529" i="2"/>
  <c r="AI529" i="2" s="1" a="1"/>
  <c r="AI529" i="2" s="1"/>
  <c r="AH510" i="2"/>
  <c r="AI510" i="2" s="1" a="1"/>
  <c r="AI510" i="2" s="1"/>
  <c r="AH491" i="2"/>
  <c r="AI491" i="2" s="1" a="1"/>
  <c r="AI491" i="2" s="1"/>
  <c r="AH473" i="2"/>
  <c r="AI473" i="2" s="1" a="1"/>
  <c r="AI473" i="2" s="1"/>
  <c r="AH455" i="2"/>
  <c r="AI455" i="2" s="1" a="1"/>
  <c r="AI455" i="2" s="1"/>
  <c r="AH437" i="2"/>
  <c r="AI437" i="2" s="1" a="1"/>
  <c r="AI437" i="2" s="1"/>
  <c r="AH419" i="2"/>
  <c r="AI419" i="2" s="1" a="1"/>
  <c r="AI419" i="2" s="1"/>
  <c r="AH401" i="2"/>
  <c r="AI401" i="2" s="1" a="1"/>
  <c r="AI401" i="2" s="1"/>
  <c r="AH382" i="2"/>
  <c r="AI382" i="2" s="1" a="1"/>
  <c r="AI382" i="2" s="1"/>
  <c r="AH363" i="2"/>
  <c r="AI363" i="2" s="1" a="1"/>
  <c r="AI363" i="2" s="1"/>
  <c r="AH345" i="2"/>
  <c r="AI345" i="2" s="1" a="1"/>
  <c r="AI345" i="2" s="1"/>
  <c r="AH327" i="2"/>
  <c r="AI327" i="2" s="1" a="1"/>
  <c r="AI327" i="2" s="1"/>
  <c r="AH309" i="2"/>
  <c r="AI309" i="2" s="1" a="1"/>
  <c r="AI309" i="2" s="1"/>
  <c r="AH291" i="2"/>
  <c r="AI291" i="2" s="1" a="1"/>
  <c r="AI291" i="2" s="1"/>
  <c r="AH273" i="2"/>
  <c r="AI273" i="2" s="1" a="1"/>
  <c r="AI273" i="2" s="1"/>
  <c r="AH254" i="2"/>
  <c r="AI254" i="2" s="1" a="1"/>
  <c r="AI254" i="2" s="1"/>
  <c r="AH235" i="2"/>
  <c r="AI235" i="2" s="1" a="1"/>
  <c r="AI235" i="2" s="1"/>
  <c r="AH217" i="2"/>
  <c r="AI217" i="2" s="1" a="1"/>
  <c r="AI217" i="2" s="1"/>
  <c r="AH199" i="2"/>
  <c r="AI199" i="2" s="1" a="1"/>
  <c r="AI199" i="2" s="1"/>
  <c r="AH181" i="2"/>
  <c r="AI181" i="2" s="1" a="1"/>
  <c r="AI181" i="2" s="1"/>
  <c r="AH163" i="2"/>
  <c r="AI163" i="2" s="1" a="1"/>
  <c r="AI163" i="2" s="1"/>
  <c r="AH145" i="2"/>
  <c r="AI145" i="2" s="1" a="1"/>
  <c r="AI145" i="2" s="1"/>
  <c r="AH126" i="2"/>
  <c r="AI126" i="2" s="1" a="1"/>
  <c r="AI126" i="2" s="1"/>
  <c r="AH107" i="2"/>
  <c r="AI107" i="2" s="1" a="1"/>
  <c r="AI107" i="2" s="1"/>
  <c r="AH89" i="2"/>
  <c r="AI89" i="2" s="1" a="1"/>
  <c r="AI89" i="2" s="1"/>
  <c r="AH71" i="2"/>
  <c r="AI71" i="2" s="1" a="1"/>
  <c r="AI71" i="2" s="1"/>
  <c r="AH53" i="2"/>
  <c r="AI53" i="2" s="1" a="1"/>
  <c r="AI53" i="2" s="1"/>
  <c r="AH35" i="2"/>
  <c r="AI35" i="2" s="1" a="1"/>
  <c r="AI35" i="2" s="1"/>
  <c r="AH17" i="2"/>
  <c r="AI17" i="2" s="1" a="1"/>
  <c r="AI17" i="2" s="1"/>
  <c r="AH1058" i="2"/>
  <c r="AI1058" i="2" s="1" a="1"/>
  <c r="AI1058" i="2" s="1"/>
  <c r="AH1040" i="2"/>
  <c r="AI1040" i="2" s="1" a="1"/>
  <c r="AI1040" i="2" s="1"/>
  <c r="AH1020" i="2"/>
  <c r="AI1020" i="2" s="1" a="1"/>
  <c r="AI1020" i="2" s="1"/>
  <c r="AH1002" i="2"/>
  <c r="AI1002" i="2" s="1" a="1"/>
  <c r="AI1002" i="2" s="1"/>
  <c r="AH984" i="2"/>
  <c r="AI984" i="2" s="1" a="1"/>
  <c r="AI984" i="2" s="1"/>
  <c r="AH966" i="2"/>
  <c r="AI966" i="2" s="1" a="1"/>
  <c r="AI966" i="2" s="1"/>
  <c r="AH948" i="2"/>
  <c r="AI948" i="2" s="1" a="1"/>
  <c r="AI948" i="2" s="1"/>
  <c r="AH930" i="2"/>
  <c r="AI930" i="2" s="1" a="1"/>
  <c r="AI930" i="2" s="1"/>
  <c r="AH912" i="2"/>
  <c r="AI912" i="2" s="1" a="1"/>
  <c r="AI912" i="2" s="1"/>
  <c r="AH892" i="2"/>
  <c r="AI892" i="2" s="1" a="1"/>
  <c r="AI892" i="2" s="1"/>
  <c r="AH874" i="2"/>
  <c r="AI874" i="2" s="1" a="1"/>
  <c r="AI874" i="2" s="1"/>
  <c r="AH856" i="2"/>
  <c r="AI856" i="2" s="1" a="1"/>
  <c r="AI856" i="2" s="1"/>
  <c r="AH838" i="2"/>
  <c r="AI838" i="2" s="1" a="1"/>
  <c r="AI838" i="2" s="1"/>
  <c r="AH820" i="2"/>
  <c r="AI820" i="2" s="1" a="1"/>
  <c r="AI820" i="2" s="1"/>
  <c r="AH802" i="2"/>
  <c r="AI802" i="2" s="1" a="1"/>
  <c r="AI802" i="2" s="1"/>
  <c r="AH784" i="2"/>
  <c r="AI784" i="2" s="1" a="1"/>
  <c r="AI784" i="2" s="1"/>
  <c r="AH764" i="2"/>
  <c r="AI764" i="2" s="1" a="1"/>
  <c r="AI764" i="2" s="1"/>
  <c r="AH746" i="2"/>
  <c r="AI746" i="2" s="1" a="1"/>
  <c r="AI746" i="2" s="1"/>
  <c r="AH728" i="2"/>
  <c r="AI728" i="2" s="1" a="1"/>
  <c r="AI728" i="2" s="1"/>
  <c r="AH710" i="2"/>
  <c r="AI710" i="2" s="1" a="1"/>
  <c r="AI710" i="2" s="1"/>
  <c r="AH692" i="2"/>
  <c r="AI692" i="2" s="1" a="1"/>
  <c r="AI692" i="2" s="1"/>
  <c r="AH674" i="2"/>
  <c r="AI674" i="2" s="1" a="1"/>
  <c r="AI674" i="2" s="1"/>
  <c r="AH656" i="2"/>
  <c r="AI656" i="2" s="1" a="1"/>
  <c r="AI656" i="2" s="1"/>
  <c r="AH636" i="2"/>
  <c r="AI636" i="2" s="1" a="1"/>
  <c r="AI636" i="2" s="1"/>
  <c r="AH618" i="2"/>
  <c r="AI618" i="2" s="1" a="1"/>
  <c r="AI618" i="2" s="1"/>
  <c r="AH600" i="2"/>
  <c r="AI600" i="2" s="1" a="1"/>
  <c r="AI600" i="2" s="1"/>
  <c r="AH582" i="2"/>
  <c r="AI582" i="2" s="1" a="1"/>
  <c r="AI582" i="2" s="1"/>
  <c r="AH564" i="2"/>
  <c r="AI564" i="2" s="1" a="1"/>
  <c r="AI564" i="2" s="1"/>
  <c r="AH546" i="2"/>
  <c r="AI546" i="2" s="1" a="1"/>
  <c r="AI546" i="2" s="1"/>
  <c r="AH528" i="2"/>
  <c r="AI528" i="2" s="1" a="1"/>
  <c r="AI528" i="2" s="1"/>
  <c r="AH508" i="2"/>
  <c r="AI508" i="2" s="1" a="1"/>
  <c r="AI508" i="2" s="1"/>
  <c r="AH490" i="2"/>
  <c r="AI490" i="2" s="1" a="1"/>
  <c r="AI490" i="2" s="1"/>
  <c r="AH472" i="2"/>
  <c r="AI472" i="2" s="1" a="1"/>
  <c r="AI472" i="2" s="1"/>
  <c r="AH454" i="2"/>
  <c r="AI454" i="2" s="1" a="1"/>
  <c r="AI454" i="2" s="1"/>
  <c r="AH436" i="2"/>
  <c r="AI436" i="2" s="1" a="1"/>
  <c r="AI436" i="2" s="1"/>
  <c r="AH418" i="2"/>
  <c r="AI418" i="2" s="1" a="1"/>
  <c r="AI418" i="2" s="1"/>
  <c r="AH400" i="2"/>
  <c r="AI400" i="2" s="1" a="1"/>
  <c r="AI400" i="2" s="1"/>
  <c r="AH380" i="2"/>
  <c r="AI380" i="2" s="1" a="1"/>
  <c r="AI380" i="2" s="1"/>
  <c r="AH362" i="2"/>
  <c r="AI362" i="2" s="1" a="1"/>
  <c r="AI362" i="2" s="1"/>
  <c r="AH344" i="2"/>
  <c r="AI344" i="2" s="1" a="1"/>
  <c r="AI344" i="2" s="1"/>
  <c r="AH326" i="2"/>
  <c r="AI326" i="2" s="1" a="1"/>
  <c r="AI326" i="2" s="1"/>
  <c r="AH308" i="2"/>
  <c r="AI308" i="2" s="1" a="1"/>
  <c r="AI308" i="2" s="1"/>
  <c r="AH290" i="2"/>
  <c r="AI290" i="2" s="1" a="1"/>
  <c r="AI290" i="2" s="1"/>
  <c r="AH272" i="2"/>
  <c r="AI272" i="2" s="1" a="1"/>
  <c r="AI272" i="2" s="1"/>
  <c r="AH252" i="2"/>
  <c r="AI252" i="2" s="1" a="1"/>
  <c r="AI252" i="2" s="1"/>
  <c r="AH234" i="2"/>
  <c r="AI234" i="2" s="1" a="1"/>
  <c r="AI234" i="2" s="1"/>
  <c r="AH216" i="2"/>
  <c r="AI216" i="2" s="1" a="1"/>
  <c r="AI216" i="2" s="1"/>
  <c r="AH198" i="2"/>
  <c r="AI198" i="2" s="1" a="1"/>
  <c r="AI198" i="2" s="1"/>
  <c r="AH180" i="2"/>
  <c r="AI180" i="2" s="1" a="1"/>
  <c r="AI180" i="2" s="1"/>
  <c r="AH162" i="2"/>
  <c r="AI162" i="2" s="1" a="1"/>
  <c r="AI162" i="2" s="1"/>
  <c r="AH144" i="2"/>
  <c r="AI144" i="2" s="1" a="1"/>
  <c r="AI144" i="2" s="1"/>
  <c r="AH124" i="2"/>
  <c r="AI124" i="2" s="1" a="1"/>
  <c r="AI124" i="2" s="1"/>
  <c r="AH106" i="2"/>
  <c r="AI106" i="2" s="1" a="1"/>
  <c r="AI106" i="2" s="1"/>
  <c r="AH88" i="2"/>
  <c r="AI88" i="2" s="1" a="1"/>
  <c r="AI88" i="2" s="1"/>
  <c r="AH70" i="2"/>
  <c r="AI70" i="2" s="1" a="1"/>
  <c r="AI70" i="2" s="1"/>
  <c r="AH52" i="2"/>
  <c r="AI52" i="2" s="1" a="1"/>
  <c r="AI52" i="2" s="1"/>
  <c r="AH34" i="2"/>
  <c r="AI34" i="2" s="1" a="1"/>
  <c r="AI34" i="2" s="1"/>
  <c r="AH32" i="2"/>
  <c r="AI32" i="2" s="1" a="1"/>
  <c r="AI32" i="2" s="1"/>
  <c r="AH68" i="2"/>
  <c r="AI68" i="2" s="1" a="1"/>
  <c r="AI68" i="2" s="1"/>
  <c r="AH104" i="2"/>
  <c r="AI104" i="2" s="1" a="1"/>
  <c r="AI104" i="2" s="1"/>
  <c r="AH140" i="2"/>
  <c r="AI140" i="2" s="1" a="1"/>
  <c r="AI140" i="2" s="1"/>
  <c r="AH178" i="2"/>
  <c r="AI178" i="2" s="1" a="1"/>
  <c r="AI178" i="2" s="1"/>
  <c r="AH214" i="2"/>
  <c r="AI214" i="2" s="1" a="1"/>
  <c r="AI214" i="2" s="1"/>
  <c r="AH250" i="2"/>
  <c r="AI250" i="2" s="1" a="1"/>
  <c r="AI250" i="2" s="1"/>
  <c r="AH288" i="2"/>
  <c r="AI288" i="2" s="1" a="1"/>
  <c r="AI288" i="2" s="1"/>
  <c r="AH324" i="2"/>
  <c r="AI324" i="2" s="1" a="1"/>
  <c r="AI324" i="2" s="1"/>
  <c r="AH360" i="2"/>
  <c r="AI360" i="2" s="1" a="1"/>
  <c r="AI360" i="2" s="1"/>
  <c r="AH396" i="2"/>
  <c r="AI396" i="2" s="1" a="1"/>
  <c r="AI396" i="2" s="1"/>
  <c r="AH434" i="2"/>
  <c r="AI434" i="2" s="1" a="1"/>
  <c r="AI434" i="2" s="1"/>
  <c r="AH470" i="2"/>
  <c r="AI470" i="2" s="1" a="1"/>
  <c r="AI470" i="2" s="1"/>
  <c r="AH506" i="2"/>
  <c r="AI506" i="2" s="1" a="1"/>
  <c r="AI506" i="2" s="1"/>
  <c r="AH544" i="2"/>
  <c r="AI544" i="2" s="1" a="1"/>
  <c r="AI544" i="2" s="1"/>
  <c r="AH580" i="2"/>
  <c r="AI580" i="2" s="1" a="1"/>
  <c r="AI580" i="2" s="1"/>
  <c r="AH616" i="2"/>
  <c r="AI616" i="2" s="1" a="1"/>
  <c r="AI616" i="2" s="1"/>
  <c r="AH652" i="2"/>
  <c r="AI652" i="2" s="1" a="1"/>
  <c r="AI652" i="2" s="1"/>
  <c r="AH690" i="2"/>
  <c r="AI690" i="2" s="1" a="1"/>
  <c r="AI690" i="2" s="1"/>
  <c r="AH726" i="2"/>
  <c r="AI726" i="2" s="1" a="1"/>
  <c r="AI726" i="2" s="1"/>
  <c r="AH762" i="2"/>
  <c r="AI762" i="2" s="1" a="1"/>
  <c r="AI762" i="2" s="1"/>
  <c r="AH800" i="2"/>
  <c r="AI800" i="2" s="1" a="1"/>
  <c r="AI800" i="2" s="1"/>
  <c r="AH836" i="2"/>
  <c r="AI836" i="2" s="1" a="1"/>
  <c r="AI836" i="2" s="1"/>
  <c r="AH872" i="2"/>
  <c r="AI872" i="2" s="1" a="1"/>
  <c r="AI872" i="2" s="1"/>
  <c r="AH908" i="2"/>
  <c r="AI908" i="2" s="1" a="1"/>
  <c r="AI908" i="2" s="1"/>
  <c r="AH946" i="2"/>
  <c r="AI946" i="2" s="1" a="1"/>
  <c r="AI946" i="2" s="1"/>
  <c r="AH982" i="2"/>
  <c r="AI982" i="2" s="1" a="1"/>
  <c r="AI982" i="2" s="1"/>
  <c r="AH1018" i="2"/>
  <c r="AI1018" i="2" s="1" a="1"/>
  <c r="AI1018" i="2" s="1"/>
  <c r="AH1056" i="2"/>
  <c r="AI1056" i="2" s="1" a="1"/>
  <c r="AI1056" i="2" s="1"/>
  <c r="AD15" i="2"/>
  <c r="AE15" i="2" s="1"/>
  <c r="N68" i="4"/>
  <c r="N67" i="2"/>
  <c r="N223" i="4"/>
  <c r="N229" i="4"/>
  <c r="N58" i="4"/>
  <c r="N222" i="2"/>
  <c r="N228" i="2"/>
  <c r="N57" i="2"/>
  <c r="N309" i="4"/>
  <c r="N308" i="2"/>
  <c r="X524" i="4"/>
  <c r="AB524" i="4" s="1"/>
  <c r="X523" i="2"/>
  <c r="AB523" i="2" s="1"/>
  <c r="N153" i="4"/>
  <c r="N152" i="2"/>
  <c r="N236" i="4"/>
  <c r="N235" i="2"/>
  <c r="N290" i="4"/>
  <c r="N289" i="2"/>
  <c r="N485" i="4"/>
  <c r="N484" i="2"/>
  <c r="N119" i="4"/>
  <c r="N118" i="2"/>
  <c r="N410" i="4"/>
  <c r="N409" i="2"/>
  <c r="N354" i="4"/>
  <c r="N353" i="2"/>
  <c r="N180" i="4"/>
  <c r="N179" i="2"/>
  <c r="N132" i="4"/>
  <c r="N131" i="2"/>
  <c r="N107" i="4"/>
  <c r="N106" i="2"/>
  <c r="N287" i="4"/>
  <c r="N86" i="4"/>
  <c r="N286" i="2"/>
  <c r="N454" i="4"/>
  <c r="N453" i="2"/>
  <c r="N55" i="4"/>
  <c r="N54" i="2"/>
  <c r="N343" i="4"/>
  <c r="N342" i="2"/>
  <c r="N362" i="4"/>
  <c r="N361" i="2"/>
  <c r="N301" i="4"/>
  <c r="N271" i="4"/>
  <c r="N270" i="2"/>
  <c r="N300" i="2"/>
  <c r="N538" i="4"/>
  <c r="N537" i="2"/>
  <c r="AH5" i="2"/>
  <c r="AI5" i="2" s="1" a="1"/>
  <c r="AI5" i="2" s="1"/>
  <c r="AH33" i="2"/>
  <c r="AI33" i="2" s="1" a="1"/>
  <c r="AI33" i="2" s="1"/>
  <c r="AH69" i="2"/>
  <c r="AI69" i="2" s="1" a="1"/>
  <c r="AI69" i="2" s="1"/>
  <c r="AH105" i="2"/>
  <c r="AI105" i="2" s="1" a="1"/>
  <c r="AI105" i="2" s="1"/>
  <c r="AH142" i="2"/>
  <c r="AI142" i="2" s="1" a="1"/>
  <c r="AI142" i="2" s="1"/>
  <c r="AH179" i="2"/>
  <c r="AI179" i="2" s="1" a="1"/>
  <c r="AI179" i="2" s="1"/>
  <c r="AH215" i="2"/>
  <c r="AI215" i="2" s="1" a="1"/>
  <c r="AI215" i="2" s="1"/>
  <c r="AH251" i="2"/>
  <c r="AI251" i="2" s="1" a="1"/>
  <c r="AI251" i="2" s="1"/>
  <c r="AH289" i="2"/>
  <c r="AI289" i="2" s="1" a="1"/>
  <c r="AI289" i="2" s="1"/>
  <c r="AH325" i="2"/>
  <c r="AI325" i="2" s="1" a="1"/>
  <c r="AI325" i="2" s="1"/>
  <c r="AH361" i="2"/>
  <c r="AI361" i="2" s="1" a="1"/>
  <c r="AI361" i="2" s="1"/>
  <c r="AH398" i="2"/>
  <c r="AI398" i="2" s="1" a="1"/>
  <c r="AI398" i="2" s="1"/>
  <c r="AH435" i="2"/>
  <c r="AI435" i="2" s="1" a="1"/>
  <c r="AI435" i="2" s="1"/>
  <c r="AH471" i="2"/>
  <c r="AI471" i="2" s="1" a="1"/>
  <c r="AI471" i="2" s="1"/>
  <c r="AH507" i="2"/>
  <c r="AI507" i="2" s="1" a="1"/>
  <c r="AI507" i="2" s="1"/>
  <c r="AH545" i="2"/>
  <c r="AI545" i="2" s="1" a="1"/>
  <c r="AI545" i="2" s="1"/>
  <c r="AH581" i="2"/>
  <c r="AI581" i="2" s="1" a="1"/>
  <c r="AI581" i="2" s="1"/>
  <c r="AH617" i="2"/>
  <c r="AI617" i="2" s="1" a="1"/>
  <c r="AI617" i="2" s="1"/>
  <c r="AH654" i="2"/>
  <c r="AI654" i="2" s="1" a="1"/>
  <c r="AI654" i="2" s="1"/>
  <c r="AH691" i="2"/>
  <c r="AI691" i="2" s="1" a="1"/>
  <c r="AI691" i="2" s="1"/>
  <c r="AH727" i="2"/>
  <c r="AI727" i="2" s="1" a="1"/>
  <c r="AI727" i="2" s="1"/>
  <c r="AH763" i="2"/>
  <c r="AI763" i="2" s="1" a="1"/>
  <c r="AI763" i="2" s="1"/>
  <c r="AH801" i="2"/>
  <c r="AI801" i="2" s="1" a="1"/>
  <c r="AI801" i="2" s="1"/>
  <c r="AH837" i="2"/>
  <c r="AI837" i="2" s="1" a="1"/>
  <c r="AI837" i="2" s="1"/>
  <c r="AH873" i="2"/>
  <c r="AI873" i="2" s="1" a="1"/>
  <c r="AI873" i="2" s="1"/>
  <c r="AH910" i="2"/>
  <c r="AI910" i="2" s="1" a="1"/>
  <c r="AI910" i="2" s="1"/>
  <c r="AH947" i="2"/>
  <c r="AI947" i="2" s="1" a="1"/>
  <c r="AI947" i="2" s="1"/>
  <c r="AH983" i="2"/>
  <c r="AI983" i="2" s="1" a="1"/>
  <c r="AI983" i="2" s="1"/>
  <c r="AH1019" i="2"/>
  <c r="AI1019" i="2" s="1" a="1"/>
  <c r="AI1019" i="2" s="1"/>
  <c r="AH1057" i="2"/>
  <c r="AI1057" i="2" s="1" a="1"/>
  <c r="AI1057" i="2" s="1"/>
  <c r="N38" i="2"/>
  <c r="AD116" i="2"/>
  <c r="AE116" i="2" s="1"/>
  <c r="N430" i="4"/>
  <c r="N429" i="2"/>
  <c r="N490" i="4"/>
  <c r="N489" i="2"/>
  <c r="N66" i="4"/>
  <c r="N65" i="2"/>
  <c r="N475" i="4"/>
  <c r="N474" i="2"/>
  <c r="N457" i="4"/>
  <c r="N456" i="2"/>
  <c r="N67" i="4"/>
  <c r="N66" i="2"/>
  <c r="N89" i="4"/>
  <c r="N88" i="2"/>
  <c r="N149" i="4"/>
  <c r="N148" i="2"/>
  <c r="N412" i="4"/>
  <c r="N411" i="2"/>
  <c r="N506" i="4"/>
  <c r="N505" i="2"/>
  <c r="N488" i="4"/>
  <c r="N487" i="2"/>
  <c r="N534" i="4"/>
  <c r="N533" i="2"/>
  <c r="N509" i="4"/>
  <c r="N508" i="2"/>
  <c r="N121" i="4"/>
  <c r="N120" i="2"/>
  <c r="N513" i="4"/>
  <c r="N512" i="2"/>
  <c r="N388" i="4"/>
  <c r="N387" i="2"/>
  <c r="N72" i="4"/>
  <c r="N71" i="2"/>
  <c r="N456" i="4"/>
  <c r="N455" i="2"/>
  <c r="N465" i="4"/>
  <c r="N464" i="2"/>
  <c r="N520" i="4"/>
  <c r="N519" i="2"/>
  <c r="X514" i="4"/>
  <c r="AB514" i="4" s="1"/>
  <c r="X513" i="2"/>
  <c r="AB513" i="2" s="1"/>
  <c r="N387" i="4"/>
  <c r="N386" i="2"/>
  <c r="N390" i="4"/>
  <c r="N389" i="2"/>
  <c r="AH6" i="2"/>
  <c r="AI6" i="2" s="1" a="1"/>
  <c r="AI6" i="2" s="1"/>
  <c r="AH38" i="2"/>
  <c r="AI38" i="2" s="1" a="1"/>
  <c r="AI38" i="2" s="1"/>
  <c r="AH74" i="2"/>
  <c r="AI74" i="2" s="1" a="1"/>
  <c r="AI74" i="2" s="1"/>
  <c r="AH112" i="2"/>
  <c r="AI112" i="2" s="1" a="1"/>
  <c r="AI112" i="2" s="1"/>
  <c r="AH148" i="2"/>
  <c r="AI148" i="2" s="1" a="1"/>
  <c r="AI148" i="2" s="1"/>
  <c r="AH184" i="2"/>
  <c r="AI184" i="2" s="1" a="1"/>
  <c r="AI184" i="2" s="1"/>
  <c r="AH220" i="2"/>
  <c r="AI220" i="2" s="1" a="1"/>
  <c r="AI220" i="2" s="1"/>
  <c r="AH258" i="2"/>
  <c r="AI258" i="2" s="1" a="1"/>
  <c r="AI258" i="2" s="1"/>
  <c r="AH294" i="2"/>
  <c r="AI294" i="2" s="1" a="1"/>
  <c r="AI294" i="2" s="1"/>
  <c r="AH330" i="2"/>
  <c r="AI330" i="2" s="1" a="1"/>
  <c r="AI330" i="2" s="1"/>
  <c r="AH368" i="2"/>
  <c r="AI368" i="2" s="1" a="1"/>
  <c r="AI368" i="2" s="1"/>
  <c r="AH404" i="2"/>
  <c r="AI404" i="2" s="1" a="1"/>
  <c r="AI404" i="2" s="1"/>
  <c r="AH440" i="2"/>
  <c r="AI440" i="2" s="1" a="1"/>
  <c r="AI440" i="2" s="1"/>
  <c r="AH476" i="2"/>
  <c r="AI476" i="2" s="1" a="1"/>
  <c r="AI476" i="2" s="1"/>
  <c r="AH514" i="2"/>
  <c r="AI514" i="2" s="1" a="1"/>
  <c r="AI514" i="2" s="1"/>
  <c r="AH550" i="2"/>
  <c r="AI550" i="2" s="1" a="1"/>
  <c r="AI550" i="2" s="1"/>
  <c r="AH586" i="2"/>
  <c r="AI586" i="2" s="1" a="1"/>
  <c r="AI586" i="2" s="1"/>
  <c r="AH624" i="2"/>
  <c r="AI624" i="2" s="1" a="1"/>
  <c r="AI624" i="2" s="1"/>
  <c r="AH660" i="2"/>
  <c r="AI660" i="2" s="1" a="1"/>
  <c r="AI660" i="2" s="1"/>
  <c r="AH696" i="2"/>
  <c r="AI696" i="2" s="1" a="1"/>
  <c r="AI696" i="2" s="1"/>
  <c r="AH732" i="2"/>
  <c r="AI732" i="2" s="1" a="1"/>
  <c r="AI732" i="2" s="1"/>
  <c r="AH770" i="2"/>
  <c r="AI770" i="2" s="1" a="1"/>
  <c r="AI770" i="2" s="1"/>
  <c r="AH806" i="2"/>
  <c r="AI806" i="2" s="1" a="1"/>
  <c r="AI806" i="2" s="1"/>
  <c r="AH842" i="2"/>
  <c r="AI842" i="2" s="1" a="1"/>
  <c r="AI842" i="2" s="1"/>
  <c r="AH880" i="2"/>
  <c r="AI880" i="2" s="1" a="1"/>
  <c r="AI880" i="2" s="1"/>
  <c r="AH916" i="2"/>
  <c r="AI916" i="2" s="1" a="1"/>
  <c r="AI916" i="2" s="1"/>
  <c r="AH952" i="2"/>
  <c r="AI952" i="2" s="1" a="1"/>
  <c r="AI952" i="2" s="1"/>
  <c r="AH988" i="2"/>
  <c r="AI988" i="2" s="1" a="1"/>
  <c r="AI988" i="2" s="1"/>
  <c r="AH1026" i="2"/>
  <c r="AI1026" i="2" s="1" a="1"/>
  <c r="AI1026" i="2" s="1"/>
  <c r="AH1062" i="2"/>
  <c r="AI1062" i="2" s="1" a="1"/>
  <c r="AI1062" i="2" s="1"/>
  <c r="AE5" i="2"/>
  <c r="N85" i="4"/>
  <c r="N84" i="2"/>
  <c r="N472" i="4"/>
  <c r="N471" i="2"/>
  <c r="N495" i="4"/>
  <c r="N494" i="2"/>
  <c r="N82" i="4"/>
  <c r="N81" i="2"/>
  <c r="N84" i="4"/>
  <c r="N83" i="2"/>
  <c r="N92" i="4"/>
  <c r="N91" i="2"/>
  <c r="N161" i="4"/>
  <c r="N160" i="2"/>
  <c r="N158" i="4"/>
  <c r="N157" i="2"/>
  <c r="N463" i="4"/>
  <c r="N462" i="2"/>
  <c r="N431" i="4"/>
  <c r="N430" i="2"/>
  <c r="N427" i="4"/>
  <c r="N426" i="2"/>
  <c r="N521" i="4"/>
  <c r="N520" i="2"/>
  <c r="N507" i="4"/>
  <c r="N506" i="2"/>
  <c r="N206" i="4"/>
  <c r="N205" i="2"/>
  <c r="N88" i="4"/>
  <c r="N87" i="2"/>
  <c r="N76" i="4"/>
  <c r="N75" i="2"/>
  <c r="N43" i="4"/>
  <c r="N42" i="2"/>
  <c r="N114" i="4"/>
  <c r="N113" i="2"/>
  <c r="N111" i="4"/>
  <c r="N110" i="2"/>
  <c r="N549" i="4"/>
  <c r="N548" i="2"/>
  <c r="N426" i="4"/>
  <c r="N425" i="2"/>
  <c r="N429" i="4"/>
  <c r="N428" i="2"/>
  <c r="N130" i="4"/>
  <c r="N129" i="2"/>
  <c r="N420" i="4"/>
  <c r="N419" i="2"/>
  <c r="N383" i="4"/>
  <c r="N382" i="2"/>
  <c r="N360" i="4"/>
  <c r="N359" i="2"/>
  <c r="N552" i="4"/>
  <c r="N551" i="2"/>
  <c r="AH8" i="2"/>
  <c r="AI8" i="2" s="1" a="1"/>
  <c r="AI8" i="2" s="1"/>
  <c r="AH42" i="2"/>
  <c r="AI42" i="2" s="1" a="1"/>
  <c r="AI42" i="2" s="1"/>
  <c r="AH80" i="2"/>
  <c r="AI80" i="2" s="1" a="1"/>
  <c r="AI80" i="2" s="1"/>
  <c r="AH116" i="2"/>
  <c r="AI116" i="2" s="1" a="1"/>
  <c r="AI116" i="2" s="1"/>
  <c r="AH152" i="2"/>
  <c r="AI152" i="2" s="1" a="1"/>
  <c r="AI152" i="2" s="1"/>
  <c r="AH188" i="2"/>
  <c r="AI188" i="2" s="1" a="1"/>
  <c r="AI188" i="2" s="1"/>
  <c r="AH226" i="2"/>
  <c r="AI226" i="2" s="1" a="1"/>
  <c r="AI226" i="2" s="1"/>
  <c r="AH262" i="2"/>
  <c r="AI262" i="2" s="1" a="1"/>
  <c r="AI262" i="2" s="1"/>
  <c r="AH298" i="2"/>
  <c r="AI298" i="2" s="1" a="1"/>
  <c r="AI298" i="2" s="1"/>
  <c r="AH336" i="2"/>
  <c r="AI336" i="2" s="1" a="1"/>
  <c r="AI336" i="2" s="1"/>
  <c r="AH372" i="2"/>
  <c r="AI372" i="2" s="1" a="1"/>
  <c r="AI372" i="2" s="1"/>
  <c r="AH408" i="2"/>
  <c r="AI408" i="2" s="1" a="1"/>
  <c r="AI408" i="2" s="1"/>
  <c r="AH444" i="2"/>
  <c r="AI444" i="2" s="1" a="1"/>
  <c r="AI444" i="2" s="1"/>
  <c r="AH482" i="2"/>
  <c r="AI482" i="2" s="1" a="1"/>
  <c r="AI482" i="2" s="1"/>
  <c r="AH518" i="2"/>
  <c r="AI518" i="2" s="1" a="1"/>
  <c r="AI518" i="2" s="1"/>
  <c r="AH554" i="2"/>
  <c r="AI554" i="2" s="1" a="1"/>
  <c r="AI554" i="2" s="1"/>
  <c r="AH592" i="2"/>
  <c r="AI592" i="2" s="1" a="1"/>
  <c r="AI592" i="2" s="1"/>
  <c r="AH628" i="2"/>
  <c r="AI628" i="2" s="1" a="1"/>
  <c r="AI628" i="2" s="1"/>
  <c r="AH664" i="2"/>
  <c r="AI664" i="2" s="1" a="1"/>
  <c r="AI664" i="2" s="1"/>
  <c r="AH700" i="2"/>
  <c r="AI700" i="2" s="1" a="1"/>
  <c r="AI700" i="2" s="1"/>
  <c r="AH738" i="2"/>
  <c r="AI738" i="2" s="1" a="1"/>
  <c r="AI738" i="2" s="1"/>
  <c r="AH774" i="2"/>
  <c r="AI774" i="2" s="1" a="1"/>
  <c r="AI774" i="2" s="1"/>
  <c r="AH810" i="2"/>
  <c r="AI810" i="2" s="1" a="1"/>
  <c r="AI810" i="2" s="1"/>
  <c r="AH848" i="2"/>
  <c r="AI848" i="2" s="1" a="1"/>
  <c r="AI848" i="2" s="1"/>
  <c r="AH884" i="2"/>
  <c r="AI884" i="2" s="1" a="1"/>
  <c r="AI884" i="2" s="1"/>
  <c r="AH920" i="2"/>
  <c r="AI920" i="2" s="1" a="1"/>
  <c r="AI920" i="2" s="1"/>
  <c r="AH956" i="2"/>
  <c r="AI956" i="2" s="1" a="1"/>
  <c r="AI956" i="2" s="1"/>
  <c r="AH994" i="2"/>
  <c r="AI994" i="2" s="1" a="1"/>
  <c r="AI994" i="2" s="1"/>
  <c r="AH1030" i="2"/>
  <c r="AI1030" i="2" s="1" a="1"/>
  <c r="AI1030" i="2" s="1"/>
  <c r="AH1066" i="2"/>
  <c r="AI1066" i="2" s="1" a="1"/>
  <c r="AI1066" i="2" s="1"/>
  <c r="AD54" i="2"/>
  <c r="AE54" i="2" s="1"/>
  <c r="AD62" i="2"/>
  <c r="AE62" i="2" s="1"/>
  <c r="AD97" i="2"/>
  <c r="AE97" i="2" s="1"/>
  <c r="N502" i="4"/>
  <c r="N501" i="2"/>
  <c r="N69" i="4"/>
  <c r="N68" i="2"/>
  <c r="N123" i="4"/>
  <c r="N122" i="2"/>
  <c r="N440" i="4"/>
  <c r="N439" i="2"/>
  <c r="N344" i="4"/>
  <c r="N343" i="2"/>
  <c r="N361" i="4"/>
  <c r="N360" i="2"/>
  <c r="N356" i="4"/>
  <c r="N355" i="2"/>
  <c r="N350" i="4"/>
  <c r="N349" i="2"/>
  <c r="N352" i="4"/>
  <c r="N351" i="2"/>
  <c r="N370" i="4"/>
  <c r="N369" i="2"/>
  <c r="N368" i="4"/>
  <c r="N367" i="2"/>
  <c r="N526" i="4"/>
  <c r="N525" i="2"/>
  <c r="N523" i="4"/>
  <c r="N522" i="2"/>
  <c r="N527" i="4"/>
  <c r="N526" i="2"/>
  <c r="N545" i="4"/>
  <c r="N544" i="2"/>
  <c r="N553" i="4"/>
  <c r="N552" i="2"/>
  <c r="N547" i="4"/>
  <c r="N546" i="2"/>
  <c r="AH9" i="2"/>
  <c r="AI9" i="2" s="1" a="1"/>
  <c r="AI9" i="2" s="1"/>
  <c r="AH44" i="2"/>
  <c r="AI44" i="2" s="1" a="1"/>
  <c r="AI44" i="2" s="1"/>
  <c r="AH82" i="2"/>
  <c r="AI82" i="2" s="1" a="1"/>
  <c r="AI82" i="2" s="1"/>
  <c r="AH118" i="2"/>
  <c r="AI118" i="2" s="1" a="1"/>
  <c r="AI118" i="2" s="1"/>
  <c r="AH154" i="2"/>
  <c r="AI154" i="2" s="1" a="1"/>
  <c r="AI154" i="2" s="1"/>
  <c r="AH192" i="2"/>
  <c r="AI192" i="2" s="1" a="1"/>
  <c r="AI192" i="2" s="1"/>
  <c r="AH228" i="2"/>
  <c r="AI228" i="2" s="1" a="1"/>
  <c r="AI228" i="2" s="1"/>
  <c r="AH264" i="2"/>
  <c r="AI264" i="2" s="1" a="1"/>
  <c r="AI264" i="2" s="1"/>
  <c r="AH300" i="2"/>
  <c r="AI300" i="2" s="1" a="1"/>
  <c r="AI300" i="2" s="1"/>
  <c r="AH338" i="2"/>
  <c r="AI338" i="2" s="1" a="1"/>
  <c r="AI338" i="2" s="1"/>
  <c r="AH374" i="2"/>
  <c r="AI374" i="2" s="1" a="1"/>
  <c r="AI374" i="2" s="1"/>
  <c r="AH410" i="2"/>
  <c r="AI410" i="2" s="1" a="1"/>
  <c r="AI410" i="2" s="1"/>
  <c r="AH448" i="2"/>
  <c r="AI448" i="2" s="1" a="1"/>
  <c r="AI448" i="2" s="1"/>
  <c r="AH484" i="2"/>
  <c r="AI484" i="2" s="1" a="1"/>
  <c r="AI484" i="2" s="1"/>
  <c r="AH520" i="2"/>
  <c r="AI520" i="2" s="1" a="1"/>
  <c r="AI520" i="2" s="1"/>
  <c r="AH556" i="2"/>
  <c r="AI556" i="2" s="1" a="1"/>
  <c r="AI556" i="2" s="1"/>
  <c r="AH594" i="2"/>
  <c r="AI594" i="2" s="1" a="1"/>
  <c r="AI594" i="2" s="1"/>
  <c r="AH630" i="2"/>
  <c r="AI630" i="2" s="1" a="1"/>
  <c r="AI630" i="2" s="1"/>
  <c r="AH666" i="2"/>
  <c r="AI666" i="2" s="1" a="1"/>
  <c r="AI666" i="2" s="1"/>
  <c r="AH704" i="2"/>
  <c r="AI704" i="2" s="1" a="1"/>
  <c r="AI704" i="2" s="1"/>
  <c r="AH740" i="2"/>
  <c r="AI740" i="2" s="1" a="1"/>
  <c r="AI740" i="2" s="1"/>
  <c r="AH776" i="2"/>
  <c r="AI776" i="2" s="1" a="1"/>
  <c r="AI776" i="2" s="1"/>
  <c r="AH812" i="2"/>
  <c r="AI812" i="2" s="1" a="1"/>
  <c r="AI812" i="2" s="1"/>
  <c r="AH850" i="2"/>
  <c r="AI850" i="2" s="1" a="1"/>
  <c r="AI850" i="2" s="1"/>
  <c r="AH886" i="2"/>
  <c r="AI886" i="2" s="1" a="1"/>
  <c r="AI886" i="2" s="1"/>
  <c r="AH922" i="2"/>
  <c r="AI922" i="2" s="1" a="1"/>
  <c r="AI922" i="2" s="1"/>
  <c r="AH960" i="2"/>
  <c r="AI960" i="2" s="1" a="1"/>
  <c r="AI960" i="2" s="1"/>
  <c r="AH996" i="2"/>
  <c r="AI996" i="2" s="1" a="1"/>
  <c r="AI996" i="2" s="1"/>
  <c r="AH1032" i="2"/>
  <c r="AI1032" i="2" s="1" a="1"/>
  <c r="AI1032" i="2" s="1"/>
  <c r="AH1068" i="2"/>
  <c r="AI1068" i="2" s="1" a="1"/>
  <c r="AI1068" i="2" s="1"/>
  <c r="AD111" i="2"/>
  <c r="AE111" i="2" s="1"/>
  <c r="N103" i="4"/>
  <c r="N102" i="2"/>
  <c r="N126" i="4"/>
  <c r="N125" i="2"/>
  <c r="N257" i="4"/>
  <c r="N256" i="2"/>
  <c r="N327" i="4"/>
  <c r="N326" i="2"/>
  <c r="N99" i="4"/>
  <c r="N98" i="2"/>
  <c r="N346" i="4"/>
  <c r="N345" i="2"/>
  <c r="N529" i="4"/>
  <c r="N528" i="2"/>
  <c r="N466" i="4"/>
  <c r="N465" i="2"/>
  <c r="N342" i="4"/>
  <c r="N341" i="2"/>
  <c r="N98" i="4"/>
  <c r="N97" i="2"/>
  <c r="N222" i="4"/>
  <c r="N221" i="2"/>
  <c r="N220" i="4"/>
  <c r="N219" i="2"/>
  <c r="N377" i="4"/>
  <c r="N376" i="2"/>
  <c r="N411" i="4"/>
  <c r="N410" i="2"/>
  <c r="N358" i="4"/>
  <c r="N357" i="2"/>
  <c r="N400" i="4"/>
  <c r="N399" i="2"/>
  <c r="N542" i="4"/>
  <c r="N541" i="2"/>
  <c r="N211" i="4"/>
  <c r="N210" i="2"/>
  <c r="N100" i="4"/>
  <c r="N99" i="2"/>
  <c r="N40" i="4"/>
  <c r="N39" i="2"/>
  <c r="N294" i="4"/>
  <c r="N293" i="2"/>
  <c r="N145" i="4"/>
  <c r="N144" i="2"/>
  <c r="N376" i="4"/>
  <c r="N375" i="2"/>
  <c r="N164" i="4"/>
  <c r="N163" i="2"/>
  <c r="N437" i="4"/>
  <c r="N436" i="2"/>
  <c r="N394" i="4"/>
  <c r="N393" i="2"/>
  <c r="N479" i="4"/>
  <c r="N478" i="2"/>
  <c r="N363" i="4"/>
  <c r="N362" i="2"/>
  <c r="N364" i="4"/>
  <c r="N363" i="2"/>
  <c r="N345" i="4"/>
  <c r="N344" i="2"/>
  <c r="AH10" i="2"/>
  <c r="AI10" i="2" s="1" a="1"/>
  <c r="AI10" i="2" s="1"/>
  <c r="AH46" i="2"/>
  <c r="AI46" i="2" s="1" a="1"/>
  <c r="AI46" i="2" s="1"/>
  <c r="AH83" i="2"/>
  <c r="AI83" i="2" s="1" a="1"/>
  <c r="AI83" i="2" s="1"/>
  <c r="AH119" i="2"/>
  <c r="AI119" i="2" s="1" a="1"/>
  <c r="AI119" i="2" s="1"/>
  <c r="AH155" i="2"/>
  <c r="AI155" i="2" s="1" a="1"/>
  <c r="AI155" i="2" s="1"/>
  <c r="AH193" i="2"/>
  <c r="AI193" i="2" s="1" a="1"/>
  <c r="AI193" i="2" s="1"/>
  <c r="AH229" i="2"/>
  <c r="AI229" i="2" s="1" a="1"/>
  <c r="AI229" i="2" s="1"/>
  <c r="AH265" i="2"/>
  <c r="AI265" i="2" s="1" a="1"/>
  <c r="AI265" i="2" s="1"/>
  <c r="AH302" i="2"/>
  <c r="AI302" i="2" s="1" a="1"/>
  <c r="AI302" i="2" s="1"/>
  <c r="AH339" i="2"/>
  <c r="AI339" i="2" s="1" a="1"/>
  <c r="AI339" i="2" s="1"/>
  <c r="AH375" i="2"/>
  <c r="AI375" i="2" s="1" a="1"/>
  <c r="AI375" i="2" s="1"/>
  <c r="AH411" i="2"/>
  <c r="AI411" i="2" s="1" a="1"/>
  <c r="AI411" i="2" s="1"/>
  <c r="AH449" i="2"/>
  <c r="AI449" i="2" s="1" a="1"/>
  <c r="AI449" i="2" s="1"/>
  <c r="AH485" i="2"/>
  <c r="AI485" i="2" s="1" a="1"/>
  <c r="AI485" i="2" s="1"/>
  <c r="AH521" i="2"/>
  <c r="AI521" i="2" s="1" a="1"/>
  <c r="AI521" i="2" s="1"/>
  <c r="AH558" i="2"/>
  <c r="AI558" i="2" s="1" a="1"/>
  <c r="AI558" i="2" s="1"/>
  <c r="AH595" i="2"/>
  <c r="AI595" i="2" s="1" a="1"/>
  <c r="AI595" i="2" s="1"/>
  <c r="AH631" i="2"/>
  <c r="AI631" i="2" s="1" a="1"/>
  <c r="AI631" i="2" s="1"/>
  <c r="AH667" i="2"/>
  <c r="AI667" i="2" s="1" a="1"/>
  <c r="AI667" i="2" s="1"/>
  <c r="AH705" i="2"/>
  <c r="AI705" i="2" s="1" a="1"/>
  <c r="AI705" i="2" s="1"/>
  <c r="AH741" i="2"/>
  <c r="AI741" i="2" s="1" a="1"/>
  <c r="AI741" i="2" s="1"/>
  <c r="AH777" i="2"/>
  <c r="AI777" i="2" s="1" a="1"/>
  <c r="AI777" i="2" s="1"/>
  <c r="AH814" i="2"/>
  <c r="AI814" i="2" s="1" a="1"/>
  <c r="AI814" i="2" s="1"/>
  <c r="AH851" i="2"/>
  <c r="AI851" i="2" s="1" a="1"/>
  <c r="AI851" i="2" s="1"/>
  <c r="AH887" i="2"/>
  <c r="AI887" i="2" s="1" a="1"/>
  <c r="AI887" i="2" s="1"/>
  <c r="AH923" i="2"/>
  <c r="AI923" i="2" s="1" a="1"/>
  <c r="AI923" i="2" s="1"/>
  <c r="AH961" i="2"/>
  <c r="AI961" i="2" s="1" a="1"/>
  <c r="AI961" i="2" s="1"/>
  <c r="AH997" i="2"/>
  <c r="AI997" i="2" s="1" a="1"/>
  <c r="AI997" i="2" s="1"/>
  <c r="AH1033" i="2"/>
  <c r="AI1033" i="2" s="1" a="1"/>
  <c r="AI1033" i="2" s="1"/>
  <c r="AD13" i="2"/>
  <c r="AE13" i="2" s="1"/>
  <c r="AD16" i="2"/>
  <c r="AE16" i="2" s="1"/>
  <c r="N157" i="4"/>
  <c r="N156" i="2"/>
  <c r="N320" i="4"/>
  <c r="N319" i="2"/>
  <c r="N415" i="4"/>
  <c r="N414" i="2"/>
  <c r="N64" i="4"/>
  <c r="N63" i="2"/>
  <c r="N217" i="4"/>
  <c r="N216" i="2"/>
  <c r="N160" i="4"/>
  <c r="N159" i="2"/>
  <c r="N200" i="4"/>
  <c r="N205" i="4"/>
  <c r="N204" i="2"/>
  <c r="N199" i="2"/>
  <c r="N169" i="4"/>
  <c r="N168" i="2"/>
  <c r="N151" i="4"/>
  <c r="N150" i="2"/>
  <c r="N421" i="4"/>
  <c r="N420" i="2"/>
  <c r="N367" i="4"/>
  <c r="N366" i="2"/>
  <c r="N491" i="4"/>
  <c r="N490" i="2"/>
  <c r="N241" i="4"/>
  <c r="N240" i="2"/>
  <c r="N503" i="4"/>
  <c r="N502" i="2"/>
  <c r="N47" i="4"/>
  <c r="N46" i="2"/>
  <c r="N48" i="4"/>
  <c r="N47" i="2"/>
  <c r="N295" i="4"/>
  <c r="N294" i="2"/>
  <c r="N482" i="4"/>
  <c r="N481" i="2"/>
  <c r="N439" i="4"/>
  <c r="N438" i="2"/>
  <c r="N391" i="4"/>
  <c r="N390" i="2"/>
  <c r="N104" i="4"/>
  <c r="N103" i="2"/>
  <c r="N425" i="4"/>
  <c r="N424" i="2"/>
  <c r="N366" i="4"/>
  <c r="N365" i="2"/>
  <c r="N349" i="4"/>
  <c r="N348" i="2"/>
  <c r="N517" i="4"/>
  <c r="N516" i="2"/>
  <c r="AH11" i="2"/>
  <c r="AI11" i="2" s="1" a="1"/>
  <c r="AI11" i="2" s="1"/>
  <c r="AH48" i="2"/>
  <c r="AI48" i="2" s="1" a="1"/>
  <c r="AI48" i="2" s="1"/>
  <c r="AH84" i="2"/>
  <c r="AI84" i="2" s="1" a="1"/>
  <c r="AI84" i="2" s="1"/>
  <c r="AH120" i="2"/>
  <c r="AI120" i="2" s="1" a="1"/>
  <c r="AI120" i="2" s="1"/>
  <c r="AH156" i="2"/>
  <c r="AI156" i="2" s="1" a="1"/>
  <c r="AI156" i="2" s="1"/>
  <c r="AH194" i="2"/>
  <c r="AI194" i="2" s="1" a="1"/>
  <c r="AI194" i="2" s="1"/>
  <c r="AH230" i="2"/>
  <c r="AI230" i="2" s="1" a="1"/>
  <c r="AI230" i="2" s="1"/>
  <c r="AH266" i="2"/>
  <c r="AI266" i="2" s="1" a="1"/>
  <c r="AI266" i="2" s="1"/>
  <c r="AH304" i="2"/>
  <c r="AI304" i="2" s="1" a="1"/>
  <c r="AI304" i="2" s="1"/>
  <c r="AH340" i="2"/>
  <c r="AI340" i="2" s="1" a="1"/>
  <c r="AI340" i="2" s="1"/>
  <c r="AH376" i="2"/>
  <c r="AI376" i="2" s="1" a="1"/>
  <c r="AI376" i="2" s="1"/>
  <c r="AH412" i="2"/>
  <c r="AI412" i="2" s="1" a="1"/>
  <c r="AI412" i="2" s="1"/>
  <c r="AH450" i="2"/>
  <c r="AI450" i="2" s="1" a="1"/>
  <c r="AI450" i="2" s="1"/>
  <c r="AH486" i="2"/>
  <c r="AI486" i="2" s="1" a="1"/>
  <c r="AI486" i="2" s="1"/>
  <c r="AH522" i="2"/>
  <c r="AI522" i="2" s="1" a="1"/>
  <c r="AI522" i="2" s="1"/>
  <c r="AH560" i="2"/>
  <c r="AI560" i="2" s="1" a="1"/>
  <c r="AI560" i="2" s="1"/>
  <c r="AH596" i="2"/>
  <c r="AI596" i="2" s="1" a="1"/>
  <c r="AI596" i="2" s="1"/>
  <c r="AH632" i="2"/>
  <c r="AI632" i="2" s="1" a="1"/>
  <c r="AI632" i="2" s="1"/>
  <c r="AH668" i="2"/>
  <c r="AI668" i="2" s="1" a="1"/>
  <c r="AI668" i="2" s="1"/>
  <c r="AH706" i="2"/>
  <c r="AI706" i="2" s="1" a="1"/>
  <c r="AI706" i="2" s="1"/>
  <c r="AH742" i="2"/>
  <c r="AI742" i="2" s="1" a="1"/>
  <c r="AI742" i="2" s="1"/>
  <c r="AH778" i="2"/>
  <c r="AI778" i="2" s="1" a="1"/>
  <c r="AI778" i="2" s="1"/>
  <c r="AH816" i="2"/>
  <c r="AI816" i="2" s="1" a="1"/>
  <c r="AI816" i="2" s="1"/>
  <c r="AH852" i="2"/>
  <c r="AI852" i="2" s="1" a="1"/>
  <c r="AI852" i="2" s="1"/>
  <c r="AH888" i="2"/>
  <c r="AI888" i="2" s="1" a="1"/>
  <c r="AI888" i="2" s="1"/>
  <c r="AH924" i="2"/>
  <c r="AI924" i="2" s="1" a="1"/>
  <c r="AI924" i="2" s="1"/>
  <c r="AH962" i="2"/>
  <c r="AI962" i="2" s="1" a="1"/>
  <c r="AI962" i="2" s="1"/>
  <c r="AH998" i="2"/>
  <c r="AI998" i="2" s="1" a="1"/>
  <c r="AI998" i="2" s="1"/>
  <c r="AH1034" i="2"/>
  <c r="AI1034" i="2" s="1" a="1"/>
  <c r="AI1034" i="2" s="1"/>
  <c r="AE26" i="2"/>
  <c r="AD71" i="2"/>
  <c r="AE71" i="2" s="1"/>
  <c r="AD106" i="2"/>
  <c r="AE106" i="2" s="1"/>
  <c r="N125" i="4"/>
  <c r="N124" i="2"/>
  <c r="N94" i="4"/>
  <c r="N93" i="2"/>
  <c r="N170" i="4"/>
  <c r="N169" i="2"/>
  <c r="N312" i="4"/>
  <c r="N311" i="2"/>
  <c r="N285" i="4"/>
  <c r="N284" i="2"/>
  <c r="N129" i="4"/>
  <c r="N128" i="2"/>
  <c r="N471" i="4"/>
  <c r="N470" i="2"/>
  <c r="N357" i="4"/>
  <c r="N356" i="2"/>
  <c r="N328" i="4"/>
  <c r="N327" i="2"/>
  <c r="N419" i="4"/>
  <c r="N418" i="2"/>
  <c r="N537" i="4"/>
  <c r="N536" i="2"/>
  <c r="N176" i="4"/>
  <c r="N175" i="2"/>
  <c r="N91" i="4"/>
  <c r="N90" i="2"/>
  <c r="N152" i="4"/>
  <c r="N151" i="2"/>
  <c r="N83" i="4"/>
  <c r="N82" i="2"/>
  <c r="N292" i="4"/>
  <c r="N291" i="2"/>
  <c r="N110" i="4"/>
  <c r="N109" i="2"/>
  <c r="N478" i="4"/>
  <c r="N477" i="2"/>
  <c r="N372" i="4"/>
  <c r="N371" i="2"/>
  <c r="N359" i="4"/>
  <c r="N358" i="2"/>
  <c r="N536" i="4"/>
  <c r="N535" i="2"/>
  <c r="N486" i="4"/>
  <c r="N485" i="2"/>
  <c r="AH12" i="2"/>
  <c r="AI12" i="2" s="1" a="1"/>
  <c r="AI12" i="2" s="1"/>
  <c r="AH49" i="2"/>
  <c r="AI49" i="2" s="1" a="1"/>
  <c r="AI49" i="2" s="1"/>
  <c r="AH85" i="2"/>
  <c r="AI85" i="2" s="1" a="1"/>
  <c r="AI85" i="2" s="1"/>
  <c r="AH121" i="2"/>
  <c r="AI121" i="2" s="1" a="1"/>
  <c r="AI121" i="2" s="1"/>
  <c r="AH158" i="2"/>
  <c r="AI158" i="2" s="1" a="1"/>
  <c r="AI158" i="2" s="1"/>
  <c r="AH195" i="2"/>
  <c r="AI195" i="2" s="1" a="1"/>
  <c r="AI195" i="2" s="1"/>
  <c r="AH231" i="2"/>
  <c r="AI231" i="2" s="1" a="1"/>
  <c r="AI231" i="2" s="1"/>
  <c r="AH267" i="2"/>
  <c r="AI267" i="2" s="1" a="1"/>
  <c r="AI267" i="2" s="1"/>
  <c r="AH305" i="2"/>
  <c r="AI305" i="2" s="1" a="1"/>
  <c r="AI305" i="2" s="1"/>
  <c r="AH341" i="2"/>
  <c r="AI341" i="2" s="1" a="1"/>
  <c r="AI341" i="2" s="1"/>
  <c r="AH377" i="2"/>
  <c r="AI377" i="2" s="1" a="1"/>
  <c r="AI377" i="2" s="1"/>
  <c r="AH414" i="2"/>
  <c r="AI414" i="2" s="1" a="1"/>
  <c r="AI414" i="2" s="1"/>
  <c r="AH451" i="2"/>
  <c r="AI451" i="2" s="1" a="1"/>
  <c r="AI451" i="2" s="1"/>
  <c r="AH487" i="2"/>
  <c r="AI487" i="2" s="1" a="1"/>
  <c r="AI487" i="2" s="1"/>
  <c r="AH523" i="2"/>
  <c r="AI523" i="2" s="1" a="1"/>
  <c r="AI523" i="2" s="1"/>
  <c r="AH561" i="2"/>
  <c r="AI561" i="2" s="1" a="1"/>
  <c r="AI561" i="2" s="1"/>
  <c r="AH597" i="2"/>
  <c r="AI597" i="2" s="1" a="1"/>
  <c r="AI597" i="2" s="1"/>
  <c r="AH633" i="2"/>
  <c r="AI633" i="2" s="1" a="1"/>
  <c r="AI633" i="2" s="1"/>
  <c r="AH670" i="2"/>
  <c r="AI670" i="2" s="1" a="1"/>
  <c r="AI670" i="2" s="1"/>
  <c r="AH707" i="2"/>
  <c r="AI707" i="2" s="1" a="1"/>
  <c r="AI707" i="2" s="1"/>
  <c r="AH743" i="2"/>
  <c r="AI743" i="2" s="1" a="1"/>
  <c r="AI743" i="2" s="1"/>
  <c r="AH779" i="2"/>
  <c r="AI779" i="2" s="1" a="1"/>
  <c r="AI779" i="2" s="1"/>
  <c r="AH817" i="2"/>
  <c r="AI817" i="2" s="1" a="1"/>
  <c r="AI817" i="2" s="1"/>
  <c r="AH853" i="2"/>
  <c r="AI853" i="2" s="1" a="1"/>
  <c r="AI853" i="2" s="1"/>
  <c r="AH889" i="2"/>
  <c r="AI889" i="2" s="1" a="1"/>
  <c r="AI889" i="2" s="1"/>
  <c r="AH926" i="2"/>
  <c r="AI926" i="2" s="1" a="1"/>
  <c r="AI926" i="2" s="1"/>
  <c r="AH963" i="2"/>
  <c r="AI963" i="2" s="1" a="1"/>
  <c r="AI963" i="2" s="1"/>
  <c r="AH999" i="2"/>
  <c r="AI999" i="2" s="1" a="1"/>
  <c r="AI999" i="2" s="1"/>
  <c r="AH1035" i="2"/>
  <c r="AI1035" i="2" s="1" a="1"/>
  <c r="AI1035" i="2" s="1"/>
  <c r="O50" i="9"/>
  <c r="N50" i="9"/>
  <c r="J46" i="9"/>
  <c r="H45" i="9"/>
  <c r="F38" i="9"/>
  <c r="N27" i="9"/>
  <c r="L26" i="9"/>
  <c r="L28" i="9" s="1"/>
  <c r="L10" i="9"/>
  <c r="M50" i="9"/>
  <c r="I46" i="9"/>
  <c r="G45" i="9"/>
  <c r="E38" i="9"/>
  <c r="M27" i="9"/>
  <c r="K26" i="9"/>
  <c r="K10" i="9"/>
  <c r="L50" i="9"/>
  <c r="H46" i="9"/>
  <c r="F45" i="9"/>
  <c r="F47" i="9" s="1"/>
  <c r="D38" i="9"/>
  <c r="L27" i="9"/>
  <c r="J26" i="9"/>
  <c r="J28" i="9" s="1"/>
  <c r="J10" i="9"/>
  <c r="H9" i="9"/>
  <c r="F5" i="9"/>
  <c r="D4" i="9"/>
  <c r="K50" i="9"/>
  <c r="J50" i="9"/>
  <c r="F46" i="9"/>
  <c r="D45" i="9"/>
  <c r="B38" i="9"/>
  <c r="J27" i="9"/>
  <c r="H26" i="9"/>
  <c r="H10" i="9"/>
  <c r="F9" i="9"/>
  <c r="D5" i="9"/>
  <c r="B4" i="9"/>
  <c r="I50" i="9"/>
  <c r="E46" i="9"/>
  <c r="C45" i="9"/>
  <c r="C47" i="9" s="1"/>
  <c r="I27" i="9"/>
  <c r="G26" i="9"/>
  <c r="G28" i="9" s="1"/>
  <c r="G10" i="9"/>
  <c r="H50" i="9"/>
  <c r="D46" i="9"/>
  <c r="B45" i="9"/>
  <c r="H27" i="9"/>
  <c r="F26" i="9"/>
  <c r="F10" i="9"/>
  <c r="G50" i="9"/>
  <c r="C46" i="9"/>
  <c r="O38" i="9"/>
  <c r="G27" i="9"/>
  <c r="E26" i="9"/>
  <c r="E10" i="9"/>
  <c r="F50" i="9"/>
  <c r="B46" i="9"/>
  <c r="N38" i="9"/>
  <c r="F27" i="9"/>
  <c r="D26" i="9"/>
  <c r="D28" i="9" s="1"/>
  <c r="D10" i="9"/>
  <c r="B9" i="9"/>
  <c r="N4" i="9"/>
  <c r="E50" i="9"/>
  <c r="O45" i="9"/>
  <c r="M38" i="9"/>
  <c r="E27" i="9"/>
  <c r="C26" i="9"/>
  <c r="C10" i="9"/>
  <c r="O5" i="9"/>
  <c r="M4" i="9"/>
  <c r="D50" i="9"/>
  <c r="N45" i="9"/>
  <c r="N47" i="9" s="1"/>
  <c r="L38" i="9"/>
  <c r="D27" i="9"/>
  <c r="B26" i="9"/>
  <c r="B10" i="9"/>
  <c r="N5" i="9"/>
  <c r="L4" i="9"/>
  <c r="C50" i="9"/>
  <c r="B50" i="9"/>
  <c r="N46" i="9"/>
  <c r="L45" i="9"/>
  <c r="L47" i="9" s="1"/>
  <c r="J38" i="9"/>
  <c r="B27" i="9"/>
  <c r="N9" i="9"/>
  <c r="L5" i="9"/>
  <c r="J4" i="9"/>
  <c r="M46" i="9"/>
  <c r="K45" i="9"/>
  <c r="K47" i="9" s="1"/>
  <c r="I38" i="9"/>
  <c r="O26" i="9"/>
  <c r="O28" i="9" s="1"/>
  <c r="O10" i="9"/>
  <c r="M9" i="9"/>
  <c r="K5" i="9"/>
  <c r="K15" i="9" s="1"/>
  <c r="I4" i="9"/>
  <c r="L46" i="9"/>
  <c r="J45" i="9"/>
  <c r="J47" i="9" s="1"/>
  <c r="H38" i="9"/>
  <c r="N26" i="9"/>
  <c r="N28" i="9" s="1"/>
  <c r="N10" i="9"/>
  <c r="L9" i="9"/>
  <c r="J5" i="9"/>
  <c r="J15" i="9" s="1"/>
  <c r="H4" i="9"/>
  <c r="H14" i="9" s="1"/>
  <c r="C27" i="9"/>
  <c r="K9" i="9"/>
  <c r="G4" i="9"/>
  <c r="M26" i="9"/>
  <c r="M28" i="9" s="1"/>
  <c r="J9" i="9"/>
  <c r="F4" i="9"/>
  <c r="O46" i="9"/>
  <c r="I26" i="9"/>
  <c r="I9" i="9"/>
  <c r="E4" i="9"/>
  <c r="K46" i="9"/>
  <c r="G9" i="9"/>
  <c r="C4" i="9"/>
  <c r="G46" i="9"/>
  <c r="E9" i="9"/>
  <c r="M45" i="9"/>
  <c r="D9" i="9"/>
  <c r="I45" i="9"/>
  <c r="I47" i="9" s="1"/>
  <c r="C9" i="9"/>
  <c r="E45" i="9"/>
  <c r="E47" i="9" s="1"/>
  <c r="M5" i="9"/>
  <c r="K38" i="9"/>
  <c r="I5" i="9"/>
  <c r="G38" i="9"/>
  <c r="H5" i="9"/>
  <c r="C38" i="9"/>
  <c r="G5" i="9"/>
  <c r="E5" i="9"/>
  <c r="C5" i="9"/>
  <c r="C15" i="9" s="1"/>
  <c r="M10" i="9"/>
  <c r="O27" i="9"/>
  <c r="I10" i="9"/>
  <c r="K27" i="9"/>
  <c r="O9" i="9"/>
  <c r="K4" i="9"/>
  <c r="O4" i="9"/>
  <c r="B5" i="9"/>
  <c r="B15" i="9" s="1"/>
  <c r="AD46" i="2"/>
  <c r="AE46" i="2" s="1"/>
  <c r="AD94" i="2"/>
  <c r="AE94" i="2" s="1"/>
  <c r="N122" i="4"/>
  <c r="N121" i="2"/>
  <c r="N401" i="4"/>
  <c r="N400" i="2"/>
  <c r="N53" i="4"/>
  <c r="N52" i="2"/>
  <c r="N144" i="4"/>
  <c r="N143" i="2"/>
  <c r="N496" i="4"/>
  <c r="N495" i="2"/>
  <c r="N59" i="4"/>
  <c r="N58" i="2"/>
  <c r="N378" i="4"/>
  <c r="N377" i="2"/>
  <c r="AH14" i="2"/>
  <c r="AI14" i="2" s="1" a="1"/>
  <c r="AI14" i="2" s="1"/>
  <c r="AH50" i="2"/>
  <c r="AI50" i="2" s="1" a="1"/>
  <c r="AI50" i="2" s="1"/>
  <c r="AH86" i="2"/>
  <c r="AI86" i="2" s="1" a="1"/>
  <c r="AI86" i="2" s="1"/>
  <c r="AH122" i="2"/>
  <c r="AI122" i="2" s="1" a="1"/>
  <c r="AI122" i="2" s="1"/>
  <c r="AH160" i="2"/>
  <c r="AI160" i="2" s="1" a="1"/>
  <c r="AI160" i="2" s="1"/>
  <c r="AH196" i="2"/>
  <c r="AI196" i="2" s="1" a="1"/>
  <c r="AI196" i="2" s="1"/>
  <c r="AH232" i="2"/>
  <c r="AI232" i="2" s="1" a="1"/>
  <c r="AI232" i="2" s="1"/>
  <c r="AH268" i="2"/>
  <c r="AI268" i="2" s="1" a="1"/>
  <c r="AI268" i="2" s="1"/>
  <c r="AH306" i="2"/>
  <c r="AI306" i="2" s="1" a="1"/>
  <c r="AI306" i="2" s="1"/>
  <c r="AH342" i="2"/>
  <c r="AI342" i="2" s="1" a="1"/>
  <c r="AI342" i="2" s="1"/>
  <c r="AH378" i="2"/>
  <c r="AI378" i="2" s="1" a="1"/>
  <c r="AI378" i="2" s="1"/>
  <c r="AH416" i="2"/>
  <c r="AI416" i="2" s="1" a="1"/>
  <c r="AI416" i="2" s="1"/>
  <c r="AH452" i="2"/>
  <c r="AI452" i="2" s="1" a="1"/>
  <c r="AI452" i="2" s="1"/>
  <c r="AH488" i="2"/>
  <c r="AI488" i="2" s="1" a="1"/>
  <c r="AI488" i="2" s="1"/>
  <c r="AH524" i="2"/>
  <c r="AI524" i="2" s="1" a="1"/>
  <c r="AI524" i="2" s="1"/>
  <c r="AH562" i="2"/>
  <c r="AI562" i="2" s="1" a="1"/>
  <c r="AI562" i="2" s="1"/>
  <c r="AH598" i="2"/>
  <c r="AI598" i="2" s="1" a="1"/>
  <c r="AI598" i="2" s="1"/>
  <c r="AH634" i="2"/>
  <c r="AI634" i="2" s="1" a="1"/>
  <c r="AI634" i="2" s="1"/>
  <c r="AH672" i="2"/>
  <c r="AI672" i="2" s="1" a="1"/>
  <c r="AI672" i="2" s="1"/>
  <c r="AH708" i="2"/>
  <c r="AI708" i="2" s="1" a="1"/>
  <c r="AI708" i="2" s="1"/>
  <c r="AH744" i="2"/>
  <c r="AI744" i="2" s="1" a="1"/>
  <c r="AI744" i="2" s="1"/>
  <c r="AH780" i="2"/>
  <c r="AI780" i="2" s="1" a="1"/>
  <c r="AI780" i="2" s="1"/>
  <c r="AH818" i="2"/>
  <c r="AI818" i="2" s="1" a="1"/>
  <c r="AI818" i="2" s="1"/>
  <c r="AH854" i="2"/>
  <c r="AI854" i="2" s="1" a="1"/>
  <c r="AI854" i="2" s="1"/>
  <c r="AH890" i="2"/>
  <c r="AI890" i="2" s="1" a="1"/>
  <c r="AI890" i="2" s="1"/>
  <c r="AH928" i="2"/>
  <c r="AI928" i="2" s="1" a="1"/>
  <c r="AI928" i="2" s="1"/>
  <c r="AH964" i="2"/>
  <c r="AI964" i="2" s="1" a="1"/>
  <c r="AI964" i="2" s="1"/>
  <c r="AH1000" i="2"/>
  <c r="AI1000" i="2" s="1" a="1"/>
  <c r="AI1000" i="2" s="1"/>
  <c r="AH1036" i="2"/>
  <c r="AI1036" i="2" s="1" a="1"/>
  <c r="AI1036" i="2" s="1"/>
  <c r="AD3" i="2"/>
  <c r="AE3" i="2" s="1"/>
  <c r="AD42" i="2"/>
  <c r="AE42" i="2" s="1"/>
  <c r="N45" i="2"/>
  <c r="AD77" i="2"/>
  <c r="AE77" i="2" s="1"/>
  <c r="AD82" i="2"/>
  <c r="AE82" i="2" s="1"/>
  <c r="N319" i="4"/>
  <c r="N318" i="2"/>
  <c r="N522" i="4"/>
  <c r="N521" i="2"/>
  <c r="N80" i="4"/>
  <c r="N79" i="2"/>
  <c r="N90" i="4"/>
  <c r="N89" i="2"/>
  <c r="N196" i="4"/>
  <c r="N195" i="2"/>
  <c r="N193" i="4"/>
  <c r="N192" i="2"/>
  <c r="N178" i="4"/>
  <c r="N177" i="2"/>
  <c r="N374" i="4"/>
  <c r="N373" i="2"/>
  <c r="N201" i="4"/>
  <c r="N200" i="2"/>
  <c r="N311" i="4"/>
  <c r="N310" i="2"/>
  <c r="N498" i="4"/>
  <c r="N497" i="2"/>
  <c r="N416" i="4"/>
  <c r="N415" i="2"/>
  <c r="N504" i="4"/>
  <c r="N503" i="2"/>
  <c r="N519" i="4"/>
  <c r="N518" i="2"/>
  <c r="N49" i="4"/>
  <c r="N48" i="2"/>
  <c r="N135" i="4"/>
  <c r="N134" i="2"/>
  <c r="N315" i="4"/>
  <c r="N314" i="2"/>
  <c r="N508" i="4"/>
  <c r="N507" i="2"/>
  <c r="N139" i="4"/>
  <c r="N138" i="2"/>
  <c r="N171" i="4"/>
  <c r="N170" i="2"/>
  <c r="N417" i="4"/>
  <c r="N416" i="2"/>
  <c r="N96" i="4"/>
  <c r="N95" i="2"/>
  <c r="N51" i="4"/>
  <c r="N50" i="2"/>
  <c r="N73" i="4"/>
  <c r="N72" i="2"/>
  <c r="N286" i="4"/>
  <c r="N285" i="2"/>
  <c r="N165" i="4"/>
  <c r="N164" i="2"/>
  <c r="N413" i="4"/>
  <c r="N412" i="2"/>
  <c r="N375" i="4"/>
  <c r="N374" i="2"/>
  <c r="N106" i="4"/>
  <c r="N105" i="2"/>
  <c r="N336" i="4"/>
  <c r="N335" i="2"/>
  <c r="N438" i="4"/>
  <c r="N437" i="2"/>
  <c r="N510" i="4"/>
  <c r="N509" i="2"/>
  <c r="N483" i="4"/>
  <c r="N482" i="2"/>
  <c r="N541" i="4"/>
  <c r="N540" i="2"/>
  <c r="N518" i="4"/>
  <c r="N517" i="2"/>
  <c r="AH16" i="2"/>
  <c r="AI16" i="2" s="1" a="1"/>
  <c r="AI16" i="2" s="1"/>
  <c r="AH51" i="2"/>
  <c r="AI51" i="2" s="1" a="1"/>
  <c r="AI51" i="2" s="1"/>
  <c r="AH87" i="2"/>
  <c r="AI87" i="2" s="1" a="1"/>
  <c r="AI87" i="2" s="1"/>
  <c r="AH123" i="2"/>
  <c r="AI123" i="2" s="1" a="1"/>
  <c r="AI123" i="2" s="1"/>
  <c r="AH161" i="2"/>
  <c r="AI161" i="2" s="1" a="1"/>
  <c r="AI161" i="2" s="1"/>
  <c r="AH197" i="2"/>
  <c r="AI197" i="2" s="1" a="1"/>
  <c r="AI197" i="2" s="1"/>
  <c r="AH233" i="2"/>
  <c r="AI233" i="2" s="1" a="1"/>
  <c r="AI233" i="2" s="1"/>
  <c r="AH270" i="2"/>
  <c r="AI270" i="2" s="1" a="1"/>
  <c r="AI270" i="2" s="1"/>
  <c r="AH307" i="2"/>
  <c r="AI307" i="2" s="1" a="1"/>
  <c r="AI307" i="2" s="1"/>
  <c r="AH343" i="2"/>
  <c r="AI343" i="2" s="1" a="1"/>
  <c r="AI343" i="2" s="1"/>
  <c r="AH379" i="2"/>
  <c r="AI379" i="2" s="1" a="1"/>
  <c r="AI379" i="2" s="1"/>
  <c r="AH417" i="2"/>
  <c r="AI417" i="2" s="1" a="1"/>
  <c r="AI417" i="2" s="1"/>
  <c r="AH453" i="2"/>
  <c r="AI453" i="2" s="1" a="1"/>
  <c r="AI453" i="2" s="1"/>
  <c r="AH489" i="2"/>
  <c r="AI489" i="2" s="1" a="1"/>
  <c r="AI489" i="2" s="1"/>
  <c r="AH526" i="2"/>
  <c r="AI526" i="2" s="1" a="1"/>
  <c r="AI526" i="2" s="1"/>
  <c r="AH563" i="2"/>
  <c r="AI563" i="2" s="1" a="1"/>
  <c r="AI563" i="2" s="1"/>
  <c r="AH599" i="2"/>
  <c r="AI599" i="2" s="1" a="1"/>
  <c r="AI599" i="2" s="1"/>
  <c r="AH635" i="2"/>
  <c r="AI635" i="2" s="1" a="1"/>
  <c r="AI635" i="2" s="1"/>
  <c r="AH673" i="2"/>
  <c r="AI673" i="2" s="1" a="1"/>
  <c r="AI673" i="2" s="1"/>
  <c r="AH709" i="2"/>
  <c r="AI709" i="2" s="1" a="1"/>
  <c r="AI709" i="2" s="1"/>
  <c r="AH745" i="2"/>
  <c r="AI745" i="2" s="1" a="1"/>
  <c r="AI745" i="2" s="1"/>
  <c r="AH782" i="2"/>
  <c r="AI782" i="2" s="1" a="1"/>
  <c r="AI782" i="2" s="1"/>
  <c r="AH819" i="2"/>
  <c r="AI819" i="2" s="1" a="1"/>
  <c r="AI819" i="2" s="1"/>
  <c r="AH855" i="2"/>
  <c r="AI855" i="2" s="1" a="1"/>
  <c r="AI855" i="2" s="1"/>
  <c r="AH891" i="2"/>
  <c r="AI891" i="2" s="1" a="1"/>
  <c r="AI891" i="2" s="1"/>
  <c r="AH929" i="2"/>
  <c r="AI929" i="2" s="1" a="1"/>
  <c r="AI929" i="2" s="1"/>
  <c r="AH965" i="2"/>
  <c r="AI965" i="2" s="1" a="1"/>
  <c r="AI965" i="2" s="1"/>
  <c r="AH1001" i="2"/>
  <c r="AI1001" i="2" s="1" a="1"/>
  <c r="AI1001" i="2" s="1"/>
  <c r="AH1038" i="2"/>
  <c r="AI1038" i="2" s="1" a="1"/>
  <c r="AI1038" i="2" s="1"/>
  <c r="AE19" i="2"/>
  <c r="AD19" i="2"/>
  <c r="N424" i="4"/>
  <c r="N423" i="2"/>
  <c r="N133" i="4"/>
  <c r="N132" i="2"/>
  <c r="N227" i="4"/>
  <c r="N226" i="2"/>
  <c r="N97" i="4"/>
  <c r="N96" i="2"/>
  <c r="N155" i="4"/>
  <c r="N154" i="2"/>
  <c r="N120" i="4"/>
  <c r="N119" i="2"/>
  <c r="N190" i="4"/>
  <c r="N189" i="2"/>
  <c r="N540" i="4"/>
  <c r="N539" i="2"/>
  <c r="N77" i="4"/>
  <c r="N76" i="2"/>
  <c r="N142" i="4"/>
  <c r="N141" i="2"/>
  <c r="N477" i="4"/>
  <c r="N476" i="2"/>
  <c r="N473" i="4"/>
  <c r="N472" i="2"/>
  <c r="N511" i="4"/>
  <c r="N510" i="2"/>
  <c r="AD555" i="2"/>
  <c r="AE555" i="2" s="1"/>
  <c r="N492" i="4"/>
  <c r="N491" i="2"/>
  <c r="N347" i="4"/>
  <c r="N346" i="2"/>
  <c r="N353" i="4"/>
  <c r="N352" i="2"/>
  <c r="N533" i="4"/>
  <c r="N532" i="2"/>
  <c r="AH20" i="2"/>
  <c r="AI20" i="2" s="1" a="1"/>
  <c r="AI20" i="2" s="1"/>
  <c r="AH56" i="2"/>
  <c r="AI56" i="2" s="1" a="1"/>
  <c r="AI56" i="2" s="1"/>
  <c r="AH92" i="2"/>
  <c r="AI92" i="2" s="1" a="1"/>
  <c r="AI92" i="2" s="1"/>
  <c r="AH130" i="2"/>
  <c r="AI130" i="2" s="1" a="1"/>
  <c r="AI130" i="2" s="1"/>
  <c r="AH166" i="2"/>
  <c r="AI166" i="2" s="1" a="1"/>
  <c r="AI166" i="2" s="1"/>
  <c r="AH202" i="2"/>
  <c r="AI202" i="2" s="1" a="1"/>
  <c r="AI202" i="2" s="1"/>
  <c r="AH240" i="2"/>
  <c r="AI240" i="2" s="1" a="1"/>
  <c r="AI240" i="2" s="1"/>
  <c r="AH276" i="2"/>
  <c r="AI276" i="2" s="1" a="1"/>
  <c r="AI276" i="2" s="1"/>
  <c r="AH312" i="2"/>
  <c r="AI312" i="2" s="1" a="1"/>
  <c r="AI312" i="2" s="1"/>
  <c r="AH348" i="2"/>
  <c r="AI348" i="2" s="1" a="1"/>
  <c r="AI348" i="2" s="1"/>
  <c r="AH386" i="2"/>
  <c r="AI386" i="2" s="1" a="1"/>
  <c r="AI386" i="2" s="1"/>
  <c r="AH422" i="2"/>
  <c r="AI422" i="2" s="1" a="1"/>
  <c r="AI422" i="2" s="1"/>
  <c r="AH458" i="2"/>
  <c r="AI458" i="2" s="1" a="1"/>
  <c r="AI458" i="2" s="1"/>
  <c r="AH496" i="2"/>
  <c r="AI496" i="2" s="1" a="1"/>
  <c r="AI496" i="2" s="1"/>
  <c r="AH532" i="2"/>
  <c r="AI532" i="2" s="1" a="1"/>
  <c r="AI532" i="2" s="1"/>
  <c r="AH568" i="2"/>
  <c r="AI568" i="2" s="1" a="1"/>
  <c r="AI568" i="2" s="1"/>
  <c r="AH604" i="2"/>
  <c r="AI604" i="2" s="1" a="1"/>
  <c r="AI604" i="2" s="1"/>
  <c r="AH642" i="2"/>
  <c r="AI642" i="2" s="1" a="1"/>
  <c r="AI642" i="2" s="1"/>
  <c r="AH678" i="2"/>
  <c r="AI678" i="2" s="1" a="1"/>
  <c r="AI678" i="2" s="1"/>
  <c r="AH714" i="2"/>
  <c r="AI714" i="2" s="1" a="1"/>
  <c r="AI714" i="2" s="1"/>
  <c r="AH752" i="2"/>
  <c r="AI752" i="2" s="1" a="1"/>
  <c r="AI752" i="2" s="1"/>
  <c r="AH788" i="2"/>
  <c r="AI788" i="2" s="1" a="1"/>
  <c r="AI788" i="2" s="1"/>
  <c r="AH824" i="2"/>
  <c r="AI824" i="2" s="1" a="1"/>
  <c r="AI824" i="2" s="1"/>
  <c r="AH860" i="2"/>
  <c r="AI860" i="2" s="1" a="1"/>
  <c r="AI860" i="2" s="1"/>
  <c r="AH898" i="2"/>
  <c r="AI898" i="2" s="1" a="1"/>
  <c r="AI898" i="2" s="1"/>
  <c r="AH934" i="2"/>
  <c r="AI934" i="2" s="1" a="1"/>
  <c r="AI934" i="2" s="1"/>
  <c r="AH970" i="2"/>
  <c r="AI970" i="2" s="1" a="1"/>
  <c r="AI970" i="2" s="1"/>
  <c r="AH1008" i="2"/>
  <c r="AI1008" i="2" s="1" a="1"/>
  <c r="AI1008" i="2" s="1"/>
  <c r="AH1044" i="2"/>
  <c r="AI1044" i="2" s="1" a="1"/>
  <c r="AI1044" i="2" s="1"/>
  <c r="AD79" i="2"/>
  <c r="AE79" i="2" s="1"/>
  <c r="AD89" i="2"/>
  <c r="AE89" i="2" s="1"/>
  <c r="AD143" i="2"/>
  <c r="AE143" i="2"/>
  <c r="N166" i="4"/>
  <c r="N165" i="2"/>
  <c r="N302" i="4"/>
  <c r="N301" i="2"/>
  <c r="N331" i="4"/>
  <c r="N330" i="2"/>
  <c r="N379" i="4"/>
  <c r="N378" i="2"/>
  <c r="N102" i="4"/>
  <c r="N101" i="2"/>
  <c r="N308" i="4"/>
  <c r="N307" i="2"/>
  <c r="N95" i="4"/>
  <c r="N94" i="2"/>
  <c r="N333" i="4"/>
  <c r="N332" i="2"/>
  <c r="N404" i="4"/>
  <c r="N403" i="2"/>
  <c r="N531" i="4"/>
  <c r="N530" i="2"/>
  <c r="N468" i="4"/>
  <c r="N467" i="2"/>
  <c r="N87" i="4"/>
  <c r="N86" i="2"/>
  <c r="N177" i="4"/>
  <c r="N176" i="2"/>
  <c r="N484" i="4"/>
  <c r="N483" i="2"/>
  <c r="N398" i="4"/>
  <c r="N397" i="2"/>
  <c r="N501" i="4"/>
  <c r="N500" i="2"/>
  <c r="N494" i="4"/>
  <c r="N493" i="2"/>
  <c r="N154" i="4"/>
  <c r="N153" i="2"/>
  <c r="N452" i="4"/>
  <c r="N451" i="2"/>
  <c r="N105" i="4"/>
  <c r="N104" i="2"/>
  <c r="N172" i="4"/>
  <c r="N171" i="2"/>
  <c r="N93" i="4"/>
  <c r="N92" i="2"/>
  <c r="N291" i="4"/>
  <c r="N290" i="2"/>
  <c r="N70" i="4"/>
  <c r="N69" i="2"/>
  <c r="N385" i="4"/>
  <c r="N384" i="2"/>
  <c r="N480" i="4"/>
  <c r="N479" i="2"/>
  <c r="N338" i="4"/>
  <c r="N337" i="2"/>
  <c r="N340" i="4"/>
  <c r="N339" i="2"/>
  <c r="N539" i="4"/>
  <c r="N538" i="2"/>
  <c r="AH24" i="2"/>
  <c r="AI24" i="2" s="1" a="1"/>
  <c r="AI24" i="2" s="1"/>
  <c r="AH60" i="2"/>
  <c r="AI60" i="2" s="1" a="1"/>
  <c r="AI60" i="2" s="1"/>
  <c r="AH98" i="2"/>
  <c r="AI98" i="2" s="1" a="1"/>
  <c r="AI98" i="2" s="1"/>
  <c r="AH134" i="2"/>
  <c r="AI134" i="2" s="1" a="1"/>
  <c r="AI134" i="2" s="1"/>
  <c r="AH170" i="2"/>
  <c r="AI170" i="2" s="1" a="1"/>
  <c r="AI170" i="2" s="1"/>
  <c r="AH208" i="2"/>
  <c r="AI208" i="2" s="1" a="1"/>
  <c r="AI208" i="2" s="1"/>
  <c r="AH244" i="2"/>
  <c r="AI244" i="2" s="1" a="1"/>
  <c r="AI244" i="2" s="1"/>
  <c r="AH280" i="2"/>
  <c r="AI280" i="2" s="1" a="1"/>
  <c r="AI280" i="2" s="1"/>
  <c r="AH316" i="2"/>
  <c r="AI316" i="2" s="1" a="1"/>
  <c r="AI316" i="2" s="1"/>
  <c r="AH354" i="2"/>
  <c r="AI354" i="2" s="1" a="1"/>
  <c r="AI354" i="2" s="1"/>
  <c r="AH390" i="2"/>
  <c r="AI390" i="2" s="1" a="1"/>
  <c r="AI390" i="2" s="1"/>
  <c r="AH426" i="2"/>
  <c r="AI426" i="2" s="1" a="1"/>
  <c r="AI426" i="2" s="1"/>
  <c r="AH464" i="2"/>
  <c r="AI464" i="2" s="1" a="1"/>
  <c r="AI464" i="2" s="1"/>
  <c r="AH500" i="2"/>
  <c r="AI500" i="2" s="1" a="1"/>
  <c r="AI500" i="2" s="1"/>
  <c r="AH536" i="2"/>
  <c r="AI536" i="2" s="1" a="1"/>
  <c r="AI536" i="2" s="1"/>
  <c r="AH572" i="2"/>
  <c r="AI572" i="2" s="1" a="1"/>
  <c r="AI572" i="2" s="1"/>
  <c r="AH610" i="2"/>
  <c r="AI610" i="2" s="1" a="1"/>
  <c r="AI610" i="2" s="1"/>
  <c r="AH646" i="2"/>
  <c r="AI646" i="2" s="1" a="1"/>
  <c r="AI646" i="2" s="1"/>
  <c r="AH682" i="2"/>
  <c r="AI682" i="2" s="1" a="1"/>
  <c r="AI682" i="2" s="1"/>
  <c r="AH720" i="2"/>
  <c r="AI720" i="2" s="1" a="1"/>
  <c r="AI720" i="2" s="1"/>
  <c r="AH756" i="2"/>
  <c r="AI756" i="2" s="1" a="1"/>
  <c r="AI756" i="2" s="1"/>
  <c r="AH792" i="2"/>
  <c r="AI792" i="2" s="1" a="1"/>
  <c r="AI792" i="2" s="1"/>
  <c r="AH828" i="2"/>
  <c r="AI828" i="2" s="1" a="1"/>
  <c r="AI828" i="2" s="1"/>
  <c r="AH866" i="2"/>
  <c r="AI866" i="2" s="1" a="1"/>
  <c r="AI866" i="2" s="1"/>
  <c r="AH902" i="2"/>
  <c r="AI902" i="2" s="1" a="1"/>
  <c r="AI902" i="2" s="1"/>
  <c r="AH938" i="2"/>
  <c r="AI938" i="2" s="1" a="1"/>
  <c r="AI938" i="2" s="1"/>
  <c r="AH976" i="2"/>
  <c r="AI976" i="2" s="1" a="1"/>
  <c r="AI976" i="2" s="1"/>
  <c r="AH1012" i="2"/>
  <c r="AI1012" i="2" s="1" a="1"/>
  <c r="AI1012" i="2" s="1"/>
  <c r="AH1048" i="2"/>
  <c r="AI1048" i="2" s="1" a="1"/>
  <c r="AI1048" i="2" s="1"/>
  <c r="AE22" i="2"/>
  <c r="AD101" i="2"/>
  <c r="AE101" i="2" s="1"/>
  <c r="AD152" i="2"/>
  <c r="AE152" i="2" s="1"/>
  <c r="AD68" i="2"/>
  <c r="AE68" i="2" s="1"/>
  <c r="AD91" i="2"/>
  <c r="AE91" i="2" s="1"/>
  <c r="AD108" i="2"/>
  <c r="AE108" i="2" s="1"/>
  <c r="AD134" i="2"/>
  <c r="AE134" i="2" s="1"/>
  <c r="AD145" i="2"/>
  <c r="AE145" i="2" s="1"/>
  <c r="AD189" i="2"/>
  <c r="AE189" i="2" s="1"/>
  <c r="AE43" i="2"/>
  <c r="AE57" i="2"/>
  <c r="AD65" i="2"/>
  <c r="AE65" i="2" s="1"/>
  <c r="AD86" i="2"/>
  <c r="AE86" i="2" s="1"/>
  <c r="AD118" i="2"/>
  <c r="AE118" i="2" s="1"/>
  <c r="AD214" i="2"/>
  <c r="AE214" i="2" s="1"/>
  <c r="AD363" i="2"/>
  <c r="AE363" i="2" s="1"/>
  <c r="AE37" i="2"/>
  <c r="AD154" i="2"/>
  <c r="AE154" i="2" s="1"/>
  <c r="AD169" i="2"/>
  <c r="AE169" i="2" s="1"/>
  <c r="AD179" i="2"/>
  <c r="AE179" i="2" s="1"/>
  <c r="AD186" i="2"/>
  <c r="AE186" i="2" s="1"/>
  <c r="AD205" i="2"/>
  <c r="AE205" i="2" s="1"/>
  <c r="AD222" i="2"/>
  <c r="AE222" i="2" s="1"/>
  <c r="AD358" i="2"/>
  <c r="AE358" i="2" s="1"/>
  <c r="AD375" i="2"/>
  <c r="AE375" i="2" s="1"/>
  <c r="N525" i="4"/>
  <c r="N524" i="2"/>
  <c r="N555" i="4"/>
  <c r="N554" i="2"/>
  <c r="AD17" i="2"/>
  <c r="AE17" i="2" s="1"/>
  <c r="AE21" i="2"/>
  <c r="AD31" i="2"/>
  <c r="AE31" i="2" s="1"/>
  <c r="AD35" i="2"/>
  <c r="AE35" i="2" s="1"/>
  <c r="AD49" i="2"/>
  <c r="AE49" i="2" s="1"/>
  <c r="AD147" i="2"/>
  <c r="AE147" i="2" s="1"/>
  <c r="AD159" i="2"/>
  <c r="AE159" i="2" s="1"/>
  <c r="N544" i="4"/>
  <c r="N543" i="2"/>
  <c r="AD45" i="2"/>
  <c r="AE45" i="2" s="1"/>
  <c r="AD182" i="2"/>
  <c r="AE182" i="2" s="1"/>
  <c r="AD219" i="2"/>
  <c r="AE219" i="2" s="1"/>
  <c r="AD88" i="2"/>
  <c r="AE88" i="2" s="1"/>
  <c r="AD124" i="2"/>
  <c r="AE124" i="2" s="1"/>
  <c r="AD129" i="2"/>
  <c r="AE129" i="2" s="1"/>
  <c r="AD166" i="2"/>
  <c r="AE166" i="2" s="1"/>
  <c r="AD174" i="2"/>
  <c r="AE174" i="2" s="1"/>
  <c r="AD244" i="2"/>
  <c r="AE244" i="2"/>
  <c r="AD2" i="2"/>
  <c r="AE2" i="2" s="1"/>
  <c r="AE8" i="2"/>
  <c r="AD12" i="2"/>
  <c r="AE12" i="2" s="1"/>
  <c r="AD56" i="2"/>
  <c r="AE56" i="2" s="1"/>
  <c r="AE60" i="2"/>
  <c r="AD64" i="2"/>
  <c r="AE64" i="2" s="1"/>
  <c r="AD67" i="2"/>
  <c r="AE67" i="2" s="1"/>
  <c r="AD75" i="2"/>
  <c r="AE75" i="2" s="1"/>
  <c r="AE78" i="2"/>
  <c r="AD107" i="2"/>
  <c r="AE107" i="2" s="1"/>
  <c r="AE112" i="2"/>
  <c r="AD151" i="2"/>
  <c r="AE151" i="2" s="1"/>
  <c r="AE10" i="2"/>
  <c r="AD90" i="2"/>
  <c r="AE90" i="2" s="1"/>
  <c r="AD102" i="2"/>
  <c r="AE102" i="2" s="1"/>
  <c r="AD122" i="2"/>
  <c r="AE122" i="2" s="1"/>
  <c r="AD199" i="2"/>
  <c r="AE199" i="2" s="1"/>
  <c r="AE84" i="2"/>
  <c r="AD117" i="2"/>
  <c r="AE117" i="2" s="1"/>
  <c r="AD135" i="2"/>
  <c r="AE135" i="2" s="1"/>
  <c r="AD168" i="2"/>
  <c r="AE168" i="2" s="1"/>
  <c r="AD229" i="2"/>
  <c r="AE229" i="2" s="1"/>
  <c r="AD235" i="2"/>
  <c r="AE235" i="2" s="1"/>
  <c r="AD305" i="2"/>
  <c r="AE305" i="2" s="1"/>
  <c r="AD181" i="2"/>
  <c r="AE181" i="2" s="1"/>
  <c r="AD204" i="2"/>
  <c r="AE204" i="2" s="1"/>
  <c r="AD362" i="2"/>
  <c r="AE362" i="2" s="1"/>
  <c r="AD28" i="2"/>
  <c r="AE28" i="2" s="1"/>
  <c r="AD119" i="2"/>
  <c r="AE119" i="2" s="1"/>
  <c r="AE139" i="2"/>
  <c r="AD173" i="2"/>
  <c r="AE173" i="2" s="1"/>
  <c r="AD178" i="2"/>
  <c r="AE178" i="2" s="1"/>
  <c r="AD246" i="2"/>
  <c r="AE246" i="2" s="1"/>
  <c r="AD55" i="2"/>
  <c r="AE55" i="2" s="1"/>
  <c r="AD63" i="2"/>
  <c r="AE63" i="2" s="1"/>
  <c r="AD87" i="2"/>
  <c r="AE87" i="2" s="1"/>
  <c r="AD104" i="2"/>
  <c r="AE104" i="2" s="1"/>
  <c r="AD109" i="2"/>
  <c r="AE109" i="2" s="1"/>
  <c r="AD160" i="2"/>
  <c r="AE160" i="2" s="1"/>
  <c r="AD165" i="2"/>
  <c r="AE165" i="2" s="1"/>
  <c r="AD190" i="2"/>
  <c r="AE190" i="2" s="1"/>
  <c r="AD39" i="2"/>
  <c r="AE39" i="2" s="1"/>
  <c r="AD66" i="2"/>
  <c r="AE66" i="2" s="1"/>
  <c r="AD69" i="2"/>
  <c r="AE69" i="2" s="1"/>
  <c r="AD83" i="2"/>
  <c r="AE83" i="2" s="1"/>
  <c r="AD92" i="2"/>
  <c r="AE92" i="2" s="1"/>
  <c r="AD128" i="2"/>
  <c r="AE128" i="2" s="1"/>
  <c r="AD184" i="2"/>
  <c r="AE184" i="2" s="1"/>
  <c r="AD201" i="2"/>
  <c r="AE201" i="2" s="1"/>
  <c r="AD133" i="2"/>
  <c r="AE133" i="2" s="1"/>
  <c r="AD251" i="2"/>
  <c r="AE251" i="2" s="1"/>
  <c r="AD260" i="2"/>
  <c r="AE260" i="2" s="1"/>
  <c r="AD309" i="2"/>
  <c r="AE309" i="2" s="1"/>
  <c r="AD347" i="2"/>
  <c r="AE347" i="2" s="1"/>
  <c r="AD352" i="2"/>
  <c r="AE352" i="2" s="1"/>
  <c r="AD365" i="2"/>
  <c r="AE365" i="2" s="1"/>
  <c r="AD424" i="2"/>
  <c r="AE424" i="2" s="1"/>
  <c r="AD504" i="2"/>
  <c r="AE504" i="2" s="1"/>
  <c r="AD138" i="2"/>
  <c r="AE138" i="2" s="1"/>
  <c r="AD144" i="2"/>
  <c r="AE144" i="2" s="1"/>
  <c r="AD150" i="2"/>
  <c r="AE150" i="2" s="1"/>
  <c r="AD243" i="2"/>
  <c r="AE243" i="2" s="1"/>
  <c r="AD334" i="2"/>
  <c r="AE334" i="2" s="1"/>
  <c r="AD370" i="2"/>
  <c r="AE370" i="2" s="1"/>
  <c r="AD378" i="2"/>
  <c r="AE378" i="2" s="1"/>
  <c r="AD476" i="2"/>
  <c r="AE476" i="2" s="1"/>
  <c r="AD479" i="2"/>
  <c r="AE479" i="2" s="1"/>
  <c r="AE494" i="2"/>
  <c r="AD506" i="2"/>
  <c r="AE506" i="2" s="1"/>
  <c r="AD167" i="2"/>
  <c r="AE167" i="2" s="1"/>
  <c r="AD304" i="2"/>
  <c r="AE304" i="2" s="1"/>
  <c r="AD317" i="2"/>
  <c r="AE317" i="2" s="1"/>
  <c r="AD320" i="2"/>
  <c r="AE320" i="2" s="1"/>
  <c r="AD398" i="2"/>
  <c r="AE398" i="2" s="1"/>
  <c r="AE406" i="2"/>
  <c r="AD416" i="2"/>
  <c r="AE416" i="2" s="1"/>
  <c r="AD439" i="2"/>
  <c r="AE439" i="2" s="1"/>
  <c r="AD444" i="2"/>
  <c r="AE444" i="2" s="1"/>
  <c r="AD447" i="2"/>
  <c r="AE447" i="2" s="1"/>
  <c r="AD212" i="2"/>
  <c r="AE212" i="2" s="1"/>
  <c r="AD250" i="2"/>
  <c r="AE250" i="2" s="1"/>
  <c r="AD301" i="2"/>
  <c r="AE301" i="2" s="1"/>
  <c r="AD306" i="2"/>
  <c r="AE306" i="2" s="1"/>
  <c r="AD314" i="2"/>
  <c r="AE314" i="2" s="1"/>
  <c r="AD341" i="2"/>
  <c r="AE341" i="2" s="1"/>
  <c r="AD349" i="2"/>
  <c r="AE349" i="2" s="1"/>
  <c r="AD403" i="2"/>
  <c r="AE403" i="2" s="1"/>
  <c r="AD411" i="2"/>
  <c r="AE411" i="2" s="1"/>
  <c r="AD436" i="2"/>
  <c r="AE436" i="2" s="1"/>
  <c r="AD449" i="2"/>
  <c r="AE449" i="2" s="1"/>
  <c r="AD452" i="2"/>
  <c r="AE452" i="2" s="1"/>
  <c r="AD511" i="2"/>
  <c r="AE511" i="2" s="1"/>
  <c r="AD194" i="2"/>
  <c r="AE194" i="2" s="1"/>
  <c r="AD256" i="2"/>
  <c r="AE256" i="2" s="1"/>
  <c r="AD325" i="2"/>
  <c r="AE325" i="2" s="1"/>
  <c r="AD336" i="2"/>
  <c r="AE336" i="2" s="1"/>
  <c r="AD395" i="2"/>
  <c r="AE395" i="2" s="1"/>
  <c r="AD131" i="2"/>
  <c r="AE131" i="2" s="1"/>
  <c r="AD176" i="2"/>
  <c r="AE176" i="2" s="1"/>
  <c r="AD308" i="2"/>
  <c r="AE308" i="2" s="1"/>
  <c r="AD322" i="2"/>
  <c r="AE322" i="2" s="1"/>
  <c r="AD333" i="2"/>
  <c r="AE333" i="2" s="1"/>
  <c r="AD359" i="2"/>
  <c r="AE359" i="2" s="1"/>
  <c r="AD364" i="2"/>
  <c r="AE364" i="2" s="1"/>
  <c r="AD369" i="2"/>
  <c r="AE369" i="2" s="1"/>
  <c r="AD385" i="2"/>
  <c r="AE385" i="2" s="1"/>
  <c r="AD413" i="2"/>
  <c r="AE413" i="2" s="1"/>
  <c r="AD423" i="2"/>
  <c r="AE423" i="2" s="1"/>
  <c r="AD37" i="2"/>
  <c r="AD103" i="2"/>
  <c r="AE103" i="2" s="1"/>
  <c r="AD136" i="2"/>
  <c r="AE136" i="2" s="1"/>
  <c r="AD142" i="2"/>
  <c r="AE142" i="2" s="1"/>
  <c r="AD148" i="2"/>
  <c r="AE148" i="2" s="1"/>
  <c r="AD155" i="2"/>
  <c r="AE155" i="2" s="1"/>
  <c r="AD183" i="2"/>
  <c r="AE183" i="2" s="1"/>
  <c r="AE203" i="2"/>
  <c r="AE215" i="2"/>
  <c r="AD242" i="2"/>
  <c r="AE242" i="2" s="1"/>
  <c r="AB268" i="2"/>
  <c r="AE268" i="2" s="1"/>
  <c r="AD338" i="2"/>
  <c r="AE338" i="2" s="1"/>
  <c r="AD405" i="2"/>
  <c r="AE405" i="2" s="1"/>
  <c r="AD418" i="2"/>
  <c r="AE418" i="2" s="1"/>
  <c r="AD430" i="2"/>
  <c r="AE430" i="2" s="1"/>
  <c r="AD470" i="2"/>
  <c r="AE470" i="2" s="1"/>
  <c r="AD493" i="2"/>
  <c r="AE493" i="2" s="1"/>
  <c r="AD548" i="2"/>
  <c r="AE548" i="2" s="1"/>
  <c r="AD198" i="2"/>
  <c r="AE198" i="2" s="1"/>
  <c r="AD211" i="2"/>
  <c r="AE211" i="2" s="1"/>
  <c r="AD234" i="2"/>
  <c r="AE234" i="2" s="1"/>
  <c r="AD249" i="2"/>
  <c r="AE249" i="2" s="1"/>
  <c r="AD303" i="2"/>
  <c r="AE303" i="2" s="1"/>
  <c r="AD316" i="2"/>
  <c r="AE316" i="2" s="1"/>
  <c r="AD356" i="2"/>
  <c r="AE356" i="2" s="1"/>
  <c r="AD188" i="2"/>
  <c r="AE188" i="2" s="1"/>
  <c r="AE206" i="2"/>
  <c r="AD265" i="2"/>
  <c r="AE265" i="2" s="1"/>
  <c r="AE270" i="2"/>
  <c r="AD330" i="2"/>
  <c r="AE330" i="2" s="1"/>
  <c r="AD348" i="2"/>
  <c r="AE348" i="2" s="1"/>
  <c r="AD374" i="2"/>
  <c r="AE374" i="2" s="1"/>
  <c r="AD226" i="2"/>
  <c r="AE226" i="2" s="1"/>
  <c r="AD245" i="2"/>
  <c r="AE245" i="2" s="1"/>
  <c r="AD313" i="2"/>
  <c r="AE313" i="2" s="1"/>
  <c r="AD324" i="2"/>
  <c r="AE324" i="2" s="1"/>
  <c r="AD340" i="2"/>
  <c r="AE340" i="2" s="1"/>
  <c r="AD353" i="2"/>
  <c r="AE353" i="2" s="1"/>
  <c r="AD382" i="2"/>
  <c r="AE382" i="2" s="1"/>
  <c r="AD415" i="2"/>
  <c r="AE415" i="2" s="1"/>
  <c r="AD420" i="2"/>
  <c r="AE420" i="2" s="1"/>
  <c r="AD517" i="2"/>
  <c r="AE517" i="2" s="1"/>
  <c r="AD448" i="2"/>
  <c r="AE448" i="2" s="1"/>
  <c r="AD462" i="2"/>
  <c r="AE462" i="2" s="1"/>
  <c r="AD241" i="2"/>
  <c r="AE241" i="2" s="1"/>
  <c r="AD261" i="2"/>
  <c r="AE261" i="2" s="1"/>
  <c r="AD267" i="2"/>
  <c r="AE267" i="2" s="1"/>
  <c r="AD307" i="2"/>
  <c r="AE307" i="2" s="1"/>
  <c r="AD332" i="2"/>
  <c r="AE332" i="2" s="1"/>
  <c r="AD379" i="2"/>
  <c r="AE379" i="2" s="1"/>
  <c r="AD435" i="2"/>
  <c r="AE435" i="2" s="1"/>
  <c r="AD445" i="2"/>
  <c r="AE445" i="2" s="1"/>
  <c r="AD196" i="2"/>
  <c r="AE196" i="2" s="1"/>
  <c r="AD248" i="2"/>
  <c r="AE248" i="2" s="1"/>
  <c r="AD318" i="2"/>
  <c r="AE318" i="2" s="1"/>
  <c r="AD345" i="2"/>
  <c r="AE345" i="2" s="1"/>
  <c r="AD389" i="2"/>
  <c r="AE389" i="2" s="1"/>
  <c r="AD404" i="2"/>
  <c r="AE404" i="2" s="1"/>
  <c r="AD422" i="2"/>
  <c r="AE422" i="2" s="1"/>
  <c r="AD437" i="2"/>
  <c r="AE437" i="2" s="1"/>
  <c r="AD492" i="2"/>
  <c r="AE492" i="2" s="1"/>
  <c r="AD158" i="2"/>
  <c r="AE158" i="2" s="1"/>
  <c r="AD237" i="2"/>
  <c r="AE237" i="2" s="1"/>
  <c r="AD368" i="2"/>
  <c r="AE368" i="2" s="1"/>
  <c r="AD432" i="2"/>
  <c r="AE432" i="2" s="1"/>
  <c r="AD474" i="2"/>
  <c r="AE474" i="2" s="1"/>
  <c r="AE200" i="2"/>
  <c r="AE213" i="2"/>
  <c r="AE221" i="2"/>
  <c r="AD225" i="2"/>
  <c r="AE225" i="2" s="1"/>
  <c r="AE228" i="2"/>
  <c r="AD257" i="2"/>
  <c r="AE257" i="2" s="1"/>
  <c r="AD323" i="2"/>
  <c r="AE323" i="2" s="1"/>
  <c r="AD329" i="2"/>
  <c r="AE329" i="2" s="1"/>
  <c r="AD339" i="2"/>
  <c r="AE339" i="2" s="1"/>
  <c r="AD373" i="2"/>
  <c r="AE373" i="2" s="1"/>
  <c r="AD386" i="2"/>
  <c r="AE386" i="2" s="1"/>
  <c r="AD414" i="2"/>
  <c r="AE414" i="2" s="1"/>
  <c r="AE453" i="2"/>
  <c r="AD487" i="2"/>
  <c r="AE487" i="2" s="1"/>
  <c r="AE446" i="2"/>
  <c r="AD502" i="2"/>
  <c r="AE502" i="2" s="1"/>
  <c r="AD528" i="2"/>
  <c r="AE528" i="2" s="1"/>
  <c r="AD535" i="2"/>
  <c r="AE535" i="2" s="1"/>
  <c r="AE354" i="2"/>
  <c r="AD396" i="2"/>
  <c r="AE396" i="2" s="1"/>
  <c r="AE460" i="2"/>
  <c r="AD471" i="2"/>
  <c r="AE471" i="2" s="1"/>
  <c r="AD507" i="2"/>
  <c r="AE507" i="2" s="1"/>
  <c r="AD537" i="2"/>
  <c r="AE537" i="2" s="1"/>
  <c r="AD519" i="2"/>
  <c r="AE519" i="2" s="1"/>
  <c r="AD524" i="2"/>
  <c r="AE524" i="2" s="1"/>
  <c r="AD484" i="2"/>
  <c r="AE484" i="2" s="1"/>
  <c r="AD521" i="2"/>
  <c r="AE521" i="2" s="1"/>
  <c r="AD539" i="2"/>
  <c r="AE539" i="2" s="1"/>
  <c r="AD552" i="2"/>
  <c r="AE552" i="2" s="1"/>
  <c r="AD384" i="2"/>
  <c r="AE384" i="2" s="1"/>
  <c r="AD429" i="2"/>
  <c r="AE429" i="2" s="1"/>
  <c r="AD527" i="2"/>
  <c r="AE527" i="2" s="1"/>
  <c r="AD501" i="2"/>
  <c r="AE501" i="2" s="1"/>
  <c r="AD532" i="2"/>
  <c r="AE532" i="2" s="1"/>
  <c r="AD534" i="2"/>
  <c r="AE534" i="2" s="1"/>
  <c r="AD412" i="2"/>
  <c r="AE412" i="2" s="1"/>
  <c r="AD421" i="2"/>
  <c r="AE421" i="2" s="1"/>
  <c r="AD486" i="2"/>
  <c r="AE486" i="2" s="1"/>
  <c r="AD489" i="2"/>
  <c r="AE489" i="2" s="1"/>
  <c r="AD544" i="2"/>
  <c r="AE544" i="2" s="1"/>
  <c r="AD554" i="2"/>
  <c r="AE554" i="2" s="1"/>
  <c r="AD536" i="2"/>
  <c r="AE536" i="2" s="1"/>
  <c r="AD541" i="2"/>
  <c r="AE541" i="2" s="1"/>
  <c r="AD428" i="2"/>
  <c r="AE428" i="2" s="1"/>
  <c r="AD469" i="2"/>
  <c r="AE469" i="2" s="1"/>
  <c r="AD503" i="2"/>
  <c r="AE503" i="2" s="1"/>
  <c r="AD516" i="2"/>
  <c r="AE516" i="2" s="1"/>
  <c r="AE443" i="2"/>
  <c r="AD518" i="2"/>
  <c r="AE518" i="2" s="1"/>
  <c r="AD549" i="2"/>
  <c r="AE549" i="2" s="1"/>
  <c r="AD433" i="2"/>
  <c r="AE433" i="2" s="1"/>
  <c r="AD459" i="2"/>
  <c r="AE459" i="2" s="1"/>
  <c r="AD463" i="2"/>
  <c r="AE463" i="2" s="1"/>
  <c r="AB266" i="2"/>
  <c r="AE266" i="2" s="1"/>
  <c r="AD488" i="2"/>
  <c r="AE488" i="2" s="1"/>
  <c r="AD500" i="2"/>
  <c r="AE500" i="2" s="1"/>
  <c r="AD520" i="2"/>
  <c r="AE520" i="2" s="1"/>
  <c r="AD538" i="2"/>
  <c r="AE538" i="2" s="1"/>
  <c r="AD551" i="2"/>
  <c r="AE551" i="2" s="1"/>
  <c r="AD302" i="2"/>
  <c r="AE302" i="2" s="1"/>
  <c r="AD315" i="2"/>
  <c r="AE315" i="2" s="1"/>
  <c r="AD331" i="2"/>
  <c r="AE331" i="2" s="1"/>
  <c r="AD346" i="2"/>
  <c r="AE346" i="2" s="1"/>
  <c r="AD357" i="2"/>
  <c r="AE357" i="2" s="1"/>
  <c r="AD380" i="2"/>
  <c r="AE380" i="2" s="1"/>
  <c r="AD390" i="2"/>
  <c r="AE390" i="2" s="1"/>
  <c r="AD399" i="2"/>
  <c r="AE399" i="2" s="1"/>
  <c r="AD417" i="2"/>
  <c r="AE417" i="2" s="1"/>
  <c r="AD468" i="2"/>
  <c r="AE468" i="2" s="1"/>
  <c r="AD505" i="2"/>
  <c r="AE505" i="2" s="1"/>
  <c r="AD512" i="2"/>
  <c r="AE512" i="2" s="1"/>
  <c r="AD543" i="2"/>
  <c r="AE543" i="2" s="1"/>
  <c r="AE397" i="2"/>
  <c r="AD475" i="2"/>
  <c r="AE475" i="2" s="1"/>
  <c r="AD485" i="2"/>
  <c r="AE485" i="2" s="1"/>
  <c r="AE522" i="2"/>
  <c r="AD533" i="2"/>
  <c r="AE533" i="2" s="1"/>
  <c r="AE540" i="2"/>
  <c r="AE553" i="2"/>
  <c r="AD11" i="4"/>
  <c r="AE11" i="4" s="1"/>
  <c r="AD223" i="4"/>
  <c r="AE223" i="4" s="1"/>
  <c r="AD251" i="4"/>
  <c r="AE251" i="4" s="1"/>
  <c r="AD62" i="4"/>
  <c r="AE62" i="4" s="1"/>
  <c r="AD550" i="2"/>
  <c r="AE550" i="2" s="1"/>
  <c r="AE35" i="4"/>
  <c r="AD35" i="4"/>
  <c r="AD57" i="4"/>
  <c r="AE57" i="4" s="1"/>
  <c r="AD498" i="2"/>
  <c r="AE498" i="2" s="1"/>
  <c r="AD514" i="2"/>
  <c r="AE514" i="2" s="1"/>
  <c r="AD546" i="2"/>
  <c r="AE546" i="2" s="1"/>
  <c r="AD545" i="2"/>
  <c r="AE545" i="2" s="1"/>
  <c r="AD542" i="2"/>
  <c r="AE542" i="2" s="1"/>
  <c r="AG1059" i="4"/>
  <c r="AG1043" i="4"/>
  <c r="AG1027" i="4"/>
  <c r="AG1011" i="4"/>
  <c r="AG995" i="4"/>
  <c r="AG979" i="4"/>
  <c r="AG963" i="4"/>
  <c r="AG947" i="4"/>
  <c r="AG931" i="4"/>
  <c r="AG915" i="4"/>
  <c r="AG899" i="4"/>
  <c r="AG883" i="4"/>
  <c r="AG867" i="4"/>
  <c r="AG851" i="4"/>
  <c r="AG835" i="4"/>
  <c r="AG819" i="4"/>
  <c r="AG803" i="4"/>
  <c r="AG787" i="4"/>
  <c r="AG771" i="4"/>
  <c r="AG755" i="4"/>
  <c r="AG739" i="4"/>
  <c r="AG723" i="4"/>
  <c r="AG707" i="4"/>
  <c r="AG691" i="4"/>
  <c r="AG675" i="4"/>
  <c r="AG659" i="4"/>
  <c r="AG643" i="4"/>
  <c r="AG627" i="4"/>
  <c r="AG611" i="4"/>
  <c r="AG595" i="4"/>
  <c r="AG579" i="4"/>
  <c r="AG563" i="4"/>
  <c r="AG547" i="4"/>
  <c r="AG531" i="4"/>
  <c r="AG515" i="4"/>
  <c r="AG499" i="4"/>
  <c r="AG483" i="4"/>
  <c r="AG467" i="4"/>
  <c r="AG451" i="4"/>
  <c r="AG435" i="4"/>
  <c r="AG419" i="4"/>
  <c r="AG403" i="4"/>
  <c r="AG1053" i="4"/>
  <c r="AG1036" i="4"/>
  <c r="AG1019" i="4"/>
  <c r="AG1002" i="4"/>
  <c r="AG1058" i="4"/>
  <c r="AG1040" i="4"/>
  <c r="AG1022" i="4"/>
  <c r="AG1004" i="4"/>
  <c r="AG986" i="4"/>
  <c r="AG969" i="4"/>
  <c r="AG952" i="4"/>
  <c r="AG935" i="4"/>
  <c r="AG918" i="4"/>
  <c r="AG901" i="4"/>
  <c r="AG884" i="4"/>
  <c r="AG866" i="4"/>
  <c r="AG849" i="4"/>
  <c r="AG832" i="4"/>
  <c r="AG815" i="4"/>
  <c r="AG1057" i="4"/>
  <c r="AG1039" i="4"/>
  <c r="AG1021" i="4"/>
  <c r="AG1003" i="4"/>
  <c r="AG985" i="4"/>
  <c r="AG968" i="4"/>
  <c r="AG951" i="4"/>
  <c r="AG934" i="4"/>
  <c r="AG917" i="4"/>
  <c r="AG900" i="4"/>
  <c r="AG882" i="4"/>
  <c r="AG865" i="4"/>
  <c r="AG848" i="4"/>
  <c r="AG831" i="4"/>
  <c r="AG814" i="4"/>
  <c r="AG797" i="4"/>
  <c r="AG780" i="4"/>
  <c r="AG763" i="4"/>
  <c r="AG746" i="4"/>
  <c r="AG729" i="4"/>
  <c r="AG712" i="4"/>
  <c r="AG695" i="4"/>
  <c r="AG678" i="4"/>
  <c r="AG661" i="4"/>
  <c r="AG644" i="4"/>
  <c r="AG626" i="4"/>
  <c r="AG609" i="4"/>
  <c r="AG592" i="4"/>
  <c r="AG575" i="4"/>
  <c r="AG558" i="4"/>
  <c r="AG541" i="4"/>
  <c r="AG524" i="4"/>
  <c r="AG507" i="4"/>
  <c r="AG490" i="4"/>
  <c r="AG473" i="4"/>
  <c r="AG1052" i="4"/>
  <c r="AG1032" i="4"/>
  <c r="AG1012" i="4"/>
  <c r="AG991" i="4"/>
  <c r="AG972" i="4"/>
  <c r="AG953" i="4"/>
  <c r="AG932" i="4"/>
  <c r="AG912" i="4"/>
  <c r="AG893" i="4"/>
  <c r="AG874" i="4"/>
  <c r="AG855" i="4"/>
  <c r="AG836" i="4"/>
  <c r="AG816" i="4"/>
  <c r="AG796" i="4"/>
  <c r="AG778" i="4"/>
  <c r="AG760" i="4"/>
  <c r="AG742" i="4"/>
  <c r="AG724" i="4"/>
  <c r="AG705" i="4"/>
  <c r="AG687" i="4"/>
  <c r="AG669" i="4"/>
  <c r="AG651" i="4"/>
  <c r="AG633" i="4"/>
  <c r="AG615" i="4"/>
  <c r="AG597" i="4"/>
  <c r="AG578" i="4"/>
  <c r="AG560" i="4"/>
  <c r="AG542" i="4"/>
  <c r="AG523" i="4"/>
  <c r="AG505" i="4"/>
  <c r="AG487" i="4"/>
  <c r="AG469" i="4"/>
  <c r="AG452" i="4"/>
  <c r="AG434" i="4"/>
  <c r="AG417" i="4"/>
  <c r="AG400" i="4"/>
  <c r="AG384" i="4"/>
  <c r="AG368" i="4"/>
  <c r="AG352" i="4"/>
  <c r="AG336" i="4"/>
  <c r="AG320" i="4"/>
  <c r="AG304" i="4"/>
  <c r="AG288" i="4"/>
  <c r="AG272" i="4"/>
  <c r="AG256" i="4"/>
  <c r="AG240" i="4"/>
  <c r="AG224" i="4"/>
  <c r="AG208" i="4"/>
  <c r="AG192" i="4"/>
  <c r="AG176" i="4"/>
  <c r="AG160" i="4"/>
  <c r="AG144" i="4"/>
  <c r="AG128" i="4"/>
  <c r="AG112" i="4"/>
  <c r="AG96" i="4"/>
  <c r="AG80" i="4"/>
  <c r="AG64" i="4"/>
  <c r="AG48" i="4"/>
  <c r="AG32" i="4"/>
  <c r="AG16" i="4"/>
  <c r="AG1069" i="4"/>
  <c r="AG1049" i="4"/>
  <c r="AG1029" i="4"/>
  <c r="AG1008" i="4"/>
  <c r="AG988" i="4"/>
  <c r="AG967" i="4"/>
  <c r="AG948" i="4"/>
  <c r="AG928" i="4"/>
  <c r="AG909" i="4"/>
  <c r="AG890" i="4"/>
  <c r="AG871" i="4"/>
  <c r="AG852" i="4"/>
  <c r="AG830" i="4"/>
  <c r="AG811" i="4"/>
  <c r="AG793" i="4"/>
  <c r="AG775" i="4"/>
  <c r="AG757" i="4"/>
  <c r="AG738" i="4"/>
  <c r="AG720" i="4"/>
  <c r="AG702" i="4"/>
  <c r="AG684" i="4"/>
  <c r="AG666" i="4"/>
  <c r="AG648" i="4"/>
  <c r="AG630" i="4"/>
  <c r="AG612" i="4"/>
  <c r="AG593" i="4"/>
  <c r="AG574" i="4"/>
  <c r="AG556" i="4"/>
  <c r="AG538" i="4"/>
  <c r="AG520" i="4"/>
  <c r="AG502" i="4"/>
  <c r="AG484" i="4"/>
  <c r="AG465" i="4"/>
  <c r="AG448" i="4"/>
  <c r="AG431" i="4"/>
  <c r="AG414" i="4"/>
  <c r="AG397" i="4"/>
  <c r="AG381" i="4"/>
  <c r="AG365" i="4"/>
  <c r="AG349" i="4"/>
  <c r="AG333" i="4"/>
  <c r="AG317" i="4"/>
  <c r="AG301" i="4"/>
  <c r="AG285" i="4"/>
  <c r="AG269" i="4"/>
  <c r="AG253" i="4"/>
  <c r="AG237" i="4"/>
  <c r="AG221" i="4"/>
  <c r="AG205" i="4"/>
  <c r="AG189" i="4"/>
  <c r="AG173" i="4"/>
  <c r="AG157" i="4"/>
  <c r="AG141" i="4"/>
  <c r="AG125" i="4"/>
  <c r="AG109" i="4"/>
  <c r="AG93" i="4"/>
  <c r="AG77" i="4"/>
  <c r="AG61" i="4"/>
  <c r="AG45" i="4"/>
  <c r="AG29" i="4"/>
  <c r="AG13" i="4"/>
  <c r="AG1066" i="4"/>
  <c r="AG1046" i="4"/>
  <c r="AG1025" i="4"/>
  <c r="AG1005" i="4"/>
  <c r="AG983" i="4"/>
  <c r="AG964" i="4"/>
  <c r="AG944" i="4"/>
  <c r="AG925" i="4"/>
  <c r="AG906" i="4"/>
  <c r="AG887" i="4"/>
  <c r="AG868" i="4"/>
  <c r="AG846" i="4"/>
  <c r="AG827" i="4"/>
  <c r="AG808" i="4"/>
  <c r="AG790" i="4"/>
  <c r="AG772" i="4"/>
  <c r="AG753" i="4"/>
  <c r="AG735" i="4"/>
  <c r="AG717" i="4"/>
  <c r="AG699" i="4"/>
  <c r="AG681" i="4"/>
  <c r="AG663" i="4"/>
  <c r="AG645" i="4"/>
  <c r="AG625" i="4"/>
  <c r="AG607" i="4"/>
  <c r="AG589" i="4"/>
  <c r="AG571" i="4"/>
  <c r="AG553" i="4"/>
  <c r="AG535" i="4"/>
  <c r="AG517" i="4"/>
  <c r="AG498" i="4"/>
  <c r="AG480" i="4"/>
  <c r="AG462" i="4"/>
  <c r="AG445" i="4"/>
  <c r="AG428" i="4"/>
  <c r="AG411" i="4"/>
  <c r="AG394" i="4"/>
  <c r="AG378" i="4"/>
  <c r="AG362" i="4"/>
  <c r="AG346" i="4"/>
  <c r="AG330" i="4"/>
  <c r="AG314" i="4"/>
  <c r="AG298" i="4"/>
  <c r="AG282" i="4"/>
  <c r="AG266" i="4"/>
  <c r="AG250" i="4"/>
  <c r="AG234" i="4"/>
  <c r="AG218" i="4"/>
  <c r="AG202" i="4"/>
  <c r="AG186" i="4"/>
  <c r="AG170" i="4"/>
  <c r="AG154" i="4"/>
  <c r="AG138" i="4"/>
  <c r="AG122" i="4"/>
  <c r="AG106" i="4"/>
  <c r="AG90" i="4"/>
  <c r="AG74" i="4"/>
  <c r="AG58" i="4"/>
  <c r="AG42" i="4"/>
  <c r="AG26" i="4"/>
  <c r="AG10" i="4"/>
  <c r="AG1065" i="4"/>
  <c r="AG1045" i="4"/>
  <c r="AG1024" i="4"/>
  <c r="AG1001" i="4"/>
  <c r="AG982" i="4"/>
  <c r="AG962" i="4"/>
  <c r="AG943" i="4"/>
  <c r="AG924" i="4"/>
  <c r="AG905" i="4"/>
  <c r="AG886" i="4"/>
  <c r="AG864" i="4"/>
  <c r="AG845" i="4"/>
  <c r="AG826" i="4"/>
  <c r="AG807" i="4"/>
  <c r="AG789" i="4"/>
  <c r="AG770" i="4"/>
  <c r="AG752" i="4"/>
  <c r="AG734" i="4"/>
  <c r="AG716" i="4"/>
  <c r="AG698" i="4"/>
  <c r="AG680" i="4"/>
  <c r="AG662" i="4"/>
  <c r="AG642" i="4"/>
  <c r="AG624" i="4"/>
  <c r="AG606" i="4"/>
  <c r="AG588" i="4"/>
  <c r="AG570" i="4"/>
  <c r="AG552" i="4"/>
  <c r="AG534" i="4"/>
  <c r="AG516" i="4"/>
  <c r="AG497" i="4"/>
  <c r="AG479" i="4"/>
  <c r="AG461" i="4"/>
  <c r="AG444" i="4"/>
  <c r="AG427" i="4"/>
  <c r="AG410" i="4"/>
  <c r="AG393" i="4"/>
  <c r="AG377" i="4"/>
  <c r="AG361" i="4"/>
  <c r="AG345" i="4"/>
  <c r="AG329" i="4"/>
  <c r="AG313" i="4"/>
  <c r="AG297" i="4"/>
  <c r="AG281" i="4"/>
  <c r="AG265" i="4"/>
  <c r="AG249" i="4"/>
  <c r="AG233" i="4"/>
  <c r="AG217" i="4"/>
  <c r="AG201" i="4"/>
  <c r="AG185" i="4"/>
  <c r="AG169" i="4"/>
  <c r="AG153" i="4"/>
  <c r="AG137" i="4"/>
  <c r="AG121" i="4"/>
  <c r="AG105" i="4"/>
  <c r="AG89" i="4"/>
  <c r="AG73" i="4"/>
  <c r="AG57" i="4"/>
  <c r="AG41" i="4"/>
  <c r="AG25" i="4"/>
  <c r="AG9" i="4"/>
  <c r="AG23" i="4"/>
  <c r="AG46" i="4"/>
  <c r="AG67" i="4"/>
  <c r="AG87" i="4"/>
  <c r="AG110" i="4"/>
  <c r="AG131" i="4"/>
  <c r="AG151" i="4"/>
  <c r="AG174" i="4"/>
  <c r="AG195" i="4"/>
  <c r="AG215" i="4"/>
  <c r="AG238" i="4"/>
  <c r="AG259" i="4"/>
  <c r="AG279" i="4"/>
  <c r="AG302" i="4"/>
  <c r="AG323" i="4"/>
  <c r="AG343" i="4"/>
  <c r="AG366" i="4"/>
  <c r="AG387" i="4"/>
  <c r="AG408" i="4"/>
  <c r="AG432" i="4"/>
  <c r="AG455" i="4"/>
  <c r="AG477" i="4"/>
  <c r="AG503" i="4"/>
  <c r="AG527" i="4"/>
  <c r="AG550" i="4"/>
  <c r="AG576" i="4"/>
  <c r="AG600" i="4"/>
  <c r="AG622" i="4"/>
  <c r="AG649" i="4"/>
  <c r="AG672" i="4"/>
  <c r="AG696" i="4"/>
  <c r="AG721" i="4"/>
  <c r="AG745" i="4"/>
  <c r="AG768" i="4"/>
  <c r="AG794" i="4"/>
  <c r="AG820" i="4"/>
  <c r="AG843" i="4"/>
  <c r="AG872" i="4"/>
  <c r="AG896" i="4"/>
  <c r="AG922" i="4"/>
  <c r="AG949" i="4"/>
  <c r="AG975" i="4"/>
  <c r="AG999" i="4"/>
  <c r="AG1030" i="4"/>
  <c r="AG1056" i="4"/>
  <c r="AE10" i="4"/>
  <c r="AE13" i="4"/>
  <c r="AG4" i="4"/>
  <c r="AG24" i="4"/>
  <c r="AG47" i="4"/>
  <c r="AG68" i="4"/>
  <c r="AG88" i="4"/>
  <c r="AG111" i="4"/>
  <c r="AG132" i="4"/>
  <c r="AG152" i="4"/>
  <c r="AG175" i="4"/>
  <c r="AG196" i="4"/>
  <c r="AG216" i="4"/>
  <c r="AG239" i="4"/>
  <c r="AG260" i="4"/>
  <c r="AG280" i="4"/>
  <c r="AG303" i="4"/>
  <c r="AG324" i="4"/>
  <c r="AG344" i="4"/>
  <c r="AG367" i="4"/>
  <c r="AG388" i="4"/>
  <c r="AG409" i="4"/>
  <c r="AG433" i="4"/>
  <c r="AG456" i="4"/>
  <c r="AG478" i="4"/>
  <c r="AG504" i="4"/>
  <c r="AG528" i="4"/>
  <c r="AG551" i="4"/>
  <c r="AG577" i="4"/>
  <c r="AG601" i="4"/>
  <c r="AG623" i="4"/>
  <c r="AG650" i="4"/>
  <c r="AG673" i="4"/>
  <c r="AG697" i="4"/>
  <c r="AG722" i="4"/>
  <c r="AG747" i="4"/>
  <c r="AG769" i="4"/>
  <c r="AG795" i="4"/>
  <c r="AG821" i="4"/>
  <c r="AG844" i="4"/>
  <c r="AG873" i="4"/>
  <c r="AG897" i="4"/>
  <c r="AG923" i="4"/>
  <c r="AG950" i="4"/>
  <c r="AG976" i="4"/>
  <c r="AG1000" i="4"/>
  <c r="AG1031" i="4"/>
  <c r="AG1060" i="4"/>
  <c r="AG5" i="4"/>
  <c r="AG27" i="4"/>
  <c r="AG49" i="4"/>
  <c r="AG69" i="4"/>
  <c r="AG91" i="4"/>
  <c r="AG113" i="4"/>
  <c r="AG133" i="4"/>
  <c r="AG155" i="4"/>
  <c r="AG177" i="4"/>
  <c r="AG197" i="4"/>
  <c r="AG219" i="4"/>
  <c r="AG241" i="4"/>
  <c r="AG261" i="4"/>
  <c r="AG283" i="4"/>
  <c r="AG305" i="4"/>
  <c r="AG325" i="4"/>
  <c r="AG347" i="4"/>
  <c r="AG369" i="4"/>
  <c r="AG389" i="4"/>
  <c r="AG412" i="4"/>
  <c r="AG436" i="4"/>
  <c r="AG457" i="4"/>
  <c r="AG481" i="4"/>
  <c r="AG506" i="4"/>
  <c r="AG529" i="4"/>
  <c r="AG554" i="4"/>
  <c r="AG580" i="4"/>
  <c r="AG602" i="4"/>
  <c r="AG628" i="4"/>
  <c r="AG652" i="4"/>
  <c r="AG674" i="4"/>
  <c r="AG700" i="4"/>
  <c r="AG725" i="4"/>
  <c r="AG748" i="4"/>
  <c r="AG773" i="4"/>
  <c r="AG798" i="4"/>
  <c r="AG822" i="4"/>
  <c r="AG847" i="4"/>
  <c r="AG875" i="4"/>
  <c r="AG898" i="4"/>
  <c r="AG926" i="4"/>
  <c r="AG954" i="4"/>
  <c r="AG977" i="4"/>
  <c r="AG1006" i="4"/>
  <c r="AG1033" i="4"/>
  <c r="AG1061" i="4"/>
  <c r="AG8" i="4"/>
  <c r="AG31" i="4"/>
  <c r="AG52" i="4"/>
  <c r="AG72" i="4"/>
  <c r="AG95" i="4"/>
  <c r="AG116" i="4"/>
  <c r="AG136" i="4"/>
  <c r="AG159" i="4"/>
  <c r="AG180" i="4"/>
  <c r="AG200" i="4"/>
  <c r="AG223" i="4"/>
  <c r="AG244" i="4"/>
  <c r="AG264" i="4"/>
  <c r="AG287" i="4"/>
  <c r="AG308" i="4"/>
  <c r="AG328" i="4"/>
  <c r="AG351" i="4"/>
  <c r="AG372" i="4"/>
  <c r="AG392" i="4"/>
  <c r="AG416" i="4"/>
  <c r="AG439" i="4"/>
  <c r="AG460" i="4"/>
  <c r="AG486" i="4"/>
  <c r="AG510" i="4"/>
  <c r="AG533" i="4"/>
  <c r="AG559" i="4"/>
  <c r="AG583" i="4"/>
  <c r="AG605" i="4"/>
  <c r="AG632" i="4"/>
  <c r="AG655" i="4"/>
  <c r="AG679" i="4"/>
  <c r="AG704" i="4"/>
  <c r="AG728" i="4"/>
  <c r="AG751" i="4"/>
  <c r="AG777" i="4"/>
  <c r="AG801" i="4"/>
  <c r="AG825" i="4"/>
  <c r="AG854" i="4"/>
  <c r="AG878" i="4"/>
  <c r="AG904" i="4"/>
  <c r="AG930" i="4"/>
  <c r="AG957" i="4"/>
  <c r="AG981" i="4"/>
  <c r="AG1010" i="4"/>
  <c r="AG1037" i="4"/>
  <c r="AG1064" i="4"/>
  <c r="AD54" i="4"/>
  <c r="AE54" i="4" s="1"/>
  <c r="AG11" i="4"/>
  <c r="AG33" i="4"/>
  <c r="AG53" i="4"/>
  <c r="AG75" i="4"/>
  <c r="AG97" i="4"/>
  <c r="AG117" i="4"/>
  <c r="AG139" i="4"/>
  <c r="AG161" i="4"/>
  <c r="AG181" i="4"/>
  <c r="AG203" i="4"/>
  <c r="AG225" i="4"/>
  <c r="AG245" i="4"/>
  <c r="AG267" i="4"/>
  <c r="AG289" i="4"/>
  <c r="AG309" i="4"/>
  <c r="AG331" i="4"/>
  <c r="AG353" i="4"/>
  <c r="AG373" i="4"/>
  <c r="AG395" i="4"/>
  <c r="AG418" i="4"/>
  <c r="AG440" i="4"/>
  <c r="AG463" i="4"/>
  <c r="AG488" i="4"/>
  <c r="AG511" i="4"/>
  <c r="AG536" i="4"/>
  <c r="AG561" i="4"/>
  <c r="AG584" i="4"/>
  <c r="AG608" i="4"/>
  <c r="AG634" i="4"/>
  <c r="AG656" i="4"/>
  <c r="AG682" i="4"/>
  <c r="AG706" i="4"/>
  <c r="AG730" i="4"/>
  <c r="AG754" i="4"/>
  <c r="AG779" i="4"/>
  <c r="AG802" i="4"/>
  <c r="AG828" i="4"/>
  <c r="AG856" i="4"/>
  <c r="AG879" i="4"/>
  <c r="AG907" i="4"/>
  <c r="AG933" i="4"/>
  <c r="AG958" i="4"/>
  <c r="AG984" i="4"/>
  <c r="AG1013" i="4"/>
  <c r="AG1038" i="4"/>
  <c r="AG1067" i="4"/>
  <c r="AG12" i="4"/>
  <c r="AG34" i="4"/>
  <c r="AG54" i="4"/>
  <c r="AG76" i="4"/>
  <c r="AG98" i="4"/>
  <c r="AG118" i="4"/>
  <c r="AG140" i="4"/>
  <c r="AG162" i="4"/>
  <c r="AG182" i="4"/>
  <c r="AG204" i="4"/>
  <c r="AG226" i="4"/>
  <c r="AG246" i="4"/>
  <c r="AG268" i="4"/>
  <c r="AG290" i="4"/>
  <c r="AG310" i="4"/>
  <c r="AG332" i="4"/>
  <c r="AG354" i="4"/>
  <c r="AG374" i="4"/>
  <c r="AG396" i="4"/>
  <c r="AG420" i="4"/>
  <c r="AG441" i="4"/>
  <c r="AG464" i="4"/>
  <c r="AG489" i="4"/>
  <c r="AG512" i="4"/>
  <c r="AG537" i="4"/>
  <c r="AG562" i="4"/>
  <c r="AG585" i="4"/>
  <c r="AG610" i="4"/>
  <c r="AG635" i="4"/>
  <c r="AG657" i="4"/>
  <c r="AG683" i="4"/>
  <c r="AG708" i="4"/>
  <c r="AG731" i="4"/>
  <c r="AG756" i="4"/>
  <c r="AG781" i="4"/>
  <c r="AG804" i="4"/>
  <c r="AG829" i="4"/>
  <c r="AG857" i="4"/>
  <c r="AG880" i="4"/>
  <c r="AG908" i="4"/>
  <c r="AG936" i="4"/>
  <c r="AG959" i="4"/>
  <c r="AG987" i="4"/>
  <c r="AG1014" i="4"/>
  <c r="AG1041" i="4"/>
  <c r="AG1068" i="4"/>
  <c r="AD47" i="4"/>
  <c r="AE47" i="4" s="1"/>
  <c r="AD137" i="4"/>
  <c r="AE137" i="4" s="1"/>
  <c r="AD149" i="4"/>
  <c r="AE149" i="4" s="1"/>
  <c r="AG15" i="4"/>
  <c r="AG36" i="4"/>
  <c r="AG56" i="4"/>
  <c r="AG79" i="4"/>
  <c r="AG100" i="4"/>
  <c r="AG120" i="4"/>
  <c r="AG143" i="4"/>
  <c r="AG164" i="4"/>
  <c r="AG184" i="4"/>
  <c r="AG207" i="4"/>
  <c r="AG228" i="4"/>
  <c r="AG248" i="4"/>
  <c r="AG271" i="4"/>
  <c r="AG292" i="4"/>
  <c r="AG312" i="4"/>
  <c r="AG335" i="4"/>
  <c r="AG356" i="4"/>
  <c r="AG376" i="4"/>
  <c r="AG399" i="4"/>
  <c r="AG422" i="4"/>
  <c r="AG443" i="4"/>
  <c r="AG468" i="4"/>
  <c r="AG492" i="4"/>
  <c r="AG514" i="4"/>
  <c r="AG540" i="4"/>
  <c r="AG565" i="4"/>
  <c r="AG587" i="4"/>
  <c r="AG614" i="4"/>
  <c r="AG637" i="4"/>
  <c r="AG660" i="4"/>
  <c r="AG686" i="4"/>
  <c r="AG710" i="4"/>
  <c r="AG733" i="4"/>
  <c r="AG759" i="4"/>
  <c r="AG783" i="4"/>
  <c r="AG806" i="4"/>
  <c r="AG834" i="4"/>
  <c r="AG859" i="4"/>
  <c r="AG885" i="4"/>
  <c r="AG911" i="4"/>
  <c r="AG938" i="4"/>
  <c r="AG961" i="4"/>
  <c r="AG990" i="4"/>
  <c r="AG1016" i="4"/>
  <c r="AG1044" i="4"/>
  <c r="AD12" i="4"/>
  <c r="AE12" i="4" s="1"/>
  <c r="AD66" i="4"/>
  <c r="AE66" i="4" s="1"/>
  <c r="AG17" i="4"/>
  <c r="AG37" i="4"/>
  <c r="AG59" i="4"/>
  <c r="AG81" i="4"/>
  <c r="AG101" i="4"/>
  <c r="AG123" i="4"/>
  <c r="AG145" i="4"/>
  <c r="AG165" i="4"/>
  <c r="AG187" i="4"/>
  <c r="AG209" i="4"/>
  <c r="AG229" i="4"/>
  <c r="AG251" i="4"/>
  <c r="AG273" i="4"/>
  <c r="AG293" i="4"/>
  <c r="AG315" i="4"/>
  <c r="AG337" i="4"/>
  <c r="AG357" i="4"/>
  <c r="AG379" i="4"/>
  <c r="AG401" i="4"/>
  <c r="AG423" i="4"/>
  <c r="AG446" i="4"/>
  <c r="AG470" i="4"/>
  <c r="AG493" i="4"/>
  <c r="AG518" i="4"/>
  <c r="AG543" i="4"/>
  <c r="AG566" i="4"/>
  <c r="AG590" i="4"/>
  <c r="AG616" i="4"/>
  <c r="AG638" i="4"/>
  <c r="AG664" i="4"/>
  <c r="AG688" i="4"/>
  <c r="AG711" i="4"/>
  <c r="AG736" i="4"/>
  <c r="AG761" i="4"/>
  <c r="AG784" i="4"/>
  <c r="AG809" i="4"/>
  <c r="AG837" i="4"/>
  <c r="AG860" i="4"/>
  <c r="AG888" i="4"/>
  <c r="AG913" i="4"/>
  <c r="AG939" i="4"/>
  <c r="AG965" i="4"/>
  <c r="AG992" i="4"/>
  <c r="AG1017" i="4"/>
  <c r="AG1047" i="4"/>
  <c r="AG18" i="4"/>
  <c r="AG38" i="4"/>
  <c r="AG60" i="4"/>
  <c r="AG82" i="4"/>
  <c r="AG102" i="4"/>
  <c r="AG124" i="4"/>
  <c r="AG146" i="4"/>
  <c r="AG166" i="4"/>
  <c r="AG188" i="4"/>
  <c r="AG210" i="4"/>
  <c r="AG230" i="4"/>
  <c r="AG252" i="4"/>
  <c r="AG274" i="4"/>
  <c r="AG294" i="4"/>
  <c r="AG316" i="4"/>
  <c r="AG338" i="4"/>
  <c r="AG358" i="4"/>
  <c r="AG380" i="4"/>
  <c r="AG402" i="4"/>
  <c r="AG424" i="4"/>
  <c r="AG447" i="4"/>
  <c r="AG471" i="4"/>
  <c r="AG494" i="4"/>
  <c r="AG519" i="4"/>
  <c r="AG544" i="4"/>
  <c r="AG567" i="4"/>
  <c r="AG591" i="4"/>
  <c r="AG617" i="4"/>
  <c r="AG639" i="4"/>
  <c r="AG665" i="4"/>
  <c r="AG689" i="4"/>
  <c r="AG713" i="4"/>
  <c r="AG737" i="4"/>
  <c r="AG762" i="4"/>
  <c r="AG785" i="4"/>
  <c r="AG810" i="4"/>
  <c r="AG838" i="4"/>
  <c r="AG861" i="4"/>
  <c r="AG889" i="4"/>
  <c r="AG914" i="4"/>
  <c r="AG940" i="4"/>
  <c r="AG966" i="4"/>
  <c r="AG993" i="4"/>
  <c r="AG1018" i="4"/>
  <c r="AG1048" i="4"/>
  <c r="AG19" i="4"/>
  <c r="AG39" i="4"/>
  <c r="AG62" i="4"/>
  <c r="AG83" i="4"/>
  <c r="AG103" i="4"/>
  <c r="AG126" i="4"/>
  <c r="AG147" i="4"/>
  <c r="AG167" i="4"/>
  <c r="AG190" i="4"/>
  <c r="AG211" i="4"/>
  <c r="AG231" i="4"/>
  <c r="AG254" i="4"/>
  <c r="AG275" i="4"/>
  <c r="AG295" i="4"/>
  <c r="AG318" i="4"/>
  <c r="AG339" i="4"/>
  <c r="AG359" i="4"/>
  <c r="AG382" i="4"/>
  <c r="AG404" i="4"/>
  <c r="AG425" i="4"/>
  <c r="AG449" i="4"/>
  <c r="AG472" i="4"/>
  <c r="AG495" i="4"/>
  <c r="AG521" i="4"/>
  <c r="AG545" i="4"/>
  <c r="AG568" i="4"/>
  <c r="AG594" i="4"/>
  <c r="AG618" i="4"/>
  <c r="AG640" i="4"/>
  <c r="AG667" i="4"/>
  <c r="AG690" i="4"/>
  <c r="AG714" i="4"/>
  <c r="AG740" i="4"/>
  <c r="AG764" i="4"/>
  <c r="AG786" i="4"/>
  <c r="AG812" i="4"/>
  <c r="AG839" i="4"/>
  <c r="AG862" i="4"/>
  <c r="AG891" i="4"/>
  <c r="AG916" i="4"/>
  <c r="AG941" i="4"/>
  <c r="AG970" i="4"/>
  <c r="AG994" i="4"/>
  <c r="AG1020" i="4"/>
  <c r="AG1050" i="4"/>
  <c r="AE7" i="4"/>
  <c r="AD7" i="4"/>
  <c r="AG20" i="4"/>
  <c r="AG40" i="4"/>
  <c r="AG63" i="4"/>
  <c r="AG84" i="4"/>
  <c r="AG104" i="4"/>
  <c r="AG127" i="4"/>
  <c r="AG148" i="4"/>
  <c r="AG168" i="4"/>
  <c r="AG191" i="4"/>
  <c r="AG212" i="4"/>
  <c r="AG232" i="4"/>
  <c r="AG255" i="4"/>
  <c r="AG276" i="4"/>
  <c r="AG296" i="4"/>
  <c r="AG319" i="4"/>
  <c r="AG340" i="4"/>
  <c r="AG360" i="4"/>
  <c r="AG383" i="4"/>
  <c r="AG405" i="4"/>
  <c r="AG426" i="4"/>
  <c r="AG450" i="4"/>
  <c r="AG474" i="4"/>
  <c r="AG496" i="4"/>
  <c r="AG522" i="4"/>
  <c r="AG546" i="4"/>
  <c r="AG569" i="4"/>
  <c r="AG596" i="4"/>
  <c r="AG619" i="4"/>
  <c r="AG641" i="4"/>
  <c r="AG668" i="4"/>
  <c r="AG692" i="4"/>
  <c r="AG715" i="4"/>
  <c r="AG741" i="4"/>
  <c r="AG765" i="4"/>
  <c r="AG788" i="4"/>
  <c r="AG813" i="4"/>
  <c r="AG840" i="4"/>
  <c r="AG863" i="4"/>
  <c r="AG892" i="4"/>
  <c r="AG919" i="4"/>
  <c r="AG942" i="4"/>
  <c r="AG971" i="4"/>
  <c r="AG996" i="4"/>
  <c r="AG1023" i="4"/>
  <c r="AG1051" i="4"/>
  <c r="AD37" i="4"/>
  <c r="AE37" i="4" s="1"/>
  <c r="AE3" i="4"/>
  <c r="AG21" i="4"/>
  <c r="AG43" i="4"/>
  <c r="AG65" i="4"/>
  <c r="AG85" i="4"/>
  <c r="AG107" i="4"/>
  <c r="AG129" i="4"/>
  <c r="AG149" i="4"/>
  <c r="AG171" i="4"/>
  <c r="AG193" i="4"/>
  <c r="AG213" i="4"/>
  <c r="AG235" i="4"/>
  <c r="AG257" i="4"/>
  <c r="AG277" i="4"/>
  <c r="AG299" i="4"/>
  <c r="AG321" i="4"/>
  <c r="AG341" i="4"/>
  <c r="AG363" i="4"/>
  <c r="AG385" i="4"/>
  <c r="AG406" i="4"/>
  <c r="AG429" i="4"/>
  <c r="AG453" i="4"/>
  <c r="AG475" i="4"/>
  <c r="AG500" i="4"/>
  <c r="AG525" i="4"/>
  <c r="AG548" i="4"/>
  <c r="AG572" i="4"/>
  <c r="AG598" i="4"/>
  <c r="AG620" i="4"/>
  <c r="AG646" i="4"/>
  <c r="AG670" i="4"/>
  <c r="AG693" i="4"/>
  <c r="AG718" i="4"/>
  <c r="AG743" i="4"/>
  <c r="AG766" i="4"/>
  <c r="AG791" i="4"/>
  <c r="AG817" i="4"/>
  <c r="AG841" i="4"/>
  <c r="AG869" i="4"/>
  <c r="AG894" i="4"/>
  <c r="AG920" i="4"/>
  <c r="AG945" i="4"/>
  <c r="AG973" i="4"/>
  <c r="AG997" i="4"/>
  <c r="AG1026" i="4"/>
  <c r="AG1054" i="4"/>
  <c r="AD20" i="4"/>
  <c r="AE20" i="4" s="1"/>
  <c r="AG3" i="4"/>
  <c r="AG22" i="4"/>
  <c r="AG44" i="4"/>
  <c r="AG66" i="4"/>
  <c r="AG86" i="4"/>
  <c r="AG108" i="4"/>
  <c r="AG130" i="4"/>
  <c r="AG150" i="4"/>
  <c r="AG172" i="4"/>
  <c r="AG194" i="4"/>
  <c r="AG214" i="4"/>
  <c r="AG236" i="4"/>
  <c r="AG258" i="4"/>
  <c r="AG278" i="4"/>
  <c r="AG300" i="4"/>
  <c r="AG322" i="4"/>
  <c r="AG342" i="4"/>
  <c r="AG364" i="4"/>
  <c r="AG386" i="4"/>
  <c r="AG407" i="4"/>
  <c r="AG430" i="4"/>
  <c r="AG454" i="4"/>
  <c r="AG476" i="4"/>
  <c r="AG501" i="4"/>
  <c r="AG526" i="4"/>
  <c r="AG549" i="4"/>
  <c r="AG573" i="4"/>
  <c r="AG599" i="4"/>
  <c r="AG621" i="4"/>
  <c r="AG647" i="4"/>
  <c r="AG671" i="4"/>
  <c r="AG694" i="4"/>
  <c r="AG719" i="4"/>
  <c r="AG744" i="4"/>
  <c r="AG767" i="4"/>
  <c r="AG792" i="4"/>
  <c r="AG818" i="4"/>
  <c r="AG842" i="4"/>
  <c r="AG870" i="4"/>
  <c r="AG895" i="4"/>
  <c r="AG921" i="4"/>
  <c r="AG946" i="4"/>
  <c r="AG974" i="4"/>
  <c r="AG998" i="4"/>
  <c r="AG1028" i="4"/>
  <c r="AG1055" i="4"/>
  <c r="AD23" i="4"/>
  <c r="AE23" i="4" s="1"/>
  <c r="AD81" i="4"/>
  <c r="AE81" i="4" s="1"/>
  <c r="AE17" i="4"/>
  <c r="AD163" i="4"/>
  <c r="AE163" i="4" s="1"/>
  <c r="AH17" i="4"/>
  <c r="AI17" i="4" s="1" a="1"/>
  <c r="AI17" i="4" s="1"/>
  <c r="AH38" i="4"/>
  <c r="AI38" i="4" s="1" a="1"/>
  <c r="AI38" i="4" s="1"/>
  <c r="AH59" i="4"/>
  <c r="AI59" i="4" s="1" a="1"/>
  <c r="AI59" i="4" s="1"/>
  <c r="AH79" i="4"/>
  <c r="AI79" i="4" s="1" a="1"/>
  <c r="AI79" i="4" s="1"/>
  <c r="AH101" i="4"/>
  <c r="AI101" i="4" s="1" a="1"/>
  <c r="AI101" i="4" s="1"/>
  <c r="AH123" i="4"/>
  <c r="AI123" i="4" s="1" a="1"/>
  <c r="AI123" i="4" s="1"/>
  <c r="AH143" i="4"/>
  <c r="AI143" i="4" s="1" a="1"/>
  <c r="AI143" i="4" s="1"/>
  <c r="AH163" i="4"/>
  <c r="AI163" i="4" s="1" a="1"/>
  <c r="AI163" i="4" s="1"/>
  <c r="AH184" i="4"/>
  <c r="AI184" i="4" s="1" a="1"/>
  <c r="AI184" i="4" s="1"/>
  <c r="AH204" i="4"/>
  <c r="AI204" i="4" s="1" a="1"/>
  <c r="AI204" i="4" s="1"/>
  <c r="AH225" i="4"/>
  <c r="AI225" i="4" s="1" a="1"/>
  <c r="AI225" i="4" s="1"/>
  <c r="AH248" i="4"/>
  <c r="AI248" i="4" s="1" a="1"/>
  <c r="AI248" i="4" s="1"/>
  <c r="AH268" i="4"/>
  <c r="AI268" i="4" s="1" a="1"/>
  <c r="AI268" i="4" s="1"/>
  <c r="AH288" i="4"/>
  <c r="AI288" i="4" s="1" a="1"/>
  <c r="AI288" i="4" s="1"/>
  <c r="AH308" i="4"/>
  <c r="AI308" i="4" s="1" a="1"/>
  <c r="AI308" i="4" s="1"/>
  <c r="AH330" i="4"/>
  <c r="AI330" i="4" s="1" a="1"/>
  <c r="AI330" i="4" s="1"/>
  <c r="AH350" i="4"/>
  <c r="AI350" i="4" s="1" a="1"/>
  <c r="AI350" i="4" s="1"/>
  <c r="AH370" i="4"/>
  <c r="AI370" i="4" s="1" a="1"/>
  <c r="AI370" i="4" s="1"/>
  <c r="AH393" i="4"/>
  <c r="AI393" i="4" s="1" a="1"/>
  <c r="AI393" i="4" s="1"/>
  <c r="AH414" i="4"/>
  <c r="AI414" i="4" s="1" a="1"/>
  <c r="AI414" i="4" s="1"/>
  <c r="AH434" i="4"/>
  <c r="AI434" i="4" s="1" a="1"/>
  <c r="AI434" i="4" s="1"/>
  <c r="AH454" i="4"/>
  <c r="AI454" i="4" s="1" a="1"/>
  <c r="AI454" i="4" s="1"/>
  <c r="AH475" i="4"/>
  <c r="AI475" i="4" s="1" a="1"/>
  <c r="AI475" i="4" s="1"/>
  <c r="AH495" i="4"/>
  <c r="AI495" i="4" s="1" a="1"/>
  <c r="AI495" i="4" s="1"/>
  <c r="AH516" i="4"/>
  <c r="AI516" i="4" s="1" a="1"/>
  <c r="AI516" i="4" s="1"/>
  <c r="AH539" i="4"/>
  <c r="AI539" i="4" s="1" a="1"/>
  <c r="AI539" i="4" s="1"/>
  <c r="AH559" i="4"/>
  <c r="AI559" i="4" s="1" a="1"/>
  <c r="AI559" i="4" s="1"/>
  <c r="AH579" i="4"/>
  <c r="AI579" i="4" s="1" a="1"/>
  <c r="AI579" i="4" s="1"/>
  <c r="AH601" i="4"/>
  <c r="AI601" i="4" s="1" a="1"/>
  <c r="AI601" i="4" s="1"/>
  <c r="AH621" i="4"/>
  <c r="AI621" i="4" s="1" a="1"/>
  <c r="AI621" i="4" s="1"/>
  <c r="AH641" i="4"/>
  <c r="AI641" i="4" s="1" a="1"/>
  <c r="AI641" i="4" s="1"/>
  <c r="AH661" i="4"/>
  <c r="AI661" i="4" s="1" a="1"/>
  <c r="AI661" i="4" s="1"/>
  <c r="AH684" i="4"/>
  <c r="AI684" i="4" s="1" a="1"/>
  <c r="AI684" i="4" s="1"/>
  <c r="AH705" i="4"/>
  <c r="AI705" i="4" s="1" a="1"/>
  <c r="AI705" i="4" s="1"/>
  <c r="AH725" i="4"/>
  <c r="AI725" i="4" s="1" a="1"/>
  <c r="AI725" i="4" s="1"/>
  <c r="AH746" i="4"/>
  <c r="AI746" i="4" s="1" a="1"/>
  <c r="AI746" i="4" s="1"/>
  <c r="AH766" i="4"/>
  <c r="AI766" i="4" s="1" a="1"/>
  <c r="AI766" i="4" s="1"/>
  <c r="AH786" i="4"/>
  <c r="AI786" i="4" s="1" a="1"/>
  <c r="AI786" i="4" s="1"/>
  <c r="AH808" i="4"/>
  <c r="AI808" i="4" s="1" a="1"/>
  <c r="AI808" i="4" s="1"/>
  <c r="AH830" i="4"/>
  <c r="AI830" i="4" s="1" a="1"/>
  <c r="AI830" i="4" s="1"/>
  <c r="AH850" i="4"/>
  <c r="AI850" i="4" s="1" a="1"/>
  <c r="AI850" i="4" s="1"/>
  <c r="AH870" i="4"/>
  <c r="AI870" i="4" s="1" a="1"/>
  <c r="AI870" i="4" s="1"/>
  <c r="AH892" i="4"/>
  <c r="AI892" i="4" s="1" a="1"/>
  <c r="AI892" i="4" s="1"/>
  <c r="AH912" i="4"/>
  <c r="AI912" i="4" s="1" a="1"/>
  <c r="AI912" i="4" s="1"/>
  <c r="AH932" i="4"/>
  <c r="AI932" i="4" s="1" a="1"/>
  <c r="AI932" i="4" s="1"/>
  <c r="AH953" i="4"/>
  <c r="AI953" i="4" s="1" a="1"/>
  <c r="AI953" i="4" s="1"/>
  <c r="AH977" i="4"/>
  <c r="AI977" i="4" s="1" a="1"/>
  <c r="AI977" i="4" s="1"/>
  <c r="AH998" i="4"/>
  <c r="AI998" i="4" s="1" a="1"/>
  <c r="AI998" i="4" s="1"/>
  <c r="AH1020" i="4"/>
  <c r="AI1020" i="4" s="1" a="1"/>
  <c r="AI1020" i="4" s="1"/>
  <c r="AH1042" i="4"/>
  <c r="AI1042" i="4" s="1" a="1"/>
  <c r="AI1042" i="4" s="1"/>
  <c r="AH1067" i="4"/>
  <c r="AI1067" i="4" s="1" a="1"/>
  <c r="AI1067" i="4" s="1"/>
  <c r="AH18" i="4"/>
  <c r="AI18" i="4" s="1" a="1"/>
  <c r="AI18" i="4" s="1"/>
  <c r="AH40" i="4"/>
  <c r="AI40" i="4" s="1" a="1"/>
  <c r="AI40" i="4" s="1"/>
  <c r="AH60" i="4"/>
  <c r="AI60" i="4" s="1" a="1"/>
  <c r="AI60" i="4" s="1"/>
  <c r="AH82" i="4"/>
  <c r="AI82" i="4" s="1" a="1"/>
  <c r="AI82" i="4" s="1"/>
  <c r="AH102" i="4"/>
  <c r="AI102" i="4" s="1" a="1"/>
  <c r="AI102" i="4" s="1"/>
  <c r="AH124" i="4"/>
  <c r="AI124" i="4" s="1" a="1"/>
  <c r="AI124" i="4" s="1"/>
  <c r="AH144" i="4"/>
  <c r="AI144" i="4" s="1" a="1"/>
  <c r="AI144" i="4" s="1"/>
  <c r="AH164" i="4"/>
  <c r="AI164" i="4" s="1" a="1"/>
  <c r="AI164" i="4" s="1"/>
  <c r="AH185" i="4"/>
  <c r="AI185" i="4" s="1" a="1"/>
  <c r="AI185" i="4" s="1"/>
  <c r="AH205" i="4"/>
  <c r="AI205" i="4" s="1" a="1"/>
  <c r="AI205" i="4" s="1"/>
  <c r="AH228" i="4"/>
  <c r="AI228" i="4" s="1" a="1"/>
  <c r="AI228" i="4" s="1"/>
  <c r="AH249" i="4"/>
  <c r="AI249" i="4" s="1" a="1"/>
  <c r="AI249" i="4" s="1"/>
  <c r="AH269" i="4"/>
  <c r="AI269" i="4" s="1" a="1"/>
  <c r="AI269" i="4" s="1"/>
  <c r="AH289" i="4"/>
  <c r="AI289" i="4" s="1" a="1"/>
  <c r="AI289" i="4" s="1"/>
  <c r="AH310" i="4"/>
  <c r="AI310" i="4" s="1" a="1"/>
  <c r="AI310" i="4" s="1"/>
  <c r="AH331" i="4"/>
  <c r="AI331" i="4" s="1" a="1"/>
  <c r="AI331" i="4" s="1"/>
  <c r="AH351" i="4"/>
  <c r="AI351" i="4" s="1" a="1"/>
  <c r="AI351" i="4" s="1"/>
  <c r="AH373" i="4"/>
  <c r="AI373" i="4" s="1" a="1"/>
  <c r="AI373" i="4" s="1"/>
  <c r="AH394" i="4"/>
  <c r="AI394" i="4" s="1" a="1"/>
  <c r="AI394" i="4" s="1"/>
  <c r="AH415" i="4"/>
  <c r="AI415" i="4" s="1" a="1"/>
  <c r="AI415" i="4" s="1"/>
  <c r="AH435" i="4"/>
  <c r="AI435" i="4" s="1" a="1"/>
  <c r="AI435" i="4" s="1"/>
  <c r="AH456" i="4"/>
  <c r="AI456" i="4" s="1" a="1"/>
  <c r="AI456" i="4" s="1"/>
  <c r="AH476" i="4"/>
  <c r="AI476" i="4" s="1" a="1"/>
  <c r="AI476" i="4" s="1"/>
  <c r="AH496" i="4"/>
  <c r="AI496" i="4" s="1" a="1"/>
  <c r="AI496" i="4" s="1"/>
  <c r="AH520" i="4"/>
  <c r="AI520" i="4" s="1" a="1"/>
  <c r="AI520" i="4" s="1"/>
  <c r="AH540" i="4"/>
  <c r="AI540" i="4" s="1" a="1"/>
  <c r="AI540" i="4" s="1"/>
  <c r="AH560" i="4"/>
  <c r="AI560" i="4" s="1" a="1"/>
  <c r="AI560" i="4" s="1"/>
  <c r="AH580" i="4"/>
  <c r="AI580" i="4" s="1" a="1"/>
  <c r="AI580" i="4" s="1"/>
  <c r="AH602" i="4"/>
  <c r="AI602" i="4" s="1" a="1"/>
  <c r="AI602" i="4" s="1"/>
  <c r="AH622" i="4"/>
  <c r="AI622" i="4" s="1" a="1"/>
  <c r="AI622" i="4" s="1"/>
  <c r="AH642" i="4"/>
  <c r="AI642" i="4" s="1" a="1"/>
  <c r="AI642" i="4" s="1"/>
  <c r="AH665" i="4"/>
  <c r="AI665" i="4" s="1" a="1"/>
  <c r="AI665" i="4" s="1"/>
  <c r="AH686" i="4"/>
  <c r="AI686" i="4" s="1" a="1"/>
  <c r="AI686" i="4" s="1"/>
  <c r="AH706" i="4"/>
  <c r="AI706" i="4" s="1" a="1"/>
  <c r="AI706" i="4" s="1"/>
  <c r="AH726" i="4"/>
  <c r="AI726" i="4" s="1" a="1"/>
  <c r="AI726" i="4" s="1"/>
  <c r="AH747" i="4"/>
  <c r="AI747" i="4" s="1" a="1"/>
  <c r="AI747" i="4" s="1"/>
  <c r="AH767" i="4"/>
  <c r="AI767" i="4" s="1" a="1"/>
  <c r="AI767" i="4" s="1"/>
  <c r="AH788" i="4"/>
  <c r="AI788" i="4" s="1" a="1"/>
  <c r="AI788" i="4" s="1"/>
  <c r="AH811" i="4"/>
  <c r="AI811" i="4" s="1" a="1"/>
  <c r="AI811" i="4" s="1"/>
  <c r="AH831" i="4"/>
  <c r="AI831" i="4" s="1" a="1"/>
  <c r="AI831" i="4" s="1"/>
  <c r="AH851" i="4"/>
  <c r="AI851" i="4" s="1" a="1"/>
  <c r="AI851" i="4" s="1"/>
  <c r="AH872" i="4"/>
  <c r="AI872" i="4" s="1" a="1"/>
  <c r="AI872" i="4" s="1"/>
  <c r="AH893" i="4"/>
  <c r="AI893" i="4" s="1" a="1"/>
  <c r="AI893" i="4" s="1"/>
  <c r="AH913" i="4"/>
  <c r="AI913" i="4" s="1" a="1"/>
  <c r="AI913" i="4" s="1"/>
  <c r="AH933" i="4"/>
  <c r="AI933" i="4" s="1" a="1"/>
  <c r="AI933" i="4" s="1"/>
  <c r="AH956" i="4"/>
  <c r="AI956" i="4" s="1" a="1"/>
  <c r="AI956" i="4" s="1"/>
  <c r="AH978" i="4"/>
  <c r="AI978" i="4" s="1" a="1"/>
  <c r="AI978" i="4" s="1"/>
  <c r="AH1000" i="4"/>
  <c r="AI1000" i="4" s="1" a="1"/>
  <c r="AI1000" i="4" s="1"/>
  <c r="AH1021" i="4"/>
  <c r="AI1021" i="4" s="1" a="1"/>
  <c r="AI1021" i="4" s="1"/>
  <c r="AH1044" i="4"/>
  <c r="AI1044" i="4" s="1" a="1"/>
  <c r="AI1044" i="4" s="1"/>
  <c r="AH1068" i="4"/>
  <c r="AI1068" i="4" s="1" a="1"/>
  <c r="AI1068" i="4" s="1"/>
  <c r="AH22" i="4"/>
  <c r="AI22" i="4" s="1" a="1"/>
  <c r="AI22" i="4" s="1"/>
  <c r="AH43" i="4"/>
  <c r="AI43" i="4" s="1" a="1"/>
  <c r="AI43" i="4" s="1"/>
  <c r="AH65" i="4"/>
  <c r="AI65" i="4" s="1" a="1"/>
  <c r="AI65" i="4" s="1"/>
  <c r="AH85" i="4"/>
  <c r="AI85" i="4" s="1" a="1"/>
  <c r="AI85" i="4" s="1"/>
  <c r="AH107" i="4"/>
  <c r="AI107" i="4" s="1" a="1"/>
  <c r="AI107" i="4" s="1"/>
  <c r="AH127" i="4"/>
  <c r="AI127" i="4" s="1" a="1"/>
  <c r="AI127" i="4" s="1"/>
  <c r="AH147" i="4"/>
  <c r="AI147" i="4" s="1" a="1"/>
  <c r="AI147" i="4" s="1"/>
  <c r="AH168" i="4"/>
  <c r="AI168" i="4" s="1" a="1"/>
  <c r="AI168" i="4" s="1"/>
  <c r="AH188" i="4"/>
  <c r="AI188" i="4" s="1" a="1"/>
  <c r="AI188" i="4" s="1"/>
  <c r="AH211" i="4"/>
  <c r="AI211" i="4" s="1" a="1"/>
  <c r="AI211" i="4" s="1"/>
  <c r="AH232" i="4"/>
  <c r="AI232" i="4" s="1" a="1"/>
  <c r="AI232" i="4" s="1"/>
  <c r="AH252" i="4"/>
  <c r="AI252" i="4" s="1" a="1"/>
  <c r="AI252" i="4" s="1"/>
  <c r="AH272" i="4"/>
  <c r="AI272" i="4" s="1" a="1"/>
  <c r="AI272" i="4" s="1"/>
  <c r="AH293" i="4"/>
  <c r="AI293" i="4" s="1" a="1"/>
  <c r="AI293" i="4" s="1"/>
  <c r="AH314" i="4"/>
  <c r="AI314" i="4" s="1" a="1"/>
  <c r="AI314" i="4" s="1"/>
  <c r="AH334" i="4"/>
  <c r="AI334" i="4" s="1" a="1"/>
  <c r="AI334" i="4" s="1"/>
  <c r="AH356" i="4"/>
  <c r="AI356" i="4" s="1" a="1"/>
  <c r="AI356" i="4" s="1"/>
  <c r="AH377" i="4"/>
  <c r="AI377" i="4" s="1" a="1"/>
  <c r="AI377" i="4" s="1"/>
  <c r="AH398" i="4"/>
  <c r="AI398" i="4" s="1" a="1"/>
  <c r="AI398" i="4" s="1"/>
  <c r="AH418" i="4"/>
  <c r="AI418" i="4" s="1" a="1"/>
  <c r="AI418" i="4" s="1"/>
  <c r="AH438" i="4"/>
  <c r="AI438" i="4" s="1" a="1"/>
  <c r="AI438" i="4" s="1"/>
  <c r="AH459" i="4"/>
  <c r="AI459" i="4" s="1" a="1"/>
  <c r="AI459" i="4" s="1"/>
  <c r="AH479" i="4"/>
  <c r="AI479" i="4" s="1" a="1"/>
  <c r="AI479" i="4" s="1"/>
  <c r="AH502" i="4"/>
  <c r="AI502" i="4" s="1" a="1"/>
  <c r="AI502" i="4" s="1"/>
  <c r="AH523" i="4"/>
  <c r="AI523" i="4" s="1" a="1"/>
  <c r="AI523" i="4" s="1"/>
  <c r="AH543" i="4"/>
  <c r="AI543" i="4" s="1" a="1"/>
  <c r="AI543" i="4" s="1"/>
  <c r="AH563" i="4"/>
  <c r="AI563" i="4" s="1" a="1"/>
  <c r="AI563" i="4" s="1"/>
  <c r="AH585" i="4"/>
  <c r="AI585" i="4" s="1" a="1"/>
  <c r="AI585" i="4" s="1"/>
  <c r="AH605" i="4"/>
  <c r="AI605" i="4" s="1" a="1"/>
  <c r="AI605" i="4" s="1"/>
  <c r="AH625" i="4"/>
  <c r="AI625" i="4" s="1" a="1"/>
  <c r="AI625" i="4" s="1"/>
  <c r="AH648" i="4"/>
  <c r="AI648" i="4" s="1" a="1"/>
  <c r="AI648" i="4" s="1"/>
  <c r="AH669" i="4"/>
  <c r="AI669" i="4" s="1" a="1"/>
  <c r="AI669" i="4" s="1"/>
  <c r="AH689" i="4"/>
  <c r="AI689" i="4" s="1" a="1"/>
  <c r="AI689" i="4" s="1"/>
  <c r="AH709" i="4"/>
  <c r="AI709" i="4" s="1" a="1"/>
  <c r="AI709" i="4" s="1"/>
  <c r="AH730" i="4"/>
  <c r="AI730" i="4" s="1" a="1"/>
  <c r="AI730" i="4" s="1"/>
  <c r="AH750" i="4"/>
  <c r="AI750" i="4" s="1" a="1"/>
  <c r="AI750" i="4" s="1"/>
  <c r="AH771" i="4"/>
  <c r="AI771" i="4" s="1" a="1"/>
  <c r="AI771" i="4" s="1"/>
  <c r="AH794" i="4"/>
  <c r="AI794" i="4" s="1" a="1"/>
  <c r="AI794" i="4" s="1"/>
  <c r="AH814" i="4"/>
  <c r="AI814" i="4" s="1" a="1"/>
  <c r="AI814" i="4" s="1"/>
  <c r="AH834" i="4"/>
  <c r="AI834" i="4" s="1" a="1"/>
  <c r="AI834" i="4" s="1"/>
  <c r="AH854" i="4"/>
  <c r="AI854" i="4" s="1" a="1"/>
  <c r="AI854" i="4" s="1"/>
  <c r="AH876" i="4"/>
  <c r="AI876" i="4" s="1" a="1"/>
  <c r="AI876" i="4" s="1"/>
  <c r="AH896" i="4"/>
  <c r="AI896" i="4" s="1" a="1"/>
  <c r="AI896" i="4" s="1"/>
  <c r="AH916" i="4"/>
  <c r="AI916" i="4" s="1" a="1"/>
  <c r="AI916" i="4" s="1"/>
  <c r="AH939" i="4"/>
  <c r="AI939" i="4" s="1" a="1"/>
  <c r="AI939" i="4" s="1"/>
  <c r="AH960" i="4"/>
  <c r="AI960" i="4" s="1" a="1"/>
  <c r="AI960" i="4" s="1"/>
  <c r="AH981" i="4"/>
  <c r="AI981" i="4" s="1" a="1"/>
  <c r="AI981" i="4" s="1"/>
  <c r="AH1003" i="4"/>
  <c r="AI1003" i="4" s="1" a="1"/>
  <c r="AI1003" i="4" s="1"/>
  <c r="AH1025" i="4"/>
  <c r="AI1025" i="4" s="1" a="1"/>
  <c r="AI1025" i="4" s="1"/>
  <c r="AH1063" i="4"/>
  <c r="AI1063" i="4" s="1" a="1"/>
  <c r="AI1063" i="4" s="1"/>
  <c r="AH1047" i="4"/>
  <c r="AI1047" i="4" s="1" a="1"/>
  <c r="AI1047" i="4" s="1"/>
  <c r="AH1031" i="4"/>
  <c r="AI1031" i="4" s="1" a="1"/>
  <c r="AI1031" i="4" s="1"/>
  <c r="AH1015" i="4"/>
  <c r="AI1015" i="4" s="1" a="1"/>
  <c r="AI1015" i="4" s="1"/>
  <c r="AH999" i="4"/>
  <c r="AI999" i="4" s="1" a="1"/>
  <c r="AI999" i="4" s="1"/>
  <c r="AH983" i="4"/>
  <c r="AI983" i="4" s="1" a="1"/>
  <c r="AI983" i="4" s="1"/>
  <c r="AH967" i="4"/>
  <c r="AI967" i="4" s="1" a="1"/>
  <c r="AI967" i="4" s="1"/>
  <c r="AH951" i="4"/>
  <c r="AI951" i="4" s="1" a="1"/>
  <c r="AI951" i="4" s="1"/>
  <c r="AH935" i="4"/>
  <c r="AI935" i="4" s="1" a="1"/>
  <c r="AI935" i="4" s="1"/>
  <c r="AH919" i="4"/>
  <c r="AI919" i="4" s="1" a="1"/>
  <c r="AI919" i="4" s="1"/>
  <c r="AH903" i="4"/>
  <c r="AI903" i="4" s="1" a="1"/>
  <c r="AI903" i="4" s="1"/>
  <c r="AH887" i="4"/>
  <c r="AI887" i="4" s="1" a="1"/>
  <c r="AI887" i="4" s="1"/>
  <c r="AH871" i="4"/>
  <c r="AI871" i="4" s="1" a="1"/>
  <c r="AI871" i="4" s="1"/>
  <c r="AH855" i="4"/>
  <c r="AI855" i="4" s="1" a="1"/>
  <c r="AI855" i="4" s="1"/>
  <c r="AH839" i="4"/>
  <c r="AI839" i="4" s="1" a="1"/>
  <c r="AI839" i="4" s="1"/>
  <c r="AH823" i="4"/>
  <c r="AI823" i="4" s="1" a="1"/>
  <c r="AI823" i="4" s="1"/>
  <c r="AH807" i="4"/>
  <c r="AI807" i="4" s="1" a="1"/>
  <c r="AI807" i="4" s="1"/>
  <c r="AH791" i="4"/>
  <c r="AI791" i="4" s="1" a="1"/>
  <c r="AI791" i="4" s="1"/>
  <c r="AH775" i="4"/>
  <c r="AI775" i="4" s="1" a="1"/>
  <c r="AI775" i="4" s="1"/>
  <c r="AH759" i="4"/>
  <c r="AI759" i="4" s="1" a="1"/>
  <c r="AI759" i="4" s="1"/>
  <c r="AH743" i="4"/>
  <c r="AI743" i="4" s="1" a="1"/>
  <c r="AI743" i="4" s="1"/>
  <c r="AH727" i="4"/>
  <c r="AI727" i="4" s="1" a="1"/>
  <c r="AI727" i="4" s="1"/>
  <c r="AH711" i="4"/>
  <c r="AI711" i="4" s="1" a="1"/>
  <c r="AI711" i="4" s="1"/>
  <c r="AH695" i="4"/>
  <c r="AI695" i="4" s="1" a="1"/>
  <c r="AI695" i="4" s="1"/>
  <c r="AH679" i="4"/>
  <c r="AI679" i="4" s="1" a="1"/>
  <c r="AI679" i="4" s="1"/>
  <c r="AH663" i="4"/>
  <c r="AI663" i="4" s="1" a="1"/>
  <c r="AI663" i="4" s="1"/>
  <c r="AH647" i="4"/>
  <c r="AI647" i="4" s="1" a="1"/>
  <c r="AI647" i="4" s="1"/>
  <c r="AH631" i="4"/>
  <c r="AI631" i="4" s="1" a="1"/>
  <c r="AI631" i="4" s="1"/>
  <c r="AH615" i="4"/>
  <c r="AI615" i="4" s="1" a="1"/>
  <c r="AI615" i="4" s="1"/>
  <c r="AH599" i="4"/>
  <c r="AI599" i="4" s="1" a="1"/>
  <c r="AI599" i="4" s="1"/>
  <c r="AH583" i="4"/>
  <c r="AI583" i="4" s="1" a="1"/>
  <c r="AI583" i="4" s="1"/>
  <c r="AH567" i="4"/>
  <c r="AI567" i="4" s="1" a="1"/>
  <c r="AI567" i="4" s="1"/>
  <c r="AH551" i="4"/>
  <c r="AI551" i="4" s="1" a="1"/>
  <c r="AI551" i="4" s="1"/>
  <c r="AH535" i="4"/>
  <c r="AI535" i="4" s="1" a="1"/>
  <c r="AI535" i="4" s="1"/>
  <c r="AH519" i="4"/>
  <c r="AI519" i="4" s="1" a="1"/>
  <c r="AI519" i="4" s="1"/>
  <c r="AH503" i="4"/>
  <c r="AI503" i="4" s="1" a="1"/>
  <c r="AI503" i="4" s="1"/>
  <c r="AH487" i="4"/>
  <c r="AI487" i="4" s="1" a="1"/>
  <c r="AI487" i="4" s="1"/>
  <c r="AH471" i="4"/>
  <c r="AI471" i="4" s="1" a="1"/>
  <c r="AI471" i="4" s="1"/>
  <c r="AH455" i="4"/>
  <c r="AI455" i="4" s="1" a="1"/>
  <c r="AI455" i="4" s="1"/>
  <c r="AH439" i="4"/>
  <c r="AI439" i="4" s="1" a="1"/>
  <c r="AI439" i="4" s="1"/>
  <c r="AH423" i="4"/>
  <c r="AI423" i="4" s="1" a="1"/>
  <c r="AI423" i="4" s="1"/>
  <c r="AH407" i="4"/>
  <c r="AI407" i="4" s="1" a="1"/>
  <c r="AI407" i="4" s="1"/>
  <c r="AH391" i="4"/>
  <c r="AI391" i="4" s="1" a="1"/>
  <c r="AI391" i="4" s="1"/>
  <c r="AH375" i="4"/>
  <c r="AI375" i="4" s="1" a="1"/>
  <c r="AI375" i="4" s="1"/>
  <c r="AH359" i="4"/>
  <c r="AI359" i="4" s="1" a="1"/>
  <c r="AI359" i="4" s="1"/>
  <c r="AH343" i="4"/>
  <c r="AI343" i="4" s="1" a="1"/>
  <c r="AI343" i="4" s="1"/>
  <c r="AH327" i="4"/>
  <c r="AI327" i="4" s="1" a="1"/>
  <c r="AI327" i="4" s="1"/>
  <c r="AH311" i="4"/>
  <c r="AI311" i="4" s="1" a="1"/>
  <c r="AI311" i="4" s="1"/>
  <c r="AH295" i="4"/>
  <c r="AI295" i="4" s="1" a="1"/>
  <c r="AI295" i="4" s="1"/>
  <c r="AH279" i="4"/>
  <c r="AI279" i="4" s="1" a="1"/>
  <c r="AI279" i="4" s="1"/>
  <c r="AH263" i="4"/>
  <c r="AI263" i="4" s="1" a="1"/>
  <c r="AI263" i="4" s="1"/>
  <c r="AH247" i="4"/>
  <c r="AI247" i="4" s="1" a="1"/>
  <c r="AI247" i="4" s="1"/>
  <c r="AH231" i="4"/>
  <c r="AI231" i="4" s="1" a="1"/>
  <c r="AI231" i="4" s="1"/>
  <c r="AH215" i="4"/>
  <c r="AI215" i="4" s="1" a="1"/>
  <c r="AI215" i="4" s="1"/>
  <c r="AH199" i="4"/>
  <c r="AI199" i="4" s="1" a="1"/>
  <c r="AI199" i="4" s="1"/>
  <c r="AH183" i="4"/>
  <c r="AI183" i="4" s="1" a="1"/>
  <c r="AI183" i="4" s="1"/>
  <c r="AH167" i="4"/>
  <c r="AI167" i="4" s="1" a="1"/>
  <c r="AI167" i="4" s="1"/>
  <c r="AH151" i="4"/>
  <c r="AI151" i="4" s="1" a="1"/>
  <c r="AI151" i="4" s="1"/>
  <c r="AH135" i="4"/>
  <c r="AI135" i="4" s="1" a="1"/>
  <c r="AI135" i="4" s="1"/>
  <c r="AH119" i="4"/>
  <c r="AI119" i="4" s="1" a="1"/>
  <c r="AI119" i="4" s="1"/>
  <c r="AH103" i="4"/>
  <c r="AI103" i="4" s="1" a="1"/>
  <c r="AI103" i="4" s="1"/>
  <c r="AH87" i="4"/>
  <c r="AI87" i="4" s="1" a="1"/>
  <c r="AI87" i="4" s="1"/>
  <c r="AH71" i="4"/>
  <c r="AI71" i="4" s="1" a="1"/>
  <c r="AI71" i="4" s="1"/>
  <c r="AH55" i="4"/>
  <c r="AI55" i="4" s="1" a="1"/>
  <c r="AI55" i="4" s="1"/>
  <c r="AH39" i="4"/>
  <c r="AI39" i="4" s="1" a="1"/>
  <c r="AI39" i="4" s="1"/>
  <c r="AH23" i="4"/>
  <c r="AI23" i="4" s="1" a="1"/>
  <c r="AI23" i="4" s="1"/>
  <c r="AH7" i="4"/>
  <c r="AI7" i="4" s="1" a="1"/>
  <c r="AI7" i="4" s="1"/>
  <c r="AH1060" i="4"/>
  <c r="AI1060" i="4" s="1" a="1"/>
  <c r="AI1060" i="4" s="1"/>
  <c r="AH1043" i="4"/>
  <c r="AI1043" i="4" s="1" a="1"/>
  <c r="AI1043" i="4" s="1"/>
  <c r="AH1026" i="4"/>
  <c r="AI1026" i="4" s="1" a="1"/>
  <c r="AI1026" i="4" s="1"/>
  <c r="AH1009" i="4"/>
  <c r="AI1009" i="4" s="1" a="1"/>
  <c r="AI1009" i="4" s="1"/>
  <c r="AH992" i="4"/>
  <c r="AI992" i="4" s="1" a="1"/>
  <c r="AI992" i="4" s="1"/>
  <c r="AH975" i="4"/>
  <c r="AI975" i="4" s="1" a="1"/>
  <c r="AI975" i="4" s="1"/>
  <c r="AH958" i="4"/>
  <c r="AI958" i="4" s="1" a="1"/>
  <c r="AI958" i="4" s="1"/>
  <c r="AH941" i="4"/>
  <c r="AI941" i="4" s="1" a="1"/>
  <c r="AI941" i="4" s="1"/>
  <c r="AH924" i="4"/>
  <c r="AI924" i="4" s="1" a="1"/>
  <c r="AI924" i="4" s="1"/>
  <c r="AH907" i="4"/>
  <c r="AI907" i="4" s="1" a="1"/>
  <c r="AI907" i="4" s="1"/>
  <c r="AH890" i="4"/>
  <c r="AI890" i="4" s="1" a="1"/>
  <c r="AI890" i="4" s="1"/>
  <c r="AH873" i="4"/>
  <c r="AI873" i="4" s="1" a="1"/>
  <c r="AI873" i="4" s="1"/>
  <c r="AH856" i="4"/>
  <c r="AI856" i="4" s="1" a="1"/>
  <c r="AI856" i="4" s="1"/>
  <c r="AH838" i="4"/>
  <c r="AI838" i="4" s="1" a="1"/>
  <c r="AI838" i="4" s="1"/>
  <c r="AH821" i="4"/>
  <c r="AI821" i="4" s="1" a="1"/>
  <c r="AI821" i="4" s="1"/>
  <c r="AH804" i="4"/>
  <c r="AI804" i="4" s="1" a="1"/>
  <c r="AI804" i="4" s="1"/>
  <c r="AH787" i="4"/>
  <c r="AI787" i="4" s="1" a="1"/>
  <c r="AI787" i="4" s="1"/>
  <c r="AH770" i="4"/>
  <c r="AI770" i="4" s="1" a="1"/>
  <c r="AI770" i="4" s="1"/>
  <c r="AH753" i="4"/>
  <c r="AI753" i="4" s="1" a="1"/>
  <c r="AI753" i="4" s="1"/>
  <c r="AH736" i="4"/>
  <c r="AI736" i="4" s="1" a="1"/>
  <c r="AI736" i="4" s="1"/>
  <c r="AH719" i="4"/>
  <c r="AI719" i="4" s="1" a="1"/>
  <c r="AI719" i="4" s="1"/>
  <c r="AH702" i="4"/>
  <c r="AI702" i="4" s="1" a="1"/>
  <c r="AI702" i="4" s="1"/>
  <c r="AH685" i="4"/>
  <c r="AI685" i="4" s="1" a="1"/>
  <c r="AI685" i="4" s="1"/>
  <c r="AH668" i="4"/>
  <c r="AI668" i="4" s="1" a="1"/>
  <c r="AI668" i="4" s="1"/>
  <c r="AH651" i="4"/>
  <c r="AI651" i="4" s="1" a="1"/>
  <c r="AI651" i="4" s="1"/>
  <c r="AH634" i="4"/>
  <c r="AI634" i="4" s="1" a="1"/>
  <c r="AI634" i="4" s="1"/>
  <c r="AH617" i="4"/>
  <c r="AI617" i="4" s="1" a="1"/>
  <c r="AI617" i="4" s="1"/>
  <c r="AH600" i="4"/>
  <c r="AI600" i="4" s="1" a="1"/>
  <c r="AI600" i="4" s="1"/>
  <c r="AH582" i="4"/>
  <c r="AI582" i="4" s="1" a="1"/>
  <c r="AI582" i="4" s="1"/>
  <c r="AH565" i="4"/>
  <c r="AI565" i="4" s="1" a="1"/>
  <c r="AI565" i="4" s="1"/>
  <c r="AH548" i="4"/>
  <c r="AI548" i="4" s="1" a="1"/>
  <c r="AI548" i="4" s="1"/>
  <c r="AH531" i="4"/>
  <c r="AI531" i="4" s="1" a="1"/>
  <c r="AI531" i="4" s="1"/>
  <c r="AH514" i="4"/>
  <c r="AI514" i="4" s="1" a="1"/>
  <c r="AI514" i="4" s="1"/>
  <c r="AH497" i="4"/>
  <c r="AI497" i="4" s="1" a="1"/>
  <c r="AI497" i="4" s="1"/>
  <c r="AH480" i="4"/>
  <c r="AI480" i="4" s="1" a="1"/>
  <c r="AI480" i="4" s="1"/>
  <c r="AH463" i="4"/>
  <c r="AI463" i="4" s="1" a="1"/>
  <c r="AI463" i="4" s="1"/>
  <c r="AH446" i="4"/>
  <c r="AI446" i="4" s="1" a="1"/>
  <c r="AI446" i="4" s="1"/>
  <c r="AH429" i="4"/>
  <c r="AI429" i="4" s="1" a="1"/>
  <c r="AI429" i="4" s="1"/>
  <c r="AH412" i="4"/>
  <c r="AI412" i="4" s="1" a="1"/>
  <c r="AI412" i="4" s="1"/>
  <c r="AH395" i="4"/>
  <c r="AI395" i="4" s="1" a="1"/>
  <c r="AI395" i="4" s="1"/>
  <c r="AH378" i="4"/>
  <c r="AI378" i="4" s="1" a="1"/>
  <c r="AI378" i="4" s="1"/>
  <c r="AH361" i="4"/>
  <c r="AI361" i="4" s="1" a="1"/>
  <c r="AI361" i="4" s="1"/>
  <c r="AH344" i="4"/>
  <c r="AI344" i="4" s="1" a="1"/>
  <c r="AI344" i="4" s="1"/>
  <c r="AH326" i="4"/>
  <c r="AI326" i="4" s="1" a="1"/>
  <c r="AI326" i="4" s="1"/>
  <c r="AH309" i="4"/>
  <c r="AI309" i="4" s="1" a="1"/>
  <c r="AI309" i="4" s="1"/>
  <c r="AH292" i="4"/>
  <c r="AI292" i="4" s="1" a="1"/>
  <c r="AI292" i="4" s="1"/>
  <c r="AH275" i="4"/>
  <c r="AI275" i="4" s="1" a="1"/>
  <c r="AI275" i="4" s="1"/>
  <c r="AH258" i="4"/>
  <c r="AI258" i="4" s="1" a="1"/>
  <c r="AI258" i="4" s="1"/>
  <c r="AH241" i="4"/>
  <c r="AI241" i="4" s="1" a="1"/>
  <c r="AI241" i="4" s="1"/>
  <c r="AH224" i="4"/>
  <c r="AI224" i="4" s="1" a="1"/>
  <c r="AI224" i="4" s="1"/>
  <c r="AH207" i="4"/>
  <c r="AI207" i="4" s="1" a="1"/>
  <c r="AI207" i="4" s="1"/>
  <c r="AH190" i="4"/>
  <c r="AI190" i="4" s="1" a="1"/>
  <c r="AI190" i="4" s="1"/>
  <c r="AH173" i="4"/>
  <c r="AI173" i="4" s="1" a="1"/>
  <c r="AI173" i="4" s="1"/>
  <c r="AH156" i="4"/>
  <c r="AI156" i="4" s="1" a="1"/>
  <c r="AI156" i="4" s="1"/>
  <c r="AH139" i="4"/>
  <c r="AI139" i="4" s="1" a="1"/>
  <c r="AI139" i="4" s="1"/>
  <c r="AH122" i="4"/>
  <c r="AI122" i="4" s="1" a="1"/>
  <c r="AI122" i="4" s="1"/>
  <c r="AH105" i="4"/>
  <c r="AI105" i="4" s="1" a="1"/>
  <c r="AI105" i="4" s="1"/>
  <c r="AH88" i="4"/>
  <c r="AI88" i="4" s="1" a="1"/>
  <c r="AI88" i="4" s="1"/>
  <c r="AH70" i="4"/>
  <c r="AI70" i="4" s="1" a="1"/>
  <c r="AI70" i="4" s="1"/>
  <c r="AH53" i="4"/>
  <c r="AI53" i="4" s="1" a="1"/>
  <c r="AI53" i="4" s="1"/>
  <c r="AH36" i="4"/>
  <c r="AI36" i="4" s="1" a="1"/>
  <c r="AI36" i="4" s="1"/>
  <c r="AH19" i="4"/>
  <c r="AI19" i="4" s="1" a="1"/>
  <c r="AI19" i="4" s="1"/>
  <c r="AH3" i="4"/>
  <c r="AI3" i="4" s="1" a="1"/>
  <c r="AI3" i="4" s="1"/>
  <c r="AH1065" i="4"/>
  <c r="AI1065" i="4" s="1" a="1"/>
  <c r="AI1065" i="4" s="1"/>
  <c r="AH1046" i="4"/>
  <c r="AI1046" i="4" s="1" a="1"/>
  <c r="AI1046" i="4" s="1"/>
  <c r="AH1028" i="4"/>
  <c r="AI1028" i="4" s="1" a="1"/>
  <c r="AI1028" i="4" s="1"/>
  <c r="AH1010" i="4"/>
  <c r="AI1010" i="4" s="1" a="1"/>
  <c r="AI1010" i="4" s="1"/>
  <c r="AH991" i="4"/>
  <c r="AI991" i="4" s="1" a="1"/>
  <c r="AI991" i="4" s="1"/>
  <c r="AH973" i="4"/>
  <c r="AI973" i="4" s="1" a="1"/>
  <c r="AI973" i="4" s="1"/>
  <c r="AH955" i="4"/>
  <c r="AI955" i="4" s="1" a="1"/>
  <c r="AI955" i="4" s="1"/>
  <c r="AH937" i="4"/>
  <c r="AI937" i="4" s="1" a="1"/>
  <c r="AI937" i="4" s="1"/>
  <c r="AH918" i="4"/>
  <c r="AI918" i="4" s="1" a="1"/>
  <c r="AI918" i="4" s="1"/>
  <c r="AH900" i="4"/>
  <c r="AI900" i="4" s="1" a="1"/>
  <c r="AI900" i="4" s="1"/>
  <c r="AH882" i="4"/>
  <c r="AI882" i="4" s="1" a="1"/>
  <c r="AI882" i="4" s="1"/>
  <c r="AH864" i="4"/>
  <c r="AI864" i="4" s="1" a="1"/>
  <c r="AI864" i="4" s="1"/>
  <c r="AH846" i="4"/>
  <c r="AI846" i="4" s="1" a="1"/>
  <c r="AI846" i="4" s="1"/>
  <c r="AH828" i="4"/>
  <c r="AI828" i="4" s="1" a="1"/>
  <c r="AI828" i="4" s="1"/>
  <c r="AH810" i="4"/>
  <c r="AI810" i="4" s="1" a="1"/>
  <c r="AI810" i="4" s="1"/>
  <c r="AH792" i="4"/>
  <c r="AI792" i="4" s="1" a="1"/>
  <c r="AI792" i="4" s="1"/>
  <c r="AH773" i="4"/>
  <c r="AI773" i="4" s="1" a="1"/>
  <c r="AI773" i="4" s="1"/>
  <c r="AH755" i="4"/>
  <c r="AI755" i="4" s="1" a="1"/>
  <c r="AI755" i="4" s="1"/>
  <c r="AH737" i="4"/>
  <c r="AI737" i="4" s="1" a="1"/>
  <c r="AI737" i="4" s="1"/>
  <c r="AH718" i="4"/>
  <c r="AI718" i="4" s="1" a="1"/>
  <c r="AI718" i="4" s="1"/>
  <c r="AH700" i="4"/>
  <c r="AI700" i="4" s="1" a="1"/>
  <c r="AI700" i="4" s="1"/>
  <c r="AH682" i="4"/>
  <c r="AI682" i="4" s="1" a="1"/>
  <c r="AI682" i="4" s="1"/>
  <c r="AH664" i="4"/>
  <c r="AI664" i="4" s="1" a="1"/>
  <c r="AI664" i="4" s="1"/>
  <c r="AH645" i="4"/>
  <c r="AI645" i="4" s="1" a="1"/>
  <c r="AI645" i="4" s="1"/>
  <c r="AH627" i="4"/>
  <c r="AI627" i="4" s="1" a="1"/>
  <c r="AI627" i="4" s="1"/>
  <c r="AH609" i="4"/>
  <c r="AI609" i="4" s="1" a="1"/>
  <c r="AI609" i="4" s="1"/>
  <c r="AH591" i="4"/>
  <c r="AI591" i="4" s="1" a="1"/>
  <c r="AI591" i="4" s="1"/>
  <c r="AH573" i="4"/>
  <c r="AI573" i="4" s="1" a="1"/>
  <c r="AI573" i="4" s="1"/>
  <c r="AH555" i="4"/>
  <c r="AI555" i="4" s="1" a="1"/>
  <c r="AI555" i="4" s="1"/>
  <c r="AH537" i="4"/>
  <c r="AI537" i="4" s="1" a="1"/>
  <c r="AI537" i="4" s="1"/>
  <c r="AH518" i="4"/>
  <c r="AI518" i="4" s="1" a="1"/>
  <c r="AI518" i="4" s="1"/>
  <c r="AH500" i="4"/>
  <c r="AI500" i="4" s="1" a="1"/>
  <c r="AI500" i="4" s="1"/>
  <c r="AH482" i="4"/>
  <c r="AI482" i="4" s="1" a="1"/>
  <c r="AI482" i="4" s="1"/>
  <c r="AH464" i="4"/>
  <c r="AI464" i="4" s="1" a="1"/>
  <c r="AI464" i="4" s="1"/>
  <c r="AH445" i="4"/>
  <c r="AI445" i="4" s="1" a="1"/>
  <c r="AI445" i="4" s="1"/>
  <c r="AH427" i="4"/>
  <c r="AI427" i="4" s="1" a="1"/>
  <c r="AI427" i="4" s="1"/>
  <c r="AH409" i="4"/>
  <c r="AI409" i="4" s="1" a="1"/>
  <c r="AI409" i="4" s="1"/>
  <c r="AH390" i="4"/>
  <c r="AI390" i="4" s="1" a="1"/>
  <c r="AI390" i="4" s="1"/>
  <c r="AH372" i="4"/>
  <c r="AI372" i="4" s="1" a="1"/>
  <c r="AI372" i="4" s="1"/>
  <c r="AH354" i="4"/>
  <c r="AI354" i="4" s="1" a="1"/>
  <c r="AI354" i="4" s="1"/>
  <c r="AH336" i="4"/>
  <c r="AI336" i="4" s="1" a="1"/>
  <c r="AI336" i="4" s="1"/>
  <c r="AH318" i="4"/>
  <c r="AI318" i="4" s="1" a="1"/>
  <c r="AI318" i="4" s="1"/>
  <c r="AH300" i="4"/>
  <c r="AI300" i="4" s="1" a="1"/>
  <c r="AI300" i="4" s="1"/>
  <c r="AH282" i="4"/>
  <c r="AI282" i="4" s="1" a="1"/>
  <c r="AI282" i="4" s="1"/>
  <c r="AH264" i="4"/>
  <c r="AI264" i="4" s="1" a="1"/>
  <c r="AI264" i="4" s="1"/>
  <c r="AH245" i="4"/>
  <c r="AI245" i="4" s="1" a="1"/>
  <c r="AI245" i="4" s="1"/>
  <c r="AH227" i="4"/>
  <c r="AI227" i="4" s="1" a="1"/>
  <c r="AI227" i="4" s="1"/>
  <c r="AH209" i="4"/>
  <c r="AI209" i="4" s="1" a="1"/>
  <c r="AI209" i="4" s="1"/>
  <c r="AH191" i="4"/>
  <c r="AI191" i="4" s="1" a="1"/>
  <c r="AI191" i="4" s="1"/>
  <c r="AH172" i="4"/>
  <c r="AI172" i="4" s="1" a="1"/>
  <c r="AI172" i="4" s="1"/>
  <c r="AH154" i="4"/>
  <c r="AI154" i="4" s="1" a="1"/>
  <c r="AI154" i="4" s="1"/>
  <c r="AH136" i="4"/>
  <c r="AI136" i="4" s="1" a="1"/>
  <c r="AI136" i="4" s="1"/>
  <c r="AH117" i="4"/>
  <c r="AI117" i="4" s="1" a="1"/>
  <c r="AI117" i="4" s="1"/>
  <c r="AH99" i="4"/>
  <c r="AI99" i="4" s="1" a="1"/>
  <c r="AI99" i="4" s="1"/>
  <c r="AH81" i="4"/>
  <c r="AI81" i="4" s="1" a="1"/>
  <c r="AI81" i="4" s="1"/>
  <c r="AH63" i="4"/>
  <c r="AI63" i="4" s="1" a="1"/>
  <c r="AI63" i="4" s="1"/>
  <c r="AH45" i="4"/>
  <c r="AI45" i="4" s="1" a="1"/>
  <c r="AI45" i="4" s="1"/>
  <c r="AH27" i="4"/>
  <c r="AI27" i="4" s="1" a="1"/>
  <c r="AI27" i="4" s="1"/>
  <c r="AH9" i="4"/>
  <c r="AI9" i="4" s="1" a="1"/>
  <c r="AI9" i="4" s="1"/>
  <c r="AH1064" i="4"/>
  <c r="AI1064" i="4" s="1" a="1"/>
  <c r="AI1064" i="4" s="1"/>
  <c r="AH1045" i="4"/>
  <c r="AI1045" i="4" s="1" a="1"/>
  <c r="AI1045" i="4" s="1"/>
  <c r="AH1027" i="4"/>
  <c r="AI1027" i="4" s="1" a="1"/>
  <c r="AI1027" i="4" s="1"/>
  <c r="AH1008" i="4"/>
  <c r="AI1008" i="4" s="1" a="1"/>
  <c r="AI1008" i="4" s="1"/>
  <c r="AH990" i="4"/>
  <c r="AI990" i="4" s="1" a="1"/>
  <c r="AI990" i="4" s="1"/>
  <c r="AH972" i="4"/>
  <c r="AI972" i="4" s="1" a="1"/>
  <c r="AI972" i="4" s="1"/>
  <c r="AH954" i="4"/>
  <c r="AI954" i="4" s="1" a="1"/>
  <c r="AI954" i="4" s="1"/>
  <c r="AH936" i="4"/>
  <c r="AI936" i="4" s="1" a="1"/>
  <c r="AI936" i="4" s="1"/>
  <c r="AH917" i="4"/>
  <c r="AI917" i="4" s="1" a="1"/>
  <c r="AI917" i="4" s="1"/>
  <c r="AH899" i="4"/>
  <c r="AI899" i="4" s="1" a="1"/>
  <c r="AI899" i="4" s="1"/>
  <c r="AH881" i="4"/>
  <c r="AI881" i="4" s="1" a="1"/>
  <c r="AI881" i="4" s="1"/>
  <c r="AH863" i="4"/>
  <c r="AI863" i="4" s="1" a="1"/>
  <c r="AI863" i="4" s="1"/>
  <c r="AH845" i="4"/>
  <c r="AI845" i="4" s="1" a="1"/>
  <c r="AI845" i="4" s="1"/>
  <c r="AH827" i="4"/>
  <c r="AI827" i="4" s="1" a="1"/>
  <c r="AI827" i="4" s="1"/>
  <c r="AH809" i="4"/>
  <c r="AI809" i="4" s="1" a="1"/>
  <c r="AI809" i="4" s="1"/>
  <c r="AH790" i="4"/>
  <c r="AI790" i="4" s="1" a="1"/>
  <c r="AI790" i="4" s="1"/>
  <c r="AH772" i="4"/>
  <c r="AI772" i="4" s="1" a="1"/>
  <c r="AI772" i="4" s="1"/>
  <c r="AH754" i="4"/>
  <c r="AI754" i="4" s="1" a="1"/>
  <c r="AI754" i="4" s="1"/>
  <c r="AH735" i="4"/>
  <c r="AI735" i="4" s="1" a="1"/>
  <c r="AI735" i="4" s="1"/>
  <c r="AH717" i="4"/>
  <c r="AI717" i="4" s="1" a="1"/>
  <c r="AI717" i="4" s="1"/>
  <c r="AH699" i="4"/>
  <c r="AI699" i="4" s="1" a="1"/>
  <c r="AI699" i="4" s="1"/>
  <c r="AH681" i="4"/>
  <c r="AI681" i="4" s="1" a="1"/>
  <c r="AI681" i="4" s="1"/>
  <c r="AH662" i="4"/>
  <c r="AI662" i="4" s="1" a="1"/>
  <c r="AI662" i="4" s="1"/>
  <c r="AH644" i="4"/>
  <c r="AI644" i="4" s="1" a="1"/>
  <c r="AI644" i="4" s="1"/>
  <c r="AH626" i="4"/>
  <c r="AI626" i="4" s="1" a="1"/>
  <c r="AI626" i="4" s="1"/>
  <c r="AH608" i="4"/>
  <c r="AI608" i="4" s="1" a="1"/>
  <c r="AI608" i="4" s="1"/>
  <c r="AH590" i="4"/>
  <c r="AI590" i="4" s="1" a="1"/>
  <c r="AI590" i="4" s="1"/>
  <c r="AH572" i="4"/>
  <c r="AI572" i="4" s="1" a="1"/>
  <c r="AI572" i="4" s="1"/>
  <c r="AH554" i="4"/>
  <c r="AI554" i="4" s="1" a="1"/>
  <c r="AI554" i="4" s="1"/>
  <c r="AH536" i="4"/>
  <c r="AI536" i="4" s="1" a="1"/>
  <c r="AI536" i="4" s="1"/>
  <c r="AH517" i="4"/>
  <c r="AI517" i="4" s="1" a="1"/>
  <c r="AI517" i="4" s="1"/>
  <c r="AH499" i="4"/>
  <c r="AI499" i="4" s="1" a="1"/>
  <c r="AI499" i="4" s="1"/>
  <c r="AH481" i="4"/>
  <c r="AI481" i="4" s="1" a="1"/>
  <c r="AI481" i="4" s="1"/>
  <c r="AH462" i="4"/>
  <c r="AI462" i="4" s="1" a="1"/>
  <c r="AI462" i="4" s="1"/>
  <c r="AH444" i="4"/>
  <c r="AI444" i="4" s="1" a="1"/>
  <c r="AI444" i="4" s="1"/>
  <c r="AH426" i="4"/>
  <c r="AI426" i="4" s="1" a="1"/>
  <c r="AI426" i="4" s="1"/>
  <c r="AH408" i="4"/>
  <c r="AI408" i="4" s="1" a="1"/>
  <c r="AI408" i="4" s="1"/>
  <c r="AH389" i="4"/>
  <c r="AI389" i="4" s="1" a="1"/>
  <c r="AI389" i="4" s="1"/>
  <c r="AH371" i="4"/>
  <c r="AI371" i="4" s="1" a="1"/>
  <c r="AI371" i="4" s="1"/>
  <c r="AH353" i="4"/>
  <c r="AI353" i="4" s="1" a="1"/>
  <c r="AI353" i="4" s="1"/>
  <c r="AH335" i="4"/>
  <c r="AI335" i="4" s="1" a="1"/>
  <c r="AI335" i="4" s="1"/>
  <c r="AH317" i="4"/>
  <c r="AI317" i="4" s="1" a="1"/>
  <c r="AI317" i="4" s="1"/>
  <c r="AH299" i="4"/>
  <c r="AI299" i="4" s="1" a="1"/>
  <c r="AI299" i="4" s="1"/>
  <c r="AH281" i="4"/>
  <c r="AI281" i="4" s="1" a="1"/>
  <c r="AI281" i="4" s="1"/>
  <c r="AH262" i="4"/>
  <c r="AI262" i="4" s="1" a="1"/>
  <c r="AI262" i="4" s="1"/>
  <c r="AH244" i="4"/>
  <c r="AI244" i="4" s="1" a="1"/>
  <c r="AI244" i="4" s="1"/>
  <c r="AH226" i="4"/>
  <c r="AI226" i="4" s="1" a="1"/>
  <c r="AI226" i="4" s="1"/>
  <c r="AH208" i="4"/>
  <c r="AI208" i="4" s="1" a="1"/>
  <c r="AI208" i="4" s="1"/>
  <c r="AH189" i="4"/>
  <c r="AI189" i="4" s="1" a="1"/>
  <c r="AI189" i="4" s="1"/>
  <c r="AH171" i="4"/>
  <c r="AI171" i="4" s="1" a="1"/>
  <c r="AI171" i="4" s="1"/>
  <c r="AH153" i="4"/>
  <c r="AI153" i="4" s="1" a="1"/>
  <c r="AI153" i="4" s="1"/>
  <c r="AH134" i="4"/>
  <c r="AI134" i="4" s="1" a="1"/>
  <c r="AI134" i="4" s="1"/>
  <c r="AH116" i="4"/>
  <c r="AI116" i="4" s="1" a="1"/>
  <c r="AI116" i="4" s="1"/>
  <c r="AH98" i="4"/>
  <c r="AI98" i="4" s="1" a="1"/>
  <c r="AI98" i="4" s="1"/>
  <c r="AH80" i="4"/>
  <c r="AI80" i="4" s="1" a="1"/>
  <c r="AI80" i="4" s="1"/>
  <c r="AH62" i="4"/>
  <c r="AI62" i="4" s="1" a="1"/>
  <c r="AI62" i="4" s="1"/>
  <c r="AH44" i="4"/>
  <c r="AI44" i="4" s="1" a="1"/>
  <c r="AI44" i="4" s="1"/>
  <c r="AH26" i="4"/>
  <c r="AI26" i="4" s="1" a="1"/>
  <c r="AI26" i="4" s="1"/>
  <c r="AH8" i="4"/>
  <c r="AI8" i="4" s="1" a="1"/>
  <c r="AI8" i="4" s="1"/>
  <c r="AH1058" i="4"/>
  <c r="AI1058" i="4" s="1" a="1"/>
  <c r="AI1058" i="4" s="1"/>
  <c r="AH1040" i="4"/>
  <c r="AI1040" i="4" s="1" a="1"/>
  <c r="AI1040" i="4" s="1"/>
  <c r="AH1022" i="4"/>
  <c r="AI1022" i="4" s="1" a="1"/>
  <c r="AI1022" i="4" s="1"/>
  <c r="AH1004" i="4"/>
  <c r="AI1004" i="4" s="1" a="1"/>
  <c r="AI1004" i="4" s="1"/>
  <c r="AH986" i="4"/>
  <c r="AI986" i="4" s="1" a="1"/>
  <c r="AI986" i="4" s="1"/>
  <c r="AH968" i="4"/>
  <c r="AI968" i="4" s="1" a="1"/>
  <c r="AI968" i="4" s="1"/>
  <c r="AH24" i="4"/>
  <c r="AI24" i="4" s="1" a="1"/>
  <c r="AI24" i="4" s="1"/>
  <c r="AH46" i="4"/>
  <c r="AI46" i="4" s="1" a="1"/>
  <c r="AI46" i="4" s="1"/>
  <c r="AH66" i="4"/>
  <c r="AI66" i="4" s="1" a="1"/>
  <c r="AI66" i="4" s="1"/>
  <c r="AH86" i="4"/>
  <c r="AI86" i="4" s="1" a="1"/>
  <c r="AI86" i="4" s="1"/>
  <c r="AH108" i="4"/>
  <c r="AI108" i="4" s="1" a="1"/>
  <c r="AI108" i="4" s="1"/>
  <c r="AH128" i="4"/>
  <c r="AI128" i="4" s="1" a="1"/>
  <c r="AI128" i="4" s="1"/>
  <c r="AH148" i="4"/>
  <c r="AI148" i="4" s="1" a="1"/>
  <c r="AI148" i="4" s="1"/>
  <c r="AH169" i="4"/>
  <c r="AI169" i="4" s="1" a="1"/>
  <c r="AI169" i="4" s="1"/>
  <c r="AH192" i="4"/>
  <c r="AI192" i="4" s="1" a="1"/>
  <c r="AI192" i="4" s="1"/>
  <c r="AH212" i="4"/>
  <c r="AI212" i="4" s="1" a="1"/>
  <c r="AI212" i="4" s="1"/>
  <c r="AH233" i="4"/>
  <c r="AI233" i="4" s="1" a="1"/>
  <c r="AI233" i="4" s="1"/>
  <c r="AH253" i="4"/>
  <c r="AI253" i="4" s="1" a="1"/>
  <c r="AI253" i="4" s="1"/>
  <c r="AH273" i="4"/>
  <c r="AI273" i="4" s="1" a="1"/>
  <c r="AI273" i="4" s="1"/>
  <c r="AH294" i="4"/>
  <c r="AI294" i="4" s="1" a="1"/>
  <c r="AI294" i="4" s="1"/>
  <c r="AH315" i="4"/>
  <c r="AI315" i="4" s="1" a="1"/>
  <c r="AI315" i="4" s="1"/>
  <c r="AH337" i="4"/>
  <c r="AI337" i="4" s="1" a="1"/>
  <c r="AI337" i="4" s="1"/>
  <c r="AH357" i="4"/>
  <c r="AI357" i="4" s="1" a="1"/>
  <c r="AI357" i="4" s="1"/>
  <c r="AH379" i="4"/>
  <c r="AI379" i="4" s="1" a="1"/>
  <c r="AI379" i="4" s="1"/>
  <c r="AH399" i="4"/>
  <c r="AI399" i="4" s="1" a="1"/>
  <c r="AI399" i="4" s="1"/>
  <c r="AH419" i="4"/>
  <c r="AI419" i="4" s="1" a="1"/>
  <c r="AI419" i="4" s="1"/>
  <c r="AH440" i="4"/>
  <c r="AI440" i="4" s="1" a="1"/>
  <c r="AI440" i="4" s="1"/>
  <c r="AH460" i="4"/>
  <c r="AI460" i="4" s="1" a="1"/>
  <c r="AI460" i="4" s="1"/>
  <c r="AH483" i="4"/>
  <c r="AI483" i="4" s="1" a="1"/>
  <c r="AI483" i="4" s="1"/>
  <c r="AH504" i="4"/>
  <c r="AI504" i="4" s="1" a="1"/>
  <c r="AI504" i="4" s="1"/>
  <c r="AH524" i="4"/>
  <c r="AI524" i="4" s="1" a="1"/>
  <c r="AI524" i="4" s="1"/>
  <c r="AH544" i="4"/>
  <c r="AI544" i="4" s="1" a="1"/>
  <c r="AI544" i="4" s="1"/>
  <c r="AH564" i="4"/>
  <c r="AI564" i="4" s="1" a="1"/>
  <c r="AI564" i="4" s="1"/>
  <c r="AH586" i="4"/>
  <c r="AI586" i="4" s="1" a="1"/>
  <c r="AI586" i="4" s="1"/>
  <c r="AH606" i="4"/>
  <c r="AI606" i="4" s="1" a="1"/>
  <c r="AI606" i="4" s="1"/>
  <c r="AH628" i="4"/>
  <c r="AI628" i="4" s="1" a="1"/>
  <c r="AI628" i="4" s="1"/>
  <c r="AH649" i="4"/>
  <c r="AI649" i="4" s="1" a="1"/>
  <c r="AI649" i="4" s="1"/>
  <c r="AH670" i="4"/>
  <c r="AI670" i="4" s="1" a="1"/>
  <c r="AI670" i="4" s="1"/>
  <c r="AH690" i="4"/>
  <c r="AI690" i="4" s="1" a="1"/>
  <c r="AI690" i="4" s="1"/>
  <c r="AH710" i="4"/>
  <c r="AI710" i="4" s="1" a="1"/>
  <c r="AI710" i="4" s="1"/>
  <c r="AH731" i="4"/>
  <c r="AI731" i="4" s="1" a="1"/>
  <c r="AI731" i="4" s="1"/>
  <c r="AH751" i="4"/>
  <c r="AI751" i="4" s="1" a="1"/>
  <c r="AI751" i="4" s="1"/>
  <c r="AH774" i="4"/>
  <c r="AI774" i="4" s="1" a="1"/>
  <c r="AI774" i="4" s="1"/>
  <c r="AH795" i="4"/>
  <c r="AI795" i="4" s="1" a="1"/>
  <c r="AI795" i="4" s="1"/>
  <c r="AH815" i="4"/>
  <c r="AI815" i="4" s="1" a="1"/>
  <c r="AI815" i="4" s="1"/>
  <c r="AH835" i="4"/>
  <c r="AI835" i="4" s="1" a="1"/>
  <c r="AI835" i="4" s="1"/>
  <c r="AH857" i="4"/>
  <c r="AI857" i="4" s="1" a="1"/>
  <c r="AI857" i="4" s="1"/>
  <c r="AH877" i="4"/>
  <c r="AI877" i="4" s="1" a="1"/>
  <c r="AI877" i="4" s="1"/>
  <c r="AH897" i="4"/>
  <c r="AI897" i="4" s="1" a="1"/>
  <c r="AI897" i="4" s="1"/>
  <c r="AH920" i="4"/>
  <c r="AI920" i="4" s="1" a="1"/>
  <c r="AI920" i="4" s="1"/>
  <c r="AH940" i="4"/>
  <c r="AI940" i="4" s="1" a="1"/>
  <c r="AI940" i="4" s="1"/>
  <c r="AH961" i="4"/>
  <c r="AI961" i="4" s="1" a="1"/>
  <c r="AI961" i="4" s="1"/>
  <c r="AH982" i="4"/>
  <c r="AI982" i="4" s="1" a="1"/>
  <c r="AI982" i="4" s="1"/>
  <c r="AH1005" i="4"/>
  <c r="AI1005" i="4" s="1" a="1"/>
  <c r="AI1005" i="4" s="1"/>
  <c r="AH1029" i="4"/>
  <c r="AI1029" i="4" s="1" a="1"/>
  <c r="AI1029" i="4" s="1"/>
  <c r="AH1051" i="4"/>
  <c r="AI1051" i="4" s="1" a="1"/>
  <c r="AI1051" i="4" s="1"/>
  <c r="AD40" i="4"/>
  <c r="AE40" i="4" s="1"/>
  <c r="AH5" i="4"/>
  <c r="AI5" i="4" s="1" a="1"/>
  <c r="AI5" i="4" s="1"/>
  <c r="AH28" i="4"/>
  <c r="AI28" i="4" s="1" a="1"/>
  <c r="AI28" i="4" s="1"/>
  <c r="AH48" i="4"/>
  <c r="AI48" i="4" s="1" a="1"/>
  <c r="AI48" i="4" s="1"/>
  <c r="AH68" i="4"/>
  <c r="AI68" i="4" s="1" a="1"/>
  <c r="AI68" i="4" s="1"/>
  <c r="AH90" i="4"/>
  <c r="AI90" i="4" s="1" a="1"/>
  <c r="AI90" i="4" s="1"/>
  <c r="AH110" i="4"/>
  <c r="AI110" i="4" s="1" a="1"/>
  <c r="AI110" i="4" s="1"/>
  <c r="AH130" i="4"/>
  <c r="AI130" i="4" s="1" a="1"/>
  <c r="AI130" i="4" s="1"/>
  <c r="AH150" i="4"/>
  <c r="AI150" i="4" s="1" a="1"/>
  <c r="AI150" i="4" s="1"/>
  <c r="AH174" i="4"/>
  <c r="AI174" i="4" s="1" a="1"/>
  <c r="AI174" i="4" s="1"/>
  <c r="AH194" i="4"/>
  <c r="AI194" i="4" s="1" a="1"/>
  <c r="AI194" i="4" s="1"/>
  <c r="AH214" i="4"/>
  <c r="AI214" i="4" s="1" a="1"/>
  <c r="AI214" i="4" s="1"/>
  <c r="AH235" i="4"/>
  <c r="AI235" i="4" s="1" a="1"/>
  <c r="AI235" i="4" s="1"/>
  <c r="AH255" i="4"/>
  <c r="AI255" i="4" s="1" a="1"/>
  <c r="AI255" i="4" s="1"/>
  <c r="AH276" i="4"/>
  <c r="AI276" i="4" s="1" a="1"/>
  <c r="AI276" i="4" s="1"/>
  <c r="AH297" i="4"/>
  <c r="AI297" i="4" s="1" a="1"/>
  <c r="AI297" i="4" s="1"/>
  <c r="AH319" i="4"/>
  <c r="AI319" i="4" s="1" a="1"/>
  <c r="AI319" i="4" s="1"/>
  <c r="AH339" i="4"/>
  <c r="AI339" i="4" s="1" a="1"/>
  <c r="AI339" i="4" s="1"/>
  <c r="AH360" i="4"/>
  <c r="AI360" i="4" s="1" a="1"/>
  <c r="AI360" i="4" s="1"/>
  <c r="AH381" i="4"/>
  <c r="AI381" i="4" s="1" a="1"/>
  <c r="AI381" i="4" s="1"/>
  <c r="AH401" i="4"/>
  <c r="AI401" i="4" s="1" a="1"/>
  <c r="AI401" i="4" s="1"/>
  <c r="AH421" i="4"/>
  <c r="AI421" i="4" s="1" a="1"/>
  <c r="AI421" i="4" s="1"/>
  <c r="AH442" i="4"/>
  <c r="AI442" i="4" s="1" a="1"/>
  <c r="AI442" i="4" s="1"/>
  <c r="AH465" i="4"/>
  <c r="AI465" i="4" s="1" a="1"/>
  <c r="AI465" i="4" s="1"/>
  <c r="AH485" i="4"/>
  <c r="AI485" i="4" s="1" a="1"/>
  <c r="AI485" i="4" s="1"/>
  <c r="AH506" i="4"/>
  <c r="AI506" i="4" s="1" a="1"/>
  <c r="AI506" i="4" s="1"/>
  <c r="AH526" i="4"/>
  <c r="AI526" i="4" s="1" a="1"/>
  <c r="AI526" i="4" s="1"/>
  <c r="AH546" i="4"/>
  <c r="AI546" i="4" s="1" a="1"/>
  <c r="AI546" i="4" s="1"/>
  <c r="AH568" i="4"/>
  <c r="AI568" i="4" s="1" a="1"/>
  <c r="AI568" i="4" s="1"/>
  <c r="AH588" i="4"/>
  <c r="AI588" i="4" s="1" a="1"/>
  <c r="AI588" i="4" s="1"/>
  <c r="AH610" i="4"/>
  <c r="AI610" i="4" s="1" a="1"/>
  <c r="AI610" i="4" s="1"/>
  <c r="AH630" i="4"/>
  <c r="AI630" i="4" s="1" a="1"/>
  <c r="AI630" i="4" s="1"/>
  <c r="AH652" i="4"/>
  <c r="AI652" i="4" s="1" a="1"/>
  <c r="AI652" i="4" s="1"/>
  <c r="AH672" i="4"/>
  <c r="AI672" i="4" s="1" a="1"/>
  <c r="AI672" i="4" s="1"/>
  <c r="AH692" i="4"/>
  <c r="AI692" i="4" s="1" a="1"/>
  <c r="AI692" i="4" s="1"/>
  <c r="AH713" i="4"/>
  <c r="AI713" i="4" s="1" a="1"/>
  <c r="AI713" i="4" s="1"/>
  <c r="AH733" i="4"/>
  <c r="AI733" i="4" s="1" a="1"/>
  <c r="AI733" i="4" s="1"/>
  <c r="AH756" i="4"/>
  <c r="AI756" i="4" s="1" a="1"/>
  <c r="AI756" i="4" s="1"/>
  <c r="AH777" i="4"/>
  <c r="AI777" i="4" s="1" a="1"/>
  <c r="AI777" i="4" s="1"/>
  <c r="AH797" i="4"/>
  <c r="AI797" i="4" s="1" a="1"/>
  <c r="AI797" i="4" s="1"/>
  <c r="AH817" i="4"/>
  <c r="AI817" i="4" s="1" a="1"/>
  <c r="AI817" i="4" s="1"/>
  <c r="AH837" i="4"/>
  <c r="AI837" i="4" s="1" a="1"/>
  <c r="AI837" i="4" s="1"/>
  <c r="AH859" i="4"/>
  <c r="AI859" i="4" s="1" a="1"/>
  <c r="AI859" i="4" s="1"/>
  <c r="AH879" i="4"/>
  <c r="AI879" i="4" s="1" a="1"/>
  <c r="AI879" i="4" s="1"/>
  <c r="AH901" i="4"/>
  <c r="AI901" i="4" s="1" a="1"/>
  <c r="AI901" i="4" s="1"/>
  <c r="AH922" i="4"/>
  <c r="AI922" i="4" s="1" a="1"/>
  <c r="AI922" i="4" s="1"/>
  <c r="AH943" i="4"/>
  <c r="AI943" i="4" s="1" a="1"/>
  <c r="AI943" i="4" s="1"/>
  <c r="AH963" i="4"/>
  <c r="AI963" i="4" s="1" a="1"/>
  <c r="AI963" i="4" s="1"/>
  <c r="AH985" i="4"/>
  <c r="AI985" i="4" s="1" a="1"/>
  <c r="AI985" i="4" s="1"/>
  <c r="AH1007" i="4"/>
  <c r="AI1007" i="4" s="1" a="1"/>
  <c r="AI1007" i="4" s="1"/>
  <c r="AH1032" i="4"/>
  <c r="AI1032" i="4" s="1" a="1"/>
  <c r="AI1032" i="4" s="1"/>
  <c r="AH1053" i="4"/>
  <c r="AI1053" i="4" s="1" a="1"/>
  <c r="AI1053" i="4" s="1"/>
  <c r="AD4" i="4"/>
  <c r="AE4" i="4" s="1"/>
  <c r="AD9" i="4"/>
  <c r="AE9" i="4" s="1"/>
  <c r="AE43" i="4"/>
  <c r="AD191" i="4"/>
  <c r="AE191" i="4" s="1"/>
  <c r="AD213" i="4"/>
  <c r="AE213" i="4" s="1"/>
  <c r="AE28" i="4"/>
  <c r="AD28" i="4"/>
  <c r="AE63" i="4"/>
  <c r="AD144" i="4"/>
  <c r="AE144" i="4" s="1"/>
  <c r="AE19" i="4"/>
  <c r="AD121" i="4"/>
  <c r="AE121" i="4" s="1"/>
  <c r="AD128" i="4"/>
  <c r="AE128" i="4" s="1"/>
  <c r="AE65" i="4"/>
  <c r="AD114" i="4"/>
  <c r="AE114" i="4" s="1"/>
  <c r="AD24" i="4"/>
  <c r="AE24" i="4" s="1"/>
  <c r="AD52" i="4"/>
  <c r="AE52" i="4" s="1"/>
  <c r="AD95" i="4"/>
  <c r="AE95" i="4" s="1"/>
  <c r="AD97" i="4"/>
  <c r="AE97" i="4" s="1"/>
  <c r="AE22" i="4"/>
  <c r="AE76" i="4"/>
  <c r="AD131" i="4"/>
  <c r="AE131" i="4" s="1"/>
  <c r="AE48" i="4"/>
  <c r="AD60" i="4"/>
  <c r="AE60" i="4" s="1"/>
  <c r="AD88" i="4"/>
  <c r="AE88" i="4" s="1"/>
  <c r="AD93" i="4"/>
  <c r="AE93" i="4" s="1"/>
  <c r="AD100" i="4"/>
  <c r="AE100" i="4" s="1"/>
  <c r="AD133" i="4"/>
  <c r="AE133" i="4" s="1"/>
  <c r="AD159" i="4"/>
  <c r="AE159" i="4"/>
  <c r="AE59" i="4"/>
  <c r="AD73" i="4"/>
  <c r="AE73" i="4" s="1"/>
  <c r="AD104" i="4"/>
  <c r="AE104" i="4" s="1"/>
  <c r="AD123" i="4"/>
  <c r="AE123" i="4" s="1"/>
  <c r="AD51" i="4"/>
  <c r="AE51" i="4" s="1"/>
  <c r="AD70" i="4"/>
  <c r="AE70" i="4" s="1"/>
  <c r="AD78" i="4"/>
  <c r="AE78" i="4" s="1"/>
  <c r="AD177" i="4"/>
  <c r="AE177" i="4" s="1"/>
  <c r="AD210" i="4"/>
  <c r="AE210" i="4" s="1"/>
  <c r="AD85" i="4"/>
  <c r="AE85" i="4" s="1"/>
  <c r="AD132" i="4"/>
  <c r="AE132" i="4" s="1"/>
  <c r="AD87" i="4"/>
  <c r="AE87" i="4" s="1"/>
  <c r="AD125" i="4"/>
  <c r="AE125" i="4" s="1"/>
  <c r="AD174" i="4"/>
  <c r="AE174" i="4" s="1"/>
  <c r="AD80" i="4"/>
  <c r="AE80" i="4"/>
  <c r="AD89" i="4"/>
  <c r="AE89" i="4" s="1"/>
  <c r="AE167" i="4"/>
  <c r="AD205" i="4"/>
  <c r="AE205" i="4" s="1"/>
  <c r="AD61" i="4"/>
  <c r="AE61" i="4" s="1"/>
  <c r="AD141" i="4"/>
  <c r="AE141" i="4" s="1"/>
  <c r="AE68" i="4"/>
  <c r="AD72" i="4"/>
  <c r="AE72" i="4" s="1"/>
  <c r="AD82" i="4"/>
  <c r="AE82" i="4" s="1"/>
  <c r="AD115" i="4"/>
  <c r="AE115" i="4" s="1"/>
  <c r="AD143" i="4"/>
  <c r="AE143" i="4" s="1"/>
  <c r="AD53" i="4"/>
  <c r="AE53" i="4" s="1"/>
  <c r="AD96" i="4"/>
  <c r="AE96" i="4" s="1"/>
  <c r="AD103" i="4"/>
  <c r="AE103" i="4" s="1"/>
  <c r="AD49" i="4"/>
  <c r="AE49" i="4" s="1"/>
  <c r="AD64" i="4"/>
  <c r="AE64" i="4" s="1"/>
  <c r="AD68" i="4"/>
  <c r="AD91" i="4"/>
  <c r="AE91" i="4" s="1"/>
  <c r="AD105" i="4"/>
  <c r="AE105" i="4" s="1"/>
  <c r="AD112" i="4"/>
  <c r="AE112" i="4" s="1"/>
  <c r="AD138" i="4"/>
  <c r="AE138" i="4" s="1"/>
  <c r="AD150" i="4"/>
  <c r="AE150" i="4" s="1"/>
  <c r="AD164" i="4"/>
  <c r="AE164" i="4" s="1"/>
  <c r="AD197" i="4"/>
  <c r="AE197" i="4" s="1"/>
  <c r="AD129" i="4"/>
  <c r="AE129" i="4" s="1"/>
  <c r="AD189" i="4"/>
  <c r="AE189" i="4" s="1"/>
  <c r="AD216" i="4"/>
  <c r="AE216" i="4" s="1"/>
  <c r="AD241" i="4"/>
  <c r="AE241" i="4" s="1"/>
  <c r="AD246" i="4"/>
  <c r="AE246" i="4" s="1"/>
  <c r="AE158" i="4"/>
  <c r="AD186" i="4"/>
  <c r="AE186" i="4" s="1"/>
  <c r="AD200" i="4"/>
  <c r="AE200" i="4" s="1"/>
  <c r="AD233" i="4"/>
  <c r="AE233" i="4" s="1"/>
  <c r="AD175" i="4"/>
  <c r="AE175" i="4" s="1"/>
  <c r="AD194" i="4"/>
  <c r="AE194" i="4" s="1"/>
  <c r="AE208" i="4"/>
  <c r="AD221" i="4"/>
  <c r="AE221" i="4" s="1"/>
  <c r="AD75" i="4"/>
  <c r="AE75" i="4" s="1"/>
  <c r="AD90" i="4"/>
  <c r="AE90" i="4" s="1"/>
  <c r="AD171" i="4"/>
  <c r="AE171" i="4" s="1"/>
  <c r="AD218" i="4"/>
  <c r="AE218" i="4" s="1"/>
  <c r="AD248" i="4"/>
  <c r="AE248" i="4" s="1"/>
  <c r="AB147" i="4"/>
  <c r="AD157" i="4"/>
  <c r="AE157" i="4" s="1"/>
  <c r="AD225" i="4"/>
  <c r="AE225" i="4" s="1"/>
  <c r="AD230" i="4"/>
  <c r="AE230" i="4" s="1"/>
  <c r="AD142" i="4"/>
  <c r="AE142" i="4" s="1"/>
  <c r="AD185" i="4"/>
  <c r="AE185" i="4" s="1"/>
  <c r="AD188" i="4"/>
  <c r="AE188" i="4" s="1"/>
  <c r="AD258" i="4"/>
  <c r="AE258" i="4" s="1"/>
  <c r="AD215" i="4"/>
  <c r="AE215" i="4" s="1"/>
  <c r="AE253" i="4"/>
  <c r="AB165" i="4"/>
  <c r="AE165" i="4" s="1"/>
  <c r="AD199" i="4"/>
  <c r="AE199" i="4" s="1"/>
  <c r="AD207" i="4"/>
  <c r="AE207" i="4" s="1"/>
  <c r="AD122" i="4"/>
  <c r="AE122" i="4" s="1"/>
  <c r="AD170" i="4"/>
  <c r="AE170" i="4" s="1"/>
  <c r="AD193" i="4"/>
  <c r="AE193" i="4" s="1"/>
  <c r="AD196" i="4"/>
  <c r="AE196" i="4" s="1"/>
  <c r="AD201" i="4"/>
  <c r="AE201" i="4" s="1"/>
  <c r="AD204" i="4"/>
  <c r="AE204" i="4" s="1"/>
  <c r="AD212" i="4"/>
  <c r="AE212" i="4" s="1"/>
  <c r="AD242" i="4"/>
  <c r="AE242" i="4" s="1"/>
  <c r="AD250" i="4"/>
  <c r="AE250" i="4" s="1"/>
  <c r="AD156" i="4"/>
  <c r="AE156" i="4" s="1"/>
  <c r="AD178" i="4"/>
  <c r="AE178" i="4" s="1"/>
  <c r="AD184" i="4"/>
  <c r="AE184" i="4" s="1"/>
  <c r="AE262" i="4"/>
  <c r="AD301" i="4"/>
  <c r="AE301" i="4" s="1"/>
  <c r="AD349" i="4"/>
  <c r="AE349" i="4" s="1"/>
  <c r="AD84" i="4"/>
  <c r="AE84" i="4" s="1"/>
  <c r="AD99" i="4"/>
  <c r="AE99" i="4" s="1"/>
  <c r="AD110" i="4"/>
  <c r="AE110" i="4" s="1"/>
  <c r="AD126" i="4"/>
  <c r="AE126" i="4" s="1"/>
  <c r="AD136" i="4"/>
  <c r="AE136" i="4" s="1"/>
  <c r="AD160" i="4"/>
  <c r="AE160" i="4" s="1"/>
  <c r="AD209" i="4"/>
  <c r="AE209" i="4" s="1"/>
  <c r="AD222" i="4"/>
  <c r="AE222" i="4" s="1"/>
  <c r="AD234" i="4"/>
  <c r="AE234" i="4" s="1"/>
  <c r="AD83" i="4"/>
  <c r="AE83" i="4" s="1"/>
  <c r="AD98" i="4"/>
  <c r="AE98" i="4" s="1"/>
  <c r="AD109" i="4"/>
  <c r="AE109" i="4" s="1"/>
  <c r="AD151" i="4"/>
  <c r="AE151" i="4" s="1"/>
  <c r="AD183" i="4"/>
  <c r="AE183" i="4" s="1"/>
  <c r="AD187" i="4"/>
  <c r="AE187" i="4" s="1"/>
  <c r="AD190" i="4"/>
  <c r="AE190" i="4" s="1"/>
  <c r="AD224" i="4"/>
  <c r="AE224" i="4" s="1"/>
  <c r="AD229" i="4"/>
  <c r="AE229" i="4" s="1"/>
  <c r="AD244" i="4"/>
  <c r="AE244" i="4" s="1"/>
  <c r="AD145" i="4"/>
  <c r="AE145" i="4" s="1"/>
  <c r="AD206" i="4"/>
  <c r="AE206" i="4" s="1"/>
  <c r="AD211" i="4"/>
  <c r="AE211" i="4" s="1"/>
  <c r="AD239" i="4"/>
  <c r="AE239" i="4" s="1"/>
  <c r="AD313" i="4"/>
  <c r="AE313" i="4" s="1"/>
  <c r="AD367" i="4"/>
  <c r="AE367" i="4" s="1"/>
  <c r="AD155" i="4"/>
  <c r="AE155" i="4" s="1"/>
  <c r="AD169" i="4"/>
  <c r="AE169" i="4" s="1"/>
  <c r="AD182" i="4"/>
  <c r="AE182" i="4" s="1"/>
  <c r="AD195" i="4"/>
  <c r="AE195" i="4" s="1"/>
  <c r="AD198" i="4"/>
  <c r="AE198" i="4" s="1"/>
  <c r="AD203" i="4"/>
  <c r="AE203" i="4" s="1"/>
  <c r="AD219" i="4"/>
  <c r="AE219" i="4" s="1"/>
  <c r="AD231" i="4"/>
  <c r="AE231" i="4" s="1"/>
  <c r="AD252" i="4"/>
  <c r="AE252" i="4" s="1"/>
  <c r="AE120" i="4"/>
  <c r="AD172" i="4"/>
  <c r="AB172" i="4"/>
  <c r="AD226" i="4"/>
  <c r="AE226" i="4" s="1"/>
  <c r="AD407" i="4"/>
  <c r="AE407" i="4" s="1"/>
  <c r="AD278" i="4"/>
  <c r="AE278" i="4" s="1"/>
  <c r="AE283" i="4"/>
  <c r="AE287" i="4"/>
  <c r="AE296" i="4"/>
  <c r="AD305" i="4"/>
  <c r="AE305" i="4" s="1"/>
  <c r="AD328" i="4"/>
  <c r="AE328" i="4" s="1"/>
  <c r="AE339" i="4"/>
  <c r="AE353" i="4"/>
  <c r="AD366" i="4"/>
  <c r="AE366" i="4" s="1"/>
  <c r="AD227" i="4"/>
  <c r="AE227" i="4" s="1"/>
  <c r="AD249" i="4"/>
  <c r="AE249" i="4" s="1"/>
  <c r="AD257" i="4"/>
  <c r="AE257" i="4" s="1"/>
  <c r="AD321" i="4"/>
  <c r="AE321" i="4" s="1"/>
  <c r="AD369" i="4"/>
  <c r="AE369" i="4" s="1"/>
  <c r="AD404" i="4"/>
  <c r="AE404" i="4" s="1"/>
  <c r="AD436" i="4"/>
  <c r="AE436" i="4" s="1"/>
  <c r="AB267" i="4"/>
  <c r="AE267" i="4" s="1"/>
  <c r="AD272" i="4"/>
  <c r="AE272" i="4" s="1"/>
  <c r="AE277" i="4"/>
  <c r="AE291" i="4"/>
  <c r="AD309" i="4"/>
  <c r="AE309" i="4" s="1"/>
  <c r="AD347" i="4"/>
  <c r="AE347" i="4" s="1"/>
  <c r="AD361" i="4"/>
  <c r="AE361" i="4" s="1"/>
  <c r="AD409" i="4"/>
  <c r="AE409" i="4" s="1"/>
  <c r="AD247" i="4"/>
  <c r="AE247" i="4" s="1"/>
  <c r="AD317" i="4"/>
  <c r="AE317" i="4" s="1"/>
  <c r="AD331" i="4"/>
  <c r="AE331" i="4" s="1"/>
  <c r="AE335" i="4"/>
  <c r="AD350" i="4"/>
  <c r="AE350" i="4" s="1"/>
  <c r="AD383" i="4"/>
  <c r="AE383" i="4" s="1"/>
  <c r="AD423" i="4"/>
  <c r="AE423" i="4" s="1"/>
  <c r="AE490" i="4"/>
  <c r="AD238" i="4"/>
  <c r="AE238" i="4" s="1"/>
  <c r="AD282" i="4"/>
  <c r="AE282" i="4" s="1"/>
  <c r="AD295" i="4"/>
  <c r="AE295" i="4" s="1"/>
  <c r="AD300" i="4"/>
  <c r="AE300" i="4" s="1"/>
  <c r="AD342" i="4"/>
  <c r="AE342" i="4" s="1"/>
  <c r="AD363" i="4"/>
  <c r="AE363" i="4" s="1"/>
  <c r="AD377" i="4"/>
  <c r="AE377" i="4" s="1"/>
  <c r="AD425" i="4"/>
  <c r="AE425" i="4" s="1"/>
  <c r="AD440" i="4"/>
  <c r="AE440" i="4" s="1"/>
  <c r="AE276" i="4"/>
  <c r="AD308" i="4"/>
  <c r="AE308" i="4" s="1"/>
  <c r="AE334" i="4"/>
  <c r="AD338" i="4"/>
  <c r="AE338" i="4" s="1"/>
  <c r="AD394" i="4"/>
  <c r="AE394" i="4" s="1"/>
  <c r="AD411" i="4"/>
  <c r="AE411" i="4" s="1"/>
  <c r="AD266" i="4"/>
  <c r="AE266" i="4" s="1"/>
  <c r="AE290" i="4"/>
  <c r="AD352" i="4"/>
  <c r="AE352" i="4" s="1"/>
  <c r="AD365" i="4"/>
  <c r="AE365" i="4" s="1"/>
  <c r="AE255" i="4"/>
  <c r="AB260" i="4"/>
  <c r="AE260" i="4" s="1"/>
  <c r="AD281" i="4"/>
  <c r="AE281" i="4" s="1"/>
  <c r="AD311" i="4"/>
  <c r="AE311" i="4" s="1"/>
  <c r="AD327" i="4"/>
  <c r="AE327" i="4" s="1"/>
  <c r="AE330" i="4"/>
  <c r="AD408" i="4"/>
  <c r="AE408" i="4" s="1"/>
  <c r="AD220" i="4"/>
  <c r="AE220" i="4" s="1"/>
  <c r="AD235" i="4"/>
  <c r="AE235" i="4" s="1"/>
  <c r="AB270" i="4"/>
  <c r="AE270" i="4" s="1"/>
  <c r="AE275" i="4"/>
  <c r="AE285" i="4"/>
  <c r="AD294" i="4"/>
  <c r="AE294" i="4" s="1"/>
  <c r="AD299" i="4"/>
  <c r="AE299" i="4" s="1"/>
  <c r="AD315" i="4"/>
  <c r="AE315" i="4" s="1"/>
  <c r="AE324" i="4"/>
  <c r="AD333" i="4"/>
  <c r="AE333" i="4" s="1"/>
  <c r="AD265" i="4"/>
  <c r="AE265" i="4" s="1"/>
  <c r="AE307" i="4"/>
  <c r="AD346" i="4"/>
  <c r="AE346" i="4" s="1"/>
  <c r="AD382" i="4"/>
  <c r="AE382" i="4" s="1"/>
  <c r="AE385" i="4"/>
  <c r="AB259" i="4"/>
  <c r="AE259" i="4" s="1"/>
  <c r="AD280" i="4"/>
  <c r="AE280" i="4" s="1"/>
  <c r="AD302" i="4"/>
  <c r="AE302" i="4" s="1"/>
  <c r="AD360" i="4"/>
  <c r="AE360" i="4" s="1"/>
  <c r="AD465" i="4"/>
  <c r="AE465" i="4" s="1"/>
  <c r="AD482" i="4"/>
  <c r="AE482" i="4" s="1"/>
  <c r="AD202" i="4"/>
  <c r="AE202" i="4" s="1"/>
  <c r="AD217" i="4"/>
  <c r="AE217" i="4" s="1"/>
  <c r="AD232" i="4"/>
  <c r="AE232" i="4" s="1"/>
  <c r="AD243" i="4"/>
  <c r="AE243" i="4" s="1"/>
  <c r="AD289" i="4"/>
  <c r="AE289" i="4" s="1"/>
  <c r="AD298" i="4"/>
  <c r="AE298" i="4" s="1"/>
  <c r="AD314" i="4"/>
  <c r="AE314" i="4" s="1"/>
  <c r="AE329" i="4"/>
  <c r="AD337" i="4"/>
  <c r="AE337" i="4" s="1"/>
  <c r="AD424" i="4"/>
  <c r="AE424" i="4" s="1"/>
  <c r="AD351" i="4"/>
  <c r="AE351" i="4" s="1"/>
  <c r="AD362" i="4"/>
  <c r="AE362" i="4" s="1"/>
  <c r="AD364" i="4"/>
  <c r="AE364" i="4" s="1"/>
  <c r="AD439" i="4"/>
  <c r="AE439" i="4" s="1"/>
  <c r="AD264" i="4"/>
  <c r="AE264" i="4" s="1"/>
  <c r="AD279" i="4"/>
  <c r="AE279" i="4" s="1"/>
  <c r="AD284" i="4"/>
  <c r="AE284" i="4" s="1"/>
  <c r="AD332" i="4"/>
  <c r="AE332" i="4" s="1"/>
  <c r="AD336" i="4"/>
  <c r="AE336" i="4" s="1"/>
  <c r="AD348" i="4"/>
  <c r="AE348" i="4" s="1"/>
  <c r="AD393" i="4"/>
  <c r="AE393" i="4" s="1"/>
  <c r="AD441" i="4"/>
  <c r="AE441" i="4" s="1"/>
  <c r="AE273" i="4"/>
  <c r="AD288" i="4"/>
  <c r="AE288" i="4" s="1"/>
  <c r="AE292" i="4"/>
  <c r="AD297" i="4"/>
  <c r="AE297" i="4" s="1"/>
  <c r="AD306" i="4"/>
  <c r="AE306" i="4" s="1"/>
  <c r="AD402" i="4"/>
  <c r="AE402" i="4" s="1"/>
  <c r="AD452" i="4"/>
  <c r="AE452" i="4" s="1"/>
  <c r="AD399" i="4"/>
  <c r="AE399" i="4" s="1"/>
  <c r="AD468" i="4"/>
  <c r="AE468" i="4" s="1"/>
  <c r="AD492" i="4"/>
  <c r="AE492" i="4" s="1"/>
  <c r="AD374" i="4"/>
  <c r="AE374" i="4" s="1"/>
  <c r="AD420" i="4"/>
  <c r="AE420" i="4" s="1"/>
  <c r="AD487" i="4"/>
  <c r="AE487" i="4" s="1"/>
  <c r="AD497" i="4"/>
  <c r="AE497" i="4" s="1"/>
  <c r="AD507" i="4"/>
  <c r="AE507" i="4" s="1"/>
  <c r="AD512" i="4"/>
  <c r="AE512" i="4" s="1"/>
  <c r="AD343" i="4"/>
  <c r="AE343" i="4" s="1"/>
  <c r="AD378" i="4"/>
  <c r="AE378" i="4" s="1"/>
  <c r="AD438" i="4"/>
  <c r="AE438" i="4" s="1"/>
  <c r="AD470" i="4"/>
  <c r="AE470" i="4"/>
  <c r="AD479" i="4"/>
  <c r="AE479" i="4" s="1"/>
  <c r="AD448" i="4"/>
  <c r="AE448" i="4" s="1"/>
  <c r="AD451" i="4"/>
  <c r="AE451" i="4" s="1"/>
  <c r="AD521" i="4"/>
  <c r="AE521" i="4" s="1"/>
  <c r="AD509" i="4"/>
  <c r="AE509" i="4" s="1"/>
  <c r="AD391" i="4"/>
  <c r="AE391" i="4" s="1"/>
  <c r="AD422" i="4"/>
  <c r="AE422" i="4" s="1"/>
  <c r="AD435" i="4"/>
  <c r="AE435" i="4" s="1"/>
  <c r="AD489" i="4"/>
  <c r="AE489" i="4" s="1"/>
  <c r="AE398" i="4"/>
  <c r="AD410" i="4"/>
  <c r="AE410" i="4" s="1"/>
  <c r="AD432" i="4"/>
  <c r="AE432" i="4" s="1"/>
  <c r="AD454" i="4"/>
  <c r="AE454" i="4" s="1"/>
  <c r="AD413" i="4"/>
  <c r="AE413" i="4" s="1"/>
  <c r="AD419" i="4"/>
  <c r="AE419" i="4" s="1"/>
  <c r="AD475" i="4"/>
  <c r="AE475" i="4" s="1"/>
  <c r="AD486" i="4"/>
  <c r="AE486" i="4" s="1"/>
  <c r="AD491" i="4"/>
  <c r="AE491" i="4" s="1"/>
  <c r="AD536" i="4"/>
  <c r="AE536" i="4" s="1"/>
  <c r="AD359" i="4"/>
  <c r="AE359" i="4" s="1"/>
  <c r="AD416" i="4"/>
  <c r="AE416" i="4" s="1"/>
  <c r="AD478" i="4"/>
  <c r="AE478" i="4" s="1"/>
  <c r="AD493" i="4"/>
  <c r="AE493" i="4" s="1"/>
  <c r="AD506" i="4"/>
  <c r="AE506" i="4" s="1"/>
  <c r="AD376" i="4"/>
  <c r="AE376" i="4" s="1"/>
  <c r="AD403" i="4"/>
  <c r="AE403" i="4" s="1"/>
  <c r="AD463" i="4"/>
  <c r="AE463" i="4" s="1"/>
  <c r="AE469" i="4"/>
  <c r="AD483" i="4"/>
  <c r="AE483" i="4" s="1"/>
  <c r="AE345" i="4"/>
  <c r="AD431" i="4"/>
  <c r="AE431" i="4" s="1"/>
  <c r="AD434" i="4"/>
  <c r="AE434" i="4" s="1"/>
  <c r="AD460" i="4"/>
  <c r="AE460" i="4" s="1"/>
  <c r="AD466" i="4"/>
  <c r="AE466" i="4" s="1"/>
  <c r="AD471" i="4"/>
  <c r="AE471" i="4" s="1"/>
  <c r="AD495" i="4"/>
  <c r="AE495" i="4" s="1"/>
  <c r="AD503" i="4"/>
  <c r="AE503" i="4" s="1"/>
  <c r="AD344" i="4"/>
  <c r="AE344" i="4" s="1"/>
  <c r="AD415" i="4"/>
  <c r="AE415" i="4" s="1"/>
  <c r="AD418" i="4"/>
  <c r="AE418" i="4" s="1"/>
  <c r="AD427" i="4"/>
  <c r="AE427" i="4" s="1"/>
  <c r="AD446" i="4"/>
  <c r="AE446" i="4" s="1"/>
  <c r="AD474" i="4"/>
  <c r="AE474" i="4" s="1"/>
  <c r="AD375" i="4"/>
  <c r="AE375" i="4" s="1"/>
  <c r="AE379" i="4"/>
  <c r="AE449" i="4"/>
  <c r="AD456" i="4"/>
  <c r="AE456" i="4" s="1"/>
  <c r="AD485" i="4"/>
  <c r="AE485" i="4" s="1"/>
  <c r="AE400" i="4"/>
  <c r="AE476" i="4"/>
  <c r="AD414" i="4"/>
  <c r="AE414" i="4" s="1"/>
  <c r="AD430" i="4"/>
  <c r="AE430" i="4" s="1"/>
  <c r="AD444" i="4"/>
  <c r="AE444" i="4" s="1"/>
  <c r="AD457" i="4"/>
  <c r="AE457" i="4" s="1"/>
  <c r="AD464" i="4"/>
  <c r="AE464" i="4" s="1"/>
  <c r="AE553" i="4"/>
  <c r="AD519" i="4"/>
  <c r="AE519" i="4" s="1"/>
  <c r="AD515" i="4"/>
  <c r="AE515" i="4" s="1"/>
  <c r="AD537" i="4"/>
  <c r="AE537" i="4" s="1"/>
  <c r="AD546" i="4"/>
  <c r="AE546" i="4" s="1"/>
  <c r="AD526" i="4"/>
  <c r="AE526" i="4" s="1"/>
  <c r="AD532" i="4"/>
  <c r="AE532" i="4" s="1"/>
  <c r="AD540" i="4"/>
  <c r="AE540" i="4" s="1"/>
  <c r="AD518" i="4"/>
  <c r="AE518" i="4" s="1"/>
  <c r="AD522" i="4"/>
  <c r="AE522" i="4" s="1"/>
  <c r="AD534" i="4"/>
  <c r="AE534" i="4" s="1"/>
  <c r="AD548" i="4"/>
  <c r="AE548" i="4" s="1"/>
  <c r="AD550" i="4"/>
  <c r="AE550" i="4" s="1"/>
  <c r="AD504" i="4"/>
  <c r="AE504" i="4" s="1"/>
  <c r="AD529" i="4"/>
  <c r="AE529" i="4" s="1"/>
  <c r="AD552" i="4"/>
  <c r="AE552" i="4" s="1"/>
  <c r="AD502" i="4"/>
  <c r="AE502" i="4" s="1"/>
  <c r="AE517" i="4"/>
  <c r="AD542" i="4"/>
  <c r="AE542" i="4" s="1"/>
  <c r="AD545" i="4"/>
  <c r="AE545" i="4" s="1"/>
  <c r="AD490" i="4"/>
  <c r="AD401" i="4"/>
  <c r="AE401" i="4" s="1"/>
  <c r="AD417" i="4"/>
  <c r="AE417" i="4" s="1"/>
  <c r="AD433" i="4"/>
  <c r="AE433" i="4" s="1"/>
  <c r="AD447" i="4"/>
  <c r="AE447" i="4" s="1"/>
  <c r="AD467" i="4"/>
  <c r="AE467" i="4" s="1"/>
  <c r="AD500" i="4"/>
  <c r="AE500" i="4" s="1"/>
  <c r="AD510" i="4"/>
  <c r="AE510" i="4" s="1"/>
  <c r="AD516" i="4"/>
  <c r="AE516" i="4" s="1"/>
  <c r="AD528" i="4"/>
  <c r="AE528" i="4" s="1"/>
  <c r="AD533" i="4"/>
  <c r="AE533" i="4" s="1"/>
  <c r="AD549" i="4"/>
  <c r="AE549" i="4" s="1"/>
  <c r="AD551" i="4"/>
  <c r="AE551" i="4" s="1"/>
  <c r="AE445" i="4"/>
  <c r="AD535" i="4"/>
  <c r="AE535" i="4" s="1"/>
  <c r="AD547" i="4"/>
  <c r="AE547" i="4" s="1"/>
  <c r="C34" i="9"/>
  <c r="D34" i="9" s="1"/>
  <c r="E34" i="9" s="1"/>
  <c r="F34" i="9" s="1"/>
  <c r="G34" i="9" s="1"/>
  <c r="H34" i="9" s="1"/>
  <c r="I34" i="9" s="1"/>
  <c r="J34" i="9" s="1"/>
  <c r="K34" i="9" s="1"/>
  <c r="L34" i="9" s="1"/>
  <c r="M34" i="9" s="1"/>
  <c r="N34" i="9" s="1"/>
  <c r="O34" i="9" s="1"/>
  <c r="G15" i="9" l="1"/>
  <c r="E15" i="9"/>
  <c r="AE147" i="4"/>
  <c r="H15" i="9"/>
  <c r="H16" i="9" s="1"/>
  <c r="AE85" i="2"/>
  <c r="AE172" i="4"/>
  <c r="C14" i="9"/>
  <c r="J14" i="9"/>
  <c r="J16" i="9" s="1"/>
  <c r="O15" i="9"/>
  <c r="E14" i="9"/>
  <c r="F14" i="9"/>
  <c r="D14" i="9"/>
  <c r="F15" i="9"/>
  <c r="M47" i="9"/>
  <c r="L15" i="9"/>
  <c r="M14" i="9"/>
  <c r="AD513" i="2"/>
  <c r="AE513" i="2" s="1"/>
  <c r="AD523" i="2"/>
  <c r="AE523" i="2" s="1"/>
  <c r="E28" i="9"/>
  <c r="AD514" i="4"/>
  <c r="AE514" i="4" s="1"/>
  <c r="AD524" i="4"/>
  <c r="AE524" i="4" s="1"/>
  <c r="C16" i="9"/>
  <c r="B14" i="9"/>
  <c r="B16" i="9" s="1"/>
  <c r="B19" i="9" s="1"/>
  <c r="C19" i="9" s="1"/>
  <c r="H47" i="9"/>
  <c r="C28" i="9"/>
  <c r="D15" i="9"/>
  <c r="AD530" i="2"/>
  <c r="AE530" i="2" s="1"/>
  <c r="O47" i="9"/>
  <c r="H28" i="9"/>
  <c r="AD531" i="4"/>
  <c r="AE531" i="4" s="1"/>
  <c r="I28" i="9"/>
  <c r="I14" i="9"/>
  <c r="F28" i="9"/>
  <c r="L14" i="9"/>
  <c r="N14" i="9"/>
  <c r="K28" i="9"/>
  <c r="N15" i="9"/>
  <c r="B47" i="9"/>
  <c r="D47" i="9"/>
  <c r="I15" i="9"/>
  <c r="M15" i="9"/>
  <c r="AD529" i="2"/>
  <c r="AE529" i="2" s="1"/>
  <c r="B28" i="9"/>
  <c r="G47" i="9"/>
  <c r="AD530" i="4"/>
  <c r="AE530" i="4" s="1"/>
  <c r="O14" i="9"/>
  <c r="K14" i="9"/>
  <c r="K16" i="9" s="1"/>
  <c r="G14" i="9"/>
  <c r="G16" i="9" s="1"/>
  <c r="E16" i="9" l="1"/>
  <c r="L16" i="9"/>
  <c r="D16" i="9"/>
  <c r="D19" i="9" s="1"/>
  <c r="E19" i="9" s="1"/>
  <c r="O16" i="9"/>
  <c r="I16" i="9"/>
  <c r="F16" i="9"/>
  <c r="N16" i="9"/>
  <c r="M16" i="9"/>
  <c r="F19" i="9" l="1"/>
  <c r="G19" i="9" s="1"/>
  <c r="H19" i="9" s="1"/>
  <c r="I19" i="9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D1" authorId="0" shapeId="0" xr:uid="{00000000-0006-0000-0100-000002000000}">
      <text>
        <r>
          <rPr>
            <sz val="10"/>
            <color rgb="FF000000"/>
            <rFont val="Arial"/>
            <scheme val="minor"/>
          </rPr>
          <t>Bør vi endre formelen slik at vi beregner kommisjon kun av varen som er solgt (ekskludert frakt)? @kristin@itsvibrent.com
_Assigned to kristin@itsvibrent.com_
	-Espen Bye</t>
        </r>
      </text>
    </comment>
    <comment ref="AC366" authorId="0" shapeId="0" xr:uid="{00000000-0006-0000-0100-000001000000}">
      <text>
        <r>
          <rPr>
            <sz val="10"/>
            <color rgb="FF000000"/>
            <rFont val="Arial"/>
            <scheme val="minor"/>
          </rPr>
          <t>manual input</t>
        </r>
      </text>
    </comment>
  </commentList>
</comments>
</file>

<file path=xl/sharedStrings.xml><?xml version="1.0" encoding="utf-8"?>
<sst xmlns="http://schemas.openxmlformats.org/spreadsheetml/2006/main" count="18798" uniqueCount="4297">
  <si>
    <t>DATE ADDED</t>
  </si>
  <si>
    <t>BARCODE</t>
  </si>
  <si>
    <t>ID</t>
  </si>
  <si>
    <t>LINK</t>
  </si>
  <si>
    <t>NAME</t>
  </si>
  <si>
    <t>BRAND</t>
  </si>
  <si>
    <t>OWNER</t>
  </si>
  <si>
    <t>OK TO SELL?</t>
  </si>
  <si>
    <t>STATUS</t>
  </si>
  <si>
    <t>LOCATED</t>
  </si>
  <si>
    <t>CONDITION</t>
  </si>
  <si>
    <t>CONDITION DESCTRIPTION</t>
  </si>
  <si>
    <t>COMMENT</t>
  </si>
  <si>
    <t>RETAIL PRICE</t>
  </si>
  <si>
    <t>TC PRICE</t>
  </si>
  <si>
    <t>LOCATION</t>
  </si>
  <si>
    <t>SOLD</t>
  </si>
  <si>
    <t>VARETELLING</t>
  </si>
  <si>
    <t>SHOPIFY</t>
  </si>
  <si>
    <t>LASTET OPP</t>
  </si>
  <si>
    <t>-</t>
  </si>
  <si>
    <t>outfit.c13aab71804d4a1bb73841dbe0484f97</t>
  </si>
  <si>
    <t>M Yellow Sande Dress</t>
  </si>
  <si>
    <t>Holzweiler</t>
  </si>
  <si>
    <t>Unpublic</t>
  </si>
  <si>
    <t>Yes</t>
  </si>
  <si>
    <t>6 - Redesigned</t>
  </si>
  <si>
    <t>Ødelagt på armene. Stygg slitasje</t>
  </si>
  <si>
    <t>fwss-1</t>
  </si>
  <si>
    <t>outfit.bd1b529947a7b869</t>
  </si>
  <si>
    <t>S High Pressure Dress</t>
  </si>
  <si>
    <t>FWSS</t>
  </si>
  <si>
    <t>FJONG</t>
  </si>
  <si>
    <t>outfit.f74a5e70771c42cea7a85de1f063b3db</t>
  </si>
  <si>
    <t>https://fjong.com/admin/pages/edit-outfit/outfit.f74a5e70771c42cea7a85de1f063b3db</t>
  </si>
  <si>
    <t>Helima Leather Dress Patchwork</t>
  </si>
  <si>
    <t>Acne Studios</t>
  </si>
  <si>
    <t xml:space="preserve">Svean </t>
  </si>
  <si>
    <t>5 - Damaged</t>
  </si>
  <si>
    <t>Slitt og går ikke an å vaskes</t>
  </si>
  <si>
    <t>Showroom</t>
  </si>
  <si>
    <t>outfit.575c73c40b884aca8deac6d268b55961</t>
  </si>
  <si>
    <t>https://fjong.com/admin/pages/edit-outfit/outfit.575c73c40b884aca8deac6d268b55961#outfit_summary</t>
  </si>
  <si>
    <t>Optical Illusion Dress</t>
  </si>
  <si>
    <t>Alexander McQueen</t>
  </si>
  <si>
    <t>Masse flekker</t>
  </si>
  <si>
    <t>outfit.1b308c0bf532439dbb6be76ea959786a</t>
  </si>
  <si>
    <t>XS Purify Top</t>
  </si>
  <si>
    <t>2NDDAY</t>
  </si>
  <si>
    <t>Mani Studio Moss</t>
  </si>
  <si>
    <t>1 - As new</t>
  </si>
  <si>
    <t>tror det bare er fordi den er en singlet</t>
  </si>
  <si>
    <t>KB</t>
  </si>
  <si>
    <t>outfit.56ab765123264242a51214338b7950a1</t>
  </si>
  <si>
    <t>https://fjong.com/admin/pages/edit-outfit/outfit.56ab765123264242a51214338b7950a1</t>
  </si>
  <si>
    <t>M Serra Skirt</t>
  </si>
  <si>
    <t>Sportmax</t>
  </si>
  <si>
    <t>Høyer</t>
  </si>
  <si>
    <t>unremovable stain and holes in the bottom</t>
  </si>
  <si>
    <t>outfit.9124b05c276e49ea9820886e090082f6</t>
  </si>
  <si>
    <t>Zahra Long Skirt</t>
  </si>
  <si>
    <t>Not found</t>
  </si>
  <si>
    <t>Revnet i søm midt bak - 20 cm</t>
  </si>
  <si>
    <t>Locate på KB, fått ok fra owner</t>
  </si>
  <si>
    <t>outfit.72b64010a6fa478a97a398ff17d5f403</t>
  </si>
  <si>
    <t>https://fjong.com/admin/pages/edit-outfit/outfit.72b64010a6fa478a97a398ff17d5f403</t>
  </si>
  <si>
    <t>Brunnera Blue Angelou Skirt</t>
  </si>
  <si>
    <t>Urban Pioneers</t>
  </si>
  <si>
    <t>flekker på alle knappehull. Tatt bilde</t>
  </si>
  <si>
    <t>Ok to sell - locate at KB and put in shopify</t>
  </si>
  <si>
    <t>outfit.47875ce75a2846c29607b0c39bf03327</t>
  </si>
  <si>
    <t>S Semi Couture Smocking Winter Garden Dress</t>
  </si>
  <si>
    <t>byTimo</t>
  </si>
  <si>
    <t>hull i front hals og lite bak, begge midt på stoffet. Slitt stoff og sliten/løs krage</t>
  </si>
  <si>
    <t>lagt til av hanna</t>
  </si>
  <si>
    <t>outfit.838393c0f12c45068f90821c83acac89</t>
  </si>
  <si>
    <t>S Elena Champagne Beige</t>
  </si>
  <si>
    <t>Veldig godt brukt og har flekk foran</t>
  </si>
  <si>
    <t>outfit.111aa3d2b67a4bfd8be45b0039bb5ed1</t>
  </si>
  <si>
    <t>M Oda Jeans</t>
  </si>
  <si>
    <t>Flekker nederst på bukseben som ikke går vekk. Ikke veldig synlig</t>
  </si>
  <si>
    <t>outfit.3a509855577e4b1e992f3d393fcf70d4</t>
  </si>
  <si>
    <t>https://no.fjong.com/admin/pages/edit-outfit/outfit.3a509855577e4b1e992f3d393fcf70d4</t>
  </si>
  <si>
    <t>XS Bee Humble Oya Dress</t>
  </si>
  <si>
    <t>Holes around armpit area (see image)</t>
  </si>
  <si>
    <t>outfit.69ffb46ed8da46e98e3a82be163f7270</t>
  </si>
  <si>
    <t>https://no.fjong.com/admin/pages/edit-outfit/outfit.69ffb46ed8da46e98e3a82be163f7270</t>
  </si>
  <si>
    <t>Black Travel Bag</t>
  </si>
  <si>
    <t>By Malene Birger</t>
  </si>
  <si>
    <t>Villoid</t>
  </si>
  <si>
    <t>Zipper is broken, will not close</t>
  </si>
  <si>
    <t>outfit.eb3d4297e4c24b7ea3b5d0361d80db29</t>
  </si>
  <si>
    <t>L Short Sleeve Red Stripes Top</t>
  </si>
  <si>
    <t>Helmut Lang</t>
  </si>
  <si>
    <t>Stoffet har krympet</t>
  </si>
  <si>
    <t>outfit.8787ca5f6457494fafc11f8c0360dbed</t>
  </si>
  <si>
    <t>XS Short Sleeve Red Stripes Top</t>
  </si>
  <si>
    <t>outfit.b3c16d971ae140519a806d5e2d47354b</t>
  </si>
  <si>
    <t>XL Feathers Satin Mini Dress</t>
  </si>
  <si>
    <t>byTiMo</t>
  </si>
  <si>
    <t>Veldig slitt</t>
  </si>
  <si>
    <t>outfit.9896180616ef4f4697f426f4d4b9e970</t>
  </si>
  <si>
    <t>XS Nivelle Blazer</t>
  </si>
  <si>
    <t>Blazeren er klumpete i foret. Ser ut som et mellomlag inne i blazeren har smeltet.</t>
  </si>
  <si>
    <t>Locate på KB, ok to sell fra owner</t>
  </si>
  <si>
    <t>outfit.6fd4e1ca2f474faa9366763ac28adb3c</t>
  </si>
  <si>
    <t>S Printed Green Bouquet Jumpsuit</t>
  </si>
  <si>
    <t>Slitasje i stoff i skrittet som ikke kan reparers</t>
  </si>
  <si>
    <t>outfit.d5dec0c3b00d49d991202de754c91ab7</t>
  </si>
  <si>
    <t>Zanny Pink Flower Dress</t>
  </si>
  <si>
    <t>Line of Oslo</t>
  </si>
  <si>
    <t xml:space="preserve">Flere reparerte hull bak. </t>
  </si>
  <si>
    <t>outfit.3b17efa43ae04df69134f54f492354d2</t>
  </si>
  <si>
    <t>S Peach Stripe Oya Dress</t>
  </si>
  <si>
    <t>Slitasje over armer og rygg</t>
  </si>
  <si>
    <t>outfit.4b2e968c1b8f4cfaa61c39c9124c34c0</t>
  </si>
  <si>
    <t>XL Love Print You Make Me Feel</t>
  </si>
  <si>
    <t>Høst &amp; Vår</t>
  </si>
  <si>
    <t>Rødvinsflekker foran på kjole</t>
  </si>
  <si>
    <t>outfit.e3f7fd500a20448083e14658a4b3f26c</t>
  </si>
  <si>
    <t>L Silver Armel Silk Top</t>
  </si>
  <si>
    <t>Flekk på ermet</t>
  </si>
  <si>
    <t>Kan vurdere broderi?</t>
  </si>
  <si>
    <t>outfit.b664c485211824dd</t>
  </si>
  <si>
    <t>XL Flower Dress</t>
  </si>
  <si>
    <t>Privat</t>
  </si>
  <si>
    <t>Discoloration in front</t>
  </si>
  <si>
    <t>Awaiting confirmation to sell - partner</t>
  </si>
  <si>
    <t>utfit.b2aa8b59d1644a0090ab62a119e1ea41</t>
  </si>
  <si>
    <t>https://fjong.com/outfits/outfit.b2aa8b59d1644a0090ab62a119e1ea41</t>
  </si>
  <si>
    <t>Shiny Grape Leaf Trousers</t>
  </si>
  <si>
    <t>Mette Møller</t>
  </si>
  <si>
    <t xml:space="preserve">Hull som ikke går å reparere. </t>
  </si>
  <si>
    <t>Kunde som leide kjøpte</t>
  </si>
  <si>
    <t>outfit.460500dce5c944249932eecd198fddd7</t>
  </si>
  <si>
    <t>S 3 Dante Dress Off White</t>
  </si>
  <si>
    <t>IBEN</t>
  </si>
  <si>
    <t>IBEN (Storheil Agency)</t>
  </si>
  <si>
    <t>Flekker rygg.Store, kun synlig i noen typer lys</t>
  </si>
  <si>
    <t>Prisløs</t>
  </si>
  <si>
    <t>outfit.56d3f2c017784688a3884a555cf1ace2</t>
  </si>
  <si>
    <t>https://no.fjong.com/admin/pages/edit-outfit/outfit.56d3f2c017784688a3884a555cf1ace2</t>
  </si>
  <si>
    <t>S Green Drape Dress</t>
  </si>
  <si>
    <t>Wear and Tear</t>
  </si>
  <si>
    <t xml:space="preserve">Gi Oda en cut av summen. </t>
  </si>
  <si>
    <t>Circulær</t>
  </si>
  <si>
    <t>outfit.8bcc31a482b84eb38d3d22efb2caad5d</t>
  </si>
  <si>
    <t>https://no.fjong.com/admin/pages/edit-outfit/outfit.8bcc31a482b84eb38d3d22efb2caad5d</t>
  </si>
  <si>
    <t>S Mabillon</t>
  </si>
  <si>
    <t>flekker, slitasje i armene og noen små huler</t>
  </si>
  <si>
    <t>outfit.8afb8761044a498398eda5f875ceafe2</t>
  </si>
  <si>
    <t>https://fjong.com/admin/pages/edit-outfit/outfit.8afb8761044a498398eda5f875ceafe2#outfit_summary</t>
  </si>
  <si>
    <t>1 Sonder Stripes Sofie Pants</t>
  </si>
  <si>
    <t>Flekk i skrittet som ikke går bort (blod)</t>
  </si>
  <si>
    <t>outfit.2b203ba6822b47d8bdc468d1a0b20d56</t>
  </si>
  <si>
    <t>https://fjong.com/admin/pages/edit-outfit/outfit.2b203ba6822b47d8bdc468d1a0b20d56#outfit_summary</t>
  </si>
  <si>
    <t>Emberglow Nell Top</t>
  </si>
  <si>
    <t xml:space="preserve">Veldig slitt. </t>
  </si>
  <si>
    <t>outfit.3c988d3862ec4bddb2d3ecb52bd7a87b</t>
  </si>
  <si>
    <t>https://fjong.com/admin/pages/edit-outfit/outfit.3c988d3862ec4bddb2d3ecb52bd7a87b#outfit_summary</t>
  </si>
  <si>
    <t>White Miriam Blouse</t>
  </si>
  <si>
    <t>missfargt/gul i kanten. solkrem?</t>
  </si>
  <si>
    <t>outfit.87481ca65ebe4d1cb75debb71510208d</t>
  </si>
  <si>
    <t>https://fjong.com/admin/pages/edit-outfit/outfit.87481ca65ebe4d1cb75debb71510208d</t>
  </si>
  <si>
    <t>Dk.Camel Alexandra Jeans</t>
  </si>
  <si>
    <t xml:space="preserve">veldig falmet og missfarget. </t>
  </si>
  <si>
    <t>outfit.a1f4cba2508b4d259173202d1014214d</t>
  </si>
  <si>
    <t>https://fjong.com/admin/pages/edit-outfit/outfit.a1f4cba2508b4d259173202d1014214d</t>
  </si>
  <si>
    <t>Pink Glitter Dea Top</t>
  </si>
  <si>
    <t>Levete Room</t>
  </si>
  <si>
    <t>For Ynde</t>
  </si>
  <si>
    <t>Ser ut til at noen har prøvd å stryke toppen... Lukter rart</t>
  </si>
  <si>
    <t>Kan den selges?</t>
  </si>
  <si>
    <t>outfit.8ee4d4edf6cd4d5aade45d1c92fee0f8</t>
  </si>
  <si>
    <t>https://no.fjong.com/admin/pages/edit-outfit/outfit.8ee4d4edf6cd4d5aade45d1c92fee0f8</t>
  </si>
  <si>
    <t>Dawn Satin Dress blue</t>
  </si>
  <si>
    <t>Neo Noir</t>
  </si>
  <si>
    <t>SMÅ BRUNE FLEKKER PÅ BRYST SOM IKKE GÅR BORT I RENS</t>
  </si>
  <si>
    <t>outfit.83c3cc056071456ea7cf59d36f672840</t>
  </si>
  <si>
    <t>https://fjong.com/admin/pages/edit-outfit/outfit.83c3cc056071456ea7cf59d36f672840#outfit_summary</t>
  </si>
  <si>
    <t>M Yellow Oda Jeans</t>
  </si>
  <si>
    <t xml:space="preserve">Ganske store flekker på ene ben som ikke går bort. </t>
  </si>
  <si>
    <t>outfit.1431039944fe4be88f8890a04a346b09</t>
  </si>
  <si>
    <t>https://fjong.com/admin/pages/edit-outfit/outfit.1431039944fe4be88f8890a04a346b09#edit_outfit_admin_notes</t>
  </si>
  <si>
    <t>S Kitty Ponderosa Pine Dress</t>
  </si>
  <si>
    <t>veldig utvasket!</t>
  </si>
  <si>
    <t>outfit.305bde2827b34ff192d1271ddb0e50bb</t>
  </si>
  <si>
    <t>https://fjong.com/admin/pages/edit-outfit/outfit.305bde2827b34ff192d1271ddb0e50bb#outfit_summary</t>
  </si>
  <si>
    <t>L Irina Aqua Haze Dress</t>
  </si>
  <si>
    <t xml:space="preserve">gule flekker foran. </t>
  </si>
  <si>
    <t>EGNA</t>
  </si>
  <si>
    <t>outfit.515cd15825f5406ab54e44a09a98a801</t>
  </si>
  <si>
    <t>https://no.fjong.com/admin/pages/edit-outfit/outfit.515cd15825f5406ab54e44a09a98a801</t>
  </si>
  <si>
    <t>XS Green Haram Dress</t>
  </si>
  <si>
    <t>flekk som ikke går bort pluss lite hull og slitt i sømmen nede bak. For dårlig kvalitet på stoffet til at det er verdt å reparere</t>
  </si>
  <si>
    <t>outfit.edbe38fccd174c3cac918d1347b7811e</t>
  </si>
  <si>
    <t>https://fjong.com/admin/pages/edit-outfit/outfit.edbe38fccd174c3cac918d1347b7811e#outfit_summary</t>
  </si>
  <si>
    <t>Prenestina Jacket Baby Blue Jacket</t>
  </si>
  <si>
    <t>C.L.E.A.N</t>
  </si>
  <si>
    <t>C.L.E.A.N. by Christina Ledang</t>
  </si>
  <si>
    <t>Gule flekker bak på jakken</t>
  </si>
  <si>
    <t>outfit.b6dfe60b7a8c421f9de22342860f17bc</t>
  </si>
  <si>
    <t>https://no.fjong.com/admin/pages/edit-outfit/outfit.b6dfe60b7a8c421f9de22342860f17bc</t>
  </si>
  <si>
    <t>M Victorian Organza Dress White</t>
  </si>
  <si>
    <t xml:space="preserve">Gule flekker fra solkrem eller deodurant. </t>
  </si>
  <si>
    <t>LEGG TIL BILDER</t>
  </si>
  <si>
    <t>outfit.6e097afdac204cffb1c1bd597c09014c</t>
  </si>
  <si>
    <t>https://no.fjong.com/admin/pages/edit-outfit/outfit.6e097afdac204cffb1c1bd597c09014c</t>
  </si>
  <si>
    <t>XS Sand Dunder Trouser</t>
  </si>
  <si>
    <t>Unremovable stains (see image)</t>
  </si>
  <si>
    <t>outfit.3921915bc69a4d5987c8a82cae88a964</t>
  </si>
  <si>
    <t>https://no.fjong.com/admin/pages/edit-outfit/outfit.3921915bc69a4d5987c8a82cae88a964</t>
  </si>
  <si>
    <t>M Green Haram Dress</t>
  </si>
  <si>
    <t>Worn out (small tears on back), missing belt</t>
  </si>
  <si>
    <t>outfit.9cd0349b449c4007be9a6bbf244c15bc</t>
  </si>
  <si>
    <t>M Leather Skirt</t>
  </si>
  <si>
    <t>MAUD</t>
  </si>
  <si>
    <t>Flekker bak</t>
  </si>
  <si>
    <t>outfit.561ce49db6cb4816842f1e3b639e1b53</t>
  </si>
  <si>
    <t>https://no.fjong.com/admin/pages/edit-outfit/outfit.561ce49db6cb4816842f1e3b639e1b53</t>
  </si>
  <si>
    <t>Phoebe Cardigan Black</t>
  </si>
  <si>
    <t>Kupong Knit</t>
  </si>
  <si>
    <t>Kupong knit.wear</t>
  </si>
  <si>
    <t>krympet litt i vask</t>
  </si>
  <si>
    <t>venter på retur</t>
  </si>
  <si>
    <t>outfit.88fb8967defd4f23a96d3724a3947700</t>
  </si>
  <si>
    <t>https://fjong.com/admin/pages/edit-outfit/outfit.88fb8967defd4f23a96d3724a3947700</t>
  </si>
  <si>
    <t>L Vanilla Custard Herdis Broderie Anglais</t>
  </si>
  <si>
    <t>sort flekk på ermet som ikke går vekk</t>
  </si>
  <si>
    <t>outfit.6f1c31a669c347c8977c2442f875420d</t>
  </si>
  <si>
    <t>https://no.fjong.com/admin/pages/edit-outfit/outfit.6f1c31a669c347c8977c2442f875420d#edit_outfit_admin_notes</t>
  </si>
  <si>
    <t>Cargo Pants</t>
  </si>
  <si>
    <t>Rails</t>
  </si>
  <si>
    <t>var ett hull i GYLFEN men sydd igjen.</t>
  </si>
  <si>
    <t>outfit.0118b605888840348f80965c2d8865cf</t>
  </si>
  <si>
    <t>https://no.fjong.com/admin/pages/edit-outfit/outfit.0118b605888840348f80965c2d8865cf</t>
  </si>
  <si>
    <t>XS Wabi Embroidered Bright White Shirt</t>
  </si>
  <si>
    <t>kulepennmerke på skulder</t>
  </si>
  <si>
    <t>outfit.8c47573e01d54cddb46c302b11d2cfe4</t>
  </si>
  <si>
    <t>https://no.fjong.com/admin/pages/edit-outfit/outfit.8c47573e01d54cddb46c302b11d2cfe4</t>
  </si>
  <si>
    <t>Green Spring Inger Johanne Skirt</t>
  </si>
  <si>
    <t>outfit.12cf865f9ba1407e9a08ec1df40a58d6</t>
  </si>
  <si>
    <t>https://no.fjong.com/admin/pages/edit-outfit/outfit.12cf865f9ba1407e9a08ec1df40a58d6</t>
  </si>
  <si>
    <t>L Double Cuff White Button-Up</t>
  </si>
  <si>
    <t>Aris</t>
  </si>
  <si>
    <t>unremovable stains</t>
  </si>
  <si>
    <t>outfit.84cd1706c63f4fb686232cb5d102d36c</t>
  </si>
  <si>
    <t>https://fjong.com/admin/pages/edit-outfit/outfit.84cd1706c63f4fb686232cb5d102d36c#outfit_summary</t>
  </si>
  <si>
    <t>S4 Ferdinand Dress</t>
  </si>
  <si>
    <t>Krympet i vask. blitt en topp eventuelt liten kjole til liten person</t>
  </si>
  <si>
    <t>W18</t>
  </si>
  <si>
    <t>outfit.1054e796a700461b91317a8c7e8197bd</t>
  </si>
  <si>
    <t>https://fjong.com/admin/pages/edit-outfit/outfit.1054e796a700461b91317a8c7e8197bd</t>
  </si>
  <si>
    <t>S Sage Wrap Skirt</t>
  </si>
  <si>
    <t>Yaya</t>
  </si>
  <si>
    <t xml:space="preserve">Flekker som ikke går bort. </t>
  </si>
  <si>
    <t>outfit.7c1a08232c0e44da98b8cac02ea63a9f</t>
  </si>
  <si>
    <t>https://no.fjong.com/admin/pages/edit-outfit/outfit.7c1a08232c0e44da98b8cac02ea63a9f</t>
  </si>
  <si>
    <t>White Trench Coat</t>
  </si>
  <si>
    <t>HunkyDory</t>
  </si>
  <si>
    <t>Hege Serine Golf</t>
  </si>
  <si>
    <t>Small black dots on shoulders and back (see image)</t>
  </si>
  <si>
    <t>Private Lender</t>
  </si>
  <si>
    <t>outfit.af075be387f74c23b6219d9932f718b6</t>
  </si>
  <si>
    <t>L 3 Dante Dress Off White</t>
  </si>
  <si>
    <t>Store flekker i front</t>
  </si>
  <si>
    <t>Vurdere å redesigne? Broderi</t>
  </si>
  <si>
    <t>outfit.ef9f4ad754194793ab95e6c30f5606ae</t>
  </si>
  <si>
    <t>https://fjong.com/admin/pages/edit-outfit/outfit.ef9f4ad754194793ab95e6c30f5606ae#outfit_summary</t>
  </si>
  <si>
    <t>S Marta sweater</t>
  </si>
  <si>
    <t>Lite Hull både foran og bak. Kan sys? eventuelt patche</t>
  </si>
  <si>
    <t>chanel-1</t>
  </si>
  <si>
    <t>outfit.8a14e50b3c1a924f</t>
  </si>
  <si>
    <t>https://no.fjong.com/admin/pages/edit-outfit/outfit.8a14e50b3c1a924f</t>
  </si>
  <si>
    <t>Beige Classic Medium Double Flap Bag</t>
  </si>
  <si>
    <t>Chanel</t>
  </si>
  <si>
    <t>Har ikke barcode</t>
  </si>
  <si>
    <t>outfit.77e88e4ffc1648a79d0f301bac6765d1</t>
  </si>
  <si>
    <t>XL Purify Top</t>
  </si>
  <si>
    <t>outfit.ae7bd66689884dc49664d896c1f46803</t>
  </si>
  <si>
    <t>S Wide-Leg Trousers</t>
  </si>
  <si>
    <t>Diana Orving</t>
  </si>
  <si>
    <t>acne-1</t>
  </si>
  <si>
    <t>outfit.82c5e69b22f945fca747935b9601c636</t>
  </si>
  <si>
    <t>https://fjong.com/admin/pages/edit-outfit/outfit.82c5e69b22f945fca747935b9601c636#edit_outfit_admin_notes</t>
  </si>
  <si>
    <t>Orrin Embroidered Denim Jacket</t>
  </si>
  <si>
    <t>4 - Minor defects</t>
  </si>
  <si>
    <t>flekker som ikke går bort</t>
  </si>
  <si>
    <t>Missing photos</t>
  </si>
  <si>
    <t>outfit.49a1d76f12f34b47a4cbc54aeb05a9f0</t>
  </si>
  <si>
    <t>S Eira Silk Shirt</t>
  </si>
  <si>
    <t>Filippa K</t>
  </si>
  <si>
    <t>outfit.860daab99091d08f</t>
  </si>
  <si>
    <t>S Carina Macaron Dress</t>
  </si>
  <si>
    <t>Reformation</t>
  </si>
  <si>
    <t>31-10-2023</t>
  </si>
  <si>
    <t>outfit.9d5c2d8415063b7e</t>
  </si>
  <si>
    <t>Fringed White Blazer</t>
  </si>
  <si>
    <t>Altuzarra</t>
  </si>
  <si>
    <t>Gunhild Stordalen</t>
  </si>
  <si>
    <t>Rosa Body</t>
  </si>
  <si>
    <t>Ami Amalia</t>
  </si>
  <si>
    <t>outfit.551e2dcb460d4268855756a2de2fab3e</t>
  </si>
  <si>
    <t>S White Cotton Sub</t>
  </si>
  <si>
    <t>outfit.5f0e82d5711f49a9898353136ec7eeba</t>
  </si>
  <si>
    <t>XS Valentina Dress</t>
  </si>
  <si>
    <t>Rat &amp; Boa</t>
  </si>
  <si>
    <t>outfit.f2718658c55a47a28c2b1659bbd01a96</t>
  </si>
  <si>
    <t>S Something Good 2 Anthracite Black Pants</t>
  </si>
  <si>
    <t>outfit.0b544c65a87645459ce9844f749e178f</t>
  </si>
  <si>
    <t>M Satin Wrap Drawing Dress</t>
  </si>
  <si>
    <t>outfit.117f18d4394a4b3fbbb4eb53aa38b25b</t>
  </si>
  <si>
    <t>M Black Mika Hood</t>
  </si>
  <si>
    <t>ella&amp;il</t>
  </si>
  <si>
    <t>outfit.4a4240dbc2f943dbb1482b7dc728778b</t>
  </si>
  <si>
    <t>L1 Ayaja Striped Skirt</t>
  </si>
  <si>
    <t>outfit.33c44fa9c1894165bfa3586ae85c1d00</t>
  </si>
  <si>
    <t>M Elegant Lace Dress</t>
  </si>
  <si>
    <t>outfit.f827d9035871476ea0356bb69c7de468</t>
  </si>
  <si>
    <t>L Papyrus Annika Sweater</t>
  </si>
  <si>
    <t>outfit.c9b07cf20b814e869dceecac4d7064dd</t>
  </si>
  <si>
    <t>XS Spring Green Honeycomb Cardigan</t>
  </si>
  <si>
    <t>outfit.2520676759bd47758b29a8512bb8b409</t>
  </si>
  <si>
    <t>S Pink Alpaca Sweater</t>
  </si>
  <si>
    <t>outfit.5e5382d79c81421ba31d600a0fee8d1a</t>
  </si>
  <si>
    <t>M Red Faye Wool Knit Long Dress</t>
  </si>
  <si>
    <t>Color Vision</t>
  </si>
  <si>
    <t>outfit.3a174f6aec064071a6216f122061483d</t>
  </si>
  <si>
    <t>S White Knitted Structures Sweater</t>
  </si>
  <si>
    <t>Krympet</t>
  </si>
  <si>
    <t>outfit.3895e85d340f4339b7fef2e143e5e390</t>
  </si>
  <si>
    <t>S Orange Flounce Dress</t>
  </si>
  <si>
    <t>Victoria Beckham</t>
  </si>
  <si>
    <t>outfit.384a04174b8f4cbe97489c4a1f9fa556</t>
  </si>
  <si>
    <t>XL Elen Bright White Dress</t>
  </si>
  <si>
    <t>outfit.1ad07ee4daee4450a865411d843b8130</t>
  </si>
  <si>
    <t>XXL Denim Dress</t>
  </si>
  <si>
    <t>Ane Mone</t>
  </si>
  <si>
    <t>3 - Good condition</t>
  </si>
  <si>
    <t>to små flekker på venstre side av skjørtet front</t>
  </si>
  <si>
    <t>outfit.8078e1769c9e487dad0863596e651b75</t>
  </si>
  <si>
    <t>Noon Dress Methyl Blue</t>
  </si>
  <si>
    <t>ROTATE Birger Christensen</t>
  </si>
  <si>
    <t>DSN</t>
  </si>
  <si>
    <t>Dree</t>
  </si>
  <si>
    <t>outfit.a84d98da9b0b4c8d95457d446a4df5fd</t>
  </si>
  <si>
    <t>Hawaiian Sunset Wrap Dress</t>
  </si>
  <si>
    <t>Maud</t>
  </si>
  <si>
    <t>outfit.bae4ecf811e44d68ac8ade3e6948571f</t>
  </si>
  <si>
    <t>Sting Dress Hummingbird</t>
  </si>
  <si>
    <t>outfit.88825c1ec49f42b581bedd2a6daa209b</t>
  </si>
  <si>
    <t>Yellow Seffern Dress</t>
  </si>
  <si>
    <t>HOLZWEILER</t>
  </si>
  <si>
    <t>outfit.e70e787c79f447918b10c5c2b5aea71e</t>
  </si>
  <si>
    <t>Simone Kumquat Top</t>
  </si>
  <si>
    <t>outfit.2c4583bd98d748f29b7f7fb1cf6c43c4</t>
  </si>
  <si>
    <t>The Valentina Rust Spot Dress</t>
  </si>
  <si>
    <t>Realisation Par</t>
  </si>
  <si>
    <t>Phoebe Hveem</t>
  </si>
  <si>
    <t>outfit.170d553601c744e393427a92c0cf58b3</t>
  </si>
  <si>
    <t>Mira Zhoe Floral Wrap Dress</t>
  </si>
  <si>
    <t>Faithfull The Brand</t>
  </si>
  <si>
    <t>outfit.871f15bc73153001</t>
  </si>
  <si>
    <t>Mano Top</t>
  </si>
  <si>
    <t>Samsøe &amp; Samsøe</t>
  </si>
  <si>
    <t>outfit.643a3e42122e4d68b75a508e124c9652</t>
  </si>
  <si>
    <t>Black Donella Blazer</t>
  </si>
  <si>
    <t>outfit.14727804dc6945f9baabcd76ad96a744</t>
  </si>
  <si>
    <t>Turf Green Donella Blazer</t>
  </si>
  <si>
    <t>outfit.abcc2337df654709b97b8b8ef83b8c38</t>
  </si>
  <si>
    <t>Tuella Pleated Dress</t>
  </si>
  <si>
    <t>outfit.114e772d2238442c909f9804c6d1c477</t>
  </si>
  <si>
    <t>Misty Green Agave Dress</t>
  </si>
  <si>
    <t>outfit.9df44d85b24a4704970bf742aa1012b1</t>
  </si>
  <si>
    <t>Sandy Brown Mirante Tiered Dress</t>
  </si>
  <si>
    <t>outfit.f77d1930ae2d45b4b4a9b68c8bcd009f</t>
  </si>
  <si>
    <t>outfit.c52b1b61074f48729901d6f3360fbdab</t>
  </si>
  <si>
    <t>Open Back Midi Dandelion</t>
  </si>
  <si>
    <t>outfit.ecda19895f704924a754b13308c680e4</t>
  </si>
  <si>
    <t>M2 Flawi Maxi Orange Dress</t>
  </si>
  <si>
    <t>outfit.ddf5ea0fe07746eb95e15f4cda0b5e4d</t>
  </si>
  <si>
    <t>Flared Dress Bloom</t>
  </si>
  <si>
    <t>outfit.a0361d1da07f4cf4929c58bd45782fae</t>
  </si>
  <si>
    <t>Magritta Dahlia Dress</t>
  </si>
  <si>
    <t>Hofmann Copenhagen</t>
  </si>
  <si>
    <t>outfit.ad725d662f334fd8a52b6c925d261eac</t>
  </si>
  <si>
    <t>Misty Rose Costa Long Dress</t>
  </si>
  <si>
    <t>outfit.a1c4999e99962415</t>
  </si>
  <si>
    <t>Button-front Henrietta Dress</t>
  </si>
  <si>
    <t>outfit.9cfd9a79329b16bd</t>
  </si>
  <si>
    <t>Foxglove Blush Dress</t>
  </si>
  <si>
    <t>outfit.b68b99ab7cff7aa9</t>
  </si>
  <si>
    <t>Irving Dress</t>
  </si>
  <si>
    <t>outfit.f89a59931cff4d4b8e63dd23cecd0e2d</t>
  </si>
  <si>
    <t>Sunburst Midi-Dress</t>
  </si>
  <si>
    <t>Needle &amp; Thread</t>
  </si>
  <si>
    <t>outfit.8831dbbc9ac4aecc</t>
  </si>
  <si>
    <t>Kayla Black Dress</t>
  </si>
  <si>
    <t>outfit.491310236c1447b58e87a3631f969b02</t>
  </si>
  <si>
    <t>Jennie O-N Gold Dress</t>
  </si>
  <si>
    <t>outfit.9b11f1bcca3f494bb5349451ff57fe70</t>
  </si>
  <si>
    <t>Floral Printed Chiffon Long Sleeve Blouse</t>
  </si>
  <si>
    <t>Baum und Pferdgarten</t>
  </si>
  <si>
    <t>outfit.04845476e9cc411e808824b0b4b17886</t>
  </si>
  <si>
    <t>Orange Lace Shirt</t>
  </si>
  <si>
    <t>outfit.da552355bfd04649a987a3881b99d09c</t>
  </si>
  <si>
    <t>L2 Silk Blouse Creme</t>
  </si>
  <si>
    <t>outfit.4b4a8f000a6b46d7a97df90ba4cd9874</t>
  </si>
  <si>
    <t>Blondee Shirt Black</t>
  </si>
  <si>
    <t>outfit.c740eb70dbf8428aa911eb00d6827088</t>
  </si>
  <si>
    <t>XL Brown Suede Skirt</t>
  </si>
  <si>
    <t>synlig slitt på høyre side foran. Litt nuppete og "tynt"</t>
  </si>
  <si>
    <t>outfit.6d43bfc5f76b4ef0995832d2c82250e4</t>
  </si>
  <si>
    <t>Sulana Clear Pink Blouse</t>
  </si>
  <si>
    <t>outfit.e319ab9f2a9143da8cc4defb08ce33cc</t>
  </si>
  <si>
    <t>Romy Velvet Tunic</t>
  </si>
  <si>
    <t>outfit.d91c416ae1584028ba0c20f1329bbb97</t>
  </si>
  <si>
    <t>Pleated Arm Top Aspen Gold</t>
  </si>
  <si>
    <t>outfit.bb851e53d0f74078be7126dd42d1bac4</t>
  </si>
  <si>
    <t>Heart Off-Shoulder Top</t>
  </si>
  <si>
    <t>outfit.eb2d7f4e04d648ab98ccc7a46934c459</t>
  </si>
  <si>
    <t>S Cybill Blue Leopard</t>
  </si>
  <si>
    <t>outfit.dcf9da47ee4e4bd994d4faa2aaadb321</t>
  </si>
  <si>
    <t>Crawford Silk Shirt</t>
  </si>
  <si>
    <t>Arnie Says</t>
  </si>
  <si>
    <t>outfit.1642071c303e44a19ce63dfbbf8384bd</t>
  </si>
  <si>
    <t>S The Rosalie Blazer</t>
  </si>
  <si>
    <t>Bastet Noir</t>
  </si>
  <si>
    <t>flekk på høyre arm, på underarmen</t>
  </si>
  <si>
    <t>outfit.4a42bebcc6534e8697fd6f7656839c29</t>
  </si>
  <si>
    <t>Barton Quetzal Green</t>
  </si>
  <si>
    <t>outfit.d468e53bcb3544b1beb406d5a78b2c9a</t>
  </si>
  <si>
    <t>https://no.fjong.com/admin/pages/edit-outfit/outfit.d468e53bcb3544b1beb406d5a78b2c9a</t>
  </si>
  <si>
    <t>3 Mint Maiya Blouse</t>
  </si>
  <si>
    <t>Baum Und Pferdgarten</t>
  </si>
  <si>
    <t>Unremovable stains</t>
  </si>
  <si>
    <t>outfit.5d5945749d47498792f7409e338d4b4a</t>
  </si>
  <si>
    <t>Turf Green Dharma Skirt</t>
  </si>
  <si>
    <t>88200122</t>
  </si>
  <si>
    <t>outfit.35851ee36d484e518a1fb80a71796d53</t>
  </si>
  <si>
    <t>XL 1 Marjeta Blouse</t>
  </si>
  <si>
    <t>88100871</t>
  </si>
  <si>
    <t>outfit.41ca0da61eca4b8aa37f606e7841e8bf</t>
  </si>
  <si>
    <t>M Painter Cecilie Shirt</t>
  </si>
  <si>
    <t>Britt Sisseck</t>
  </si>
  <si>
    <t>2 - Very good condition</t>
  </si>
  <si>
    <t>outfit.16d88d0fdcb7455fb6a81ec2639afea9</t>
  </si>
  <si>
    <t>Heaston Skirt Dusty Cedar</t>
  </si>
  <si>
    <t>outfit.0106cbd7e23f41da92e3081146b4ad03</t>
  </si>
  <si>
    <t>Juliette Skirt Red Line</t>
  </si>
  <si>
    <t>outfit.68619657037e49be85070ff82067b940</t>
  </si>
  <si>
    <t>Limon Wrap Skirt Black</t>
  </si>
  <si>
    <t>outfit.95c292eefaa5453bbb381c3117b7b152</t>
  </si>
  <si>
    <t>Heaston Skirt Hushed Violet</t>
  </si>
  <si>
    <t>outfit.6ee6ff4c35ca4e099c7272e8466af23d</t>
  </si>
  <si>
    <t>Miron ls Sun Kiss Top</t>
  </si>
  <si>
    <t>outfit.8e2e2acae5583042</t>
  </si>
  <si>
    <t>Camel Pencil Skirt</t>
  </si>
  <si>
    <t>Burberry</t>
  </si>
  <si>
    <t>outfit.682cad04f9644aa692e0326d850b670d</t>
  </si>
  <si>
    <t>Sulana Blouse Blue</t>
  </si>
  <si>
    <t>outfit.7d273c5424a34a9cb3217beeed7070d4</t>
  </si>
  <si>
    <t xml:space="preserve">XS Silk Blouse Creme </t>
  </si>
  <si>
    <t>Flekker bak på nakken. Synlig</t>
  </si>
  <si>
    <t>outfit.4a967bb20b434cd7b157450bc26fe6ee</t>
  </si>
  <si>
    <t>https://no.fjong.com/admin/pages/edit-outfit/outfit.4a967bb20b434cd7b157450bc26fe6ee</t>
  </si>
  <si>
    <t>S Misty Green Niella Dress</t>
  </si>
  <si>
    <t>outfit.4688b412bce3457a9c1727fd38ab4a06</t>
  </si>
  <si>
    <t>L Satin Trousers Black</t>
  </si>
  <si>
    <t xml:space="preserve">reparerte hull nederst på benet. </t>
  </si>
  <si>
    <t>outfit.2da7929e7ce74d1496ceabe1352f5153</t>
  </si>
  <si>
    <t>https://no.fjong.com/admin/pages/edit-outfit/outfit.2da7929e7ce74d1496ceabe1352f5153</t>
  </si>
  <si>
    <t>XS Night Sky Aideen Dress</t>
  </si>
  <si>
    <t>Wear and tear</t>
  </si>
  <si>
    <t>88100863</t>
  </si>
  <si>
    <t>outfit.ee305f5a11c44259a76a3030318d553c</t>
  </si>
  <si>
    <t>XS Plomia Sweater</t>
  </si>
  <si>
    <t>outfit.451bac9041d04e6380d77a3f4fc7cc45</t>
  </si>
  <si>
    <t>L Red Michello Sweater</t>
  </si>
  <si>
    <t>outfit.815fdc7357554caaa67c2899f1070725</t>
  </si>
  <si>
    <t>L 2 Orca Chiffon Top</t>
  </si>
  <si>
    <t>outfit.19ec1848ceb8402b956e33003d252ccd</t>
  </si>
  <si>
    <t>The Long Sleeved Kaftan Dress, Black</t>
  </si>
  <si>
    <t>AWAN</t>
  </si>
  <si>
    <t>Utvaskset, strykemerke med hull høyre side nederst.</t>
  </si>
  <si>
    <t>outfit.c94174487ac642628558e750aff12ae2</t>
  </si>
  <si>
    <t>M Dre long sleeve pure white</t>
  </si>
  <si>
    <t>88100818</t>
  </si>
  <si>
    <t>outfit.819ad1366a0a4c5192c41fd8d17d8309</t>
  </si>
  <si>
    <t>XL Lonero Striped Dress</t>
  </si>
  <si>
    <t>Sendt til rens 25/2</t>
  </si>
  <si>
    <t>88100766</t>
  </si>
  <si>
    <t>outfit.a777bdca88d34413b4c6edcd3ea2139e</t>
  </si>
  <si>
    <t>S Rasifiola Blouse</t>
  </si>
  <si>
    <t>outfit.331b5ce0c92b4fd69e4f4f03e341b64a</t>
  </si>
  <si>
    <t>M Albers Popcorn Sweater</t>
  </si>
  <si>
    <t xml:space="preserve">stor flekk på rygg. </t>
  </si>
  <si>
    <t>Kan ikke laste opp på nett!</t>
  </si>
  <si>
    <t>88100895</t>
  </si>
  <si>
    <t>outfit.6714dcba934d4c089fb812c2bd7e4709</t>
  </si>
  <si>
    <t>XS Lilah Black Dress</t>
  </si>
  <si>
    <t>pensjonert pga salgsdag</t>
  </si>
  <si>
    <t>outfit.59a377ef7653451d88d9ed4ceb17c1a0</t>
  </si>
  <si>
    <t>L Open Back Midi Dandelion</t>
  </si>
  <si>
    <t xml:space="preserve">By Malene Birger </t>
  </si>
  <si>
    <t>22-11-2023</t>
  </si>
  <si>
    <t>outfit.7b2a55eb41f74946b9c601f7b18c0283</t>
  </si>
  <si>
    <t>Emile Trousers Light Grey Melange</t>
  </si>
  <si>
    <t>Rodebjer</t>
  </si>
  <si>
    <t>outfit.f6fa8976a2594a16ae361cf0f8790e1c</t>
  </si>
  <si>
    <t>S Dre short sleeve pure white</t>
  </si>
  <si>
    <t>bytimo-1</t>
  </si>
  <si>
    <t>outfit.b0c0de9e57841e7c</t>
  </si>
  <si>
    <t>S Black Maxi Dress</t>
  </si>
  <si>
    <t>Hemper bak i nakke er godt brukt, halsutrigningen har utvidet seg noe</t>
  </si>
  <si>
    <t>outfit.a1c343a6ab39449597376de1dd75173b</t>
  </si>
  <si>
    <t>https://no.fjong.com/admin/pages/edit-outfit/outfit.a1c343a6ab39449597376de1dd75173b</t>
  </si>
  <si>
    <t>M Midi Sweater Blue Wrap Dress</t>
  </si>
  <si>
    <t>Diane Von Fürstenberg</t>
  </si>
  <si>
    <t>Flekk på hvit stripe</t>
  </si>
  <si>
    <t>outfit.ecfa4a4fe52646cbb50f454bee7f0b3f</t>
  </si>
  <si>
    <t>https://fjong.com/admin/pages/edit-outfit/outfit.ecfa4a4fe52646cbb50f454bee7f0b3f</t>
  </si>
  <si>
    <t>L1 Smocked Light Cotton Blouse</t>
  </si>
  <si>
    <t>Carven</t>
  </si>
  <si>
    <t>outfit.165c8b5ec09b44d28fc8a4368e2b8082</t>
  </si>
  <si>
    <t>L Light beige - Marais Blazer</t>
  </si>
  <si>
    <t>ENVELOPE1976</t>
  </si>
  <si>
    <t>Envelope 1976</t>
  </si>
  <si>
    <t>Flekk som ikke går bort</t>
  </si>
  <si>
    <t>outfit.e824c2830b364992a6c928249db74e46</t>
  </si>
  <si>
    <t>https://fjong.com/admin/pages/edit-outfit/outfit.e824c2830b364992a6c928249db74e46</t>
  </si>
  <si>
    <t>Blue Neck Tie Dress</t>
  </si>
  <si>
    <t>See by Chloe</t>
  </si>
  <si>
    <t>Slitt i ermet bak. syntes ikke så godt.</t>
  </si>
  <si>
    <t>outfit.cd447abfa94c4c29a21c2f177d8eb7e8</t>
  </si>
  <si>
    <t>https://no.fjong.com/admin/pages/edit-outfit/outfit.cd447abfa94c4c29a21c2f177d8eb7e8</t>
  </si>
  <si>
    <t>S Delicate Maxi Dress</t>
  </si>
  <si>
    <t>Qomo</t>
  </si>
  <si>
    <t>Har ikke bilder på nettside</t>
  </si>
  <si>
    <t>outfit.a543df635d20e0a7</t>
  </si>
  <si>
    <t>blaze blush M</t>
  </si>
  <si>
    <t>Jarlo</t>
  </si>
  <si>
    <t>Reparert nederst i glidelås, normal slitasje i stoff</t>
  </si>
  <si>
    <t>outfit.be2d3fe01a8e6fcb</t>
  </si>
  <si>
    <t>Blaze blush XS</t>
  </si>
  <si>
    <t>Flekkete langs nedre kant, nupper i stoffet</t>
  </si>
  <si>
    <t>outfit.be4fe65c50663cf3</t>
  </si>
  <si>
    <t>Blaze red L</t>
  </si>
  <si>
    <t>outfit.aa6a639fb3dd71ea</t>
  </si>
  <si>
    <t>Blaze blue M</t>
  </si>
  <si>
    <t>Litt flekker langs nedre kant</t>
  </si>
  <si>
    <t>89001716</t>
  </si>
  <si>
    <t>outfit.ca94d0d92f984252a95d86e2d1669a41</t>
  </si>
  <si>
    <t>S Grey Terrytowel Trackpant</t>
  </si>
  <si>
    <t>Juicy Couture</t>
  </si>
  <si>
    <t>Flekk</t>
  </si>
  <si>
    <t>outfit.90905e386df640ff96ea108db7afabfa</t>
  </si>
  <si>
    <t>S Tara Satin Pink Blouse</t>
  </si>
  <si>
    <t>Flekker foran, litt slitaje i stoff</t>
  </si>
  <si>
    <t>outfit.d3a08b1d59da4acebd43fc2cf39e1adc</t>
  </si>
  <si>
    <t>https://no.fjong.com/admin/pages/edit-outfit/outfit.d3a08b1d59da4acebd43fc2cf39e1adc</t>
  </si>
  <si>
    <t>S Nivelle Blazer</t>
  </si>
  <si>
    <t>Stain on right arm</t>
  </si>
  <si>
    <t>outfit.7c62d163d37945adb0e7a998c3dc5e70</t>
  </si>
  <si>
    <t>S Spiced Honey Carmine Mini Dress</t>
  </si>
  <si>
    <t>By Malina</t>
  </si>
  <si>
    <t>synlig reaparert hull på høyre side ved mageområdet</t>
  </si>
  <si>
    <t>outfit.9f8b081ec48c605c</t>
  </si>
  <si>
    <t>M Petrine Short Print Dress</t>
  </si>
  <si>
    <t>Retarert i sidesøm, ellers god stand</t>
  </si>
  <si>
    <t>outfit.0642897bbe9e4a7b918050887c846760</t>
  </si>
  <si>
    <t>https://no.fjong.com/admin/pages/edit-outfit/outfit.0642897bbe9e4a7b918050887c846760</t>
  </si>
  <si>
    <t>Black Gallè Maxi Dress</t>
  </si>
  <si>
    <t>Soyaaulait</t>
  </si>
  <si>
    <t>leather on neckline worn out</t>
  </si>
  <si>
    <t>outfit.95075e1ddb3d49a9a3fc51653c1e0421</t>
  </si>
  <si>
    <t>https://fjong.com/admin/pages/edit-outfit/outfit.95075e1ddb3d49a9a3fc51653c1e0421</t>
  </si>
  <si>
    <t>S Pale Mauve Venice Blouse</t>
  </si>
  <si>
    <t>Samsøe Samsøe</t>
  </si>
  <si>
    <t>Mangler belte, ellers som ny</t>
  </si>
  <si>
    <t>outfit.00731d8db5504c64af534f9f43a7f061</t>
  </si>
  <si>
    <t>L Heaston Skirt Hushed Violet</t>
  </si>
  <si>
    <t>Har noen små flekker bak på skjørtet, men vises ikke så godt. Ser fresht ut ellers</t>
  </si>
  <si>
    <t>outfit.8cfab2614cb84e1f987ddea8ae550602</t>
  </si>
  <si>
    <t>S Drapilia Black Blouse</t>
  </si>
  <si>
    <t>Worn out, begining hole in back</t>
  </si>
  <si>
    <t>outfit.8b2bcd93f2f8004f</t>
  </si>
  <si>
    <t>S3 Horrid 2 Hisdal Flower Trousers</t>
  </si>
  <si>
    <t>slitt i sømmen i skrittet. lite hull ved lommen bak ikke veldig dynlig</t>
  </si>
  <si>
    <t>untold-2</t>
  </si>
  <si>
    <t>outfit.13b4586fba46462abebff1b7b145e499</t>
  </si>
  <si>
    <t>L Alinka Martini Oliva Dress</t>
  </si>
  <si>
    <t>Untold Stories</t>
  </si>
  <si>
    <t>flekker foran som ikke går bort i rens</t>
  </si>
  <si>
    <t>outfit.7f256b54c8ab4dbda7cb6cbc915c4ed7</t>
  </si>
  <si>
    <t>M Emilia Midi Dress Myrtille Floral</t>
  </si>
  <si>
    <t>Faithful the brand</t>
  </si>
  <si>
    <t>misfarging i stoffet bak (ser ut som det er en del av printet)</t>
  </si>
  <si>
    <t>outfit.9c2285b935d84f3b85e9678007eac190</t>
  </si>
  <si>
    <t>L Serena ls Eden Blouse</t>
  </si>
  <si>
    <t>misfarging i stoffet på rygg - veldig lite</t>
  </si>
  <si>
    <t>outfit.02b7dbe5f5f94207ba29423997168b74</t>
  </si>
  <si>
    <t>M Sanne Misty Lilac Dress</t>
  </si>
  <si>
    <t>antydning til flekk foran</t>
  </si>
  <si>
    <t>outfit.16e87e3968054dc8824ba7ff56aed7f4</t>
  </si>
  <si>
    <t>M Red Flowers Summer Rouching Gown</t>
  </si>
  <si>
    <t>Mangler en knapp foran (spesialknapper)</t>
  </si>
  <si>
    <t>outfit.cb626f52e7bc499ca0df86382ce75683</t>
  </si>
  <si>
    <t>S Bodil Green Roses Dress</t>
  </si>
  <si>
    <t>slitt på ermene</t>
  </si>
  <si>
    <t>outfit.095de7562bbf447f8dc83ec1a0e8edb4</t>
  </si>
  <si>
    <t>M Bodil Red Roses Dress</t>
  </si>
  <si>
    <t>outfit.4c9864b84197439ab388910160076c5d</t>
  </si>
  <si>
    <t>M Lilac Bouquet Chiffon Gown</t>
  </si>
  <si>
    <t>brent hull i kappe nederst</t>
  </si>
  <si>
    <t>outfit.1741f5f96ff24df6a415cdb7db237c45</t>
  </si>
  <si>
    <t>https://fjong.com/admin/pages/edit-outfit/outfit.1741f5f96ff24df6a415cdb7db237c45</t>
  </si>
  <si>
    <t>Smoke Bjørg Shaggy Dress</t>
  </si>
  <si>
    <t>SOYAAULAIT</t>
  </si>
  <si>
    <t>fake-skinnet i halsen er helt flasset</t>
  </si>
  <si>
    <t>outfit.8163acb883b84e0182dff9eff43290ab</t>
  </si>
  <si>
    <t>https://fjong.com/admin/pages/edit-outfit/outfit.8163acb883b84e0182dff9eff43290ab</t>
  </si>
  <si>
    <t>S Off White Decorated Vintage Mini Dress</t>
  </si>
  <si>
    <t>Gule flekker som ikke går bort</t>
  </si>
  <si>
    <t>outfit.4e07d4fd7e30470d971847429999d4a4</t>
  </si>
  <si>
    <t>https://no.fjong.com/admin/pages/edit-outfit/outfit.4e07d4fd7e30470d971847429999d4a4#edit_outfit_admin_notes</t>
  </si>
  <si>
    <t>S Beige Eline Linen Dress</t>
  </si>
  <si>
    <t>Wear and tear - hull som er sydd igjen ved zipper</t>
  </si>
  <si>
    <t>outfit.09f0b5ce052e4048ab142656ea9e82b2</t>
  </si>
  <si>
    <t>https://no.fjong.com/admin/pages/edit-outfit/outfit.09f0b5ce052e4048ab142656ea9e82b2</t>
  </si>
  <si>
    <t>1 Dante Dress Off White</t>
  </si>
  <si>
    <t>Flekker foran på skjørtet</t>
  </si>
  <si>
    <t>reform-1</t>
  </si>
  <si>
    <t>outfit.8eae5a9b66a6b157</t>
  </si>
  <si>
    <t>S Lucinda Dress</t>
  </si>
  <si>
    <t>Godt brukt</t>
  </si>
  <si>
    <t>outfit.ded2036209274204a42374fd89d27231</t>
  </si>
  <si>
    <t>XS 4 Ferdinand Dress</t>
  </si>
  <si>
    <t>outfit.d81ef5af6f7b43358348ff1113aeb904</t>
  </si>
  <si>
    <t>https://fjong.com/admin/pages/edit-outfit/outfit.d81ef5af6f7b43358348ff1113aeb904</t>
  </si>
  <si>
    <t>L Kitty Ponderosa Pine Dress</t>
  </si>
  <si>
    <t>veldig fadet i stoffet, pluss veldig mørk på ryggen ved nakken.</t>
  </si>
  <si>
    <t>outfit.394d965b33b8430692c31984bf51e554</t>
  </si>
  <si>
    <t>https://fjong.com/admin/pages/edit-outfit/outfit.394d965b33b8430692c31984bf51e554</t>
  </si>
  <si>
    <t>XL Bodil 2 Dress Eden Dress</t>
  </si>
  <si>
    <t>outfit.b062ee4767104d919307a2d539bb2c39</t>
  </si>
  <si>
    <t>S Flower Detail One Shoulder Gown</t>
  </si>
  <si>
    <t>Tadashi Shoji</t>
  </si>
  <si>
    <t>Slitt</t>
  </si>
  <si>
    <t>kupong-8</t>
  </si>
  <si>
    <t>M Emma Pants glatt 1</t>
  </si>
  <si>
    <t>Kupong Knit.wear</t>
  </si>
  <si>
    <t>kupong-9</t>
  </si>
  <si>
    <t>M Emma Pants glatt 2</t>
  </si>
  <si>
    <t>kupong-11</t>
  </si>
  <si>
    <t>M Emma LS Sweater</t>
  </si>
  <si>
    <t>outfit.61b55a18777f451ab3d3c1a4fc2fe17b</t>
  </si>
  <si>
    <t>L Khaki Decorated Vintage Mini Dress</t>
  </si>
  <si>
    <t>Repaired + wear and tear</t>
  </si>
  <si>
    <t>outfit.1ba117ad1dfc4db98e92536c9d6724fe</t>
  </si>
  <si>
    <t>XS Vintage Cotton High Neck Vintage White Top</t>
  </si>
  <si>
    <t>Flekk på brystet under blondene</t>
  </si>
  <si>
    <t>outfit.1a265d0988ad4e86966114062e4ca547</t>
  </si>
  <si>
    <t>S Flared Dress Bloom</t>
  </si>
  <si>
    <t>item has been repaired and the size in front (chest) is a bit tighter, item is also worn out</t>
  </si>
  <si>
    <t>outfit.c2d33a741bd14b39b33c7fbae31d3c31</t>
  </si>
  <si>
    <t>S Limon Wrap Chinois Green Dress</t>
  </si>
  <si>
    <t>Små flekker på omslag</t>
  </si>
  <si>
    <t>outfit.836ba2ed83ec43ff8b931b6cd390da9c</t>
  </si>
  <si>
    <t>https://no.fjong.com/admin/pages/edit-outfit/outfit.836ba2ed83ec43ff8b931b6cd390da9c</t>
  </si>
  <si>
    <t>S Barbro Eventide Trousers</t>
  </si>
  <si>
    <t>outfit.841aea73b3d4485eaf08932aa82d8c2a</t>
  </si>
  <si>
    <t>M Ballet Slipper Bente Blouse</t>
  </si>
  <si>
    <t>Har ett vannmerke på høyre side i front som ikke går bort. Nesten usynlig når du ser på den, men synlig når den er på.</t>
  </si>
  <si>
    <t>Vurder broderi</t>
  </si>
  <si>
    <t>outfit.fe110897b7d349d8927ca3ff0d1a3f0f</t>
  </si>
  <si>
    <t>M Red Risandra Dress</t>
  </si>
  <si>
    <t>outfit.eb4191b3e52b4a949d26b54262bd6c04</t>
  </si>
  <si>
    <t>L Mira Zhoe Floral Wrap Dress</t>
  </si>
  <si>
    <t>Beltet holder på å ryke</t>
  </si>
  <si>
    <t>outfit.f2eb7517a30f4a00843b499d81bab69c</t>
  </si>
  <si>
    <t>L Sanne Silver Sage Dress</t>
  </si>
  <si>
    <t>Små flekker bak</t>
  </si>
  <si>
    <t>Mangler belte?</t>
  </si>
  <si>
    <t>outfit.aec255abd8714065996db11cc150f061</t>
  </si>
  <si>
    <t>S Tiffany Night Sky Blazer</t>
  </si>
  <si>
    <t>Lukter litt svette under den ene armen.</t>
  </si>
  <si>
    <t>outfit.e5fd898057d54a5f8373fd8381b33a1b</t>
  </si>
  <si>
    <t>XS Feathers Satin Mini Dress</t>
  </si>
  <si>
    <t>outfit.9b7577b41e374c5d8debce0abc0466de</t>
  </si>
  <si>
    <t>L Isabel Anthracite Dress</t>
  </si>
  <si>
    <t xml:space="preserve">Slitt under armene. </t>
  </si>
  <si>
    <t>outfit.1181979d8cc24555b4bf0c91c7b70a2a</t>
  </si>
  <si>
    <t>M Avalon Dress</t>
  </si>
  <si>
    <t>outfit.6c1f0b7f75354e9199e1573f49ecf08e</t>
  </si>
  <si>
    <t>outfit.0d500dc7edb74304b062649cbd3ce268</t>
  </si>
  <si>
    <t>S Pink Straight Trousers</t>
  </si>
  <si>
    <t>Theory</t>
  </si>
  <si>
    <t>HØYER</t>
  </si>
  <si>
    <t>Slitt, Hull i lommer</t>
  </si>
  <si>
    <t>outfit.9fbf3cdd79af487e91fe93261ebe67a8</t>
  </si>
  <si>
    <t>XL Silk Blouse Black</t>
  </si>
  <si>
    <t>Falmet i stoffet</t>
  </si>
  <si>
    <t>outfit.2e8a2e9f653c432085930e248ed9eaf8</t>
  </si>
  <si>
    <t>https://no.fjong.com/admin/pages/edit-outfit/outfit.2e8a2e9f653c432085930e248ed9eaf8</t>
  </si>
  <si>
    <t>S Gitte Broderie Anglaise Vanilla Custard Dress</t>
  </si>
  <si>
    <t>Some discoloring</t>
  </si>
  <si>
    <t>outfit.043a430a63b34151a6489d2863ea11aa</t>
  </si>
  <si>
    <t>L Sealiner Nappa Tapenade</t>
  </si>
  <si>
    <t>Noen flekker etter rens</t>
  </si>
  <si>
    <t>outfit.5300666b5d5448fa861d8a205399d08e</t>
  </si>
  <si>
    <t>S Danica Solid</t>
  </si>
  <si>
    <t>Whyred</t>
  </si>
  <si>
    <t>Flekk bak som ikke går vekk</t>
  </si>
  <si>
    <t>outfit.fa737f8bee584d309426410002edac0e</t>
  </si>
  <si>
    <t>XS Grape Leaf Wrap Dress</t>
  </si>
  <si>
    <t>outfit.d78cbfab144149069da04737d98450a1</t>
  </si>
  <si>
    <t>S Christine Olive Top</t>
  </si>
  <si>
    <t>stoffet begynner å bli slitt og slitasje over ermene bør pensjoneres</t>
  </si>
  <si>
    <t>outfit.bc206d94b57448cda9406458a264710d</t>
  </si>
  <si>
    <t>S Maiara Dress</t>
  </si>
  <si>
    <t xml:space="preserve">Pennemerke </t>
  </si>
  <si>
    <t>outfit.c3cb5a3112c545b184381060670971f4</t>
  </si>
  <si>
    <t>S 2 Fatima Blouse</t>
  </si>
  <si>
    <t>Krympet i rens - men fortsatt en str.S</t>
  </si>
  <si>
    <t>outfit.9d3b8dd5711d3657</t>
  </si>
  <si>
    <t>S Bluebella Dress</t>
  </si>
  <si>
    <t>Sandro</t>
  </si>
  <si>
    <t>Litt bruksmerker på blandt annet ermer.</t>
  </si>
  <si>
    <t>outfit.b1ffb5b50d8d4eaabba818f1eb5cad56</t>
  </si>
  <si>
    <t>S White Thea Flare Top</t>
  </si>
  <si>
    <t>Is streched over the arms, should go out of stock</t>
  </si>
  <si>
    <t>outfit.3f51dbc828b74034899009dd1a0177b5</t>
  </si>
  <si>
    <t>L Sotra Skirt Bee Humble Teal</t>
  </si>
  <si>
    <t>Has fabric discoloration on the lower left side of the skirt.</t>
  </si>
  <si>
    <t>outfit.0d1682558d8e43fa830ad2846c3e9f46</t>
  </si>
  <si>
    <t>XS Golden Glow Bianca Shirt</t>
  </si>
  <si>
    <t>Second Female</t>
  </si>
  <si>
    <t>outfit.bdeec1ffb345de6c</t>
  </si>
  <si>
    <t>M Hayden Velvet Maxi Dress</t>
  </si>
  <si>
    <t>Ganni</t>
  </si>
  <si>
    <t>wear and tear in fabric</t>
  </si>
  <si>
    <t>outfit.e1f9da2e786b4fa493b4316b9a77f863</t>
  </si>
  <si>
    <t>M-L Phoebe V-Neck White</t>
  </si>
  <si>
    <t>outfit.684efa997862433aaf292a14289eaa4a</t>
  </si>
  <si>
    <t>M Prism Ditsy Gown</t>
  </si>
  <si>
    <t>Slitt langs nedre kant</t>
  </si>
  <si>
    <t>outfit.3b756132543a45d4a94b9bebb0aaebfb</t>
  </si>
  <si>
    <t>M Lace Skirt Sky Captain</t>
  </si>
  <si>
    <t>Wear and tear, faded color</t>
  </si>
  <si>
    <t>Har kunde som har på ønskeliste</t>
  </si>
  <si>
    <t>outfit.9f2786238d6e4b5b80c39af80ffde12b</t>
  </si>
  <si>
    <t>L The Wrap Dress, Black</t>
  </si>
  <si>
    <t>Veldig slitt i stoffet, + ett hull under belte, sender på repair før den går til 3C</t>
  </si>
  <si>
    <t>outfit.227174c0c0b84b3288fe664f86f0bf9e</t>
  </si>
  <si>
    <t>L Pink Sweatshirt</t>
  </si>
  <si>
    <t>Studio Bazar</t>
  </si>
  <si>
    <t>outfit.21c28bc4e7744c59a30ed4676ea1d444</t>
  </si>
  <si>
    <t>M Rebel Red Classic Crewneck</t>
  </si>
  <si>
    <t>Cardsome</t>
  </si>
  <si>
    <t>Flekk foran (små)</t>
  </si>
  <si>
    <t>outfit.bfda28a36b581398</t>
  </si>
  <si>
    <t>S Mustard Lace Dress</t>
  </si>
  <si>
    <t>outfit.bc074935620bc658</t>
  </si>
  <si>
    <t>M Rambla Sunflower Dress</t>
  </si>
  <si>
    <t>Hull langs nedre kant</t>
  </si>
  <si>
    <t>outfit.19f4932d209d4886bfe838d5677f09ed</t>
  </si>
  <si>
    <t>XS Hawaiian Sunset Wrap Dress</t>
  </si>
  <si>
    <t>outfit.7116c80758df4e02b1f944ef5a657387</t>
  </si>
  <si>
    <t>L BROQUÉ Classic Black Crewneck</t>
  </si>
  <si>
    <t>Stains in front (Small)</t>
  </si>
  <si>
    <t>outfit.9a8a18eecd5649eda11bf75987a90efa</t>
  </si>
  <si>
    <t>S Streep Creme Coat</t>
  </si>
  <si>
    <t>outfit.118f15046d0b45d48929bb91df474761</t>
  </si>
  <si>
    <t>L Ellixa Night Blue Dress</t>
  </si>
  <si>
    <t>Discoloration in fabric (small stains, barely visible)</t>
  </si>
  <si>
    <t>outfit.58df7acca6b14e09bae8452c79bbbbe1</t>
  </si>
  <si>
    <t>https://fjong.com/admin/pages/edit-outfit/outfit.58df7acca6b14e09bae8452c79bbbbe1</t>
  </si>
  <si>
    <t>Desert Sun Light Down Jacket</t>
  </si>
  <si>
    <t>Fleischer Couture</t>
  </si>
  <si>
    <t xml:space="preserve">noe små flekker. </t>
  </si>
  <si>
    <t>outfit.00fa8d1fd5804fe78ac284c2e0c28b4e</t>
  </si>
  <si>
    <t>L Navy Buffalo Skirt</t>
  </si>
  <si>
    <t>Nupper</t>
  </si>
  <si>
    <t>outfit.a38ee0712e55fa24</t>
  </si>
  <si>
    <t>https://fjong.com/admin/pages/edit-outfit/outfit.a38ee0712e55fa24</t>
  </si>
  <si>
    <t>M Cut-Out Ruffle Midi Dress</t>
  </si>
  <si>
    <t>LPA The Label</t>
  </si>
  <si>
    <t>outfit.5ef01d4dc15243fb854ca797716fd663</t>
  </si>
  <si>
    <t>S Lace-Trimmed Gown</t>
  </si>
  <si>
    <t>outfit.9bc6939e74234024b9f6d34218418dfe</t>
  </si>
  <si>
    <t>L Satin-Paneled Crepe Mini Dress</t>
  </si>
  <si>
    <t>Red Valentino</t>
  </si>
  <si>
    <t>wear and tear</t>
  </si>
  <si>
    <t>outfit.452c8e6090f8496c84609728a1147879</t>
  </si>
  <si>
    <t>Niagara Lime Top</t>
  </si>
  <si>
    <t>små flekker bak på skulder</t>
  </si>
  <si>
    <t>outfit.e69edfffff2b474c97cc65c05f0a682b</t>
  </si>
  <si>
    <t>https://fjong.com/admin/pages/edit-outfit/outfit.e69edfffff2b474c97cc65c05f0a682b</t>
  </si>
  <si>
    <t>C.L.E.A.N Dress White</t>
  </si>
  <si>
    <t>Christina Ledang</t>
  </si>
  <si>
    <t xml:space="preserve">Lite hull nederst på kjolen som er sydd igjen. </t>
  </si>
  <si>
    <t>Mangler bilder</t>
  </si>
  <si>
    <t>outfit.c4560dc7d15d415fb418693b1a76550b</t>
  </si>
  <si>
    <t>https://fjong.com/admin/pages/edit-outfit/outfit.c4560dc7d15d415fb418693b1a76550b</t>
  </si>
  <si>
    <t>Liten flekk på albue. Nesten ikke synlig</t>
  </si>
  <si>
    <t>Magler bilder</t>
  </si>
  <si>
    <t>outfit.31edccd419de4fc5ae6aeb7eed4327ab</t>
  </si>
  <si>
    <t>https://fjong.com/admin/pages/edit-outfit/outfit.31edccd419de4fc5ae6aeb7eed4327ab</t>
  </si>
  <si>
    <t>Kate Anthracite Top S</t>
  </si>
  <si>
    <t>Slitt, mangler bånd</t>
  </si>
  <si>
    <t>outfit.8f6c3fbd7db0400caaf95a95ab29a97d</t>
  </si>
  <si>
    <t>https://fjong.com/admin/pages/edit-outfit/outfit.8f6c3fbd7db0400caaf95a95ab29a97d</t>
  </si>
  <si>
    <t>Structured Cotton Anthracite Mini Dress</t>
  </si>
  <si>
    <t>Falmet i fargen</t>
  </si>
  <si>
    <t>outfit.ac6c9c94d055459ab226c3dff16725b5</t>
  </si>
  <si>
    <t>https://fjong.com/admin/pages/edit-outfit/outfit.ac6c9c94d055459ab226c3dff16725b5#edit_outfit_admin_notes</t>
  </si>
  <si>
    <t>Boyas Classic Trousers</t>
  </si>
  <si>
    <t>Vært hull i rumpa som er sydd. Litt slitt ellers</t>
  </si>
  <si>
    <t>outfit.3d85ec26973b4bcd9bed633adc0fb011</t>
  </si>
  <si>
    <t>https://fjong.com/admin/pages/edit-outfit/outfit.3d85ec26973b4bcd9bed633adc0fb011#edit_outfit_admin_notes</t>
  </si>
  <si>
    <t>White Harley Midi Dress</t>
  </si>
  <si>
    <t>Pia Tjelta</t>
  </si>
  <si>
    <t>Litt slitt, små gule flekker foran. må vannbehandles</t>
  </si>
  <si>
    <t>outfit.1b10aae2897d40d9ac491e7a93440192</t>
  </si>
  <si>
    <t>https://fjong.com/admin/pages/edit-outfit/outfit.1b10aae2897d40d9ac491e7a93440192</t>
  </si>
  <si>
    <t>Yellow Oda Jeans</t>
  </si>
  <si>
    <t>Kunde som leide vil kjøpe</t>
  </si>
  <si>
    <t>outfit.9c646627b7db45faaf520e8ac387c8e2</t>
  </si>
  <si>
    <t>https://fjong.com/admin/pages/edit-outfit/outfit.9c646627b7db45faaf520e8ac387c8e2#edit_outfit_admin_notes</t>
  </si>
  <si>
    <t xml:space="preserve">lite pennemerke på låret. </t>
  </si>
  <si>
    <t>outfit.71442f9043504300907b80e2385f9ae4</t>
  </si>
  <si>
    <t>https://fjong.com/admin/pages/edit-outfit/outfit.71442f9043504300907b80e2385f9ae4</t>
  </si>
  <si>
    <t>S Delicate Semi Couture Layered Powder Dress</t>
  </si>
  <si>
    <t>outfit.02de6177cfea418b8530f218f554f369</t>
  </si>
  <si>
    <t>XS Delicate Semi Couture Bell Sleeve Powder Dress</t>
  </si>
  <si>
    <t>Wear and tear, piling.</t>
  </si>
  <si>
    <t>outfit.bb35c791b2bfa191</t>
  </si>
  <si>
    <t>https://fjong.com/admin/pages/edit-outfit/outfit.bb35c791b2bfa191#edit_outfit_admin_notes</t>
  </si>
  <si>
    <t>Winslow Henrietta Dress</t>
  </si>
  <si>
    <t>Noe flekker bak som ikke gikk bort. Syntes ikke så godt.</t>
  </si>
  <si>
    <t>outfit.d1bc12fa469845ccbd0122fa8c18f0a9</t>
  </si>
  <si>
    <t>https://fjong.com/admin/pages/edit-outfit/outfit.d1bc12fa469845ccbd0122fa8c18f0a9#outfit_summary</t>
  </si>
  <si>
    <t>Cropped Bubble Jacket</t>
  </si>
  <si>
    <t>liten flekk på armen. syntes nesten ikke</t>
  </si>
  <si>
    <t>outfit.67b05554be2547ff8033008297f9daac</t>
  </si>
  <si>
    <t>https://fjong.com/admin/pages/edit-outfit/outfit.67b05554be2547ff8033008297f9daac#edit_outfit_admin_notes</t>
  </si>
  <si>
    <t>XS Cameron Creme Blouse</t>
  </si>
  <si>
    <t xml:space="preserve">flekk bak som ikke går vekk. </t>
  </si>
  <si>
    <t>outfit.8bbfae6c08924fb2aafcf709665906a9</t>
  </si>
  <si>
    <t>https://fjong.com/admin/pages/edit-outfit/outfit.8bbfae6c08924fb2aafcf709665906a9#outfit_summary</t>
  </si>
  <si>
    <t>S Feathers Satin Jumpsuit</t>
  </si>
  <si>
    <t>Utvasket</t>
  </si>
  <si>
    <t>outfit.a4408a7f42c442a484661fb8b466f8b8</t>
  </si>
  <si>
    <t>https://fjong.com/admin/pages/edit-outfit/outfit.a4408a7f42c442a484661fb8b466f8b8#edit_outfit_is_public</t>
  </si>
  <si>
    <t>L Blue Prestina Pants</t>
  </si>
  <si>
    <t>Flekker på lår</t>
  </si>
  <si>
    <t>outfit.cb46e3ea1fe94d529a1a6caef7687d66</t>
  </si>
  <si>
    <t>Man Shirt Silk Green</t>
  </si>
  <si>
    <t>C.L.E.A.N by Christina Ledang</t>
  </si>
  <si>
    <t>Fettflekker foran på venstre side, større flekk bak nederst midten</t>
  </si>
  <si>
    <t>Mangler merkelapper</t>
  </si>
  <si>
    <t>outfit.a13f25b080f64a588149d6f37a4e6096</t>
  </si>
  <si>
    <t>https://no.fjong.com/admin/pages/edit-outfit/outfit.a13f25b080f64a588149d6f37a4e6096</t>
  </si>
  <si>
    <t>1 Pom Pom Knit</t>
  </si>
  <si>
    <t>outfit.377c94a136834819a9e2c77045837279</t>
  </si>
  <si>
    <t>Blue Prestina Pants</t>
  </si>
  <si>
    <t>Small stains</t>
  </si>
  <si>
    <t>1200</t>
  </si>
  <si>
    <t>outfit.78305cacc282444185e1affa9ed42c56</t>
  </si>
  <si>
    <t>XL Navy Knitted Vest Dress</t>
  </si>
  <si>
    <t>outfit.b89e308abb4045a095a73ca2f95887dc</t>
  </si>
  <si>
    <t>Navy Knitted Vest Dress</t>
  </si>
  <si>
    <t>outfit.9288ff153f8d405e89ce6b6cfd08171c</t>
  </si>
  <si>
    <t>https://fjong.com/admin/pages/edit-outfit/outfit.9288ff153f8d405e89ce6b6cfd08171c</t>
  </si>
  <si>
    <t>Hannah Satin Pink Dress</t>
  </si>
  <si>
    <t>Litt slitasje. mangler belte</t>
  </si>
  <si>
    <t>outfit.b2d68499febb46afb0d594f037ebcdba</t>
  </si>
  <si>
    <t>outfit.fcd37df89e7341dfb75d074f0d092396</t>
  </si>
  <si>
    <t>https://fjong.com/admin/pages/edit-outfit/outfit.fcd37df89e7341dfb75d074f0d092396</t>
  </si>
  <si>
    <t>Jaqo P Pants</t>
  </si>
  <si>
    <t>slitt med små flekker.</t>
  </si>
  <si>
    <t>outfit.acd72d9485f24e879d9a73d41a110b31</t>
  </si>
  <si>
    <t>https://fjong.com/admin/pages/edit-outfit/outfit.acd72d9485f24e879d9a73d41a110b31#edit_outfit_admin_notes</t>
  </si>
  <si>
    <t>små flekker nederst. nesten ikke merkbart</t>
  </si>
  <si>
    <t>outfit.37baa82c25f84342a9ea50e3488889ce</t>
  </si>
  <si>
    <t>https://fjong.com/admin/pages/edit-outfit/outfit.37baa82c25f84342a9ea50e3488889ce</t>
  </si>
  <si>
    <t>Simone Vanilla Custard Dress</t>
  </si>
  <si>
    <t>en flekk foran på bryst.</t>
  </si>
  <si>
    <t>outfit.d8a69260f3c5408b9814df9ecad8c09b</t>
  </si>
  <si>
    <t>https://fjong.com/admin/pages/edit-outfit/outfit.d8a69260f3c5408b9814df9ecad8c09b</t>
  </si>
  <si>
    <t>Milla Silver Sage Dress</t>
  </si>
  <si>
    <t xml:space="preserve">fhvit lekk bak på skjørt. </t>
  </si>
  <si>
    <t>outfit.bd061db386d78a56</t>
  </si>
  <si>
    <t>https://fjong.com/admin/pages/edit-outfit/outfit.bd061db386d78a56#edit_outfit_name</t>
  </si>
  <si>
    <t>S2 Winslow Champagne Dress</t>
  </si>
  <si>
    <t>Litt flekker nederst på skjørt. Nestn ikke synlig</t>
  </si>
  <si>
    <t>outfit.50c5d21a8bb0414b9b8d7ae5d0f9754f</t>
  </si>
  <si>
    <t>https://fjong.com/admin/pages/edit-outfit/outfit.50c5d21a8bb0414b9b8d7ae5d0f9754f</t>
  </si>
  <si>
    <t>Frankie Zhoe Floral Jumpsuit</t>
  </si>
  <si>
    <t>outfit.f6112b5ddef448aeb26784958fbea9eb</t>
  </si>
  <si>
    <t>https://fjong.com/admin/pages/edit-outfit/outfit.f6112b5ddef448aeb26784958fbea9eb</t>
  </si>
  <si>
    <t>Vetiver Sharp Shoulder Tie Dress</t>
  </si>
  <si>
    <t>Flekker som ikke går bort</t>
  </si>
  <si>
    <t>outfit.06d28078470e43cdbd25106ee1beb3d1</t>
  </si>
  <si>
    <t>S Stone Shirt</t>
  </si>
  <si>
    <t>Maja Stabel</t>
  </si>
  <si>
    <t>outfit.0ea83cb5b5ec47cf9644bc15f365caa4</t>
  </si>
  <si>
    <t>https://no.fjong.com/admin/pages/edit-outfit/outfit.0ea83cb5b5ec47cf9644bc15f365caa4</t>
  </si>
  <si>
    <t>1 Cameron Skirt</t>
  </si>
  <si>
    <t>slitt</t>
  </si>
  <si>
    <t>outfit.c95b16794434474e8d02306d2f1b6a0a</t>
  </si>
  <si>
    <t>https://no.fjong.com/admin/pages/edit-outfit/outfit.c95b16794434474e8d02306d2f1b6a0a</t>
  </si>
  <si>
    <t>S Washes Silk Dress Mint Dandy</t>
  </si>
  <si>
    <t>wear and tear, missing belt</t>
  </si>
  <si>
    <t>outfit.670d3e142b2c4f9a929ee971aad295b1</t>
  </si>
  <si>
    <t>https://fjong.com/admin/pages/edit-outfit/outfit.670d3e142b2c4f9a929ee971aad295b1#outfit_summary</t>
  </si>
  <si>
    <t>Rhodes Josephine Dress</t>
  </si>
  <si>
    <t>små flekker på foran på skulder. Syntes nesten ikke.</t>
  </si>
  <si>
    <t>https://fjong.com/admin/pages/edit-outfit/outfit.f6112b5ddef448aeb26784958fbea9eb#outfit_summary</t>
  </si>
  <si>
    <t>Fleker rforan på skjørt som ikke går bort.</t>
  </si>
  <si>
    <t>calajade-1</t>
  </si>
  <si>
    <t>outfit.c572a59dc840460f8ac760908edc26ef</t>
  </si>
  <si>
    <t>For Sale - Aiko Gingero Azure Bag</t>
  </si>
  <si>
    <t>Cala Jade</t>
  </si>
  <si>
    <t>outfit.e072382798b74d09961fdb78ff944d81</t>
  </si>
  <si>
    <t>S Cream Knit Sweater</t>
  </si>
  <si>
    <t>Venstre ermet reparert for hull, samt pennemerke</t>
  </si>
  <si>
    <t>outfit.416e7be3f9ab45588e21addd8260e46d</t>
  </si>
  <si>
    <t>https://fjong.com/admin/pages/edit-outfit/outfit.416e7be3f9ab45588e21addd8260e46d#outfit_summary</t>
  </si>
  <si>
    <t>outfit.29d43c48eee84539b3e1597c9cd55194</t>
  </si>
  <si>
    <t>https://fjong.com/admin/pages/edit-outfit/outfit.29d43c48eee84539b3e1597c9cd55194</t>
  </si>
  <si>
    <t>XS Sonder Stripes Bente Blouse</t>
  </si>
  <si>
    <t>unremovable stains on the collar, wrist and the the front part.</t>
  </si>
  <si>
    <t>outfit.af44d8ab1eae40bd9be8117615d27329</t>
  </si>
  <si>
    <t>https://fjong.com/admin/pages/edit-outfit/outfit.af44d8ab1eae40bd9be8117615d27329</t>
  </si>
  <si>
    <t>Pink Silk Ruffle Dress</t>
  </si>
  <si>
    <t>liten flekk foran. syntes ikke godt.</t>
  </si>
  <si>
    <t>outfit.915d00f05ea74ed9872f00dbf6367ac4</t>
  </si>
  <si>
    <t>https://fjong.com/admin/pages/edit-outfit/outfit.915d00f05ea74ed9872f00dbf6367ac4</t>
  </si>
  <si>
    <t>S Simone Kumquat Dress</t>
  </si>
  <si>
    <t>missfarging på skulder foran og bak. flekker som ikke går bort</t>
  </si>
  <si>
    <t>outfit.c04e5b3f3b864b4aaa8a1c2025bc6ada</t>
  </si>
  <si>
    <t>https://fjong.com/admin/pages/edit-outfit/outfit.c04e5b3f3b864b4aaa8a1c2025bc6ada</t>
  </si>
  <si>
    <t>XS Milla Jet Black Dress</t>
  </si>
  <si>
    <t>Flekker som ikke går bort.</t>
  </si>
  <si>
    <t>outfit.8f7a44297f79480c878b9e5c93da633e</t>
  </si>
  <si>
    <t>XS White Blouse</t>
  </si>
  <si>
    <t>Confettibird</t>
  </si>
  <si>
    <t>small stain on the front, men jeg kan ikke finne den</t>
  </si>
  <si>
    <t>outfit.ceb25ee97e894d46869ca3eb799d48e0</t>
  </si>
  <si>
    <t>https://fjong.com/admin/pages/edit-outfit/outfit.ceb25ee97e894d46869ca3eb799d48e0#outfit_summary</t>
  </si>
  <si>
    <t>Washes Silk Dress Mint Dandy</t>
  </si>
  <si>
    <t>litt flekkete foran. men helt fin</t>
  </si>
  <si>
    <t>outfit.c089405c7b5d4198b653d1084139d7c6</t>
  </si>
  <si>
    <t>https://fjong.com/admin/pages/edit-outfit/outfit.c089405c7b5d4198b653d1084139d7c6</t>
  </si>
  <si>
    <t>Sand Eikebusk Trouser</t>
  </si>
  <si>
    <t>Penne merke</t>
  </si>
  <si>
    <t>outfit.269a9d54e3b549339e04ce417061a152</t>
  </si>
  <si>
    <t>https://fjong.com/admin/pages/edit-outfit/outfit.269a9d54e3b549339e04ce417061a152#outfit_summary</t>
  </si>
  <si>
    <t>Coal Issey Pant</t>
  </si>
  <si>
    <t>Hatt hull i baken. fikset. syntes litt</t>
  </si>
  <si>
    <t>outfit.bd37bc0ed1857fb5</t>
  </si>
  <si>
    <t>https://fjong.com/admin/pages/edit-outfit/outfit.bd37bc0ed1857fb5</t>
  </si>
  <si>
    <t>Bell Sleeve Dress</t>
  </si>
  <si>
    <t xml:space="preserve">Hadde hull i arm som er sydd igjen. </t>
  </si>
  <si>
    <t>outfit.969d4aed3e5b4b6fbf2056f75f720898</t>
  </si>
  <si>
    <t>https://no.fjong.com/admin/pages/edit-outfit/outfit.969d4aed3e5b4b6fbf2056f75f720898</t>
  </si>
  <si>
    <t>L Ain't No Mountain Sweater</t>
  </si>
  <si>
    <t>STAIN ON LEFT ARM</t>
  </si>
  <si>
    <t>outfit.a0866e3e4bf9400eb34bc6cfb8a10ea6</t>
  </si>
  <si>
    <t>https://no.fjong.com/admin/pages/edit-outfit/outfit.a0866e3e4bf9400eb34bc6cfb8a10ea6</t>
  </si>
  <si>
    <t>XS Ain't No Mountain Sweater</t>
  </si>
  <si>
    <t>unremovable stain in front of the sweater</t>
  </si>
  <si>
    <t>outfit.450644401c4e4c2890fc8d9b7897a2f8</t>
  </si>
  <si>
    <t>https://no.fjong.com/admin/pages/edit-outfit/outfit.450644401c4e4c2890fc8d9b7897a2f8</t>
  </si>
  <si>
    <t>M Navy Serena Linen Dress</t>
  </si>
  <si>
    <t>outfit.46796cfb57174c9cb04ef0489123a073</t>
  </si>
  <si>
    <t>https://no.fjong.com/admin/pages/edit-outfit/outfit.46796cfb57174c9cb04ef0489123a073#edit_outfit_admin_notes</t>
  </si>
  <si>
    <t>XS Victorian Organza Dress White</t>
  </si>
  <si>
    <t>Litt gul under armene. + wear and tear</t>
  </si>
  <si>
    <t>outfit.9aa24eb08db9447da1e6f285b151b357</t>
  </si>
  <si>
    <t>https://no.fjong.com/admin/pages/edit-outfit/outfit.9aa24eb08db9447da1e6f285b151b357</t>
  </si>
  <si>
    <t>XS Jet Black Simone Dress</t>
  </si>
  <si>
    <t>chlorine stains in the back of the dress</t>
  </si>
  <si>
    <t>outfit.bb3992b7b800439a9905047fa0a72536</t>
  </si>
  <si>
    <t>S Carina Top</t>
  </si>
  <si>
    <t>Day Birger et Mikkelsen</t>
  </si>
  <si>
    <t>outfit.271e1d0e1253427b83abf7dead943c60</t>
  </si>
  <si>
    <t>https://no.fjong.com/admin/pages/edit-outfit/outfit.271e1d0e1253427b83abf7dead943c60</t>
  </si>
  <si>
    <t>Small unremovable stain in front</t>
  </si>
  <si>
    <t>outfit.78556cb9afc445b3af92fc04845307ea</t>
  </si>
  <si>
    <t>https://no.fjong.com/admin/pages/edit-outfit/outfit.78556cb9afc445b3af92fc04845307ea</t>
  </si>
  <si>
    <t>2 Cabernet Mia Dress</t>
  </si>
  <si>
    <t>Creative Collective</t>
  </si>
  <si>
    <t>outfit.9739950a93f6aa90</t>
  </si>
  <si>
    <t>https://fjong.com/admin/pages/edit-outfit/outfit.9739950a93f6aa90</t>
  </si>
  <si>
    <t>Frances Cherry Dress</t>
  </si>
  <si>
    <t>outfit.7bf81ddabaf04521afae88cc4b70ef8f</t>
  </si>
  <si>
    <t>https://fjong.com/admin/pages/edit-outfit/outfit.7bf81ddabaf04521afae88cc4b70ef8f</t>
  </si>
  <si>
    <t>Bell Sleeved 50's Blue Dawn Dress</t>
  </si>
  <si>
    <t>Delicate Semi Couture Layered Powder Dress</t>
  </si>
  <si>
    <t>https://fjong.com/admin/pages/edit-outfit/outfit.a1f4cba2508b4d259173202d1014214d#outfit_summary</t>
  </si>
  <si>
    <t>outfit.df5e78fbfe04459ba84f80529e22c343</t>
  </si>
  <si>
    <t>https://fjong.com/admin/pages/edit-outfit/outfit.df5e78fbfe04459ba84f80529e22c343#outfit_summary</t>
  </si>
  <si>
    <t>Wildi Shirt Midnight Blue</t>
  </si>
  <si>
    <t>by Malene Birger</t>
  </si>
  <si>
    <t>outfit.91463d43403842c5b5c17d43c8a0cac8</t>
  </si>
  <si>
    <t>https://fjong.com/admin/pages/edit-outfit/outfit.91463d43403842c5b5c17d43c8a0cac8</t>
  </si>
  <si>
    <t>XL Camel Blouse</t>
  </si>
  <si>
    <t>Pen mark.</t>
  </si>
  <si>
    <t>outfit.f60f94bdcd474ed2b5a6d9cd29d2e115</t>
  </si>
  <si>
    <t>https://fjong.com/admin/pages/edit-outfit/outfit.f60f94bdcd474ed2b5a6d9cd29d2e115</t>
  </si>
  <si>
    <t>Man Shirt Silk White</t>
  </si>
  <si>
    <t>outfit.579e13e7bf8e435aa37ac592caec1fba</t>
  </si>
  <si>
    <t>https://fjong.com/admin/pages/edit-outfit/outfit.579e13e7bf8e435aa37ac592caec1fba#edit_outfit_admin_notes</t>
  </si>
  <si>
    <t>White Jackie Blouse</t>
  </si>
  <si>
    <t>outfit.fefe26231f694f3a80117ae821de64dd</t>
  </si>
  <si>
    <t>https://no.fjong.com/admin/pages/edit-outfit/outfit.fefe26231f694f3a80117ae821de64dd</t>
  </si>
  <si>
    <t>XS Yellow Basalt Skirt</t>
  </si>
  <si>
    <t>outfit.c0cbdff455d648509cc65a0d01a00f42</t>
  </si>
  <si>
    <t>https://no.fjong.com/admin/pages/edit-outfit/outfit.c0cbdff455d648509cc65a0d01a00f42</t>
  </si>
  <si>
    <t>Rose T- shirt</t>
  </si>
  <si>
    <t>unremovable stain in front</t>
  </si>
  <si>
    <t>outfit.5dcee7aef44740bdb20710b2bff0caac</t>
  </si>
  <si>
    <t>https://no.fjong.com/admin/pages/edit-outfit/outfit.5dcee7aef44740bdb20710b2bff0caac</t>
  </si>
  <si>
    <t>S White Collared Boho Style Dress</t>
  </si>
  <si>
    <t>Worn out (nupper)</t>
  </si>
  <si>
    <t>outfit.2c77659458f34ee1a3eb887463a45688</t>
  </si>
  <si>
    <t>https://no.fjong.com/admin/pages/edit-outfit/outfit.2c77659458f34ee1a3eb887463a45688</t>
  </si>
  <si>
    <t>Preslee Linen Trousers Blue</t>
  </si>
  <si>
    <t>stains that cant be removed</t>
  </si>
  <si>
    <t>outfit.e9b47e8df7c246008b1eda319eb314ad</t>
  </si>
  <si>
    <t>XS Carina Top</t>
  </si>
  <si>
    <t>outfit.d0ed2b4fe444472dbabf206ef19312d2</t>
  </si>
  <si>
    <t>https://fjong.com/admin/pages/edit-outfit/outfit.d0ed2b4fe444472dbabf206ef19312d2#outfit_summary</t>
  </si>
  <si>
    <t>S Silver Sage Stambecco Skirt</t>
  </si>
  <si>
    <t>Flekker som ikke går bort bak på skjørtet. Mangler en knapp</t>
  </si>
  <si>
    <t>outfit.f51e3b6fec2d44f59e21f3dc2334231b</t>
  </si>
  <si>
    <t>https://no.fjong.com/admin/pages/edit-outfit/outfit.f51e3b6fec2d44f59e21f3dc2334231b</t>
  </si>
  <si>
    <t>Limited Edition Jewel Embellished Maxi Dress</t>
  </si>
  <si>
    <t>Topshop</t>
  </si>
  <si>
    <t>Fjong</t>
  </si>
  <si>
    <t>paljetter detter av</t>
  </si>
  <si>
    <t>outfit.171c86f3627845c08df08a82deb2241f</t>
  </si>
  <si>
    <t>https://no.fjong.com/admin/pages/edit-outfit/outfit.171c86f3627845c08df08a82deb2241f</t>
  </si>
  <si>
    <t>Satin Wrap Dress Jacquard Golden</t>
  </si>
  <si>
    <t>Fargen har faded, litt mer grønnskjær</t>
  </si>
  <si>
    <t>outfit.02007510be7b409890e2b0662fcd198a</t>
  </si>
  <si>
    <t>https://fjong.com/admin/pages/edit-outfit/outfit.02007510be7b409890e2b0662fcd198a</t>
  </si>
  <si>
    <t>The Wrap Dress, Black</t>
  </si>
  <si>
    <t xml:space="preserve">mørkere flekker på bryst. </t>
  </si>
  <si>
    <t>outfit.dee709d144b044b6ad513c8781a81751</t>
  </si>
  <si>
    <t>XS Limon Wrap Dress Niagara</t>
  </si>
  <si>
    <t>Stygg reparasjon på ene ermet</t>
  </si>
  <si>
    <t>outfit.9be713a0af3b45aa9577949469b1e0de</t>
  </si>
  <si>
    <t>XL Limon Wrap Chinois Green Dress</t>
  </si>
  <si>
    <t>Stain in front</t>
  </si>
  <si>
    <t>outfit.32bbe20e948d4839b63aa0f4b540b466</t>
  </si>
  <si>
    <t>S Ditte Jacket Hushed</t>
  </si>
  <si>
    <t>Svettelukt</t>
  </si>
  <si>
    <t>outfit.a5236954cd82433b9af9da2e16f8bb08</t>
  </si>
  <si>
    <t>https://fjong.com/admin/pages/edit-outfit/outfit.a5236954cd82433b9af9da2e16f8bb08#edit_outfit_admin_notes</t>
  </si>
  <si>
    <t>XL Cargo Pants</t>
  </si>
  <si>
    <t>Vært sydd i skrittet et par ganger. Ser helt fin ut ellers. litt slitt i søm.</t>
  </si>
  <si>
    <t>outfit.0ec5b76f554546269b80b4688c32691c</t>
  </si>
  <si>
    <t>https://fjong.com/admin/pages/edit-outfit/outfit.0ec5b76f554546269b80b4688c32691c</t>
  </si>
  <si>
    <t>Oda Denim Blouse</t>
  </si>
  <si>
    <t xml:space="preserve"> flekker ikke borte. selger.</t>
  </si>
  <si>
    <t>outfit.74186a57ddd64adebedc9a7e648fbd65</t>
  </si>
  <si>
    <t>S Elena Anthracite Black Dress</t>
  </si>
  <si>
    <t>outfit.dc09834555654d28b551a0f21ea17eb1</t>
  </si>
  <si>
    <t>https://fjong.com/admin/pages/edit-outfit/outfit.dc09834555654d28b551a0f21ea17eb1</t>
  </si>
  <si>
    <t>S Brown Cotton Shirt</t>
  </si>
  <si>
    <t>Discoloration</t>
  </si>
  <si>
    <t>outfit.fae7559fe94647739e5c51098c648a3c</t>
  </si>
  <si>
    <t>https://fjong.com/admin/pages/edit-outfit/outfit.fae7559fe94647739e5c51098c648a3c#outfit_summary</t>
  </si>
  <si>
    <t>XL Tearz Vanilla Ice Top</t>
  </si>
  <si>
    <t>flekk på ene ermet.</t>
  </si>
  <si>
    <t>outfit.794483397da8425a813301eecf9828c6</t>
  </si>
  <si>
    <t>https://fjong.com/admin/pages/edit-outfit/outfit.794483397da8425a813301eecf9828c6#outfit_summary</t>
  </si>
  <si>
    <t>S Limon Wrap Niagara Dress</t>
  </si>
  <si>
    <t>små hvite flkker foraN PÅ SKJØRT. ikke så merkbart</t>
  </si>
  <si>
    <t>outfit.cebb78fc070a46708f27b61272a92472</t>
  </si>
  <si>
    <t>https://fjong.com/admin/pages/edit-outfit/outfit.cebb78fc070a46708f27b61272a92472</t>
  </si>
  <si>
    <t>L Doris Shirt</t>
  </si>
  <si>
    <t>88100923</t>
  </si>
  <si>
    <t>outfit.939a1d0f53224a47b72646338eb8c6f5</t>
  </si>
  <si>
    <t>XL Kevin Skirt (42)</t>
  </si>
  <si>
    <t>Designers Remix</t>
  </si>
  <si>
    <t>Liten flekk/lim fra henger</t>
  </si>
  <si>
    <r>
      <rPr>
        <sz val="9"/>
        <rFont val="arial"/>
      </rPr>
      <t xml:space="preserve">er et skjørt, hent bilder fra </t>
    </r>
    <r>
      <rPr>
        <u/>
        <sz val="9"/>
        <color rgb="FF1155CC"/>
        <rFont val="arial"/>
      </rPr>
      <t>fjong.com</t>
    </r>
  </si>
  <si>
    <t>outfit.8d3343f8c69af77c</t>
  </si>
  <si>
    <t>https://no.fjong.com/admin/pages/edit-outfit/outfit.8d3343f8c69af77c</t>
  </si>
  <si>
    <t>M1 Lenora Black Embellished Dress</t>
  </si>
  <si>
    <t>Maud Ateliér</t>
  </si>
  <si>
    <t>outfit.08e4ee837bf542279687d7e91f98329f</t>
  </si>
  <si>
    <t>M Kevin Pants</t>
  </si>
  <si>
    <t>møkkete nederst på benet, flekker nederst høyre bukseben</t>
  </si>
  <si>
    <t>outfit.5494f9123a164880a3ed401be7abcd8b</t>
  </si>
  <si>
    <t>https://fjong.com/admin/pages/edit-outfit/outfit.5494f9123a164880a3ed401be7abcd8b</t>
  </si>
  <si>
    <t>L1 Dove Dakota Blouse</t>
  </si>
  <si>
    <t>Slitt i stoffet</t>
  </si>
  <si>
    <t>outfit.ba1f51b54e514d4580188234a760ebd9</t>
  </si>
  <si>
    <t>https://fjong.com/admin/pages/edit-outfit/outfit.ba1f51b54e514d4580188234a760ebd9#outfit_summary</t>
  </si>
  <si>
    <t>Denim Sand Pants</t>
  </si>
  <si>
    <t>Lee</t>
  </si>
  <si>
    <t>flekker i skrittet (på innsiden)</t>
  </si>
  <si>
    <t>https://fjong.com/admin/pages/edit-outfit/outfit.f827d9035871476ea0356bb69c7de468</t>
  </si>
  <si>
    <t>Papyrus Annika Sweater</t>
  </si>
  <si>
    <t>Massew hull -  Sender til reperasjon</t>
  </si>
  <si>
    <t>outfit.6cfbd3ae11fc4583909434cb1af1cd83</t>
  </si>
  <si>
    <t>https://fjong.com/admin/pages/edit-outfit/outfit.6cfbd3ae11fc4583909434cb1af1cd83</t>
  </si>
  <si>
    <t>Deep V-Neck Wrap Blouse</t>
  </si>
  <si>
    <t>wear and tear, ser helt ok ut</t>
  </si>
  <si>
    <t>outfit.93d11b40e1db46198d34109e7d0ebfe9</t>
  </si>
  <si>
    <t>https://fjong.com/admin/pages/edit-outfit/outfit.93d11b40e1db46198d34109e7d0ebfe9</t>
  </si>
  <si>
    <t>L2 Dove Dakota Blouse</t>
  </si>
  <si>
    <t>discoloration</t>
  </si>
  <si>
    <t>outfit.4ff1af87b14148619e77309ae1dc33c8</t>
  </si>
  <si>
    <t>https://fjong.com/admin/pages/edit-outfit/outfit.4ff1af87b14148619e77309ae1dc33c8#outfit_summary</t>
  </si>
  <si>
    <t>Taya Coral Crush Sweater</t>
  </si>
  <si>
    <t>Små flekker bak på arm. Syntes nesten ikke</t>
  </si>
  <si>
    <t>outfit.8d1a7e1744a6480d96d9e5371b36c095</t>
  </si>
  <si>
    <t>https://fjong.com/admin/pages/edit-outfit/outfit.8d1a7e1744a6480d96d9e5371b36c095</t>
  </si>
  <si>
    <t>Brave Mint Crepe Dress</t>
  </si>
  <si>
    <t>Nuum Collection</t>
  </si>
  <si>
    <t>Cecilie</t>
  </si>
  <si>
    <t>Privat lender</t>
  </si>
  <si>
    <t>outfit.7475b5c48ccd4599a4fe7a14eb91ced5</t>
  </si>
  <si>
    <t>https://fjong.com/admin/pages/edit-outfit/outfit.7475b5c48ccd4599a4fe7a14eb91ced5</t>
  </si>
  <si>
    <t>Moster Rib Dress</t>
  </si>
  <si>
    <t>ILAG</t>
  </si>
  <si>
    <t>Krympet til en M</t>
  </si>
  <si>
    <t>outfit.29a15040d786470dbaf8e45ac2dfaa12</t>
  </si>
  <si>
    <t>https://no.fjong.com/admin/pages/edit-outfit/outfit.29a15040d786470dbaf8e45ac2dfaa12#outfit_summary</t>
  </si>
  <si>
    <t>2 Elenor Wrap Blouse</t>
  </si>
  <si>
    <t>outfit.7adf6958c38940bc88ba745169919a99</t>
  </si>
  <si>
    <t>https://no.fjong.com/admin/pages/edit-outfit/outfit.7adf6958c38940bc88ba745169919a99</t>
  </si>
  <si>
    <t>M Dragonfly Yellow Shirt Dress</t>
  </si>
  <si>
    <t>discoloration, missing belt</t>
  </si>
  <si>
    <t>outfit.7eb16fe1e199414bbb7f88d71fe7cb56</t>
  </si>
  <si>
    <t>https://no.fjong.com/admin/pages/edit-outfit/outfit.7eb16fe1e199414bbb7f88d71fe7cb56</t>
  </si>
  <si>
    <t>M Lilac Marit Sweater</t>
  </si>
  <si>
    <t>Wear and Tear (nupper)</t>
  </si>
  <si>
    <t>outfit.a935f1495271461689278b60c8d1a25d</t>
  </si>
  <si>
    <t>https://no.fjong.com/admin/pages/edit-outfit/outfit.a935f1495271461689278b60c8d1a25d</t>
  </si>
  <si>
    <t>M Vintage Cotton Black High Neck Blouse</t>
  </si>
  <si>
    <t>Farge falmet</t>
  </si>
  <si>
    <t>outfit.c20406bb5c7a45618e0d625ad5a6f59f</t>
  </si>
  <si>
    <t>https://no.fjong.com/admin/pages/edit-outfit/outfit.c20406bb5c7a45618e0d625ad5a6f59f</t>
  </si>
  <si>
    <t>L Sherry Blouse</t>
  </si>
  <si>
    <t>outfit.85e0eba5f5bc9e56</t>
  </si>
  <si>
    <t>Caden XS</t>
  </si>
  <si>
    <t>Reparert nederst i glidelås, ellers god stand</t>
  </si>
  <si>
    <t>outfit.8d2d25de0e492c8e</t>
  </si>
  <si>
    <t>Narcissa red S</t>
  </si>
  <si>
    <t>outfit.e6f60447c1e045cfa956aa6dfce92733</t>
  </si>
  <si>
    <t>https://no.fjong.com/admin/pages/edit-outfit/outfit.e6f60447c1e045cfa956aa6dfce92733</t>
  </si>
  <si>
    <t>Colita Blouse</t>
  </si>
  <si>
    <t>Riccovero</t>
  </si>
  <si>
    <t>a small hole in the front and unremovable stains</t>
  </si>
  <si>
    <t>outfit.abf0c4f2f98149238bdac244fc2498c1</t>
  </si>
  <si>
    <t>XS Black Nila Dress</t>
  </si>
  <si>
    <t>Stains in front</t>
  </si>
  <si>
    <t>outfit.a867d0ea463b4d6dbd0f750bc1962f49</t>
  </si>
  <si>
    <t>https://no.fjong.com/admin/pages/edit-outfit/outfit.a867d0ea463b4d6dbd0f750bc1962f49</t>
  </si>
  <si>
    <t>Hilda Black Dress</t>
  </si>
  <si>
    <t>outfit.6d30e48268c64d14b3f12de4c1fadfd5</t>
  </si>
  <si>
    <t>https://no.fjong.com/admin/pages/edit-outfit/outfit.6d30e48268c64d14b3f12de4c1fadfd5</t>
  </si>
  <si>
    <t>Tearz Vanilla Ice Top</t>
  </si>
  <si>
    <t>outfit.4db6c966945941bf98762ae15abab0cb</t>
  </si>
  <si>
    <t>https://no.fjong.com/admin/pages/edit-outfit/outfit.4db6c966945941bf98762ae15abab0cb</t>
  </si>
  <si>
    <t>1 Fatima Blouse</t>
  </si>
  <si>
    <t xml:space="preserve">VISIBLE STAINS ON THE LEFT BOTTOM ARM </t>
  </si>
  <si>
    <t>outfit.90faf041cfce41bd9328e207718e241a</t>
  </si>
  <si>
    <t>https://no.fjong.com/admin/pages/edit-outfit/outfit.90faf041cfce41bd9328e207718e241a</t>
  </si>
  <si>
    <t>M Smoke Day Mio Dress</t>
  </si>
  <si>
    <t>Day Birger</t>
  </si>
  <si>
    <t>outfit.2f526cfbedb14475830b4b15fc4f0ee3</t>
  </si>
  <si>
    <t>https://no.fjong.com/admin/pages/edit-outfit/outfit.2f526cfbedb14475830b4b15fc4f0ee3</t>
  </si>
  <si>
    <t>M Silk Blouse Asymmetrical Ruffle</t>
  </si>
  <si>
    <t>Nina Jarebrink</t>
  </si>
  <si>
    <t>outfit.f4dfe9df6a6e461eaa8adb77b8d61ef9</t>
  </si>
  <si>
    <t>M Fanny Satin Maxi Pink Dress</t>
  </si>
  <si>
    <t>Flekker på ermer</t>
  </si>
  <si>
    <t>outfit.b70defa54d04468fa8318bbece5d3933</t>
  </si>
  <si>
    <t>M Limon Dress Blue Line</t>
  </si>
  <si>
    <t>Flekker på ene omslag</t>
  </si>
  <si>
    <t>Flytt hull til andre siden for å skjule flekkene</t>
  </si>
  <si>
    <t>outfit.e7897eaa54b64a359da69c9d56f6a04e</t>
  </si>
  <si>
    <t>https://no.fjong.com/admin/pages/edit-outfit/outfit.e7897eaa54b64a359da69c9d56f6a04e#edit_outfit_admin_notes</t>
  </si>
  <si>
    <t>Margit Broderie Anglais Bright White Dress</t>
  </si>
  <si>
    <t>Some yellow stains. not very visible</t>
  </si>
  <si>
    <t>outfit.3434ac6ea6f947f88b27a6c7eae9fb53</t>
  </si>
  <si>
    <t>L Isabella Merino Pants</t>
  </si>
  <si>
    <t>Ella&amp;Il</t>
  </si>
  <si>
    <t>krympet i vask, mer en S</t>
  </si>
  <si>
    <t>outfit.a189dca13d2e4274afe5758a78f49000</t>
  </si>
  <si>
    <t>https://no.fjong.com/admin/pages/edit-outfit/outfit.a189dca13d2e4274afe5758a78f49000</t>
  </si>
  <si>
    <t>Ono Dark Sapphire Top</t>
  </si>
  <si>
    <t>Spjæla i sømmen midt på, må fikses</t>
  </si>
  <si>
    <t>outfit.cf6a1c3019e04007954fdd515c7368b7</t>
  </si>
  <si>
    <t>M Black Tia Linen Dress</t>
  </si>
  <si>
    <t>Ella&amp;il</t>
  </si>
  <si>
    <t>slitt på underarmene</t>
  </si>
  <si>
    <t>outfit.5d1662a2897d4ec2b0fd295f3eca3b1f</t>
  </si>
  <si>
    <t>https://no.fjong.com/admin/pages/edit-outfit/outfit.5d1662a2897d4ec2b0fd295f3eca3b1f</t>
  </si>
  <si>
    <t>Navy Buffalo Skirt</t>
  </si>
  <si>
    <t>Wear and Tear, some small holes in tulle</t>
  </si>
  <si>
    <t>outfit.150ea04dfe684f8aacffdaf604ed3120</t>
  </si>
  <si>
    <t>https://no.fjong.com/admin/pages/edit-outfit/outfit.150ea04dfe684f8aacffdaf604ed3120</t>
  </si>
  <si>
    <t>XS Blue Prestina Pants</t>
  </si>
  <si>
    <t>outfit.880e71e3568b6812</t>
  </si>
  <si>
    <t>Baloo Bomber Caramel Jacket</t>
  </si>
  <si>
    <t>unremovable stain, barely visible (see image)</t>
  </si>
  <si>
    <t>Ok to sell?</t>
  </si>
  <si>
    <t>outfit.588d78c7613f4e10b418317946a7a186</t>
  </si>
  <si>
    <t>https://no.fjong.com/admin/pages/edit-outfit/outfit.588d78c7613f4e10b418317946a7a186</t>
  </si>
  <si>
    <t>XL Ever Dress Pale Jade</t>
  </si>
  <si>
    <t>Unremovable stains on shoulder/arms</t>
  </si>
  <si>
    <t>outfit.751031523bcd4c939f07f394bfa08830</t>
  </si>
  <si>
    <t>https://no.fjong.com/admin/pages/edit-outfit/outfit.751031523bcd4c939f07f394bfa08830</t>
  </si>
  <si>
    <t>Burnt Orange White Wrist Sweater</t>
  </si>
  <si>
    <t>Stoffet er slitt</t>
  </si>
  <si>
    <t>outfit.a28b2e6008184ba19240c926b1af0eff</t>
  </si>
  <si>
    <t>https://no.fjong.com/admin/pages/edit-outfit/outfit.a28b2e6008184ba19240c926b1af0eff</t>
  </si>
  <si>
    <t>Synne Fruit Dove Dress</t>
  </si>
  <si>
    <t>Some stains, barely visible</t>
  </si>
  <si>
    <t>outfit.9bcd396dce184137b1a797976259ec2e</t>
  </si>
  <si>
    <t>Wear and Tear, colour has faded</t>
  </si>
  <si>
    <t>outfit.fd7f6c6f15c84bc8a87f04d7570c3ee4</t>
  </si>
  <si>
    <t>The Wrap Dress, Stormy Blue</t>
  </si>
  <si>
    <t>A few holes that has been repaired</t>
  </si>
  <si>
    <t>outfit.0f503415f7764ce49e9acd3de347cdaf</t>
  </si>
  <si>
    <t>https://no.fjong.com/admin/pages/edit-outfit/outfit.0f503415f7764ce49e9acd3de347cdaf</t>
  </si>
  <si>
    <t>M Summer Crochet Dress White</t>
  </si>
  <si>
    <t>Pia Tjelta byTiMo</t>
  </si>
  <si>
    <t>outfit.ee06a77e6458474ea1f2bd0dea266b8c</t>
  </si>
  <si>
    <t>https://no.fjong.com/admin/pages/edit-outfit/outfit.ee06a77e6458474ea1f2bd0dea266b8c</t>
  </si>
  <si>
    <t>Pom Pom Knit</t>
  </si>
  <si>
    <t xml:space="preserve">Maud </t>
  </si>
  <si>
    <t>Wear and Tear, pom poms fall off</t>
  </si>
  <si>
    <t>outfit.9920c9858d714aa19f6b5f2e4863e9fd</t>
  </si>
  <si>
    <t>https://fjong.com/admin/pages/edit-outfit/outfit.9920c9858d714aa19f6b5f2e4863e9fd</t>
  </si>
  <si>
    <t>outfit.b310de63c0cc4a068b41b9bab5308d85</t>
  </si>
  <si>
    <t>https://no.fjong.com/admin/pages/edit-outfit/outfit.b310de63c0cc4a068b41b9bab5308d85</t>
  </si>
  <si>
    <t>Camel/Black Short Viksa Jacket</t>
  </si>
  <si>
    <t>Noella</t>
  </si>
  <si>
    <t>outfit.dd62d98a9d3e40659b5438f7388d8e01</t>
  </si>
  <si>
    <t>https://fjong.com/admin/pages/edit-outfit/outfit.dd62d98a9d3e40659b5438f7388d8e01#edit_outfit_admin_notes</t>
  </si>
  <si>
    <t>3 Ferdinand Dress</t>
  </si>
  <si>
    <t>"lukter svette" (Merket ikke noe) men er litt slitt</t>
  </si>
  <si>
    <t>outfit.a4c077e654c444fab4bbcf1dc6aa692b</t>
  </si>
  <si>
    <t>https://fjong.com/admin/pages/edit-outfit/outfit.a4c077e654c444fab4bbcf1dc6aa692b#outfit_summary</t>
  </si>
  <si>
    <t>S Spring Dress White</t>
  </si>
  <si>
    <t xml:space="preserve">liten flekk foran på kjolen. Syntes ikke så godt. </t>
  </si>
  <si>
    <t>outfit.c338b23bb9394d4c80a974679b40bc41</t>
  </si>
  <si>
    <t>https://no.fjong.com/admin/pages/edit-outfit/outfit.c338b23bb9394d4c80a974679b40bc41</t>
  </si>
  <si>
    <t>Dusty Pink Classic Crewneck</t>
  </si>
  <si>
    <t>flekk høyre arm</t>
  </si>
  <si>
    <t>outfit.1b9ab78223b843e08e1daeb660783adf</t>
  </si>
  <si>
    <t>S Emi Stripe Blouse</t>
  </si>
  <si>
    <t>outfit.b28f9568568b4447a0df6a8925ae6a06</t>
  </si>
  <si>
    <t>S Angie Dress</t>
  </si>
  <si>
    <t>outfit.a4c81cbd20934c629fcfa7f6b597c5a9</t>
  </si>
  <si>
    <t>https://no.fjong.com/admin/pages/edit-outfit/outfit.a4c81cbd20934c629fcfa7f6b597c5a9#outfit_summary</t>
  </si>
  <si>
    <t>S White Sunniva Linen Shirt</t>
  </si>
  <si>
    <t xml:space="preserve">Small stains in front. </t>
  </si>
  <si>
    <t>outfit.6ac4c823524146de990ca1ad979e6388</t>
  </si>
  <si>
    <t>L Ursula Knit Polo</t>
  </si>
  <si>
    <t>Liten flekk som ikke er mulig å fjerne</t>
  </si>
  <si>
    <t>https://fjong.com/admin/pages/edit-outfit/outfit.2b203ba6822b47d8bdc468d1a0b20d56</t>
  </si>
  <si>
    <t>Slitt. Se og ta vurdering på KB</t>
  </si>
  <si>
    <t>outfit.8a0b92ea9fdc4c789b7c6c3ffbe03438</t>
  </si>
  <si>
    <t>https://fjong.com/admin/pages/edit-outfit/outfit.8a0b92ea9fdc4c789b7c6c3ffbe03438</t>
  </si>
  <si>
    <t>XL Tee Longsleeve Woolblend White</t>
  </si>
  <si>
    <t>Sminkeflekker</t>
  </si>
  <si>
    <t>må ha flere bilder</t>
  </si>
  <si>
    <t>outfit.1aeaa943d2aa4fea9c30dfadc8e77b38</t>
  </si>
  <si>
    <t>M2 Franco Shirt Blue Surf</t>
  </si>
  <si>
    <t>Small stains in back</t>
  </si>
  <si>
    <t>outfit.aef36c5a5f6fd4dc</t>
  </si>
  <si>
    <t>XS Maddie Tangiers Dress</t>
  </si>
  <si>
    <t>outfit.f1ed4ff2e21a436997e35b1c918c304b</t>
  </si>
  <si>
    <t>S Kaja Dress</t>
  </si>
  <si>
    <t>outfit.3ae8377476ab4594b00bd3a7790e9549</t>
  </si>
  <si>
    <t>L Tara Satin Pink Blouse</t>
  </si>
  <si>
    <t>outfit.67a41f76b1dc4cffb6da5e9257d5910b</t>
  </si>
  <si>
    <t>S Celeste Dolores Floral Skirt</t>
  </si>
  <si>
    <t>slitent og slitt i fargen</t>
  </si>
  <si>
    <t>outfit.c125b3a04820484fb02f8dcfcb64dc07</t>
  </si>
  <si>
    <t xml:space="preserve">S Cuesta Midi Skirt Yellow and pink </t>
  </si>
  <si>
    <t>Den Dama</t>
  </si>
  <si>
    <t>seams coming apart, fabric fragile</t>
  </si>
  <si>
    <t>outfit.4c4c5965b02c4457a057b341d33a5c71</t>
  </si>
  <si>
    <t>M Elena Champagne Beige Dress</t>
  </si>
  <si>
    <t>outfit.4d15ca1915cf4639a9029a016640f7da</t>
  </si>
  <si>
    <t>M Ari Zhoe Midi Dress</t>
  </si>
  <si>
    <t>slitt i sømmene</t>
  </si>
  <si>
    <t>outfit.b41ded69e1bc4182bb558994a9be55fa</t>
  </si>
  <si>
    <t>S Vintage Burberry Trench Coat</t>
  </si>
  <si>
    <t>outfit.b58b4d9011806e34</t>
  </si>
  <si>
    <t>M Bell Sleeve Dress</t>
  </si>
  <si>
    <t>outfit.672d1150b3e249278408503394d8d5b5</t>
  </si>
  <si>
    <t>M Wabi Embroidered Bright White Shirt</t>
  </si>
  <si>
    <t>outfit.40e245346b6147d49513cbb57d15bee3</t>
  </si>
  <si>
    <t>S White Drew Dress</t>
  </si>
  <si>
    <t>outfit.cd92590952d54e1d8b3bec0bbecb901b</t>
  </si>
  <si>
    <t>L Lovise Shirt Jet Stream White</t>
  </si>
  <si>
    <t>outfit.688665113d8c4d13bae1db16e822454c</t>
  </si>
  <si>
    <t>M Green Ella Cardigan</t>
  </si>
  <si>
    <t>outfit.39f6678e369b47c5adc9551d16f15c78</t>
  </si>
  <si>
    <t>S Marjeta Blouse</t>
  </si>
  <si>
    <t>outfit.af2f120bec0940d5b216094b17d0469c</t>
  </si>
  <si>
    <t>S Vega Coat</t>
  </si>
  <si>
    <t>outfit.7c6837a89aee4a47b56b3838c03647e0</t>
  </si>
  <si>
    <t>L Black Eline Linen Dress</t>
  </si>
  <si>
    <t>outfit.3effb4e5a788451a9d271d9a53090f01</t>
  </si>
  <si>
    <t xml:space="preserve">XL Limon Niagara Wrap Dress </t>
  </si>
  <si>
    <t>outfit.f28fdb12e7c5455daa2d0de52c9ccd8f</t>
  </si>
  <si>
    <t>XXL Maternity Embroidered Maxi Dress</t>
  </si>
  <si>
    <t>ASOS</t>
  </si>
  <si>
    <t>White Shirt</t>
  </si>
  <si>
    <t>outfit.f8d8e0b9e511423494e2713a6b06fff9</t>
  </si>
  <si>
    <t>Posy Blue Dress</t>
  </si>
  <si>
    <t>Worn out</t>
  </si>
  <si>
    <t>outfit.a1adba867cb84d16b7204205cb432d54</t>
  </si>
  <si>
    <t>M Black Trousers</t>
  </si>
  <si>
    <t>outfit.2e81990168f44991b1b95fe9995ddff5</t>
  </si>
  <si>
    <t>M Angora Beyonce Blazer</t>
  </si>
  <si>
    <t>outfit.b1c2151bcd58436584231c463c7ad50c</t>
  </si>
  <si>
    <t>S Yellow Houndstooth Cardigan</t>
  </si>
  <si>
    <t>Missing all buttons</t>
  </si>
  <si>
    <t>outfit.993dfa12c54fc46f</t>
  </si>
  <si>
    <t>Black Silk Shirt</t>
  </si>
  <si>
    <t>outfit.968023fd0b064e9388ac1f02d358b91a</t>
  </si>
  <si>
    <t>S Papyrus Annika Sweater</t>
  </si>
  <si>
    <t>Krympet - passer 8 år</t>
  </si>
  <si>
    <t>Long Black Dress</t>
  </si>
  <si>
    <t>Dree: Long black dress, not found in DB.</t>
  </si>
  <si>
    <t>outfit.afc365c7cf3418b4</t>
  </si>
  <si>
    <t>M Patterned Light Pink Dress</t>
  </si>
  <si>
    <t>outfit.a2cc7056b5d0457abc1945931ead93b3</t>
  </si>
  <si>
    <t>Fur Coat Khaki Green</t>
  </si>
  <si>
    <t xml:space="preserve">Ane Mone </t>
  </si>
  <si>
    <t>outfit.b9ee526b3bd348f999b6864d65931c06</t>
  </si>
  <si>
    <t>Tawny Orange Belted Blazer</t>
  </si>
  <si>
    <t>outfit.09a274c103524f30bd8e3fcc3cbab7c1</t>
  </si>
  <si>
    <t>Chiara Seafoam Midi Dress</t>
  </si>
  <si>
    <t>outfit.853997984302460e92bb9f8335ca5a0b</t>
  </si>
  <si>
    <t>Mie Peach Pique-Nique Long Dress</t>
  </si>
  <si>
    <t>outfit.9b91cfa8ae264faaab1b9f8538aab066</t>
  </si>
  <si>
    <t xml:space="preserve">M Aagot Bright White </t>
  </si>
  <si>
    <t>item has small stains on the left sleeve behind and a big yellow stain infront</t>
  </si>
  <si>
    <t>outfit.72e76ee9a2db49949c0e44df44dfa8dc</t>
  </si>
  <si>
    <t>Navy Serena Linen Dress</t>
  </si>
  <si>
    <t>outfit.74eda9c968f64d20b3d6e09d36977ff4</t>
  </si>
  <si>
    <t>Leather Skirt</t>
  </si>
  <si>
    <t>outfit.de9bb67f888b4037bbc2af90b53a4829</t>
  </si>
  <si>
    <t>Burgundy Bareback Maxi Dress</t>
  </si>
  <si>
    <t>24-10-2023</t>
  </si>
  <si>
    <t>outfit.c815d15af6ba46c580927f9bf81122f0</t>
  </si>
  <si>
    <t>Jackson Coat</t>
  </si>
  <si>
    <t>outfit.ee9ea2903aec4395bf953cf23e638db4</t>
  </si>
  <si>
    <t>Camula Tan Jacket</t>
  </si>
  <si>
    <t>outfit.78392fa87e224d719c89da109d9e263f</t>
  </si>
  <si>
    <t>Contrast Bouclé Jacket</t>
  </si>
  <si>
    <t>outfit.76e513e7ba654a648bf90044a81b3926</t>
  </si>
  <si>
    <t>Anglais Tiered Embellished Tulle Gown</t>
  </si>
  <si>
    <t>outfit.22ff5d532d24420891c0292df8da84dd</t>
  </si>
  <si>
    <t>Theta Silver Dress</t>
  </si>
  <si>
    <t>outfit.0dcd9f8fa95a4d81a7bb43df05668e4d</t>
  </si>
  <si>
    <t>Lace Burgundy Tunic</t>
  </si>
  <si>
    <t>Gucci</t>
  </si>
  <si>
    <t>outfit.173befabe7a14130b0e646ca4152150c</t>
  </si>
  <si>
    <t>Silk Top</t>
  </si>
  <si>
    <t>Céline</t>
  </si>
  <si>
    <t>outfit.26a6d5aa3fea4de08cb8723770250042</t>
  </si>
  <si>
    <t>Sky Blue Fitted Pants</t>
  </si>
  <si>
    <t>outfit.2fac9258e5a64ac9a7658f54bd2056a8</t>
  </si>
  <si>
    <t>Color Block Denim Dress</t>
  </si>
  <si>
    <t>outfit.4f88de908942498980138fc606c745fb</t>
  </si>
  <si>
    <t>Sky Blue Fitted Blazer</t>
  </si>
  <si>
    <t>outfit.7d14e8192e854bb6841923d361d8d565</t>
  </si>
  <si>
    <t>Bodycon Wool Grey Dress</t>
  </si>
  <si>
    <t>outfit.7e99984aa9604071bc49a4f148394fbc</t>
  </si>
  <si>
    <t>Tie Dye Asymmetric Dress</t>
  </si>
  <si>
    <t>outfit.7f6d08bebe2348729948104efde5179e</t>
  </si>
  <si>
    <t>Millie Tweed Black Dress</t>
  </si>
  <si>
    <t>Stella McCartney</t>
  </si>
  <si>
    <t>outfit.81b7059db24a1c94</t>
  </si>
  <si>
    <t>Camel Blouse</t>
  </si>
  <si>
    <t>Valentino</t>
  </si>
  <si>
    <t>outfit.83825bc47475d671</t>
  </si>
  <si>
    <t>Prada Leather Sandals</t>
  </si>
  <si>
    <t>Prada</t>
  </si>
  <si>
    <t>outfit.89c2a6a730c324a0</t>
  </si>
  <si>
    <t>Leather Cut Dress</t>
  </si>
  <si>
    <t>Plein Sud</t>
  </si>
  <si>
    <t>outfit.8bfd655a8e4d2788</t>
  </si>
  <si>
    <t>Embellished Mini Dress</t>
  </si>
  <si>
    <t>Balmain</t>
  </si>
  <si>
    <t>outfit.12c32249479548ebabd4d776138873fd</t>
  </si>
  <si>
    <t xml:space="preserve">L Bente Jet Stream White </t>
  </si>
  <si>
    <t>has unremovable stains in the neckline and in the back</t>
  </si>
  <si>
    <t>outfit.8f3c92feb1d346a38c17825713a9cb12</t>
  </si>
  <si>
    <t>Silk Blouse</t>
  </si>
  <si>
    <t>Chloé</t>
  </si>
  <si>
    <t>outfit.8fe12d169d14a8ab</t>
  </si>
  <si>
    <t>Military Dress</t>
  </si>
  <si>
    <t>Dolce &amp; Gabbana</t>
  </si>
  <si>
    <t>outfit.9783c1172c5cfab5</t>
  </si>
  <si>
    <t>Wool Jacket</t>
  </si>
  <si>
    <t>outfit.97ec221c84bcfbe3</t>
  </si>
  <si>
    <t>A-Line Dress</t>
  </si>
  <si>
    <t>outfit.0e3d1cd3cac34dc7bcacd5a9faa3a6be</t>
  </si>
  <si>
    <t>XS Tearz Vanilla Ice White Shirt</t>
  </si>
  <si>
    <t>to små blå tusjemerker høyre front nederst</t>
  </si>
  <si>
    <t>outfit.ad1129dca4c540e3b87e06cb791a6316</t>
  </si>
  <si>
    <t>XS Vanilla Custard Katrin Shorts</t>
  </si>
  <si>
    <t>flekk på høyre ben mot innsiden,men blir synlig</t>
  </si>
  <si>
    <t>outfit.9d7b0a3eff26c6f7</t>
  </si>
  <si>
    <t>White Cashmere Coat</t>
  </si>
  <si>
    <t>Malo</t>
  </si>
  <si>
    <t>outfit.a3427dd392e9b50e</t>
  </si>
  <si>
    <t>Black and White Lace Dress</t>
  </si>
  <si>
    <t>Givenchy</t>
  </si>
  <si>
    <t>outfit.a824c0030f59545a</t>
  </si>
  <si>
    <t>White Classic Blazer</t>
  </si>
  <si>
    <t>outfit.a9e47a4cd09329dc</t>
  </si>
  <si>
    <t>Mesh Dress</t>
  </si>
  <si>
    <t>Christopher Kane</t>
  </si>
  <si>
    <t>outfit.ab7c331ffe4c0c2f</t>
  </si>
  <si>
    <t>Black Velvet and Gold Dress</t>
  </si>
  <si>
    <t>outfit.aea656cd5083474eb1f9157faf00123b</t>
  </si>
  <si>
    <t>Grey Knit Sweater</t>
  </si>
  <si>
    <t>outfit.b24fc57f02ac4e4c9061761ca18d9d3c</t>
  </si>
  <si>
    <t>Uniform Jacket</t>
  </si>
  <si>
    <t>Dondup</t>
  </si>
  <si>
    <t>outfit.b3d31d76ede3d815</t>
  </si>
  <si>
    <t>Black Silk Dress</t>
  </si>
  <si>
    <t>outfit.bdd5835c2df56005</t>
  </si>
  <si>
    <t>Asymmetric Teal Lace Dress</t>
  </si>
  <si>
    <t>Versace</t>
  </si>
  <si>
    <t>outfit.bf8aede242e77266</t>
  </si>
  <si>
    <t>Angora Cashmere Pearl Dress</t>
  </si>
  <si>
    <t>outfit.c4c75ed0869147faa31911d6b9919b7a</t>
  </si>
  <si>
    <t>Leopard Print Grey Dress</t>
  </si>
  <si>
    <t>Alaïa</t>
  </si>
  <si>
    <t>outfit.c563800deaac4b8c93de7689b707c71c</t>
  </si>
  <si>
    <t>Pink Top</t>
  </si>
  <si>
    <t>outfit.d3970e5f36ce440fb7ad9d7b74cc7f48</t>
  </si>
  <si>
    <t>Brown Patterned Button Shirt</t>
  </si>
  <si>
    <t>Calvin Klein</t>
  </si>
  <si>
    <t>outfit.bfdc262fa6ea40458a3ff1a4353e71f9</t>
  </si>
  <si>
    <t>SS anne Sand Zebra Dress</t>
  </si>
  <si>
    <t>item has shurnk a bit and the whole dress is stained (discoloration)</t>
  </si>
  <si>
    <t>outfit.e3908cb31aeb463dbd473b3e4c03c14d</t>
  </si>
  <si>
    <t>White T-shirt Blouse</t>
  </si>
  <si>
    <t>outfit.ef37915fe2f546378750595366833b79</t>
  </si>
  <si>
    <t>Lumen Floral Dress</t>
  </si>
  <si>
    <t>outfit.7c9af2942a0c462ba4b83b6a8c7ca7b7</t>
  </si>
  <si>
    <t>Slow SS Maxi Dress Brown Patina</t>
  </si>
  <si>
    <t>outfit.c43aaa32acc2436885bfffc340207df4</t>
  </si>
  <si>
    <t>Sofia Shirt</t>
  </si>
  <si>
    <t>Camilla Pihl</t>
  </si>
  <si>
    <t>outfit.892c3befd668414cabc0bda22c3f48ff</t>
  </si>
  <si>
    <t>https://fjong.com/admin/pages/edit-outfit/outfit.892c3befd668414cabc0bda22c3f48ff</t>
  </si>
  <si>
    <t>S Bodil Bittersweet Cut-Out Flower Dress</t>
  </si>
  <si>
    <t xml:space="preserve">slitt i ermene. Litt strekt i stoffet. </t>
  </si>
  <si>
    <t>outfit.841869bb72cf0dd1</t>
  </si>
  <si>
    <t>https://fjong.com/admin/pages/edit-outfit/outfit.841869bb72cf0dd1#outfit_summary</t>
  </si>
  <si>
    <t>S Kristin Wine Tasting Red Dress</t>
  </si>
  <si>
    <t>Misfarging foran</t>
  </si>
  <si>
    <t>outfit.be1cd8f914742de6</t>
  </si>
  <si>
    <t>https://no.fjong.com/admin/pages/edit-outfit/outfit.be1cd8f914742de6</t>
  </si>
  <si>
    <t>M Kristin Wine Tasting Red Dress</t>
  </si>
  <si>
    <t>Colour faded</t>
  </si>
  <si>
    <t>https://fjong.com/admin/pages/edit-outfit/outfit.ceb25ee97e894d46869ca3eb799d48e0#edit_outfit_admin_notes</t>
  </si>
  <si>
    <t>L Washes Silk Dress Mint Dandy</t>
  </si>
  <si>
    <t>SMå flekker på skjørt/missfrging. syntes ikke så godt. Mangler belte</t>
  </si>
  <si>
    <t>outfit.f0362cb6059c40938c0945eca21b572e</t>
  </si>
  <si>
    <t>https://fjong.com/admin/pages/edit-outfit/outfit.f0362cb6059c40938c0945eca21b572e</t>
  </si>
  <si>
    <t>XS Dove Silja Dress</t>
  </si>
  <si>
    <t>mørke Flekker på bryst.</t>
  </si>
  <si>
    <t>outfit.334b32157287403aab73d9cc978a93dd</t>
  </si>
  <si>
    <t>https://fjong.com/admin/pages/edit-outfit/outfit.334b32157287403aab73d9cc978a93dd#outfit_summary</t>
  </si>
  <si>
    <t>XS Bright White Torunn Top</t>
  </si>
  <si>
    <t>Liten flekk foran på magen.</t>
  </si>
  <si>
    <t>outfit.8155a6bc583b44c9a24eac3a608efeb2</t>
  </si>
  <si>
    <t>https://fjong.com/admin/pages/edit-outfit/outfit.8155a6bc583b44c9a24eac3a608efeb2#outfit_summary</t>
  </si>
  <si>
    <t>XS Solvor Shirtdress</t>
  </si>
  <si>
    <t>Slitt med flekker foran</t>
  </si>
  <si>
    <t>outfit.08df6fb664e24da7b0ce3b7153a1cfc1</t>
  </si>
  <si>
    <t>https://fjong.com/admin/pages/edit-outfit/outfit.08df6fb664e24da7b0ce3b7153a1cfc1#outfit_summary</t>
  </si>
  <si>
    <t>XS Bright White Gunhild Shirt</t>
  </si>
  <si>
    <t xml:space="preserve">missfarging inne i kragen. </t>
  </si>
  <si>
    <t>outfit.2a4decf449b64584804dad1d704f4ef1</t>
  </si>
  <si>
    <t>https://fjong.com/admin/pages/edit-outfit/outfit.2a4decf449b64584804dad1d704f4ef1</t>
  </si>
  <si>
    <t>Bodil 2 Eden Dress</t>
  </si>
  <si>
    <t>Wear and tear, strekt i armene</t>
  </si>
  <si>
    <t>outfit.c012d37926b545bf90d7c4a0c5634696</t>
  </si>
  <si>
    <t>L Una 2 Black Mini Leopard Dress</t>
  </si>
  <si>
    <t>outfit.7333495cc8154c1993b042541f0a2cdf</t>
  </si>
  <si>
    <t>S Pauline Short Green Milieu Dress</t>
  </si>
  <si>
    <t>Nupper/tråder dradd ut bak pluss none små hvite flekker i nakkeområdet.</t>
  </si>
  <si>
    <t>outfit.8ddb48af2bef43bdba37cf6609eb699d</t>
  </si>
  <si>
    <t>M Tearz Vanilla Ice White Shirt</t>
  </si>
  <si>
    <t>has tiny stains in the front and looks worn out</t>
  </si>
  <si>
    <t>outfit.3ca39a7438e141ff8f0ba18b67d92062</t>
  </si>
  <si>
    <t>S Margit Broderie Anglais Bright White Dress</t>
  </si>
  <si>
    <t>Hull under armene. the fabric under the armpits are fragile</t>
  </si>
  <si>
    <t>outfit.65e7494b36ec4b92a62d064ba372e99c</t>
  </si>
  <si>
    <t xml:space="preserve">M Pink Silk Blouse </t>
  </si>
  <si>
    <t>flekk, men jeg kan ikke finne den</t>
  </si>
  <si>
    <t>outfit.08166c3fafc744f494e20c58ab36366d</t>
  </si>
  <si>
    <t>M Your Woman Jet Stream White</t>
  </si>
  <si>
    <t>Flekk foran helt nederst midt på. synlig</t>
  </si>
  <si>
    <t>outfit.ec1435833bc34c22bd77854905506581</t>
  </si>
  <si>
    <t>M Fatima Blouse</t>
  </si>
  <si>
    <t>item is worn out, especially the arm and some small stains in the sleeve</t>
  </si>
  <si>
    <t>outfit.5be7cf99601c43e89cd4edc3125ad800</t>
  </si>
  <si>
    <t xml:space="preserve">S Signed Cotton Blouse Bright White </t>
  </si>
  <si>
    <t>flekk venstre arm oppe mot skulder</t>
  </si>
  <si>
    <t>outfit.5ea1843a737449659780c8338694a8d2</t>
  </si>
  <si>
    <t>S1 Fatima Blouse</t>
  </si>
  <si>
    <t>Flekker, men jeg klarer ikke finne de</t>
  </si>
  <si>
    <t>outfit.ed5a5a066ca647b6a9aaeb1ec8e7ee87</t>
  </si>
  <si>
    <t>https://fjong.com/admin/pages/edit-outfit/outfit.ed5a5a066ca647b6a9aaeb1ec8e7ee87#edit_outfit_admin_notes</t>
  </si>
  <si>
    <t>M Veronika Eden Zebra Dress</t>
  </si>
  <si>
    <t>Litt slitt neddrst. ikke noe synlig</t>
  </si>
  <si>
    <t>outfit.adf3063b0cdf501d</t>
  </si>
  <si>
    <t>M The Nude Vines Romantic Blouse</t>
  </si>
  <si>
    <t>slitt. litt løse tråder. "klumpete" tråder på kanten av blondene</t>
  </si>
  <si>
    <t>outfit.ad94ae59e5b9410a873c49ee467fe906</t>
  </si>
  <si>
    <t xml:space="preserve">L Bente Anthracite Black </t>
  </si>
  <si>
    <t>vaskestriper</t>
  </si>
  <si>
    <t>outfit.49df221ce897464aa7b83bd8ac5be754</t>
  </si>
  <si>
    <t>M Lovise Shirt Green</t>
  </si>
  <si>
    <t>STAIN IN FRONT NEAR THE ARM. Men jeg kan ikke finne den</t>
  </si>
  <si>
    <t>outfit.f3eaaef5955c41329db275e0c6735555</t>
  </si>
  <si>
    <t>XS Synne Aqua Haze Leopard Dress</t>
  </si>
  <si>
    <t>outfit.4c8d6c10b08440fcb06d8893d705124b</t>
  </si>
  <si>
    <t>XS Blue Fog Sealiner Teddy</t>
  </si>
  <si>
    <t>en liten flekk på venstre side under lommen</t>
  </si>
  <si>
    <t>outfit.991252f75331465a9228cea0ae0bb890</t>
  </si>
  <si>
    <t>Margit Broderie Anglais Dress</t>
  </si>
  <si>
    <t>Stains</t>
  </si>
  <si>
    <t>2800</t>
  </si>
  <si>
    <t>outfit.90544dcda4b845ffb6094e2849f83f2f</t>
  </si>
  <si>
    <t>Daniela Moonless Night Shorts</t>
  </si>
  <si>
    <t>1000</t>
  </si>
  <si>
    <t>outfit.2d4ed8658aa045b29663902f1e0ce84a</t>
  </si>
  <si>
    <t>Sonder Stripes Bente Blouse</t>
  </si>
  <si>
    <t>1900</t>
  </si>
  <si>
    <t>outfit.a7f24be3d0124a3e95a1b876487def83</t>
  </si>
  <si>
    <t>Praha Sweater</t>
  </si>
  <si>
    <t>Hekne</t>
  </si>
  <si>
    <t>flekk mot kragen på høyre side</t>
  </si>
  <si>
    <t>outfit.cb20ad201fe143f0ad2d7363492de7a4</t>
  </si>
  <si>
    <t>Blue Fine Lines Christina Blouse</t>
  </si>
  <si>
    <t>3000</t>
  </si>
  <si>
    <t>outfit.02fbd003b37e4bcd9ea5fd8e933ec1f8</t>
  </si>
  <si>
    <t>L1 Cameron Creme Blouse</t>
  </si>
  <si>
    <t>generell slitasje på stoffet og noen flekker som ikke går bort</t>
  </si>
  <si>
    <t>outfit.969f20ac829c4c9b91d7f91b50bbf145</t>
  </si>
  <si>
    <t>M Pink Pantalon</t>
  </si>
  <si>
    <t>outfit.ae6321b563974c5f</t>
  </si>
  <si>
    <t>Robe en Lurex Dress</t>
  </si>
  <si>
    <t>88101129</t>
  </si>
  <si>
    <t>outfit.870addd15a984f2787fdf85cddb64d42</t>
  </si>
  <si>
    <t>XL 2 Porcelain Rose Tara Sweater</t>
  </si>
  <si>
    <t>88101150</t>
  </si>
  <si>
    <t>outfit.6555207a2e3c42b0b59854e7c185d228</t>
  </si>
  <si>
    <t>M 1 Cabernet Mia Dress</t>
  </si>
  <si>
    <t>88101052</t>
  </si>
  <si>
    <t>outfit.e468daca31424992af47ea5e561ab90f</t>
  </si>
  <si>
    <t>S 2 Cabernet Mia Dress</t>
  </si>
  <si>
    <t>outfit.f58adb25909143e9aebc9e35f054988c</t>
  </si>
  <si>
    <t>Kaja dress beige</t>
  </si>
  <si>
    <t>88101216</t>
  </si>
  <si>
    <t>outfit.fc69a92c930544c181c397bfbc41af30</t>
  </si>
  <si>
    <t>XS 1 Mullin Georgette Dress</t>
  </si>
  <si>
    <t>outfit.decb434ebf9b48618ccdfef5c5440b4f</t>
  </si>
  <si>
    <t xml:space="preserve">M Printed Georgette Blouse </t>
  </si>
  <si>
    <t xml:space="preserve">små huller, men jeg kan knapt se de. </t>
  </si>
  <si>
    <t>88100932</t>
  </si>
  <si>
    <t>outfit.650fb06c9dce4e6cbd9ce09344098c0b</t>
  </si>
  <si>
    <t>S 4 Cameron Dotted Blouse</t>
  </si>
  <si>
    <t>outfit.e536b14584e64882bf1a43fcbe402bd8</t>
  </si>
  <si>
    <t>L Hannah Satin Pink</t>
  </si>
  <si>
    <t>outfit.b536d1b82bd7a054</t>
  </si>
  <si>
    <t>https://fjong.com/admin/pages/edit-outfit/outfit.b536d1b82bd7a054#outfit_summary</t>
  </si>
  <si>
    <t>XL Cassis V Neck Cap Sleeve Beaded Gown</t>
  </si>
  <si>
    <t>Adrianna Papell</t>
  </si>
  <si>
    <t>outfit.abd2eb4bc47aef03</t>
  </si>
  <si>
    <t>M Valor Dress</t>
  </si>
  <si>
    <t>outfit.398089067b414b2d8d1c862f527936e2</t>
  </si>
  <si>
    <t>https://fjong.com/admin/pages/edit-outfit/outfit.398089067b414b2d8d1c862f527936e2#outfit_summary</t>
  </si>
  <si>
    <t>M Layley Emerald Dress</t>
  </si>
  <si>
    <t>outfit.cf181b3cc29245dfb8ebf46f158719fe</t>
  </si>
  <si>
    <t>M Cameron Creme Blouse</t>
  </si>
  <si>
    <t>outfit.c70d273ec7d14ecab518c0bbbc7f63f7</t>
  </si>
  <si>
    <t>XS Cobalt Blue Skirt</t>
  </si>
  <si>
    <t>Stylein</t>
  </si>
  <si>
    <t>outfit.8f613a6bec774468879e261136c5d41f</t>
  </si>
  <si>
    <t>L Willow Chinois Green Jumpsuit</t>
  </si>
  <si>
    <t>outfit.59a0780355c24f3eb558f54dde998991</t>
  </si>
  <si>
    <t>https://fjong.com/admin/pages/edit-outfit/outfit.59a0780355c24f3eb558f54dde998991#edit_outfit_name</t>
  </si>
  <si>
    <t>S Sonder Stripes Sofie Pants</t>
  </si>
  <si>
    <t xml:space="preserve">Flekk som ikke går bort på ene benet. Syntes ikke så godt. </t>
  </si>
  <si>
    <t>outfit.dbfe3204cc5347ccb960e11b93ddd49e</t>
  </si>
  <si>
    <t>XS Beate Short Skirt Mint Tie-Dye</t>
  </si>
  <si>
    <t>vintag-1</t>
  </si>
  <si>
    <t>outfit.918e7ea73111bbbe</t>
  </si>
  <si>
    <t>M Vintage fur coat</t>
  </si>
  <si>
    <t>Vintage</t>
  </si>
  <si>
    <t>outfit.eed4cf53d4b64d93bea25222936cd10c</t>
  </si>
  <si>
    <t>XL Beate Short Skirt Mint Stripe</t>
  </si>
  <si>
    <t>Liten flekk bak</t>
  </si>
  <si>
    <t>88101215</t>
  </si>
  <si>
    <t>outfit.e2aae0cd012c463c99b439543cf49f3e</t>
  </si>
  <si>
    <t>XS2 Mullin Georgette Dress</t>
  </si>
  <si>
    <t>Green Jumpsuit</t>
  </si>
  <si>
    <t xml:space="preserve">Hofmann Copenhagen </t>
  </si>
  <si>
    <t>Dree: Green Jumpsuit, not found in DB</t>
  </si>
  <si>
    <t>outfit.bb7ece13dc0d741c</t>
  </si>
  <si>
    <t>XS Blaze Strapless Maxi Dress</t>
  </si>
  <si>
    <t>outfit.bd2ab280ed364f26</t>
  </si>
  <si>
    <t>https://fjong.com/admin/pages/edit-outfit/outfit.bd2ab280ed364f26</t>
  </si>
  <si>
    <t>XS Winslow Dress Cherry</t>
  </si>
  <si>
    <t>outfit.a24ec8c88040844e</t>
  </si>
  <si>
    <t>https://fjong.com/admin/pages/edit-outfit/outfit.a24ec8c88040844e#edit_outfit_admin_notes</t>
  </si>
  <si>
    <t>M The Fire Trousers</t>
  </si>
  <si>
    <t>Litt slitt. ser bare brukt ut.</t>
  </si>
  <si>
    <t>outfit.4fa754204ea44caabb43ecd64f118dd6</t>
  </si>
  <si>
    <t xml:space="preserve">M Sand  Poddle99 Blazer </t>
  </si>
  <si>
    <t>Nuppete, tråder dratt ut. Skade på høyre side i skulderhøyde. Har også flekker oppå høyre skulder</t>
  </si>
  <si>
    <t>outfit.f81be73085b844ebae74974f906cc27a</t>
  </si>
  <si>
    <t>https://fjong.com/admin/pages/edit-outfit/outfit.f81be73085b844ebae74974f906cc27a</t>
  </si>
  <si>
    <t>L Pink Garden So Young Skirt</t>
  </si>
  <si>
    <t>Sjekk tilstand av plagg - Ta flere bilder!</t>
  </si>
  <si>
    <t>outfit.e9319dccf9234668a6951834dcaff863</t>
  </si>
  <si>
    <t>https://fjong.com/admin/pages/edit-outfit/outfit.e9319dccf9234668a6951834dcaff863#outfit_summary</t>
  </si>
  <si>
    <t>XL Isabella Wrap Top Mint Dandy</t>
  </si>
  <si>
    <t>outfit.4d4e09b9b0e543a3ba29014099787eb9</t>
  </si>
  <si>
    <t>L Isabella Wrap Top Grayed Jade</t>
  </si>
  <si>
    <t>outfit.5a83556fdf6b4765817ddf23968874ab</t>
  </si>
  <si>
    <t>S Ecru Vivan Dress</t>
  </si>
  <si>
    <t>item has unremovable yellow stains infront (right side)</t>
  </si>
  <si>
    <t>outfit.8f91b0422939117a</t>
  </si>
  <si>
    <t>M Sparrow Dress</t>
  </si>
  <si>
    <t>outfit.81b89124e1d24dfe9196537c3d03cd7e</t>
  </si>
  <si>
    <t>https://fjong.com/admin/pages/edit-outfit/outfit.81b89124e1d24dfe9196537c3d03cd7e</t>
  </si>
  <si>
    <t>L Verbena Navy Dress</t>
  </si>
  <si>
    <t>Slitt i stoffet. Ellers helt fin</t>
  </si>
  <si>
    <t>outfit.b232dfc2ba4bd49f</t>
  </si>
  <si>
    <t>S Natalia Dress</t>
  </si>
  <si>
    <t>outfit.23bf2c58e916407987746990096b204e</t>
  </si>
  <si>
    <t>S Tondio Silk Satin Fire Dress</t>
  </si>
  <si>
    <t>outfit.4c7025a42af74e9bb6aa71afac57324a</t>
  </si>
  <si>
    <t>XL Elena Midnight Navy Flowers Dress</t>
  </si>
  <si>
    <t>Falmet farge</t>
  </si>
  <si>
    <t>outfit.78d16995b62e40d48f06a20dbf72d844</t>
  </si>
  <si>
    <t>M 50's Dark Wild Forest Dress</t>
  </si>
  <si>
    <t xml:space="preserve">Falmet i fargen, men veldig lite. </t>
  </si>
  <si>
    <t>outfit.7491ec74fe2349dd9353e0792feff03c</t>
  </si>
  <si>
    <t>https://fjong.com/admin/pages/edit-outfit/outfit.7491ec74fe2349dd9353e0792feff03c#outfit_summary</t>
  </si>
  <si>
    <t>Olivia Greenbriar Blouse</t>
  </si>
  <si>
    <t>outfit.92101abfe02e418f8bc033846dc6d1c8</t>
  </si>
  <si>
    <t>M Bodil Recycled Anthracite Wild Flowers</t>
  </si>
  <si>
    <t>outfit.49f8251a1f734402937a146051ea0e6f</t>
  </si>
  <si>
    <t>L Mabillon Blouse</t>
  </si>
  <si>
    <t>outfit.2ead65a1ecf54c38a27bebc2bf47b9b1</t>
  </si>
  <si>
    <t>M Bell Sleeve Winter Flowers Blouse</t>
  </si>
  <si>
    <t>outfit.c7307fdec96145238f0975ad961f2593</t>
  </si>
  <si>
    <t>https://fjong.com/admin/pages/edit-outfit/outfit.c7307fdec96145238f0975ad961f2593#edit_outfit_admin_notes</t>
  </si>
  <si>
    <t>L Yellow Oda Jeans</t>
  </si>
  <si>
    <t>Flekker nederst på bein. Kan eventuelt legges opp for noen</t>
  </si>
  <si>
    <t>88101053</t>
  </si>
  <si>
    <t>outfit.a9c4c12ae69b4575945a11c5e5275e22</t>
  </si>
  <si>
    <t>L 3 Cabernet Mia Dress</t>
  </si>
  <si>
    <t>88101236</t>
  </si>
  <si>
    <t>outfit.4ce5d39334044d95add1fb25093e5df6</t>
  </si>
  <si>
    <t>XS Kevin Pants</t>
  </si>
  <si>
    <t>Litt skitt nederst på buksebenet</t>
  </si>
  <si>
    <t>88101087</t>
  </si>
  <si>
    <t>outfit.0cac6908c7c84c2ab497ead9592357b9</t>
  </si>
  <si>
    <t>XS 1 Cameron Dotted Blouse</t>
  </si>
  <si>
    <t>outfit.f95fa4d89c77451bbc8f126266ec6bce</t>
  </si>
  <si>
    <t xml:space="preserve">M Ecru Lenient Jumpsuit </t>
  </si>
  <si>
    <t>stort pennemerke på høyre hofte på rysjekanten</t>
  </si>
  <si>
    <t>outfit.b3c827a7bc271120</t>
  </si>
  <si>
    <t>https://fjong.com/admin/pages/edit-outfit/outfit.b3c827a7bc271120</t>
  </si>
  <si>
    <t>Blue Bouquet Blouse</t>
  </si>
  <si>
    <t>bare slitt men ellers fin</t>
  </si>
  <si>
    <t>outfit.5fb2165cbc164b24a80ac9e9f8587096</t>
  </si>
  <si>
    <t>M Havella Dress Yellow</t>
  </si>
  <si>
    <t>små hull, løse tråder</t>
  </si>
  <si>
    <t>outfit.9d2ae3e74d7f4d9bbde82be334a3a21b</t>
  </si>
  <si>
    <t>https://fjong.com/admin/pages/edit-outfit/outfit.9d2ae3e74d7f4d9bbde82be334a3a21b</t>
  </si>
  <si>
    <t>Colette Short Solid Black Dress</t>
  </si>
  <si>
    <t>Litt "slitt" men ellers fin</t>
  </si>
  <si>
    <t>outfit.a8175a1b696f4b85</t>
  </si>
  <si>
    <t>https://fjong.com/admin/pages/edit-outfit/outfit.a8175a1b696f4b85</t>
  </si>
  <si>
    <t>Pink Floral Dress</t>
  </si>
  <si>
    <t>Balenciaga</t>
  </si>
  <si>
    <t>Benedicte Eie</t>
  </si>
  <si>
    <t>PL - Kan denne selges?</t>
  </si>
  <si>
    <t>outfit.65880fd633594bf4ab0b833b9c09d29a</t>
  </si>
  <si>
    <t>https://fjong.com/admin/pages/edit-outfit/outfit.65880fd633594bf4ab0b833b9c09d29a</t>
  </si>
  <si>
    <t>S2 Spring Garden Dress</t>
  </si>
  <si>
    <t>Sigrid Sollund</t>
  </si>
  <si>
    <t>outfit.386e9ae700fb458fa73ea4d96a9db311</t>
  </si>
  <si>
    <t>https://fjong.com/admin/pages/edit-outfit/outfit.386e9ae700fb458fa73ea4d96a9db311</t>
  </si>
  <si>
    <t>S Sand Eikebusk Trouser</t>
  </si>
  <si>
    <t xml:space="preserve">Noe flekker. syntes ikke veldig godt. </t>
  </si>
  <si>
    <t>outfit.edf01c8ca8f64059a8afaf72b4ba5eb3</t>
  </si>
  <si>
    <t>https://fjong.com/admin/pages/edit-outfit/outfit.edf01c8ca8f64059a8afaf72b4ba5eb3#edit_outfit_admin_notes</t>
  </si>
  <si>
    <t>Emilia Midi Dress</t>
  </si>
  <si>
    <t>Litt slitt øvest på bryst. Ikke noe veldig merkbart</t>
  </si>
  <si>
    <t>outfit.cac6eca6151b4f61b63157301f0cb229</t>
  </si>
  <si>
    <t>https://fjong.com/admin/pages/edit-outfit/outfit.cac6eca6151b4f61b63157301f0cb229</t>
  </si>
  <si>
    <t>Isobel Dress Darkest Spruse</t>
  </si>
  <si>
    <t>outfit.adeaa758e4b292c5</t>
  </si>
  <si>
    <t>https://fjong.com/admin/pages/edit-outfit/outfit.adeaa758e4b292c5#edit_outfit_admin_notes</t>
  </si>
  <si>
    <t>The Violette Summer Loving Blue Dress</t>
  </si>
  <si>
    <t>Réalisation Par</t>
  </si>
  <si>
    <t>outfit.4dd6b2524e5b4379baa90d5f3f80280a</t>
  </si>
  <si>
    <t>https://fjong.com/admin/pages/edit-outfit/outfit.4dd6b2524e5b4379baa90d5f3f80280a#edit_outfit_admin_notes</t>
  </si>
  <si>
    <t>Zanny Green Leaf Dress</t>
  </si>
  <si>
    <t>Hadde hatt hull som er fikset.</t>
  </si>
  <si>
    <t>outfit.0113e4422a3f408f8fc9a94d2861474f</t>
  </si>
  <si>
    <t>https://fjong.com/outfits/outfit.0113e4422a3f408f8fc9a94d2861474f</t>
  </si>
  <si>
    <t>Sand Poddle99 Blazer</t>
  </si>
  <si>
    <t>Flekker som ikke går bort. syntes ikke så godt.</t>
  </si>
  <si>
    <t>outfit.d70247c33e4b42569675e32cc3727701</t>
  </si>
  <si>
    <t>https://fjong.com/admin/pages/edit-outfit/outfit.d70247c33e4b42569675e32cc3727701</t>
  </si>
  <si>
    <t>Tailored Red Blazer</t>
  </si>
  <si>
    <t>små flekker. syntes ikke</t>
  </si>
  <si>
    <t>outfit.142bb41b42464fbf8e7b54e21d9ac3c4</t>
  </si>
  <si>
    <t>https://fjong.com/admin/pages/edit-outfit/outfit.142bb41b42464fbf8e7b54e21d9ac3c4#edit_outfit_name</t>
  </si>
  <si>
    <t xml:space="preserve">Slitt i stoff. Løse tråder bak, men ikke fortsatt veldig fint. </t>
  </si>
  <si>
    <t>outfit.1507c18a72e34435a790eae1b878aa86</t>
  </si>
  <si>
    <t>https://fjong.com/admin/pages/edit-outfit/outfit.1507c18a72e34435a790eae1b878aa86</t>
  </si>
  <si>
    <t>Sky Captain Wave Knit Top</t>
  </si>
  <si>
    <t>Noen løse tråder. Men ellers kjempe fin</t>
  </si>
  <si>
    <t>outfit.9449a73349914e62b72492dee51f7dbd</t>
  </si>
  <si>
    <t>https://fjong.com/admin/pages/edit-outfit/outfit.9449a73349914e62b72492dee51f7dbd</t>
  </si>
  <si>
    <t>Lime Green Kaylee Knit</t>
  </si>
  <si>
    <t xml:space="preserve">Litt tovete med noen gap mellom hull. </t>
  </si>
  <si>
    <t>outfit.e608f9225d314a12a390b165d222cc28</t>
  </si>
  <si>
    <t>https://fjong.com/admin/pages/edit-outfit/outfit.e608f9225d314a12a390b165d222cc28</t>
  </si>
  <si>
    <t>Marjorie Duck Green Blazer</t>
  </si>
  <si>
    <t>Sjekk tilstand</t>
  </si>
  <si>
    <t>88101078</t>
  </si>
  <si>
    <t>outfit.3edf878542114c6097b65a8a5492c4c2</t>
  </si>
  <si>
    <t>XS 1 Emberglow Flower Volume Shirt</t>
  </si>
  <si>
    <t>Ute hos kunde</t>
  </si>
  <si>
    <t>outfit.9c60137e95ac47c4b54413f4226d4206</t>
  </si>
  <si>
    <t>XL Dove Dakota Blouse</t>
  </si>
  <si>
    <t>https://fjong.com/admin/pages/edit-outfit/outfit.e608f9225d314a12a390b165d222cc28#outfit_summary</t>
  </si>
  <si>
    <t>Wear and tear. ikke noe veldig merkbart</t>
  </si>
  <si>
    <t>outfit.9e8dd974e09f44ef886fce0d3557d652</t>
  </si>
  <si>
    <t>https://fjong.com/admin/pages/edit-outfit/outfit.9e8dd974e09f44ef886fce0d3557d652#outfit_summary</t>
  </si>
  <si>
    <t>Bellix Night Blue Blouse</t>
  </si>
  <si>
    <t>Lite hull under ene ermet. syntes ikke</t>
  </si>
  <si>
    <t>outfit.97ded7ff59b07b48</t>
  </si>
  <si>
    <t>https://fjong.com/admin/pages/edit-outfit/outfit.97ded7ff59b07b48</t>
  </si>
  <si>
    <t>Mantle Dress Black</t>
  </si>
  <si>
    <t>outfit.3b8a8f44f52f4b92b4935f08f4d2b9d7</t>
  </si>
  <si>
    <t>https://fjong.com/admin/pages/edit-outfit/outfit.3b8a8f44f52f4b92b4935f08f4d2b9d7</t>
  </si>
  <si>
    <t>M Dove Dakota Blouse</t>
  </si>
  <si>
    <t>Nuppete og slitasje nede i front.</t>
  </si>
  <si>
    <t>outfit.7cff339e7950448c8485a2b44205adc0</t>
  </si>
  <si>
    <t>https://fjong.com/admin/pages/edit-outfit/outfit.7cff339e7950448c8485a2b44205adc0#edit_outfit_admin_notes</t>
  </si>
  <si>
    <t>S Bellix Night Blue Blouse</t>
  </si>
  <si>
    <t>outfit.7eb3bc2ebfda48129feca1a7909979b2</t>
  </si>
  <si>
    <t>Laguna Mesh Dress</t>
  </si>
  <si>
    <t>Mia Linstad</t>
  </si>
  <si>
    <t>outfit.48259c9070d34070bbde5c7f32ae10f9</t>
  </si>
  <si>
    <t>bittesmå flekker nederst ved benet foran er alt jeg kan finne</t>
  </si>
  <si>
    <t>88100691</t>
  </si>
  <si>
    <t>outfit.ffef9d7c292a48b69076d2df2e32352f</t>
  </si>
  <si>
    <t>XS Jarvis Blouse</t>
  </si>
  <si>
    <t>88101249</t>
  </si>
  <si>
    <t>outfit.7153d66e9c4f47bbba0b06d0870e408d</t>
  </si>
  <si>
    <t>XS Black Jenna Allover</t>
  </si>
  <si>
    <t>outfit.5c161fed74da465b94a68a942189f976</t>
  </si>
  <si>
    <t>https://fjong.com/admin/pages/edit-outfit/outfit.5c161fed74da465b94a68a942189f976</t>
  </si>
  <si>
    <t>White Judi Shirt</t>
  </si>
  <si>
    <t>https://no.fjong.com/admin/pages/edit-outfit/outfit.d434b352e4974244a1fdad0763fddbc1</t>
  </si>
  <si>
    <t>L Beige Mae Jumpsuit</t>
  </si>
  <si>
    <t>outfit.4618ef3a63e5411fbc194d124950aab5</t>
  </si>
  <si>
    <t>XL Fanny Satin Maxi Pink Dress</t>
  </si>
  <si>
    <t>outfit.e7f5bd2280264680a9c76fbf041c8bed</t>
  </si>
  <si>
    <t>https://fjong.com/admin/pages/edit-outfit/outfit.e7f5bd2280264680a9c76fbf041c8bed</t>
  </si>
  <si>
    <t>XS Pink Silk Ruffle Dress</t>
  </si>
  <si>
    <t>outfit.faf9ff3336864bd782bf4974d013a581</t>
  </si>
  <si>
    <t>S 2 Porcelain Rose Tara Sweater</t>
  </si>
  <si>
    <t>outfit.db01c7586017469ea4cc561b59fa2aca</t>
  </si>
  <si>
    <t>XL Colette Short Solid Black Dress</t>
  </si>
  <si>
    <t>outfit.d6f084a765844f26ba8e111a8a02fc58</t>
  </si>
  <si>
    <t>Lecce Dress</t>
  </si>
  <si>
    <t>Via Miralles</t>
  </si>
  <si>
    <t>Via Fernando Miralles</t>
  </si>
  <si>
    <t>outfit.06cf56f105d344b192e1c6eb0e5cf9a3</t>
  </si>
  <si>
    <t>XXL Ecru Lenient Jumpsuit</t>
  </si>
  <si>
    <t>outfit.aa1e25055ec79871</t>
  </si>
  <si>
    <t>Blue And Pink Floral Skirt</t>
  </si>
  <si>
    <t>PRIVAT</t>
  </si>
  <si>
    <t>Ser helt fint ut. litt wear and tear</t>
  </si>
  <si>
    <t>88100342</t>
  </si>
  <si>
    <t>outfit.c625b43569fb4539b4e68a3352c79b5c</t>
  </si>
  <si>
    <t>XL Ursula Knit Polo</t>
  </si>
  <si>
    <t>outfit.b8194766a68eda5d</t>
  </si>
  <si>
    <t>M Christiania Cardigan</t>
  </si>
  <si>
    <t>Dale of Norway</t>
  </si>
  <si>
    <t>outfit.4238aa017620494dbe0724f9b8f8f702</t>
  </si>
  <si>
    <t>L Havella Dress Yellow</t>
  </si>
  <si>
    <t>outfit.93dcb93c8c104b50bcfe3d83b36e1d53</t>
  </si>
  <si>
    <t>L Prenestina Jacket Baby Blue Jacket</t>
  </si>
  <si>
    <t>outfit.35cb152d3f2841c2bc18e95b42c0f055</t>
  </si>
  <si>
    <t>S Ash Carina Jacquard Top</t>
  </si>
  <si>
    <t>outfit.c846f3a7343d460f99372d9c42f9e03a</t>
  </si>
  <si>
    <t>S Spring Short Dress White</t>
  </si>
  <si>
    <t>outfit.9341a89b191cd49f</t>
  </si>
  <si>
    <t>M Celine Shearling Jacket</t>
  </si>
  <si>
    <t>Glidelås på armen er ødelagt</t>
  </si>
  <si>
    <t>outfit.c22ef2b8832443d39c0471fc180354fe</t>
  </si>
  <si>
    <t>XL Synne Silk Rose Dust Dress</t>
  </si>
  <si>
    <t>M White Classic Blazer</t>
  </si>
  <si>
    <t>Gunnhild Stordalen</t>
  </si>
  <si>
    <t>Red silk dress</t>
  </si>
  <si>
    <t>Viktor Rolf HM</t>
  </si>
  <si>
    <t>Burgundy Mini Suede Skirt</t>
  </si>
  <si>
    <t>Dree: Burgundy mini suede skirt, not found in DB.</t>
  </si>
  <si>
    <t>outfit.b6309c32c16541f699bf0b7154761be2</t>
  </si>
  <si>
    <t>W's Pace Flex Pants Copper</t>
  </si>
  <si>
    <t>Houdini</t>
  </si>
  <si>
    <t>outfit.3605476e4b56488fa065f2d687b72b85</t>
  </si>
  <si>
    <t>W's Pace Flex Shorts Sunset Orange</t>
  </si>
  <si>
    <t>outfit.ecd8423fc1934a5eaaf93ccb5d180a5e</t>
  </si>
  <si>
    <t>outfit.76e9812468d2429a8615103ea3f99fa4</t>
  </si>
  <si>
    <t>outfit.d9cad0d726264cf18faa5e2b4f9974e6</t>
  </si>
  <si>
    <t>outfit.91ae0e0ce9e04f23921ebb94bca6bc89</t>
  </si>
  <si>
    <t>Elvie Trousers Yellow Rust</t>
  </si>
  <si>
    <t>outfit.3ce016303b474839a95f7375cf891639</t>
  </si>
  <si>
    <t>Powerful Brown Jacket</t>
  </si>
  <si>
    <t>outfit.819e1794db684d99acc58b1f3caac390</t>
  </si>
  <si>
    <t>Puffer Coat Khaki Green</t>
  </si>
  <si>
    <t>outfit.74a98bdaae1d4f29b7ced6dca93b9dcf</t>
  </si>
  <si>
    <t>Puffer Coat Grey</t>
  </si>
  <si>
    <t>outfit.1f534d95ccf6415a8af3b5799dd959e7</t>
  </si>
  <si>
    <t>Belianna Coat</t>
  </si>
  <si>
    <t>outfit.80eeb8b7e8d44d32b88b4d2a4322a4b1</t>
  </si>
  <si>
    <t>XS Sotra Skirt Bee Humble Teal</t>
  </si>
  <si>
    <t>ikke leid ut</t>
  </si>
  <si>
    <t>DSN-Rotate</t>
  </si>
  <si>
    <t>Rosa Rotate kjole</t>
  </si>
  <si>
    <t>Ellen-1</t>
  </si>
  <si>
    <t>Embroidery A-line short</t>
  </si>
  <si>
    <t>Ellen</t>
  </si>
  <si>
    <t>Ellen-2</t>
  </si>
  <si>
    <t>Broderie Anglais Midi White</t>
  </si>
  <si>
    <t>Ellen-3</t>
  </si>
  <si>
    <t>Structured Cotton Wrap - light blue</t>
  </si>
  <si>
    <t>Ellen-4</t>
  </si>
  <si>
    <t>A-line Pink Mini dress, beads</t>
  </si>
  <si>
    <t>outfit.a06295aca0704ceba747894974e58593</t>
  </si>
  <si>
    <t>XS Aliquan Green Sengi Top</t>
  </si>
  <si>
    <t>outfit.ece08a2ce07a4d39bbe615b4d95d1c7b</t>
  </si>
  <si>
    <t>UTVASKET OG MØRKERE FLEKK PÅ BRYSTET</t>
  </si>
  <si>
    <t>outfit.154636a0114a4afeaefa0d2345ce2bed</t>
  </si>
  <si>
    <t>XS Ceiling Block Print Aria Dress</t>
  </si>
  <si>
    <t>outfit.05b80f189d6b4c379b1a751729525775</t>
  </si>
  <si>
    <t>M Ecru Lenient Jumpsuit</t>
  </si>
  <si>
    <t>outfit.232c502605b34b0c986aadc1fb812fc5</t>
  </si>
  <si>
    <t>XS Ecru Lenient Jumpsuit</t>
  </si>
  <si>
    <t>outfit.6043fafe9a5745aea32af73d2e2909ee</t>
  </si>
  <si>
    <t>L Ecru Lenient Jumpsuit</t>
  </si>
  <si>
    <t>outfit.998bd1af074d49a69ce55e77474f5b94</t>
  </si>
  <si>
    <t>S Ecru Lenient Jumpsuit</t>
  </si>
  <si>
    <t>outfit.deb12882a501452896deab87b01cfdcb</t>
  </si>
  <si>
    <t>XXS Black Skunk Trouser</t>
  </si>
  <si>
    <t>outfit.cd0efe9747c6470ea24965e88b5ce6ad</t>
  </si>
  <si>
    <t>XL Black Blow Out Skirt</t>
  </si>
  <si>
    <t>outfit.0b79d901b7984880a14b1056d6c8f7dc</t>
  </si>
  <si>
    <t>S Green Voss Skirt</t>
  </si>
  <si>
    <t>outfit.e9754e1dba324755a1e327c3105fd036</t>
  </si>
  <si>
    <t>utvasket</t>
  </si>
  <si>
    <t>outfit.35df8ee26ea3461dbf593b1b4ea47d37</t>
  </si>
  <si>
    <t>XS Green Voss Skirt</t>
  </si>
  <si>
    <t>outfit.1009bfebb9ed4c86aeb46dd5584dd419</t>
  </si>
  <si>
    <t>Chantal Blouse</t>
  </si>
  <si>
    <t>Six Ámes</t>
  </si>
  <si>
    <t>Ann-Kristin Asmus-Thorvaldsen</t>
  </si>
  <si>
    <t>Misfarget på sløyfebåndet</t>
  </si>
  <si>
    <t>outfit.d6c5db4af7bb4bffba3bcded0937e471</t>
  </si>
  <si>
    <t>outfit.eb44a5eb77a84639aa41db626a2dfe16</t>
  </si>
  <si>
    <t>Burnout Hot Pink Cadillac</t>
  </si>
  <si>
    <t>Strikket i halsen er helt løst</t>
  </si>
  <si>
    <t>outfit.db2ca073066142a0be43586565414b74</t>
  </si>
  <si>
    <t>https://fjong.com/admin/pages/edit-outfit/outfit.db2ca073066142a0be43586565414b74</t>
  </si>
  <si>
    <t>Dots Hot Pink Eat To The Beat Top</t>
  </si>
  <si>
    <t>Slitt. mistet glansen sin i stoffet.</t>
  </si>
  <si>
    <t>louisv-1</t>
  </si>
  <si>
    <t>outfit.827b99b7b40a655e</t>
  </si>
  <si>
    <t>Louis Vuitton Keepall 50</t>
  </si>
  <si>
    <t>Louis Vuitton</t>
  </si>
  <si>
    <t>88101199</t>
  </si>
  <si>
    <t>outfit.304629da40fd4b5281bd92b2e5d9fcbe</t>
  </si>
  <si>
    <t>Leonora Black Embellished Dress</t>
  </si>
  <si>
    <t>outfit.8fc193be35a546b987480b6cb5323beb</t>
  </si>
  <si>
    <t>M Ferdinand Dress</t>
  </si>
  <si>
    <t>slitt i stoff og krympet</t>
  </si>
  <si>
    <t>88100974</t>
  </si>
  <si>
    <t>outfit.50e587edd52c4f1b98cbbd52e677bd09</t>
  </si>
  <si>
    <t>S1 Ayaja Striped Skirt</t>
  </si>
  <si>
    <t>88100972</t>
  </si>
  <si>
    <t>outfit.75c898c3c7504e669dd530875b08eed9</t>
  </si>
  <si>
    <t>L2 Ayaja Striped Skirt</t>
  </si>
  <si>
    <t>88000391</t>
  </si>
  <si>
    <t>outfit.fc591bc905fd4943a8d1022f6576efe1</t>
  </si>
  <si>
    <t>L Satin Skirt Clemence</t>
  </si>
  <si>
    <t>88101169</t>
  </si>
  <si>
    <t>outfit.63ded062f336407789b1f0027fdc29ef</t>
  </si>
  <si>
    <t>XS1 Blue Floral Shirt</t>
  </si>
  <si>
    <t>88101168</t>
  </si>
  <si>
    <t>outfit.1bee365da3a84e53aecc44958f9c7bf8</t>
  </si>
  <si>
    <t>XS 2 Blue Floral Shirt</t>
  </si>
  <si>
    <t>88100968</t>
  </si>
  <si>
    <t>outfit.f7dfa535e4fa4ffca07e67edfb9799b0</t>
  </si>
  <si>
    <t>XS Otter Dress</t>
  </si>
  <si>
    <t>88000397</t>
  </si>
  <si>
    <t>outfit.a9e42151f395405fa364edd2acfdb613</t>
  </si>
  <si>
    <t>L Black Chita Dress</t>
  </si>
  <si>
    <t>88101143</t>
  </si>
  <si>
    <t>outfit.1abb743732ab455789b71cf43061f073</t>
  </si>
  <si>
    <t>S Red Risandra Dress</t>
  </si>
  <si>
    <t>D</t>
  </si>
  <si>
    <t>outfit.234ce093695f4773aba7287620cee9ca</t>
  </si>
  <si>
    <t>sliten. Litt nuppete</t>
  </si>
  <si>
    <t>outfit.471fa47a1ef745898ba066c52fa7e8d1</t>
  </si>
  <si>
    <t>L JadelW Dress</t>
  </si>
  <si>
    <t>InWear</t>
  </si>
  <si>
    <t>høyre arm er slitt, men er fikset. Mangler belte</t>
  </si>
  <si>
    <t>88101178</t>
  </si>
  <si>
    <t>outfit.e7ca650307ef49db951d1861eeead62b</t>
  </si>
  <si>
    <t>L Jarley Printed Top</t>
  </si>
  <si>
    <t>IRO</t>
  </si>
  <si>
    <t>outfit.c6af39a91ea24408bec71a2fd67996c1</t>
  </si>
  <si>
    <t>M1 Ruffled Red Skirt</t>
  </si>
  <si>
    <t>outfit.85f6672726308fb9</t>
  </si>
  <si>
    <t>Pascal red XS</t>
  </si>
  <si>
    <t>outfit.e64440c76c164f76b87f4719745f3b68</t>
  </si>
  <si>
    <t>https://fjong.com/admin/pages/edit-outfit/outfit.e64440c76c164f76b87f4719745f3b68</t>
  </si>
  <si>
    <t>L Gardenia Elysian Blouse</t>
  </si>
  <si>
    <t>Karen by Simonsen</t>
  </si>
  <si>
    <t xml:space="preserve">små hull, begynner å bli slitt. </t>
  </si>
  <si>
    <t>88101252</t>
  </si>
  <si>
    <t>outfit.90003fcc02dd4e62b51a7d2c35ae7915</t>
  </si>
  <si>
    <t>XL Skyway Ruffle Floral Sleeve Top</t>
  </si>
  <si>
    <t>88101251</t>
  </si>
  <si>
    <t>outfit.e0def5f68a2447e6adc6e194fa82fa02</t>
  </si>
  <si>
    <t>XS Skyway Ruffle Floral Sleeve Top</t>
  </si>
  <si>
    <t>88100327</t>
  </si>
  <si>
    <t>outfit.095d47a3b838445788dc913bf53b0c2b</t>
  </si>
  <si>
    <t>XL Dusk Blue Jeans Jacket</t>
  </si>
  <si>
    <t>88101266</t>
  </si>
  <si>
    <t>outfit.f3097326923e4b7aa08837728b1a8b29</t>
  </si>
  <si>
    <t>XS Skyway Full Sleeved Top</t>
  </si>
  <si>
    <t>88100321</t>
  </si>
  <si>
    <t>outfit.952f52853dcb44b69cd0acb148281432</t>
  </si>
  <si>
    <t>S Dusk Blue Jeans Jacket</t>
  </si>
  <si>
    <t>88200145</t>
  </si>
  <si>
    <t>outfit.c5394742e73b46f1b08728dfbf884b37</t>
  </si>
  <si>
    <t>XS Elenor Wrap Blouse</t>
  </si>
  <si>
    <t>outfit.df83d000317442f68694c5eda3b87b69</t>
  </si>
  <si>
    <t>XL Elenor Wrap Blouse</t>
  </si>
  <si>
    <t>Repair rack</t>
  </si>
  <si>
    <t>outfit.808ad415ff483c73</t>
  </si>
  <si>
    <t>Lace Beige Top</t>
  </si>
  <si>
    <t>outfit.d4d3253508904b4a92420dfb11738491</t>
  </si>
  <si>
    <t>S1 Ruffled Red Skirt</t>
  </si>
  <si>
    <t>W: 66, H: 88 (god stretch)</t>
  </si>
  <si>
    <t>outfit.96f7210a2ae0aa93</t>
  </si>
  <si>
    <t>M High Pressure Light Blue Striped Dress</t>
  </si>
  <si>
    <t>88000052</t>
  </si>
  <si>
    <t>outfit.e970ed3f6ffc48a1805fc82d98ef7981</t>
  </si>
  <si>
    <t>XL Washes Silk Dress Grayed Jade</t>
  </si>
  <si>
    <t>88100990</t>
  </si>
  <si>
    <t>outfit.ea213443441e43dca2bd1ac83c9636a1</t>
  </si>
  <si>
    <t>XS Ruffled Red Skirt</t>
  </si>
  <si>
    <t>outfit.f648ad76011f4b9f800f34c5b4528cbb</t>
  </si>
  <si>
    <t>https://no.fjong.com/admin/pages/edit-outfit/outfit.f648ad76011f4b9f800f34c5b4528cbb</t>
  </si>
  <si>
    <t>Outdoor Jacket Tartan Black</t>
  </si>
  <si>
    <t>Barbour</t>
  </si>
  <si>
    <t>Må settes som XS eller XXS (XL barnestørrelse)</t>
  </si>
  <si>
    <t>88100764</t>
  </si>
  <si>
    <t>outfit.a625d9b88dbd40a9b751333e6beb26a3</t>
  </si>
  <si>
    <t>Multicolor Leaf Dress</t>
  </si>
  <si>
    <t>88100925</t>
  </si>
  <si>
    <t>outfit.f35fb9bc8b8443c9ba9cbfb936f5e5df</t>
  </si>
  <si>
    <t>XL2 Cameron Skirt</t>
  </si>
  <si>
    <t>88101201</t>
  </si>
  <si>
    <t>outfit.fee8cc681da44661b16fdf09d0fd7000</t>
  </si>
  <si>
    <t>M Peony Dress</t>
  </si>
  <si>
    <t>outfit.8197aaacdd43465a940c01a1ce33f13f</t>
  </si>
  <si>
    <t>L Tabitha Golden Hour Top</t>
  </si>
  <si>
    <t>holzwe-1</t>
  </si>
  <si>
    <t>outfit.9a0e192a87d08b4c</t>
  </si>
  <si>
    <t>L Beautiful Dress</t>
  </si>
  <si>
    <t>outfit.aad989fc0422b4eb</t>
  </si>
  <si>
    <t>https://fjong.com/admin/pages/edit-outfit/outfit.aad989fc0422b4eb#edit_outfit_admin_notes</t>
  </si>
  <si>
    <t>XS2 Winslow Dress Azalea</t>
  </si>
  <si>
    <t>Så og si good as new. "kun bruksskader"</t>
  </si>
  <si>
    <t>outfit.aed7d744ffeedd77</t>
  </si>
  <si>
    <t>Narcissa red M</t>
  </si>
  <si>
    <t>outfit.e965f8f929a345ecab825313cd4b3f24</t>
  </si>
  <si>
    <t>S1 Gardenia Elysian Shirt</t>
  </si>
  <si>
    <t>Fliser opp på ermene, kan ikke leies ut mer</t>
  </si>
  <si>
    <t>outfit.181629c720b548f4a77a22851f1fbbce</t>
  </si>
  <si>
    <t>S2 Gardenia Elysian Shirt</t>
  </si>
  <si>
    <t>outfit.bbea5e265ac18aef</t>
  </si>
  <si>
    <t>XXL Scoop Back Sequin Gown</t>
  </si>
  <si>
    <t>outfit.5b429f660a4d45c0a7d7964774274812</t>
  </si>
  <si>
    <t>XL Off Shoulder Ruched Mini Dress</t>
  </si>
  <si>
    <t>kupong-3</t>
  </si>
  <si>
    <t>Onesize Kris Cardigan Dark Grey</t>
  </si>
  <si>
    <t>kupong-4</t>
  </si>
  <si>
    <t>Onesize Molly Cardigan</t>
  </si>
  <si>
    <t>outfit.662df044b9174634a35cc35c39bd1d16</t>
  </si>
  <si>
    <t>L Aina Leo Dress</t>
  </si>
  <si>
    <t>outfit.91651ca443b24b3daf198f69f3fbf225</t>
  </si>
  <si>
    <t>XS Butterfly Long Dress Aspen Gold</t>
  </si>
  <si>
    <t>outfit.58727a4c61184b6791d5411deba54c39</t>
  </si>
  <si>
    <t>M Butterfly Long Dress Aspen Gold</t>
  </si>
  <si>
    <t>88100745</t>
  </si>
  <si>
    <t>outfit.393f43fc57454e2dbda75a2e34d5b672</t>
  </si>
  <si>
    <t>L 2 Butterfly Long Dress Aspen Gold</t>
  </si>
  <si>
    <t>outfit.64a0e45c83dc4304becbf6218ac02fb8</t>
  </si>
  <si>
    <t>https://fjong.com/admin/pages/edit-outfit/outfit.64a0e45c83dc4304becbf6218ac02fb8</t>
  </si>
  <si>
    <t>S Isabella Wrap Top Mint Dandy</t>
  </si>
  <si>
    <t xml:space="preserve">God stand. </t>
  </si>
  <si>
    <t>88101224</t>
  </si>
  <si>
    <t>outfit.0135e308c548441da2f132684fda6ec0</t>
  </si>
  <si>
    <t>S1 Pleated Arm Top Aspen Gold</t>
  </si>
  <si>
    <t>88101196</t>
  </si>
  <si>
    <t>outfit.0efb674998e64290b542673894e4bffe</t>
  </si>
  <si>
    <t>XS Gloriosah Cream Blouse</t>
  </si>
  <si>
    <t>88100721</t>
  </si>
  <si>
    <t>outfit.c166fa8c6a9e4b3c9121f246bca4e610</t>
  </si>
  <si>
    <t>S 3 Xenon Blue Polo Knit Dress</t>
  </si>
  <si>
    <t>88100920</t>
  </si>
  <si>
    <t>outfit.690b9845885f4f4c881b3bd004c592aa</t>
  </si>
  <si>
    <t>Ottoman Knit Dress Emberglow</t>
  </si>
  <si>
    <t>A</t>
  </si>
  <si>
    <t>outfit.564962f46d71443f994a8157ea4b610c</t>
  </si>
  <si>
    <t>https://fjong.com/admin/pages/edit-outfit/outfit.564962f46d71443f994a8157ea4b610c</t>
  </si>
  <si>
    <t>S Synne silk rose dress</t>
  </si>
  <si>
    <t>flekker bak - smååå.</t>
  </si>
  <si>
    <t>outfit.c2c7871b40df44969ba85dea0f927f42</t>
  </si>
  <si>
    <t>S Linea Jet Black Dress</t>
  </si>
  <si>
    <t>88101064</t>
  </si>
  <si>
    <t>outfit.749c64aeabc745099091a2ecd20d8777</t>
  </si>
  <si>
    <t>XL 2 Rose Dust Dina Dress</t>
  </si>
  <si>
    <t>outfit.ee608350f8c64d238744d67b1cdeec3c</t>
  </si>
  <si>
    <t>S Butterfly Long Dress Aspen Gold</t>
  </si>
  <si>
    <t>Reparert</t>
  </si>
  <si>
    <t>outfit.1d591536f5d34b00b5fefcf4d190cfd9</t>
  </si>
  <si>
    <t>https://fjong.com/admin/pages/edit-outfit/outfit.1d591536f5d34b00b5fefcf4d190cfd9#outfit_summary</t>
  </si>
  <si>
    <t>XL Vetiver Costa Long Dress</t>
  </si>
  <si>
    <t>Feilproduksjon</t>
  </si>
  <si>
    <t>outfit.a5bdb67820dc40d1</t>
  </si>
  <si>
    <t>Lace Skirt</t>
  </si>
  <si>
    <t>88100744</t>
  </si>
  <si>
    <t>outfit.b8478620ac374f8eb3f6d455db78377d</t>
  </si>
  <si>
    <t>S2 Butterfly Long Dress Aspen Gold</t>
  </si>
  <si>
    <t>outfit.d71afbee76cc4c09ba50a580f3fdcb90</t>
  </si>
  <si>
    <t>Multicolor Floral Dress</t>
  </si>
  <si>
    <t>Kenzo</t>
  </si>
  <si>
    <t>88101284</t>
  </si>
  <si>
    <t>outfit.55204672762b406083712fabea89d10d</t>
  </si>
  <si>
    <t>XS Black Crepe Cordelia Dress</t>
  </si>
  <si>
    <t>Billie &amp; me</t>
  </si>
  <si>
    <t>outfit.cddfffe1218d43bfbd185b5c9059e380</t>
  </si>
  <si>
    <t>Safari Shirt Beige</t>
  </si>
  <si>
    <t>Lexington Company</t>
  </si>
  <si>
    <t>88100989</t>
  </si>
  <si>
    <t>outfit.68912353410648d98b7cdb42a5b26863</t>
  </si>
  <si>
    <t>M2 Ruffled Red Skirt</t>
  </si>
  <si>
    <t>outfit.07602873909f41b6a572fb50dc042dbd</t>
  </si>
  <si>
    <t>S Gala Olive Pants</t>
  </si>
  <si>
    <t>outfit.9c739a55c8a46a22</t>
  </si>
  <si>
    <t>XS Boise short dress</t>
  </si>
  <si>
    <t>outfit.ae3b425f7b70953b</t>
  </si>
  <si>
    <t>S Willow Short Dress Black</t>
  </si>
  <si>
    <t>outfit.bb7d7b6520799e66</t>
  </si>
  <si>
    <t>M Lopez Dress</t>
  </si>
  <si>
    <t>outfit.ae05e6ba5ef9877c</t>
  </si>
  <si>
    <t>L Lopez Dress</t>
  </si>
  <si>
    <t>outfit.911cfceec45d9996</t>
  </si>
  <si>
    <t>M A-line Mini dress</t>
  </si>
  <si>
    <t>88100918</t>
  </si>
  <si>
    <t>outfit.0451efb5440649ff929b90ee8fca539a</t>
  </si>
  <si>
    <t>L Draped Back Slip Top</t>
  </si>
  <si>
    <t>lulus-1</t>
  </si>
  <si>
    <t>outfit.5a51115d7353468fb41e45b8c31ea00d</t>
  </si>
  <si>
    <t>XS State Blue Dress</t>
  </si>
  <si>
    <t>Lulus</t>
  </si>
  <si>
    <t>untold-1</t>
  </si>
  <si>
    <t>outfit.864fe291945a401bbe4a1db1bc474a63</t>
  </si>
  <si>
    <t>M Evie Ceylon Yellow Long Sleeve Dress</t>
  </si>
  <si>
    <t>outfit.8730c25b49a247be</t>
  </si>
  <si>
    <t>S Mano top</t>
  </si>
  <si>
    <t>outfit.b0344fc2c8b6b308</t>
  </si>
  <si>
    <t>XS Mano top</t>
  </si>
  <si>
    <t>outfit.c27c17ce72dc43058efce34e24bcffb9</t>
  </si>
  <si>
    <t>M Ayaja Striped Skirt</t>
  </si>
  <si>
    <t>Deleted</t>
  </si>
  <si>
    <t>88200162</t>
  </si>
  <si>
    <t>outfit.aabec0f9392d459cb1158a3feafa42c3</t>
  </si>
  <si>
    <t>XS Elias Shirt Moonlight</t>
  </si>
  <si>
    <t>Hanna vil kjøpe hehe</t>
  </si>
  <si>
    <t>outfit.2b518ac585a64196939bfeba67376f99</t>
  </si>
  <si>
    <t>XS Brown Cotton Shirt</t>
  </si>
  <si>
    <t>outfit.41424c5222bb44c9890377a30487f2fc</t>
  </si>
  <si>
    <t>XS Browery Striped Pants</t>
  </si>
  <si>
    <t>outfit.0c20133857c441f59e528b29387fed2b</t>
  </si>
  <si>
    <t>outfit.61537c25869e4fb4b64d7910e69cb338</t>
  </si>
  <si>
    <t>XS 2 Cameron Skirt</t>
  </si>
  <si>
    <t>outfit.48abe912a1f740659e1a7d6edf0456a9</t>
  </si>
  <si>
    <t>L Vanilla Custard Nicoline Skirt</t>
  </si>
  <si>
    <t>88101165</t>
  </si>
  <si>
    <t>outfit.d2272a5948f34beab9bbc51046216f33</t>
  </si>
  <si>
    <t>XL 1 Cameron Skirt</t>
  </si>
  <si>
    <t>outfit.881c622dd1ad4a4696de3155635e6ac3</t>
  </si>
  <si>
    <t>L Nadia Skirt Hushed Violet</t>
  </si>
  <si>
    <t>88100924</t>
  </si>
  <si>
    <t>outfit.b77a8e245e864f269b478b8bc4ebe8ef</t>
  </si>
  <si>
    <t>XS1 Cameron Skirt</t>
  </si>
  <si>
    <t>88100302</t>
  </si>
  <si>
    <t>outfit.cc5fe27b56384f5b9b3ab9280f7b7d71</t>
  </si>
  <si>
    <t>XS Lilja Skirt Ecru</t>
  </si>
  <si>
    <t>88100301</t>
  </si>
  <si>
    <t>outfit.8e0be7c7028e4b8f8a6f69a1f0192d2b</t>
  </si>
  <si>
    <t>M Lilja Skirt Ecru</t>
  </si>
  <si>
    <t>outfit.2810ae4baded4b949ae5197afa54e91a</t>
  </si>
  <si>
    <t>XS Stranda Skirt Yellow Stripe</t>
  </si>
  <si>
    <t>outfit.111c30e5fc104510b31cdd5e6cc676c8</t>
  </si>
  <si>
    <t>M Stranda Skirt Yellow Stripe</t>
  </si>
  <si>
    <t>outfit.31db3530dd7749a5b342e0650a8c8b7a</t>
  </si>
  <si>
    <t>L Mini Lace Cream</t>
  </si>
  <si>
    <t>outfit.59f5e44d06e04f8994127e5f6cc8c05c</t>
  </si>
  <si>
    <t>S High Pressure Skirt</t>
  </si>
  <si>
    <t>outfit.acefb4576277494ebf8a334cf8e4c43c</t>
  </si>
  <si>
    <t>XS Runa Skirt Red Pique-Nique</t>
  </si>
  <si>
    <t>kupong-10</t>
  </si>
  <si>
    <t>M Emma Pants ribb</t>
  </si>
  <si>
    <t>kupong-12</t>
  </si>
  <si>
    <t>M Issey Skirt</t>
  </si>
  <si>
    <t>kupong-13</t>
  </si>
  <si>
    <t>M Edie Sweater</t>
  </si>
  <si>
    <t>lulus-3</t>
  </si>
  <si>
    <t>L Pink Ruffle Wrap</t>
  </si>
  <si>
    <t>lulus-4</t>
  </si>
  <si>
    <t>S Pink Ruffle Wrap</t>
  </si>
  <si>
    <t>multit-1</t>
  </si>
  <si>
    <t>S Vintage Multi-tie Green</t>
  </si>
  <si>
    <t>Sell on event or take photos for website</t>
  </si>
  <si>
    <t>mulitit-2</t>
  </si>
  <si>
    <t>M Vintage Multi-tie Green</t>
  </si>
  <si>
    <t>mulitit-3</t>
  </si>
  <si>
    <t>L Vintage Multi-tie Green</t>
  </si>
  <si>
    <t>multit-4</t>
  </si>
  <si>
    <t>Vintage Multi-tie Pink</t>
  </si>
  <si>
    <t>multit-5</t>
  </si>
  <si>
    <t>multit-6</t>
  </si>
  <si>
    <t>Vintage Multi-tie White</t>
  </si>
  <si>
    <t>outfit.61527660108d489c8374e4bcf9e18c69</t>
  </si>
  <si>
    <t>L1 Daylily Dress</t>
  </si>
  <si>
    <t>88100781</t>
  </si>
  <si>
    <t>outfit.1ea9f8408fd649a48f2c4f1fde128d4d</t>
  </si>
  <si>
    <t>L Draped Flower Skirt Aspen Gold</t>
  </si>
  <si>
    <t>88100780</t>
  </si>
  <si>
    <t>outfit.4c64a0b1b6d741ba94af7fea29ff0dff</t>
  </si>
  <si>
    <t>XS Draped Flower Skirt Aspen Gold</t>
  </si>
  <si>
    <t>outfit.0be9f27abad946bb85bf726761aa1042</t>
  </si>
  <si>
    <t>L Kevin Skirt</t>
  </si>
  <si>
    <t>outfit.028f434e3010464ebe6faba11f8218f9</t>
  </si>
  <si>
    <t>L Cocos Seaweed Skirt</t>
  </si>
  <si>
    <t>outfit.2297c26b5b6a4081891a5d4aaca0db7e</t>
  </si>
  <si>
    <t>S White Backless Lace Maxi Dress</t>
  </si>
  <si>
    <t>88000312</t>
  </si>
  <si>
    <t>outfit.99c064e4d6824984a93102ca1ca111a6</t>
  </si>
  <si>
    <t>XS Zip Up Lace Top Sky Captain</t>
  </si>
  <si>
    <t>88100717</t>
  </si>
  <si>
    <t>outfit.e5c202875dcf4d0798b2bb299195ee06</t>
  </si>
  <si>
    <t>XS 2 Emberglow Flower Volume Shirt</t>
  </si>
  <si>
    <t>outfit.7395b78d10084aebb906f8f83bfd89cc</t>
  </si>
  <si>
    <t>https://fjong.com/admin/pages/edit-outfit/outfit.7395b78d10084aebb906f8f83bfd89cc</t>
  </si>
  <si>
    <t>Petra Top Champagne Beige</t>
  </si>
  <si>
    <t>Returnert - må locates</t>
  </si>
  <si>
    <t>outfit.c2b4bc39283e4cecaef303b3cc2e6e2a</t>
  </si>
  <si>
    <t>M Knitted Blue Stripe Midi Dress</t>
  </si>
  <si>
    <t>Mads Nørgaard</t>
  </si>
  <si>
    <t>outfit.1378c78099224f24a8b3cf7007cdb4d5</t>
  </si>
  <si>
    <t>XS Zip Up Lace Top White</t>
  </si>
  <si>
    <t>outfit.fbda7f830faf4caf9b0a085054f22e54</t>
  </si>
  <si>
    <t>https://fjong.com/admin/pages/edit-outfit/outfit.fbda7f830faf4caf9b0a085054f22e54#edit_outfit_admin_notes</t>
  </si>
  <si>
    <t>Flower Mini Olive</t>
  </si>
  <si>
    <t>litt slitasje foran på ene sidewn. ikke. noe merkbart</t>
  </si>
  <si>
    <t>outfit.95094b40075b4c008858b298350d2f5c</t>
  </si>
  <si>
    <t>XL Black Flared Pant</t>
  </si>
  <si>
    <t>outfit.b5eefe3ba12a432dba68cb2087d8fd82</t>
  </si>
  <si>
    <t>https://fjong.com/admin/pages/edit-outfit/outfit.b5eefe3ba12a432dba68cb2087d8fd82#edit_outfit_name</t>
  </si>
  <si>
    <t>Blossom Embroidery Wrap Dress</t>
  </si>
  <si>
    <t>SoyaAulait</t>
  </si>
  <si>
    <t xml:space="preserve">Den har noen få løse tråder, men ellers kjempe fin! Slges pga den kan løsne mer i tråder så ikke vits å rense så mye. </t>
  </si>
  <si>
    <t>88101026</t>
  </si>
  <si>
    <t>outfit.71b6e06cfd824413a89cee0368de4e4f</t>
  </si>
  <si>
    <t>XL Burgundy Flare Pants</t>
  </si>
  <si>
    <t>88100749</t>
  </si>
  <si>
    <t>outfit.62f2c6c90a664d2d8d3df7785e1abc50</t>
  </si>
  <si>
    <t>rens, kom i retur16.02</t>
  </si>
  <si>
    <t>outfit.aa4a619d6cede96f</t>
  </si>
  <si>
    <t>Caden M</t>
  </si>
  <si>
    <t>Venter på retur</t>
  </si>
  <si>
    <t>outfit.91d9b52c5f5f3dc8</t>
  </si>
  <si>
    <t>S Camilla Is Dress</t>
  </si>
  <si>
    <t>outfit.88ba45c8d4a04b1395a422aae1803949</t>
  </si>
  <si>
    <t>https://fjong.com/admin/pages/edit-outfit/outfit.88ba45c8d4a04b1395a422aae1803949#outfit_summary</t>
  </si>
  <si>
    <t>Drapilia Fuchsia Blouse</t>
  </si>
  <si>
    <t>kjempe liten flekk på ermet. syntes ikke.</t>
  </si>
  <si>
    <t>outfit.7d2762e1217441cd80b15eb938693567</t>
  </si>
  <si>
    <t>https://fjong.com/admin/pages/edit-outfit/outfit.7d2762e1217441cd80b15eb938693567#outfit_summary</t>
  </si>
  <si>
    <t>Vetiver Vintage Button Dress</t>
  </si>
  <si>
    <t xml:space="preserve">litt slitt av bruk. </t>
  </si>
  <si>
    <t>outfit.c11af96af30144e881779bfa5f2f2d5b</t>
  </si>
  <si>
    <t>XL Gail Pale Aqua Dress</t>
  </si>
  <si>
    <t>outfit.581e81dba8b048619e0e8df8b35fc174</t>
  </si>
  <si>
    <t>XS Juliette Skirt Checkmeout</t>
  </si>
  <si>
    <t>outfit.07b324742c994278b781ffb86845e72a</t>
  </si>
  <si>
    <t>XS Carlico Trousers</t>
  </si>
  <si>
    <t>lulus-2</t>
  </si>
  <si>
    <t>XL Blue Ruffle Wrap</t>
  </si>
  <si>
    <t>WFR</t>
  </si>
  <si>
    <t>lulus-5</t>
  </si>
  <si>
    <t>XS Pink Halterneck</t>
  </si>
  <si>
    <t>Needs photos. Air of romance?</t>
  </si>
  <si>
    <t>88000309</t>
  </si>
  <si>
    <t>outfit.9e50c4cb7e564151b3494f501b7d893d</t>
  </si>
  <si>
    <t>XS Pleated Arm Top Aspen Gold</t>
  </si>
  <si>
    <t>outfit.868c43f89e2d4e24b809186a6fdffc93</t>
  </si>
  <si>
    <t>XS Temporary Blouse</t>
  </si>
  <si>
    <t>outfit.3f477cf009634da8af97fc1582318390</t>
  </si>
  <si>
    <t>Vibeke Shirt Maxi Dress Green</t>
  </si>
  <si>
    <t>MagMaLou</t>
  </si>
  <si>
    <t>outfit.bf2acee116722011</t>
  </si>
  <si>
    <t>https://no.fjong.com/admin/pages/edit-outfit/outfit.bf2acee116722011</t>
  </si>
  <si>
    <t>Jana skirt</t>
  </si>
  <si>
    <t>Ser ikke noe feil på det.</t>
  </si>
  <si>
    <t>outfit.87cafc24da73f5a4</t>
  </si>
  <si>
    <t>https://no.fjong.com/admin/pages/edit-outfit/outfit.87cafc24da73f5a4#edit_outfit_admin_notes</t>
  </si>
  <si>
    <t>outfit.92bab9820887db22</t>
  </si>
  <si>
    <t>https://no.fjong.com/admin/pages/edit-outfit/outfit.92bab9820887db22</t>
  </si>
  <si>
    <t>Blue Striped Skirt</t>
  </si>
  <si>
    <t>outfit.f32a7a5980ee4c3ea1a1b9c729b36940</t>
  </si>
  <si>
    <t>XS Emotional Jacket</t>
  </si>
  <si>
    <t>outfit.37b13947071947b69fa7e9e5aaf8c74d</t>
  </si>
  <si>
    <t>S Smoke Bjørg Shaggy Cardigan</t>
  </si>
  <si>
    <t>outfit.5d683972fd1e499cbc818cb964bf1420</t>
  </si>
  <si>
    <t>S Coral Sweater</t>
  </si>
  <si>
    <t>outfit.28a83fc7d67245ed8eadaa5dd4a5d354</t>
  </si>
  <si>
    <t>S Dark Coral Sweater</t>
  </si>
  <si>
    <t>outfit.d06ff4c4bf5444a9bf498d600c5a90a3</t>
  </si>
  <si>
    <t>S Sand Crochet Sweater</t>
  </si>
  <si>
    <t>outfit.023f07d439ba4be7895260a95cde5ad4</t>
  </si>
  <si>
    <t>S White Ribbed Sweater</t>
  </si>
  <si>
    <t>outfit.eec707e09eb6407e9fad648aa0df045c</t>
  </si>
  <si>
    <t>S Black Gate Dress</t>
  </si>
  <si>
    <t>outfit.6863ca63479f407698d3588283a2402c</t>
  </si>
  <si>
    <t>L Double Sandy Set</t>
  </si>
  <si>
    <t>item has an unremovable stain the back and also some small stains infront, item is also quite worn out</t>
  </si>
  <si>
    <t>outfit.61e81b24086f4336996752bc407f409c</t>
  </si>
  <si>
    <t>S Blossom Embroidery Contrast Dress</t>
  </si>
  <si>
    <t>outfit.e0904bc536a64b169b1a3bcd6de2584d</t>
  </si>
  <si>
    <t>S Blossom Embroidery Raglan Sleeve Dress</t>
  </si>
  <si>
    <t>outfit.e60238f0d2d3461892ec64ccfc8ef1dc</t>
  </si>
  <si>
    <t>outfit.a9311de3321e418ebfe1a8548f37731a</t>
  </si>
  <si>
    <t>S Blossom Wrap Dress</t>
  </si>
  <si>
    <t>outfit.986a5a4f62884d7d97ad3cb6463a4df9</t>
  </si>
  <si>
    <t>S Feather Back Opening Embroidery Dress</t>
  </si>
  <si>
    <t>outfit.289d776ab4654bca91f229223843cea1</t>
  </si>
  <si>
    <t>S Feather Embroidery Contrast Dress</t>
  </si>
  <si>
    <t>outfit.b2206c1b8be94546ab034c86d3fc7006</t>
  </si>
  <si>
    <t>S Lima Sky Blue Dress</t>
  </si>
  <si>
    <t>Rift nederst</t>
  </si>
  <si>
    <t>outfit.01738c87529546bfb8c032dc16027359</t>
  </si>
  <si>
    <t>S Shoulder Embellished Tunic</t>
  </si>
  <si>
    <t>outfit.3f35389557f44f9b8d089622fabdea74</t>
  </si>
  <si>
    <t>XS Ann-Karin Vintage Floral Skirt</t>
  </si>
  <si>
    <t>outfit.f68a51b230914cf4b754f6e23959e186</t>
  </si>
  <si>
    <t>XL Black Idsal Skirt</t>
  </si>
  <si>
    <t>outfit.aed78c5c88ac4c4a88a59f9e5277364c</t>
  </si>
  <si>
    <t>XS Dipper Opal Trousers</t>
  </si>
  <si>
    <t>outfit.293a9e98118b430a8581ed862228b106</t>
  </si>
  <si>
    <t>Feil bilder.i FJONG admin</t>
  </si>
  <si>
    <t>outfit.a21324f825fb4634a4f16ed74c0a9740</t>
  </si>
  <si>
    <t>outfit.c5044eaaaaec4874b9e0ee6319a252f1</t>
  </si>
  <si>
    <t>Pleated Skirt Xenon Blue</t>
  </si>
  <si>
    <t>outfit.dd0b03c687ab45b791856ff67b23c03e</t>
  </si>
  <si>
    <t>outfit.86651b9dceb1480d8fa76e59bbbf7bb6</t>
  </si>
  <si>
    <t>Masine Dress Lavender</t>
  </si>
  <si>
    <t>outfit.2a02ed29f6204423bfcd612ce3ea3d59</t>
  </si>
  <si>
    <t>Sand Riot Blazer</t>
  </si>
  <si>
    <t>Hanna</t>
  </si>
  <si>
    <t>outfit.4b74f043d01c40d080db6fcbd747df8d</t>
  </si>
  <si>
    <t>outfit.60e2f1cd2f9d4f088234f7c2ec4e173e</t>
  </si>
  <si>
    <t>outfit.726656cef89c4b5f86f6d0c858712b0c</t>
  </si>
  <si>
    <t>outfit.064d46ea3457402a9085a81d53f419f0</t>
  </si>
  <si>
    <t>Grey Marte Rococo Jacket</t>
  </si>
  <si>
    <t>outfit.616879056b4d4e198d25063e85ffcb2f</t>
  </si>
  <si>
    <t>Spring Dress Black</t>
  </si>
  <si>
    <t>outfit.dd8006f954d6404799680411788902be</t>
  </si>
  <si>
    <t>Spring Dress Grey</t>
  </si>
  <si>
    <t>outfit.e3735961b062468b98c5b4593e186809</t>
  </si>
  <si>
    <t>outfit.419687cbb0ea45008b118161d71c564a</t>
  </si>
  <si>
    <t>outfit.56a4f45290ba400f8d292d8a51096527</t>
  </si>
  <si>
    <t>outfit.ada11dc79225409485c894da500d1488</t>
  </si>
  <si>
    <t>Ceiling Block Print Aria Dress</t>
  </si>
  <si>
    <t>outfit.adb30dd1d4db430fb1179944422a2ca1</t>
  </si>
  <si>
    <t>outfit.d442666efaa34f429ad0b56c0046f6a6</t>
  </si>
  <si>
    <t>outfit.dc2fbb9d626d4b8cba806fe035ab0905</t>
  </si>
  <si>
    <t>outfit.dc70f5173cd146d187ad4c1dccca39a6</t>
  </si>
  <si>
    <t>outfit.0b5d348bcc9149d3b5b9b297bf008eda</t>
  </si>
  <si>
    <t>outfit.4a55a612adf64ba4bc92ae005cf818bc</t>
  </si>
  <si>
    <t>outfit.4b503b91057041f0bf5a9f3135664d8e</t>
  </si>
  <si>
    <t>outfit.3e2c89b932744f1eb141b232937e9c67</t>
  </si>
  <si>
    <t>Bianca Lace Jumpsuit</t>
  </si>
  <si>
    <t>outfit.7460f02d097a45fb873290b4caf61989</t>
  </si>
  <si>
    <t>outfit.75ea032f522344ca9da968f0f03153ff</t>
  </si>
  <si>
    <t>outfit.94c2aa4bbb244470a65c268164cc2bcf</t>
  </si>
  <si>
    <t>outfit.a73d327c2ca24e36a5103c8342613219</t>
  </si>
  <si>
    <t>outfit.59db85061e7a478db1c3580e680137ec</t>
  </si>
  <si>
    <t>outfit.727d6be251454e3eb0ca131e4c773e9f</t>
  </si>
  <si>
    <t>outfit.34e07517d69b44c09233084c49b4a83e</t>
  </si>
  <si>
    <t>outfit.470a1c0df40d47a583e80f1ca42d9212</t>
  </si>
  <si>
    <t>outfit.076fec1447b74630b56bda6173fabe36</t>
  </si>
  <si>
    <t>outfit.7f30a51cbd044197bf600721f3a7cd75</t>
  </si>
  <si>
    <t>outfit.4c9cb960c2ee484883eea22999bc1a27</t>
  </si>
  <si>
    <t>Faye Shoulder Dress Black</t>
  </si>
  <si>
    <t>outfit.56f29069a17b468bb1054136bb211bd0</t>
  </si>
  <si>
    <t>outfit.0e92130f6b144c8db776928ba4f0e01c</t>
  </si>
  <si>
    <t>outfit.2fec57c8ce224226b6049c8c34a99f91</t>
  </si>
  <si>
    <t>outfit.31efeb03a0a147e79aa0a3b7d994badd</t>
  </si>
  <si>
    <t>Faye Shoulder Dress Blue</t>
  </si>
  <si>
    <t>outfit.46a57f02cc2144ddb20b38d581a12bb8</t>
  </si>
  <si>
    <t>outfit.5a49f134168a4e439bc3051688881a98</t>
  </si>
  <si>
    <t>outfit.5d936062738945f5b3c6cbf73809c05e</t>
  </si>
  <si>
    <t>outfit.7cb9a98106104eb09aec586679cf84c3</t>
  </si>
  <si>
    <t>outfit.9a557603af6e423993d3f2681f1c6011</t>
  </si>
  <si>
    <t>outfit.a9d86e5af38d49528be58129fc056433</t>
  </si>
  <si>
    <t>outfit.0b7f8987b0b44a208cfe7f2ce5b35691</t>
  </si>
  <si>
    <t>outfit.0fa577c0f2a5456d9312b3507b4303c6</t>
  </si>
  <si>
    <t>outfit.100cfc2babe742dd92867d69ddf0936e</t>
  </si>
  <si>
    <t>outfit.568e0ebebf7b47eba517a3ef1d947c50</t>
  </si>
  <si>
    <t>outfit.57f17c59d9e1457193fe4ac6fb9b23ba</t>
  </si>
  <si>
    <t>outfit.58534b0585634722be0e695a0dbe5be2</t>
  </si>
  <si>
    <t>outfit.6cbcf8cae77e48ea9c55009484798c15</t>
  </si>
  <si>
    <t>outfit.058e893415824af6b64749cfc051e74d</t>
  </si>
  <si>
    <t>outfit.16a9ddab11bd4518897061d811316940</t>
  </si>
  <si>
    <t>outfit.d2be169b5ef2410d986883ce52bd5271</t>
  </si>
  <si>
    <t>Lagoon Print Tunic</t>
  </si>
  <si>
    <t>outfit.bff1e6d642824c8387d567c03f0b1d83</t>
  </si>
  <si>
    <t>outfit.c720562c5b70454cb4294534b5d7f173</t>
  </si>
  <si>
    <t>Silver Hella Kaftan</t>
  </si>
  <si>
    <t>outfit.80e4feaac5f5418d90ef6b9f83ed7261</t>
  </si>
  <si>
    <t>outfit.d136925f480a4ab094ed3253a5eaa95d</t>
  </si>
  <si>
    <t>Spring Shortsleeve Dress Grey</t>
  </si>
  <si>
    <t>outfit.2739bdf215b24c19aa425915f94a9dee</t>
  </si>
  <si>
    <t>Brigitte Shoulder Dress</t>
  </si>
  <si>
    <t>outfit.518ef36ef26c4c1a9f9de153da7c840e</t>
  </si>
  <si>
    <t>outfit.8a1ca7e8a86041baacef20b77013eb73</t>
  </si>
  <si>
    <t>outfit.0b851632b47f44c2bb4e438c691d3f6d</t>
  </si>
  <si>
    <t>Drew Dress</t>
  </si>
  <si>
    <t>outfit.3803aea3bbe340dcad992ed59d4c2cad</t>
  </si>
  <si>
    <t>outfit.76b263ea5aaa4d89be8c7877f0a2dc8d</t>
  </si>
  <si>
    <t>outfit.770cb2a148174b42adc6eba7fdb8cf11</t>
  </si>
  <si>
    <t>outfit.3bd0846989404ef0ab5bcfa3aa73224f</t>
  </si>
  <si>
    <t>outfit.46d008fbf3d14ad491a44b5c617b8417</t>
  </si>
  <si>
    <t>outfit.4dc10de1ceb849c49f0b2c1a0d894714</t>
  </si>
  <si>
    <t>outfit.a09b86f77ed442d79d24dcdb9c460a79</t>
  </si>
  <si>
    <t>Black Stone Dress</t>
  </si>
  <si>
    <t>outfit.b39164e52fd445938d1614ca50609f38</t>
  </si>
  <si>
    <t>outfit.21a5209b91c342a4a0e587fb91f592f5</t>
  </si>
  <si>
    <t>outfit.3d05e7f7b4c24e6d9eb1b0c0bab74964</t>
  </si>
  <si>
    <t>outfit.7109f770179d41c795a5ca4bed4e247e</t>
  </si>
  <si>
    <t>outfit.b6aede50dcb94e128c93e7088d164499</t>
  </si>
  <si>
    <t>Double Sandy Set</t>
  </si>
  <si>
    <t>outfit.cbd9d89b87a540579a4e6c729b901fd9</t>
  </si>
  <si>
    <t>outfit.2942d8a51f8f4f44aa8ab50dd0be2e22</t>
  </si>
  <si>
    <t>outfit.2fb73cd21d0e417a8c4a6b5949259bef</t>
  </si>
  <si>
    <t>outfit.40b6cf02c59c41ef969a19d7aea84562</t>
  </si>
  <si>
    <t>outfit.674240b37745499f9e7d59ac007b9201</t>
  </si>
  <si>
    <t>outfit.8447a802a4ef4601b5ac4410e43c3b6f</t>
  </si>
  <si>
    <t>outfit.8f2375dc47ef4f9990facb66c7a72aa5</t>
  </si>
  <si>
    <t>outfit.bb1719a3be8e4cabad8ecd65fa8173c8</t>
  </si>
  <si>
    <t>Frost Top</t>
  </si>
  <si>
    <t>outfit.eb39c454028146d19c446b833c81ae3b</t>
  </si>
  <si>
    <t>Blossom Embroidery Embellished Dress</t>
  </si>
  <si>
    <t>outfit.67bddd3e734f4c8388382cf9a0e60e28</t>
  </si>
  <si>
    <t>Blossom Embroidery Raglan Sleeve Tunic</t>
  </si>
  <si>
    <t>outfit.4c96620b5f444f05adcd28bcfd3861d5</t>
  </si>
  <si>
    <t>S Emberglow Kaylee Knit</t>
  </si>
  <si>
    <t>krympet i vask, mer en XS</t>
  </si>
  <si>
    <t>outfit.6b641544a5f549ff8593ea9a06facbec</t>
  </si>
  <si>
    <t>Black &amp; White Leona &amp; Leaf Tunic</t>
  </si>
  <si>
    <t>outfit.69315a3e5eb046a6bcba4c6a21b7f26d</t>
  </si>
  <si>
    <t>Grey Brit Shirt Dress</t>
  </si>
  <si>
    <t>outfit.d74bae88d366402b8dd4864f3f98bc6d</t>
  </si>
  <si>
    <t>Sand Skunk Trouser</t>
  </si>
  <si>
    <t>outfit.d81902b0066044ac9204098381820612</t>
  </si>
  <si>
    <t>outfit.8db834a73b7f4b7da73bde4c117cfaec</t>
  </si>
  <si>
    <t>outfit.db4f0af6790b43e2b6d42e47f39c4d57</t>
  </si>
  <si>
    <t>Dots Hot Pink Native New Yorker Pants</t>
  </si>
  <si>
    <t>outfit.f1ee75f9f833414f94912e1a0513487c</t>
  </si>
  <si>
    <t>outfit.1b3a8279b2b64c4c8bcbb8baf6d6348e</t>
  </si>
  <si>
    <t>outfit.e132220cc0b44660a93f7752c45a2464</t>
  </si>
  <si>
    <t>Black Gallè Pants</t>
  </si>
  <si>
    <t>outfit.a2ca8a104fea457c98f386b5dd471856</t>
  </si>
  <si>
    <t>Blossom Embroidery Raglan Sleeve Dress</t>
  </si>
  <si>
    <t>outfit.90acfab765674a3ea8382b104aba70af</t>
  </si>
  <si>
    <t>Feather Embroidery Front Pleated Dress</t>
  </si>
  <si>
    <t>outfit.335f4ee814084c619c1352435bd479ef</t>
  </si>
  <si>
    <t>Black Gallè Mesh Top</t>
  </si>
  <si>
    <t>outfit.165b95aa6e764d5280b1fa80bb7755c8</t>
  </si>
  <si>
    <t>Blue Leona Tank Top</t>
  </si>
  <si>
    <t>outfit.9d55683a3d9846f19472d52cece0f9c9</t>
  </si>
  <si>
    <t>Leona Leaf Crop</t>
  </si>
  <si>
    <t>outfit.612f898671fe45f69c96eee4ac62dd56</t>
  </si>
  <si>
    <t>https://no.fjong.com/admin/pages/edit-outfit/outfit.612f898671fe45f69c96eee4ac62dd56</t>
  </si>
  <si>
    <t>3 Pom Pom Knit</t>
  </si>
  <si>
    <t>outfit.2fa5e5fcf4164beda82708c8b4f3cee1</t>
  </si>
  <si>
    <t>https://no.fjong.com/admin/pages/edit-outfit/outfit.2fa5e5fcf4164beda82708c8b4f3cee1</t>
  </si>
  <si>
    <t>outfit.207c866957714c84b7ef61de627a8c3d</t>
  </si>
  <si>
    <t>L Lima Sky Blue Dress</t>
  </si>
  <si>
    <t>88101044</t>
  </si>
  <si>
    <t>outfit.d30ce96554c04ee3a5d72d87c9213df8</t>
  </si>
  <si>
    <t>L Nightshade Sophia Skirt</t>
  </si>
  <si>
    <t>88101045</t>
  </si>
  <si>
    <t>outfit.afeb5db35325455bb65343927dfb2aaa</t>
  </si>
  <si>
    <t>XL Nightshade Sophia Skirt</t>
  </si>
  <si>
    <t>M Pleated Arm Top Aspen Gold</t>
  </si>
  <si>
    <t>Bittesmå løse tråder, men ellers fin!</t>
  </si>
  <si>
    <t>outfit.90f0ca9444684a8d9731691dbf5f9691</t>
  </si>
  <si>
    <t>https://no.fjong.com/admin/pages/edit-outfit/outfit.90f0ca9444684a8d9731691dbf5f9691</t>
  </si>
  <si>
    <t>outfit.b70d38123f2e45a4b7b2a17e9d637eae</t>
  </si>
  <si>
    <t>https://no.fjong.com/admin/pages/edit-outfit/outfit.b70d38123f2e45a4b7b2a17e9d637eae</t>
  </si>
  <si>
    <t>outfit.e55bea435f634b42b5a8618528b11f2f</t>
  </si>
  <si>
    <t>https://no.fjong.com/admin/pages/edit-outfit/outfit.e55bea435f634b42b5a8618528b11f2f</t>
  </si>
  <si>
    <t>2 Pom Pom Knit</t>
  </si>
  <si>
    <t>outfit.e2a4768abd954305a3e8ee84c562e7bd</t>
  </si>
  <si>
    <t>Polka Dot Blouse</t>
  </si>
  <si>
    <t>Moods of Norway</t>
  </si>
  <si>
    <t>1800</t>
  </si>
  <si>
    <t>outfit.5aea756807354309a1489221ef986479</t>
  </si>
  <si>
    <t>M Olana Flower Dress</t>
  </si>
  <si>
    <t>flekker på høyre side på livet, på "beltet"</t>
  </si>
  <si>
    <t>outfit.12852c024f984b2998c4f3969d664d88</t>
  </si>
  <si>
    <t>https://fjong.com/admin/pages/edit-outfit/outfit.12852c024f984b2998c4f3969d664d88</t>
  </si>
  <si>
    <t>Dotted Rust Top</t>
  </si>
  <si>
    <t>Ikke blitt leid ut (sjekk tilstand før endelig pris)</t>
  </si>
  <si>
    <t>outfit.96a155450719462f90835d3aa3067946</t>
  </si>
  <si>
    <t>XS Zip Front Pencil Skirt</t>
  </si>
  <si>
    <t>88101142</t>
  </si>
  <si>
    <t>outfit.c9c9cba42e35426691fb0f960ed43008</t>
  </si>
  <si>
    <t>XS Red Risandra Dress</t>
  </si>
  <si>
    <t>sy på merkelapp</t>
  </si>
  <si>
    <t>88100886</t>
  </si>
  <si>
    <t>outfit.4b772373c25e40c291031f14ac1521eb</t>
  </si>
  <si>
    <t>Green Lace Dress</t>
  </si>
  <si>
    <t>Perseverance</t>
  </si>
  <si>
    <t>88100322</t>
  </si>
  <si>
    <t>outfit.9cb602e5b83949d49bc50bbbfa5b7d04</t>
  </si>
  <si>
    <t>L Dusk Blue Jeans Jacket</t>
  </si>
  <si>
    <t>kupong-5</t>
  </si>
  <si>
    <t>S Arja Sweater - Oatmeal / Red</t>
  </si>
  <si>
    <t>88200542</t>
  </si>
  <si>
    <t>outfit.b2c7cdede6f9474c801759ad33953e51</t>
  </si>
  <si>
    <t>S Outer Space Hildur Jacket</t>
  </si>
  <si>
    <t>kupong-6</t>
  </si>
  <si>
    <t>M Arja Sweater - White / Orange</t>
  </si>
  <si>
    <t>kupong-7</t>
  </si>
  <si>
    <t>L Arja Sweater - White / Grey</t>
  </si>
  <si>
    <t>88200125</t>
  </si>
  <si>
    <t>outfit.80e18f60bb054c46a29a8dccd47999d1</t>
  </si>
  <si>
    <t>XL Nissa Ruffle Pants</t>
  </si>
  <si>
    <t>kupong-1</t>
  </si>
  <si>
    <t>S/M Camille Sweater Blue</t>
  </si>
  <si>
    <t>kupong-2</t>
  </si>
  <si>
    <t>M/L Camille Sweater Orange</t>
  </si>
  <si>
    <t>88200184</t>
  </si>
  <si>
    <t>outfit.a41a8d76220c411ca3549582ec436004</t>
  </si>
  <si>
    <t>XS Dante Dress Off White</t>
  </si>
  <si>
    <t>88101275</t>
  </si>
  <si>
    <t>outfit.55900da472ff45abb429fa9a2f84409f</t>
  </si>
  <si>
    <t>XS Copper Sparkle Jersey Simona Top</t>
  </si>
  <si>
    <t>88200182</t>
  </si>
  <si>
    <t>outfit.59ddaed88ab44fc58a989b1b6e46768e</t>
  </si>
  <si>
    <t>L Dante Dress Off White</t>
  </si>
  <si>
    <t>88100166</t>
  </si>
  <si>
    <t>outfit.60915e23f1014eef851ef54d09b8f69e</t>
  </si>
  <si>
    <t>S Mike Tee</t>
  </si>
  <si>
    <t>88200171</t>
  </si>
  <si>
    <t>outfit.956816bd188e438bb8e54216b6a80ec0</t>
  </si>
  <si>
    <t>M Mike Skirt Frosted White</t>
  </si>
  <si>
    <t>88100159</t>
  </si>
  <si>
    <t>outfit.ab1465bb0c184dbcaa4c44ef4e393ca2</t>
  </si>
  <si>
    <t>XS Mike Tee</t>
  </si>
  <si>
    <t>asos-1</t>
  </si>
  <si>
    <t>XL Navy Pleated Dress</t>
  </si>
  <si>
    <t>outfit.a3e7418bac5549a7b469bad4b72c4c5e</t>
  </si>
  <si>
    <t>Caramel Pinstripe Midi Skirt</t>
  </si>
  <si>
    <t>Ralph Lauren</t>
  </si>
  <si>
    <t>Lots of small holes in front</t>
  </si>
  <si>
    <t>1700</t>
  </si>
  <si>
    <t>88100158</t>
  </si>
  <si>
    <t>outfit.53ffb714a26d4abb917a4ff4fe5bed5a</t>
  </si>
  <si>
    <t>88100838</t>
  </si>
  <si>
    <t>outfit.270d254f002a48f482baa0bb0c700d31</t>
  </si>
  <si>
    <t>S Gloriosah Cream Blouse</t>
  </si>
  <si>
    <t>L Button-front Henrietta Dress</t>
  </si>
  <si>
    <t>outfit.4906cc56db024c6aab7f83a9f4212446</t>
  </si>
  <si>
    <t>3XL Alex Denim Shirt</t>
  </si>
  <si>
    <t>outfit.ac4a27dc4973411cb3b4e0031d246217</t>
  </si>
  <si>
    <t>outfit.1d019cb2152540609969684aa547d21e</t>
  </si>
  <si>
    <t>outfit.570f138cb9aa4b81a76b56190c107bac</t>
  </si>
  <si>
    <t>outfit.acb94cbb42e1b894</t>
  </si>
  <si>
    <t>Foxtrot Dress</t>
  </si>
  <si>
    <t>outfit.9a6b9da3c2294f03bd239a6e863955bb</t>
  </si>
  <si>
    <t>Pussy Bow Pleated Blouse Creme</t>
  </si>
  <si>
    <t>Rena Lange</t>
  </si>
  <si>
    <t>outfit.e7badb6799c6447c9df6fb446d00aefb</t>
  </si>
  <si>
    <t>XL Black Gallè Mesh Vest</t>
  </si>
  <si>
    <t>outfit.2ce38eca85f447909fc7182e26fefb3e</t>
  </si>
  <si>
    <t>S White Sleveless Faux Fur Jacket</t>
  </si>
  <si>
    <t>outfit.09e10a444340406da8d16883ca9ddd5a</t>
  </si>
  <si>
    <t>outfit.5816666fc304450f92eee9c156742ef5</t>
  </si>
  <si>
    <t>XS Cropped Bubble Jacket</t>
  </si>
  <si>
    <t>outfit.5ed0e8b503714935bd39c786c57e8a54</t>
  </si>
  <si>
    <t>XS Sand Riot Blazer</t>
  </si>
  <si>
    <t>outfit.9c33d7a5c8114d3192d7ab2310bbe4ca</t>
  </si>
  <si>
    <t>S Army Crochet Sweater</t>
  </si>
  <si>
    <t>outfit.cd2a0bc414874c5e95b22b854504f741</t>
  </si>
  <si>
    <t>Sand Crochet Sweater</t>
  </si>
  <si>
    <t>outfit.9869f29fbd3e4e7582aeba76197a3c40</t>
  </si>
  <si>
    <t>S White Crochet Sweater</t>
  </si>
  <si>
    <t>outfit.3cb32ed1719c4c9d885517a781cea52e</t>
  </si>
  <si>
    <t>XS C.L.E.A.N Dress Grey</t>
  </si>
  <si>
    <t>outfit.98068f7191b048d8a1802f936efc0e04</t>
  </si>
  <si>
    <t>outfit.59326b2af9af401cac68a656d0b71fc6</t>
  </si>
  <si>
    <t>XS Fall Dress Navy</t>
  </si>
  <si>
    <t>outfit.1c009820b8df49c8b96add8559ebacea</t>
  </si>
  <si>
    <t xml:space="preserve">XS Bon Sweater Rose Gem </t>
  </si>
  <si>
    <t>Flekk på magen</t>
  </si>
  <si>
    <t>outfit.a758db1e041e498fbf92da9fe24dc23d</t>
  </si>
  <si>
    <t>outfit.d4c24953950847ec8de022460b917ebc</t>
  </si>
  <si>
    <t>Paula Sweater Camel</t>
  </si>
  <si>
    <t>liten</t>
  </si>
  <si>
    <t>outfit.2dfb6e55b7e949d08c177f65e676bf6c</t>
  </si>
  <si>
    <t>XL Spring Dress Black</t>
  </si>
  <si>
    <t>outfit.178816264aec41579db79e1bcf1b01a7</t>
  </si>
  <si>
    <t>XS Spring Dress Grey</t>
  </si>
  <si>
    <t>outfit.21def3c682b9458da15fbbd6a0135dcf</t>
  </si>
  <si>
    <t>S Spring Dress Grey</t>
  </si>
  <si>
    <t>outfit.831c35bffa05471a88c438aa6fce5bcd</t>
  </si>
  <si>
    <t>outfit.3ef6d2dce9f4492d905e79441b02fb8d</t>
  </si>
  <si>
    <t>outfit.5de64381ef0e4d4aa866f45b057a2b94</t>
  </si>
  <si>
    <t>outfit.92c893d7a1364d06a293c5ab1caa32ec</t>
  </si>
  <si>
    <t>outfit.fef8bbf2fe2944f4a5cb96caca449b1a</t>
  </si>
  <si>
    <t>outfit.5b329527268148b28724495113587299</t>
  </si>
  <si>
    <t>M Spring Dress White</t>
  </si>
  <si>
    <t>outfit.f00c448d78fb43c48af765b5ea372ce4</t>
  </si>
  <si>
    <t>Spring Dress White</t>
  </si>
  <si>
    <t>outfit.67a61ff30d144d9a89aa85b141c52c7a</t>
  </si>
  <si>
    <t>XS Torn Long Animal Floral Creme Dress</t>
  </si>
  <si>
    <t>outfit.17d697a3168347bcb51b5bddf26426a2</t>
  </si>
  <si>
    <t>XS Black Affair Dress</t>
  </si>
  <si>
    <t>outfit.5d36946b12e547aea82bf9d4d3a232d5</t>
  </si>
  <si>
    <t>XS Black Hidra Dress</t>
  </si>
  <si>
    <t>outfit.5b20560e06e74eeba9df2194ca358eb3</t>
  </si>
  <si>
    <t>XS Black Lenient Jumpsuit</t>
  </si>
  <si>
    <t>outfit.091fce5fb26e4a22ba2e11d67dcb1357</t>
  </si>
  <si>
    <t>outfit.920ba899b40c41d2bd4e00b0de4db2df</t>
  </si>
  <si>
    <t xml:space="preserve">Gisele Dress Rose Gem </t>
  </si>
  <si>
    <t>flekk bak venstre side, i kne/legghøyde</t>
  </si>
  <si>
    <t>outfit.fc7eda63ba034f1092118c0c1b183b8a</t>
  </si>
  <si>
    <t>outfit.241022fcc99d497da06c08e99ce6f3e9</t>
  </si>
  <si>
    <t>M Fiona Blazer Black Silver  crop</t>
  </si>
  <si>
    <t>ROTATE</t>
  </si>
  <si>
    <t>Oxholm</t>
  </si>
  <si>
    <t>paljettene detter av i rens</t>
  </si>
  <si>
    <t>outfit.9f9956f6233a4dba84db74cfd17e7581</t>
  </si>
  <si>
    <t>S Fiona Blazer Black Silver  crop</t>
  </si>
  <si>
    <t>outfit.33b2179ccaa44775a9c1594f0eef87e7</t>
  </si>
  <si>
    <t>outfit.f044ba6c5a2c424598efe3270e5aa115</t>
  </si>
  <si>
    <t>XS Natasha Jumpsuit Black Silver</t>
  </si>
  <si>
    <t>outfit.f38419bf45334b138aea820edf593576</t>
  </si>
  <si>
    <t>XS Caitlin Skirt Black Silver</t>
  </si>
  <si>
    <t>outfit.f4986a85218749bbb3ed5a9b64c59977</t>
  </si>
  <si>
    <t>XS Fading Curtain Print Olea Dress</t>
  </si>
  <si>
    <t>outfit.c027595bed4c4920876929804025effa</t>
  </si>
  <si>
    <t xml:space="preserve">M Sequins Puff Sleeve Dress Pink </t>
  </si>
  <si>
    <t>helt ødelagt etter en rens! tråder dratt ut og paljetter detter av.</t>
  </si>
  <si>
    <t>outfit.5727d0c47b0243c6b8907b6574bec77b</t>
  </si>
  <si>
    <t>L Mint Renè Gown</t>
  </si>
  <si>
    <t>outfit.5d589a57c5e44dbea0543b6571bf1159</t>
  </si>
  <si>
    <t>XS Mint Renè Gown</t>
  </si>
  <si>
    <t>outfit.37f94b27ee7646dab1411a88a9f578e0</t>
  </si>
  <si>
    <t>S Spring Short Dress Black</t>
  </si>
  <si>
    <t>outfit.6136bc952fe04b5ea9f9b097c486b07c</t>
  </si>
  <si>
    <t>M Black &amp; White Leaf Tunic</t>
  </si>
  <si>
    <t>outfit.c9b02cffa22042118df20e0d722f6fd5</t>
  </si>
  <si>
    <t>S Sierra Dress Riviera blue</t>
  </si>
  <si>
    <t>Løse tråder over det hele, fpr det ikke helt bort, og kommer garantert til å få flere</t>
  </si>
  <si>
    <t>outfit.fafd8080b18141ce9e1c26be34213c8b</t>
  </si>
  <si>
    <t>L Black &amp; White Leona &amp; Leaf Tunic</t>
  </si>
  <si>
    <t>outfit.afc1bdb77e184b10bd3f58d32a54adc5</t>
  </si>
  <si>
    <t>Champagne Ruffle Wrap Dress</t>
  </si>
  <si>
    <t>Flekk på høyre skulder og noen på skjørtet, knapt synlig</t>
  </si>
  <si>
    <t>outfit.3f8e1a16f2c540258828a59d348c9442</t>
  </si>
  <si>
    <t>S Blue Leona Tunic</t>
  </si>
  <si>
    <t>outfit.634b1511f5dc4cda9ec643d45881a675</t>
  </si>
  <si>
    <t>S Grey Alva Tunic</t>
  </si>
  <si>
    <t>outfit.04bc4b5d40ed441b9fe2cfa36b8fa482</t>
  </si>
  <si>
    <t>Cybill Dusty Blue</t>
  </si>
  <si>
    <t>outfit.394da7e98f8a4531b64e45da73749eec</t>
  </si>
  <si>
    <t>Linda Quetzal Green Top</t>
  </si>
  <si>
    <t>outfit.e44a0d3bd8d64f12bc5bc51af6effca2</t>
  </si>
  <si>
    <t>Lotus Top</t>
  </si>
  <si>
    <t>outfit.5f54e8476e6a441380f6ca4399977575</t>
  </si>
  <si>
    <t>M Mint Renè Dress</t>
  </si>
  <si>
    <t>outfit.2a4888e83fed40f78563fe0742b41f22</t>
  </si>
  <si>
    <t>Drown Me Scarf Red</t>
  </si>
  <si>
    <t>outfit.bcad3cc8ecd34b45af25435801fe8624</t>
  </si>
  <si>
    <t>outfit.9229b3f3492545249eefb7dadefcd6b6</t>
  </si>
  <si>
    <t>XL Beige Yoga Pants</t>
  </si>
  <si>
    <t>Annen style enn på bildet</t>
  </si>
  <si>
    <t>outfit.e3bf7fedde71456db683e017a65e9814</t>
  </si>
  <si>
    <t>M Hilda Black Blouse</t>
  </si>
  <si>
    <t>Slitt, løse tråder</t>
  </si>
  <si>
    <t>outfit.d88fbc52d6a3423995960e58dd3b44a5</t>
  </si>
  <si>
    <t>XS Eden Trouser</t>
  </si>
  <si>
    <t>outfit.0d9f8d1b979b440c95059e5072bbbe16</t>
  </si>
  <si>
    <t>XS Lense Shorts</t>
  </si>
  <si>
    <t>outfit.1e93d020236b4784a8c6f7bfd5eb69a4</t>
  </si>
  <si>
    <t>L Blue Leona Tank Top</t>
  </si>
  <si>
    <t>outfit.b957f5cf7033409ba4c4ab2f86a14fb6</t>
  </si>
  <si>
    <t>M Blue Leona Tank Top</t>
  </si>
  <si>
    <t>outfit.980422dcbfca4fadb07e9d0dcd8d0a7d</t>
  </si>
  <si>
    <t>S Grey Alva Lace Top</t>
  </si>
  <si>
    <t>outfit.076a212331ff4be58cba85c76b2af7c2</t>
  </si>
  <si>
    <t>L Navy Pinstriped Knee Length Skirt</t>
  </si>
  <si>
    <t>outfit.3483a9d9b91b41e1bbac3e0cdc158b16</t>
  </si>
  <si>
    <t>XL Navy Pinstriped Knee Length Skirt</t>
  </si>
  <si>
    <t>outfit.6563fa662fa642e4a40eac1a839cb435</t>
  </si>
  <si>
    <t>M Navy Pinstriped Knee Length Skirt</t>
  </si>
  <si>
    <t>outfit.67610398041a4b83a84c8ff5e216b093</t>
  </si>
  <si>
    <t>S Navy Pinstriped Knee Length Skirt</t>
  </si>
  <si>
    <t>outfit.9e2a4dd538af8f4b</t>
  </si>
  <si>
    <t>L White Zip Midi Skirt</t>
  </si>
  <si>
    <t>outfit.c1e96f2ae8534209b8bf3ee25671e792</t>
  </si>
  <si>
    <t>XS Jet Black Nicoline Skirt</t>
  </si>
  <si>
    <t>outfit.b72669b60b1c4efa923ad2b0749c375a</t>
  </si>
  <si>
    <t>XS Army Check Bridget Skirt</t>
  </si>
  <si>
    <t>outfit.8c4d4f54e42a4ca391913811b6d17ab0</t>
  </si>
  <si>
    <t>XL Nell Flame Scarlet Pants</t>
  </si>
  <si>
    <t>liten flekk på venstre lomme, flekker nederst på høyre ben, noen flekker bak på høyre lår</t>
  </si>
  <si>
    <t>outfit.2c34d063c6d844029003097d285c4a3c</t>
  </si>
  <si>
    <t>XS Black Voss Skirt</t>
  </si>
  <si>
    <t>outfit.98f5fa6487d54b65a62bc084cdc5de23</t>
  </si>
  <si>
    <t>S Black Voss Skirt</t>
  </si>
  <si>
    <t>outfit.507b63c0b93e4abd865d83076cb901f4</t>
  </si>
  <si>
    <t>XS Dark Grey Mikine Skirt</t>
  </si>
  <si>
    <t>outfit.0e8c1bed7cca467bbc7ddccdabfbe289</t>
  </si>
  <si>
    <t>outfit.233cc1a575934df38cc3c307901345e5</t>
  </si>
  <si>
    <t>L Serena Dark Sapphire</t>
  </si>
  <si>
    <t>outfit.200c88e2c54d4176a8c67623f8a24bc3</t>
  </si>
  <si>
    <t>outfit.913f700e01b3452daf1d526ea6189ae1</t>
  </si>
  <si>
    <t>M Ursula Knit Polo</t>
  </si>
  <si>
    <t>skal ha flekk foran, men jeg kan ikke finne den</t>
  </si>
  <si>
    <t>outfit.5d29c975554e432eacf5e7d49c5342e3</t>
  </si>
  <si>
    <t>M Ruffled Crinkled Silk Dress</t>
  </si>
  <si>
    <t>See by Chloé</t>
  </si>
  <si>
    <t>løse tråder og slitt bbak på rompa</t>
  </si>
  <si>
    <t>outfit.7493d3b6aa4d4b3aa9f4cd310a590974</t>
  </si>
  <si>
    <t>XS Sand Stranda Skirt</t>
  </si>
  <si>
    <t>outfit.6e1355af8eb2401a891cae8924953434</t>
  </si>
  <si>
    <t>outfit.aeafaed9657749809a6bebf60c999bd5</t>
  </si>
  <si>
    <t>XS Yellow Maya Denim Skirt</t>
  </si>
  <si>
    <t>outfit.70b5ab1c04424f52970827c675ad271e</t>
  </si>
  <si>
    <t>L Alyss Oversize Shirt Beige</t>
  </si>
  <si>
    <t>Skappel</t>
  </si>
  <si>
    <t>Skappel Oslo</t>
  </si>
  <si>
    <t>Small stain in front, men jeg finner den ikke</t>
  </si>
  <si>
    <t>outfit.3565bbaa39ab4e82b8d2e9d89010c0dc</t>
  </si>
  <si>
    <t>S Blue Leona Pencil Skirt</t>
  </si>
  <si>
    <t>outfit.27966c6c18124f63a9dcc55015ee70e4</t>
  </si>
  <si>
    <t>Red Knitted Beanie</t>
  </si>
  <si>
    <t>outfit.50e3e84977d340a7a74dcdd8543d2d5e</t>
  </si>
  <si>
    <t>XS Black Hoodie</t>
  </si>
  <si>
    <t>outfit.833fef3cfb114d3696c1f76b4f9dc25c</t>
  </si>
  <si>
    <t>outfit.0de0bdfd2b7446978b4acf5a593630ed</t>
  </si>
  <si>
    <t>XS BROQUÉ Classic Army Crewneck</t>
  </si>
  <si>
    <t>outfit.de04619f78c741fea9820cfe6985676b</t>
  </si>
  <si>
    <t>XL BROQUÉ Classic Black Crewneck</t>
  </si>
  <si>
    <t>outfit.708862f53ef3479c88d10541e1032c7f</t>
  </si>
  <si>
    <t>XS Beige Ask Skirt</t>
  </si>
  <si>
    <t>outfit.8aafdd817a514e9591a4af4261a83bab</t>
  </si>
  <si>
    <t>S Black Agathe Shirt Dress</t>
  </si>
  <si>
    <t>23-11-2023</t>
  </si>
  <si>
    <t>holzweiler-1</t>
  </si>
  <si>
    <t>Blue Scarf 1</t>
  </si>
  <si>
    <t>holzweiler-2</t>
  </si>
  <si>
    <t>Blue Scarf 2</t>
  </si>
  <si>
    <t>holzweiler-3</t>
  </si>
  <si>
    <t>Green Scarf 1</t>
  </si>
  <si>
    <t>holzweiler-4</t>
  </si>
  <si>
    <t>Green Scarf 2</t>
  </si>
  <si>
    <t>holzweiler-5</t>
  </si>
  <si>
    <t>Green Scarf 3</t>
  </si>
  <si>
    <t>holzweiler-6</t>
  </si>
  <si>
    <t>Green Scarf 4</t>
  </si>
  <si>
    <t>holzweiler-7</t>
  </si>
  <si>
    <t>Green Scarf 5</t>
  </si>
  <si>
    <t>outfit.719d2357e21c45288cc72ad1918aa991</t>
  </si>
  <si>
    <t>S Lagoon Print Flare Dress</t>
  </si>
  <si>
    <t>outfit.57af67d43b5548f0bc0791b25d67c627</t>
  </si>
  <si>
    <t>Patchwork Crêpe Dress</t>
  </si>
  <si>
    <t>outfit.f6bbddb14b634dfe866717e87741cbeb</t>
  </si>
  <si>
    <t>Lavender Berit 50's Dress</t>
  </si>
  <si>
    <t>outfit.b2c23b60d8e04aec8b937e7705d6f084</t>
  </si>
  <si>
    <t>Black &amp; White Leaf Tunic</t>
  </si>
  <si>
    <t>outfit.adfe35e200b30004</t>
  </si>
  <si>
    <t>Myrtha Paisley</t>
  </si>
  <si>
    <t>Sold?</t>
  </si>
  <si>
    <t>outfit.38b7b4869f994e83b08f345d1e3ebb28</t>
  </si>
  <si>
    <t>S Blush wrap</t>
  </si>
  <si>
    <t>bymale-1</t>
  </si>
  <si>
    <t>outfit.2bc87a8186e9455fa4e3f8be4385ed03</t>
  </si>
  <si>
    <t>S Satin Dress Clemence</t>
  </si>
  <si>
    <t>hofman-1</t>
  </si>
  <si>
    <t>outfit.6e3c9b414bfc4c8a8a56365f5f8f557a</t>
  </si>
  <si>
    <t>Carolina Creme Dress</t>
  </si>
  <si>
    <t>88101141</t>
  </si>
  <si>
    <t>outfit.fc3941a6887e407097052163a0b3dd63</t>
  </si>
  <si>
    <t>M Double Sandy Set</t>
  </si>
  <si>
    <t>outfit.b2e35361652db3db</t>
  </si>
  <si>
    <t>XL? Cassis V Neck Cap Sleeve Beaded Gown</t>
  </si>
  <si>
    <t>outfit.aecdd6d2249e8bc7</t>
  </si>
  <si>
    <t>S Cesili Dress</t>
  </si>
  <si>
    <t>outfit.a23aa00026a246f1aa758fd59b2127fc</t>
  </si>
  <si>
    <t>S Black Gaudi Open Jacket</t>
  </si>
  <si>
    <t>outfit.3a3557e0b2c54ed3b44627203798f058</t>
  </si>
  <si>
    <t>2XL The Wrap Dress, Black</t>
  </si>
  <si>
    <t>outfit.b2ff024e91a14658a4a15b68d27f8d3c</t>
  </si>
  <si>
    <t>S Light Gray 93 Til Infinity Sweater</t>
  </si>
  <si>
    <t>outfit.13df7ddb6fb6435ba54b025aa6a57804</t>
  </si>
  <si>
    <t>Blossom Embroidery Summer Coat</t>
  </si>
  <si>
    <t>outfit.375735b28d4d49a591837603206a26f4</t>
  </si>
  <si>
    <t>outfit.aa949641fabc46a9bb1a1dfad19f0f9c</t>
  </si>
  <si>
    <t>S Black Gallè Mesh Vest</t>
  </si>
  <si>
    <t>outfit.f806fa2b267a4137b71b092db575f2d8</t>
  </si>
  <si>
    <t>Blossom Embroidery Contrast Tunic</t>
  </si>
  <si>
    <t>outfit.7069775e33084ec791f832de0dc48c38</t>
  </si>
  <si>
    <t>outfit.acf2f588609a4223ad4013d5be9d97a0</t>
  </si>
  <si>
    <t>outfit.7a7b0f3206184a9b946ebfaa3933a200</t>
  </si>
  <si>
    <t>Black Rakel Sweater</t>
  </si>
  <si>
    <t>outfit.a81f7679004e0745</t>
  </si>
  <si>
    <t>Navy Blue Mid Sleeve Top</t>
  </si>
  <si>
    <t>outfit.cd1ad12a2ee34af28652e90851676755</t>
  </si>
  <si>
    <t>Dahlia Trouser</t>
  </si>
  <si>
    <t>outfit.1198ce35faff4d8b877faba218a75680</t>
  </si>
  <si>
    <t>Blossom Embroidery Embellished Tunic</t>
  </si>
  <si>
    <t>Shoulder Embellished Tunic</t>
  </si>
  <si>
    <t>outfit.e6d9fdbdf21d4aeab157b5dbbaf207cb</t>
  </si>
  <si>
    <t>2500</t>
  </si>
  <si>
    <t>outfit.080348a4366a445cb91d8ee59e9594de</t>
  </si>
  <si>
    <t>Blue Fog Love Dress</t>
  </si>
  <si>
    <t>outfit.4cec943d32d44da1afd1d0cbf4ccb4e2</t>
  </si>
  <si>
    <t>Broderie Anglaise Mini Dress Red Flowers</t>
  </si>
  <si>
    <t>4000</t>
  </si>
  <si>
    <t>outfit.6645705e9c7a46aab573aea630722788</t>
  </si>
  <si>
    <t>Lung Two-Tones Skirt</t>
  </si>
  <si>
    <t>4600</t>
  </si>
  <si>
    <t>outfit.70ceba6d1e35461494891927a3f85d09</t>
  </si>
  <si>
    <t>Julinka Occasion Smoky Pink</t>
  </si>
  <si>
    <t>4300</t>
  </si>
  <si>
    <t>outfit.05bb402339704878860af46b292b6c19</t>
  </si>
  <si>
    <t>M Mint Renè Gown</t>
  </si>
  <si>
    <t>outfit.b842183aff654326b31d5a8e9fe9cd3c</t>
  </si>
  <si>
    <t>Esme Dress Zebra Red</t>
  </si>
  <si>
    <t>Manillusion</t>
  </si>
  <si>
    <t>2600</t>
  </si>
  <si>
    <t>outfit.2c41ad0bf3044e768df5508aeb05495c</t>
  </si>
  <si>
    <t>Noemie Lemon Dot Midi Dress</t>
  </si>
  <si>
    <t>outfit.c59eb802f8b348379d74a3eaadf02c6a</t>
  </si>
  <si>
    <t>Tuxedo Shirt Navy</t>
  </si>
  <si>
    <t>outfit.9c7d035695ea49618efd78e21872b1a5</t>
  </si>
  <si>
    <t>Jewelled Leggings</t>
  </si>
  <si>
    <t>H&amp;M</t>
  </si>
  <si>
    <t>outfit.f8cfb3537b614300b489752b3105d903</t>
  </si>
  <si>
    <t>Alyss Oversize Shirt Pink</t>
  </si>
  <si>
    <t>SKAPPEL OSLO</t>
  </si>
  <si>
    <t>1300</t>
  </si>
  <si>
    <t>outfit.d8f20c3b2cae42b29b56f2b61cb6e715</t>
  </si>
  <si>
    <t>Carrie Green Blouse</t>
  </si>
  <si>
    <t>Undorn</t>
  </si>
  <si>
    <t>outfit.5a4c4a1e45d84b7ebd4801dc799e27fa</t>
  </si>
  <si>
    <t>Katrina Midi Dress</t>
  </si>
  <si>
    <t>Soft Rebels</t>
  </si>
  <si>
    <t xml:space="preserve">UTRO Agency </t>
  </si>
  <si>
    <t>outfit.87f510a70ce64df49360021704bd74c3</t>
  </si>
  <si>
    <t>S Black &amp; White Leaf Tunic</t>
  </si>
  <si>
    <t>outfit.a8cd42d443d608cc</t>
  </si>
  <si>
    <t>Petrine Short Print Dress</t>
  </si>
  <si>
    <t>3500</t>
  </si>
  <si>
    <t>outfit.f717f64e749146c9bfdcfc66dd1ef8fd</t>
  </si>
  <si>
    <t>Donna Skirt</t>
  </si>
  <si>
    <t>outfit.8badf6e96fd74249a86e3744465d2f74</t>
  </si>
  <si>
    <t>Form Fitted Dress Red</t>
  </si>
  <si>
    <t>Armani</t>
  </si>
  <si>
    <t>Barbro Eventide Trousers</t>
  </si>
  <si>
    <t>outfit.6f440cc99b2f486887874a36336f2ec6</t>
  </si>
  <si>
    <t>Silver Sage Signy Trousers</t>
  </si>
  <si>
    <t>outfit.2a96b8b07db54dcab06808c21a854499</t>
  </si>
  <si>
    <t>XS Blue Leona Tunic</t>
  </si>
  <si>
    <t>outfit.a33786c65b0f40f78b8c15ac4748d862</t>
  </si>
  <si>
    <t>1400</t>
  </si>
  <si>
    <t>outfit.549ff11b6677418cbd7bb8c6a308c62a</t>
  </si>
  <si>
    <t>Ain't No Mountain Anthracite Black Sweater</t>
  </si>
  <si>
    <t>2100</t>
  </si>
  <si>
    <t>outfit.38c9df87fdf74c938ecc782f573a6915</t>
  </si>
  <si>
    <t>Black Tia Linen Dress</t>
  </si>
  <si>
    <t>2000</t>
  </si>
  <si>
    <t>outfit.9b6a380442084fc59e3a4e0679951b17</t>
  </si>
  <si>
    <t>Red Stripe Active Shirt</t>
  </si>
  <si>
    <t>Kari Traa</t>
  </si>
  <si>
    <t>outfit.def47706e5304893bcb4a36c79ca53b3</t>
  </si>
  <si>
    <t>outfit.0de869d31f424399b9c82775db98449d</t>
  </si>
  <si>
    <t>Courtney Slip Under Dress</t>
  </si>
  <si>
    <t>outfit.d82db8f042914e938d090b15b4854c7b</t>
  </si>
  <si>
    <t>S Ivory Joan Dress</t>
  </si>
  <si>
    <t>outfit.0aba6a0181244b909052de563879ca08</t>
  </si>
  <si>
    <t>Signy Striped Shorts</t>
  </si>
  <si>
    <t>outfit.18da12c5ecd149ccb6618cb53fb8262c</t>
  </si>
  <si>
    <t>Sand Sagene Jacket</t>
  </si>
  <si>
    <t>outfit.254e2fd341124a79bf0f20196ebd37e7</t>
  </si>
  <si>
    <t>3 Emberglow Flower Volume Shirt</t>
  </si>
  <si>
    <t>White Collared Boho Style Dress</t>
  </si>
  <si>
    <t>outfit.a0195453b3384232bcdb38a93696a3fd</t>
  </si>
  <si>
    <t>Pink Silk Blouse</t>
  </si>
  <si>
    <t>outfit.4d3d84363ca043ac9b1f91e94f63be32</t>
  </si>
  <si>
    <t>Whitecap Gray Erita Top</t>
  </si>
  <si>
    <t>Part Two</t>
  </si>
  <si>
    <t>outfit.af8b4005e6a44d9d8db44c3de42ca05f</t>
  </si>
  <si>
    <t>Alyss Oversize Shirt Blue</t>
  </si>
  <si>
    <t>Public</t>
  </si>
  <si>
    <t>outfit.974d30a77aa54f49bc18506e4473a219</t>
  </si>
  <si>
    <t>Lott Isoli</t>
  </si>
  <si>
    <t>Jorun Stiansen</t>
  </si>
  <si>
    <t>ok to sell</t>
  </si>
  <si>
    <t>1100</t>
  </si>
  <si>
    <t>outfit.5b99177128de4ffbbdf6b5255d411f15</t>
  </si>
  <si>
    <t>Sanne Sand Zebra Dress</t>
  </si>
  <si>
    <t>outfit.314b46ab70d9404681c9295ae789fef7</t>
  </si>
  <si>
    <t>XS Mint Renè Dress</t>
  </si>
  <si>
    <t>outfit.629e2be41cd547bcaf18e4eea0f19516</t>
  </si>
  <si>
    <t>White Marilyn Dress</t>
  </si>
  <si>
    <t>1500</t>
  </si>
  <si>
    <t>outfit.1e2f1364650a490d9805a1dbe1519e8c</t>
  </si>
  <si>
    <t>Vintage Burberry Trench Coat</t>
  </si>
  <si>
    <t>outfit.adca7d66d2f842f280446e06ae4ad72a</t>
  </si>
  <si>
    <t>Luna Vanilla Spring Bouquet Dress</t>
  </si>
  <si>
    <t>outfit.a3d9b33556aa4703b4c64758ca5ae191</t>
  </si>
  <si>
    <t>Silja Vanilla Spring Bouquet</t>
  </si>
  <si>
    <t>3400</t>
  </si>
  <si>
    <t>outfit.568b07663cb14a28adaa17f974db701a</t>
  </si>
  <si>
    <t>L Mint Renè Dress</t>
  </si>
  <si>
    <t>outfit.8154323d7dae46d3b98fb5e85b96a41a</t>
  </si>
  <si>
    <t>Susann Misty Lilac Dress</t>
  </si>
  <si>
    <t>outfit.02cbb0ff0c1348ce9fb9906805fb9049</t>
  </si>
  <si>
    <t>Miranda Green Dress</t>
  </si>
  <si>
    <t>MØRCK</t>
  </si>
  <si>
    <t>Marianne Mørck</t>
  </si>
  <si>
    <t>outfit.80d899ac71d179de</t>
  </si>
  <si>
    <t>Oversized Shirt</t>
  </si>
  <si>
    <t>outfit.7c0df20b0c5a448895136cfea5da3412</t>
  </si>
  <si>
    <t>outfit.d9aac18919c64f76be26bceffcadb5e8</t>
  </si>
  <si>
    <t>Sand  Poddle99 Blazer</t>
  </si>
  <si>
    <t>outfit.7df2526a1c3c4b10b3017e7935c30629</t>
  </si>
  <si>
    <t>Cayline Pure White Dress</t>
  </si>
  <si>
    <t>3300</t>
  </si>
  <si>
    <t>outfit.795c146da5f54d6b8b8120f3ff0ce750</t>
  </si>
  <si>
    <t>Blue Wrist Cream Sweater</t>
  </si>
  <si>
    <t>outfit.b600e7bd666943048df807f5cbc23413</t>
  </si>
  <si>
    <t>Coral Mohair Buttoned Sweater</t>
  </si>
  <si>
    <t>outfit.b067d1c9c91d4f11924b363a7d9e8554</t>
  </si>
  <si>
    <t>Blue Falun Sweater</t>
  </si>
  <si>
    <t>6000</t>
  </si>
  <si>
    <t>outfit.499167abb20f463ca8443a0daad5cd37</t>
  </si>
  <si>
    <t>outfit.bd0d4d116295450a8bc764614fe82854</t>
  </si>
  <si>
    <t>S Crêpe and Mesh Skirt</t>
  </si>
  <si>
    <t>outfit.afd3af027be275f2</t>
  </si>
  <si>
    <t>Odessa Fontaine Dress</t>
  </si>
  <si>
    <t>2300</t>
  </si>
  <si>
    <t>outfit.4b1ded245fda45be9fa42b8e16128d45</t>
  </si>
  <si>
    <t>outfit.793b193b39194ef19a052aac02bf6c2b</t>
  </si>
  <si>
    <t>High Pressure Red Dress</t>
  </si>
  <si>
    <t>outfit.d4762c5a678d4cc49fe189824797ca46</t>
  </si>
  <si>
    <t>Smoke Gray Nude Alvhild Trousers</t>
  </si>
  <si>
    <t>outfit.3acde9229dd040e09a80a645d4912c3f</t>
  </si>
  <si>
    <t>Dazy Pants Black</t>
  </si>
  <si>
    <t>2200</t>
  </si>
  <si>
    <t>outfit.73cff22def734575a324c1a9717d1cd0</t>
  </si>
  <si>
    <t>Angora Beyonce Blazer</t>
  </si>
  <si>
    <t>outfit.a779259ddfc74263a29e06282aaa77b2</t>
  </si>
  <si>
    <t>Violet Dress</t>
  </si>
  <si>
    <t>outfit.98fc70696f60445ba24ea97f1afb3324</t>
  </si>
  <si>
    <t>Estelle Mini Dress Ivory</t>
  </si>
  <si>
    <t>Murlong Cres</t>
  </si>
  <si>
    <t>outfit.8e72e714095ecf75</t>
  </si>
  <si>
    <t>Winslow Fig Dress</t>
  </si>
  <si>
    <t>outfit.e4855711564c4c278c69f9f061019b24</t>
  </si>
  <si>
    <t>Fatima Blouse</t>
  </si>
  <si>
    <t>outfit.91093cc3929f4bb3beafb0f686c824ba</t>
  </si>
  <si>
    <t>Bente Jet Stream White</t>
  </si>
  <si>
    <t>outfit.cc19c3b8ec69492e9a72399bc06c92d8</t>
  </si>
  <si>
    <t>White I Love To Love Dress</t>
  </si>
  <si>
    <t>outfit.d4b8551425324d18b3c452530cbb7b2f</t>
  </si>
  <si>
    <t>Nukana Blouse</t>
  </si>
  <si>
    <t>outfit.28256fea7e9a477ebc136d3aa40861d9</t>
  </si>
  <si>
    <t>1600</t>
  </si>
  <si>
    <t>outfit.93deeaf9435b48528ea56c020b1a7a7e</t>
  </si>
  <si>
    <t>https://fjong.com/admin/pages/edit-outfit/outfit.93deeaf9435b48528ea56c020b1a7a7e#outfit_summary</t>
  </si>
  <si>
    <t>Nepeta Pants</t>
  </si>
  <si>
    <t>outfit.bcae5965c3d74c408f20b56e386e8743</t>
  </si>
  <si>
    <t>outfit.ef083d62a8c749ccb4cd75861b0dce98</t>
  </si>
  <si>
    <t>Tearz Vanilla Ice White Shirt</t>
  </si>
  <si>
    <t>outfit.e434a0f6476049799bf28ec6cd144a38</t>
  </si>
  <si>
    <t>White Misty White Top</t>
  </si>
  <si>
    <t>outfit.fcf58025683946459be8fecfceb9126f</t>
  </si>
  <si>
    <t>outfit.cb3848de5699455cb8bd3a4617d5cfd7</t>
  </si>
  <si>
    <t>Dreamer Pants Champagne</t>
  </si>
  <si>
    <t>outfit.df46ae9e35f84da49174f422061b59d0</t>
  </si>
  <si>
    <t>2400</t>
  </si>
  <si>
    <t>outfit.814d54a43081446582eb1b8278e36131</t>
  </si>
  <si>
    <t>Joyce Dress Orange Coral</t>
  </si>
  <si>
    <t>Ulla Johnson</t>
  </si>
  <si>
    <t>5500</t>
  </si>
  <si>
    <t>outfit.0ac56d1cc0a643c48ce188e68f8a6fee</t>
  </si>
  <si>
    <t>Løvmeis Oversized Tee</t>
  </si>
  <si>
    <t>outfit.bef1cf2e05fe40709accfbc38e9a0a30</t>
  </si>
  <si>
    <t>Layley Opaline Dress</t>
  </si>
  <si>
    <t>Vintage Fever</t>
  </si>
  <si>
    <t>2700</t>
  </si>
  <si>
    <t>outfit.f109b09a162d477abc51b2b05f4c48d8</t>
  </si>
  <si>
    <t>Grey Sweater Dress</t>
  </si>
  <si>
    <t>outfit.aa160ca041de17bb</t>
  </si>
  <si>
    <t>Snowflake Coat</t>
  </si>
  <si>
    <t>outfit.43da3ebaecb3456db8f6989fead54bc7</t>
  </si>
  <si>
    <t>Tie-Dye Trouser</t>
  </si>
  <si>
    <t>outfit.99de2e580b6743889d8ca3975a3838b0</t>
  </si>
  <si>
    <t>May Top Red</t>
  </si>
  <si>
    <t>outfit.fb6ea9d493f3446387679ca8f6212615</t>
  </si>
  <si>
    <t>Briella Leggings Red</t>
  </si>
  <si>
    <t>outfit.f85921429b1648d1a78e936c959cac14</t>
  </si>
  <si>
    <t>outfit.60a1072927ca4f13ae03d6f876c42cb3</t>
  </si>
  <si>
    <t>Ragnhild Solid Dress</t>
  </si>
  <si>
    <t>outfit.f75f6043c5814e998e72b925ef7a21dd</t>
  </si>
  <si>
    <t>Leah Top Sachet Pink</t>
  </si>
  <si>
    <t>outfit.0e083ac25d7e42db96299b2528122198</t>
  </si>
  <si>
    <t>Aqua Tristein Dress</t>
  </si>
  <si>
    <t>outfit.915272dd8393bc1d</t>
  </si>
  <si>
    <t>Tweed Pearl Jacket</t>
  </si>
  <si>
    <t>outfit.b9570eaee25d469c88909ca3b463ca41</t>
  </si>
  <si>
    <t>https://fjong.com/admin/pages/edit-outfit/outfit.b9570eaee25d469c88909ca3b463ca41</t>
  </si>
  <si>
    <t>L Grace Mini Dress Bordaux Check</t>
  </si>
  <si>
    <t>Arkivet Hegdehausveien</t>
  </si>
  <si>
    <t>outfit.960b1878176f4d0e9e11f643f691f5da</t>
  </si>
  <si>
    <t>Zeta Dress Purple</t>
  </si>
  <si>
    <t>Ravn Ravn</t>
  </si>
  <si>
    <t>outfit.9aef6d3e2683447f8bfcfa826a24a23f</t>
  </si>
  <si>
    <t>Atelier Mermaid Vineyard Wine Dress</t>
  </si>
  <si>
    <t>outfit.96cb494dcb47696b</t>
  </si>
  <si>
    <t>outfit.4c7d8da905a640f38478c9e2b6407eba</t>
  </si>
  <si>
    <t>outfit.44a34b733ba147379154a2e9693cc0ad</t>
  </si>
  <si>
    <t>Bacopa Blue Bonnet Long Dress</t>
  </si>
  <si>
    <t>outfit.d59aa8f0d8c048c68be664df7ce72bb1</t>
  </si>
  <si>
    <t>outfit.4b1ed5fc99864b40808da594270adac7</t>
  </si>
  <si>
    <t>Mn Aliso II Hip Pack</t>
  </si>
  <si>
    <t>VANS</t>
  </si>
  <si>
    <t>outfit.0e83d5951196473d9a5492ced2f485f5</t>
  </si>
  <si>
    <t>Alice Paisley Dress Hydra Blue</t>
  </si>
  <si>
    <t>outfit.d77d5f4c2f874724a72a51f676a96fee</t>
  </si>
  <si>
    <t>Yellow Bo Shirt</t>
  </si>
  <si>
    <t>outfit.6a0ee820e93d45bb86077aa56e1c231a</t>
  </si>
  <si>
    <t>Structured Cotton White Mini Dress</t>
  </si>
  <si>
    <t>outfit.f00a6f0ce613470dad8f8969c8c730a8</t>
  </si>
  <si>
    <t>Barton Dress Forest Night</t>
  </si>
  <si>
    <t>outfit.fce8283279af4c5d80cf4a1d8be11b7b</t>
  </si>
  <si>
    <t>White Sweater</t>
  </si>
  <si>
    <t>outfit.353d5f65327e4dc7a10203844a59c560</t>
  </si>
  <si>
    <t>Les Fleurs Seafoam Midi Dress</t>
  </si>
  <si>
    <t>outfit.9bf55c30dee14573ac0d46c03fce3a0e</t>
  </si>
  <si>
    <t>Tie Black Blazer</t>
  </si>
  <si>
    <t>outfit.98eebea274f23dd6</t>
  </si>
  <si>
    <t>Goldie Star Struck Dress</t>
  </si>
  <si>
    <t>outfit.1ad445e5454c42c795e33d82bbecd98f</t>
  </si>
  <si>
    <t>White Marlene Jumpsuit</t>
  </si>
  <si>
    <t>outfit.c15b128b31b24f2f85da332172142d2d</t>
  </si>
  <si>
    <t>Zeta Dress</t>
  </si>
  <si>
    <t>outfit.ade5433e25b54fbbb66a54f8fe113132</t>
  </si>
  <si>
    <t>Leah Sachet Pink Top</t>
  </si>
  <si>
    <t>outfit.206a16e3dd4e4e0babd00f04357e55e6</t>
  </si>
  <si>
    <t>Mesima Shirt Dress</t>
  </si>
  <si>
    <t>Beige poncho/kep</t>
  </si>
  <si>
    <t>outfit.d4d9a2f3dbc6423dbb1d252fc7d40474</t>
  </si>
  <si>
    <t>Black Romanian Cardigan Dress</t>
  </si>
  <si>
    <t>Lilla Skjerf</t>
  </si>
  <si>
    <t>Lilla Balaclava 2</t>
  </si>
  <si>
    <t>Lilla Balaclava</t>
  </si>
  <si>
    <t>Lilla Balaclava structured</t>
  </si>
  <si>
    <t>outfit.32b73de3615446609a7722cfcd3a6f26</t>
  </si>
  <si>
    <t>Yellow Filene Bag</t>
  </si>
  <si>
    <t>outfit.5deeabe8272740b7814d1d26ffbbe068</t>
  </si>
  <si>
    <t>Grey Filene Bag</t>
  </si>
  <si>
    <t>outfit.95a9732c69cb1e4c</t>
  </si>
  <si>
    <t>Chocolate Bar Camelia Bag</t>
  </si>
  <si>
    <t>outfit.ab28bcaf24fa3af5</t>
  </si>
  <si>
    <t>Tiramisu Maxi Dress</t>
  </si>
  <si>
    <t>Mango</t>
  </si>
  <si>
    <t>Christina Egeland</t>
  </si>
  <si>
    <t>outfit.acee2f8b967945559bfe24a00b8ef996</t>
  </si>
  <si>
    <t>Leopard Jacket</t>
  </si>
  <si>
    <t>Karianne Andresen</t>
  </si>
  <si>
    <t>AmiAmalia-1</t>
  </si>
  <si>
    <t>White knit</t>
  </si>
  <si>
    <t>AmiAmalia-2</t>
  </si>
  <si>
    <t>Red knit</t>
  </si>
  <si>
    <t>outfit.5a0e04a9018a4904990fc85f1c8cd1ce</t>
  </si>
  <si>
    <t>Ever Dress Pale Jade</t>
  </si>
  <si>
    <t>outfit.dfcd2f8c28c84d8db5aabe6da9e9c01a</t>
  </si>
  <si>
    <t>Cebina Pure White Dress</t>
  </si>
  <si>
    <t>outfit.dce1b27e6e5944c08b7253d1ebae5a60</t>
  </si>
  <si>
    <t>Delicate Belted Dress Flower Pop</t>
  </si>
  <si>
    <t>outfit.65c8d709b89742788180f5c5225ac08c</t>
  </si>
  <si>
    <t>M Sweet Life Trousers</t>
  </si>
  <si>
    <t>Veronica B. Vallenes</t>
  </si>
  <si>
    <t>Glidelås bak reparert flere ganger. Blir da strammere i dette området</t>
  </si>
  <si>
    <t>outfit.9faa5a6b345a4ee791996380c91d4eac</t>
  </si>
  <si>
    <t>Dakota Dress Pink Print</t>
  </si>
  <si>
    <t>outfit.bd95c78b84dd480fabc161a7a8cd3531</t>
  </si>
  <si>
    <t>Jet Stream White Susann Dress</t>
  </si>
  <si>
    <t>outfit.5f1a38f6a4ee44c4bff89aae1c642845</t>
  </si>
  <si>
    <t>XS Bitihorn Dress Striped Fabric</t>
  </si>
  <si>
    <t>Wool Land</t>
  </si>
  <si>
    <t>L Helmine Skirt</t>
  </si>
  <si>
    <t>M Baira Fall Sequins Skirt</t>
  </si>
  <si>
    <t>Kupong-2023</t>
  </si>
  <si>
    <t>Blå genser - uidentifiserbar</t>
  </si>
  <si>
    <t>Kupong</t>
  </si>
  <si>
    <t>Chanel-2</t>
  </si>
  <si>
    <t>outfit.83f21a4b1d7c7acb</t>
  </si>
  <si>
    <t>Black Classic Flat Bag</t>
  </si>
  <si>
    <t>25-01-2024</t>
  </si>
  <si>
    <t>outfit.c29793ebe2a54738b848d5d13247cf78</t>
  </si>
  <si>
    <t>Flekker bak på rygg ved venstre skulder</t>
  </si>
  <si>
    <t>outfit.e6ed4af1732f4d15a0eec47de92cdb7b</t>
  </si>
  <si>
    <t>Gul flekk under høyre bryst</t>
  </si>
  <si>
    <t>outfit.39b181c7c54a4e5187bdb7bdad7792df</t>
  </si>
  <si>
    <t>Sunday Morning Midi Dress</t>
  </si>
  <si>
    <t>Veldig gul under armene</t>
  </si>
  <si>
    <t>Kan ikke legges ut på nett!</t>
  </si>
  <si>
    <t>outfit.335079379866436ab1ce47f8bb8d332d</t>
  </si>
  <si>
    <t>Black Finse 2.0-2 lags Wind-jacket</t>
  </si>
  <si>
    <t>Twentyfour</t>
  </si>
  <si>
    <t>Ødelagt glidelås</t>
  </si>
  <si>
    <t>outfit.b9f26b79b0eb436fba1e05ca80196e47</t>
  </si>
  <si>
    <t>to veldig små flekker, lokalisert bak og på siden</t>
  </si>
  <si>
    <t>outfit.9fc10de2bc654e25a9de7e1749fb76aa</t>
  </si>
  <si>
    <t xml:space="preserve">Sidney Summer Pants </t>
  </si>
  <si>
    <t>SMALL STAINS ALL OVER THE PANTS</t>
  </si>
  <si>
    <t>outfit.5ff05e02c509423bb6af7b47674b7ecd</t>
  </si>
  <si>
    <t>Salut Dress</t>
  </si>
  <si>
    <t>item is kind of worn out</t>
  </si>
  <si>
    <t>outfit.616ada451e354917963b6f68e220750b</t>
  </si>
  <si>
    <t>en hempe på knytingen på brystet er ødelagt</t>
  </si>
  <si>
    <t>outfit.e698d5f03ab44261a96d11800d1fc7c9</t>
  </si>
  <si>
    <t>Flekker på krage - gule</t>
  </si>
  <si>
    <t>outfit.30a3ca6bb1c44394be44eff0548ed968</t>
  </si>
  <si>
    <t>Sena Halogen Dress</t>
  </si>
  <si>
    <t>gule stropper og underarmer</t>
  </si>
  <si>
    <t>outfit.8e4917aefa4a4f52ba277f2c9d960740</t>
  </si>
  <si>
    <t>Augusta Dress Cream</t>
  </si>
  <si>
    <t>Carin Wester</t>
  </si>
  <si>
    <t>has unremovable stains in the neckline area / hems</t>
  </si>
  <si>
    <t>outfit.218745803f1b42e992eb576744b2a172</t>
  </si>
  <si>
    <t xml:space="preserve">Yasmin Beige Skirt </t>
  </si>
  <si>
    <t>sjekk admin note med lender return</t>
  </si>
  <si>
    <t>outfit.81b9f2c11a014b24a1e04ac0477ba5dd</t>
  </si>
  <si>
    <t>Sherilyn Jumpsuit</t>
  </si>
  <si>
    <t>UNREMOVABLE STAINS PÅ LÅR OG NEDERST.</t>
  </si>
  <si>
    <t>outfit.564735e2433c4b39b512e4fac3371d03</t>
  </si>
  <si>
    <t>White Cape Shirt</t>
  </si>
  <si>
    <t>item has unremovable yellow stains on the armpit area</t>
  </si>
  <si>
    <t>outfit.e4bb08fb4a5f4f11843632fa2a227421</t>
  </si>
  <si>
    <t>S1 Off-White Asla Bow Blouse</t>
  </si>
  <si>
    <t>strekt under ermene, men ikke veldig mye</t>
  </si>
  <si>
    <t>outfit.b7f6cbb05bba48acaba7baa28ddc5772</t>
  </si>
  <si>
    <t xml:space="preserve">High Waist Linen Pants </t>
  </si>
  <si>
    <t>HAS UNREMOVABLE STAINS (FRONT &amp; BACK AREA)</t>
  </si>
  <si>
    <t>outfit.df752001cbfd448e85565618ff107a68</t>
  </si>
  <si>
    <t>Linen Pants Hot Pink</t>
  </si>
  <si>
    <t>Rech Sport</t>
  </si>
  <si>
    <t>Märtha Louise</t>
  </si>
  <si>
    <t>bittelitt misfarget på venstre side av gylfen</t>
  </si>
  <si>
    <t>outfit.5f890ec2c4d0453b9a7e04ba1f55f740</t>
  </si>
  <si>
    <t>Mimmi Cotton Blouse White</t>
  </si>
  <si>
    <t>has many stains that are unremovable</t>
  </si>
  <si>
    <t>Finner ikke flekkene</t>
  </si>
  <si>
    <t>outfit.789c751d86974d609224e535283702b3</t>
  </si>
  <si>
    <t>Milla Vanilla Custard Dress</t>
  </si>
  <si>
    <t>UNREMOVABLE STAIN IN THE LOWER BACK</t>
  </si>
  <si>
    <t>outfit.d0971ed6376549a998163707dbbed87b</t>
  </si>
  <si>
    <t>Viv Dress</t>
  </si>
  <si>
    <t>en liten flekk foran til venstre for brystet</t>
  </si>
  <si>
    <t>outfit.100400d50acc42a4be7fe2f8e438f861</t>
  </si>
  <si>
    <t>Bobbie Top</t>
  </si>
  <si>
    <t>Diane von Furstenberg</t>
  </si>
  <si>
    <t>finner ingen feil, ingen admin note</t>
  </si>
  <si>
    <t>outfit.f80766f5a3fc4e68a05f243e87398ff6</t>
  </si>
  <si>
    <t xml:space="preserve">Aria Shirt Warm Sand </t>
  </si>
  <si>
    <t>has big unremovable stain in front of the outfit (left side)</t>
  </si>
  <si>
    <t>outfit.c7f474e917c24120adabd937ba48b41f</t>
  </si>
  <si>
    <t>Off White Melange Dress</t>
  </si>
  <si>
    <t>Cathrine Hammel</t>
  </si>
  <si>
    <t>has unremovable stains in the front and back</t>
  </si>
  <si>
    <t>outfit.ec4e28ac43174025b07e0083a270cc6f</t>
  </si>
  <si>
    <t>Lieben Jeans Ecru</t>
  </si>
  <si>
    <t>små flekker venstre ben bak</t>
  </si>
  <si>
    <t>Vega Coat</t>
  </si>
  <si>
    <t>knekt låsemekanisme på belte</t>
  </si>
  <si>
    <t>N/A</t>
  </si>
  <si>
    <t>https://envelope1976.no/products/cannes-dress-viscose-dress-white?switch&amp;_gl=1*gbz3dm*_ga*OTc3MzQ5MTY2LjE3MDYyNTg5MzU.*_ga_EP6KPFN9XM*MTcwNjI1ODkzNS4xLjAuMTcwNjI1ODk0My41Mi4wLjA.</t>
  </si>
  <si>
    <t>Cannes Dress - White</t>
  </si>
  <si>
    <t>Envelope</t>
  </si>
  <si>
    <t>små flekker, men ikke særlig synlige</t>
  </si>
  <si>
    <t>JORUN STIANSEN</t>
  </si>
  <si>
    <t>https://www.julesb.co.uk/product/devotion-twins-ella-embroidered-midi-dress-828559#!</t>
  </si>
  <si>
    <t>Ella Embroidered Midi Dress</t>
  </si>
  <si>
    <t>Devotion Twins</t>
  </si>
  <si>
    <t>outfit.9b5027df1bf4416484aaa5d03655304d</t>
  </si>
  <si>
    <t>outfit.73393583c562454cbf1c00ce3cac0862</t>
  </si>
  <si>
    <t>1 Rose Dust Tiana Top</t>
  </si>
  <si>
    <t>outfit.46566b8f0d3642eca8a615521739dc61</t>
  </si>
  <si>
    <t>FIXED - visible mending to two holes and and new stitching at the belt</t>
  </si>
  <si>
    <t>Sandra</t>
  </si>
  <si>
    <t>outfit.e6a17441d5c847a78c4a918f40e6650b</t>
  </si>
  <si>
    <t>Ellie Ankle Trousers</t>
  </si>
  <si>
    <t>Five Units</t>
  </si>
  <si>
    <t>Worn by button holes</t>
  </si>
  <si>
    <t>outfit.6a1d1537d3e54cbfbc8b2bcda3b619ad</t>
  </si>
  <si>
    <t>Torn Ikebana Flower Mini Black Dress</t>
  </si>
  <si>
    <t>outfit.f998645e5b9d41d282280af7d4d46502</t>
  </si>
  <si>
    <t>Black Gallè Jacket</t>
  </si>
  <si>
    <t>outfit.e364bd6d277440ef8b43d20ce34e4f87</t>
  </si>
  <si>
    <t>Skyway Leaf Hand Knit</t>
  </si>
  <si>
    <t>outfit.03f79bfddf674c2086334e6d526df62a</t>
  </si>
  <si>
    <t>Rotie Pants Silver</t>
  </si>
  <si>
    <t>outfit.dd539aeb9a354a2ba5698a1be6cb48c1</t>
  </si>
  <si>
    <t>outfit.860c23c29a154c04af5bf3b21155209d</t>
  </si>
  <si>
    <t>Ain't No Mountain Sweater</t>
  </si>
  <si>
    <t>outfit.bd33fc50719945bda219e59dc564773c</t>
  </si>
  <si>
    <t>Corduroy Mini Dress Black</t>
  </si>
  <si>
    <t>Repairs</t>
  </si>
  <si>
    <t>outfit.4d9701fbd86545a78cbd666994fc322e</t>
  </si>
  <si>
    <t>Brielle Trousers Ivory</t>
  </si>
  <si>
    <t>Ida Sjöstedt</t>
  </si>
  <si>
    <t>Tiny stains</t>
  </si>
  <si>
    <t>outfit.1d4e8c2917e1443cbbceae081f952e15</t>
  </si>
  <si>
    <t>White Sunniva Linen Shirt</t>
  </si>
  <si>
    <t>Small stain in front</t>
  </si>
  <si>
    <t>outfit.8e2e7a0eca904f8db1618b5c0298ee26</t>
  </si>
  <si>
    <t>Peony Dress</t>
  </si>
  <si>
    <t>outfit.20302c7bdf464ee38ee927f28984fc14</t>
  </si>
  <si>
    <t>Sotra Skirt Green Stripes</t>
  </si>
  <si>
    <t>outfit.68d2589809944576b99de80e2974f093</t>
  </si>
  <si>
    <t>Wool Blend and Faux Fur Coat</t>
  </si>
  <si>
    <t>outfit.4f22565a7580438eb8be554302860589</t>
  </si>
  <si>
    <t>Silk Mid-Length Dress</t>
  </si>
  <si>
    <t>outfit.390d157276c243dd9bb9c7e80d440d07</t>
  </si>
  <si>
    <t>C.L.E.A.N Dress Black</t>
  </si>
  <si>
    <t>outfit.8e9e615a576c4fbf847138fbc87f7ca4</t>
  </si>
  <si>
    <t>Episode Wideleg Pants</t>
  </si>
  <si>
    <t>Karen By Simonsen</t>
  </si>
  <si>
    <t>outfit.b2cb4b87e0f8fce5</t>
  </si>
  <si>
    <t>50's Japanese Bloom Dress</t>
  </si>
  <si>
    <t>outfit.922da47c9e624c4387b0ee9e124a67db</t>
  </si>
  <si>
    <t>Louiza Blazer Ivory</t>
  </si>
  <si>
    <t>outfit.c20198207b8c4a8cb2af45c74c0ab022</t>
  </si>
  <si>
    <t>Billie &amp; Me</t>
  </si>
  <si>
    <t>outfit.266dce4381f04b03aaf3edf148cd2a3e</t>
  </si>
  <si>
    <t>2 Painter Cecilie Shirt</t>
  </si>
  <si>
    <t>outfit.36fdb2d880b8428285fc819797ae3172</t>
  </si>
  <si>
    <t>3 Painter Cecilie Shirt</t>
  </si>
  <si>
    <t>outfit.12777bb9bd1e40eea12a257de5d9d32d</t>
  </si>
  <si>
    <t>Wilma Blouse</t>
  </si>
  <si>
    <t>outfit.2a547eb9b6554b199325ccdb2b76fb36</t>
  </si>
  <si>
    <t>1 Linnea Shirt</t>
  </si>
  <si>
    <t>outfit.62ba34ea8bf44f7ab0d27822ed8cf7af</t>
  </si>
  <si>
    <t>1 Offwhite Floral Top</t>
  </si>
  <si>
    <t>outfit.d18dc9bfe01b466098024465029e8d92</t>
  </si>
  <si>
    <t>1 Orca Chiffon Top</t>
  </si>
  <si>
    <t>outfit.a2abcab0a2ee4394b461ea4159bfcf0e</t>
  </si>
  <si>
    <t>1 White Jacquard Top</t>
  </si>
  <si>
    <t>outfit.15446bc8b1b143bb8c7f8366923d578d</t>
  </si>
  <si>
    <t>outfit.cb7c41f4dc6046a19dddc5a3bf7bdd99</t>
  </si>
  <si>
    <t>2 Hellin Top</t>
  </si>
  <si>
    <t>outfit.3bf31303950d46adaac9667abebbc50a</t>
  </si>
  <si>
    <t>2 Linnea Shirt</t>
  </si>
  <si>
    <t>outfit.9c3f0cb12d76472094d6aa8b9fd2f7d3</t>
  </si>
  <si>
    <t>outfit.804a858bfe8a40efb6bdb7fd02ddfb5e</t>
  </si>
  <si>
    <t>4 Orca Chiffon Top</t>
  </si>
  <si>
    <t>outfit.368e920d06694dda9ff179ce225fd1d5</t>
  </si>
  <si>
    <t>Black Wildi Blouse</t>
  </si>
  <si>
    <t>outfit.cb4746c2b4d8426dbef9b8a9115de26e</t>
  </si>
  <si>
    <t>Hellin Top</t>
  </si>
  <si>
    <t>outfit.1d8ae52243c24ceb98799172194e0328</t>
  </si>
  <si>
    <t>outfit.17558a1ae0a7421b9ebd4bc717e24b09</t>
  </si>
  <si>
    <t>Ifaya Pink Blouse</t>
  </si>
  <si>
    <t>outfit.57d75475659a4eb99c5bd86c144b9dda</t>
  </si>
  <si>
    <t>Linnea Shirt</t>
  </si>
  <si>
    <t>outfit.6aae2baf9a264af793fac88cb589f7f6</t>
  </si>
  <si>
    <t>Offwhite Floral Top</t>
  </si>
  <si>
    <t>outfit.3681a473314f4f11b01879318073b544</t>
  </si>
  <si>
    <t>outfit.827d38e89e2e494f8ba411a1cb3ccc10</t>
  </si>
  <si>
    <t>Orca Chiffon Top</t>
  </si>
  <si>
    <t>outfit.15a09ec0aa3f41db855b6d598ed259e1</t>
  </si>
  <si>
    <t>outfit.6405355d940d4d8cb7de54993c911f89</t>
  </si>
  <si>
    <t>XS Hellin Top</t>
  </si>
  <si>
    <t>outfit.be0e9415131e42b499b3995b3d4e572f</t>
  </si>
  <si>
    <t>Brown Sharon T-Shirt</t>
  </si>
  <si>
    <t>outfit.c4d9b5b915ee418d989ceb09bbbc39be</t>
  </si>
  <si>
    <t>outfit.7bc448f937214d089faba16c060a49f4</t>
  </si>
  <si>
    <t>Tomorrow Blouse</t>
  </si>
  <si>
    <t>outfit.b9913185a70b4d378fb255b1894233d9</t>
  </si>
  <si>
    <t>outfit.772f3dece4f440918083b6302236bae4</t>
  </si>
  <si>
    <t>2 Kevin Shirt</t>
  </si>
  <si>
    <t>outfit.e9fc39730d8849d09d72b7686d545398</t>
  </si>
  <si>
    <t>Bea Top</t>
  </si>
  <si>
    <t>outfit.e350fdafca034bd3b311d288a391ad41</t>
  </si>
  <si>
    <t>Isadora Top Lime Green Floral</t>
  </si>
  <si>
    <t>outfit.3bd3895e591d4b48bf8d65aa5099a4d5</t>
  </si>
  <si>
    <t>Isadora Top Yellow Adele Floral Print</t>
  </si>
  <si>
    <t>outfit.13e5c7e0037f485db252abd2d7ec9e79</t>
  </si>
  <si>
    <t>outfit.2463e342a360415b8148b44368519252</t>
  </si>
  <si>
    <t>Voile Bohemian Shirt</t>
  </si>
  <si>
    <t>Forte Forte</t>
  </si>
  <si>
    <t>outfit.05fc2f3b08cd4ee2847bfe576fd9e02f</t>
  </si>
  <si>
    <t>Voile Grandfather Shirt</t>
  </si>
  <si>
    <t>outfit.6fa2c6d6b32140e8a40e6539ad67eabe</t>
  </si>
  <si>
    <t>outfit.7c3e32e564f84de28c9ab8a6f06a2e24</t>
  </si>
  <si>
    <t>Ballet Slipper Bente Blouse</t>
  </si>
  <si>
    <t>outfit.511be1c50c564aac8017f027d4a71e78</t>
  </si>
  <si>
    <t>outfit.ad412f59706c86b8</t>
  </si>
  <si>
    <t>Emma Shirt</t>
  </si>
  <si>
    <t>For sale - Lace Beige Top</t>
  </si>
  <si>
    <t>outfit.db3ebe22361b4719aa74f792bf967f2f</t>
  </si>
  <si>
    <t>Herdis Broderie Anglaise</t>
  </si>
  <si>
    <t>outfit.7cf5e850430647f1a42c4f9beb60c392</t>
  </si>
  <si>
    <t>outfit.8b5234b3619cf5fb</t>
  </si>
  <si>
    <t>Hilde Manor Top</t>
  </si>
  <si>
    <t>outfit.fa16f8ae4bfb4fd88d8b72c8541583f1</t>
  </si>
  <si>
    <t>Jet Black Herdis Broderie Anglais</t>
  </si>
  <si>
    <t>outfit.9936eee8f01a25d8</t>
  </si>
  <si>
    <t>Rose Dust Ruth Top</t>
  </si>
  <si>
    <t>outfit.c31bb29beac44217b5a6d572ca147130</t>
  </si>
  <si>
    <t>Ruth Chili Oil Top</t>
  </si>
  <si>
    <t>outfit.e94be40cf46643c59bc777a9cb3f58fa</t>
  </si>
  <si>
    <t>1 Cameron Dotted Blouse</t>
  </si>
  <si>
    <t>outfit.1a5d811e31da4b90b7bb7231ebbdd696</t>
  </si>
  <si>
    <t>2 Cameron Creme Blouse</t>
  </si>
  <si>
    <t>outfit.72e68751484840bb9b7c5420a02043ac</t>
  </si>
  <si>
    <t>2 Cameron Dotted Blouse</t>
  </si>
  <si>
    <t>outfit.d9723957e2564b8cb60fa7773d68fe6d</t>
  </si>
  <si>
    <t>3 Cameron Dotted Blouse</t>
  </si>
  <si>
    <t>outfit.79083ddd0ef54d21a5bde158b88f706d</t>
  </si>
  <si>
    <t>4 Cameron Dotted Blouse</t>
  </si>
  <si>
    <t>outfit.4595fbf7e5f34cd5930aee22e63d7b1d</t>
  </si>
  <si>
    <t>Lurex Silk Printed Top</t>
  </si>
  <si>
    <t>outfit.0abe40e33d26443f9edd93d78d4cb20e</t>
  </si>
  <si>
    <t>S3 Cameron Dotted Blouse</t>
  </si>
  <si>
    <t>outfit.f17b1c43b8344e50b1fb33e5b9c3f307</t>
  </si>
  <si>
    <t>L1 Flashback Roulette Top</t>
  </si>
  <si>
    <t>Ghospell</t>
  </si>
  <si>
    <t>outfit.2808d04f92e6449d93dd07dc098e4f4e</t>
  </si>
  <si>
    <t>L1 Stratosphere Cold-Shoulder Top</t>
  </si>
  <si>
    <t>outfit.ddce021116ff499884db5dc3454302be</t>
  </si>
  <si>
    <t>L2 Flashback Roulette Top</t>
  </si>
  <si>
    <t>outfit.0eaa358af14e469894062591bd42f38b</t>
  </si>
  <si>
    <t>M1 Flashback Roulette Top</t>
  </si>
  <si>
    <t>outfit.cbb5960eba6e4cf4b7d0ea990545e48a</t>
  </si>
  <si>
    <t>Fake Leather Tracksuit Sweat</t>
  </si>
  <si>
    <t>H20Fagerholt</t>
  </si>
  <si>
    <t>outfit.c7f52c21ccfb48ef87e304a98182d2d3</t>
  </si>
  <si>
    <t>Aliquan Green Sengi Top</t>
  </si>
  <si>
    <t>outfit.ad7b25af60b141fdb0ca78ace012f4bd</t>
  </si>
  <si>
    <t>Black Mishappen Top</t>
  </si>
  <si>
    <t>outfit.57dcae1e4b634d3c98e9e37f8588d65e</t>
  </si>
  <si>
    <t>Ecru Svale Shirt</t>
  </si>
  <si>
    <t>outfit.d11046e06d9a47b18ede6f18368ae335</t>
  </si>
  <si>
    <t>Smooth Knit Top</t>
  </si>
  <si>
    <t>outfit.4ea4ffd4457c4cbc8a946f7409bec8ff</t>
  </si>
  <si>
    <t>Beige Eat To The Beat</t>
  </si>
  <si>
    <t>outfit.b5061a1567f549c3b39561a28c48eaf1</t>
  </si>
  <si>
    <t>Dots Hot Pink Ring My Bell Top</t>
  </si>
  <si>
    <t>outfit.ce7cbefd380242528034995e681bee2a</t>
  </si>
  <si>
    <t>outfit.269c4cf0423f4fe3b0305c24447fe1c8</t>
  </si>
  <si>
    <t>Floral Ring My Bell Top</t>
  </si>
  <si>
    <t>outfit.7db19c30da2442f7abd7def7746a39a3</t>
  </si>
  <si>
    <t>outfit.fd843550722d4e1cb852edeb8a43ee80</t>
  </si>
  <si>
    <t>outfit.f347db0bcac44cba88e845650840db7d</t>
  </si>
  <si>
    <t>outfit.8c90beb26ad4480dba384bb3ccffaec1</t>
  </si>
  <si>
    <t>outfit.26b00593f2f640beb2046d4cbbc5d047</t>
  </si>
  <si>
    <t>outfit.086c3881445747d98bce36eb00f79a50</t>
  </si>
  <si>
    <t>outfit.c39d78a9215844a882d9bd74a9eedd40</t>
  </si>
  <si>
    <t>outfit.aa116c6da8024b989d13e47c5f372f9d</t>
  </si>
  <si>
    <t>Green Print Ring My Bell Top</t>
  </si>
  <si>
    <t>outfit.63651459174646b6a28928dbdf5dd880</t>
  </si>
  <si>
    <t>outfit.f84b7047cff34fc6b305bdfc09750236</t>
  </si>
  <si>
    <t>outfit.674d0f85e9794e24a7127479fcec1da8</t>
  </si>
  <si>
    <t>Brattspee Shirt Apples &amp; Pears Lilac Pink</t>
  </si>
  <si>
    <t>outfit.ec87b55bde6b4306bd6da6f9c00c0169</t>
  </si>
  <si>
    <t>Mint Shell Kråkeskjæret Blouse</t>
  </si>
  <si>
    <t>outfit.34b5981133484f33994eb0a57dac085f</t>
  </si>
  <si>
    <t>Eternity Shirt</t>
  </si>
  <si>
    <t>outfit.f77cbbb4dfc14616afcbc660e0beff7c</t>
  </si>
  <si>
    <t>Valeria Tee</t>
  </si>
  <si>
    <t>outfit.2cc3d623cc8c417ca367eb43c72a5fa0</t>
  </si>
  <si>
    <t>outfit.967fb53dc47c45cdab34eb94cce391bf</t>
  </si>
  <si>
    <t>White Tango Blouse</t>
  </si>
  <si>
    <t>outfit.85a7610b9ec243adb918bbfe5535b937</t>
  </si>
  <si>
    <t>outfit.fa317a07c0884cae8e93d60181035715</t>
  </si>
  <si>
    <t>Bell Botton up Shirt</t>
  </si>
  <si>
    <t>outfit.38d994cd5ff94c69be14eea92de06029</t>
  </si>
  <si>
    <t>Dalvina Black Blouse</t>
  </si>
  <si>
    <t>outfit.4a87b30286ac4a78852863c9c71c2874</t>
  </si>
  <si>
    <t>outfit.6ca04d96536c4686b18c7f9b0223b1c6</t>
  </si>
  <si>
    <t>outfit.bf9a43cd36ae4e48bc867f048eff50d4</t>
  </si>
  <si>
    <t>outfit.405535b690574718a29401db229cdc11</t>
  </si>
  <si>
    <t>1 Vineyard Wind Butterfly Top</t>
  </si>
  <si>
    <t>outfit.bc6b1359d60a4962856d6ccb1f3c01f0</t>
  </si>
  <si>
    <t>2 Rose Dust Tiana Top</t>
  </si>
  <si>
    <t>outfit.819c0fde912847d9a88f939cbf080c36</t>
  </si>
  <si>
    <t>3 Rose Dust Tiana Top</t>
  </si>
  <si>
    <t>outfit.5e7492c7819749cbb747044041742404</t>
  </si>
  <si>
    <t>4 Pleated Arm Top Aspen Gold</t>
  </si>
  <si>
    <t>outfit.b9a83f27ede146b0b0ec29bd3f699a13</t>
  </si>
  <si>
    <t>5 Pleated Arm Top Aspen Gold</t>
  </si>
  <si>
    <t>outfit.1a0d16e8be3649498b202bba8ea1743b</t>
  </si>
  <si>
    <t>Auburn Layered Ruffle Blouse</t>
  </si>
  <si>
    <t>outfit.413edc22ef4f4f0e8fc0cd171f8735d9</t>
  </si>
  <si>
    <t>outfit.71b3b3cf7e7841c98b805c6a32e68f7b</t>
  </si>
  <si>
    <t>Thilde Top Pink</t>
  </si>
  <si>
    <t>outfit.e8bc2a3b91ad4a7c8745b2eb4031dd09</t>
  </si>
  <si>
    <t>Marian Swirl Top Raw Umbra</t>
  </si>
  <si>
    <t>outfit.bd029e8ff7cc4341bf48b2afaa0d9946</t>
  </si>
  <si>
    <t>Malie Blue Depths Top</t>
  </si>
  <si>
    <t>outfit.271d5f29910a40a98a7b49226d4b18d8</t>
  </si>
  <si>
    <t>Terin ls Silver Top</t>
  </si>
  <si>
    <t>outfit.33591fef8f974e2bbfa1726f192bfba5</t>
  </si>
  <si>
    <t>2 Floral Haut Shirt</t>
  </si>
  <si>
    <t>outfit.68697097760e40e6863c0c950cb2f8cc</t>
  </si>
  <si>
    <t>Chelsea Bow Shirt</t>
  </si>
  <si>
    <t>outfit.df19fb89f6ec427bbef898cd7a958073</t>
  </si>
  <si>
    <t>outfit.50093dbaaf2841e3871dff882345d2c9</t>
  </si>
  <si>
    <t>Blue Gloria Shirt</t>
  </si>
  <si>
    <t>outfit.545ce34b648740248829e76c07e2cda5</t>
  </si>
  <si>
    <t>Light Blue Deborah Shirt</t>
  </si>
  <si>
    <t>outfit.1af94bab198546d9959ab6c656455ddb</t>
  </si>
  <si>
    <t>Maria Blouse</t>
  </si>
  <si>
    <t>outfit.d88867bac5e048abbe1ac8a217cda387</t>
  </si>
  <si>
    <t>Orange Naomi Safari Shirt</t>
  </si>
  <si>
    <t>outfit.9912d96c63714cd1b94e60e219cc307d</t>
  </si>
  <si>
    <t>Detail Shirt Blue</t>
  </si>
  <si>
    <t>outfit.881257bd86eb4e55a860dde3c267bb59</t>
  </si>
  <si>
    <t>Detail Shirt White</t>
  </si>
  <si>
    <t>18-01-2024</t>
  </si>
  <si>
    <t>OKALEY-1</t>
  </si>
  <si>
    <t>outfit.4a90e6e831c644d2b999953b34aba3b7</t>
  </si>
  <si>
    <t>Pink/Orange Ski Goggles</t>
  </si>
  <si>
    <t>OAKLEY</t>
  </si>
  <si>
    <t>23-01-2024</t>
  </si>
  <si>
    <t>outfit.acc945901a5f4ebf98be975bdb2d2d71</t>
  </si>
  <si>
    <t>https://fjong.com/admin/pages/edit-outfit/outfit.b9570eaee25d469c88909ca3b463ca42</t>
  </si>
  <si>
    <t>5 - Minor defects</t>
  </si>
  <si>
    <t>status</t>
  </si>
  <si>
    <t>notes</t>
  </si>
  <si>
    <t xml:space="preserve"> </t>
  </si>
  <si>
    <t>lastKnownStatus</t>
  </si>
  <si>
    <t>customerName</t>
  </si>
  <si>
    <t>subscriptionPlan</t>
  </si>
  <si>
    <t>barcode</t>
  </si>
  <si>
    <t>deliveryLabelURL</t>
  </si>
  <si>
    <t>returnLabelURL</t>
  </si>
  <si>
    <t>rentalDates</t>
  </si>
  <si>
    <t>outfitURL</t>
  </si>
  <si>
    <t>outfitBrand</t>
  </si>
  <si>
    <t>outfitName</t>
  </si>
  <si>
    <t>outfitSize</t>
  </si>
  <si>
    <t>customerContactEmail</t>
  </si>
  <si>
    <t>customerContactPhoneNumber</t>
  </si>
  <si>
    <t>customerNotes</t>
  </si>
  <si>
    <t>adminOrderURL</t>
  </si>
  <si>
    <t>Owner</t>
  </si>
  <si>
    <t>Retail price</t>
  </si>
  <si>
    <t>TC price</t>
  </si>
  <si>
    <t>Discount</t>
  </si>
  <si>
    <t>Refund</t>
  </si>
  <si>
    <t>Shipping cost</t>
  </si>
  <si>
    <t>Order total</t>
  </si>
  <si>
    <t>Partner cut</t>
  </si>
  <si>
    <t>Partner revenue</t>
  </si>
  <si>
    <t>FJONG revenue</t>
  </si>
  <si>
    <t>Month</t>
  </si>
  <si>
    <t>Year</t>
  </si>
  <si>
    <t>Month Format</t>
  </si>
  <si>
    <t>Concat</t>
  </si>
  <si>
    <t>YearMonth</t>
  </si>
  <si>
    <t>NY</t>
  </si>
  <si>
    <t>Anne-Karin Vangberg-Hjelle</t>
  </si>
  <si>
    <t>Third Chance</t>
  </si>
  <si>
    <t>Tise</t>
  </si>
  <si>
    <t>https://fjong.com/admin/pages/edit-outfit/outfit.54a7c5eda7e74c9cb792e873ab032430</t>
  </si>
  <si>
    <t>L Mesh Gown</t>
  </si>
  <si>
    <t>L</t>
  </si>
  <si>
    <t>Hilde Iglebæk</t>
  </si>
  <si>
    <t>https://fjong.com/admin/pages/edit-outfit/outfit.aa40c94afb794795a6c73a4dd1f0406e</t>
  </si>
  <si>
    <t>S Cocos Seaweed Skirt</t>
  </si>
  <si>
    <t>S</t>
  </si>
  <si>
    <t>Maren Anne Berglund</t>
  </si>
  <si>
    <t>https://fjong.com/admin/pages/edit-outfit/outfit.fde2169255d34f438f32f345e8044c08</t>
  </si>
  <si>
    <t>XL Hellin Top</t>
  </si>
  <si>
    <t>XL</t>
  </si>
  <si>
    <t>https://fjong.com/admin/pages/edit-outfit/outfit.9abdc0a5c0124b4fa4d3811833f7f503</t>
  </si>
  <si>
    <t>XL2 White Jacquard Top</t>
  </si>
  <si>
    <t>Eline Holm Ødegård</t>
  </si>
  <si>
    <t>https://fjong.com/admin/pages/edit-outfit/outfit.7d9dce6a22324e4a846274f38dbe86f3</t>
  </si>
  <si>
    <t>S Baying Skirt</t>
  </si>
  <si>
    <t>Karoline Skeide Pettersen</t>
  </si>
  <si>
    <t>https://fjong.com/admin/pages/edit-outfit/outfit.2363c14e0c0e49c08650f4bd53133681</t>
  </si>
  <si>
    <t>S Rose Kimono Robe</t>
  </si>
  <si>
    <t>https://fjong.com/admin/pages/edit-outfit/outfit.dabb3e265f6f4524996aead8888b88f7</t>
  </si>
  <si>
    <t>M Mesh Gown</t>
  </si>
  <si>
    <t>M</t>
  </si>
  <si>
    <t>REFUND</t>
  </si>
  <si>
    <t>NOT LOCATED</t>
  </si>
  <si>
    <t>Maria Tengs</t>
  </si>
  <si>
    <t>https://fjong.com/admin/pages/edit-outfit/outfit.adbbfaefd41243af9138430e31854405#outfit_summary</t>
  </si>
  <si>
    <t>M Maxi Column Vineyard Wine Dress</t>
  </si>
  <si>
    <t>Helene Magnus</t>
  </si>
  <si>
    <t>https://fjong.com/admin/pages/edit-outfit/outfit.bbab0ccce6d94d0482bacad061df49b9</t>
  </si>
  <si>
    <t>XS Agnes silk</t>
  </si>
  <si>
    <t>XS</t>
  </si>
  <si>
    <t>Elin Bøhler</t>
  </si>
  <si>
    <t>https://fjong.com/admin/pages/edit-outfit/outfit.4389df5799664af09da95dabdea0cf97</t>
  </si>
  <si>
    <t>XL Fanny Satin Blue Maxi Dress</t>
  </si>
  <si>
    <t>Silje Haugland</t>
  </si>
  <si>
    <t>https://fjong.com/admin/pages/edit-outfit/outfit.c31e30a60b8f4e9db91239497018b1b1</t>
  </si>
  <si>
    <t>Green Cross-Back Gown</t>
  </si>
  <si>
    <t>Ida Therese Olsen</t>
  </si>
  <si>
    <t>L Amber pants</t>
  </si>
  <si>
    <t>Janne Rennemo</t>
  </si>
  <si>
    <t>M Emma pants (brown melange)</t>
  </si>
  <si>
    <t>M Emma Sweater (brown melange)</t>
  </si>
  <si>
    <t>Kaja Olufsen</t>
  </si>
  <si>
    <t>https://fjong.com/admin/pages/edit-outfit/outfit.929a9ccfd02ac4cb</t>
  </si>
  <si>
    <t>Isabella Blossom Dress</t>
  </si>
  <si>
    <t>Andrine Langebeck</t>
  </si>
  <si>
    <t>https://fjong.com/admin/pages/edit-outfit/outfit.84a01712427a3a3b#edit_outfit_is_public</t>
  </si>
  <si>
    <t>XS Beautiful Black Dress</t>
  </si>
  <si>
    <t>Ingrid Foss Abrahamsen</t>
  </si>
  <si>
    <t>https://fjong.com/admin/pages/edit-outfit/outfit.9c0480eeb92a1d29</t>
  </si>
  <si>
    <t>Rambla Hacienda dress</t>
  </si>
  <si>
    <t>Ina Gustavsen</t>
  </si>
  <si>
    <t>https://fjong.com/admin/pages/edit-outfit/outfit.2f6dcbb123b94aa98d2321d34299660d</t>
  </si>
  <si>
    <t>XS Blush Maxi Dress</t>
  </si>
  <si>
    <t>Bente Alida Johannessen</t>
  </si>
  <si>
    <t>https://fjong.com/admin/pages/edit-outfit/outfit.be4b8e3a8d59b79f</t>
  </si>
  <si>
    <t>S Blue Lace Gown</t>
  </si>
  <si>
    <t>MYRIAM HIRSCH</t>
  </si>
  <si>
    <t>https://fjong.com/admin/pages/edit-outfit/outfit.39eb4f1b2c4942ce8428df10634e53e6</t>
  </si>
  <si>
    <t>2 Vineyard Wind Butterfly Top</t>
  </si>
  <si>
    <t>Cristina Zgherea</t>
  </si>
  <si>
    <t>https://fjong.com/admin/pages/edit-outfit/outfit.785cb6f141e74affb4743f54f57e68e9</t>
  </si>
  <si>
    <t>S2 Cameron Dotted Blouse</t>
  </si>
  <si>
    <t>Silje Sterner</t>
  </si>
  <si>
    <t>https://fjong.com/admin/pages/edit-outfit/outfit.38414373640b4c43be5d26464533780c</t>
  </si>
  <si>
    <t>S Butterfly Olivine Dress</t>
  </si>
  <si>
    <t>Miriam Lillevand</t>
  </si>
  <si>
    <t>https://fjong.com/admin/pages/edit-outfit/outfit.252b5f88ee66462e9aef2ea071969700#edit_outfit_is_public</t>
  </si>
  <si>
    <t>S Mabella Mineral Top</t>
  </si>
  <si>
    <t>S Kayla Dress</t>
  </si>
  <si>
    <t>Sigrun Syverud</t>
  </si>
  <si>
    <t>https://fjong.com/admin/pages/edit-outfit/outfit.8b6d7ad3277b7a78</t>
  </si>
  <si>
    <t>M Acai Jubilee Dress</t>
  </si>
  <si>
    <t>Cathrine Hermann Røst</t>
  </si>
  <si>
    <t>https://fjong.com/admin/pages/edit-outfit/outfit.b0d4e86a8a76490790dd993b32a5ea8b</t>
  </si>
  <si>
    <t>XS Lilac Bouquet Chiffon Gown</t>
  </si>
  <si>
    <t>Christina Blomdal</t>
  </si>
  <si>
    <t>https://fjong.com/admin/pages/edit-outfit/outfit.96f25138189be6ec</t>
  </si>
  <si>
    <t>S Myrtha Print Jumpsuit</t>
  </si>
  <si>
    <t>Anne Malene Skårberg</t>
  </si>
  <si>
    <t>https://fjong.com/admin/pages/edit-outfit/outfit.1f8c8dd133d5493e8b913cfdb92ad3ce</t>
  </si>
  <si>
    <t>L Hellin Top</t>
  </si>
  <si>
    <t>Ida Elisabeth A. Løvstad</t>
  </si>
  <si>
    <t>https://fjong.com/admin/pages/edit-outfit/outfit.ae76eb7ed4c948258ccec12a6e024562</t>
  </si>
  <si>
    <t>M Delicate Green Garden Gown</t>
  </si>
  <si>
    <t>Kari Ellila Brodahl</t>
  </si>
  <si>
    <t>https://fjong.com/admin/pages/edit-outfit/outfit.adc57b4886354fdcafea896cdd2609b8</t>
  </si>
  <si>
    <t>L Emmy Wild Berry Skirt</t>
  </si>
  <si>
    <t>Lisa Jervell</t>
  </si>
  <si>
    <t>https://fjong.com/admin/pages/edit-outfit/outfit.38b7b4869f994e83b08f345d1e3ebb28</t>
  </si>
  <si>
    <t>Dress not like pictures</t>
  </si>
  <si>
    <t>Silje guldbrandsen</t>
  </si>
  <si>
    <t>https://fjong.com/admin/pages/edit-outfit/outfit.4682e4bd851049698ef91b150801bdf1</t>
  </si>
  <si>
    <t>Callalily Dress</t>
  </si>
  <si>
    <t>Åshild Vatne</t>
  </si>
  <si>
    <t>https://fjong.com/admin/pages/edit-outfit/outfit.f04aea4aa0774f3fbf14ee710a26775b</t>
  </si>
  <si>
    <t>L Cabernet Mia Dress</t>
  </si>
  <si>
    <t>Ingrid Andreassen</t>
  </si>
  <si>
    <t>https://fjong.com/admin/pages/edit-outfit/outfit.887b39bb5d3949f7aff2448eda78b048</t>
  </si>
  <si>
    <t>M Blush Maxi Dress</t>
  </si>
  <si>
    <t>Hanne Heum Karlsen</t>
  </si>
  <si>
    <t>https://fjong.com/admin/pages/edit-outfit/outfit.ff658adfa12349369828f791689f9685#edit_outfit_admin_notes</t>
  </si>
  <si>
    <t>M Tonga Long Dress</t>
  </si>
  <si>
    <t>Ingvild Hansen</t>
  </si>
  <si>
    <t>https://fjong.com/admin/pages/edit-outfit/outfit.829d21c4ab945d6c</t>
  </si>
  <si>
    <t>XL Tulips Gown</t>
  </si>
  <si>
    <t>Caroline Byhring</t>
  </si>
  <si>
    <t>https://app.shipmondo.com/api/v2/print_documents?shipment_ids=181550181</t>
  </si>
  <si>
    <t>caroline@byhring.no</t>
  </si>
  <si>
    <t>994 67 855</t>
  </si>
  <si>
    <t>Hedvig Sterri</t>
  </si>
  <si>
    <t>https://app.shipmondo.com/api/v2/print_documents?shipment_ids=181552188</t>
  </si>
  <si>
    <t>hedvigsterri@gmail.com</t>
  </si>
  <si>
    <t>907 85 873</t>
  </si>
  <si>
    <t>Tonje Reinsvollsveen</t>
  </si>
  <si>
    <t>https://app.shipmondo.com/api/v2/print_documents?shipment_ids=181664970</t>
  </si>
  <si>
    <t>t.reinsvollsveen@gmail.com</t>
  </si>
  <si>
    <t>Returned</t>
  </si>
  <si>
    <t>Torbjørg Dahle</t>
  </si>
  <si>
    <t>https://app.shipmondo.com/api/v2/print_documents?shipment_ids=181867191</t>
  </si>
  <si>
    <t>https://thirdchance.fjong.com/products/molly-cardigan?_pos=2&amp;_psq=molly&amp;_ss=e&amp;_v=1.0</t>
  </si>
  <si>
    <t>S-L</t>
  </si>
  <si>
    <t>t_dahle@hotmail.com</t>
  </si>
  <si>
    <t>Stolen from porch</t>
  </si>
  <si>
    <t>Annette Borgersen</t>
  </si>
  <si>
    <t>https://app.shipmondo.com/api/v2/print_documents?shipment_ids=182059026</t>
  </si>
  <si>
    <t>annette.borgersen@gmail.com</t>
  </si>
  <si>
    <t>970 02 687</t>
  </si>
  <si>
    <t>Viktoria Stensrud</t>
  </si>
  <si>
    <t>https://app.shipmondo.com/api/v2/print_documents?shipment_ids=182312250</t>
  </si>
  <si>
    <t>https://fjong.com/admin/pages/edit-outfit/outfit.918e7ea73111bbbe</t>
  </si>
  <si>
    <t>viktoriastensrud@gmail.com</t>
  </si>
  <si>
    <t>920 64 347</t>
  </si>
  <si>
    <t>Åse Tvete</t>
  </si>
  <si>
    <t>88101232</t>
  </si>
  <si>
    <t>https://app.shipmondo.com/api/v2/print_documents?shipment_ids=182312364</t>
  </si>
  <si>
    <t>XXL</t>
  </si>
  <si>
    <t>aasebakk@hotmail.com</t>
  </si>
  <si>
    <t>907 03 812</t>
  </si>
  <si>
    <t>Inger Nordqvist</t>
  </si>
  <si>
    <t>https://app.shipmondo.com/api/v2/print_documents?shipment_ids=182461854</t>
  </si>
  <si>
    <t>inger.nordqvist@yahoo.com</t>
  </si>
  <si>
    <t>404 74 222</t>
  </si>
  <si>
    <t>Rikke Tverberg</t>
  </si>
  <si>
    <t>https://app.shipmondo.com/api/v2/print_documents?shipment_ids=182484558</t>
  </si>
  <si>
    <t>riktve@gmail.com</t>
  </si>
  <si>
    <t>970 79 692</t>
  </si>
  <si>
    <t>Frieda Valentina Nygaard</t>
  </si>
  <si>
    <t>https://app.shipmondo.com/api/v2/print_documents?shipment_ids=182636433</t>
  </si>
  <si>
    <t>friedavalentina@gmail.com</t>
  </si>
  <si>
    <t>Elin Korneliussen</t>
  </si>
  <si>
    <t>https://app.shipmondo.com/api/v2/print_documents?shipment_ids=182636658</t>
  </si>
  <si>
    <t>elinkorn@gmail.com</t>
  </si>
  <si>
    <t>Hanna Hall</t>
  </si>
  <si>
    <t>hanna@fjong.com</t>
  </si>
  <si>
    <t>Valentina Rindal</t>
  </si>
  <si>
    <t>https://app.shipmondo.com/api/v2/print_documents?shipment_ids=183599820</t>
  </si>
  <si>
    <t>valentinarindal@gmail.com</t>
  </si>
  <si>
    <t>958 73 054</t>
  </si>
  <si>
    <t>Caroline Gierløff</t>
  </si>
  <si>
    <t>88101071</t>
  </si>
  <si>
    <t>https://app.shipmondo.com/api/v2/print_documents?shipment_ids=183634920</t>
  </si>
  <si>
    <t>https://no.fjong.com/admin/pages/edit-outfit/outfit.6fc5c66c5cfa4cffb2dd90254bf417a2</t>
  </si>
  <si>
    <t>L Kevin Shirt</t>
  </si>
  <si>
    <t>carolinerwang@gmail.com</t>
  </si>
  <si>
    <t>936 19 595</t>
  </si>
  <si>
    <t>Kristina Ødegaard</t>
  </si>
  <si>
    <t>https://app.shipmondo.com/api/v2/print_documents?shipment_ids=183753888</t>
  </si>
  <si>
    <t>kdrivdal@gmail.com</t>
  </si>
  <si>
    <t>473 80 357</t>
  </si>
  <si>
    <t>https://app.shipmondo.com/api/v2/print_documents?shipment_ids=184377846</t>
  </si>
  <si>
    <t>Marianne Ervik Folden</t>
  </si>
  <si>
    <t>marianne.ervik@gmail.com</t>
  </si>
  <si>
    <t>908 25 234</t>
  </si>
  <si>
    <t>Silje Marie Søgnen</t>
  </si>
  <si>
    <t>https://app.shipmondo.com/api/v2/print_documents?shipment_ids=184478610</t>
  </si>
  <si>
    <t>https://thirdchance.fjong.com/products/emma-pants-camel?variant=41356755239091</t>
  </si>
  <si>
    <t>silje.marie.sognen@live.no</t>
  </si>
  <si>
    <t>974 07 542</t>
  </si>
  <si>
    <t>https://thirdchance.fjong.com/products/emma-ls-sweater-camel</t>
  </si>
  <si>
    <t>Helene Helland</t>
  </si>
  <si>
    <t>https://app.shipmondo.com/api/v2/print_documents?shipment_ids=184506045</t>
  </si>
  <si>
    <t>helene.l.helland@gmail.com</t>
  </si>
  <si>
    <t>411 29 794</t>
  </si>
  <si>
    <t>Anita Bakk Henriksen</t>
  </si>
  <si>
    <t>https://app.shipmondo.com/api/v2/print_documents?shipment_ids=185480802</t>
  </si>
  <si>
    <t>anitabakk@gmail.com</t>
  </si>
  <si>
    <t>488 93 301</t>
  </si>
  <si>
    <t>Naba Mehmood</t>
  </si>
  <si>
    <t>https://app.shipmondo.com/api/v2/print_documents?shipment_ids=185542440</t>
  </si>
  <si>
    <t>nabameh@gmail.com</t>
  </si>
  <si>
    <t>459 16 973</t>
  </si>
  <si>
    <t>https://app.shipmondo.com/api/v2/print_documents?shipment_ids=185849610</t>
  </si>
  <si>
    <t>Idaolsen25@gmail.com</t>
  </si>
  <si>
    <t>Christina Peel</t>
  </si>
  <si>
    <t>https://app.shipmondo.com/api/v2/print_documents?shipment_ids=185850705</t>
  </si>
  <si>
    <t>christinapeel@gmail.com</t>
  </si>
  <si>
    <t>916 26 080</t>
  </si>
  <si>
    <t>Tiril Bjørsom</t>
  </si>
  <si>
    <t>https://app.shipmondo.com/api/v2/print_documents?shipment_ids=186160548</t>
  </si>
  <si>
    <t>tirilberg@gmail.com</t>
  </si>
  <si>
    <t>Thea Christiansen</t>
  </si>
  <si>
    <t>https://app.shipmondo.com/api/v2/print_documents?shipment_ids=186480369</t>
  </si>
  <si>
    <t>thea_lc@hotmail.com</t>
  </si>
  <si>
    <t>478 26 446</t>
  </si>
  <si>
    <t>479 26 446</t>
  </si>
  <si>
    <t>480 26 446</t>
  </si>
  <si>
    <t>Nini Myhrvold</t>
  </si>
  <si>
    <t>https://app.shipmondo.com/api/v2/print_documents?shipment_ids=186695379</t>
  </si>
  <si>
    <t>ninimyhrvold@gmail.com</t>
  </si>
  <si>
    <t>926 27 613</t>
  </si>
  <si>
    <t>Hanne Jordell</t>
  </si>
  <si>
    <t>88100827</t>
  </si>
  <si>
    <t>https://app.shipmondo.com/api/v2/print_documents?shipment_ids=186695703</t>
  </si>
  <si>
    <t>hanne.jordell@gmail.com</t>
  </si>
  <si>
    <t>986 42 924</t>
  </si>
  <si>
    <t>Marith Rasmussen</t>
  </si>
  <si>
    <t>https://app.shipmondo.com/api/v2/print_documents?shipment_ids=186695952</t>
  </si>
  <si>
    <t>marith.rasmussen@gmail.com</t>
  </si>
  <si>
    <t>911 07 765</t>
  </si>
  <si>
    <t>Ulrika Norheden</t>
  </si>
  <si>
    <t>https://app.shipmondo.com/api/v2/print_documents?shipment_ids=187355496</t>
  </si>
  <si>
    <t>ulrika.norheden@gmail.com</t>
  </si>
  <si>
    <t>950 25 005</t>
  </si>
  <si>
    <t>https://app.shipmondo.com/api/v2/print_documents?shipment_ids=187602183</t>
  </si>
  <si>
    <t>Anne Marit Vigerust</t>
  </si>
  <si>
    <t>https://app.shipmondo.com/api/v2/print_documents?shipment_ids=187602444</t>
  </si>
  <si>
    <t>annemarit.rv@gmail.com</t>
  </si>
  <si>
    <t>Marit Sirnes</t>
  </si>
  <si>
    <t>https://app.shipmondo.com/api/v2/print_documents?shipment_ids=187602798</t>
  </si>
  <si>
    <t>Onesize</t>
  </si>
  <si>
    <t>maritsirnes@gmail.com</t>
  </si>
  <si>
    <t>906 69 549</t>
  </si>
  <si>
    <t>Liv Birgitte Flaate</t>
  </si>
  <si>
    <t>https://app.shipmondo.com/api/v2/print_documents?shipment_ids=188253201</t>
  </si>
  <si>
    <t>liv.flaate@hotmail.com</t>
  </si>
  <si>
    <t>920 91 720</t>
  </si>
  <si>
    <t>Iselin Klev</t>
  </si>
  <si>
    <t>https://app.shipmondo.com/api/v2/print_documents?shipment_ids=188547006</t>
  </si>
  <si>
    <t>iselinklev@gmail.com</t>
  </si>
  <si>
    <t>917 67 178</t>
  </si>
  <si>
    <t>Selma Hoummira</t>
  </si>
  <si>
    <t>https://app.shipmondo.com/api/v2/print_documents?shipment_ids=188547516</t>
  </si>
  <si>
    <t>selmahoummira@gmail.com</t>
  </si>
  <si>
    <t>406 37 846</t>
  </si>
  <si>
    <t>Caroline Fugelli</t>
  </si>
  <si>
    <t>https://app.shipmondo.com/api/v2/print_documents?shipment_ids=189018954</t>
  </si>
  <si>
    <t>fugelli@yahoo.com</t>
  </si>
  <si>
    <t>928 30 386</t>
  </si>
  <si>
    <t>SumUp</t>
  </si>
  <si>
    <t>Event</t>
  </si>
  <si>
    <t>https://fjong.com/admin/pages/edit-outfit/outfit.13b4586fba46462abebff1b7b145e499</t>
  </si>
  <si>
    <t>Pernille Andreassen</t>
  </si>
  <si>
    <t>https://fjong.com/admin/pages/edit-outfit/outfit.864fe291945a401bbe4a1db1bc474a63</t>
  </si>
  <si>
    <t>Gry Melanie Hadji</t>
  </si>
  <si>
    <t>Helene Christensen Pfister</t>
  </si>
  <si>
    <t>Kristin Vaag</t>
  </si>
  <si>
    <t>Andrea Storrø</t>
  </si>
  <si>
    <t>Åshild Herredsvela</t>
  </si>
  <si>
    <t>Elisabeth Alvær Heidenstrøm</t>
  </si>
  <si>
    <t>Malin Mindresunde</t>
  </si>
  <si>
    <t>https://fjong.com/admin/pages/edit-outfit/outfit.bd1b529947a7b869</t>
  </si>
  <si>
    <t>Louise Jacament</t>
  </si>
  <si>
    <t>Sofie Emilie Kamsvåg</t>
  </si>
  <si>
    <t>Siril Aamodt Skogbrott</t>
  </si>
  <si>
    <t>Inga Sofie Sårheim</t>
  </si>
  <si>
    <t>Ingjerd Rød Wold</t>
  </si>
  <si>
    <t>Henriette Haneborg Kullerud</t>
  </si>
  <si>
    <t>Juni Kristensen Folge</t>
  </si>
  <si>
    <t>https://app.shipmondo.com/api/v2/print_documents?shipment_ids=189251787</t>
  </si>
  <si>
    <t>Kristina Hedeman</t>
  </si>
  <si>
    <t>https://app.shipmondo.com/api/v2/print_documents?shipment_ids=189413886</t>
  </si>
  <si>
    <t>kristina.hedeman@gmail.com</t>
  </si>
  <si>
    <t>990 26 426</t>
  </si>
  <si>
    <t>Anette Emilie Rokholt</t>
  </si>
  <si>
    <t>https://app.shipmondo.com/api/v2/print_documents?shipment_ids=190096047</t>
  </si>
  <si>
    <t>https://thirdchance.fjong.com/products/cold-shoulder-wrap-blush?variant=41527962337459</t>
  </si>
  <si>
    <t>emilie1976@live.no</t>
  </si>
  <si>
    <t>979 61 897</t>
  </si>
  <si>
    <t>Agnete Djupvik</t>
  </si>
  <si>
    <t>https://app.shipmondo.com/api/v2/print_documents?shipment_ids=190298256</t>
  </si>
  <si>
    <t>agnetedjupvik@gmail.com</t>
  </si>
  <si>
    <t>Isabella Lu</t>
  </si>
  <si>
    <t>https://app.shipmondo.com/api/v2/print_documents?shipment_ids=191130141</t>
  </si>
  <si>
    <t>isabella_lu88@hotmail.com</t>
  </si>
  <si>
    <t>https://app.shipmondo.com/api/v2/print_documents?shipment_ids=192740814</t>
  </si>
  <si>
    <t>478 32 578</t>
  </si>
  <si>
    <t>https://app.shipmondo.com/api/v2/print_documents?shipment_ids=193130640</t>
  </si>
  <si>
    <t>heumkarlsen@gmail.com</t>
  </si>
  <si>
    <t>Tina Warelius</t>
  </si>
  <si>
    <t>https://app.shipmondo.com/api/v2/print_documents?shipment_ids=193966728</t>
  </si>
  <si>
    <t>tinawarelius@outlook.com</t>
  </si>
  <si>
    <t>Ingeborg Endresen</t>
  </si>
  <si>
    <t>https://app.shipmondo.com/api/v2/print_documents?shipment_ids=194043930</t>
  </si>
  <si>
    <t>ingeborg.endresen@gmail.com</t>
  </si>
  <si>
    <t>926 60 990</t>
  </si>
  <si>
    <t>927 60 990</t>
  </si>
  <si>
    <t>928 60 990</t>
  </si>
  <si>
    <t>Charlotte Fust</t>
  </si>
  <si>
    <t>https://app.shipmondo.com/api/v2/print_documents?shipment_ids=194479077</t>
  </si>
  <si>
    <t>charlottefust@gmail.com</t>
  </si>
  <si>
    <t>Helene Lid Helland</t>
  </si>
  <si>
    <t>https://app.shipmondo.com/api/v2/print_documents?shipment_ids=194530809</t>
  </si>
  <si>
    <t xml:space="preserve"> helene.l.helland@gmail.com</t>
  </si>
  <si>
    <t>Caroline Avdal</t>
  </si>
  <si>
    <t>https://app.shipmondo.com/api/v2/print_documents?shipment_ids=194539428</t>
  </si>
  <si>
    <t>carolinesavdal@gmail.com</t>
  </si>
  <si>
    <t>Marie Lyser Hoff</t>
  </si>
  <si>
    <t>m.lyster.hoff@gmail.com</t>
  </si>
  <si>
    <t>Inga Jeanette Rubach</t>
  </si>
  <si>
    <t>https://app.shipmondo.com/api/v2/print_documents?shipment_ids=194564382</t>
  </si>
  <si>
    <t xml:space="preserve"> jeanette_rubach@hotmail.com</t>
  </si>
  <si>
    <t>Jannicke Josefsson-Ruud</t>
  </si>
  <si>
    <t>https://app.shipmondo.com/api/v2/print_documents?shipment_ids=194808462</t>
  </si>
  <si>
    <t>jannickeruud@hotmail.com</t>
  </si>
  <si>
    <t>Liv iren Vinnem</t>
  </si>
  <si>
    <t>https://app.shipmondo.com/api/v2/print_documents?shipment_ids=194871663</t>
  </si>
  <si>
    <t>livihan@hotmail.com</t>
  </si>
  <si>
    <t>Hanne Finstad</t>
  </si>
  <si>
    <t>https://app.shipmondo.com/api/v2/print_documents?shipment_ids=195161763</t>
  </si>
  <si>
    <t>hanne.b.finstad@gmail.com</t>
  </si>
  <si>
    <t>https://app.shipmondo.com/api/v2/print_documents?shipment_ids=195490494</t>
  </si>
  <si>
    <t>Karoline Hjelmtvedt Rohde</t>
  </si>
  <si>
    <t>https://app.shipmondo.com/api/v2/print_documents?shipment_ids=195653334</t>
  </si>
  <si>
    <t>karoline@hjelmtvedt.com</t>
  </si>
  <si>
    <t>988 26 893</t>
  </si>
  <si>
    <t>Nina Simonsen Jensen</t>
  </si>
  <si>
    <t>ninastylist@haugnett.no</t>
  </si>
  <si>
    <t>Thea Sitek</t>
  </si>
  <si>
    <t>https://app.shipmondo.com/api/v2/print_documents?shipment_ids=196927047</t>
  </si>
  <si>
    <t>thea.sitek@gmail.com</t>
  </si>
  <si>
    <t>Elise Røe</t>
  </si>
  <si>
    <t>https://app.shipmondo.com/api/v2/print_documents?shipment_ids=198097623</t>
  </si>
  <si>
    <t>eliseroe@gmail.com</t>
  </si>
  <si>
    <t>Maria Rohde</t>
  </si>
  <si>
    <t>https://app.shipmondo.com/api/v2/print_documents?shipment_ids=198207057</t>
  </si>
  <si>
    <t>malyroh@hotmail.com</t>
  </si>
  <si>
    <t>454 05 959</t>
  </si>
  <si>
    <t>Elisabeth Halmø</t>
  </si>
  <si>
    <t>https://app.shipmondo.com/api/v2/print_documents?shipment_ids=199485663</t>
  </si>
  <si>
    <t xml:space="preserve"> elisabeth.halmo@hotmail.com</t>
  </si>
  <si>
    <t>Ingvild Hornburg</t>
  </si>
  <si>
    <t>https://app.shipmondo.com/api/v2/print_documents?shipment_ids=199486965</t>
  </si>
  <si>
    <t>ibh@venstre.no</t>
  </si>
  <si>
    <t>Ida Swendgaard</t>
  </si>
  <si>
    <t>https://app.shipmondo.com/api/v2/print_documents?shipment_ids=200179788</t>
  </si>
  <si>
    <t>idaswend@gmail.com</t>
  </si>
  <si>
    <t>https://app.shipmondo.com/api/v2/print_documents?shipment_ids=200817828</t>
  </si>
  <si>
    <t>Aina Bugge Solheim</t>
  </si>
  <si>
    <t>https://app.shipmondo.com/api/v2/print_documents?shipment_ids=200863581</t>
  </si>
  <si>
    <t>ainabugge@hotmail.no</t>
  </si>
  <si>
    <t>Kristin myrvold</t>
  </si>
  <si>
    <t>https://app.shipmondo.com/api/v2/print_documents?shipment_ids=200942577</t>
  </si>
  <si>
    <t>kristin_myrvold@hotmail.com</t>
  </si>
  <si>
    <t>Kine Søgstad</t>
  </si>
  <si>
    <t>https://app.shipmondo.com/api/v2/print_documents?shipment_ids=201010014</t>
  </si>
  <si>
    <t>kinesogstad@gmail.com</t>
  </si>
  <si>
    <t>Amila Sehic</t>
  </si>
  <si>
    <t>https://app.shipmondo.com/api/v2/print_documents?shipment_ids=201011637</t>
  </si>
  <si>
    <t>amilas@outlook.com</t>
  </si>
  <si>
    <t>https://app.shipmondo.com/api/v2/print_documents?shipment_ids=201071769</t>
  </si>
  <si>
    <t>M-L</t>
  </si>
  <si>
    <t>annemalenes@gmail.com</t>
  </si>
  <si>
    <t>Gunn Inger Røkke Ruud</t>
  </si>
  <si>
    <t>https://app.shipmondo.com/api/v2/print_documents?shipment_ids=201083775</t>
  </si>
  <si>
    <t xml:space="preserve"> giruud@hotmail.com</t>
  </si>
  <si>
    <t>Anne Mørk</t>
  </si>
  <si>
    <t>https://app.shipmondo.com/api/v2/print_documents?shipment_ids=201208761</t>
  </si>
  <si>
    <t>anne.mork@haugnett.no</t>
  </si>
  <si>
    <t>481 07 926</t>
  </si>
  <si>
    <t>Solveig Langvad</t>
  </si>
  <si>
    <t>https://app.shipmondo.com/api/v2/print_documents?shipment_ids=201650289</t>
  </si>
  <si>
    <t xml:space="preserve"> solveig.langvad@gmail.com</t>
  </si>
  <si>
    <t>934 86 295</t>
  </si>
  <si>
    <t>935 86 295</t>
  </si>
  <si>
    <t>https://app.shipmondo.com/api/v2/print_documents?shipment_ids=202569642</t>
  </si>
  <si>
    <t xml:space="preserve"> annemarit.rv@gmail.com</t>
  </si>
  <si>
    <t>https://app.shipmondo.com/api/v2/print_documents?shipment_ids=202580025</t>
  </si>
  <si>
    <t>jannicke@maverix.no</t>
  </si>
  <si>
    <t xml:space="preserve"> 922 51 230</t>
  </si>
  <si>
    <t xml:space="preserve"> 923 51 230</t>
  </si>
  <si>
    <t>Ida Sølvskudt</t>
  </si>
  <si>
    <t>https://app.shipmondo.com/api/v2/print_documents?shipment_ids=203013072</t>
  </si>
  <si>
    <t>ida.solvskudt@gmail.com</t>
  </si>
  <si>
    <t>Ane Johansen</t>
  </si>
  <si>
    <t>https://app.shipmondo.com/api/v2/print_documents?shipment_ids=203015475</t>
  </si>
  <si>
    <t>ane.johansen@farrisbad.no</t>
  </si>
  <si>
    <t>https://app.shipmondo.com/api/v2/print_documents?shipment_ids=204914661</t>
  </si>
  <si>
    <t>936 71 423</t>
  </si>
  <si>
    <t>937 71 423</t>
  </si>
  <si>
    <t>938 71 423</t>
  </si>
  <si>
    <t>Lene Sandberg</t>
  </si>
  <si>
    <t>https://app.shipmondo.com/api/v2/print_documents?shipment_ids=205084590</t>
  </si>
  <si>
    <t xml:space="preserve"> lenesandberg82@gmail.com</t>
  </si>
  <si>
    <t>Fredrik Mathisen</t>
  </si>
  <si>
    <t>https://app.shipmondo.com/api/v2/print_documents?shipment_ids=205096221</t>
  </si>
  <si>
    <t>misterfcm@gmail.com</t>
  </si>
  <si>
    <t>Renate Helen Sivertsen</t>
  </si>
  <si>
    <t>https://app.shipmondo.com/api/v2/print_documents?shipment_ids=205885656</t>
  </si>
  <si>
    <t xml:space="preserve"> helen-sivertsen2@hotmail.com</t>
  </si>
  <si>
    <t>938 07 200</t>
  </si>
  <si>
    <t>Vivi Lu</t>
  </si>
  <si>
    <t>https://app.shipmondo.com/api/v2/print_documents?shipment_ids=207698886</t>
  </si>
  <si>
    <t>vivi.hcl@live.no</t>
  </si>
  <si>
    <t>Ingvild Steiro</t>
  </si>
  <si>
    <t>https://app.shipmondo.com/api/v2/print_documents?shipment_ids=208621533</t>
  </si>
  <si>
    <t xml:space="preserve"> ingvildsteiro123@gmail.com</t>
  </si>
  <si>
    <t>Silje Eger</t>
  </si>
  <si>
    <t>https://app.shipmondo.com/api/v2/print_documents?shipment_ids=209572611</t>
  </si>
  <si>
    <t>gabrielsen.silje@gmail.com</t>
  </si>
  <si>
    <t>Vipps</t>
  </si>
  <si>
    <t>Bonnie McGregor</t>
  </si>
  <si>
    <t>https://app.shipmondo.com/api/v2/print_documents?shipment_ids=210456357</t>
  </si>
  <si>
    <t>bonnie.jean.mcgregor@vtfk.no</t>
  </si>
  <si>
    <t>Marie Berge Staaland</t>
  </si>
  <si>
    <t>mbstaaland@hotmail.com</t>
  </si>
  <si>
    <t>Fashion Archive</t>
  </si>
  <si>
    <t>Tove Ambjørndalen</t>
  </si>
  <si>
    <t>https://app.shipmondo.com/api/v2/print_documents?shipment_ids=219457911</t>
  </si>
  <si>
    <t>toveambjorndalen@gmail.com</t>
  </si>
  <si>
    <t>Mariann Lizette Radich</t>
  </si>
  <si>
    <t>https://app.shipmondo.com/api/v2/print_documents?shipment_ids=219458376</t>
  </si>
  <si>
    <t>mariann.radich@gmail.com</t>
  </si>
  <si>
    <t>Britt Tønnessen</t>
  </si>
  <si>
    <t>https://app.shipmondo.com/api/v2/print_documents?shipment_ids=221114187</t>
  </si>
  <si>
    <t xml:space="preserve"> britt.tonnessen@outlook.com</t>
  </si>
  <si>
    <t>Marte Fjell</t>
  </si>
  <si>
    <t>https://app.shipmondo.com/api/v2/print_documents?shipment_ids=222463506</t>
  </si>
  <si>
    <t>m.w.fjell@gmail.com</t>
  </si>
  <si>
    <t>Solveig Nygaard Langvad</t>
  </si>
  <si>
    <t>https://app.shipmondo.com/api/v2/print_documents?shipment_ids=222468978</t>
  </si>
  <si>
    <t>Ida Kathrine Bjerke</t>
  </si>
  <si>
    <t>https://app.shipmondo.com/api/v2/print_documents?shipment_ids=223742097</t>
  </si>
  <si>
    <t>idakath@gmail.com</t>
  </si>
  <si>
    <t>996 24 424</t>
  </si>
  <si>
    <t>https://app.shipmondo.com/api/v2/print_documents?shipment_ids=224182350</t>
  </si>
  <si>
    <t>RETURN</t>
  </si>
  <si>
    <t>https://app.shipmondo.com/api/v2/print_documents?shipment_ids=224196426</t>
  </si>
  <si>
    <t>terjeane@hotmail.com</t>
  </si>
  <si>
    <t>https://app.shipmondo.com/api/v2/print_documents?shipment_ids=224197815</t>
  </si>
  <si>
    <t>https://app.shipmondo.com/api/v2/print_documents?shipment_ids=224199843</t>
  </si>
  <si>
    <t>lenesandberg82@gmail.com</t>
  </si>
  <si>
    <t>Inger Berling</t>
  </si>
  <si>
    <t>https://app.shipmondo.com/api/v2/print_documents?shipment_ids=224201220</t>
  </si>
  <si>
    <t>ingermarieberling@gmail.com</t>
  </si>
  <si>
    <t>Anne Sandberg</t>
  </si>
  <si>
    <t>https://app.shipmondo.com/api/v2/print_documents?shipment_ids=224204502</t>
  </si>
  <si>
    <t xml:space="preserve"> anneosandberg@hotmail.com</t>
  </si>
  <si>
    <t>906 79 480</t>
  </si>
  <si>
    <t>Marie Bjørndal</t>
  </si>
  <si>
    <t>https://app.shipmondo.com/api/v2/print_documents?shipment_ids=225412833</t>
  </si>
  <si>
    <t xml:space="preserve"> mariehb.95@gmail.com</t>
  </si>
  <si>
    <t>Ana Rocha</t>
  </si>
  <si>
    <t>https://app.shipmondo.com/api/v2/print_documents?shipment_ids=225415605</t>
  </si>
  <si>
    <t>anapadraorocha@gmail.com</t>
  </si>
  <si>
    <t>https://app.shipmondo.com/api/v2/print_documents?shipment_ids=225417465</t>
  </si>
  <si>
    <t>Lan Marie Berg</t>
  </si>
  <si>
    <t>https://app.shipmondo.com/api/v2/print_documents?shipment_ids=225419484</t>
  </si>
  <si>
    <t xml:space="preserve"> lan.marie@gmail.com</t>
  </si>
  <si>
    <t>Ingjerd Hafsmo</t>
  </si>
  <si>
    <t>https://app.shipmondo.com/api/v2/print_documents?shipment_ids=225420633</t>
  </si>
  <si>
    <t>ingjerdkulseth@outlook.com</t>
  </si>
  <si>
    <t>https://app.shipmondo.com/api/v2/print_documents?shipment_ids=229832745</t>
  </si>
  <si>
    <t>https://app.shipmondo.com/api/v2/print_documents?shipment_ids=229924815</t>
  </si>
  <si>
    <t>Marthe Haugland</t>
  </si>
  <si>
    <t>https://app.shipmondo.com/api/v2/print_documents?shipment_ids=229931091</t>
  </si>
  <si>
    <t>martheh@gmail.com</t>
  </si>
  <si>
    <t>https://app.shipmondo.com/api/v2/print_documents?shipment_ids=229932720</t>
  </si>
  <si>
    <t>Cathrine Warhuus</t>
  </si>
  <si>
    <t>https://app.shipmondo.com/api/v2/print_documents?shipment_ids=229938351</t>
  </si>
  <si>
    <t>cathwarhuus@hotmail.com</t>
  </si>
  <si>
    <t>Malin Albrecht Ellingsen</t>
  </si>
  <si>
    <t>https://app.shipmondo.com/api/v2/print_documents?shipment_ids=229939266</t>
  </si>
  <si>
    <t>malinaellingsen@gmail.com</t>
  </si>
  <si>
    <t>Bente Sophie Midttun</t>
  </si>
  <si>
    <t>https://app.shipmondo.com/api/v2/print_documents?shipment_ids=230637849</t>
  </si>
  <si>
    <t>bemidttun@yahoo.no</t>
  </si>
  <si>
    <t>Kjersti Jacobsen</t>
  </si>
  <si>
    <t>https://app.shipmondo.com/api/v2/print_documents?shipment_ids=230652177</t>
  </si>
  <si>
    <t>frk.jacobs@gmail.com</t>
  </si>
  <si>
    <t>Hanne Regine Hognestad</t>
  </si>
  <si>
    <t>https://app.shipmondo.com/api/v2/print_documents?shipment_ids=233111481</t>
  </si>
  <si>
    <t>hanneregine.hognestad@gmail.com</t>
  </si>
  <si>
    <t>https://app.shipmondo.com/api/v2/print_documents?shipment_ids=234544011</t>
  </si>
  <si>
    <t>Hanna Lindberg</t>
  </si>
  <si>
    <t>https://app.shipmondo.com/api/v2/print_documents?shipment_ids=234932652</t>
  </si>
  <si>
    <t>Lindberg_hanna@hotmail.com</t>
  </si>
  <si>
    <t>SHIPPED</t>
  </si>
  <si>
    <t>https://app.shipmondo.com/api/v2/print_documents?shipment_ids=239319609</t>
  </si>
  <si>
    <t>janne@jr-designs.net</t>
  </si>
  <si>
    <t>https://app.shipmondo.com/api/v2/print_documents?shipment_ids=241037379</t>
  </si>
  <si>
    <t>Anette Walland</t>
  </si>
  <si>
    <t>https://app.shipmondo.com/api/v2/print_documents?shipment_ids=241037397</t>
  </si>
  <si>
    <t>Hilde Støle Pettersen</t>
  </si>
  <si>
    <t>https://app.shipmondo.com/api/v2/print_documents?shipment_ids=241074909</t>
  </si>
  <si>
    <t>M/L</t>
  </si>
  <si>
    <t>h.stole@gmail.com</t>
  </si>
  <si>
    <t>Sigri Aas Anda</t>
  </si>
  <si>
    <t>https://app.shipmondo.com/api/v2/print_documents?shipment_ids=241238976</t>
  </si>
  <si>
    <t>sigrianda@gmail.com</t>
  </si>
  <si>
    <t>Eftir</t>
  </si>
  <si>
    <t>cecilie@eftir.no</t>
  </si>
  <si>
    <t>Annette Andersen</t>
  </si>
  <si>
    <t>annettejamila@gmail.com</t>
  </si>
  <si>
    <t>gmelhad@online.no</t>
  </si>
  <si>
    <t>https://no.fjong.com/admin/pages/edit-outfit/outfit.f8d8e0b9e511423494e2713a6b06fff9</t>
  </si>
  <si>
    <t>Cathrine Lyster Almquist</t>
  </si>
  <si>
    <t xml:space="preserve">Weronika Kaluza
</t>
  </si>
  <si>
    <t>https://no.fjong.com/admin/pages/edit-outfit/outfit.a1adba867cb84d16b7204205cb432d54</t>
  </si>
  <si>
    <t>weronkagolonka@gmail.com</t>
  </si>
  <si>
    <t>Brith Andresen</t>
  </si>
  <si>
    <t>https://no.fjong.com/admin/pages/edit-outfit/outfit.2e81990168f44991b1b95fe9995ddff5</t>
  </si>
  <si>
    <t>brith.andresen@ldh.no</t>
  </si>
  <si>
    <t>Silje Hauge</t>
  </si>
  <si>
    <t>https://no.fjong.com/admin/pages/edit-outfit/outfit.2e81990168f44991b1b95fe9995ddff6</t>
  </si>
  <si>
    <t>Johanne Lillejordet</t>
  </si>
  <si>
    <t>Fæbrikstad</t>
  </si>
  <si>
    <t>Eva Langland Nalant</t>
  </si>
  <si>
    <t>Ronja Den Dulk Jansrud</t>
  </si>
  <si>
    <t>Marianne Øvrebø-Engemoen</t>
  </si>
  <si>
    <t>Stina Bang Synnes</t>
  </si>
  <si>
    <t>Tonje Grennes Mørken</t>
  </si>
  <si>
    <t>Hanne Kjensli</t>
  </si>
  <si>
    <t>Linn Jordet Nygaard</t>
  </si>
  <si>
    <t>Amanda Røsstad-Larsen</t>
  </si>
  <si>
    <t>Heidi Meinich Riise</t>
  </si>
  <si>
    <t>Mathea Wolden</t>
  </si>
  <si>
    <t>Sara Wachenfeldt</t>
  </si>
  <si>
    <t>Hedda Himberg</t>
  </si>
  <si>
    <t>Trine Gedde Celius</t>
  </si>
  <si>
    <t>Silje Lundal Eintvedt</t>
  </si>
  <si>
    <t>Patrycja Agnieszka Sudol</t>
  </si>
  <si>
    <t>Stine Finpå</t>
  </si>
  <si>
    <t>Cathrine Ulveseter Lysen</t>
  </si>
  <si>
    <t>Maria Huus</t>
  </si>
  <si>
    <t>Elise Kristiansen Nyborg</t>
  </si>
  <si>
    <t>Maren Lilleengen</t>
  </si>
  <si>
    <t>Emilie Nordrum</t>
  </si>
  <si>
    <t>Hanne Pollen</t>
  </si>
  <si>
    <t>Karete Meland</t>
  </si>
  <si>
    <t>Liv Randi Groven</t>
  </si>
  <si>
    <t>Sunniva Øen</t>
  </si>
  <si>
    <t>Ahn Cecilie Karlsrud</t>
  </si>
  <si>
    <t>Sales Days Eftir AB</t>
  </si>
  <si>
    <t>Tuva Telje</t>
  </si>
  <si>
    <t>Mara Andrea Lehmann</t>
  </si>
  <si>
    <t>Ingrid Vesterdal Tjessem</t>
  </si>
  <si>
    <t>Gro Herredsvela Rørvik</t>
  </si>
  <si>
    <t>Madeleine Haneferd</t>
  </si>
  <si>
    <t>Kupong-5</t>
  </si>
  <si>
    <t>Mathilde Rolland Fjelde</t>
  </si>
  <si>
    <t>Anna Tsjonga Haugan</t>
  </si>
  <si>
    <t>Maria Utseth Ouff</t>
  </si>
  <si>
    <t>Anne-Grete Fürst Haugen</t>
  </si>
  <si>
    <t>Rossana Virginia Rojas Molina</t>
  </si>
  <si>
    <t>Hanne Cathrine Sundby</t>
  </si>
  <si>
    <t>Pinkey Roy</t>
  </si>
  <si>
    <t>Marianne Sjøvold Blomberg</t>
  </si>
  <si>
    <t>Emilie Berstad Malmgren</t>
  </si>
  <si>
    <t>Katherine Berrios Duarte</t>
  </si>
  <si>
    <t>Mathilde Jonsrud</t>
  </si>
  <si>
    <t>Mariann Jørgensen</t>
  </si>
  <si>
    <t>Pia Meling</t>
  </si>
  <si>
    <t>Henriette Bjørk</t>
  </si>
  <si>
    <t>Anna Christine Collett</t>
  </si>
  <si>
    <t>Oda Marie Høiesen</t>
  </si>
  <si>
    <t>Christine Møgster Bonnegolt</t>
  </si>
  <si>
    <t>Yana Yakovleva</t>
  </si>
  <si>
    <t>Ida Reffhaug Andersen</t>
  </si>
  <si>
    <t>Hanna Bjørkmo Hall</t>
  </si>
  <si>
    <t>Ingrid Louise Haugen</t>
  </si>
  <si>
    <t>Sum Up</t>
  </si>
  <si>
    <t>Mathias Nima Berg</t>
  </si>
  <si>
    <t>Anna Fiskerstrand Bergsjø</t>
  </si>
  <si>
    <t>Sigrid Sofia Sanchez Martinussen</t>
  </si>
  <si>
    <t>Merethe Solberg Odland</t>
  </si>
  <si>
    <t>Mille Marie Hagen</t>
  </si>
  <si>
    <t>Jenny Maria Lundgaard</t>
  </si>
  <si>
    <t>Ingrid Alice Clausen</t>
  </si>
  <si>
    <t>Frid Marie Svendsen</t>
  </si>
  <si>
    <t>Guro Grytli Seim</t>
  </si>
  <si>
    <t>Eftir Aker Brygge</t>
  </si>
  <si>
    <t>Ellika Cachat</t>
  </si>
  <si>
    <t>Sold thorugh rental</t>
  </si>
  <si>
    <t>Inger Bye</t>
  </si>
  <si>
    <t>Ronja Gulbrandsen</t>
  </si>
  <si>
    <t>Eftir Løkka</t>
  </si>
  <si>
    <t>https://fjong.com/admin/pages/edit-outfit/outfit.9e50c4cb7e564151b3494f501b7d893d</t>
  </si>
  <si>
    <t>Sold Through Rental</t>
  </si>
  <si>
    <t>anneli.erichsen@egna.no</t>
  </si>
  <si>
    <t>Helene Vølen</t>
  </si>
  <si>
    <t>CS</t>
  </si>
  <si>
    <t>helenevolen@hotmail.no</t>
  </si>
  <si>
    <t>Marthe Strand</t>
  </si>
  <si>
    <t>OK</t>
  </si>
  <si>
    <t>Archive</t>
  </si>
  <si>
    <t>RETUR</t>
  </si>
  <si>
    <t>Tone Bentzen</t>
  </si>
  <si>
    <t>tb@monsun.com</t>
  </si>
  <si>
    <t>Marie Saunes</t>
  </si>
  <si>
    <t>mariesaunes@gmail.com</t>
  </si>
  <si>
    <t>Idunn Helle</t>
  </si>
  <si>
    <t>idunn.helle@hotmail.com</t>
  </si>
  <si>
    <t>Frid Svendsen</t>
  </si>
  <si>
    <t>frid.svendsen@gmail.com</t>
  </si>
  <si>
    <t>REFUNDED</t>
  </si>
  <si>
    <t>Linn Harbo Dahle</t>
  </si>
  <si>
    <t>linnharbodahle@gmail.com</t>
  </si>
  <si>
    <t>OK -1</t>
  </si>
  <si>
    <t>Inger Løvåsen</t>
  </si>
  <si>
    <t>inger_lovasen@hotmail.com</t>
  </si>
  <si>
    <t>ETTERSEND</t>
  </si>
  <si>
    <t>Anne-Britt Strugstad</t>
  </si>
  <si>
    <t>strugstad.annenritt@gmail.com</t>
  </si>
  <si>
    <t>strugstad.annebritt@gmail.com</t>
  </si>
  <si>
    <t>Maria Ekornes Myhre</t>
  </si>
  <si>
    <t>memyhre@gmail.com</t>
  </si>
  <si>
    <t>Lise Sundem</t>
  </si>
  <si>
    <t>Lisundem@gmail.com</t>
  </si>
  <si>
    <t>Linda Storholm</t>
  </si>
  <si>
    <t>linda.storholm@gmail.com</t>
  </si>
  <si>
    <t>Ingvild Bakke</t>
  </si>
  <si>
    <t>ingvildsbakke@gmail.com</t>
  </si>
  <si>
    <t>Helene Nissen</t>
  </si>
  <si>
    <t>helene.nissen@hotmail.com</t>
  </si>
  <si>
    <t>Ingvild Hansson Kalsnes</t>
  </si>
  <si>
    <t>ingvild.kalsnes@hotmail.com</t>
  </si>
  <si>
    <t>Gun Berg</t>
  </si>
  <si>
    <t>gun.berg@yahoo.no</t>
  </si>
  <si>
    <t>Kristine Flaatten Furu</t>
  </si>
  <si>
    <t>kristine.flaatten@gmail.com</t>
  </si>
  <si>
    <t>Anne Charlotte Slåen</t>
  </si>
  <si>
    <t>Iselin Bauer Seeberg</t>
  </si>
  <si>
    <t>Nora Ruud</t>
  </si>
  <si>
    <t>https://drive.google.com/file/d/1scll3st-HOjtL5l5o-oje5tV4WdjK9AV/view?usp=sharing</t>
  </si>
  <si>
    <t>nora.r92@gmail.com</t>
  </si>
  <si>
    <t>https://drive.google.com/file/d/1O6NuMXU-ib1SVDtLLwncZJ5nkC_Df5IL/view?usp=sharing</t>
  </si>
  <si>
    <t>Edit König-Bihari</t>
  </si>
  <si>
    <t>editbihari@aol.com</t>
  </si>
  <si>
    <t>Christanse Yttervik</t>
  </si>
  <si>
    <t>christanse.yttervik@gmail.com</t>
  </si>
  <si>
    <t>Tina Wiik</t>
  </si>
  <si>
    <t>taawiik@gmail.com</t>
  </si>
  <si>
    <t>Thuy Tien Nguyen</t>
  </si>
  <si>
    <t>97ttng@gmail.com</t>
  </si>
  <si>
    <t>Emilie Riseng</t>
  </si>
  <si>
    <t>emilie.riseng@gmail.com</t>
  </si>
  <si>
    <t>Kjersti Rustad Kvisberg</t>
  </si>
  <si>
    <t>kjersti.ruskvi@gmail.com</t>
  </si>
  <si>
    <t>Live Margrethe Rognerud</t>
  </si>
  <si>
    <t>livema@gmail.com</t>
  </si>
  <si>
    <t>benedicte.brinchmann@gmail.com</t>
  </si>
  <si>
    <t>Silje Melbye</t>
  </si>
  <si>
    <t>https://drive.google.com/file/d/1mK36kMb-DEtlGrBYRiJyBhkGuQ6K8tZ2/view?usp=sharing</t>
  </si>
  <si>
    <t>siljemelbye@msn.com</t>
  </si>
  <si>
    <t>Ylva Lindberg</t>
  </si>
  <si>
    <t>ylva.lindberg@norfund.no</t>
  </si>
  <si>
    <t>Renate Enemark Bergersen</t>
  </si>
  <si>
    <t>renateeb@gmail.com</t>
  </si>
  <si>
    <t>Norah Olsen</t>
  </si>
  <si>
    <t>noraheolsen@icloud.com</t>
  </si>
  <si>
    <t>Christine M Bonnegolt</t>
  </si>
  <si>
    <t>https://drive.google.com/file/d/13fonPDoNutn5tPpVJQlM3MVOU7eDhheh/view?usp=sharing</t>
  </si>
  <si>
    <t>christine.bonnegolt@gmail.com</t>
  </si>
  <si>
    <t>sissel westvig</t>
  </si>
  <si>
    <t>fomler.mikro0i@icloud.com</t>
  </si>
  <si>
    <t>Nina Schefte</t>
  </si>
  <si>
    <t>schefte@live.no</t>
  </si>
  <si>
    <t>Kristin Skare Orgeret</t>
  </si>
  <si>
    <t>kristin.orgeret@oslomet.no</t>
  </si>
  <si>
    <t>Vilja Marjatta Kjersheim</t>
  </si>
  <si>
    <t>https://drive.google.com/file/d/1RZhqPlZVXQ1RBVo2rx9qr-61mdHmehP_/view?usp=sharing</t>
  </si>
  <si>
    <t>viljamarjatta@gmail.com</t>
  </si>
  <si>
    <t>SUM of Partner revenue</t>
  </si>
  <si>
    <t>userID</t>
  </si>
  <si>
    <t>user.8786114165114ea0b6fbc447deae9114</t>
  </si>
  <si>
    <t>user.77c80c29841d4574853ea757b1a7891e</t>
  </si>
  <si>
    <t>user.3b5555d48f6b473f8e58956aadc0e21f</t>
  </si>
  <si>
    <t>user.66d3a17f5dd149f1845bbaf223c67cc3</t>
  </si>
  <si>
    <t>user.5c62a1bc33664fee900a909d7e410b29</t>
  </si>
  <si>
    <t>user.3acb3d62f6ec452eb575e522117149a8</t>
  </si>
  <si>
    <t>user.0cc54cbd6fa246599239e9adce341264</t>
  </si>
  <si>
    <t>user.5ab3daf28ecc4c5c9c5d2b6e37b97712</t>
  </si>
  <si>
    <t>user.8b398e589b2443bf9a30d92866cac1ce</t>
  </si>
  <si>
    <t>user.80d02c937056ea97</t>
  </si>
  <si>
    <t>user.77113189894142f59c4a3a6278015554</t>
  </si>
  <si>
    <t>user.82fbd6fca4474c4ba597182c000b64b9</t>
  </si>
  <si>
    <t>user.fb63318f77a144e2bfe6e0ac66cb7e3f</t>
  </si>
  <si>
    <t>user.b08bce45fb174ea586c4541d9f1ba209</t>
  </si>
  <si>
    <t>user.f81563f80fee41b994dd668344b305c0</t>
  </si>
  <si>
    <t>user.dbdf5daaeedb4069813af90c1ea0fed7</t>
  </si>
  <si>
    <t>user.5c5322bb63fd46ec96e87df581beaad4</t>
  </si>
  <si>
    <t>user.ece194fa65d94c0ead9492274831dc0f</t>
  </si>
  <si>
    <t>user.2faa21d6a80040ff9688ff45dca7b5b4</t>
  </si>
  <si>
    <t>user.f7ccce52cdd74783b7edfdf73b49ccfb</t>
  </si>
  <si>
    <t>user.e6aed916b476487b85adaf0a6295578d</t>
  </si>
  <si>
    <t>user.87234eeeecf54b99b5694a4ded75e420</t>
  </si>
  <si>
    <t>user.f9686caf50e642a9a3d3c8996e94c080</t>
  </si>
  <si>
    <t>user.b55a24a6b694473786301392e4854157</t>
  </si>
  <si>
    <t xml:space="preserve">user.56fbc03559ce45e99fa414b9875b6d3c
</t>
  </si>
  <si>
    <t>user.7dbcfc989dac453d95183293634a9410</t>
  </si>
  <si>
    <t>user.416b49f26d964ac19ad590e42766b9ff</t>
  </si>
  <si>
    <t>user.20f59a5aee3748ecbbc8455036a276ba</t>
  </si>
  <si>
    <t>Contract deals with brands</t>
  </si>
  <si>
    <t>Brand</t>
  </si>
  <si>
    <t>OK to sell</t>
  </si>
  <si>
    <t>FJONG Everyday deal in (%) of retail price</t>
  </si>
  <si>
    <t>Max</t>
  </si>
  <si>
    <t>FJONG Occasion deal in (%) of retail price</t>
  </si>
  <si>
    <t>FJONG Thrid chance in (%) of sales price</t>
  </si>
  <si>
    <t>signed</t>
  </si>
  <si>
    <t>type of contract</t>
  </si>
  <si>
    <t>Contact at FJONG</t>
  </si>
  <si>
    <t>NOTES</t>
  </si>
  <si>
    <t>Standard</t>
  </si>
  <si>
    <t>Acacia</t>
  </si>
  <si>
    <t>user.adaf918fc0364873a48255897a2b13d8</t>
  </si>
  <si>
    <t>user.85fe6226d335ba9f</t>
  </si>
  <si>
    <t>15 %</t>
  </si>
  <si>
    <t>standard</t>
  </si>
  <si>
    <t>8 %</t>
  </si>
  <si>
    <t>user.f5b74900b1104701827b7fae50041283</t>
  </si>
  <si>
    <t>Fretex</t>
  </si>
  <si>
    <t>user.2e850b0285494fb7b8c3419d5dcf261c</t>
  </si>
  <si>
    <t>Q Agency (HVISK)</t>
  </si>
  <si>
    <t>user.e5d5675644884ce993e2b7ede2570c9a</t>
  </si>
  <si>
    <t>user.57e546e2bdb245f9bf2681a3bd911efd</t>
  </si>
  <si>
    <t xml:space="preserve">Kørt </t>
  </si>
  <si>
    <t>user.7acdf73c2d0740e29d0a7c3c62c2c242</t>
  </si>
  <si>
    <t>user.b69a2f1824ee42b08cf2ee499db3ec10</t>
  </si>
  <si>
    <t>Oleana</t>
  </si>
  <si>
    <t>user.bc6544509a0a43da9f2b17c10e22e7c4</t>
  </si>
  <si>
    <t>user.1b21e6f9c68d4146859ed08155ab4ede</t>
  </si>
  <si>
    <t xml:space="preserve">BRGN </t>
  </si>
  <si>
    <t>user.f87dc1b73dd64760b9e699d79252704f</t>
  </si>
  <si>
    <t>Hasla</t>
  </si>
  <si>
    <t>user.d995936e405d48d0aaf1bb616b5116bf</t>
  </si>
  <si>
    <t xml:space="preserve">HASLA is fine to sell but wants to know which items beforehand. </t>
  </si>
  <si>
    <t>Alba Oslo</t>
  </si>
  <si>
    <t>user.11f99c32b62d423fb814606440229471</t>
  </si>
  <si>
    <t xml:space="preserve">Snowroller </t>
  </si>
  <si>
    <t>user.72decefe4dc8440cb46aa0611b833f53</t>
  </si>
  <si>
    <t xml:space="preserve">Standard </t>
  </si>
  <si>
    <t>user.b8e004ca309dc8e3</t>
  </si>
  <si>
    <t>user.718a7c0349ba4bef9a83529a25a412cc</t>
  </si>
  <si>
    <t>ESP</t>
  </si>
  <si>
    <t>user.37eacd627b404dcfa96f3c13acb3e1ac</t>
  </si>
  <si>
    <t>Miss Mathiesen</t>
  </si>
  <si>
    <t>user.b917a2105bfe4f62b3ec83100cdb1ff0</t>
  </si>
  <si>
    <t>MOO</t>
  </si>
  <si>
    <t>user.a9600fbfc6df4ab9ad5c24aa419a3946</t>
  </si>
  <si>
    <t>Boygal</t>
  </si>
  <si>
    <t>Scandinavian Edition</t>
  </si>
  <si>
    <t>user.df2318a403fe49dab43727fb9bf70652</t>
  </si>
  <si>
    <t>MarmaClub</t>
  </si>
  <si>
    <t>user.d1122085cc944b93b0d7b8dfb33fe4f6</t>
  </si>
  <si>
    <t>user.0e2df601218248bd9d97b882664dd978</t>
  </si>
  <si>
    <t>Kaibosh</t>
  </si>
  <si>
    <t>user.ed1650e1d15d407b925b669fb31227bd</t>
  </si>
  <si>
    <t>STUDIO EBN</t>
  </si>
  <si>
    <t>user.f01590f2027645ebb8bf33737eb0b385</t>
  </si>
  <si>
    <t xml:space="preserve">Berg Larsen Official </t>
  </si>
  <si>
    <t xml:space="preserve">user.e09bb905731d48429cbb698a4572af6c
</t>
  </si>
  <si>
    <t>MamaJules</t>
  </si>
  <si>
    <t>user.52809602c2d84710b1430fa69903f7c0</t>
  </si>
  <si>
    <t xml:space="preserve">FJONG Exchange </t>
  </si>
  <si>
    <t>user.b0485ebe4a4b46ccb68cbe187fe101df</t>
  </si>
  <si>
    <t>HEKNE</t>
  </si>
  <si>
    <t>Ikke selg</t>
  </si>
  <si>
    <t>user.a15ce0282fbb560b</t>
  </si>
  <si>
    <t>user.6f61c6ec5ad04e48a09765223ddb4cac</t>
  </si>
  <si>
    <t>SILFEN Studio</t>
  </si>
  <si>
    <t>user.540d6fb16e7148248c75550e9f80e933</t>
  </si>
  <si>
    <t>Diawene</t>
  </si>
  <si>
    <t>user.983ac11a6adb4ad89d6f76b3495a2208</t>
  </si>
  <si>
    <t>Christian Aks</t>
  </si>
  <si>
    <t>user.a19e967514cd489db0e62fe3c05e04a6</t>
  </si>
  <si>
    <t>Amundsen</t>
  </si>
  <si>
    <t>user.d49c450c94b44a9c9ed88b62fb18d0ce</t>
  </si>
  <si>
    <t>user.2504937619b14444a7767fea10966fef</t>
  </si>
  <si>
    <t>OK to sell and FJONG get 100% of the earnings</t>
  </si>
  <si>
    <t xml:space="preserve">MAUD recieves automatic payments by invocie (fix payment model) and will not have normal rental earnings </t>
  </si>
  <si>
    <t>Kashmina</t>
  </si>
  <si>
    <t>user.4110b90d230441f6a869531ed77d6841</t>
  </si>
  <si>
    <t>user.38e50f54dce24c00a983f1288dcc078f</t>
  </si>
  <si>
    <t>Roccamore</t>
  </si>
  <si>
    <t>user.5174335870d6457a99104ed9ff779a63</t>
  </si>
  <si>
    <t xml:space="preserve">Peak Performance </t>
  </si>
  <si>
    <t>user.7582d79bd1554bd89edcbc1d72e1d1f5</t>
  </si>
  <si>
    <t>Active Brands</t>
  </si>
  <si>
    <t xml:space="preserve">user.8a140d0e20704284a656f2400b64b885
</t>
  </si>
  <si>
    <t xml:space="preserve">We can sell all items except Kari Traa - those they would like returned for their own second hand platform. </t>
  </si>
  <si>
    <t>user.39f514ed37f34786adb0c0b1c4b2c822</t>
  </si>
  <si>
    <t>Marie</t>
  </si>
  <si>
    <t>Villoid Plukkelist 1</t>
  </si>
  <si>
    <t>user.5bce9175d21a40e58ba323ab34fe2559</t>
  </si>
  <si>
    <t>DKC Norway</t>
  </si>
  <si>
    <t>user.ad49117f135644c4ad4f1508ffb457e5</t>
  </si>
  <si>
    <t>Aur Studio</t>
  </si>
  <si>
    <t xml:space="preserve">user.4ca51f8aba1143e3948bdc7102a2ec74
</t>
  </si>
  <si>
    <t>user.21682f0d5cea426b82ee3bf4b3618df1</t>
  </si>
  <si>
    <t>Default subscriptions lender payout:
X% of innkjøps pris for a 30-day rental
no base fee, up to a max of Y</t>
  </si>
  <si>
    <t>Default:</t>
  </si>
  <si>
    <t>(private user IDs)</t>
  </si>
  <si>
    <t>#F4F9F4</t>
  </si>
  <si>
    <t>#362F18</t>
  </si>
  <si>
    <t>#FCF5D8</t>
  </si>
  <si>
    <t>#DCDFB2</t>
  </si>
  <si>
    <t>#939B2B</t>
  </si>
  <si>
    <t>#B6C6FF</t>
  </si>
  <si>
    <t>#6984E4</t>
  </si>
  <si>
    <t>#BEB078</t>
  </si>
  <si>
    <t>#9B8D55</t>
  </si>
  <si>
    <t>#CCFF60</t>
  </si>
  <si>
    <t>#E3DEFF</t>
  </si>
  <si>
    <t>#EE7741</t>
  </si>
  <si>
    <t>#FEF2EB</t>
  </si>
  <si>
    <t>COUNTA of outfitName</t>
  </si>
  <si>
    <t>SUM of TC price</t>
  </si>
  <si>
    <t>Januar</t>
  </si>
  <si>
    <t>Februar</t>
  </si>
  <si>
    <t>Mars</t>
  </si>
  <si>
    <t>April</t>
  </si>
  <si>
    <t>Mai</t>
  </si>
  <si>
    <t>Juni</t>
  </si>
  <si>
    <t>Juli</t>
  </si>
  <si>
    <t>August</t>
  </si>
  <si>
    <t>September</t>
  </si>
  <si>
    <t>Oktober</t>
  </si>
  <si>
    <t>November</t>
  </si>
  <si>
    <t>Desember</t>
  </si>
  <si>
    <t>user.93a85db712bcb672</t>
  </si>
  <si>
    <t>Retail value sold</t>
  </si>
  <si>
    <t>FJONG Exchange</t>
  </si>
  <si>
    <t>Sum</t>
  </si>
  <si>
    <t>Retail value returned</t>
  </si>
  <si>
    <t>Retail value net</t>
  </si>
  <si>
    <t>Interim</t>
  </si>
  <si>
    <t>Acc.</t>
  </si>
  <si>
    <t>FJONG Net revenue from sales</t>
  </si>
  <si>
    <t>Unique customers</t>
  </si>
  <si>
    <t>Amount of sales</t>
  </si>
  <si>
    <t>FJONG Gross revenue from sales</t>
  </si>
  <si>
    <t>Pieces sold</t>
  </si>
  <si>
    <t>Average value per piece sold</t>
  </si>
  <si>
    <t>#REF!</t>
  </si>
  <si>
    <t/>
  </si>
  <si>
    <t>(Flere elementer)</t>
  </si>
  <si>
    <t>#NAVN?</t>
  </si>
  <si>
    <t>Totalsum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</si>
</sst>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dd\-mm\-yyyy"/>
    <numFmt numFmtId="165" formatCode="dd&quot;-&quot;mm&quot;-&quot;yyyy"/>
    <numFmt numFmtId="166" formatCode="mm\-dd\-yyyy"/>
    <numFmt numFmtId="167" formatCode="yyyy\-mm\-dd\ h:mm:ss"/>
    <numFmt numFmtId="168" formatCode="d&quot;-&quot;m&quot;-&quot;yyyy"/>
    <numFmt numFmtId="169" formatCode="m/d/yyyy"/>
    <numFmt numFmtId="170" formatCode="yyyy\-mm"/>
  </numFmts>
  <fonts count="111">
    <font>
      <sz val="10"/>
      <color rgb="FF000000"/>
      <name val="Arial"/>
      <scheme val="minor"/>
    </font>
    <font>
      <sz val="10"/>
      <color rgb="FF980000"/>
      <name val="Arial"/>
    </font>
    <font>
      <b/>
      <sz val="10"/>
      <color theme="1"/>
      <name val="Arial"/>
      <scheme val="minor"/>
    </font>
    <font>
      <b/>
      <sz val="10"/>
      <color theme="1"/>
      <name val="Arial"/>
    </font>
    <font>
      <b/>
      <sz val="10"/>
      <color theme="1"/>
      <name val="Arial"/>
    </font>
    <font>
      <sz val="10"/>
      <color theme="1"/>
      <name val="Arial"/>
    </font>
    <font>
      <sz val="10"/>
      <color theme="1"/>
      <name val="Arial"/>
      <scheme val="minor"/>
    </font>
    <font>
      <u/>
      <sz val="10"/>
      <color rgb="FF1155CC"/>
      <name val="Arial"/>
    </font>
    <font>
      <sz val="10"/>
      <color theme="1"/>
      <name val="Arial"/>
      <scheme val="minor"/>
    </font>
    <font>
      <sz val="10"/>
      <color theme="1"/>
      <name val="Arial"/>
    </font>
    <font>
      <sz val="9"/>
      <color theme="1"/>
      <name val="Arial"/>
    </font>
    <font>
      <sz val="9"/>
      <color rgb="FFFF0000"/>
      <name val="Arial"/>
    </font>
    <font>
      <sz val="10"/>
      <color rgb="FFB4A7D6"/>
      <name val="Arial"/>
    </font>
    <font>
      <u/>
      <sz val="10"/>
      <color rgb="FF0000FF"/>
      <name val="Arial"/>
    </font>
    <font>
      <sz val="10"/>
      <color rgb="FF000000"/>
      <name val="Arial"/>
    </font>
    <font>
      <u/>
      <sz val="10"/>
      <color rgb="FF1155CC"/>
      <name val="Arial"/>
    </font>
    <font>
      <sz val="10"/>
      <color rgb="FF000000"/>
      <name val="Arial"/>
      <scheme val="minor"/>
    </font>
    <font>
      <sz val="10"/>
      <color rgb="FFFF0000"/>
      <name val="Arial"/>
      <scheme val="minor"/>
    </font>
    <font>
      <sz val="10"/>
      <color rgb="FF980000"/>
      <name val="Arial"/>
      <scheme val="minor"/>
    </font>
    <font>
      <u/>
      <sz val="10"/>
      <color rgb="FF980000"/>
      <name val="Arial"/>
    </font>
    <font>
      <sz val="10"/>
      <color rgb="FF980000"/>
      <name val="Arial"/>
      <scheme val="minor"/>
    </font>
    <font>
      <sz val="10"/>
      <color rgb="FF980000"/>
      <name val="Arial"/>
    </font>
    <font>
      <sz val="9"/>
      <color rgb="FF980000"/>
      <name val="Arial"/>
    </font>
    <font>
      <sz val="9"/>
      <color theme="5"/>
      <name val="Arial"/>
    </font>
    <font>
      <sz val="10"/>
      <color rgb="FF1E1E1E"/>
      <name val="Sofia-pro"/>
    </font>
    <font>
      <u/>
      <sz val="10"/>
      <color rgb="FF980000"/>
      <name val="Arial"/>
    </font>
    <font>
      <sz val="10"/>
      <color rgb="FF980000"/>
      <name val="Sofia-pro"/>
    </font>
    <font>
      <u/>
      <sz val="10"/>
      <color rgb="FF000000"/>
      <name val="Arial"/>
    </font>
    <font>
      <sz val="10"/>
      <color rgb="FF000000"/>
      <name val="Arial"/>
    </font>
    <font>
      <sz val="9"/>
      <color rgb="FF000000"/>
      <name val="Arial"/>
    </font>
    <font>
      <u/>
      <sz val="10"/>
      <color rgb="FF0000FF"/>
      <name val="Arial"/>
    </font>
    <font>
      <sz val="10"/>
      <color rgb="FF1F1F1F"/>
      <name val="Arial"/>
      <scheme val="minor"/>
    </font>
    <font>
      <u/>
      <sz val="10"/>
      <color rgb="FF1155CC"/>
      <name val="Arial"/>
    </font>
    <font>
      <u/>
      <sz val="10"/>
      <color rgb="FF0000FF"/>
      <name val="Arial"/>
    </font>
    <font>
      <sz val="10"/>
      <color rgb="FFB4A7D6"/>
      <name val="Arial"/>
    </font>
    <font>
      <sz val="10"/>
      <color rgb="FF1E1E1E"/>
      <name val="Arial"/>
    </font>
    <font>
      <sz val="12"/>
      <color rgb="FF1E1E1E"/>
      <name val="Sofia-pro"/>
    </font>
    <font>
      <u/>
      <sz val="9"/>
      <color rgb="FF0000FF"/>
      <name val="Arial"/>
    </font>
    <font>
      <sz val="9"/>
      <color rgb="FFFF0000"/>
      <name val="Roboto"/>
    </font>
    <font>
      <u/>
      <sz val="10"/>
      <color rgb="FF0000FF"/>
      <name val="Arial"/>
    </font>
    <font>
      <u/>
      <sz val="10"/>
      <color rgb="FF980000"/>
      <name val="Arial"/>
    </font>
    <font>
      <sz val="10"/>
      <color rgb="FF1E1E1E"/>
      <name val="Arial"/>
    </font>
    <font>
      <sz val="10"/>
      <color rgb="FF1E1E1E"/>
      <name val="Sofia-pro"/>
    </font>
    <font>
      <b/>
      <sz val="10"/>
      <color rgb="FFFFFF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980000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980000"/>
      <name val="Arial"/>
    </font>
    <font>
      <u/>
      <sz val="10"/>
      <color rgb="FF980000"/>
      <name val="Arial"/>
    </font>
    <font>
      <u/>
      <sz val="10"/>
      <color rgb="FF980000"/>
      <name val="Arial"/>
    </font>
    <font>
      <u/>
      <sz val="10"/>
      <color rgb="FF0000FF"/>
      <name val="Arial"/>
    </font>
    <font>
      <u/>
      <sz val="10"/>
      <color rgb="FF1155CC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sz val="10"/>
      <color rgb="FF161225"/>
      <name val="Vipps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980000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sz val="10"/>
      <color rgb="FF202223"/>
      <name val="Arial"/>
      <scheme val="minor"/>
    </font>
    <font>
      <u/>
      <sz val="10"/>
      <color rgb="FF0000FF"/>
      <name val="Arial"/>
    </font>
    <font>
      <sz val="10"/>
      <color rgb="FF2B2B2B"/>
      <name val="Arial"/>
      <scheme val="minor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980000"/>
      <name val="Arial"/>
    </font>
    <font>
      <u/>
      <sz val="10"/>
      <color rgb="FF980000"/>
      <name val="Arial"/>
    </font>
    <font>
      <sz val="11"/>
      <color rgb="FF2B2B2B"/>
      <name val="&quot;Open Sans&quot;"/>
    </font>
    <font>
      <u/>
      <sz val="11"/>
      <color rgb="FF292560"/>
      <name val="&quot;Open Sans&quot;"/>
    </font>
    <font>
      <u/>
      <sz val="10"/>
      <color rgb="FF980000"/>
      <name val="Arial"/>
    </font>
    <font>
      <sz val="10"/>
      <color rgb="FF202223"/>
      <name val="-apple-system"/>
    </font>
    <font>
      <u/>
      <sz val="10"/>
      <color rgb="FF0000FF"/>
      <name val="Arial"/>
    </font>
    <font>
      <u/>
      <sz val="10"/>
      <color rgb="FF0000FF"/>
      <name val="Arial"/>
    </font>
    <font>
      <sz val="10"/>
      <color rgb="FF202223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sz val="12"/>
      <color theme="1"/>
      <name val="Arial"/>
      <scheme val="minor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980000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00"/>
      <name val="Arial"/>
    </font>
    <font>
      <b/>
      <sz val="14"/>
      <color theme="0"/>
      <name val="Arial"/>
      <scheme val="minor"/>
    </font>
    <font>
      <sz val="10"/>
      <color theme="0"/>
      <name val="Arial"/>
      <scheme val="minor"/>
    </font>
    <font>
      <b/>
      <sz val="12"/>
      <color theme="1"/>
      <name val="Arial"/>
      <scheme val="minor"/>
    </font>
    <font>
      <b/>
      <sz val="12"/>
      <color theme="1"/>
      <name val="Arial"/>
    </font>
    <font>
      <sz val="12"/>
      <color rgb="FF1E1E1E"/>
      <name val="Arial"/>
    </font>
    <font>
      <sz val="10"/>
      <color rgb="FF222222"/>
      <name val="Arial"/>
    </font>
    <font>
      <sz val="11"/>
      <color rgb="FF1E1E1E"/>
      <name val="Sofia-pro"/>
    </font>
    <font>
      <sz val="10"/>
      <color rgb="FF1D1C1D"/>
      <name val="Arial"/>
      <scheme val="minor"/>
    </font>
    <font>
      <sz val="10"/>
      <color rgb="FF1E1E1E"/>
      <name val="Arial"/>
      <scheme val="minor"/>
    </font>
    <font>
      <sz val="11"/>
      <color rgb="FF1D1C1D"/>
      <name val="Slack-Lato"/>
    </font>
    <font>
      <sz val="11"/>
      <color rgb="FF1D1C1D"/>
      <name val="Arial"/>
    </font>
    <font>
      <sz val="10"/>
      <color theme="1"/>
      <name val="Calibri"/>
    </font>
    <font>
      <b/>
      <sz val="12"/>
      <color rgb="FFFFFFFF"/>
      <name val="Arial"/>
      <scheme val="minor"/>
    </font>
    <font>
      <i/>
      <sz val="12"/>
      <color theme="1"/>
      <name val="Arial"/>
      <scheme val="minor"/>
    </font>
    <font>
      <sz val="9"/>
      <name val="arial"/>
    </font>
    <font>
      <u/>
      <sz val="9"/>
      <color rgb="FF1155CC"/>
      <name val="arial"/>
    </font>
  </fonts>
  <fills count="36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9FC5E8"/>
        <bgColor rgb="FF9FC5E8"/>
      </patternFill>
    </fill>
    <fill>
      <patternFill patternType="solid">
        <fgColor rgb="FFD5A6BD"/>
        <bgColor rgb="FFD5A6BD"/>
      </patternFill>
    </fill>
    <fill>
      <patternFill patternType="solid">
        <fgColor rgb="FFCFE2F3"/>
        <bgColor rgb="FFCFE2F3"/>
      </patternFill>
    </fill>
    <fill>
      <patternFill patternType="solid">
        <fgColor rgb="FFEAD1DC"/>
        <bgColor rgb="FFEAD1DC"/>
      </patternFill>
    </fill>
    <fill>
      <patternFill patternType="solid">
        <fgColor rgb="FFFFFF00"/>
        <bgColor rgb="FFFFFF00"/>
      </patternFill>
    </fill>
    <fill>
      <patternFill patternType="solid">
        <fgColor rgb="FFE8E7FC"/>
        <bgColor rgb="FFE8E7FC"/>
      </patternFill>
    </fill>
    <fill>
      <patternFill patternType="solid">
        <fgColor rgb="FFDDF2F0"/>
        <bgColor rgb="FFDDF2F0"/>
      </patternFill>
    </fill>
    <fill>
      <patternFill patternType="solid">
        <fgColor rgb="FFFFFFFF"/>
        <bgColor rgb="FFFFFFFF"/>
      </patternFill>
    </fill>
    <fill>
      <patternFill patternType="solid">
        <fgColor rgb="FFFF9900"/>
        <bgColor rgb="FFFF9900"/>
      </patternFill>
    </fill>
    <fill>
      <patternFill patternType="solid">
        <fgColor rgb="FFD9D9D9"/>
        <bgColor rgb="FFD9D9D9"/>
      </patternFill>
    </fill>
    <fill>
      <patternFill patternType="solid">
        <fgColor rgb="FF093655"/>
        <bgColor rgb="FF093655"/>
      </patternFill>
    </fill>
    <fill>
      <patternFill patternType="solid">
        <fgColor rgb="FFFFF2CC"/>
        <bgColor rgb="FFFFF2CC"/>
      </patternFill>
    </fill>
    <fill>
      <patternFill patternType="solid">
        <fgColor rgb="FFD5EBFA"/>
        <bgColor rgb="FFD5EBFA"/>
      </patternFill>
    </fill>
    <fill>
      <patternFill patternType="solid">
        <fgColor rgb="FFE6B8AF"/>
        <bgColor rgb="FFE6B8AF"/>
      </patternFill>
    </fill>
    <fill>
      <patternFill patternType="solid">
        <fgColor rgb="FFFF0000"/>
        <bgColor rgb="FFFF0000"/>
      </patternFill>
    </fill>
    <fill>
      <patternFill patternType="solid">
        <fgColor rgb="FFF4F9F4"/>
        <bgColor rgb="FFF4F9F4"/>
      </patternFill>
    </fill>
    <fill>
      <patternFill patternType="solid">
        <fgColor rgb="FFBEB078"/>
        <bgColor rgb="FFBEB078"/>
      </patternFill>
    </fill>
    <fill>
      <patternFill patternType="solid">
        <fgColor rgb="FFFCF5D8"/>
        <bgColor rgb="FFFCF5D8"/>
      </patternFill>
    </fill>
    <fill>
      <patternFill patternType="solid">
        <fgColor rgb="FFE06666"/>
        <bgColor rgb="FFE06666"/>
      </patternFill>
    </fill>
    <fill>
      <patternFill patternType="solid">
        <fgColor rgb="FFFCE5CD"/>
        <bgColor rgb="FFFCE5CD"/>
      </patternFill>
    </fill>
    <fill>
      <patternFill patternType="solid">
        <fgColor rgb="FFF8F8F8"/>
        <bgColor rgb="FFF8F8F8"/>
      </patternFill>
    </fill>
    <fill>
      <patternFill patternType="solid">
        <fgColor rgb="FF999999"/>
        <bgColor rgb="FF999999"/>
      </patternFill>
    </fill>
    <fill>
      <patternFill patternType="solid">
        <fgColor rgb="FF362F18"/>
        <bgColor rgb="FF362F18"/>
      </patternFill>
    </fill>
    <fill>
      <patternFill patternType="solid">
        <fgColor rgb="FFDCDFB2"/>
        <bgColor rgb="FFDCDFB2"/>
      </patternFill>
    </fill>
    <fill>
      <patternFill patternType="solid">
        <fgColor rgb="FF939B2B"/>
        <bgColor rgb="FF939B2B"/>
      </patternFill>
    </fill>
    <fill>
      <patternFill patternType="solid">
        <fgColor rgb="FFB6C6FF"/>
        <bgColor rgb="FFB6C6FF"/>
      </patternFill>
    </fill>
    <fill>
      <patternFill patternType="solid">
        <fgColor rgb="FF6984E4"/>
        <bgColor rgb="FF6984E4"/>
      </patternFill>
    </fill>
    <fill>
      <patternFill patternType="solid">
        <fgColor rgb="FF9B8D55"/>
        <bgColor rgb="FF9B8D55"/>
      </patternFill>
    </fill>
    <fill>
      <patternFill patternType="solid">
        <fgColor rgb="FFCCFF60"/>
        <bgColor rgb="FFCCFF60"/>
      </patternFill>
    </fill>
    <fill>
      <patternFill patternType="solid">
        <fgColor rgb="FFE3DEFF"/>
        <bgColor rgb="FFE3DEFF"/>
      </patternFill>
    </fill>
    <fill>
      <patternFill patternType="solid">
        <fgColor rgb="FFEE7741"/>
        <bgColor rgb="FFEE7741"/>
      </patternFill>
    </fill>
    <fill>
      <patternFill patternType="solid">
        <fgColor rgb="FF134F5C"/>
        <bgColor rgb="FF134F5C"/>
      </patternFill>
    </fill>
    <fill>
      <patternFill patternType="solid">
        <fgColor rgb="FFF3F3F3"/>
        <bgColor rgb="FFF3F3F3"/>
      </patternFill>
    </fill>
  </fills>
  <borders count="46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FFFFFF"/>
      </left>
      <right style="thin">
        <color rgb="FFFFFFFF"/>
      </right>
      <top style="thin">
        <color rgb="FF000000"/>
      </top>
      <bottom style="thin">
        <color rgb="FFFFFFFF"/>
      </bottom>
      <diagonal/>
    </border>
    <border>
      <left style="thin">
        <color rgb="FFFFFFFF"/>
      </left>
      <right style="thin">
        <color rgb="FF000000"/>
      </right>
      <top style="thin">
        <color rgb="FF000000"/>
      </top>
      <bottom style="thin">
        <color rgb="FFFFFFFF"/>
      </bottom>
      <diagonal/>
    </border>
    <border>
      <left style="thin">
        <color rgb="FF000000"/>
      </left>
      <right/>
      <top/>
      <bottom/>
      <diagonal/>
    </border>
    <border>
      <left style="thin">
        <color rgb="FFFFFFFF"/>
      </left>
      <right style="thin">
        <color rgb="FF000000"/>
      </right>
      <top style="thin">
        <color rgb="FFFFFFFF"/>
      </top>
      <bottom style="thin">
        <color rgb="FFFFFFFF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000000"/>
      </bottom>
      <diagonal/>
    </border>
    <border>
      <left style="thin">
        <color rgb="FFFFFFFF"/>
      </left>
      <right style="thin">
        <color rgb="FF000000"/>
      </right>
      <top style="thin">
        <color rgb="FFFFFFFF"/>
      </top>
      <bottom style="thin">
        <color rgb="FF000000"/>
      </bottom>
      <diagonal/>
    </border>
    <border>
      <left style="thin">
        <color rgb="FFFFFFFF"/>
      </left>
      <right style="thin">
        <color rgb="FF000000"/>
      </right>
      <top style="thin">
        <color rgb="FFFFFFFF"/>
      </top>
      <bottom/>
      <diagonal/>
    </border>
    <border>
      <left style="thin">
        <color rgb="FFFFFFFF"/>
      </left>
      <right style="thin">
        <color rgb="FFFFFFFF"/>
      </right>
      <top style="thin">
        <color rgb="FF000000"/>
      </top>
      <bottom/>
      <diagonal/>
    </border>
    <border>
      <left style="thin">
        <color rgb="FFFFFFFF"/>
      </left>
      <right style="thin">
        <color rgb="FF000000"/>
      </right>
      <top style="thin">
        <color rgb="FF000000"/>
      </top>
      <bottom/>
      <diagonal/>
    </border>
    <border>
      <left style="thin">
        <color rgb="FFFFFFFF"/>
      </left>
      <right style="thin">
        <color rgb="FFFFFFFF"/>
      </right>
      <top/>
      <bottom style="thin">
        <color rgb="FF000000"/>
      </bottom>
      <diagonal/>
    </border>
    <border>
      <left style="thin">
        <color rgb="FFFFFFFF"/>
      </left>
      <right style="thin">
        <color rgb="FF000000"/>
      </right>
      <top/>
      <bottom style="thin">
        <color rgb="FF000000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/>
      <right style="thin">
        <color rgb="FFFFFFFF"/>
      </right>
      <top style="thin">
        <color rgb="FF000000"/>
      </top>
      <bottom style="thin">
        <color rgb="FF000000"/>
      </bottom>
      <diagonal/>
    </border>
    <border>
      <left/>
      <right style="thin">
        <color rgb="FFFFFFFF"/>
      </right>
      <top style="thin">
        <color rgb="FFFFFFFF"/>
      </top>
      <bottom/>
      <diagonal/>
    </border>
    <border>
      <left/>
      <right style="thin">
        <color rgb="FFFFFFFF"/>
      </right>
      <top/>
      <bottom style="thin">
        <color rgb="FF000000"/>
      </bottom>
      <diagonal/>
    </border>
    <border>
      <left/>
      <right style="thin">
        <color rgb="FFFFFFFF"/>
      </right>
      <top/>
      <bottom/>
      <diagonal/>
    </border>
    <border>
      <left/>
      <right style="thin">
        <color rgb="FFFFFFFF"/>
      </right>
      <top style="thin">
        <color rgb="FF000000"/>
      </top>
      <bottom style="thin">
        <color rgb="FFFFFFFF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/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</borders>
  <cellStyleXfs count="1">
    <xf numFmtId="0" fontId="0" fillId="0" borderId="0"/>
  </cellStyleXfs>
  <cellXfs count="581">
    <xf numFmtId="0" fontId="0" fillId="0" borderId="0" xfId="0"/>
    <xf numFmtId="0" fontId="1" fillId="2" borderId="0" xfId="0" applyFont="1" applyFill="1" applyAlignment="1">
      <alignment horizontal="center"/>
    </xf>
    <xf numFmtId="0" fontId="2" fillId="0" borderId="0" xfId="0" applyFont="1" applyAlignment="1">
      <alignment horizontal="right"/>
    </xf>
    <xf numFmtId="0" fontId="3" fillId="3" borderId="0" xfId="0" applyFont="1" applyFill="1" applyAlignment="1">
      <alignment horizontal="left"/>
    </xf>
    <xf numFmtId="0" fontId="3" fillId="3" borderId="0" xfId="0" applyFont="1" applyFill="1"/>
    <xf numFmtId="0" fontId="3" fillId="4" borderId="0" xfId="0" applyFont="1" applyFill="1"/>
    <xf numFmtId="0" fontId="4" fillId="4" borderId="0" xfId="0" applyFont="1" applyFill="1" applyAlignment="1">
      <alignment horizontal="left"/>
    </xf>
    <xf numFmtId="0" fontId="4" fillId="4" borderId="0" xfId="0" applyFont="1" applyFill="1"/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right"/>
    </xf>
    <xf numFmtId="0" fontId="6" fillId="0" borderId="0" xfId="0" applyFont="1" applyAlignment="1">
      <alignment horizontal="left"/>
    </xf>
    <xf numFmtId="0" fontId="7" fillId="5" borderId="0" xfId="0" applyFont="1" applyFill="1"/>
    <xf numFmtId="0" fontId="6" fillId="0" borderId="0" xfId="0" applyFont="1"/>
    <xf numFmtId="0" fontId="8" fillId="5" borderId="0" xfId="0" applyFont="1" applyFill="1"/>
    <xf numFmtId="0" fontId="8" fillId="6" borderId="0" xfId="0" applyFont="1" applyFill="1"/>
    <xf numFmtId="0" fontId="9" fillId="6" borderId="0" xfId="0" applyFont="1" applyFill="1" applyAlignment="1">
      <alignment horizontal="left"/>
    </xf>
    <xf numFmtId="0" fontId="10" fillId="0" borderId="0" xfId="0" applyFont="1"/>
    <xf numFmtId="0" fontId="11" fillId="0" borderId="0" xfId="0" applyFont="1"/>
    <xf numFmtId="0" fontId="12" fillId="5" borderId="0" xfId="0" applyFont="1" applyFill="1"/>
    <xf numFmtId="164" fontId="6" fillId="0" borderId="0" xfId="0" applyNumberFormat="1" applyFont="1" applyAlignment="1">
      <alignment horizontal="right"/>
    </xf>
    <xf numFmtId="0" fontId="13" fillId="0" borderId="0" xfId="0" applyFont="1"/>
    <xf numFmtId="3" fontId="6" fillId="0" borderId="0" xfId="0" applyNumberFormat="1" applyFont="1"/>
    <xf numFmtId="0" fontId="5" fillId="0" borderId="0" xfId="0" applyFont="1" applyAlignment="1">
      <alignment horizontal="right"/>
    </xf>
    <xf numFmtId="0" fontId="5" fillId="0" borderId="0" xfId="0" applyFont="1"/>
    <xf numFmtId="0" fontId="5" fillId="5" borderId="0" xfId="0" applyFont="1" applyFill="1" applyAlignment="1">
      <alignment horizontal="right"/>
    </xf>
    <xf numFmtId="0" fontId="5" fillId="5" borderId="0" xfId="0" applyFont="1" applyFill="1" applyAlignment="1">
      <alignment horizontal="left"/>
    </xf>
    <xf numFmtId="0" fontId="5" fillId="5" borderId="0" xfId="0" applyFont="1" applyFill="1"/>
    <xf numFmtId="0" fontId="14" fillId="5" borderId="0" xfId="0" applyFont="1" applyFill="1"/>
    <xf numFmtId="0" fontId="10" fillId="6" borderId="0" xfId="0" applyFont="1" applyFill="1" applyAlignment="1">
      <alignment horizontal="right"/>
    </xf>
    <xf numFmtId="0" fontId="11" fillId="6" borderId="0" xfId="0" applyFont="1" applyFill="1" applyAlignment="1">
      <alignment horizontal="right"/>
    </xf>
    <xf numFmtId="0" fontId="5" fillId="7" borderId="0" xfId="0" applyFont="1" applyFill="1" applyAlignment="1">
      <alignment horizontal="center"/>
    </xf>
    <xf numFmtId="0" fontId="6" fillId="7" borderId="0" xfId="0" applyFont="1" applyFill="1" applyAlignment="1">
      <alignment horizontal="right"/>
    </xf>
    <xf numFmtId="0" fontId="6" fillId="7" borderId="0" xfId="0" applyFont="1" applyFill="1" applyAlignment="1">
      <alignment horizontal="left"/>
    </xf>
    <xf numFmtId="0" fontId="15" fillId="7" borderId="0" xfId="0" applyFont="1" applyFill="1"/>
    <xf numFmtId="0" fontId="6" fillId="7" borderId="0" xfId="0" applyFont="1" applyFill="1"/>
    <xf numFmtId="0" fontId="8" fillId="7" borderId="0" xfId="0" applyFont="1" applyFill="1"/>
    <xf numFmtId="0" fontId="9" fillId="7" borderId="0" xfId="0" applyFont="1" applyFill="1" applyAlignment="1">
      <alignment horizontal="left"/>
    </xf>
    <xf numFmtId="0" fontId="10" fillId="7" borderId="0" xfId="0" applyFont="1" applyFill="1"/>
    <xf numFmtId="0" fontId="12" fillId="7" borderId="0" xfId="0" applyFont="1" applyFill="1"/>
    <xf numFmtId="0" fontId="16" fillId="0" borderId="0" xfId="0" applyFont="1"/>
    <xf numFmtId="0" fontId="17" fillId="0" borderId="0" xfId="0" applyFont="1"/>
    <xf numFmtId="165" fontId="6" fillId="0" borderId="0" xfId="0" applyNumberFormat="1" applyFont="1" applyAlignment="1">
      <alignment horizontal="right"/>
    </xf>
    <xf numFmtId="165" fontId="18" fillId="0" borderId="0" xfId="0" applyNumberFormat="1" applyFont="1" applyAlignment="1">
      <alignment horizontal="right"/>
    </xf>
    <xf numFmtId="0" fontId="18" fillId="0" borderId="0" xfId="0" applyFont="1" applyAlignment="1">
      <alignment horizontal="right"/>
    </xf>
    <xf numFmtId="0" fontId="18" fillId="0" borderId="0" xfId="0" applyFont="1" applyAlignment="1">
      <alignment horizontal="left"/>
    </xf>
    <xf numFmtId="0" fontId="19" fillId="5" borderId="0" xfId="0" applyFont="1" applyFill="1"/>
    <xf numFmtId="0" fontId="18" fillId="0" borderId="0" xfId="0" applyFont="1"/>
    <xf numFmtId="0" fontId="20" fillId="5" borderId="0" xfId="0" applyFont="1" applyFill="1"/>
    <xf numFmtId="0" fontId="20" fillId="6" borderId="0" xfId="0" applyFont="1" applyFill="1"/>
    <xf numFmtId="0" fontId="21" fillId="6" borderId="0" xfId="0" applyFont="1" applyFill="1" applyAlignment="1">
      <alignment horizontal="left"/>
    </xf>
    <xf numFmtId="0" fontId="22" fillId="0" borderId="0" xfId="0" applyFont="1"/>
    <xf numFmtId="0" fontId="1" fillId="5" borderId="0" xfId="0" applyFont="1" applyFill="1"/>
    <xf numFmtId="0" fontId="23" fillId="0" borderId="0" xfId="0" applyFont="1"/>
    <xf numFmtId="0" fontId="24" fillId="8" borderId="0" xfId="0" applyFont="1" applyFill="1" applyAlignment="1">
      <alignment horizontal="right"/>
    </xf>
    <xf numFmtId="0" fontId="24" fillId="8" borderId="0" xfId="0" applyFont="1" applyFill="1" applyAlignment="1">
      <alignment horizontal="left"/>
    </xf>
    <xf numFmtId="0" fontId="24" fillId="9" borderId="0" xfId="0" applyFont="1" applyFill="1" applyAlignment="1">
      <alignment horizontal="left"/>
    </xf>
    <xf numFmtId="0" fontId="24" fillId="10" borderId="0" xfId="0" applyFont="1" applyFill="1" applyAlignment="1">
      <alignment horizontal="left"/>
    </xf>
    <xf numFmtId="164" fontId="18" fillId="0" borderId="0" xfId="0" applyNumberFormat="1" applyFont="1" applyAlignment="1">
      <alignment horizontal="right"/>
    </xf>
    <xf numFmtId="0" fontId="25" fillId="0" borderId="0" xfId="0" applyFont="1"/>
    <xf numFmtId="0" fontId="26" fillId="2" borderId="0" xfId="0" applyFont="1" applyFill="1" applyAlignment="1">
      <alignment horizontal="left"/>
    </xf>
    <xf numFmtId="0" fontId="14" fillId="2" borderId="0" xfId="0" applyFont="1" applyFill="1" applyAlignment="1">
      <alignment horizontal="center"/>
    </xf>
    <xf numFmtId="164" fontId="16" fillId="0" borderId="0" xfId="0" applyNumberFormat="1" applyFont="1" applyAlignment="1">
      <alignment horizontal="right"/>
    </xf>
    <xf numFmtId="0" fontId="14" fillId="0" borderId="0" xfId="0" applyFont="1" applyAlignment="1">
      <alignment horizontal="right"/>
    </xf>
    <xf numFmtId="49" fontId="16" fillId="0" borderId="0" xfId="0" applyNumberFormat="1" applyFont="1" applyAlignment="1">
      <alignment horizontal="left"/>
    </xf>
    <xf numFmtId="0" fontId="27" fillId="5" borderId="0" xfId="0" applyFont="1" applyFill="1"/>
    <xf numFmtId="49" fontId="14" fillId="0" borderId="0" xfId="0" applyNumberFormat="1" applyFont="1"/>
    <xf numFmtId="0" fontId="14" fillId="0" borderId="0" xfId="0" applyFont="1"/>
    <xf numFmtId="49" fontId="16" fillId="0" borderId="0" xfId="0" applyNumberFormat="1" applyFont="1"/>
    <xf numFmtId="0" fontId="0" fillId="5" borderId="0" xfId="0" applyFill="1"/>
    <xf numFmtId="0" fontId="0" fillId="6" borderId="0" xfId="0" applyFill="1"/>
    <xf numFmtId="0" fontId="28" fillId="6" borderId="0" xfId="0" applyFont="1" applyFill="1" applyAlignment="1">
      <alignment horizontal="left"/>
    </xf>
    <xf numFmtId="0" fontId="29" fillId="0" borderId="0" xfId="0" applyFont="1"/>
    <xf numFmtId="49" fontId="29" fillId="0" borderId="0" xfId="0" applyNumberFormat="1" applyFont="1"/>
    <xf numFmtId="4" fontId="16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1" fillId="0" borderId="0" xfId="0" applyFont="1"/>
    <xf numFmtId="3" fontId="18" fillId="0" borderId="0" xfId="0" applyNumberFormat="1" applyFont="1"/>
    <xf numFmtId="0" fontId="30" fillId="0" borderId="0" xfId="0" applyFont="1"/>
    <xf numFmtId="0" fontId="31" fillId="10" borderId="0" xfId="0" applyFont="1" applyFill="1" applyAlignment="1">
      <alignment horizontal="right"/>
    </xf>
    <xf numFmtId="0" fontId="32" fillId="5" borderId="0" xfId="0" applyFont="1" applyFill="1"/>
    <xf numFmtId="0" fontId="10" fillId="6" borderId="0" xfId="0" applyFont="1" applyFill="1"/>
    <xf numFmtId="49" fontId="6" fillId="0" borderId="0" xfId="0" applyNumberFormat="1" applyFont="1" applyAlignment="1">
      <alignment horizontal="left"/>
    </xf>
    <xf numFmtId="49" fontId="5" fillId="0" borderId="0" xfId="0" applyNumberFormat="1" applyFont="1"/>
    <xf numFmtId="49" fontId="6" fillId="0" borderId="0" xfId="0" applyNumberFormat="1" applyFont="1"/>
    <xf numFmtId="49" fontId="10" fillId="0" borderId="0" xfId="0" applyNumberFormat="1" applyFont="1"/>
    <xf numFmtId="4" fontId="6" fillId="0" borderId="0" xfId="0" applyNumberFormat="1" applyFont="1" applyAlignment="1">
      <alignment horizontal="right"/>
    </xf>
    <xf numFmtId="0" fontId="9" fillId="2" borderId="0" xfId="0" applyFont="1" applyFill="1" applyAlignment="1">
      <alignment horizontal="center"/>
    </xf>
    <xf numFmtId="164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0" fontId="8" fillId="0" borderId="0" xfId="0" applyFont="1" applyAlignment="1">
      <alignment horizontal="left"/>
    </xf>
    <xf numFmtId="0" fontId="33" fillId="0" borderId="0" xfId="0" applyFont="1"/>
    <xf numFmtId="0" fontId="8" fillId="0" borderId="0" xfId="0" applyFont="1"/>
    <xf numFmtId="0" fontId="9" fillId="0" borderId="0" xfId="0" applyFont="1"/>
    <xf numFmtId="0" fontId="34" fillId="5" borderId="0" xfId="0" applyFont="1" applyFill="1"/>
    <xf numFmtId="0" fontId="35" fillId="10" borderId="0" xfId="0" applyFont="1" applyFill="1" applyAlignment="1">
      <alignment horizontal="right"/>
    </xf>
    <xf numFmtId="0" fontId="35" fillId="10" borderId="0" xfId="0" applyFont="1" applyFill="1" applyAlignment="1">
      <alignment horizontal="left"/>
    </xf>
    <xf numFmtId="0" fontId="35" fillId="2" borderId="0" xfId="0" applyFont="1" applyFill="1" applyAlignment="1">
      <alignment horizontal="left"/>
    </xf>
    <xf numFmtId="0" fontId="24" fillId="10" borderId="0" xfId="0" applyFont="1" applyFill="1" applyAlignment="1">
      <alignment horizontal="right"/>
    </xf>
    <xf numFmtId="0" fontId="24" fillId="2" borderId="0" xfId="0" applyFont="1" applyFill="1" applyAlignment="1">
      <alignment horizontal="left"/>
    </xf>
    <xf numFmtId="0" fontId="36" fillId="9" borderId="0" xfId="0" applyFont="1" applyFill="1" applyAlignment="1">
      <alignment horizontal="left"/>
    </xf>
    <xf numFmtId="0" fontId="6" fillId="0" borderId="0" xfId="0" applyFont="1" applyAlignment="1">
      <alignment wrapText="1"/>
    </xf>
    <xf numFmtId="0" fontId="37" fillId="0" borderId="0" xfId="0" applyFont="1"/>
    <xf numFmtId="0" fontId="38" fillId="2" borderId="0" xfId="0" applyFont="1" applyFill="1"/>
    <xf numFmtId="0" fontId="39" fillId="0" borderId="0" xfId="0" applyFont="1"/>
    <xf numFmtId="0" fontId="26" fillId="10" borderId="0" xfId="0" applyFont="1" applyFill="1" applyAlignment="1">
      <alignment horizontal="left"/>
    </xf>
    <xf numFmtId="0" fontId="26" fillId="8" borderId="0" xfId="0" applyFont="1" applyFill="1" applyAlignment="1">
      <alignment horizontal="left"/>
    </xf>
    <xf numFmtId="166" fontId="6" fillId="0" borderId="0" xfId="0" applyNumberFormat="1" applyFont="1" applyAlignment="1">
      <alignment horizontal="right"/>
    </xf>
    <xf numFmtId="167" fontId="5" fillId="5" borderId="0" xfId="0" applyNumberFormat="1" applyFont="1" applyFill="1"/>
    <xf numFmtId="0" fontId="40" fillId="0" borderId="0" xfId="0" applyFont="1"/>
    <xf numFmtId="0" fontId="5" fillId="10" borderId="0" xfId="0" applyFont="1" applyFill="1" applyAlignment="1">
      <alignment horizontal="right"/>
    </xf>
    <xf numFmtId="0" fontId="41" fillId="5" borderId="0" xfId="0" applyFont="1" applyFill="1"/>
    <xf numFmtId="3" fontId="6" fillId="0" borderId="0" xfId="0" applyNumberFormat="1" applyFont="1" applyAlignment="1">
      <alignment horizontal="right"/>
    </xf>
    <xf numFmtId="0" fontId="6" fillId="2" borderId="0" xfId="0" applyFont="1" applyFill="1" applyAlignment="1">
      <alignment horizontal="right"/>
    </xf>
    <xf numFmtId="0" fontId="6" fillId="2" borderId="0" xfId="0" applyFont="1" applyFill="1" applyAlignment="1">
      <alignment horizontal="left"/>
    </xf>
    <xf numFmtId="0" fontId="6" fillId="2" borderId="0" xfId="0" applyFont="1" applyFill="1"/>
    <xf numFmtId="0" fontId="5" fillId="11" borderId="0" xfId="0" applyFont="1" applyFill="1" applyAlignment="1">
      <alignment horizontal="center"/>
    </xf>
    <xf numFmtId="0" fontId="6" fillId="11" borderId="0" xfId="0" applyFont="1" applyFill="1" applyAlignment="1">
      <alignment horizontal="right"/>
    </xf>
    <xf numFmtId="0" fontId="6" fillId="11" borderId="0" xfId="0" applyFont="1" applyFill="1" applyAlignment="1">
      <alignment horizontal="left"/>
    </xf>
    <xf numFmtId="0" fontId="6" fillId="11" borderId="0" xfId="0" applyFont="1" applyFill="1"/>
    <xf numFmtId="0" fontId="8" fillId="11" borderId="0" xfId="0" applyFont="1" applyFill="1"/>
    <xf numFmtId="0" fontId="9" fillId="11" borderId="0" xfId="0" applyFont="1" applyFill="1" applyAlignment="1">
      <alignment horizontal="left"/>
    </xf>
    <xf numFmtId="0" fontId="10" fillId="11" borderId="0" xfId="0" applyFont="1" applyFill="1"/>
    <xf numFmtId="0" fontId="12" fillId="11" borderId="0" xfId="0" applyFont="1" applyFill="1"/>
    <xf numFmtId="49" fontId="18" fillId="0" borderId="0" xfId="0" applyNumberFormat="1" applyFont="1" applyAlignment="1">
      <alignment horizontal="left"/>
    </xf>
    <xf numFmtId="49" fontId="1" fillId="0" borderId="0" xfId="0" applyNumberFormat="1" applyFont="1"/>
    <xf numFmtId="49" fontId="18" fillId="0" borderId="0" xfId="0" applyNumberFormat="1" applyFont="1"/>
    <xf numFmtId="49" fontId="22" fillId="0" borderId="0" xfId="0" applyNumberFormat="1" applyFont="1"/>
    <xf numFmtId="4" fontId="18" fillId="0" borderId="0" xfId="0" applyNumberFormat="1" applyFont="1" applyAlignment="1">
      <alignment horizontal="right"/>
    </xf>
    <xf numFmtId="3" fontId="18" fillId="0" borderId="0" xfId="0" applyNumberFormat="1" applyFont="1" applyAlignment="1">
      <alignment horizontal="right"/>
    </xf>
    <xf numFmtId="0" fontId="42" fillId="10" borderId="0" xfId="0" applyFont="1" applyFill="1" applyAlignment="1">
      <alignment horizontal="left"/>
    </xf>
    <xf numFmtId="0" fontId="5" fillId="12" borderId="0" xfId="0" applyFont="1" applyFill="1"/>
    <xf numFmtId="0" fontId="3" fillId="12" borderId="0" xfId="0" applyFont="1" applyFill="1"/>
    <xf numFmtId="165" fontId="3" fillId="12" borderId="0" xfId="0" applyNumberFormat="1" applyFont="1" applyFill="1"/>
    <xf numFmtId="0" fontId="3" fillId="12" borderId="0" xfId="0" applyFont="1" applyFill="1" applyAlignment="1">
      <alignment horizontal="right"/>
    </xf>
    <xf numFmtId="0" fontId="3" fillId="5" borderId="0" xfId="0" applyFont="1" applyFill="1"/>
    <xf numFmtId="0" fontId="43" fillId="13" borderId="0" xfId="0" applyFont="1" applyFill="1"/>
    <xf numFmtId="3" fontId="43" fillId="13" borderId="0" xfId="0" applyNumberFormat="1" applyFont="1" applyFill="1"/>
    <xf numFmtId="0" fontId="6" fillId="0" borderId="1" xfId="0" applyFont="1" applyBorder="1"/>
    <xf numFmtId="0" fontId="5" fillId="0" borderId="1" xfId="0" applyFont="1" applyBorder="1"/>
    <xf numFmtId="0" fontId="6" fillId="0" borderId="1" xfId="0" applyFont="1" applyBorder="1" applyAlignment="1">
      <alignment horizontal="right"/>
    </xf>
    <xf numFmtId="165" fontId="6" fillId="0" borderId="1" xfId="0" applyNumberFormat="1" applyFont="1" applyBorder="1"/>
    <xf numFmtId="0" fontId="44" fillId="14" borderId="1" xfId="0" applyFont="1" applyFill="1" applyBorder="1"/>
    <xf numFmtId="0" fontId="6" fillId="14" borderId="1" xfId="0" applyFont="1" applyFill="1" applyBorder="1"/>
    <xf numFmtId="0" fontId="5" fillId="0" borderId="1" xfId="0" applyFont="1" applyBorder="1" applyAlignment="1">
      <alignment horizontal="right"/>
    </xf>
    <xf numFmtId="0" fontId="5" fillId="15" borderId="2" xfId="0" applyFont="1" applyFill="1" applyBorder="1" applyAlignment="1">
      <alignment horizontal="right"/>
    </xf>
    <xf numFmtId="3" fontId="5" fillId="15" borderId="2" xfId="0" applyNumberFormat="1" applyFont="1" applyFill="1" applyBorder="1" applyAlignment="1">
      <alignment horizontal="right"/>
    </xf>
    <xf numFmtId="3" fontId="5" fillId="15" borderId="2" xfId="0" applyNumberFormat="1" applyFont="1" applyFill="1" applyBorder="1"/>
    <xf numFmtId="0" fontId="5" fillId="15" borderId="2" xfId="0" applyFont="1" applyFill="1" applyBorder="1"/>
    <xf numFmtId="0" fontId="5" fillId="15" borderId="0" xfId="0" applyFont="1" applyFill="1"/>
    <xf numFmtId="165" fontId="6" fillId="0" borderId="0" xfId="0" applyNumberFormat="1" applyFont="1"/>
    <xf numFmtId="0" fontId="45" fillId="14" borderId="0" xfId="0" applyFont="1" applyFill="1"/>
    <xf numFmtId="0" fontId="6" fillId="14" borderId="0" xfId="0" applyFont="1" applyFill="1"/>
    <xf numFmtId="9" fontId="6" fillId="0" borderId="0" xfId="0" applyNumberFormat="1" applyFont="1"/>
    <xf numFmtId="9" fontId="6" fillId="14" borderId="0" xfId="0" applyNumberFormat="1" applyFont="1" applyFill="1"/>
    <xf numFmtId="9" fontId="6" fillId="0" borderId="1" xfId="0" applyNumberFormat="1" applyFont="1" applyBorder="1"/>
    <xf numFmtId="9" fontId="6" fillId="14" borderId="1" xfId="0" applyNumberFormat="1" applyFont="1" applyFill="1" applyBorder="1"/>
    <xf numFmtId="0" fontId="6" fillId="0" borderId="3" xfId="0" applyFont="1" applyBorder="1"/>
    <xf numFmtId="0" fontId="5" fillId="0" borderId="3" xfId="0" applyFont="1" applyBorder="1"/>
    <xf numFmtId="0" fontId="6" fillId="0" borderId="3" xfId="0" applyFont="1" applyBorder="1" applyAlignment="1">
      <alignment horizontal="right"/>
    </xf>
    <xf numFmtId="165" fontId="6" fillId="0" borderId="3" xfId="0" applyNumberFormat="1" applyFont="1" applyBorder="1"/>
    <xf numFmtId="0" fontId="46" fillId="14" borderId="3" xfId="0" applyFont="1" applyFill="1" applyBorder="1"/>
    <xf numFmtId="0" fontId="6" fillId="14" borderId="3" xfId="0" applyFont="1" applyFill="1" applyBorder="1"/>
    <xf numFmtId="0" fontId="5" fillId="0" borderId="3" xfId="0" applyFont="1" applyBorder="1" applyAlignment="1">
      <alignment horizontal="right"/>
    </xf>
    <xf numFmtId="9" fontId="6" fillId="14" borderId="3" xfId="0" applyNumberFormat="1" applyFont="1" applyFill="1" applyBorder="1"/>
    <xf numFmtId="0" fontId="18" fillId="16" borderId="4" xfId="0" applyFont="1" applyFill="1" applyBorder="1"/>
    <xf numFmtId="0" fontId="1" fillId="16" borderId="4" xfId="0" applyFont="1" applyFill="1" applyBorder="1"/>
    <xf numFmtId="0" fontId="18" fillId="16" borderId="4" xfId="0" applyFont="1" applyFill="1" applyBorder="1" applyAlignment="1">
      <alignment horizontal="right"/>
    </xf>
    <xf numFmtId="165" fontId="18" fillId="16" borderId="4" xfId="0" applyNumberFormat="1" applyFont="1" applyFill="1" applyBorder="1"/>
    <xf numFmtId="0" fontId="47" fillId="16" borderId="4" xfId="0" applyFont="1" applyFill="1" applyBorder="1"/>
    <xf numFmtId="0" fontId="1" fillId="16" borderId="4" xfId="0" applyFont="1" applyFill="1" applyBorder="1" applyAlignment="1">
      <alignment horizontal="right"/>
    </xf>
    <xf numFmtId="4" fontId="18" fillId="16" borderId="4" xfId="0" applyNumberFormat="1" applyFont="1" applyFill="1" applyBorder="1"/>
    <xf numFmtId="9" fontId="18" fillId="16" borderId="4" xfId="0" applyNumberFormat="1" applyFont="1" applyFill="1" applyBorder="1"/>
    <xf numFmtId="9" fontId="6" fillId="0" borderId="3" xfId="0" applyNumberFormat="1" applyFont="1" applyBorder="1"/>
    <xf numFmtId="0" fontId="6" fillId="0" borderId="4" xfId="0" applyFont="1" applyBorder="1"/>
    <xf numFmtId="0" fontId="5" fillId="0" borderId="4" xfId="0" applyFont="1" applyBorder="1"/>
    <xf numFmtId="0" fontId="6" fillId="0" borderId="4" xfId="0" applyFont="1" applyBorder="1" applyAlignment="1">
      <alignment horizontal="right"/>
    </xf>
    <xf numFmtId="165" fontId="6" fillId="0" borderId="4" xfId="0" applyNumberFormat="1" applyFont="1" applyBorder="1"/>
    <xf numFmtId="0" fontId="48" fillId="14" borderId="4" xfId="0" applyFont="1" applyFill="1" applyBorder="1"/>
    <xf numFmtId="0" fontId="6" fillId="14" borderId="4" xfId="0" applyFont="1" applyFill="1" applyBorder="1"/>
    <xf numFmtId="0" fontId="5" fillId="0" borderId="4" xfId="0" applyFont="1" applyBorder="1" applyAlignment="1">
      <alignment horizontal="right"/>
    </xf>
    <xf numFmtId="9" fontId="6" fillId="14" borderId="4" xfId="0" applyNumberFormat="1" applyFont="1" applyFill="1" applyBorder="1"/>
    <xf numFmtId="0" fontId="49" fillId="0" borderId="3" xfId="0" applyFont="1" applyBorder="1"/>
    <xf numFmtId="0" fontId="50" fillId="14" borderId="3" xfId="0" applyFont="1" applyFill="1" applyBorder="1"/>
    <xf numFmtId="0" fontId="18" fillId="16" borderId="3" xfId="0" applyFont="1" applyFill="1" applyBorder="1"/>
    <xf numFmtId="0" fontId="1" fillId="16" borderId="3" xfId="0" applyFont="1" applyFill="1" applyBorder="1"/>
    <xf numFmtId="0" fontId="18" fillId="16" borderId="3" xfId="0" applyFont="1" applyFill="1" applyBorder="1" applyAlignment="1">
      <alignment horizontal="right"/>
    </xf>
    <xf numFmtId="0" fontId="51" fillId="16" borderId="3" xfId="0" applyFont="1" applyFill="1" applyBorder="1"/>
    <xf numFmtId="165" fontId="18" fillId="16" borderId="3" xfId="0" applyNumberFormat="1" applyFont="1" applyFill="1" applyBorder="1"/>
    <xf numFmtId="0" fontId="52" fillId="16" borderId="3" xfId="0" applyFont="1" applyFill="1" applyBorder="1"/>
    <xf numFmtId="0" fontId="1" fillId="16" borderId="3" xfId="0" applyFont="1" applyFill="1" applyBorder="1" applyAlignment="1">
      <alignment horizontal="right"/>
    </xf>
    <xf numFmtId="4" fontId="18" fillId="16" borderId="3" xfId="0" applyNumberFormat="1" applyFont="1" applyFill="1" applyBorder="1"/>
    <xf numFmtId="9" fontId="18" fillId="16" borderId="3" xfId="0" applyNumberFormat="1" applyFont="1" applyFill="1" applyBorder="1"/>
    <xf numFmtId="0" fontId="6" fillId="2" borderId="4" xfId="0" applyFont="1" applyFill="1" applyBorder="1"/>
    <xf numFmtId="0" fontId="5" fillId="2" borderId="4" xfId="0" applyFont="1" applyFill="1" applyBorder="1"/>
    <xf numFmtId="0" fontId="5" fillId="2" borderId="4" xfId="0" applyFont="1" applyFill="1" applyBorder="1" applyAlignment="1">
      <alignment horizontal="right"/>
    </xf>
    <xf numFmtId="0" fontId="53" fillId="16" borderId="3" xfId="0" applyFont="1" applyFill="1" applyBorder="1"/>
    <xf numFmtId="0" fontId="5" fillId="2" borderId="3" xfId="0" applyFont="1" applyFill="1" applyBorder="1" applyAlignment="1">
      <alignment horizontal="right"/>
    </xf>
    <xf numFmtId="0" fontId="6" fillId="10" borderId="3" xfId="0" applyFont="1" applyFill="1" applyBorder="1"/>
    <xf numFmtId="0" fontId="54" fillId="14" borderId="0" xfId="0" applyFont="1" applyFill="1"/>
    <xf numFmtId="167" fontId="6" fillId="14" borderId="0" xfId="0" applyNumberFormat="1" applyFont="1" applyFill="1"/>
    <xf numFmtId="0" fontId="55" fillId="14" borderId="4" xfId="0" applyFont="1" applyFill="1" applyBorder="1"/>
    <xf numFmtId="0" fontId="5" fillId="14" borderId="4" xfId="0" applyFont="1" applyFill="1" applyBorder="1"/>
    <xf numFmtId="0" fontId="56" fillId="0" borderId="4" xfId="0" applyFont="1" applyBorder="1"/>
    <xf numFmtId="0" fontId="57" fillId="14" borderId="4" xfId="0" applyFont="1" applyFill="1" applyBorder="1"/>
    <xf numFmtId="0" fontId="6" fillId="2" borderId="3" xfId="0" applyFont="1" applyFill="1" applyBorder="1"/>
    <xf numFmtId="0" fontId="5" fillId="2" borderId="1" xfId="0" applyFont="1" applyFill="1" applyBorder="1" applyAlignment="1">
      <alignment horizontal="right"/>
    </xf>
    <xf numFmtId="0" fontId="58" fillId="14" borderId="1" xfId="0" applyFont="1" applyFill="1" applyBorder="1"/>
    <xf numFmtId="0" fontId="6" fillId="2" borderId="1" xfId="0" applyFont="1" applyFill="1" applyBorder="1"/>
    <xf numFmtId="0" fontId="59" fillId="0" borderId="0" xfId="0" applyFont="1"/>
    <xf numFmtId="0" fontId="6" fillId="10" borderId="0" xfId="0" applyFont="1" applyFill="1"/>
    <xf numFmtId="0" fontId="60" fillId="14" borderId="0" xfId="0" applyFont="1" applyFill="1"/>
    <xf numFmtId="0" fontId="61" fillId="14" borderId="3" xfId="0" applyFont="1" applyFill="1" applyBorder="1"/>
    <xf numFmtId="0" fontId="62" fillId="0" borderId="3" xfId="0" applyFont="1" applyBorder="1"/>
    <xf numFmtId="0" fontId="8" fillId="0" borderId="3" xfId="0" applyFont="1" applyBorder="1"/>
    <xf numFmtId="0" fontId="8" fillId="0" borderId="3" xfId="0" applyFont="1" applyBorder="1" applyAlignment="1">
      <alignment horizontal="right"/>
    </xf>
    <xf numFmtId="165" fontId="8" fillId="0" borderId="3" xfId="0" applyNumberFormat="1" applyFont="1" applyBorder="1"/>
    <xf numFmtId="0" fontId="63" fillId="14" borderId="3" xfId="0" applyFont="1" applyFill="1" applyBorder="1"/>
    <xf numFmtId="0" fontId="8" fillId="14" borderId="3" xfId="0" applyFont="1" applyFill="1" applyBorder="1"/>
    <xf numFmtId="9" fontId="8" fillId="14" borderId="3" xfId="0" applyNumberFormat="1" applyFont="1" applyFill="1" applyBorder="1"/>
    <xf numFmtId="0" fontId="8" fillId="0" borderId="1" xfId="0" applyFont="1" applyBorder="1"/>
    <xf numFmtId="0" fontId="8" fillId="0" borderId="1" xfId="0" applyFont="1" applyBorder="1" applyAlignment="1">
      <alignment horizontal="right"/>
    </xf>
    <xf numFmtId="165" fontId="8" fillId="0" borderId="1" xfId="0" applyNumberFormat="1" applyFont="1" applyBorder="1"/>
    <xf numFmtId="0" fontId="64" fillId="14" borderId="1" xfId="0" applyFont="1" applyFill="1" applyBorder="1"/>
    <xf numFmtId="0" fontId="8" fillId="14" borderId="1" xfId="0" applyFont="1" applyFill="1" applyBorder="1"/>
    <xf numFmtId="0" fontId="8" fillId="14" borderId="0" xfId="0" applyFont="1" applyFill="1"/>
    <xf numFmtId="9" fontId="8" fillId="14" borderId="0" xfId="0" applyNumberFormat="1" applyFont="1" applyFill="1"/>
    <xf numFmtId="0" fontId="65" fillId="0" borderId="3" xfId="0" applyFont="1" applyBorder="1"/>
    <xf numFmtId="0" fontId="66" fillId="14" borderId="3" xfId="0" applyFont="1" applyFill="1" applyBorder="1"/>
    <xf numFmtId="9" fontId="8" fillId="0" borderId="3" xfId="0" applyNumberFormat="1" applyFont="1" applyBorder="1"/>
    <xf numFmtId="9" fontId="8" fillId="0" borderId="1" xfId="0" applyNumberFormat="1" applyFont="1" applyBorder="1"/>
    <xf numFmtId="9" fontId="8" fillId="14" borderId="1" xfId="0" applyNumberFormat="1" applyFont="1" applyFill="1" applyBorder="1"/>
    <xf numFmtId="0" fontId="20" fillId="16" borderId="3" xfId="0" applyFont="1" applyFill="1" applyBorder="1"/>
    <xf numFmtId="0" fontId="20" fillId="16" borderId="3" xfId="0" applyFont="1" applyFill="1" applyBorder="1" applyAlignment="1">
      <alignment horizontal="right"/>
    </xf>
    <xf numFmtId="0" fontId="67" fillId="16" borderId="3" xfId="0" applyFont="1" applyFill="1" applyBorder="1"/>
    <xf numFmtId="165" fontId="20" fillId="16" borderId="3" xfId="0" applyNumberFormat="1" applyFont="1" applyFill="1" applyBorder="1"/>
    <xf numFmtId="9" fontId="20" fillId="16" borderId="3" xfId="0" applyNumberFormat="1" applyFont="1" applyFill="1" applyBorder="1"/>
    <xf numFmtId="0" fontId="8" fillId="0" borderId="4" xfId="0" applyFont="1" applyBorder="1"/>
    <xf numFmtId="0" fontId="68" fillId="0" borderId="4" xfId="0" applyFont="1" applyBorder="1"/>
    <xf numFmtId="165" fontId="8" fillId="0" borderId="4" xfId="0" applyNumberFormat="1" applyFont="1" applyBorder="1"/>
    <xf numFmtId="0" fontId="69" fillId="14" borderId="4" xfId="0" applyFont="1" applyFill="1" applyBorder="1"/>
    <xf numFmtId="0" fontId="8" fillId="14" borderId="4" xfId="0" applyFont="1" applyFill="1" applyBorder="1"/>
    <xf numFmtId="0" fontId="8" fillId="0" borderId="4" xfId="0" applyFont="1" applyBorder="1" applyAlignment="1">
      <alignment horizontal="right"/>
    </xf>
    <xf numFmtId="9" fontId="8" fillId="14" borderId="4" xfId="0" applyNumberFormat="1" applyFont="1" applyFill="1" applyBorder="1"/>
    <xf numFmtId="0" fontId="70" fillId="10" borderId="3" xfId="0" applyFont="1" applyFill="1" applyBorder="1"/>
    <xf numFmtId="0" fontId="70" fillId="10" borderId="0" xfId="0" applyFont="1" applyFill="1"/>
    <xf numFmtId="0" fontId="8" fillId="2" borderId="0" xfId="0" applyFont="1" applyFill="1" applyAlignment="1">
      <alignment horizontal="right"/>
    </xf>
    <xf numFmtId="165" fontId="8" fillId="0" borderId="0" xfId="0" applyNumberFormat="1" applyFont="1"/>
    <xf numFmtId="0" fontId="71" fillId="14" borderId="0" xfId="0" applyFont="1" applyFill="1"/>
    <xf numFmtId="0" fontId="70" fillId="10" borderId="1" xfId="0" applyFont="1" applyFill="1" applyBorder="1"/>
    <xf numFmtId="0" fontId="8" fillId="2" borderId="1" xfId="0" applyFont="1" applyFill="1" applyBorder="1" applyAlignment="1">
      <alignment horizontal="right"/>
    </xf>
    <xf numFmtId="0" fontId="72" fillId="10" borderId="3" xfId="0" applyFont="1" applyFill="1" applyBorder="1"/>
    <xf numFmtId="0" fontId="72" fillId="10" borderId="1" xfId="0" applyFont="1" applyFill="1" applyBorder="1"/>
    <xf numFmtId="0" fontId="73" fillId="0" borderId="1" xfId="0" applyFont="1" applyBorder="1"/>
    <xf numFmtId="0" fontId="74" fillId="0" borderId="1" xfId="0" applyFont="1" applyBorder="1"/>
    <xf numFmtId="0" fontId="18" fillId="16" borderId="1" xfId="0" applyFont="1" applyFill="1" applyBorder="1"/>
    <xf numFmtId="0" fontId="18" fillId="16" borderId="1" xfId="0" applyFont="1" applyFill="1" applyBorder="1" applyAlignment="1">
      <alignment horizontal="left"/>
    </xf>
    <xf numFmtId="0" fontId="75" fillId="16" borderId="1" xfId="0" applyFont="1" applyFill="1" applyBorder="1"/>
    <xf numFmtId="164" fontId="18" fillId="16" borderId="1" xfId="0" applyNumberFormat="1" applyFont="1" applyFill="1" applyBorder="1"/>
    <xf numFmtId="0" fontId="20" fillId="16" borderId="1" xfId="0" applyFont="1" applyFill="1" applyBorder="1"/>
    <xf numFmtId="0" fontId="18" fillId="16" borderId="1" xfId="0" applyFont="1" applyFill="1" applyBorder="1" applyAlignment="1">
      <alignment horizontal="right"/>
    </xf>
    <xf numFmtId="9" fontId="18" fillId="16" borderId="1" xfId="0" applyNumberFormat="1" applyFont="1" applyFill="1" applyBorder="1"/>
    <xf numFmtId="9" fontId="20" fillId="16" borderId="1" xfId="0" applyNumberFormat="1" applyFont="1" applyFill="1" applyBorder="1"/>
    <xf numFmtId="0" fontId="76" fillId="16" borderId="1" xfId="0" applyFont="1" applyFill="1" applyBorder="1"/>
    <xf numFmtId="0" fontId="77" fillId="10" borderId="1" xfId="0" applyFont="1" applyFill="1" applyBorder="1"/>
    <xf numFmtId="0" fontId="78" fillId="10" borderId="1" xfId="0" applyFont="1" applyFill="1" applyBorder="1"/>
    <xf numFmtId="0" fontId="77" fillId="10" borderId="0" xfId="0" applyFont="1" applyFill="1"/>
    <xf numFmtId="0" fontId="18" fillId="16" borderId="0" xfId="0" applyFont="1" applyFill="1"/>
    <xf numFmtId="0" fontId="18" fillId="16" borderId="0" xfId="0" applyFont="1" applyFill="1" applyAlignment="1">
      <alignment horizontal="right"/>
    </xf>
    <xf numFmtId="0" fontId="79" fillId="16" borderId="0" xfId="0" applyFont="1" applyFill="1"/>
    <xf numFmtId="164" fontId="18" fillId="16" borderId="0" xfId="0" applyNumberFormat="1" applyFont="1" applyFill="1"/>
    <xf numFmtId="0" fontId="35" fillId="10" borderId="1" xfId="0" applyFont="1" applyFill="1" applyBorder="1" applyAlignment="1">
      <alignment horizontal="right"/>
    </xf>
    <xf numFmtId="3" fontId="8" fillId="14" borderId="1" xfId="0" applyNumberFormat="1" applyFont="1" applyFill="1" applyBorder="1"/>
    <xf numFmtId="9" fontId="6" fillId="0" borderId="4" xfId="0" applyNumberFormat="1" applyFont="1" applyBorder="1"/>
    <xf numFmtId="0" fontId="5" fillId="15" borderId="5" xfId="0" applyFont="1" applyFill="1" applyBorder="1" applyAlignment="1">
      <alignment horizontal="right"/>
    </xf>
    <xf numFmtId="3" fontId="5" fillId="15" borderId="5" xfId="0" applyNumberFormat="1" applyFont="1" applyFill="1" applyBorder="1" applyAlignment="1">
      <alignment horizontal="right"/>
    </xf>
    <xf numFmtId="3" fontId="5" fillId="15" borderId="5" xfId="0" applyNumberFormat="1" applyFont="1" applyFill="1" applyBorder="1"/>
    <xf numFmtId="0" fontId="5" fillId="15" borderId="5" xfId="0" applyFont="1" applyFill="1" applyBorder="1"/>
    <xf numFmtId="0" fontId="5" fillId="15" borderId="3" xfId="0" applyFont="1" applyFill="1" applyBorder="1" applyAlignment="1">
      <alignment horizontal="right"/>
    </xf>
    <xf numFmtId="3" fontId="5" fillId="15" borderId="3" xfId="0" applyNumberFormat="1" applyFont="1" applyFill="1" applyBorder="1" applyAlignment="1">
      <alignment horizontal="right"/>
    </xf>
    <xf numFmtId="3" fontId="5" fillId="15" borderId="3" xfId="0" applyNumberFormat="1" applyFont="1" applyFill="1" applyBorder="1"/>
    <xf numFmtId="0" fontId="5" fillId="15" borderId="3" xfId="0" applyFont="1" applyFill="1" applyBorder="1"/>
    <xf numFmtId="0" fontId="5" fillId="15" borderId="0" xfId="0" applyFont="1" applyFill="1" applyAlignment="1">
      <alignment horizontal="right"/>
    </xf>
    <xf numFmtId="3" fontId="5" fillId="15" borderId="0" xfId="0" applyNumberFormat="1" applyFont="1" applyFill="1" applyAlignment="1">
      <alignment horizontal="right"/>
    </xf>
    <xf numFmtId="3" fontId="5" fillId="15" borderId="0" xfId="0" applyNumberFormat="1" applyFont="1" applyFill="1"/>
    <xf numFmtId="0" fontId="5" fillId="15" borderId="4" xfId="0" applyFont="1" applyFill="1" applyBorder="1" applyAlignment="1">
      <alignment horizontal="right"/>
    </xf>
    <xf numFmtId="3" fontId="5" fillId="15" borderId="4" xfId="0" applyNumberFormat="1" applyFont="1" applyFill="1" applyBorder="1" applyAlignment="1">
      <alignment horizontal="right"/>
    </xf>
    <xf numFmtId="3" fontId="5" fillId="15" borderId="4" xfId="0" applyNumberFormat="1" applyFont="1" applyFill="1" applyBorder="1"/>
    <xf numFmtId="0" fontId="5" fillId="15" borderId="4" xfId="0" applyFont="1" applyFill="1" applyBorder="1"/>
    <xf numFmtId="3" fontId="8" fillId="14" borderId="0" xfId="0" applyNumberFormat="1" applyFont="1" applyFill="1"/>
    <xf numFmtId="0" fontId="5" fillId="15" borderId="1" xfId="0" applyFont="1" applyFill="1" applyBorder="1" applyAlignment="1">
      <alignment horizontal="right"/>
    </xf>
    <xf numFmtId="3" fontId="5" fillId="15" borderId="1" xfId="0" applyNumberFormat="1" applyFont="1" applyFill="1" applyBorder="1" applyAlignment="1">
      <alignment horizontal="right"/>
    </xf>
    <xf numFmtId="3" fontId="5" fillId="15" borderId="1" xfId="0" applyNumberFormat="1" applyFont="1" applyFill="1" applyBorder="1"/>
    <xf numFmtId="0" fontId="5" fillId="15" borderId="1" xfId="0" applyFont="1" applyFill="1" applyBorder="1"/>
    <xf numFmtId="0" fontId="6" fillId="16" borderId="6" xfId="0" applyFont="1" applyFill="1" applyBorder="1"/>
    <xf numFmtId="0" fontId="5" fillId="16" borderId="4" xfId="0" applyFont="1" applyFill="1" applyBorder="1"/>
    <xf numFmtId="0" fontId="6" fillId="16" borderId="4" xfId="0" applyFont="1" applyFill="1" applyBorder="1"/>
    <xf numFmtId="0" fontId="80" fillId="16" borderId="4" xfId="0" applyFont="1" applyFill="1" applyBorder="1"/>
    <xf numFmtId="0" fontId="81" fillId="16" borderId="4" xfId="0" applyFont="1" applyFill="1" applyBorder="1"/>
    <xf numFmtId="164" fontId="6" fillId="16" borderId="4" xfId="0" applyNumberFormat="1" applyFont="1" applyFill="1" applyBorder="1"/>
    <xf numFmtId="0" fontId="82" fillId="16" borderId="4" xfId="0" applyFont="1" applyFill="1" applyBorder="1"/>
    <xf numFmtId="0" fontId="8" fillId="16" borderId="4" xfId="0" applyFont="1" applyFill="1" applyBorder="1"/>
    <xf numFmtId="0" fontId="83" fillId="16" borderId="4" xfId="0" applyFont="1" applyFill="1" applyBorder="1"/>
    <xf numFmtId="9" fontId="8" fillId="16" borderId="4" xfId="0" applyNumberFormat="1" applyFont="1" applyFill="1" applyBorder="1"/>
    <xf numFmtId="0" fontId="6" fillId="16" borderId="7" xfId="0" applyFont="1" applyFill="1" applyBorder="1"/>
    <xf numFmtId="3" fontId="5" fillId="16" borderId="7" xfId="0" applyNumberFormat="1" applyFont="1" applyFill="1" applyBorder="1"/>
    <xf numFmtId="0" fontId="5" fillId="16" borderId="8" xfId="0" applyFont="1" applyFill="1" applyBorder="1"/>
    <xf numFmtId="0" fontId="5" fillId="16" borderId="0" xfId="0" applyFont="1" applyFill="1"/>
    <xf numFmtId="0" fontId="35" fillId="10" borderId="3" xfId="0" applyFont="1" applyFill="1" applyBorder="1" applyAlignment="1">
      <alignment horizontal="right"/>
    </xf>
    <xf numFmtId="165" fontId="6" fillId="0" borderId="1" xfId="0" applyNumberFormat="1" applyFont="1" applyBorder="1" applyAlignment="1">
      <alignment horizontal="right"/>
    </xf>
    <xf numFmtId="0" fontId="70" fillId="2" borderId="0" xfId="0" applyFont="1" applyFill="1"/>
    <xf numFmtId="0" fontId="6" fillId="15" borderId="2" xfId="0" applyFont="1" applyFill="1" applyBorder="1"/>
    <xf numFmtId="0" fontId="6" fillId="15" borderId="9" xfId="0" applyFont="1" applyFill="1" applyBorder="1"/>
    <xf numFmtId="0" fontId="70" fillId="2" borderId="1" xfId="0" applyFont="1" applyFill="1" applyBorder="1"/>
    <xf numFmtId="0" fontId="6" fillId="15" borderId="5" xfId="0" applyFont="1" applyFill="1" applyBorder="1"/>
    <xf numFmtId="0" fontId="6" fillId="0" borderId="10" xfId="0" applyFont="1" applyBorder="1"/>
    <xf numFmtId="0" fontId="70" fillId="2" borderId="3" xfId="0" applyFont="1" applyFill="1" applyBorder="1"/>
    <xf numFmtId="0" fontId="83" fillId="10" borderId="3" xfId="0" applyFont="1" applyFill="1" applyBorder="1"/>
    <xf numFmtId="0" fontId="6" fillId="15" borderId="11" xfId="0" applyFont="1" applyFill="1" applyBorder="1"/>
    <xf numFmtId="3" fontId="5" fillId="15" borderId="11" xfId="0" applyNumberFormat="1" applyFont="1" applyFill="1" applyBorder="1"/>
    <xf numFmtId="0" fontId="5" fillId="15" borderId="12" xfId="0" applyFont="1" applyFill="1" applyBorder="1"/>
    <xf numFmtId="0" fontId="6" fillId="0" borderId="13" xfId="0" applyFont="1" applyBorder="1"/>
    <xf numFmtId="0" fontId="5" fillId="15" borderId="14" xfId="0" applyFont="1" applyFill="1" applyBorder="1"/>
    <xf numFmtId="0" fontId="6" fillId="0" borderId="15" xfId="0" applyFont="1" applyBorder="1"/>
    <xf numFmtId="0" fontId="6" fillId="15" borderId="16" xfId="0" applyFont="1" applyFill="1" applyBorder="1"/>
    <xf numFmtId="3" fontId="5" fillId="15" borderId="16" xfId="0" applyNumberFormat="1" applyFont="1" applyFill="1" applyBorder="1"/>
    <xf numFmtId="0" fontId="5" fillId="15" borderId="17" xfId="0" applyFont="1" applyFill="1" applyBorder="1"/>
    <xf numFmtId="0" fontId="6" fillId="0" borderId="6" xfId="0" applyFont="1" applyBorder="1"/>
    <xf numFmtId="0" fontId="70" fillId="10" borderId="4" xfId="0" applyFont="1" applyFill="1" applyBorder="1"/>
    <xf numFmtId="0" fontId="70" fillId="2" borderId="4" xfId="0" applyFont="1" applyFill="1" applyBorder="1"/>
    <xf numFmtId="0" fontId="5" fillId="15" borderId="18" xfId="0" applyFont="1" applyFill="1" applyBorder="1"/>
    <xf numFmtId="0" fontId="6" fillId="15" borderId="1" xfId="0" applyFont="1" applyFill="1" applyBorder="1"/>
    <xf numFmtId="0" fontId="6" fillId="15" borderId="19" xfId="0" applyFont="1" applyFill="1" applyBorder="1"/>
    <xf numFmtId="3" fontId="5" fillId="15" borderId="19" xfId="0" applyNumberFormat="1" applyFont="1" applyFill="1" applyBorder="1"/>
    <xf numFmtId="0" fontId="5" fillId="15" borderId="20" xfId="0" applyFont="1" applyFill="1" applyBorder="1"/>
    <xf numFmtId="0" fontId="6" fillId="15" borderId="0" xfId="0" applyFont="1" applyFill="1"/>
    <xf numFmtId="0" fontId="6" fillId="15" borderId="21" xfId="0" applyFont="1" applyFill="1" applyBorder="1"/>
    <xf numFmtId="3" fontId="5" fillId="15" borderId="21" xfId="0" applyNumberFormat="1" applyFont="1" applyFill="1" applyBorder="1"/>
    <xf numFmtId="0" fontId="5" fillId="15" borderId="22" xfId="0" applyFont="1" applyFill="1" applyBorder="1"/>
    <xf numFmtId="0" fontId="6" fillId="15" borderId="7" xfId="0" applyFont="1" applyFill="1" applyBorder="1"/>
    <xf numFmtId="3" fontId="5" fillId="15" borderId="7" xfId="0" applyNumberFormat="1" applyFont="1" applyFill="1" applyBorder="1"/>
    <xf numFmtId="0" fontId="5" fillId="15" borderId="8" xfId="0" applyFont="1" applyFill="1" applyBorder="1"/>
    <xf numFmtId="0" fontId="80" fillId="10" borderId="4" xfId="0" applyFont="1" applyFill="1" applyBorder="1"/>
    <xf numFmtId="0" fontId="83" fillId="10" borderId="4" xfId="0" applyFont="1" applyFill="1" applyBorder="1"/>
    <xf numFmtId="0" fontId="80" fillId="10" borderId="3" xfId="0" applyFont="1" applyFill="1" applyBorder="1"/>
    <xf numFmtId="0" fontId="6" fillId="16" borderId="3" xfId="0" applyFont="1" applyFill="1" applyBorder="1"/>
    <xf numFmtId="0" fontId="5" fillId="16" borderId="3" xfId="0" applyFont="1" applyFill="1" applyBorder="1"/>
    <xf numFmtId="0" fontId="80" fillId="16" borderId="3" xfId="0" applyFont="1" applyFill="1" applyBorder="1"/>
    <xf numFmtId="0" fontId="31" fillId="16" borderId="3" xfId="0" applyFont="1" applyFill="1" applyBorder="1"/>
    <xf numFmtId="0" fontId="84" fillId="16" borderId="3" xfId="0" applyFont="1" applyFill="1" applyBorder="1"/>
    <xf numFmtId="164" fontId="6" fillId="16" borderId="3" xfId="0" applyNumberFormat="1" applyFont="1" applyFill="1" applyBorder="1"/>
    <xf numFmtId="0" fontId="85" fillId="16" borderId="3" xfId="0" applyFont="1" applyFill="1" applyBorder="1"/>
    <xf numFmtId="0" fontId="8" fillId="16" borderId="3" xfId="0" applyFont="1" applyFill="1" applyBorder="1"/>
    <xf numFmtId="0" fontId="83" fillId="16" borderId="3" xfId="0" applyFont="1" applyFill="1" applyBorder="1"/>
    <xf numFmtId="9" fontId="6" fillId="16" borderId="3" xfId="0" applyNumberFormat="1" applyFont="1" applyFill="1" applyBorder="1"/>
    <xf numFmtId="9" fontId="8" fillId="16" borderId="3" xfId="0" applyNumberFormat="1" applyFont="1" applyFill="1" applyBorder="1"/>
    <xf numFmtId="3" fontId="5" fillId="16" borderId="3" xfId="0" applyNumberFormat="1" applyFont="1" applyFill="1" applyBorder="1"/>
    <xf numFmtId="0" fontId="6" fillId="16" borderId="1" xfId="0" applyFont="1" applyFill="1" applyBorder="1"/>
    <xf numFmtId="0" fontId="5" fillId="16" borderId="1" xfId="0" applyFont="1" applyFill="1" applyBorder="1"/>
    <xf numFmtId="0" fontId="80" fillId="16" borderId="1" xfId="0" applyFont="1" applyFill="1" applyBorder="1"/>
    <xf numFmtId="0" fontId="86" fillId="16" borderId="1" xfId="0" applyFont="1" applyFill="1" applyBorder="1"/>
    <xf numFmtId="164" fontId="6" fillId="16" borderId="1" xfId="0" applyNumberFormat="1" applyFont="1" applyFill="1" applyBorder="1"/>
    <xf numFmtId="0" fontId="87" fillId="16" borderId="1" xfId="0" applyFont="1" applyFill="1" applyBorder="1"/>
    <xf numFmtId="0" fontId="8" fillId="16" borderId="1" xfId="0" applyFont="1" applyFill="1" applyBorder="1"/>
    <xf numFmtId="0" fontId="83" fillId="16" borderId="1" xfId="0" applyFont="1" applyFill="1" applyBorder="1"/>
    <xf numFmtId="9" fontId="6" fillId="16" borderId="1" xfId="0" applyNumberFormat="1" applyFont="1" applyFill="1" applyBorder="1"/>
    <xf numFmtId="9" fontId="8" fillId="16" borderId="1" xfId="0" applyNumberFormat="1" applyFont="1" applyFill="1" applyBorder="1"/>
    <xf numFmtId="3" fontId="5" fillId="16" borderId="1" xfId="0" applyNumberFormat="1" applyFont="1" applyFill="1" applyBorder="1"/>
    <xf numFmtId="0" fontId="6" fillId="15" borderId="3" xfId="0" applyFont="1" applyFill="1" applyBorder="1"/>
    <xf numFmtId="0" fontId="6" fillId="16" borderId="0" xfId="0" applyFont="1" applyFill="1"/>
    <xf numFmtId="164" fontId="6" fillId="16" borderId="0" xfId="0" applyNumberFormat="1" applyFont="1" applyFill="1"/>
    <xf numFmtId="0" fontId="88" fillId="16" borderId="0" xfId="0" applyFont="1" applyFill="1"/>
    <xf numFmtId="0" fontId="8" fillId="16" borderId="0" xfId="0" applyFont="1" applyFill="1"/>
    <xf numFmtId="0" fontId="6" fillId="16" borderId="0" xfId="0" applyFont="1" applyFill="1" applyAlignment="1">
      <alignment horizontal="right"/>
    </xf>
    <xf numFmtId="9" fontId="6" fillId="16" borderId="0" xfId="0" applyNumberFormat="1" applyFont="1" applyFill="1"/>
    <xf numFmtId="9" fontId="8" fillId="16" borderId="0" xfId="0" applyNumberFormat="1" applyFont="1" applyFill="1"/>
    <xf numFmtId="3" fontId="5" fillId="16" borderId="0" xfId="0" applyNumberFormat="1" applyFont="1" applyFill="1"/>
    <xf numFmtId="0" fontId="6" fillId="16" borderId="1" xfId="0" applyFont="1" applyFill="1" applyBorder="1" applyAlignment="1">
      <alignment horizontal="right"/>
    </xf>
    <xf numFmtId="0" fontId="89" fillId="16" borderId="1" xfId="0" applyFont="1" applyFill="1" applyBorder="1"/>
    <xf numFmtId="49" fontId="8" fillId="16" borderId="1" xfId="0" applyNumberFormat="1" applyFont="1" applyFill="1" applyBorder="1"/>
    <xf numFmtId="0" fontId="6" fillId="16" borderId="21" xfId="0" applyFont="1" applyFill="1" applyBorder="1"/>
    <xf numFmtId="3" fontId="5" fillId="16" borderId="21" xfId="0" applyNumberFormat="1" applyFont="1" applyFill="1" applyBorder="1"/>
    <xf numFmtId="0" fontId="5" fillId="16" borderId="21" xfId="0" applyFont="1" applyFill="1" applyBorder="1"/>
    <xf numFmtId="0" fontId="5" fillId="15" borderId="21" xfId="0" applyFont="1" applyFill="1" applyBorder="1"/>
    <xf numFmtId="0" fontId="5" fillId="15" borderId="7" xfId="0" applyFont="1" applyFill="1" applyBorder="1"/>
    <xf numFmtId="1" fontId="8" fillId="14" borderId="0" xfId="0" applyNumberFormat="1" applyFont="1" applyFill="1"/>
    <xf numFmtId="0" fontId="6" fillId="15" borderId="23" xfId="0" applyFont="1" applyFill="1" applyBorder="1"/>
    <xf numFmtId="3" fontId="5" fillId="15" borderId="23" xfId="0" applyNumberFormat="1" applyFont="1" applyFill="1" applyBorder="1"/>
    <xf numFmtId="0" fontId="5" fillId="15" borderId="23" xfId="0" applyFont="1" applyFill="1" applyBorder="1"/>
    <xf numFmtId="1" fontId="8" fillId="14" borderId="1" xfId="0" applyNumberFormat="1" applyFont="1" applyFill="1" applyBorder="1"/>
    <xf numFmtId="0" fontId="5" fillId="15" borderId="16" xfId="0" applyFont="1" applyFill="1" applyBorder="1"/>
    <xf numFmtId="0" fontId="18" fillId="0" borderId="1" xfId="0" applyFont="1" applyBorder="1"/>
    <xf numFmtId="165" fontId="18" fillId="0" borderId="1" xfId="0" applyNumberFormat="1" applyFont="1" applyBorder="1"/>
    <xf numFmtId="0" fontId="90" fillId="14" borderId="1" xfId="0" applyFont="1" applyFill="1" applyBorder="1"/>
    <xf numFmtId="0" fontId="20" fillId="14" borderId="1" xfId="0" applyFont="1" applyFill="1" applyBorder="1"/>
    <xf numFmtId="49" fontId="20" fillId="14" borderId="1" xfId="0" applyNumberFormat="1" applyFont="1" applyFill="1" applyBorder="1"/>
    <xf numFmtId="0" fontId="18" fillId="0" borderId="1" xfId="0" applyFont="1" applyBorder="1" applyAlignment="1">
      <alignment horizontal="right"/>
    </xf>
    <xf numFmtId="4" fontId="20" fillId="14" borderId="1" xfId="0" applyNumberFormat="1" applyFont="1" applyFill="1" applyBorder="1" applyAlignment="1">
      <alignment horizontal="right"/>
    </xf>
    <xf numFmtId="3" fontId="20" fillId="14" borderId="1" xfId="0" applyNumberFormat="1" applyFont="1" applyFill="1" applyBorder="1"/>
    <xf numFmtId="9" fontId="20" fillId="14" borderId="1" xfId="0" applyNumberFormat="1" applyFont="1" applyFill="1" applyBorder="1"/>
    <xf numFmtId="0" fontId="18" fillId="15" borderId="21" xfId="0" applyFont="1" applyFill="1" applyBorder="1"/>
    <xf numFmtId="3" fontId="1" fillId="15" borderId="21" xfId="0" applyNumberFormat="1" applyFont="1" applyFill="1" applyBorder="1"/>
    <xf numFmtId="0" fontId="1" fillId="15" borderId="21" xfId="0" applyFont="1" applyFill="1" applyBorder="1"/>
    <xf numFmtId="0" fontId="91" fillId="14" borderId="1" xfId="0" applyFont="1" applyFill="1" applyBorder="1"/>
    <xf numFmtId="1" fontId="8" fillId="14" borderId="3" xfId="0" applyNumberFormat="1" applyFont="1" applyFill="1" applyBorder="1"/>
    <xf numFmtId="0" fontId="6" fillId="15" borderId="24" xfId="0" applyFont="1" applyFill="1" applyBorder="1"/>
    <xf numFmtId="0" fontId="92" fillId="14" borderId="0" xfId="0" applyFont="1" applyFill="1"/>
    <xf numFmtId="0" fontId="6" fillId="15" borderId="25" xfId="0" applyFont="1" applyFill="1" applyBorder="1"/>
    <xf numFmtId="49" fontId="8" fillId="14" borderId="0" xfId="0" applyNumberFormat="1" applyFont="1" applyFill="1"/>
    <xf numFmtId="4" fontId="8" fillId="14" borderId="0" xfId="0" applyNumberFormat="1" applyFont="1" applyFill="1" applyAlignment="1">
      <alignment horizontal="right"/>
    </xf>
    <xf numFmtId="0" fontId="6" fillId="15" borderId="26" xfId="0" applyFont="1" applyFill="1" applyBorder="1"/>
    <xf numFmtId="3" fontId="5" fillId="15" borderId="26" xfId="0" applyNumberFormat="1" applyFont="1" applyFill="1" applyBorder="1"/>
    <xf numFmtId="0" fontId="5" fillId="15" borderId="26" xfId="0" applyFont="1" applyFill="1" applyBorder="1"/>
    <xf numFmtId="49" fontId="8" fillId="14" borderId="3" xfId="0" applyNumberFormat="1" applyFont="1" applyFill="1" applyBorder="1"/>
    <xf numFmtId="4" fontId="8" fillId="14" borderId="3" xfId="0" applyNumberFormat="1" applyFont="1" applyFill="1" applyBorder="1" applyAlignment="1">
      <alignment horizontal="right"/>
    </xf>
    <xf numFmtId="3" fontId="8" fillId="14" borderId="3" xfId="0" applyNumberFormat="1" applyFont="1" applyFill="1" applyBorder="1"/>
    <xf numFmtId="0" fontId="5" fillId="15" borderId="11" xfId="0" applyFont="1" applyFill="1" applyBorder="1"/>
    <xf numFmtId="0" fontId="8" fillId="14" borderId="0" xfId="0" applyFont="1" applyFill="1" applyAlignment="1">
      <alignment horizontal="right"/>
    </xf>
    <xf numFmtId="0" fontId="8" fillId="14" borderId="3" xfId="0" applyFont="1" applyFill="1" applyBorder="1" applyAlignment="1">
      <alignment horizontal="right"/>
    </xf>
    <xf numFmtId="0" fontId="5" fillId="15" borderId="19" xfId="0" applyFont="1" applyFill="1" applyBorder="1"/>
    <xf numFmtId="3" fontId="8" fillId="14" borderId="0" xfId="0" applyNumberFormat="1" applyFont="1" applyFill="1" applyAlignment="1">
      <alignment horizontal="right"/>
    </xf>
    <xf numFmtId="0" fontId="93" fillId="14" borderId="4" xfId="0" applyFont="1" applyFill="1" applyBorder="1"/>
    <xf numFmtId="49" fontId="8" fillId="14" borderId="4" xfId="0" applyNumberFormat="1" applyFont="1" applyFill="1" applyBorder="1"/>
    <xf numFmtId="4" fontId="8" fillId="14" borderId="4" xfId="0" applyNumberFormat="1" applyFont="1" applyFill="1" applyBorder="1" applyAlignment="1">
      <alignment horizontal="right"/>
    </xf>
    <xf numFmtId="3" fontId="8" fillId="14" borderId="4" xfId="0" applyNumberFormat="1" applyFont="1" applyFill="1" applyBorder="1"/>
    <xf numFmtId="1" fontId="8" fillId="14" borderId="4" xfId="0" applyNumberFormat="1" applyFont="1" applyFill="1" applyBorder="1"/>
    <xf numFmtId="4" fontId="8" fillId="14" borderId="3" xfId="0" applyNumberFormat="1" applyFont="1" applyFill="1" applyBorder="1"/>
    <xf numFmtId="4" fontId="8" fillId="14" borderId="4" xfId="0" applyNumberFormat="1" applyFont="1" applyFill="1" applyBorder="1"/>
    <xf numFmtId="0" fontId="6" fillId="15" borderId="4" xfId="0" applyFont="1" applyFill="1" applyBorder="1"/>
    <xf numFmtId="4" fontId="8" fillId="14" borderId="0" xfId="0" applyNumberFormat="1" applyFont="1" applyFill="1"/>
    <xf numFmtId="3" fontId="8" fillId="14" borderId="1" xfId="0" applyNumberFormat="1" applyFont="1" applyFill="1" applyBorder="1" applyAlignment="1">
      <alignment horizontal="right"/>
    </xf>
    <xf numFmtId="49" fontId="8" fillId="14" borderId="1" xfId="0" applyNumberFormat="1" applyFont="1" applyFill="1" applyBorder="1"/>
    <xf numFmtId="4" fontId="8" fillId="14" borderId="1" xfId="0" applyNumberFormat="1" applyFont="1" applyFill="1" applyBorder="1" applyAlignment="1">
      <alignment horizontal="right"/>
    </xf>
    <xf numFmtId="9" fontId="8" fillId="7" borderId="3" xfId="0" applyNumberFormat="1" applyFont="1" applyFill="1" applyBorder="1"/>
    <xf numFmtId="0" fontId="16" fillId="0" borderId="4" xfId="0" applyFont="1" applyBorder="1"/>
    <xf numFmtId="165" fontId="16" fillId="0" borderId="4" xfId="0" applyNumberFormat="1" applyFont="1" applyBorder="1"/>
    <xf numFmtId="0" fontId="94" fillId="14" borderId="4" xfId="0" applyFont="1" applyFill="1" applyBorder="1"/>
    <xf numFmtId="0" fontId="0" fillId="14" borderId="4" xfId="0" applyFill="1" applyBorder="1"/>
    <xf numFmtId="0" fontId="16" fillId="0" borderId="4" xfId="0" applyFont="1" applyBorder="1" applyAlignment="1">
      <alignment horizontal="right"/>
    </xf>
    <xf numFmtId="9" fontId="16" fillId="0" borderId="4" xfId="0" applyNumberFormat="1" applyFont="1" applyBorder="1"/>
    <xf numFmtId="1" fontId="0" fillId="14" borderId="4" xfId="0" applyNumberFormat="1" applyFill="1" applyBorder="1"/>
    <xf numFmtId="9" fontId="0" fillId="14" borderId="4" xfId="0" applyNumberFormat="1" applyFill="1" applyBorder="1"/>
    <xf numFmtId="0" fontId="16" fillId="15" borderId="7" xfId="0" applyFont="1" applyFill="1" applyBorder="1"/>
    <xf numFmtId="3" fontId="14" fillId="15" borderId="7" xfId="0" applyNumberFormat="1" applyFont="1" applyFill="1" applyBorder="1"/>
    <xf numFmtId="0" fontId="14" fillId="15" borderId="7" xfId="0" applyFont="1" applyFill="1" applyBorder="1"/>
    <xf numFmtId="165" fontId="18" fillId="0" borderId="0" xfId="0" applyNumberFormat="1" applyFont="1"/>
    <xf numFmtId="0" fontId="20" fillId="14" borderId="0" xfId="0" applyFont="1" applyFill="1"/>
    <xf numFmtId="1" fontId="20" fillId="14" borderId="0" xfId="0" applyNumberFormat="1" applyFont="1" applyFill="1"/>
    <xf numFmtId="9" fontId="20" fillId="14" borderId="0" xfId="0" applyNumberFormat="1" applyFont="1" applyFill="1"/>
    <xf numFmtId="0" fontId="18" fillId="15" borderId="26" xfId="0" applyFont="1" applyFill="1" applyBorder="1"/>
    <xf numFmtId="3" fontId="1" fillId="15" borderId="26" xfId="0" applyNumberFormat="1" applyFont="1" applyFill="1" applyBorder="1"/>
    <xf numFmtId="0" fontId="1" fillId="15" borderId="26" xfId="0" applyFont="1" applyFill="1" applyBorder="1"/>
    <xf numFmtId="0" fontId="6" fillId="15" borderId="27" xfId="0" applyFont="1" applyFill="1" applyBorder="1"/>
    <xf numFmtId="0" fontId="6" fillId="15" borderId="28" xfId="0" applyFont="1" applyFill="1" applyBorder="1"/>
    <xf numFmtId="0" fontId="6" fillId="17" borderId="4" xfId="0" applyFont="1" applyFill="1" applyBorder="1"/>
    <xf numFmtId="4" fontId="8" fillId="14" borderId="1" xfId="0" applyNumberFormat="1" applyFont="1" applyFill="1" applyBorder="1"/>
    <xf numFmtId="0" fontId="6" fillId="15" borderId="29" xfId="0" applyFont="1" applyFill="1" applyBorder="1"/>
    <xf numFmtId="0" fontId="6" fillId="17" borderId="0" xfId="0" applyFont="1" applyFill="1"/>
    <xf numFmtId="0" fontId="6" fillId="17" borderId="1" xfId="0" applyFont="1" applyFill="1" applyBorder="1"/>
    <xf numFmtId="0" fontId="6" fillId="15" borderId="30" xfId="0" applyFont="1" applyFill="1" applyBorder="1"/>
    <xf numFmtId="0" fontId="6" fillId="15" borderId="31" xfId="0" applyFont="1" applyFill="1" applyBorder="1"/>
    <xf numFmtId="0" fontId="17" fillId="0" borderId="1" xfId="0" applyFont="1" applyBorder="1"/>
    <xf numFmtId="4" fontId="8" fillId="14" borderId="0" xfId="0" applyNumberFormat="1" applyFont="1" applyFill="1" applyAlignment="1">
      <alignment horizontal="center"/>
    </xf>
    <xf numFmtId="4" fontId="6" fillId="0" borderId="0" xfId="0" applyNumberFormat="1" applyFont="1"/>
    <xf numFmtId="168" fontId="6" fillId="0" borderId="0" xfId="0" applyNumberFormat="1" applyFont="1"/>
    <xf numFmtId="0" fontId="6" fillId="18" borderId="0" xfId="0" applyFont="1" applyFill="1"/>
    <xf numFmtId="0" fontId="95" fillId="19" borderId="0" xfId="0" applyFont="1" applyFill="1" applyAlignment="1">
      <alignment horizontal="left"/>
    </xf>
    <xf numFmtId="0" fontId="96" fillId="19" borderId="0" xfId="0" applyFont="1" applyFill="1"/>
    <xf numFmtId="9" fontId="95" fillId="19" borderId="0" xfId="0" applyNumberFormat="1" applyFont="1" applyFill="1" applyAlignment="1">
      <alignment horizontal="left"/>
    </xf>
    <xf numFmtId="3" fontId="95" fillId="19" borderId="0" xfId="0" applyNumberFormat="1" applyFont="1" applyFill="1" applyAlignment="1">
      <alignment horizontal="left"/>
    </xf>
    <xf numFmtId="0" fontId="97" fillId="20" borderId="0" xfId="0" applyFont="1" applyFill="1" applyAlignment="1">
      <alignment horizontal="center" wrapText="1"/>
    </xf>
    <xf numFmtId="0" fontId="97" fillId="20" borderId="0" xfId="0" applyFont="1" applyFill="1"/>
    <xf numFmtId="9" fontId="97" fillId="20" borderId="0" xfId="0" applyNumberFormat="1" applyFont="1" applyFill="1" applyAlignment="1">
      <alignment wrapText="1"/>
    </xf>
    <xf numFmtId="3" fontId="97" fillId="20" borderId="0" xfId="0" applyNumberFormat="1" applyFont="1" applyFill="1" applyAlignment="1">
      <alignment wrapText="1"/>
    </xf>
    <xf numFmtId="0" fontId="97" fillId="20" borderId="0" xfId="0" applyFont="1" applyFill="1" applyAlignment="1">
      <alignment wrapText="1"/>
    </xf>
    <xf numFmtId="10" fontId="97" fillId="20" borderId="0" xfId="0" applyNumberFormat="1" applyFont="1" applyFill="1" applyAlignment="1">
      <alignment wrapText="1"/>
    </xf>
    <xf numFmtId="0" fontId="98" fillId="20" borderId="0" xfId="0" applyFont="1" applyFill="1" applyAlignment="1">
      <alignment horizontal="center" wrapText="1"/>
    </xf>
    <xf numFmtId="0" fontId="86" fillId="20" borderId="0" xfId="0" applyFont="1" applyFill="1"/>
    <xf numFmtId="0" fontId="2" fillId="20" borderId="0" xfId="0" applyFont="1" applyFill="1" applyAlignment="1">
      <alignment horizontal="center"/>
    </xf>
    <xf numFmtId="0" fontId="6" fillId="20" borderId="0" xfId="0" applyFont="1" applyFill="1"/>
    <xf numFmtId="9" fontId="6" fillId="18" borderId="0" xfId="0" applyNumberFormat="1" applyFont="1" applyFill="1" applyAlignment="1">
      <alignment horizontal="center"/>
    </xf>
    <xf numFmtId="3" fontId="6" fillId="18" borderId="0" xfId="0" applyNumberFormat="1" applyFont="1" applyFill="1" applyAlignment="1">
      <alignment horizontal="center"/>
    </xf>
    <xf numFmtId="10" fontId="6" fillId="18" borderId="0" xfId="0" applyNumberFormat="1" applyFont="1" applyFill="1" applyAlignment="1">
      <alignment horizontal="center"/>
    </xf>
    <xf numFmtId="0" fontId="6" fillId="18" borderId="0" xfId="0" applyFont="1" applyFill="1" applyAlignment="1">
      <alignment horizontal="center"/>
    </xf>
    <xf numFmtId="49" fontId="6" fillId="18" borderId="0" xfId="0" applyNumberFormat="1" applyFont="1" applyFill="1" applyAlignment="1">
      <alignment horizontal="center"/>
    </xf>
    <xf numFmtId="0" fontId="6" fillId="18" borderId="13" xfId="0" applyFont="1" applyFill="1" applyBorder="1"/>
    <xf numFmtId="0" fontId="6" fillId="18" borderId="0" xfId="0" applyFont="1" applyFill="1" applyAlignment="1">
      <alignment horizontal="left"/>
    </xf>
    <xf numFmtId="168" fontId="6" fillId="18" borderId="0" xfId="0" applyNumberFormat="1" applyFont="1" applyFill="1" applyAlignment="1">
      <alignment horizontal="left"/>
    </xf>
    <xf numFmtId="169" fontId="6" fillId="0" borderId="0" xfId="0" applyNumberFormat="1" applyFont="1"/>
    <xf numFmtId="0" fontId="5" fillId="18" borderId="0" xfId="0" applyFont="1" applyFill="1" applyAlignment="1">
      <alignment horizontal="left"/>
    </xf>
    <xf numFmtId="0" fontId="6" fillId="21" borderId="0" xfId="0" applyFont="1" applyFill="1"/>
    <xf numFmtId="9" fontId="6" fillId="21" borderId="0" xfId="0" applyNumberFormat="1" applyFont="1" applyFill="1" applyAlignment="1">
      <alignment horizontal="center"/>
    </xf>
    <xf numFmtId="3" fontId="6" fillId="21" borderId="0" xfId="0" applyNumberFormat="1" applyFont="1" applyFill="1" applyAlignment="1">
      <alignment horizontal="center"/>
    </xf>
    <xf numFmtId="10" fontId="6" fillId="21" borderId="0" xfId="0" applyNumberFormat="1" applyFont="1" applyFill="1" applyAlignment="1">
      <alignment horizontal="center"/>
    </xf>
    <xf numFmtId="0" fontId="6" fillId="21" borderId="0" xfId="0" applyFont="1" applyFill="1" applyAlignment="1">
      <alignment horizontal="center"/>
    </xf>
    <xf numFmtId="0" fontId="6" fillId="21" borderId="0" xfId="0" applyFont="1" applyFill="1" applyAlignment="1">
      <alignment horizontal="left"/>
    </xf>
    <xf numFmtId="169" fontId="6" fillId="21" borderId="0" xfId="0" applyNumberFormat="1" applyFont="1" applyFill="1"/>
    <xf numFmtId="0" fontId="99" fillId="10" borderId="0" xfId="0" applyFont="1" applyFill="1" applyAlignment="1">
      <alignment horizontal="left"/>
    </xf>
    <xf numFmtId="0" fontId="28" fillId="18" borderId="0" xfId="0" applyFont="1" applyFill="1"/>
    <xf numFmtId="0" fontId="100" fillId="18" borderId="0" xfId="0" applyFont="1" applyFill="1"/>
    <xf numFmtId="0" fontId="35" fillId="18" borderId="0" xfId="0" applyFont="1" applyFill="1" applyAlignment="1">
      <alignment horizontal="left"/>
    </xf>
    <xf numFmtId="0" fontId="101" fillId="18" borderId="0" xfId="0" applyFont="1" applyFill="1" applyAlignment="1">
      <alignment horizontal="left"/>
    </xf>
    <xf numFmtId="0" fontId="5" fillId="18" borderId="0" xfId="0" applyFont="1" applyFill="1"/>
    <xf numFmtId="0" fontId="36" fillId="18" borderId="0" xfId="0" applyFont="1" applyFill="1" applyAlignment="1">
      <alignment horizontal="left"/>
    </xf>
    <xf numFmtId="0" fontId="24" fillId="18" borderId="0" xfId="0" applyFont="1" applyFill="1" applyAlignment="1">
      <alignment horizontal="left"/>
    </xf>
    <xf numFmtId="169" fontId="6" fillId="22" borderId="0" xfId="0" applyNumberFormat="1" applyFont="1" applyFill="1"/>
    <xf numFmtId="0" fontId="6" fillId="22" borderId="0" xfId="0" applyFont="1" applyFill="1"/>
    <xf numFmtId="0" fontId="102" fillId="18" borderId="0" xfId="0" applyFont="1" applyFill="1" applyAlignment="1">
      <alignment horizontal="left"/>
    </xf>
    <xf numFmtId="0" fontId="103" fillId="18" borderId="0" xfId="0" applyFont="1" applyFill="1" applyAlignment="1">
      <alignment horizontal="left"/>
    </xf>
    <xf numFmtId="0" fontId="8" fillId="18" borderId="0" xfId="0" applyFont="1" applyFill="1"/>
    <xf numFmtId="0" fontId="104" fillId="23" borderId="0" xfId="0" applyFont="1" applyFill="1" applyAlignment="1">
      <alignment horizontal="left"/>
    </xf>
    <xf numFmtId="3" fontId="6" fillId="18" borderId="0" xfId="0" applyNumberFormat="1" applyFont="1" applyFill="1"/>
    <xf numFmtId="10" fontId="6" fillId="18" borderId="0" xfId="0" applyNumberFormat="1" applyFont="1" applyFill="1"/>
    <xf numFmtId="10" fontId="6" fillId="2" borderId="0" xfId="0" applyNumberFormat="1" applyFont="1" applyFill="1" applyAlignment="1">
      <alignment horizontal="center"/>
    </xf>
    <xf numFmtId="10" fontId="6" fillId="0" borderId="0" xfId="0" applyNumberFormat="1" applyFont="1"/>
    <xf numFmtId="9" fontId="6" fillId="2" borderId="0" xfId="0" applyNumberFormat="1" applyFont="1" applyFill="1"/>
    <xf numFmtId="0" fontId="6" fillId="24" borderId="0" xfId="0" applyFont="1" applyFill="1"/>
    <xf numFmtId="0" fontId="104" fillId="18" borderId="0" xfId="0" applyFont="1" applyFill="1"/>
    <xf numFmtId="0" fontId="105" fillId="0" borderId="0" xfId="0" applyFont="1"/>
    <xf numFmtId="0" fontId="104" fillId="25" borderId="0" xfId="0" applyFont="1" applyFill="1"/>
    <xf numFmtId="0" fontId="104" fillId="20" borderId="0" xfId="0" applyFont="1" applyFill="1"/>
    <xf numFmtId="0" fontId="104" fillId="26" borderId="0" xfId="0" applyFont="1" applyFill="1"/>
    <xf numFmtId="0" fontId="104" fillId="0" borderId="0" xfId="0" applyFont="1"/>
    <xf numFmtId="0" fontId="5" fillId="13" borderId="0" xfId="0" applyFont="1" applyFill="1"/>
    <xf numFmtId="0" fontId="104" fillId="27" borderId="0" xfId="0" applyFont="1" applyFill="1"/>
    <xf numFmtId="0" fontId="104" fillId="28" borderId="0" xfId="0" applyFont="1" applyFill="1"/>
    <xf numFmtId="0" fontId="106" fillId="15" borderId="0" xfId="0" applyFont="1" applyFill="1" applyAlignment="1">
      <alignment horizontal="right"/>
    </xf>
    <xf numFmtId="0" fontId="104" fillId="29" borderId="0" xfId="0" applyFont="1" applyFill="1"/>
    <xf numFmtId="0" fontId="104" fillId="19" borderId="0" xfId="0" applyFont="1" applyFill="1"/>
    <xf numFmtId="0" fontId="104" fillId="30" borderId="0" xfId="0" applyFont="1" applyFill="1"/>
    <xf numFmtId="0" fontId="104" fillId="31" borderId="0" xfId="0" applyFont="1" applyFill="1"/>
    <xf numFmtId="0" fontId="104" fillId="32" borderId="0" xfId="0" applyFont="1" applyFill="1"/>
    <xf numFmtId="0" fontId="104" fillId="33" borderId="0" xfId="0" applyFont="1" applyFill="1"/>
    <xf numFmtId="0" fontId="104" fillId="23" borderId="0" xfId="0" applyFont="1" applyFill="1"/>
    <xf numFmtId="0" fontId="86" fillId="0" borderId="0" xfId="0" applyFont="1"/>
    <xf numFmtId="0" fontId="86" fillId="0" borderId="32" xfId="0" applyFont="1" applyBorder="1"/>
    <xf numFmtId="0" fontId="107" fillId="34" borderId="6" xfId="0" applyFont="1" applyFill="1" applyBorder="1"/>
    <xf numFmtId="170" fontId="107" fillId="34" borderId="4" xfId="0" applyNumberFormat="1" applyFont="1" applyFill="1" applyBorder="1"/>
    <xf numFmtId="170" fontId="107" fillId="34" borderId="33" xfId="0" applyNumberFormat="1" applyFont="1" applyFill="1" applyBorder="1"/>
    <xf numFmtId="0" fontId="108" fillId="35" borderId="34" xfId="0" applyFont="1" applyFill="1" applyBorder="1"/>
    <xf numFmtId="3" fontId="86" fillId="0" borderId="34" xfId="0" applyNumberFormat="1" applyFont="1" applyBorder="1"/>
    <xf numFmtId="3" fontId="86" fillId="0" borderId="35" xfId="0" applyNumberFormat="1" applyFont="1" applyBorder="1"/>
    <xf numFmtId="0" fontId="108" fillId="35" borderId="36" xfId="0" applyFont="1" applyFill="1" applyBorder="1"/>
    <xf numFmtId="3" fontId="86" fillId="0" borderId="36" xfId="0" applyNumberFormat="1" applyFont="1" applyBorder="1"/>
    <xf numFmtId="3" fontId="86" fillId="0" borderId="37" xfId="0" applyNumberFormat="1" applyFont="1" applyBorder="1"/>
    <xf numFmtId="0" fontId="97" fillId="35" borderId="3" xfId="0" applyFont="1" applyFill="1" applyBorder="1"/>
    <xf numFmtId="3" fontId="97" fillId="35" borderId="3" xfId="0" applyNumberFormat="1" applyFont="1" applyFill="1" applyBorder="1"/>
    <xf numFmtId="3" fontId="97" fillId="35" borderId="38" xfId="0" applyNumberFormat="1" applyFont="1" applyFill="1" applyBorder="1"/>
    <xf numFmtId="0" fontId="97" fillId="0" borderId="0" xfId="0" applyFont="1"/>
    <xf numFmtId="0" fontId="97" fillId="0" borderId="6" xfId="0" applyFont="1" applyBorder="1"/>
    <xf numFmtId="3" fontId="97" fillId="0" borderId="4" xfId="0" applyNumberFormat="1" applyFont="1" applyBorder="1"/>
    <xf numFmtId="3" fontId="97" fillId="14" borderId="33" xfId="0" applyNumberFormat="1" applyFont="1" applyFill="1" applyBorder="1"/>
    <xf numFmtId="3" fontId="86" fillId="0" borderId="0" xfId="0" applyNumberFormat="1" applyFont="1"/>
    <xf numFmtId="3" fontId="86" fillId="0" borderId="32" xfId="0" applyNumberFormat="1" applyFont="1" applyBorder="1"/>
    <xf numFmtId="0" fontId="86" fillId="0" borderId="10" xfId="0" applyFont="1" applyBorder="1"/>
    <xf numFmtId="0" fontId="86" fillId="0" borderId="3" xfId="0" applyFont="1" applyBorder="1"/>
    <xf numFmtId="0" fontId="86" fillId="0" borderId="38" xfId="0" applyFont="1" applyBorder="1"/>
    <xf numFmtId="0" fontId="86" fillId="0" borderId="13" xfId="0" applyFont="1" applyBorder="1"/>
    <xf numFmtId="170" fontId="86" fillId="0" borderId="0" xfId="0" applyNumberFormat="1" applyFont="1"/>
    <xf numFmtId="170" fontId="86" fillId="0" borderId="32" xfId="0" applyNumberFormat="1" applyFont="1" applyBorder="1"/>
    <xf numFmtId="0" fontId="86" fillId="7" borderId="15" xfId="0" applyFont="1" applyFill="1" applyBorder="1"/>
    <xf numFmtId="3" fontId="86" fillId="7" borderId="1" xfId="0" applyNumberFormat="1" applyFont="1" applyFill="1" applyBorder="1"/>
    <xf numFmtId="0" fontId="86" fillId="7" borderId="1" xfId="0" applyFont="1" applyFill="1" applyBorder="1"/>
    <xf numFmtId="3" fontId="86" fillId="7" borderId="39" xfId="0" applyNumberFormat="1" applyFont="1" applyFill="1" applyBorder="1"/>
    <xf numFmtId="0" fontId="86" fillId="7" borderId="0" xfId="0" applyFont="1" applyFill="1"/>
    <xf numFmtId="0" fontId="86" fillId="7" borderId="32" xfId="0" applyFont="1" applyFill="1" applyBorder="1"/>
    <xf numFmtId="1" fontId="86" fillId="0" borderId="0" xfId="0" applyNumberFormat="1" applyFont="1"/>
    <xf numFmtId="1" fontId="86" fillId="0" borderId="32" xfId="0" applyNumberFormat="1" applyFont="1" applyBorder="1"/>
    <xf numFmtId="0" fontId="6" fillId="18" borderId="0" xfId="0" applyFont="1" applyFill="1"/>
    <xf numFmtId="0" fontId="0" fillId="0" borderId="0" xfId="0"/>
    <xf numFmtId="0" fontId="0" fillId="0" borderId="40" xfId="0" pivotButton="1" applyBorder="1"/>
    <xf numFmtId="0" fontId="0" fillId="0" borderId="41" xfId="0" applyBorder="1"/>
    <xf numFmtId="0" fontId="0" fillId="0" borderId="41" xfId="0" pivotButton="1" applyBorder="1"/>
    <xf numFmtId="0" fontId="0" fillId="0" borderId="42" xfId="0" applyBorder="1"/>
    <xf numFmtId="0" fontId="0" fillId="0" borderId="42" xfId="0" pivotButton="1" applyBorder="1"/>
    <xf numFmtId="0" fontId="0" fillId="0" borderId="43" xfId="0" applyBorder="1"/>
    <xf numFmtId="0" fontId="0" fillId="0" borderId="44" xfId="0" applyBorder="1"/>
    <xf numFmtId="0" fontId="0" fillId="0" borderId="42" xfId="0" applyNumberFormat="1" applyBorder="1"/>
    <xf numFmtId="0" fontId="0" fillId="0" borderId="44" xfId="0" applyNumberFormat="1" applyBorder="1"/>
    <xf numFmtId="0" fontId="0" fillId="0" borderId="40" xfId="0" applyBorder="1"/>
    <xf numFmtId="0" fontId="0" fillId="0" borderId="40" xfId="0" applyNumberFormat="1" applyBorder="1"/>
    <xf numFmtId="0" fontId="0" fillId="0" borderId="45" xfId="0" applyNumberFormat="1" applyBorder="1"/>
  </cellXfs>
  <cellStyles count="1">
    <cellStyle name="Normal" xfId="0" builtinId="0"/>
  </cellStyles>
  <dxfs count="19">
    <dxf>
      <font>
        <color rgb="FF980000"/>
      </font>
      <fill>
        <patternFill patternType="none"/>
      </fill>
    </dxf>
    <dxf>
      <font>
        <color rgb="FF980000"/>
      </font>
      <fill>
        <patternFill patternType="none"/>
      </fill>
    </dxf>
    <dxf>
      <font>
        <b/>
        <color rgb="FF0B8043"/>
      </font>
      <fill>
        <patternFill patternType="none"/>
      </fill>
    </dxf>
    <dxf>
      <font>
        <b/>
        <color rgb="FFC53929"/>
      </font>
      <fill>
        <patternFill patternType="none"/>
      </fill>
    </dxf>
    <dxf>
      <fill>
        <patternFill patternType="solid">
          <fgColor rgb="FFE8E7FC"/>
          <bgColor rgb="FFE8E7F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4A7D6"/>
          <bgColor rgb="FFB4A7D6"/>
        </patternFill>
      </fill>
    </dxf>
    <dxf>
      <fill>
        <patternFill patternType="solid">
          <fgColor rgb="FFE8E7FC"/>
          <bgColor rgb="FFE8E7F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4A7D6"/>
          <bgColor rgb="FFB4A7D6"/>
        </patternFill>
      </fill>
    </dxf>
    <dxf>
      <fill>
        <patternFill patternType="solid">
          <fgColor rgb="FFDDF2F0"/>
          <bgColor rgb="FFDDF2F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E8E7FC"/>
          <bgColor rgb="FFE8E7F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4A7D6"/>
          <bgColor rgb="FFB4A7D6"/>
        </patternFill>
      </fill>
    </dxf>
    <dxf>
      <fill>
        <patternFill patternType="solid">
          <fgColor rgb="FFE8E7FC"/>
          <bgColor rgb="FFE8E7F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4A7D6"/>
          <bgColor rgb="FFB4A7D6"/>
        </patternFill>
      </fill>
    </dxf>
  </dxfs>
  <tableStyles count="5">
    <tableStyle name="Inventory-style" pivot="0" count="3" xr9:uid="{00000000-0011-0000-FFFF-FFFF00000000}">
      <tableStyleElement type="headerRow" dxfId="18"/>
      <tableStyleElement type="firstRowStripe" dxfId="17"/>
      <tableStyleElement type="secondRowStripe" dxfId="16"/>
    </tableStyle>
    <tableStyle name="Inventory-style 2" pivot="0" count="3" xr9:uid="{00000000-0011-0000-FFFF-FFFF01000000}">
      <tableStyleElement type="headerRow" dxfId="15"/>
      <tableStyleElement type="firstRowStripe" dxfId="14"/>
      <tableStyleElement type="secondRowStripe" dxfId="13"/>
    </tableStyle>
    <tableStyle name="Inventory-style 3" pivot="0" count="3" xr9:uid="{00000000-0011-0000-FFFF-FFFF02000000}">
      <tableStyleElement type="headerRow" dxfId="12"/>
      <tableStyleElement type="firstRowStripe" dxfId="11"/>
      <tableStyleElement type="secondRowStripe" dxfId="10"/>
    </tableStyle>
    <tableStyle name="Inventory-style 4" pivot="0" count="3" xr9:uid="{00000000-0011-0000-FFFF-FFFF03000000}">
      <tableStyleElement type="headerRow" dxfId="9"/>
      <tableStyleElement type="firstRowStripe" dxfId="8"/>
      <tableStyleElement type="secondRowStripe" dxfId="7"/>
    </tableStyle>
    <tableStyle name="Inventory-style 5" pivot="0" count="3" xr9:uid="{00000000-0011-0000-FFFF-FFFF04000000}">
      <tableStyleElement type="headerRow" dxfId="6"/>
      <tableStyleElement type="firstRowStripe" dxfId="5"/>
      <tableStyleElement type="secondRowStripe" dxfId="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nb-NO" b="0">
                <a:solidFill>
                  <a:srgbClr val="757575"/>
                </a:solidFill>
                <a:latin typeface="+mn-lt"/>
              </a:rPr>
              <a:t>REVENUE</a:t>
            </a:r>
          </a:p>
        </c:rich>
      </c:tx>
      <c:layout>
        <c:manualLayout>
          <c:xMode val="edge"/>
          <c:yMode val="edge"/>
          <c:x val="2.4745639534883724E-2"/>
          <c:y val="4.8018590998043072E-2"/>
        </c:manualLayout>
      </c:layout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'Pivot Table 1'!$H$2</c:f>
              <c:strCache>
                <c:ptCount val="1"/>
                <c:pt idx="0">
                  <c:v>2022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nb-N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'Pivot Table 1'!$F$3:$F$14</c:f>
              <c:strCache>
                <c:ptCount val="12"/>
                <c:pt idx="0">
                  <c:v>Januar</c:v>
                </c:pt>
                <c:pt idx="1">
                  <c:v>Februar</c:v>
                </c:pt>
                <c:pt idx="2">
                  <c:v>Mars</c:v>
                </c:pt>
                <c:pt idx="3">
                  <c:v>April</c:v>
                </c:pt>
                <c:pt idx="4">
                  <c:v>Mai</c:v>
                </c:pt>
                <c:pt idx="5">
                  <c:v>Juni</c:v>
                </c:pt>
                <c:pt idx="6">
                  <c:v>Juli</c:v>
                </c:pt>
                <c:pt idx="7">
                  <c:v>August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Desember</c:v>
                </c:pt>
              </c:strCache>
            </c:strRef>
          </c:cat>
          <c:val>
            <c:numRef>
              <c:f>'Pivot Table 1'!$H$3:$H$14</c:f>
              <c:numCache>
                <c:formatCode>General</c:formatCode>
                <c:ptCount val="12"/>
                <c:pt idx="0">
                  <c:v>19300</c:v>
                </c:pt>
                <c:pt idx="1">
                  <c:v>6420</c:v>
                </c:pt>
                <c:pt idx="2">
                  <c:v>22550</c:v>
                </c:pt>
                <c:pt idx="3">
                  <c:v>16250</c:v>
                </c:pt>
                <c:pt idx="4">
                  <c:v>44120</c:v>
                </c:pt>
                <c:pt idx="5">
                  <c:v>13600</c:v>
                </c:pt>
                <c:pt idx="6">
                  <c:v>6860</c:v>
                </c:pt>
                <c:pt idx="7">
                  <c:v>17000</c:v>
                </c:pt>
                <c:pt idx="8">
                  <c:v>9610</c:v>
                </c:pt>
                <c:pt idx="9">
                  <c:v>8700</c:v>
                </c:pt>
                <c:pt idx="10">
                  <c:v>8710</c:v>
                </c:pt>
                <c:pt idx="11">
                  <c:v>2900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D9-493F-A35B-8FEC220D6294}"/>
            </c:ext>
          </c:extLst>
        </c:ser>
        <c:ser>
          <c:idx val="1"/>
          <c:order val="1"/>
          <c:tx>
            <c:strRef>
              <c:f>'Pivot Table 1'!$J$2</c:f>
              <c:strCache>
                <c:ptCount val="1"/>
                <c:pt idx="0">
                  <c:v>2023</c:v>
                </c:pt>
              </c:strCache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nb-N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'Pivot Table 1'!$F$3:$F$14</c:f>
              <c:strCache>
                <c:ptCount val="12"/>
                <c:pt idx="0">
                  <c:v>Januar</c:v>
                </c:pt>
                <c:pt idx="1">
                  <c:v>Februar</c:v>
                </c:pt>
                <c:pt idx="2">
                  <c:v>Mars</c:v>
                </c:pt>
                <c:pt idx="3">
                  <c:v>April</c:v>
                </c:pt>
                <c:pt idx="4">
                  <c:v>Mai</c:v>
                </c:pt>
                <c:pt idx="5">
                  <c:v>Juni</c:v>
                </c:pt>
                <c:pt idx="6">
                  <c:v>Juli</c:v>
                </c:pt>
                <c:pt idx="7">
                  <c:v>August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Desember</c:v>
                </c:pt>
              </c:strCache>
            </c:strRef>
          </c:cat>
          <c:val>
            <c:numRef>
              <c:f>'Pivot Table 1'!$J$3:$J$14</c:f>
              <c:numCache>
                <c:formatCode>General</c:formatCode>
                <c:ptCount val="12"/>
                <c:pt idx="0">
                  <c:v>14275</c:v>
                </c:pt>
                <c:pt idx="1">
                  <c:v>12010</c:v>
                </c:pt>
                <c:pt idx="2">
                  <c:v>5400</c:v>
                </c:pt>
                <c:pt idx="3">
                  <c:v>2120</c:v>
                </c:pt>
                <c:pt idx="4">
                  <c:v>26603</c:v>
                </c:pt>
                <c:pt idx="5" formatCode="#,##0">
                  <c:v>540</c:v>
                </c:pt>
                <c:pt idx="6" formatCode="#,##0">
                  <c:v>1459</c:v>
                </c:pt>
                <c:pt idx="7" formatCode="#,##0">
                  <c:v>3025</c:v>
                </c:pt>
                <c:pt idx="8">
                  <c:v>58720</c:v>
                </c:pt>
                <c:pt idx="9">
                  <c:v>10384</c:v>
                </c:pt>
                <c:pt idx="10">
                  <c:v>39955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D9-493F-A35B-8FEC220D6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6265033"/>
        <c:axId val="654106074"/>
      </c:lineChart>
      <c:catAx>
        <c:axId val="9362650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nb-NO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nb-NO"/>
          </a:p>
        </c:txPr>
        <c:crossAx val="654106074"/>
        <c:crosses val="autoZero"/>
        <c:auto val="1"/>
        <c:lblAlgn val="ctr"/>
        <c:lblOffset val="100"/>
        <c:noMultiLvlLbl val="1"/>
      </c:catAx>
      <c:valAx>
        <c:axId val="65410607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nb-NO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nb-NO"/>
          </a:p>
        </c:txPr>
        <c:crossAx val="93626503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nb-N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nb-NO" b="0">
                <a:solidFill>
                  <a:srgbClr val="757575"/>
                </a:solidFill>
                <a:latin typeface="+mn-lt"/>
              </a:rPr>
              <a:t>ITEMS SOLD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'Pivot Table 1'!$G$2</c:f>
              <c:strCache>
                <c:ptCount val="1"/>
                <c:pt idx="0">
                  <c:v>2022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nb-N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'Pivot Table 1'!$F$3:$F$14</c:f>
              <c:strCache>
                <c:ptCount val="12"/>
                <c:pt idx="0">
                  <c:v>Januar</c:v>
                </c:pt>
                <c:pt idx="1">
                  <c:v>Februar</c:v>
                </c:pt>
                <c:pt idx="2">
                  <c:v>Mars</c:v>
                </c:pt>
                <c:pt idx="3">
                  <c:v>April</c:v>
                </c:pt>
                <c:pt idx="4">
                  <c:v>Mai</c:v>
                </c:pt>
                <c:pt idx="5">
                  <c:v>Juni</c:v>
                </c:pt>
                <c:pt idx="6">
                  <c:v>Juli</c:v>
                </c:pt>
                <c:pt idx="7">
                  <c:v>August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Desember</c:v>
                </c:pt>
              </c:strCache>
            </c:strRef>
          </c:cat>
          <c:val>
            <c:numRef>
              <c:f>'Pivot Table 1'!$G$3:$G$14</c:f>
              <c:numCache>
                <c:formatCode>General</c:formatCode>
                <c:ptCount val="12"/>
                <c:pt idx="0">
                  <c:v>26</c:v>
                </c:pt>
                <c:pt idx="1">
                  <c:v>10</c:v>
                </c:pt>
                <c:pt idx="2">
                  <c:v>19</c:v>
                </c:pt>
                <c:pt idx="3">
                  <c:v>23</c:v>
                </c:pt>
                <c:pt idx="4">
                  <c:v>60</c:v>
                </c:pt>
                <c:pt idx="5">
                  <c:v>15</c:v>
                </c:pt>
                <c:pt idx="6">
                  <c:v>8</c:v>
                </c:pt>
                <c:pt idx="7">
                  <c:v>18</c:v>
                </c:pt>
                <c:pt idx="8">
                  <c:v>13</c:v>
                </c:pt>
                <c:pt idx="9">
                  <c:v>12</c:v>
                </c:pt>
                <c:pt idx="10">
                  <c:v>12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21-47CC-9A12-6B80C0713EAC}"/>
            </c:ext>
          </c:extLst>
        </c:ser>
        <c:ser>
          <c:idx val="1"/>
          <c:order val="1"/>
          <c:tx>
            <c:strRef>
              <c:f>'Pivot Table 1'!$I$2</c:f>
              <c:strCache>
                <c:ptCount val="1"/>
                <c:pt idx="0">
                  <c:v>2023</c:v>
                </c:pt>
              </c:strCache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nb-N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'Pivot Table 1'!$F$3:$F$14</c:f>
              <c:strCache>
                <c:ptCount val="12"/>
                <c:pt idx="0">
                  <c:v>Januar</c:v>
                </c:pt>
                <c:pt idx="1">
                  <c:v>Februar</c:v>
                </c:pt>
                <c:pt idx="2">
                  <c:v>Mars</c:v>
                </c:pt>
                <c:pt idx="3">
                  <c:v>April</c:v>
                </c:pt>
                <c:pt idx="4">
                  <c:v>Mai</c:v>
                </c:pt>
                <c:pt idx="5">
                  <c:v>Juni</c:v>
                </c:pt>
                <c:pt idx="6">
                  <c:v>Juli</c:v>
                </c:pt>
                <c:pt idx="7">
                  <c:v>August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Desember</c:v>
                </c:pt>
              </c:strCache>
            </c:strRef>
          </c:cat>
          <c:val>
            <c:numRef>
              <c:f>'Pivot Table 1'!$I$3:$I$14</c:f>
              <c:numCache>
                <c:formatCode>General</c:formatCode>
                <c:ptCount val="12"/>
                <c:pt idx="0">
                  <c:v>20</c:v>
                </c:pt>
                <c:pt idx="1">
                  <c:v>15</c:v>
                </c:pt>
                <c:pt idx="2">
                  <c:v>4</c:v>
                </c:pt>
                <c:pt idx="3">
                  <c:v>3</c:v>
                </c:pt>
                <c:pt idx="4">
                  <c:v>36</c:v>
                </c:pt>
                <c:pt idx="5">
                  <c:v>1</c:v>
                </c:pt>
                <c:pt idx="6">
                  <c:v>2</c:v>
                </c:pt>
                <c:pt idx="7">
                  <c:v>4</c:v>
                </c:pt>
                <c:pt idx="8">
                  <c:v>90</c:v>
                </c:pt>
                <c:pt idx="9">
                  <c:v>1</c:v>
                </c:pt>
                <c:pt idx="10">
                  <c:v>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21-47CC-9A12-6B80C0713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4478729"/>
        <c:axId val="918182825"/>
      </c:lineChart>
      <c:catAx>
        <c:axId val="12044787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nb-NO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nb-NO"/>
          </a:p>
        </c:txPr>
        <c:crossAx val="918182825"/>
        <c:crosses val="autoZero"/>
        <c:auto val="1"/>
        <c:lblAlgn val="ctr"/>
        <c:lblOffset val="100"/>
        <c:noMultiLvlLbl val="1"/>
      </c:catAx>
      <c:valAx>
        <c:axId val="9181828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nb-NO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nb-NO"/>
          </a:p>
        </c:txPr>
        <c:crossAx val="120447872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nb-N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381000</xdr:colOff>
      <xdr:row>2</xdr:row>
      <xdr:rowOff>190500</xdr:rowOff>
    </xdr:from>
    <xdr:ext cx="13106400" cy="5143500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11</xdr:col>
      <xdr:colOff>381000</xdr:colOff>
      <xdr:row>29</xdr:row>
      <xdr:rowOff>142875</xdr:rowOff>
    </xdr:from>
    <xdr:ext cx="13106400" cy="4895850"/>
    <xdr:graphicFrame macro="">
      <xdr:nvGraphicFramePr>
        <xdr:cNvPr id="3" name="Chart 2" title="Chart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Karl Audun Kagnes Borgersen" refreshedDate="45351.568699074072" refreshedVersion="8" recordCount="1067" xr:uid="{00000000-000A-0000-FFFF-FFFF00000000}">
  <cacheSource type="worksheet">
    <worksheetSource ref="A1:AK1068" sheet="Sold"/>
  </cacheSource>
  <cacheFields count="37">
    <cacheField name="status" numFmtId="0">
      <sharedItems containsBlank="1" count="7">
        <m/>
        <s v="REFUND"/>
        <s v="OK"/>
        <s v="RETUR"/>
        <s v="REFUNDED"/>
        <s v="OK -1"/>
        <s v="RETURN"/>
      </sharedItems>
    </cacheField>
    <cacheField name="notes" numFmtId="0">
      <sharedItems containsBlank="1"/>
    </cacheField>
    <cacheField name=" " numFmtId="0">
      <sharedItems containsNonDate="0" containsString="0" containsBlank="1"/>
    </cacheField>
    <cacheField name="lastKnownStatus" numFmtId="0">
      <sharedItems containsBlank="1"/>
    </cacheField>
    <cacheField name=" 2" numFmtId="0">
      <sharedItems containsNonDate="0" containsString="0" containsBlank="1"/>
    </cacheField>
    <cacheField name="customerName" numFmtId="0">
      <sharedItems containsBlank="1"/>
    </cacheField>
    <cacheField name=" 3" numFmtId="0">
      <sharedItems containsNonDate="0" containsString="0" containsBlank="1"/>
    </cacheField>
    <cacheField name="subscriptionPlan" numFmtId="0">
      <sharedItems containsBlank="1"/>
    </cacheField>
    <cacheField name="barcode" numFmtId="0">
      <sharedItems containsBlank="1" containsMixedTypes="1" containsNumber="1" containsInteger="1" minValue="10688846" maxValue="89013432"/>
    </cacheField>
    <cacheField name="deliveryLabelURL" numFmtId="0">
      <sharedItems containsBlank="1"/>
    </cacheField>
    <cacheField name="returnLabelURL" numFmtId="0">
      <sharedItems containsNonDate="0" containsString="0" containsBlank="1"/>
    </cacheField>
    <cacheField name="rentalDates" numFmtId="0">
      <sharedItems containsNonDate="0" containsDate="1" containsString="0" containsBlank="1" minDate="2022-01-03T00:00:00" maxDate="2024-02-12T00:00:00"/>
    </cacheField>
    <cacheField name="-" numFmtId="0">
      <sharedItems containsBlank="1"/>
    </cacheField>
    <cacheField name="outfitURL" numFmtId="0">
      <sharedItems containsBlank="1"/>
    </cacheField>
    <cacheField name="outfitBrand" numFmtId="0">
      <sharedItems containsBlank="1"/>
    </cacheField>
    <cacheField name="outfitName" numFmtId="0">
      <sharedItems containsBlank="1"/>
    </cacheField>
    <cacheField name="outfitSize" numFmtId="0">
      <sharedItems containsBlank="1"/>
    </cacheField>
    <cacheField name="customerContactEmail" numFmtId="0">
      <sharedItems containsBlank="1"/>
    </cacheField>
    <cacheField name="customerContactPhoneNumber" numFmtId="0">
      <sharedItems containsBlank="1" containsMixedTypes="1" containsNumber="1" containsInteger="1" minValue="40085148" maxValue="4797001085"/>
    </cacheField>
    <cacheField name="customerNotes" numFmtId="0">
      <sharedItems containsBlank="1"/>
    </cacheField>
    <cacheField name="adminOrderURL" numFmtId="0">
      <sharedItems containsNonDate="0" containsString="0" containsBlank="1"/>
    </cacheField>
    <cacheField name="Owner" numFmtId="0">
      <sharedItems containsBlank="1" count="33">
        <s v="FJONG"/>
        <s v="Høyer"/>
        <s v="Kupong Knit.wear"/>
        <s v="Villoid"/>
        <m/>
        <s v="IBEN (Storheil Agency)"/>
        <s v="Holzweiler"/>
        <s v="Mani Studio Moss"/>
        <s v="Høst &amp; Vår"/>
        <s v="Mette Møller"/>
        <s v="Cardsome"/>
        <s v="FWSS"/>
        <s v="Urban Pioneers"/>
        <s v="For Ynde"/>
        <s v="Bastet Noir"/>
        <s v="Soyaaulait"/>
        <s v="C.L.E.A.N. by Christina Ledang"/>
        <s v="ella&amp;il"/>
        <s v="AWAN"/>
        <s v="Rodebjer"/>
        <s v="Svean "/>
        <s v="Qomo"/>
        <s v="Color Vision"/>
        <s v="Ami Amalia"/>
        <s v="ILAG"/>
        <s v="SKAPPEL OSLO"/>
        <s v="DSN"/>
        <s v="Ane Mone "/>
        <e v="#N/A"/>
        <s v="Arkivet Hegdehausveien"/>
        <s v="Ane Mone"/>
        <s v="Den Dama"/>
        <s v="MAUD"/>
      </sharedItems>
    </cacheField>
    <cacheField name="Retail price" numFmtId="0">
      <sharedItems containsBlank="1" containsMixedTypes="1" containsNumber="1" containsInteger="1" minValue="0" maxValue="12000"/>
    </cacheField>
    <cacheField name="TC price" numFmtId="0">
      <sharedItems containsString="0" containsBlank="1" containsNumber="1" minValue="0" maxValue="11000"/>
    </cacheField>
    <cacheField name="Discount" numFmtId="0">
      <sharedItems containsString="0" containsBlank="1" containsNumber="1" minValue="0.1" maxValue="0.3"/>
    </cacheField>
    <cacheField name="Refund" numFmtId="0">
      <sharedItems containsString="0" containsBlank="1" containsNumber="1" containsInteger="1" minValue="160" maxValue="2500"/>
    </cacheField>
    <cacheField name="Shipping cost" numFmtId="0">
      <sharedItems containsString="0" containsBlank="1" containsNumber="1" containsInteger="1" minValue="0" maxValue="80"/>
    </cacheField>
    <cacheField name="Order total" numFmtId="0">
      <sharedItems containsString="0" containsBlank="1" containsNumber="1" minValue="0" maxValue="11000"/>
    </cacheField>
    <cacheField name="Partner cut" numFmtId="0">
      <sharedItems containsBlank="1" containsMixedTypes="1" containsNumber="1" minValue="0" maxValue="0.8"/>
    </cacheField>
    <cacheField name="Partner revenue" numFmtId="0">
      <sharedItems containsBlank="1" containsMixedTypes="1" containsNumber="1" minValue="0" maxValue="2064"/>
    </cacheField>
    <cacheField name="FJONG revenue" numFmtId="0">
      <sharedItems containsBlank="1" containsMixedTypes="1" containsNumber="1" minValue="-1044" maxValue="11000"/>
    </cacheField>
    <cacheField name="Month" numFmtId="0">
      <sharedItems containsString="0" containsBlank="1" containsNumber="1" containsInteger="1" minValue="1" maxValue="12"/>
    </cacheField>
    <cacheField name="Year" numFmtId="0">
      <sharedItems containsSemiMixedTypes="0" containsString="0" containsNumber="1" containsInteger="1" minValue="1900" maxValue="2024"/>
    </cacheField>
    <cacheField name="Month2" numFmtId="0">
      <sharedItems containsSemiMixedTypes="0" containsString="0" containsNumber="1" containsInteger="1" minValue="1" maxValue="12"/>
    </cacheField>
    <cacheField name="Month Format" numFmtId="3">
      <sharedItems/>
    </cacheField>
    <cacheField name="Concat" numFmtId="0">
      <sharedItems count="27">
        <e v="#NAME?"/>
        <s v="202201" u="1"/>
        <s v="202202" u="1"/>
        <s v="202203" u="1"/>
        <s v="202204" u="1"/>
        <s v="202205" u="1"/>
        <s v="202206" u="1"/>
        <s v="202207" u="1"/>
        <s v="202208" u="1"/>
        <s v="202209" u="1"/>
        <s v="202210" u="1"/>
        <s v="202211" u="1"/>
        <s v="202212" u="1"/>
        <s v="202301" u="1"/>
        <s v="202302" u="1"/>
        <s v="202303" u="1"/>
        <s v="202304" u="1"/>
        <s v="202305" u="1"/>
        <s v="202306" u="1"/>
        <s v="202307" u="1"/>
        <s v="202308" u="1"/>
        <s v="202309" u="1"/>
        <s v="202310" u="1"/>
        <s v="202311" u="1"/>
        <s v="202401" u="1"/>
        <s v="202402" u="1"/>
        <s v="189912" u="1"/>
      </sharedItems>
    </cacheField>
    <cacheField name="YearMonth" numFmtId="0">
      <sharedItems containsBlank="1" count="39">
        <s v="YYYY-01"/>
        <m/>
        <s v="YYYY-02"/>
        <s v="YYYY-03"/>
        <s v="YYYY-04"/>
        <s v="YYYY-05"/>
        <s v="YYYY-06"/>
        <s v="YYYY-07"/>
        <s v="YYYY-08"/>
        <s v="YYYY-09"/>
        <s v="YYYY-10"/>
        <s v="YYYY-11"/>
        <s v="YYYY-12"/>
        <s v="2022-01" u="1"/>
        <s v="2022-02" u="1"/>
        <s v="2022-03" u="1"/>
        <s v="2022-04" u="1"/>
        <s v="2022-05" u="1"/>
        <s v="2022-06" u="1"/>
        <s v="2022-07" u="1"/>
        <s v="2022-08" u="1"/>
        <s v="2022-09" u="1"/>
        <s v="2022-10" u="1"/>
        <s v="2022-11" u="1"/>
        <s v="2022-12" u="1"/>
        <s v="2023-01" u="1"/>
        <s v="2023-02" u="1"/>
        <s v="2023-03" u="1"/>
        <s v="2023-04" u="1"/>
        <s v="2023-05" u="1"/>
        <s v="2023-06" u="1"/>
        <s v="2023-07" u="1"/>
        <s v="2023-08" u="1"/>
        <s v="2023-09" u="1"/>
        <s v="2023-10" u="1"/>
        <s v="2023-11" u="1"/>
        <s v="2024-01" u="1"/>
        <s v="2024-02" u="1"/>
        <s v="1899-12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7">
  <r>
    <x v="0"/>
    <s v="NY"/>
    <m/>
    <s v="LOCATED"/>
    <m/>
    <s v="Anne-Karin Vangberg-Hjelle"/>
    <m/>
    <s v="Third Chance"/>
    <m/>
    <s v="Tise"/>
    <m/>
    <d v="2022-01-03T00:00:00"/>
    <s v="-"/>
    <s v="https://fjong.com/admin/pages/edit-outfit/outfit.54a7c5eda7e74c9cb792e873ab032430"/>
    <s v="byTiMo"/>
    <s v="L Mesh Gown"/>
    <s v="L"/>
    <s v="-"/>
    <s v="-"/>
    <m/>
    <m/>
    <x v="0"/>
    <m/>
    <n v="750"/>
    <m/>
    <m/>
    <n v="80"/>
    <n v="830"/>
    <n v="0"/>
    <n v="0"/>
    <n v="830"/>
    <n v="1"/>
    <n v="2022"/>
    <n v="1"/>
    <e v="#NAME?"/>
    <x v="0"/>
    <x v="0"/>
  </r>
  <r>
    <x v="0"/>
    <s v="NY"/>
    <m/>
    <s v="LOCATED"/>
    <m/>
    <s v="Hilde Iglebæk"/>
    <m/>
    <s v="Third Chance"/>
    <m/>
    <s v="Tise"/>
    <m/>
    <d v="2022-01-03T00:00:00"/>
    <s v="-"/>
    <s v="https://fjong.com/admin/pages/edit-outfit/outfit.aa40c94afb794795a6c73a4dd1f0406e"/>
    <s v="Samsøe Samsøe"/>
    <s v="S Cocos Seaweed Skirt"/>
    <s v="S"/>
    <s v="-"/>
    <s v="-"/>
    <m/>
    <m/>
    <x v="0"/>
    <m/>
    <n v="650"/>
    <m/>
    <m/>
    <n v="80"/>
    <n v="730"/>
    <n v="0"/>
    <n v="0"/>
    <n v="730"/>
    <n v="1"/>
    <n v="2022"/>
    <n v="1"/>
    <e v="#NAME?"/>
    <x v="0"/>
    <x v="0"/>
  </r>
  <r>
    <x v="0"/>
    <s v="NY"/>
    <m/>
    <s v="LOCATED"/>
    <m/>
    <s v="Maren Anne Berglund"/>
    <m/>
    <s v="Third Chance"/>
    <m/>
    <s v="Tise"/>
    <m/>
    <d v="2022-01-03T00:00:00"/>
    <s v="-"/>
    <s v="https://fjong.com/admin/pages/edit-outfit/outfit.fde2169255d34f438f32f345e8044c08"/>
    <s v="By Malene Birger"/>
    <s v="XL Hellin Top"/>
    <s v="XL"/>
    <s v="-"/>
    <s v="-"/>
    <m/>
    <m/>
    <x v="1"/>
    <m/>
    <n v="550"/>
    <n v="0.1"/>
    <m/>
    <n v="80"/>
    <n v="575"/>
    <n v="0.8"/>
    <n v="460"/>
    <n v="115"/>
    <n v="1"/>
    <n v="2022"/>
    <n v="1"/>
    <e v="#NAME?"/>
    <x v="0"/>
    <x v="0"/>
  </r>
  <r>
    <x v="0"/>
    <s v="NY"/>
    <m/>
    <s v="LOCATED"/>
    <m/>
    <s v="Maren Anne Berglund"/>
    <m/>
    <s v="Third Chance"/>
    <m/>
    <s v="Tise"/>
    <m/>
    <d v="2022-01-03T00:00:00"/>
    <s v="-"/>
    <s v="https://fjong.com/admin/pages/edit-outfit/outfit.9abdc0a5c0124b4fa4d3811833f7f503"/>
    <s v="By Malene Birger"/>
    <s v="XL2 White Jacquard Top"/>
    <s v="XL"/>
    <s v="-"/>
    <s v="-"/>
    <m/>
    <m/>
    <x v="1"/>
    <m/>
    <n v="650"/>
    <n v="0.1"/>
    <m/>
    <n v="0"/>
    <n v="585"/>
    <n v="0.8"/>
    <n v="468"/>
    <n v="117"/>
    <n v="1"/>
    <n v="2022"/>
    <n v="1"/>
    <e v="#NAME?"/>
    <x v="0"/>
    <x v="0"/>
  </r>
  <r>
    <x v="0"/>
    <s v="NY"/>
    <m/>
    <s v="LOCATED"/>
    <m/>
    <s v="Eline Holm Ødegård"/>
    <m/>
    <s v="Third Chance"/>
    <m/>
    <s v="Tise"/>
    <m/>
    <d v="2022-01-05T00:00:00"/>
    <s v="-"/>
    <s v="https://fjong.com/admin/pages/edit-outfit/outfit.7d9dce6a22324e4a846274f38dbe86f3"/>
    <s v="IRO"/>
    <s v="S Baying Skirt"/>
    <s v="S"/>
    <s v="-"/>
    <s v="-"/>
    <m/>
    <m/>
    <x v="1"/>
    <m/>
    <n v="1300"/>
    <m/>
    <m/>
    <n v="80"/>
    <n v="1380"/>
    <n v="0.8"/>
    <n v="1104"/>
    <n v="276"/>
    <n v="1"/>
    <n v="2022"/>
    <n v="1"/>
    <e v="#NAME?"/>
    <x v="0"/>
    <x v="0"/>
  </r>
  <r>
    <x v="0"/>
    <s v="NY"/>
    <m/>
    <s v="LOCATED"/>
    <m/>
    <s v="Karoline Skeide Pettersen"/>
    <m/>
    <s v="Third Chance"/>
    <m/>
    <s v="Tise"/>
    <m/>
    <d v="2022-01-06T00:00:00"/>
    <s v="-"/>
    <s v="https://fjong.com/admin/pages/edit-outfit/outfit.2363c14e0c0e49c08650f4bd53133681"/>
    <s v="byTiMo"/>
    <s v="S Rose Kimono Robe"/>
    <s v="S"/>
    <s v="-"/>
    <s v="-"/>
    <m/>
    <m/>
    <x v="0"/>
    <m/>
    <n v="950"/>
    <m/>
    <m/>
    <n v="80"/>
    <n v="1030"/>
    <n v="0"/>
    <n v="0"/>
    <n v="1030"/>
    <n v="1"/>
    <n v="2022"/>
    <n v="1"/>
    <e v="#NAME?"/>
    <x v="0"/>
    <x v="0"/>
  </r>
  <r>
    <x v="0"/>
    <s v="NY"/>
    <m/>
    <s v="LOCATED"/>
    <m/>
    <s v="Anne-Karin Vangberg-Hjelle"/>
    <m/>
    <s v="Third Chance"/>
    <m/>
    <s v="Tise"/>
    <m/>
    <d v="2022-01-07T00:00:00"/>
    <s v="-"/>
    <s v="https://fjong.com/admin/pages/edit-outfit/outfit.dabb3e265f6f4524996aead8888b88f7"/>
    <s v="byTiMo"/>
    <s v="M Mesh Gown"/>
    <s v="M"/>
    <s v="-"/>
    <s v="-"/>
    <m/>
    <m/>
    <x v="0"/>
    <m/>
    <n v="750"/>
    <m/>
    <m/>
    <n v="80"/>
    <n v="830"/>
    <n v="0"/>
    <n v="0"/>
    <n v="830"/>
    <n v="1"/>
    <n v="2022"/>
    <n v="1"/>
    <e v="#NAME?"/>
    <x v="0"/>
    <x v="0"/>
  </r>
  <r>
    <x v="0"/>
    <s v="REFUND"/>
    <m/>
    <s v="NOT LOCATED"/>
    <m/>
    <s v="Maria Tengs"/>
    <m/>
    <s v="Third Chance"/>
    <m/>
    <s v="Tise"/>
    <m/>
    <d v="2022-01-09T00:00:00"/>
    <s v="-"/>
    <s v="https://fjong.com/admin/pages/edit-outfit/outfit.adbbfaefd41243af9138430e31854405#outfit_summary"/>
    <s v="Maud"/>
    <s v="M Maxi Column Vineyard Wine Dress"/>
    <s v="M"/>
    <s v="-"/>
    <s v="-"/>
    <m/>
    <m/>
    <x v="0"/>
    <m/>
    <n v="650"/>
    <m/>
    <n v="730"/>
    <n v="80"/>
    <n v="0"/>
    <e v="#N/A"/>
    <e v="#N/A"/>
    <e v="#N/A"/>
    <n v="1"/>
    <n v="2022"/>
    <n v="1"/>
    <e v="#NAME?"/>
    <x v="0"/>
    <x v="1"/>
  </r>
  <r>
    <x v="0"/>
    <s v="NY"/>
    <m/>
    <s v="LOCATED"/>
    <m/>
    <s v="Helene Magnus"/>
    <m/>
    <s v="Third Chance"/>
    <m/>
    <s v="Tise"/>
    <m/>
    <d v="2022-01-09T00:00:00"/>
    <s v="-"/>
    <s v="https://fjong.com/admin/pages/edit-outfit/outfit.bbab0ccce6d94d0482bacad061df49b9"/>
    <s v="FWSS"/>
    <s v="XS Agnes silk"/>
    <s v="XS"/>
    <s v="-"/>
    <s v="-"/>
    <m/>
    <m/>
    <x v="0"/>
    <m/>
    <n v="700"/>
    <m/>
    <m/>
    <n v="80"/>
    <n v="780"/>
    <n v="0"/>
    <n v="0"/>
    <n v="780"/>
    <n v="1"/>
    <n v="2022"/>
    <n v="1"/>
    <e v="#NAME?"/>
    <x v="0"/>
    <x v="0"/>
  </r>
  <r>
    <x v="0"/>
    <s v="NY"/>
    <m/>
    <s v="LOCATED"/>
    <m/>
    <s v="Elin Bøhler"/>
    <m/>
    <s v="Third Chance"/>
    <m/>
    <s v="Tise"/>
    <m/>
    <d v="2022-01-11T00:00:00"/>
    <s v="-"/>
    <s v="https://fjong.com/admin/pages/edit-outfit/outfit.4389df5799664af09da95dabdea0cf97"/>
    <s v="Line of Oslo"/>
    <s v="XL Fanny Satin Blue Maxi Dress"/>
    <s v="XL"/>
    <s v="-"/>
    <s v="-"/>
    <m/>
    <m/>
    <x v="0"/>
    <m/>
    <n v="500"/>
    <m/>
    <m/>
    <n v="80"/>
    <n v="580"/>
    <n v="0"/>
    <n v="0"/>
    <n v="580"/>
    <n v="1"/>
    <n v="2022"/>
    <n v="1"/>
    <e v="#NAME?"/>
    <x v="0"/>
    <x v="0"/>
  </r>
  <r>
    <x v="0"/>
    <s v="NY"/>
    <m/>
    <s v="LOCATED"/>
    <m/>
    <s v="Silje Haugland"/>
    <m/>
    <s v="Third Chance"/>
    <m/>
    <s v="Tise"/>
    <m/>
    <d v="2022-01-18T00:00:00"/>
    <s v="-"/>
    <s v="https://fjong.com/admin/pages/edit-outfit/outfit.c31e30a60b8f4e9db91239497018b1b1"/>
    <s v="Lulus"/>
    <s v="Green Cross-Back Gown"/>
    <s v="S"/>
    <s v="-"/>
    <s v="-"/>
    <m/>
    <m/>
    <x v="0"/>
    <m/>
    <n v="400"/>
    <m/>
    <m/>
    <n v="80"/>
    <n v="480"/>
    <n v="0"/>
    <n v="0"/>
    <n v="480"/>
    <n v="1"/>
    <n v="2022"/>
    <n v="1"/>
    <e v="#NAME?"/>
    <x v="0"/>
    <x v="0"/>
  </r>
  <r>
    <x v="0"/>
    <s v="NY"/>
    <m/>
    <s v="LOCATED"/>
    <m/>
    <s v="Ida Therese Olsen"/>
    <m/>
    <s v="Third Chance"/>
    <m/>
    <s v="Tise"/>
    <m/>
    <d v="2022-01-18T00:00:00"/>
    <s v="-"/>
    <s v="-"/>
    <s v="Kupong knit.wear"/>
    <s v="L Amber pants"/>
    <s v="L"/>
    <s v="-"/>
    <s v="-"/>
    <m/>
    <m/>
    <x v="2"/>
    <m/>
    <n v="750"/>
    <m/>
    <m/>
    <n v="80"/>
    <n v="830"/>
    <n v="0.8"/>
    <n v="664"/>
    <n v="166"/>
    <n v="1"/>
    <n v="2022"/>
    <n v="1"/>
    <e v="#NAME?"/>
    <x v="0"/>
    <x v="0"/>
  </r>
  <r>
    <x v="0"/>
    <s v="NY"/>
    <m/>
    <s v="LOCATED"/>
    <m/>
    <s v="Janne Rennemo"/>
    <m/>
    <s v="Third Chance"/>
    <m/>
    <s v="Tise"/>
    <m/>
    <d v="2022-01-18T00:00:00"/>
    <s v="-"/>
    <s v="-"/>
    <s v="Kupong knit.wear"/>
    <s v="M Emma pants (brown melange)"/>
    <s v="M"/>
    <s v="-"/>
    <s v="-"/>
    <m/>
    <m/>
    <x v="2"/>
    <m/>
    <n v="700"/>
    <m/>
    <m/>
    <n v="80"/>
    <n v="780"/>
    <n v="0.8"/>
    <n v="624"/>
    <n v="156"/>
    <n v="1"/>
    <n v="2022"/>
    <n v="1"/>
    <e v="#NAME?"/>
    <x v="0"/>
    <x v="0"/>
  </r>
  <r>
    <x v="0"/>
    <s v="NY"/>
    <m/>
    <s v="LOCATED"/>
    <m/>
    <s v="Janne Rennemo"/>
    <m/>
    <s v="Third Chance"/>
    <m/>
    <s v="Tise"/>
    <m/>
    <d v="2022-01-18T00:00:00"/>
    <s v="-"/>
    <s v="-"/>
    <s v="Kupong knit.wear"/>
    <s v="M Emma Sweater (brown melange)"/>
    <s v="M"/>
    <s v="-"/>
    <s v="-"/>
    <m/>
    <m/>
    <x v="2"/>
    <m/>
    <n v="700"/>
    <m/>
    <m/>
    <n v="0"/>
    <n v="700"/>
    <n v="0.8"/>
    <n v="560"/>
    <n v="140"/>
    <n v="1"/>
    <n v="2022"/>
    <n v="1"/>
    <e v="#NAME?"/>
    <x v="0"/>
    <x v="0"/>
  </r>
  <r>
    <x v="0"/>
    <s v="NY"/>
    <m/>
    <s v="LOCATED"/>
    <m/>
    <s v="Kaja Olufsen"/>
    <m/>
    <s v="Third Chance"/>
    <m/>
    <s v="Tise"/>
    <m/>
    <d v="2022-01-24T00:00:00"/>
    <s v="-"/>
    <s v="https://fjong.com/admin/pages/edit-outfit/outfit.929a9ccfd02ac4cb"/>
    <s v="Reformation"/>
    <s v="Isabella Blossom Dress"/>
    <s v="M"/>
    <s v="-"/>
    <s v="-"/>
    <m/>
    <m/>
    <x v="0"/>
    <m/>
    <n v="850"/>
    <m/>
    <m/>
    <n v="80"/>
    <n v="930"/>
    <n v="0"/>
    <n v="0"/>
    <n v="930"/>
    <n v="1"/>
    <n v="2022"/>
    <n v="1"/>
    <e v="#NAME?"/>
    <x v="0"/>
    <x v="0"/>
  </r>
  <r>
    <x v="0"/>
    <s v="NY"/>
    <m/>
    <s v="LOCATED"/>
    <m/>
    <s v="Andrine Langebeck"/>
    <m/>
    <s v="Third Chance"/>
    <m/>
    <s v="Tise"/>
    <m/>
    <d v="2022-01-24T00:00:00"/>
    <s v="-"/>
    <s v="https://fjong.com/admin/pages/edit-outfit/outfit.84a01712427a3a3b#edit_outfit_is_public"/>
    <s v="Holzweiler"/>
    <s v="XS Beautiful Black Dress"/>
    <s v="XS"/>
    <s v="-"/>
    <s v="-"/>
    <m/>
    <m/>
    <x v="0"/>
    <m/>
    <n v="1520"/>
    <m/>
    <m/>
    <n v="80"/>
    <n v="1600"/>
    <n v="0"/>
    <n v="0"/>
    <n v="1600"/>
    <n v="1"/>
    <n v="2022"/>
    <n v="1"/>
    <e v="#NAME?"/>
    <x v="0"/>
    <x v="0"/>
  </r>
  <r>
    <x v="0"/>
    <s v="NY"/>
    <m/>
    <s v="LOCATED"/>
    <m/>
    <s v="Ingrid Foss Abrahamsen"/>
    <m/>
    <s v="Third Chance"/>
    <m/>
    <s v="Tise"/>
    <m/>
    <d v="2022-01-24T00:00:00"/>
    <s v="-"/>
    <s v="https://fjong.com/admin/pages/edit-outfit/outfit.9c0480eeb92a1d29"/>
    <s v="Reformation"/>
    <s v="Rambla Hacienda dress"/>
    <s v="S"/>
    <s v="-"/>
    <s v="-"/>
    <m/>
    <m/>
    <x v="0"/>
    <m/>
    <n v="800"/>
    <m/>
    <m/>
    <n v="80"/>
    <n v="880"/>
    <n v="0"/>
    <n v="0"/>
    <n v="880"/>
    <n v="1"/>
    <n v="2022"/>
    <n v="1"/>
    <e v="#NAME?"/>
    <x v="0"/>
    <x v="0"/>
  </r>
  <r>
    <x v="0"/>
    <s v="NY"/>
    <m/>
    <s v="LOCATED"/>
    <m/>
    <s v="Ina Gustavsen"/>
    <m/>
    <s v="Third Chance"/>
    <m/>
    <s v="Tise"/>
    <m/>
    <d v="2022-01-25T00:00:00"/>
    <s v="-"/>
    <s v="https://fjong.com/admin/pages/edit-outfit/outfit.2f6dcbb123b94aa98d2321d34299660d"/>
    <s v="Lulus"/>
    <s v="XS Blush Maxi Dress"/>
    <s v="XS"/>
    <s v="-"/>
    <s v="-"/>
    <m/>
    <m/>
    <x v="0"/>
    <m/>
    <n v="400"/>
    <m/>
    <m/>
    <n v="80"/>
    <n v="480"/>
    <n v="0"/>
    <n v="0"/>
    <n v="480"/>
    <n v="1"/>
    <n v="2022"/>
    <n v="1"/>
    <e v="#NAME?"/>
    <x v="0"/>
    <x v="0"/>
  </r>
  <r>
    <x v="0"/>
    <s v="NY"/>
    <m/>
    <s v="LOCATED"/>
    <m/>
    <s v="Bente Alida Johannessen"/>
    <m/>
    <s v="Third Chance"/>
    <m/>
    <s v="Tise"/>
    <m/>
    <d v="2022-01-25T00:00:00"/>
    <s v="-"/>
    <s v="https://fjong.com/admin/pages/edit-outfit/outfit.be4b8e3a8d59b79f"/>
    <s v="byTiMo"/>
    <s v="S Blue Lace Gown"/>
    <s v="S"/>
    <s v="-"/>
    <s v="-"/>
    <m/>
    <m/>
    <x v="0"/>
    <m/>
    <n v="800"/>
    <m/>
    <m/>
    <n v="80"/>
    <n v="880"/>
    <n v="0"/>
    <n v="0"/>
    <n v="880"/>
    <n v="1"/>
    <n v="2022"/>
    <n v="1"/>
    <e v="#NAME?"/>
    <x v="0"/>
    <x v="0"/>
  </r>
  <r>
    <x v="0"/>
    <s v="NY"/>
    <m/>
    <s v="LOCATED"/>
    <m/>
    <s v="MYRIAM HIRSCH"/>
    <m/>
    <s v="Third Chance"/>
    <m/>
    <s v="Tise"/>
    <m/>
    <d v="2022-01-25T00:00:00"/>
    <s v="-"/>
    <s v="https://fjong.com/admin/pages/edit-outfit/outfit.39eb4f1b2c4942ce8428df10634e53e6"/>
    <s v="Maud"/>
    <s v="2 Vineyard Wind Butterfly Top"/>
    <s v="L"/>
    <s v="-"/>
    <s v="-"/>
    <m/>
    <m/>
    <x v="1"/>
    <m/>
    <n v="550"/>
    <m/>
    <m/>
    <n v="80"/>
    <n v="630"/>
    <n v="0.8"/>
    <n v="504"/>
    <n v="126"/>
    <n v="1"/>
    <n v="2022"/>
    <n v="1"/>
    <e v="#NAME?"/>
    <x v="0"/>
    <x v="0"/>
  </r>
  <r>
    <x v="0"/>
    <s v="NY"/>
    <m/>
    <s v="LOCATED"/>
    <m/>
    <s v="Cristina Zgherea"/>
    <m/>
    <s v="Third Chance"/>
    <m/>
    <s v="Tise"/>
    <m/>
    <d v="2022-01-25T00:00:00"/>
    <s v="-"/>
    <s v="https://fjong.com/admin/pages/edit-outfit/outfit.785cb6f141e74affb4743f54f57e68e9"/>
    <s v="Ganni"/>
    <s v="S2 Cameron Dotted Blouse"/>
    <s v="S"/>
    <s v="-"/>
    <s v="-"/>
    <m/>
    <m/>
    <x v="1"/>
    <m/>
    <n v="620"/>
    <m/>
    <m/>
    <n v="80"/>
    <n v="700"/>
    <n v="0.8"/>
    <n v="560"/>
    <n v="140"/>
    <n v="1"/>
    <n v="2022"/>
    <n v="1"/>
    <e v="#NAME?"/>
    <x v="0"/>
    <x v="0"/>
  </r>
  <r>
    <x v="0"/>
    <s v="NY"/>
    <m/>
    <s v="LOCATED"/>
    <m/>
    <s v="Silje Sterner"/>
    <m/>
    <s v="Third Chance"/>
    <m/>
    <s v="Tise"/>
    <m/>
    <d v="2022-01-26T00:00:00"/>
    <s v="-"/>
    <s v="https://fjong.com/admin/pages/edit-outfit/outfit.38414373640b4c43be5d26464533780c"/>
    <s v="Maud"/>
    <s v="S Butterfly Olivine Dress"/>
    <s v="S"/>
    <s v="-"/>
    <s v="-"/>
    <m/>
    <m/>
    <x v="1"/>
    <m/>
    <n v="750"/>
    <m/>
    <m/>
    <n v="80"/>
    <n v="830"/>
    <n v="0.8"/>
    <n v="664"/>
    <n v="166"/>
    <n v="1"/>
    <n v="2022"/>
    <n v="1"/>
    <e v="#NAME?"/>
    <x v="0"/>
    <x v="0"/>
  </r>
  <r>
    <x v="0"/>
    <s v="NY"/>
    <m/>
    <s v="LOCATED"/>
    <m/>
    <s v="Miriam Lillevand"/>
    <m/>
    <s v="Third Chance"/>
    <m/>
    <s v="Tise"/>
    <m/>
    <d v="2022-01-26T00:00:00"/>
    <s v="-"/>
    <s v="https://fjong.com/admin/pages/edit-outfit/outfit.252b5f88ee66462e9aef2ea071969700#edit_outfit_is_public"/>
    <s v="Hofmann Copenhagen"/>
    <s v="S Mabella Mineral Top"/>
    <s v="S"/>
    <s v="-"/>
    <s v="-"/>
    <m/>
    <m/>
    <x v="0"/>
    <m/>
    <n v="800"/>
    <n v="0.1"/>
    <m/>
    <n v="80"/>
    <n v="800"/>
    <n v="0"/>
    <n v="0"/>
    <n v="800"/>
    <n v="1"/>
    <n v="2022"/>
    <n v="1"/>
    <e v="#NAME?"/>
    <x v="0"/>
    <x v="0"/>
  </r>
  <r>
    <x v="0"/>
    <s v="NY"/>
    <m/>
    <s v="LOCATED"/>
    <m/>
    <s v="Miriam Lillevand"/>
    <m/>
    <s v="Third Chance"/>
    <m/>
    <s v="Tise"/>
    <m/>
    <d v="2022-01-26T00:00:00"/>
    <s v="-"/>
    <s v="-"/>
    <s v="Samsøe Samsøe"/>
    <s v="S Kayla Dress"/>
    <s v="S"/>
    <s v="-"/>
    <s v="-"/>
    <m/>
    <m/>
    <x v="0"/>
    <m/>
    <n v="750"/>
    <n v="0.1"/>
    <m/>
    <n v="0"/>
    <n v="675"/>
    <n v="0"/>
    <n v="0"/>
    <n v="675"/>
    <n v="1"/>
    <n v="2022"/>
    <n v="1"/>
    <e v="#NAME?"/>
    <x v="0"/>
    <x v="0"/>
  </r>
  <r>
    <x v="0"/>
    <s v="NY"/>
    <m/>
    <s v="LOCATED"/>
    <m/>
    <s v="Sigrun Syverud"/>
    <m/>
    <s v="Third Chance"/>
    <m/>
    <s v="Tise"/>
    <m/>
    <d v="2022-01-27T00:00:00"/>
    <s v="-"/>
    <s v="https://fjong.com/admin/pages/edit-outfit/outfit.8b6d7ad3277b7a78"/>
    <s v="Reformation"/>
    <s v="M Acai Jubilee Dress"/>
    <s v="M"/>
    <s v="-"/>
    <s v="-"/>
    <m/>
    <m/>
    <x v="0"/>
    <m/>
    <n v="560"/>
    <m/>
    <m/>
    <n v="0"/>
    <n v="560"/>
    <n v="0"/>
    <n v="0"/>
    <n v="560"/>
    <n v="1"/>
    <n v="2022"/>
    <n v="1"/>
    <e v="#NAME?"/>
    <x v="0"/>
    <x v="0"/>
  </r>
  <r>
    <x v="0"/>
    <s v="NY"/>
    <m/>
    <s v="LOCATED"/>
    <m/>
    <s v="Cathrine Hermann Røst"/>
    <m/>
    <s v="Third Chance"/>
    <m/>
    <s v="Tise"/>
    <m/>
    <d v="2022-01-27T00:00:00"/>
    <s v="-"/>
    <s v="https://fjong.com/admin/pages/edit-outfit/outfit.b0d4e86a8a76490790dd993b32a5ea8b"/>
    <s v="byTiMo"/>
    <s v="XS Lilac Bouquet Chiffon Gown"/>
    <s v="XS"/>
    <s v="-"/>
    <s v="-"/>
    <m/>
    <m/>
    <x v="0"/>
    <m/>
    <n v="900"/>
    <m/>
    <m/>
    <n v="80"/>
    <n v="980"/>
    <n v="0"/>
    <n v="0"/>
    <n v="980"/>
    <n v="1"/>
    <n v="2022"/>
    <n v="1"/>
    <e v="#NAME?"/>
    <x v="0"/>
    <x v="0"/>
  </r>
  <r>
    <x v="0"/>
    <s v="NY"/>
    <m/>
    <s v="LOCATED"/>
    <m/>
    <s v="Christina Blomdal"/>
    <m/>
    <s v="Third Chance"/>
    <m/>
    <s v="Tise"/>
    <m/>
    <d v="2022-02-01T00:00:00"/>
    <s v="-"/>
    <s v="https://fjong.com/admin/pages/edit-outfit/outfit.96f25138189be6ec"/>
    <s v="Holzweiler"/>
    <s v="S Myrtha Print Jumpsuit"/>
    <s v="S"/>
    <s v="-"/>
    <s v="-"/>
    <m/>
    <m/>
    <x v="0"/>
    <m/>
    <n v="600"/>
    <m/>
    <m/>
    <n v="80"/>
    <n v="680"/>
    <n v="0"/>
    <n v="0"/>
    <n v="680"/>
    <n v="2"/>
    <n v="2022"/>
    <n v="2"/>
    <e v="#NAME?"/>
    <x v="0"/>
    <x v="2"/>
  </r>
  <r>
    <x v="0"/>
    <s v="NY"/>
    <m/>
    <s v="LOCATED"/>
    <m/>
    <s v="Anne Malene Skårberg"/>
    <m/>
    <s v="Third Chance"/>
    <m/>
    <s v="Tise"/>
    <m/>
    <d v="2022-02-01T00:00:00"/>
    <s v="-"/>
    <s v="https://fjong.com/admin/pages/edit-outfit/outfit.1f8c8dd133d5493e8b913cfdb92ad3ce"/>
    <s v="By Malene Birger"/>
    <s v="L Hellin Top"/>
    <s v="L"/>
    <s v="-"/>
    <s v="-"/>
    <m/>
    <m/>
    <x v="1"/>
    <m/>
    <n v="550"/>
    <m/>
    <m/>
    <n v="80"/>
    <n v="630"/>
    <n v="0.8"/>
    <n v="504"/>
    <n v="126"/>
    <n v="2"/>
    <n v="2022"/>
    <n v="2"/>
    <e v="#NAME?"/>
    <x v="0"/>
    <x v="2"/>
  </r>
  <r>
    <x v="0"/>
    <s v="NY"/>
    <m/>
    <s v="LOCATED"/>
    <m/>
    <s v="Ida Elisabeth A. Løvstad"/>
    <m/>
    <s v="Third Chance"/>
    <m/>
    <s v="Tise"/>
    <m/>
    <d v="2022-02-03T00:00:00"/>
    <s v="-"/>
    <s v="https://fjong.com/admin/pages/edit-outfit/outfit.ae76eb7ed4c948258ccec12a6e024562"/>
    <s v="byTiMo"/>
    <s v="M Delicate Green Garden Gown"/>
    <s v="M"/>
    <s v="-"/>
    <s v="-"/>
    <m/>
    <m/>
    <x v="0"/>
    <m/>
    <n v="820"/>
    <m/>
    <m/>
    <n v="80"/>
    <n v="900"/>
    <n v="0"/>
    <n v="0"/>
    <n v="900"/>
    <n v="2"/>
    <n v="2022"/>
    <n v="2"/>
    <e v="#NAME?"/>
    <x v="0"/>
    <x v="2"/>
  </r>
  <r>
    <x v="0"/>
    <s v="NY"/>
    <m/>
    <s v="LOCATED"/>
    <m/>
    <s v="Kari Ellila Brodahl"/>
    <m/>
    <s v="Third Chance"/>
    <m/>
    <s v="Tise"/>
    <m/>
    <d v="2022-02-07T00:00:00"/>
    <s v="-"/>
    <s v="https://fjong.com/admin/pages/edit-outfit/outfit.adc57b4886354fdcafea896cdd2609b8"/>
    <s v="Hofmann Copenhagen"/>
    <s v="L Emmy Wild Berry Skirt"/>
    <s v="L"/>
    <s v="-"/>
    <s v="-"/>
    <m/>
    <m/>
    <x v="0"/>
    <m/>
    <n v="750"/>
    <m/>
    <m/>
    <n v="80"/>
    <n v="830"/>
    <n v="0"/>
    <n v="0"/>
    <n v="830"/>
    <n v="2"/>
    <n v="2022"/>
    <n v="2"/>
    <e v="#NAME?"/>
    <x v="0"/>
    <x v="2"/>
  </r>
  <r>
    <x v="0"/>
    <s v="REFUND"/>
    <m/>
    <s v="LOCATED"/>
    <m/>
    <s v="Lisa Jervell"/>
    <m/>
    <s v="Third Chance"/>
    <m/>
    <s v="Tise"/>
    <m/>
    <d v="2022-02-07T00:00:00"/>
    <s v="-"/>
    <s v="https://fjong.com/admin/pages/edit-outfit/outfit.38b7b4869f994e83b08f345d1e3ebb28"/>
    <s v="Lulus"/>
    <s v="S Blush wrap"/>
    <s v="S"/>
    <s v="-"/>
    <s v="-"/>
    <s v="Dress not like pictures"/>
    <m/>
    <x v="0"/>
    <m/>
    <n v="450"/>
    <m/>
    <n v="530"/>
    <n v="80"/>
    <n v="0"/>
    <e v="#N/A"/>
    <e v="#N/A"/>
    <e v="#N/A"/>
    <n v="2"/>
    <n v="2022"/>
    <n v="2"/>
    <e v="#NAME?"/>
    <x v="0"/>
    <x v="1"/>
  </r>
  <r>
    <x v="0"/>
    <s v="NY"/>
    <m/>
    <s v="LOCATED"/>
    <m/>
    <s v="Silje guldbrandsen"/>
    <m/>
    <s v="Third Chance"/>
    <m/>
    <s v="Tise"/>
    <m/>
    <d v="2022-02-23T00:00:00"/>
    <s v="-"/>
    <s v="https://fjong.com/admin/pages/edit-outfit/outfit.4682e4bd851049698ef91b150801bdf1"/>
    <s v="Reformation"/>
    <s v="Callalily Dress"/>
    <s v="L"/>
    <s v="-"/>
    <s v="-"/>
    <m/>
    <m/>
    <x v="0"/>
    <m/>
    <n v="900"/>
    <m/>
    <m/>
    <n v="80"/>
    <n v="980"/>
    <n v="0"/>
    <n v="0"/>
    <n v="980"/>
    <n v="2"/>
    <n v="2022"/>
    <n v="2"/>
    <e v="#NAME?"/>
    <x v="0"/>
    <x v="2"/>
  </r>
  <r>
    <x v="0"/>
    <s v="NY"/>
    <m/>
    <s v="LOCATED"/>
    <m/>
    <s v="Åshild Vatne"/>
    <m/>
    <s v="Third Chance"/>
    <m/>
    <s v="Tise"/>
    <m/>
    <d v="2022-02-23T00:00:00"/>
    <s v="-"/>
    <s v="https://fjong.com/admin/pages/edit-outfit/outfit.f04aea4aa0774f3fbf14ee710a26775b"/>
    <s v="Creative Collective"/>
    <s v="L Cabernet Mia Dress"/>
    <s v="L"/>
    <s v="-"/>
    <s v="-"/>
    <m/>
    <m/>
    <x v="1"/>
    <m/>
    <n v="750"/>
    <m/>
    <m/>
    <n v="80"/>
    <n v="830"/>
    <n v="0.8"/>
    <n v="664"/>
    <n v="166"/>
    <n v="2"/>
    <n v="2022"/>
    <n v="2"/>
    <e v="#NAME?"/>
    <x v="0"/>
    <x v="2"/>
  </r>
  <r>
    <x v="0"/>
    <s v="NY"/>
    <m/>
    <s v="LOCATED"/>
    <m/>
    <s v="Ingrid Andreassen"/>
    <m/>
    <s v="Third Chance"/>
    <m/>
    <s v="Tise"/>
    <m/>
    <d v="2022-02-22T00:00:00"/>
    <s v="-"/>
    <s v="https://fjong.com/admin/pages/edit-outfit/outfit.887b39bb5d3949f7aff2448eda78b048"/>
    <s v="Lulus"/>
    <s v="M Blush Maxi Dress"/>
    <s v="M"/>
    <s v="-"/>
    <s v="-"/>
    <m/>
    <m/>
    <x v="0"/>
    <m/>
    <n v="400"/>
    <m/>
    <m/>
    <n v="80"/>
    <n v="480"/>
    <n v="0"/>
    <n v="0"/>
    <n v="480"/>
    <n v="2"/>
    <n v="2022"/>
    <n v="2"/>
    <e v="#NAME?"/>
    <x v="0"/>
    <x v="2"/>
  </r>
  <r>
    <x v="0"/>
    <s v="NY"/>
    <m/>
    <s v="LOCATED"/>
    <m/>
    <s v="Hanne Heum Karlsen"/>
    <m/>
    <s v="Third Chance"/>
    <m/>
    <s v="Tise"/>
    <m/>
    <d v="2022-02-23T00:00:00"/>
    <s v="-"/>
    <s v="https://fjong.com/admin/pages/edit-outfit/outfit.ff658adfa12349369828f791689f9685#edit_outfit_admin_notes"/>
    <s v="Samsøe Samsøe"/>
    <s v="M Tonga Long Dress"/>
    <s v="M"/>
    <s v="-"/>
    <s v="-"/>
    <m/>
    <m/>
    <x v="0"/>
    <m/>
    <n v="500"/>
    <m/>
    <m/>
    <n v="80"/>
    <n v="580"/>
    <n v="0"/>
    <n v="0"/>
    <n v="580"/>
    <n v="2"/>
    <n v="2022"/>
    <n v="2"/>
    <e v="#NAME?"/>
    <x v="0"/>
    <x v="2"/>
  </r>
  <r>
    <x v="0"/>
    <s v="NY"/>
    <m/>
    <s v="LOCATED"/>
    <m/>
    <s v="Ingvild Hansen"/>
    <m/>
    <s v="Third Chance"/>
    <m/>
    <s v="Tise"/>
    <m/>
    <d v="2022-02-22T00:00:00"/>
    <s v="-"/>
    <s v="https://fjong.com/admin/pages/edit-outfit/outfit.829d21c4ab945d6c"/>
    <s v="byTiMo"/>
    <s v="XL Tulips Gown"/>
    <s v="XL"/>
    <s v="-"/>
    <s v="-"/>
    <m/>
    <m/>
    <x v="0"/>
    <m/>
    <n v="700"/>
    <m/>
    <m/>
    <n v="80"/>
    <n v="780"/>
    <n v="0"/>
    <n v="0"/>
    <n v="780"/>
    <n v="2"/>
    <n v="2022"/>
    <n v="2"/>
    <e v="#NAME?"/>
    <x v="0"/>
    <x v="2"/>
  </r>
  <r>
    <x v="0"/>
    <s v="NY"/>
    <m/>
    <s v="LOCATED"/>
    <m/>
    <s v="Caroline Byhring"/>
    <m/>
    <s v="Third Chance"/>
    <n v="88001915"/>
    <s v="https://app.shipmondo.com/api/v2/print_documents?shipment_ids=181550181"/>
    <m/>
    <d v="2022-03-10T00:00:00"/>
    <s v="-"/>
    <s v="https://fjong.com/admin/pages/edit-outfit/outfit.9c739a55c8a46a22"/>
    <s v="Samsøe Samsøe"/>
    <s v="XS Boise short dress"/>
    <s v="XS"/>
    <s v="caroline@byhring.no"/>
    <s v="994 67 855"/>
    <m/>
    <m/>
    <x v="0"/>
    <n v="1000"/>
    <n v="400"/>
    <m/>
    <m/>
    <n v="80"/>
    <n v="480"/>
    <n v="0"/>
    <n v="0"/>
    <n v="480"/>
    <n v="3"/>
    <n v="2022"/>
    <n v="3"/>
    <e v="#NAME?"/>
    <x v="0"/>
    <x v="3"/>
  </r>
  <r>
    <x v="0"/>
    <s v="NY"/>
    <m/>
    <s v="LOCATED"/>
    <m/>
    <s v="Hedvig Sterri"/>
    <m/>
    <s v="Third Chance"/>
    <s v="88101266"/>
    <s v="https://app.shipmondo.com/api/v2/print_documents?shipment_ids=181552188"/>
    <m/>
    <d v="2022-03-10T00:00:00"/>
    <s v="-"/>
    <s v="https://fjong.com/admin/pages/edit-outfit/outfit.f3097326923e4b7aa08837728b1a8b29"/>
    <s v="Creative Collective"/>
    <s v="XS Skyway Full Sleeved Top"/>
    <s v="XS"/>
    <s v="hedvigsterri@gmail.com"/>
    <s v="907 85 873"/>
    <m/>
    <m/>
    <x v="3"/>
    <n v="1200"/>
    <n v="500"/>
    <m/>
    <m/>
    <n v="80"/>
    <n v="580"/>
    <n v="0.8"/>
    <n v="464"/>
    <n v="116"/>
    <n v="3"/>
    <n v="2022"/>
    <n v="3"/>
    <e v="#NAME?"/>
    <x v="0"/>
    <x v="3"/>
  </r>
  <r>
    <x v="0"/>
    <s v="REFUND"/>
    <m/>
    <s v="LOCATED"/>
    <m/>
    <s v="Tonje Reinsvollsveen"/>
    <m/>
    <s v="Third Chance"/>
    <n v="88001417"/>
    <s v="https://app.shipmondo.com/api/v2/print_documents?shipment_ids=181664970"/>
    <m/>
    <d v="2022-03-10T00:00:00"/>
    <s v="-"/>
    <s v="https://fjong.com/admin/pages/edit-outfit/outfit.b2206c1b8be94546ab034c86d3fc7006"/>
    <s v="Maud"/>
    <s v="S Lima Sky Blue Dress"/>
    <s v="S"/>
    <s v="t.reinsvollsveen@gmail.com"/>
    <n v="47646830"/>
    <s v="Returned"/>
    <m/>
    <x v="0"/>
    <n v="0"/>
    <n v="10100"/>
    <m/>
    <n v="2500"/>
    <n v="80"/>
    <n v="7680"/>
    <s v="#REF!"/>
    <e v="#VALUE!"/>
    <e v="#VALUE!"/>
    <n v="3"/>
    <n v="2022"/>
    <n v="3"/>
    <e v="#NAME?"/>
    <x v="0"/>
    <x v="1"/>
  </r>
  <r>
    <x v="0"/>
    <s v="REFUND"/>
    <m/>
    <s v="LOCATED"/>
    <m/>
    <s v="Torbjørg Dahle"/>
    <m/>
    <s v="Third Chance"/>
    <s v="kupong-4"/>
    <s v="https://app.shipmondo.com/api/v2/print_documents?shipment_ids=181867191"/>
    <m/>
    <d v="2022-03-11T00:00:00"/>
    <s v="-"/>
    <s v="https://thirdchance.fjong.com/products/molly-cardigan?_pos=2&amp;_psq=molly&amp;_ss=e&amp;_v=1.0"/>
    <s v="Kupong knit.wear"/>
    <s v="Onesize Molly Cardigan"/>
    <s v="S-L"/>
    <s v="t_dahle@hotmail.com"/>
    <n v="90653895"/>
    <s v="Stolen from porch"/>
    <m/>
    <x v="2"/>
    <n v="3200"/>
    <n v="1450"/>
    <n v="0.1"/>
    <n v="1385"/>
    <n v="80"/>
    <n v="0"/>
    <s v="#REF!"/>
    <n v="1044"/>
    <n v="-1044"/>
    <n v="3"/>
    <n v="2022"/>
    <n v="3"/>
    <e v="#NAME?"/>
    <x v="0"/>
    <x v="1"/>
  </r>
  <r>
    <x v="0"/>
    <s v="NY"/>
    <m/>
    <s v="LOCATED"/>
    <m/>
    <s v="Annette Borgersen"/>
    <m/>
    <s v="Third Chance"/>
    <s v="88101201"/>
    <s v="https://app.shipmondo.com/api/v2/print_documents?shipment_ids=182059026"/>
    <m/>
    <d v="2022-03-14T00:00:00"/>
    <s v="-"/>
    <s v="https://fjong.com/admin/pages/edit-outfit/outfit.fee8cc681da44661b16fdf09d0fd7000"/>
    <s v="Ganni"/>
    <s v="M Peony Dress"/>
    <s v="M"/>
    <s v="annette.borgersen@gmail.com"/>
    <s v="970 02 687"/>
    <m/>
    <m/>
    <x v="1"/>
    <n v="3800"/>
    <n v="1500"/>
    <m/>
    <m/>
    <n v="80"/>
    <n v="1580"/>
    <n v="0.8"/>
    <n v="1264"/>
    <n v="316"/>
    <n v="3"/>
    <n v="2022"/>
    <n v="3"/>
    <e v="#NAME?"/>
    <x v="0"/>
    <x v="3"/>
  </r>
  <r>
    <x v="0"/>
    <s v="REFUND"/>
    <m/>
    <s v="LOCATED"/>
    <m/>
    <s v="Viktoria Stensrud"/>
    <m/>
    <s v="Third Chance"/>
    <s v="vintag-1"/>
    <s v="https://app.shipmondo.com/api/v2/print_documents?shipment_ids=182312250"/>
    <m/>
    <d v="2022-03-16T00:00:00"/>
    <s v="-"/>
    <s v="https://fjong.com/admin/pages/edit-outfit/outfit.918e7ea73111bbbe"/>
    <s v="M Vintage fur coat"/>
    <s v="Vintage"/>
    <s v="M"/>
    <s v="viktoriastensrud@gmail.com"/>
    <s v="920 64 347"/>
    <s v="Returned"/>
    <m/>
    <x v="0"/>
    <n v="9000"/>
    <n v="2000"/>
    <m/>
    <n v="2000"/>
    <n v="80"/>
    <n v="80"/>
    <e v="#N/A"/>
    <e v="#N/A"/>
    <e v="#N/A"/>
    <n v="3"/>
    <n v="2022"/>
    <n v="3"/>
    <e v="#NAME?"/>
    <x v="0"/>
    <x v="1"/>
  </r>
  <r>
    <x v="0"/>
    <s v="REFUND"/>
    <m/>
    <s v="LOCATED"/>
    <m/>
    <s v="Åse Tvete"/>
    <m/>
    <s v="Third Chance"/>
    <s v="88101232"/>
    <s v="https://app.shipmondo.com/api/v2/print_documents?shipment_ids=182312364"/>
    <m/>
    <d v="2022-03-17T00:00:00"/>
    <s v="-"/>
    <e v="#N/A"/>
    <e v="#N/A"/>
    <e v="#N/A"/>
    <s v="XXL"/>
    <s v="aasebakk@hotmail.com"/>
    <s v="907 03 812"/>
    <s v="Returned"/>
    <m/>
    <x v="4"/>
    <m/>
    <m/>
    <n v="0.1"/>
    <n v="855"/>
    <n v="80"/>
    <n v="0"/>
    <n v="0"/>
    <n v="0"/>
    <n v="80"/>
    <n v="3"/>
    <n v="2022"/>
    <n v="3"/>
    <e v="#NAME?"/>
    <x v="0"/>
    <x v="1"/>
  </r>
  <r>
    <x v="0"/>
    <s v="NY"/>
    <m/>
    <s v="LOCATED"/>
    <m/>
    <s v="Inger Nordqvist"/>
    <m/>
    <s v="Third Chance"/>
    <n v="88001691"/>
    <s v="https://app.shipmondo.com/api/v2/print_documents?shipment_ids=182461854"/>
    <m/>
    <d v="2022-03-18T00:00:00"/>
    <s v="-"/>
    <s v="https://fjong.com/admin/pages/edit-outfit/outfit.8730c25b49a247be"/>
    <s v="Samsøe Samsøe"/>
    <s v="S Mano top"/>
    <s v="S"/>
    <s v="inger.nordqvist@yahoo.com"/>
    <s v="404 74 222"/>
    <m/>
    <m/>
    <x v="0"/>
    <n v="1000"/>
    <n v="450"/>
    <m/>
    <m/>
    <n v="80"/>
    <n v="530"/>
    <n v="0"/>
    <n v="0"/>
    <n v="530"/>
    <n v="3"/>
    <n v="2022"/>
    <n v="3"/>
    <e v="#NAME?"/>
    <x v="0"/>
    <x v="3"/>
  </r>
  <r>
    <x v="0"/>
    <s v="NY"/>
    <m/>
    <s v="LOCATED"/>
    <m/>
    <s v="Rikke Tverberg"/>
    <m/>
    <s v="Third Chance"/>
    <n v="88002947"/>
    <s v="https://app.shipmondo.com/api/v2/print_documents?shipment_ids=182484558"/>
    <m/>
    <d v="2022-03-18T00:00:00"/>
    <s v="-"/>
    <s v="https://fjong.com/admin/pages/edit-outfit/outfit.ae3b425f7b70953b"/>
    <s v="Samsøe Samsøe"/>
    <s v="S Willow Short Dress Black"/>
    <s v="S"/>
    <s v="riktve@gmail.com"/>
    <s v="970 79 692"/>
    <m/>
    <m/>
    <x v="0"/>
    <n v="1000"/>
    <n v="400"/>
    <m/>
    <m/>
    <n v="80"/>
    <n v="480"/>
    <n v="0"/>
    <n v="0"/>
    <n v="480"/>
    <n v="3"/>
    <n v="2022"/>
    <n v="3"/>
    <e v="#NAME?"/>
    <x v="0"/>
    <x v="3"/>
  </r>
  <r>
    <x v="0"/>
    <s v="NY"/>
    <m/>
    <s v="LOCATED"/>
    <m/>
    <s v="Frieda Valentina Nygaard"/>
    <m/>
    <s v="Third Chance"/>
    <n v="88100763"/>
    <s v="https://app.shipmondo.com/api/v2/print_documents?shipment_ids=182636433"/>
    <m/>
    <d v="2022-03-20T00:00:00"/>
    <s v="-"/>
    <s v="https://fjong.com/admin/pages/edit-outfit/outfit.c27c17ce72dc43058efce34e24bcffb9"/>
    <s v="By Malene Birger"/>
    <s v="M Ayaja Striped Skirt"/>
    <s v="M"/>
    <s v="friedavalentina@gmail.com"/>
    <n v="93671423"/>
    <m/>
    <m/>
    <x v="1"/>
    <n v="2000"/>
    <n v="800"/>
    <m/>
    <m/>
    <n v="80"/>
    <n v="880"/>
    <n v="0.8"/>
    <n v="704"/>
    <n v="176"/>
    <n v="3"/>
    <n v="2022"/>
    <n v="3"/>
    <e v="#NAME?"/>
    <x v="0"/>
    <x v="3"/>
  </r>
  <r>
    <x v="0"/>
    <s v="NY"/>
    <m/>
    <s v="LOCATED"/>
    <m/>
    <s v="Frieda Valentina Nygaard"/>
    <m/>
    <s v="Third Chance"/>
    <n v="88000481"/>
    <m/>
    <m/>
    <d v="2022-03-20T00:00:00"/>
    <s v="-"/>
    <s v="https://fjong.com/admin/pages/edit-outfit/outfit.ae6321b563974c5f"/>
    <s v="Carven"/>
    <s v="Robe en Lurex Dress"/>
    <s v="M"/>
    <m/>
    <m/>
    <m/>
    <m/>
    <x v="0"/>
    <n v="5200"/>
    <n v="1000"/>
    <m/>
    <m/>
    <n v="0"/>
    <n v="1000"/>
    <n v="0"/>
    <n v="0"/>
    <n v="1000"/>
    <n v="3"/>
    <n v="2022"/>
    <n v="3"/>
    <e v="#NAME?"/>
    <x v="0"/>
    <x v="3"/>
  </r>
  <r>
    <x v="0"/>
    <s v="NY"/>
    <m/>
    <s v="LOCATED"/>
    <m/>
    <s v="Elin Korneliussen"/>
    <m/>
    <s v="Third Chance"/>
    <n v="88000433"/>
    <s v="https://app.shipmondo.com/api/v2/print_documents?shipment_ids=182636658"/>
    <m/>
    <d v="2022-03-20T00:00:00"/>
    <s v="-"/>
    <s v="https://fjong.com/admin/pages/edit-outfit/outfit.9c2285b935d84f3b85e9678007eac190"/>
    <s v="Samsøe Samsøe"/>
    <s v="L Serena ls Eden Blouse"/>
    <s v="L"/>
    <s v="elinkorn@gmail.com"/>
    <n v="41675005"/>
    <m/>
    <m/>
    <x v="0"/>
    <n v="1000"/>
    <n v="300"/>
    <m/>
    <m/>
    <n v="80"/>
    <n v="380"/>
    <n v="0"/>
    <n v="0"/>
    <n v="380"/>
    <n v="3"/>
    <n v="2022"/>
    <n v="3"/>
    <e v="#NAME?"/>
    <x v="0"/>
    <x v="3"/>
  </r>
  <r>
    <x v="0"/>
    <s v="NY"/>
    <m/>
    <s v="LOCATED"/>
    <m/>
    <s v="Hanna Hall"/>
    <m/>
    <s v="Third Chance"/>
    <s v="88200162"/>
    <m/>
    <m/>
    <d v="2022-03-21T00:00:00"/>
    <m/>
    <s v="https://fjong.com/admin/pages/edit-outfit/outfit.aabec0f9392d459cb1158a3feafa42c3"/>
    <s v="IBEN"/>
    <s v="XS Elias Shirt Moonlight"/>
    <s v="XS"/>
    <s v="hanna@fjong.com"/>
    <n v="99125105"/>
    <m/>
    <m/>
    <x v="5"/>
    <n v="1800"/>
    <n v="700"/>
    <n v="0.2"/>
    <m/>
    <n v="0"/>
    <n v="560"/>
    <n v="0.8"/>
    <n v="448"/>
    <n v="112"/>
    <n v="3"/>
    <n v="2022"/>
    <n v="3"/>
    <e v="#NAME?"/>
    <x v="0"/>
    <x v="3"/>
  </r>
  <r>
    <x v="0"/>
    <s v="NY"/>
    <m/>
    <s v="LOCATED"/>
    <m/>
    <s v="Valentina Rindal"/>
    <m/>
    <s v="Third Chance"/>
    <n v="88100004"/>
    <s v="https://app.shipmondo.com/api/v2/print_documents?shipment_ids=183599820"/>
    <m/>
    <d v="2022-03-29T00:00:00"/>
    <s v="-"/>
    <s v="https://fjong.com/admin/pages/edit-outfit/outfit.90905e386df640ff96ea108db7afabfa"/>
    <s v="Line of Oslo"/>
    <s v="S Tara Satin Pink Blouse"/>
    <s v="S"/>
    <s v="valentinarindal@gmail.com"/>
    <s v="958 73 054"/>
    <m/>
    <m/>
    <x v="0"/>
    <n v="750"/>
    <n v="250"/>
    <m/>
    <m/>
    <n v="80"/>
    <n v="330"/>
    <n v="0"/>
    <n v="0"/>
    <n v="330"/>
    <n v="3"/>
    <n v="2022"/>
    <n v="3"/>
    <e v="#NAME?"/>
    <x v="0"/>
    <x v="3"/>
  </r>
  <r>
    <x v="0"/>
    <s v="NY"/>
    <m/>
    <s v="LOCATED"/>
    <m/>
    <s v="Valentina Rindal"/>
    <m/>
    <s v="Third Chance"/>
    <n v="88000578"/>
    <m/>
    <m/>
    <d v="2022-03-29T00:00:00"/>
    <s v="-"/>
    <s v="https://fjong.com/admin/pages/edit-outfit/outfit.e536b14584e64882bf1a43fcbe402bd8"/>
    <s v="Line of Oslo"/>
    <s v="L Hannah Satin Pink"/>
    <s v="L"/>
    <m/>
    <m/>
    <m/>
    <m/>
    <x v="0"/>
    <n v="900"/>
    <n v="300"/>
    <m/>
    <m/>
    <n v="0"/>
    <n v="300"/>
    <n v="0"/>
    <n v="0"/>
    <n v="300"/>
    <n v="3"/>
    <n v="2022"/>
    <n v="3"/>
    <e v="#NAME?"/>
    <x v="0"/>
    <x v="3"/>
  </r>
  <r>
    <x v="0"/>
    <s v="NY"/>
    <m/>
    <s v="LOCATED"/>
    <m/>
    <s v="Caroline Gierløff"/>
    <m/>
    <s v="Third Chance"/>
    <s v="88101071"/>
    <s v="https://app.shipmondo.com/api/v2/print_documents?shipment_ids=183634920"/>
    <m/>
    <d v="2022-03-29T00:00:00"/>
    <s v="-"/>
    <s v="https://no.fjong.com/admin/pages/edit-outfit/outfit.6fc5c66c5cfa4cffb2dd90254bf417a2"/>
    <s v="Designers Remix"/>
    <s v="L Kevin Shirt"/>
    <s v="L"/>
    <s v="carolinerwang@gmail.com"/>
    <s v="936 19 595"/>
    <m/>
    <m/>
    <x v="1"/>
    <n v="1600"/>
    <n v="550"/>
    <m/>
    <m/>
    <n v="80"/>
    <n v="630"/>
    <n v="0.8"/>
    <n v="504"/>
    <n v="126"/>
    <n v="3"/>
    <n v="2022"/>
    <n v="3"/>
    <e v="#NAME?"/>
    <x v="0"/>
    <x v="3"/>
  </r>
  <r>
    <x v="0"/>
    <s v="NY"/>
    <m/>
    <s v="LOCATED"/>
    <m/>
    <s v="Caroline Gierløff"/>
    <m/>
    <s v="Third Chance"/>
    <s v="88100322"/>
    <m/>
    <m/>
    <d v="2022-03-29T00:00:00"/>
    <s v="-"/>
    <s v="https://fjong.com/admin/pages/edit-outfit/outfit.9cb602e5b83949d49bc50bbbfa5b7d04"/>
    <s v="Creative Collective"/>
    <s v="L Dusk Blue Jeans Jacket"/>
    <s v="L"/>
    <m/>
    <m/>
    <m/>
    <m/>
    <x v="3"/>
    <n v="1200"/>
    <n v="600"/>
    <m/>
    <m/>
    <n v="0"/>
    <n v="600"/>
    <n v="0.8"/>
    <n v="480"/>
    <n v="120"/>
    <n v="3"/>
    <n v="2022"/>
    <n v="3"/>
    <e v="#NAME?"/>
    <x v="0"/>
    <x v="3"/>
  </r>
  <r>
    <x v="0"/>
    <s v="NY"/>
    <m/>
    <s v="LOCATED"/>
    <m/>
    <s v="Kristina Ødegaard"/>
    <m/>
    <s v="Third Chance"/>
    <s v="88000391"/>
    <s v="https://app.shipmondo.com/api/v2/print_documents?shipment_ids=183753888"/>
    <m/>
    <d v="2022-03-30T00:00:00"/>
    <s v="-"/>
    <s v="https://fjong.com/admin/pages/edit-outfit/outfit.fc591bc905fd4943a8d1022f6576efe1"/>
    <s v="By Malene Birger"/>
    <s v="L Satin Skirt Clemence"/>
    <s v="L"/>
    <s v="kdrivdal@gmail.com"/>
    <s v="473 80 357"/>
    <m/>
    <m/>
    <x v="0"/>
    <n v="2200"/>
    <n v="850"/>
    <m/>
    <m/>
    <n v="80"/>
    <n v="930"/>
    <n v="0"/>
    <n v="0"/>
    <n v="930"/>
    <n v="3"/>
    <n v="2022"/>
    <n v="3"/>
    <e v="#NAME?"/>
    <x v="0"/>
    <x v="3"/>
  </r>
  <r>
    <x v="0"/>
    <s v="NY"/>
    <m/>
    <s v="LOCATED"/>
    <m/>
    <s v="Kristina Ødegaard"/>
    <m/>
    <s v="Third Chance"/>
    <n v="88001883"/>
    <m/>
    <m/>
    <d v="2022-03-30T00:00:00"/>
    <s v="-"/>
    <s v="https://fjong.com/admin/pages/edit-outfit/outfit.00731d8db5504c64af534f9f43a7f061"/>
    <s v="Samsøe Samsøe"/>
    <s v="L Heaston Skirt Hushed Violet"/>
    <s v="L"/>
    <m/>
    <m/>
    <m/>
    <m/>
    <x v="0"/>
    <n v="1350"/>
    <n v="400"/>
    <m/>
    <m/>
    <n v="0"/>
    <n v="400"/>
    <n v="0"/>
    <n v="0"/>
    <n v="400"/>
    <n v="3"/>
    <n v="2022"/>
    <n v="3"/>
    <e v="#NAME?"/>
    <x v="0"/>
    <x v="3"/>
  </r>
  <r>
    <x v="0"/>
    <s v="NY"/>
    <m/>
    <s v="LOCATED"/>
    <m/>
    <s v="Frieda Valentina Nygaard"/>
    <m/>
    <s v="Third Chance"/>
    <n v="88200373"/>
    <s v="https://app.shipmondo.com/api/v2/print_documents?shipment_ids=184377846"/>
    <m/>
    <d v="2022-04-01T00:00:00"/>
    <s v="-"/>
    <s v="https://fjong.com/admin/pages/edit-outfit/outfit.111aa3d2b67a4bfd8be45b0039bb5ed1"/>
    <s v="Holzweiler"/>
    <s v="M Oda Jeans"/>
    <s v="L"/>
    <s v="friedavalentina@gmail.com"/>
    <n v="93671423"/>
    <m/>
    <m/>
    <x v="6"/>
    <n v="2400"/>
    <n v="700"/>
    <m/>
    <m/>
    <n v="80"/>
    <n v="780"/>
    <n v="0.8"/>
    <n v="624"/>
    <n v="156"/>
    <n v="4"/>
    <n v="2022"/>
    <n v="4"/>
    <e v="#NAME?"/>
    <x v="0"/>
    <x v="4"/>
  </r>
  <r>
    <x v="0"/>
    <s v="NY"/>
    <m/>
    <s v="LOCATED"/>
    <m/>
    <s v="Marianne Ervik Folden"/>
    <m/>
    <s v="Third Chance"/>
    <n v="88101301"/>
    <s v="https://app.shipmondo.com/api/v2/print_documents?shipment_ids=184377846"/>
    <m/>
    <d v="2022-04-04T00:00:00"/>
    <s v="-"/>
    <s v="https://fjong.com/admin/pages/edit-outfit/outfit.59f5e44d06e04f8994127e5f6cc8c05c"/>
    <s v="FWSS"/>
    <s v="S High Pressure Skirt"/>
    <s v="L"/>
    <s v="marianne.ervik@gmail.com"/>
    <s v="908 25 234"/>
    <m/>
    <m/>
    <x v="0"/>
    <n v="2600"/>
    <n v="1050"/>
    <n v="0.1"/>
    <m/>
    <n v="80"/>
    <n v="1025"/>
    <n v="0"/>
    <n v="0"/>
    <n v="1025"/>
    <n v="4"/>
    <n v="2022"/>
    <n v="4"/>
    <e v="#NAME?"/>
    <x v="0"/>
    <x v="4"/>
  </r>
  <r>
    <x v="0"/>
    <s v="NY"/>
    <m/>
    <s v="LOCATED"/>
    <m/>
    <s v="Silje Marie Søgnen"/>
    <m/>
    <s v="Third Chance"/>
    <s v="kupong-8"/>
    <s v="https://app.shipmondo.com/api/v2/print_documents?shipment_ids=184478610"/>
    <m/>
    <d v="2022-04-05T00:00:00"/>
    <s v="-"/>
    <s v="https://thirdchance.fjong.com/products/emma-pants-camel?variant=41356755239091"/>
    <s v="Kupong knit.wear"/>
    <s v="M Emma Pants glatt 1"/>
    <s v="M"/>
    <s v="silje.marie.sognen@live.no"/>
    <s v="974 07 542"/>
    <m/>
    <m/>
    <x v="2"/>
    <n v="1400"/>
    <n v="550"/>
    <m/>
    <m/>
    <n v="80"/>
    <n v="630"/>
    <n v="0.8"/>
    <n v="504"/>
    <n v="126"/>
    <n v="4"/>
    <n v="2022"/>
    <n v="4"/>
    <e v="#NAME?"/>
    <x v="0"/>
    <x v="4"/>
  </r>
  <r>
    <x v="0"/>
    <s v="NY"/>
    <m/>
    <s v="LOCATED"/>
    <m/>
    <s v="Silje Marie Søgnen"/>
    <m/>
    <s v="Third Chance"/>
    <s v="kupong-11"/>
    <m/>
    <m/>
    <d v="2022-04-05T00:00:00"/>
    <s v="-"/>
    <s v="https://thirdchance.fjong.com/products/emma-ls-sweater-camel"/>
    <s v="Kupong knit.wear"/>
    <s v="M Emma LS Sweater"/>
    <s v="M"/>
    <m/>
    <m/>
    <m/>
    <m/>
    <x v="2"/>
    <n v="1600"/>
    <n v="600"/>
    <m/>
    <m/>
    <n v="0"/>
    <n v="600"/>
    <n v="0.8"/>
    <n v="480"/>
    <n v="120"/>
    <n v="4"/>
    <n v="2022"/>
    <n v="4"/>
    <e v="#NAME?"/>
    <x v="0"/>
    <x v="4"/>
  </r>
  <r>
    <x v="0"/>
    <s v="NY"/>
    <m/>
    <s v="LOCATED"/>
    <m/>
    <s v="Helene Helland"/>
    <m/>
    <s v="Third Chance"/>
    <s v="kupong-9"/>
    <s v="https://app.shipmondo.com/api/v2/print_documents?shipment_ids=184506045"/>
    <m/>
    <d v="2022-04-05T00:00:00"/>
    <s v="-"/>
    <s v="-"/>
    <s v="Kupong knit.wear"/>
    <s v="M Emma Pants glatt 2"/>
    <s v="M"/>
    <s v="helene.l.helland@gmail.com"/>
    <s v="411 29 794"/>
    <m/>
    <m/>
    <x v="2"/>
    <n v="1400"/>
    <n v="550"/>
    <n v="0.1"/>
    <m/>
    <n v="80"/>
    <n v="575"/>
    <n v="0.8"/>
    <n v="460"/>
    <n v="115"/>
    <n v="4"/>
    <n v="2022"/>
    <n v="4"/>
    <e v="#NAME?"/>
    <x v="0"/>
    <x v="4"/>
  </r>
  <r>
    <x v="0"/>
    <s v="NY"/>
    <m/>
    <s v="LOCATED"/>
    <m/>
    <s v="Anita Bakk Henriksen"/>
    <m/>
    <s v="Third Chance"/>
    <s v="88101129"/>
    <s v="https://app.shipmondo.com/api/v2/print_documents?shipment_ids=185480802"/>
    <m/>
    <d v="2022-04-12T00:00:00"/>
    <s v="-"/>
    <s v="https://fjong.com/admin/pages/edit-outfit/outfit.870addd15a984f2787fdf85cddb64d42"/>
    <s v="Creative Collective"/>
    <s v="XL 2 Porcelain Rose Tara Sweater"/>
    <s v="XL"/>
    <s v="anitabakk@gmail.com"/>
    <s v="488 93 301"/>
    <m/>
    <m/>
    <x v="1"/>
    <n v="1300"/>
    <n v="450"/>
    <m/>
    <m/>
    <n v="80"/>
    <n v="530"/>
    <n v="0.8"/>
    <n v="424"/>
    <n v="106"/>
    <n v="4"/>
    <n v="2022"/>
    <n v="4"/>
    <e v="#NAME?"/>
    <x v="0"/>
    <x v="4"/>
  </r>
  <r>
    <x v="0"/>
    <s v="NY"/>
    <m/>
    <s v="LOCATED"/>
    <m/>
    <s v="Naba Mehmood"/>
    <m/>
    <s v="Third Chance"/>
    <n v="10688992"/>
    <s v="https://app.shipmondo.com/api/v2/print_documents?shipment_ids=185542440"/>
    <m/>
    <d v="2022-04-12T00:00:00"/>
    <s v="-"/>
    <s v="https://fjong.com/admin/pages/edit-outfit/outfit.be4fe65c50663cf3"/>
    <s v="Jarlo"/>
    <s v="Blaze red L"/>
    <s v="L"/>
    <s v="nabameh@gmail.com"/>
    <s v="459 16 973"/>
    <m/>
    <m/>
    <x v="0"/>
    <n v="1500"/>
    <n v="450"/>
    <n v="0.1"/>
    <m/>
    <n v="80"/>
    <n v="485"/>
    <n v="0"/>
    <n v="0"/>
    <n v="485"/>
    <n v="4"/>
    <n v="2022"/>
    <n v="4"/>
    <e v="#NAME?"/>
    <x v="0"/>
    <x v="4"/>
  </r>
  <r>
    <x v="0"/>
    <s v="NY"/>
    <m/>
    <s v="LOCATED"/>
    <m/>
    <s v="Ida Therese Olsen"/>
    <m/>
    <s v="Third Chance"/>
    <n v="88000134"/>
    <s v="https://app.shipmondo.com/api/v2/print_documents?shipment_ids=185849610"/>
    <m/>
    <d v="2022-04-14T00:00:00"/>
    <s v="-"/>
    <s v="https://fjong.com/admin/pages/edit-outfit/outfit.4d4e09b9b0e543a3ba29014099787eb9"/>
    <s v="FWSS"/>
    <s v="L Isabella Wrap Top Grayed Jade"/>
    <s v="L"/>
    <s v="Idaolsen25@gmail.com"/>
    <n v="93400811"/>
    <m/>
    <m/>
    <x v="0"/>
    <n v="2500"/>
    <n v="700"/>
    <n v="0.1"/>
    <m/>
    <n v="80"/>
    <n v="710"/>
    <n v="0"/>
    <n v="0"/>
    <n v="710"/>
    <n v="4"/>
    <n v="2022"/>
    <n v="4"/>
    <e v="#NAME?"/>
    <x v="0"/>
    <x v="4"/>
  </r>
  <r>
    <x v="0"/>
    <s v="NY"/>
    <m/>
    <s v="LOCATED"/>
    <m/>
    <s v="Ida Therese Olsen"/>
    <m/>
    <s v="Third Chance"/>
    <n v="88001540"/>
    <m/>
    <m/>
    <d v="2022-04-14T00:00:00"/>
    <s v="-"/>
    <s v="https://fjong.com/admin/pages/edit-outfit/outfit.881c622dd1ad4a4696de3155635e6ac3"/>
    <s v="Samsøe Samsøe"/>
    <s v="L Nadia Skirt Hushed Violet"/>
    <s v="L"/>
    <s v="Idaolsen25@gmail.com"/>
    <n v="93400811"/>
    <m/>
    <m/>
    <x v="0"/>
    <n v="1000"/>
    <n v="450"/>
    <n v="0.1"/>
    <m/>
    <n v="0"/>
    <n v="405"/>
    <n v="0"/>
    <n v="0"/>
    <n v="405"/>
    <n v="4"/>
    <n v="2022"/>
    <n v="4"/>
    <e v="#NAME?"/>
    <x v="0"/>
    <x v="4"/>
  </r>
  <r>
    <x v="0"/>
    <s v="NY"/>
    <m/>
    <s v="LOCATED"/>
    <m/>
    <s v="Christina Peel"/>
    <m/>
    <s v="Third Chance"/>
    <s v="bytimo-1"/>
    <s v="https://app.shipmondo.com/api/v2/print_documents?shipment_ids=185850705"/>
    <m/>
    <d v="2022-04-18T00:00:00"/>
    <s v="-"/>
    <s v="https://fjong.com/admin/pages/edit-outfit/outfit.b0c0de9e57841e7c"/>
    <s v="byTiMo"/>
    <s v="S Black Maxi Dress"/>
    <s v="S"/>
    <s v="christinapeel@gmail.com"/>
    <s v="916 26 080"/>
    <m/>
    <m/>
    <x v="0"/>
    <n v="2000"/>
    <n v="600"/>
    <n v="0.1"/>
    <m/>
    <n v="80"/>
    <n v="620"/>
    <n v="0"/>
    <n v="0"/>
    <n v="620"/>
    <n v="4"/>
    <n v="2022"/>
    <n v="4"/>
    <e v="#NAME?"/>
    <x v="0"/>
    <x v="4"/>
  </r>
  <r>
    <x v="0"/>
    <s v="NY"/>
    <m/>
    <s v="LOCATED"/>
    <m/>
    <s v="Tiril Bjørsom"/>
    <m/>
    <s v="Third Chance"/>
    <s v="88200182"/>
    <s v="https://app.shipmondo.com/api/v2/print_documents?shipment_ids=186160548"/>
    <m/>
    <d v="2022-04-19T00:00:00"/>
    <s v="-"/>
    <s v="https://fjong.com/admin/pages/edit-outfit/outfit.59ddaed88ab44fc58a989b1b6e46768e"/>
    <s v="IBEN"/>
    <s v="L Dante Dress Off White"/>
    <s v="L"/>
    <s v="tirilberg@gmail.com"/>
    <n v="41258805"/>
    <m/>
    <m/>
    <x v="5"/>
    <n v="2900"/>
    <n v="1300"/>
    <m/>
    <m/>
    <n v="80"/>
    <n v="1380"/>
    <n v="0.8"/>
    <n v="1104"/>
    <n v="276"/>
    <n v="4"/>
    <n v="2022"/>
    <n v="4"/>
    <e v="#NAME?"/>
    <x v="0"/>
    <x v="4"/>
  </r>
  <r>
    <x v="0"/>
    <s v="NY"/>
    <m/>
    <s v="LOCATED"/>
    <m/>
    <s v="Thea Christiansen"/>
    <m/>
    <s v="Third Chance"/>
    <n v="88001413"/>
    <s v="https://app.shipmondo.com/api/v2/print_documents?shipment_ids=186480369"/>
    <m/>
    <d v="2022-04-21T00:00:00"/>
    <s v="-"/>
    <s v="https://fjong.com/admin/pages/edit-outfit/outfit.ee608350f8c64d238744d67b1cdeec3c"/>
    <s v="Maud"/>
    <s v="S Butterfly Long Dress Aspen Gold"/>
    <s v="S"/>
    <s v="thea_lc@hotmail.com"/>
    <s v="478 26 446"/>
    <m/>
    <m/>
    <x v="0"/>
    <n v="2800"/>
    <n v="1100"/>
    <m/>
    <m/>
    <n v="80"/>
    <n v="1180"/>
    <n v="0"/>
    <n v="0"/>
    <n v="1180"/>
    <n v="4"/>
    <n v="2022"/>
    <n v="4"/>
    <e v="#NAME?"/>
    <x v="0"/>
    <x v="4"/>
  </r>
  <r>
    <x v="0"/>
    <s v="NY"/>
    <m/>
    <s v="LOCATED"/>
    <m/>
    <s v="Thea Christiansen"/>
    <m/>
    <s v="Third Chance"/>
    <n v="88000408"/>
    <m/>
    <m/>
    <d v="2022-04-21T00:00:00"/>
    <s v="-"/>
    <s v="https://fjong.com/admin/pages/edit-outfit/outfit.acefb4576277494ebf8a334cf8e4c43c"/>
    <s v="FWSS"/>
    <s v="XS Runa Skirt Red Pique-Nique"/>
    <s v="XS"/>
    <s v="thea_lc@hotmail.com"/>
    <s v="479 26 446"/>
    <m/>
    <m/>
    <x v="0"/>
    <n v="1500"/>
    <n v="600"/>
    <m/>
    <m/>
    <n v="0"/>
    <n v="600"/>
    <n v="0"/>
    <n v="0"/>
    <n v="600"/>
    <n v="4"/>
    <n v="2022"/>
    <n v="4"/>
    <e v="#NAME?"/>
    <x v="0"/>
    <x v="4"/>
  </r>
  <r>
    <x v="0"/>
    <s v="NY"/>
    <m/>
    <s v="LOCATED"/>
    <m/>
    <s v="Thea Christiansen"/>
    <m/>
    <s v="Third Chance"/>
    <s v="88101251"/>
    <m/>
    <m/>
    <d v="2022-04-21T00:00:00"/>
    <s v="-"/>
    <s v="https://fjong.com/admin/pages/edit-outfit/outfit.e0def5f68a2447e6adc6e194fa82fa02"/>
    <s v="Creative Collective"/>
    <s v="XS Skyway Ruffle Floral Sleeve Top"/>
    <s v="XS"/>
    <s v="thea_lc@hotmail.com"/>
    <s v="480 26 446"/>
    <m/>
    <m/>
    <x v="3"/>
    <n v="1100"/>
    <n v="450"/>
    <m/>
    <m/>
    <n v="0"/>
    <n v="450"/>
    <n v="0.8"/>
    <n v="360"/>
    <n v="90"/>
    <n v="4"/>
    <n v="2022"/>
    <n v="4"/>
    <e v="#NAME?"/>
    <x v="0"/>
    <x v="4"/>
  </r>
  <r>
    <x v="0"/>
    <s v="NY"/>
    <m/>
    <s v="LOCATED"/>
    <m/>
    <s v="Nini Myhrvold"/>
    <m/>
    <s v="Third Chance"/>
    <n v="88000171"/>
    <s v="https://app.shipmondo.com/api/v2/print_documents?shipment_ids=186695379"/>
    <m/>
    <d v="2022-04-23T00:00:00"/>
    <s v="-"/>
    <s v="https://fjong.com/admin/pages/edit-outfit/outfit.0c20133857c441f59e528b29387fed2b"/>
    <s v="Hofmann Copenhagen"/>
    <s v="Ella&amp;Il"/>
    <s v="L"/>
    <s v="ninimyhrvold@gmail.com"/>
    <s v="926 27 613"/>
    <m/>
    <m/>
    <x v="0"/>
    <n v="1000"/>
    <n v="450"/>
    <m/>
    <m/>
    <n v="80"/>
    <n v="530"/>
    <n v="0"/>
    <n v="0"/>
    <n v="530"/>
    <n v="4"/>
    <n v="2022"/>
    <n v="4"/>
    <e v="#NAME?"/>
    <x v="0"/>
    <x v="4"/>
  </r>
  <r>
    <x v="0"/>
    <s v="NY"/>
    <m/>
    <s v="LOCATED"/>
    <m/>
    <s v="Nini Myhrvold"/>
    <m/>
    <s v="Third Chance"/>
    <n v="88000234"/>
    <m/>
    <m/>
    <d v="2022-04-23T00:00:00"/>
    <s v="-"/>
    <s v="https://fjong.com/admin/pages/edit-outfit/outfit.48abe912a1f740659e1a7d6edf0456a9"/>
    <s v="FWSS"/>
    <s v="L Vanilla Custard Nicoline Skirt"/>
    <s v="L"/>
    <s v="ninimyhrvold@gmail.com"/>
    <m/>
    <m/>
    <m/>
    <x v="0"/>
    <n v="1300"/>
    <n v="550"/>
    <m/>
    <m/>
    <n v="0"/>
    <n v="550"/>
    <n v="0"/>
    <n v="0"/>
    <n v="550"/>
    <n v="4"/>
    <n v="2022"/>
    <n v="4"/>
    <e v="#NAME?"/>
    <x v="0"/>
    <x v="4"/>
  </r>
  <r>
    <x v="0"/>
    <s v="REFUND"/>
    <m/>
    <s v="LOCATED"/>
    <m/>
    <s v="Hanne Jordell"/>
    <m/>
    <s v="Third Chance"/>
    <s v="88100827"/>
    <s v="https://app.shipmondo.com/api/v2/print_documents?shipment_ids=186695703"/>
    <m/>
    <d v="2022-04-23T00:00:00"/>
    <s v="-"/>
    <e v="#N/A"/>
    <e v="#N/A"/>
    <e v="#N/A"/>
    <s v="L"/>
    <s v="hanne.jordell@gmail.com"/>
    <s v="986 42 924"/>
    <s v="Returned"/>
    <m/>
    <x v="4"/>
    <m/>
    <m/>
    <m/>
    <n v="1720"/>
    <n v="80"/>
    <n v="0"/>
    <n v="0"/>
    <n v="0"/>
    <n v="80"/>
    <n v="4"/>
    <n v="2022"/>
    <n v="4"/>
    <e v="#NAME?"/>
    <x v="0"/>
    <x v="1"/>
  </r>
  <r>
    <x v="0"/>
    <s v="NY"/>
    <m/>
    <s v="LOCATED"/>
    <m/>
    <s v="Marith Rasmussen"/>
    <m/>
    <s v="Third Chance"/>
    <n v="88100988"/>
    <s v="https://app.shipmondo.com/api/v2/print_documents?shipment_ids=186695952"/>
    <m/>
    <d v="2022-04-23T00:00:00"/>
    <s v="-"/>
    <s v="https://fjong.com/admin/pages/edit-outfit/outfit.c6af39a91ea24408bec71a2fd67996c1"/>
    <s v="Carven"/>
    <s v="M1 Ruffled Red Skirt"/>
    <s v="M"/>
    <s v="marith.rasmussen@gmail.com"/>
    <s v="911 07 765"/>
    <m/>
    <m/>
    <x v="1"/>
    <n v="3600"/>
    <n v="1450"/>
    <m/>
    <m/>
    <n v="80"/>
    <n v="1530"/>
    <n v="0.8"/>
    <n v="1224"/>
    <n v="306"/>
    <n v="4"/>
    <n v="2022"/>
    <n v="4"/>
    <e v="#NAME?"/>
    <x v="0"/>
    <x v="4"/>
  </r>
  <r>
    <x v="0"/>
    <s v="NY"/>
    <m/>
    <s v="LOCATED"/>
    <m/>
    <s v="Marith Rasmussen"/>
    <m/>
    <s v="Third Chance"/>
    <s v="88101143"/>
    <m/>
    <m/>
    <d v="2022-04-23T00:00:00"/>
    <s v="-"/>
    <s v="https://fjong.com/admin/pages/edit-outfit/outfit.1abb743732ab455789b71cf43061f073"/>
    <s v="By Malene Birger"/>
    <s v="S Red Risandra Dress"/>
    <s v="S"/>
    <s v="marith.rasmussen@gmail.com"/>
    <m/>
    <m/>
    <m/>
    <x v="1"/>
    <n v="3800"/>
    <n v="1600"/>
    <m/>
    <m/>
    <n v="0"/>
    <n v="1600"/>
    <n v="0.8"/>
    <n v="1280"/>
    <n v="320"/>
    <n v="4"/>
    <n v="2022"/>
    <n v="4"/>
    <e v="#NAME?"/>
    <x v="0"/>
    <x v="4"/>
  </r>
  <r>
    <x v="0"/>
    <s v="NY"/>
    <m/>
    <s v="LOCATED"/>
    <m/>
    <s v="Ulrika Norheden"/>
    <m/>
    <s v="Third Chance"/>
    <n v="88001488"/>
    <s v="https://app.shipmondo.com/api/v2/print_documents?shipment_ids=187355496"/>
    <m/>
    <d v="2022-04-28T00:00:00"/>
    <s v="-"/>
    <s v="https://fjong.com/admin/pages/edit-outfit/outfit.8f613a6bec774468879e261136c5d41f"/>
    <s v="Samsøe Samsøe"/>
    <s v="L Willow Chinois Green Jumpsuit"/>
    <s v="L"/>
    <s v="ulrika.norheden@gmail.com"/>
    <s v="950 25 005"/>
    <m/>
    <m/>
    <x v="0"/>
    <n v="1500"/>
    <n v="550"/>
    <n v="0.1"/>
    <m/>
    <n v="80"/>
    <n v="575"/>
    <n v="0"/>
    <n v="0"/>
    <n v="575"/>
    <n v="4"/>
    <n v="2022"/>
    <n v="4"/>
    <e v="#NAME?"/>
    <x v="0"/>
    <x v="4"/>
  </r>
  <r>
    <x v="0"/>
    <s v="NY"/>
    <m/>
    <s v="LOCATED"/>
    <m/>
    <s v="Ulrika Norheden"/>
    <m/>
    <s v="Third Chance"/>
    <s v="88100925"/>
    <m/>
    <m/>
    <d v="2022-04-28T00:00:00"/>
    <s v="-"/>
    <s v="https://fjong.com/admin/pages/edit-outfit/outfit.f35fb9bc8b8443c9ba9cbfb936f5e5df"/>
    <s v="Ganni"/>
    <s v="XL2 Cameron Skirt"/>
    <s v="XL"/>
    <m/>
    <m/>
    <m/>
    <m/>
    <x v="1"/>
    <n v="2100"/>
    <n v="850"/>
    <n v="0.1"/>
    <m/>
    <n v="0"/>
    <n v="765"/>
    <n v="0.8"/>
    <n v="612"/>
    <n v="153"/>
    <n v="4"/>
    <n v="2022"/>
    <n v="4"/>
    <e v="#NAME?"/>
    <x v="0"/>
    <x v="4"/>
  </r>
  <r>
    <x v="0"/>
    <s v="NY"/>
    <m/>
    <s v="LOCATED"/>
    <m/>
    <s v="Thea Christiansen"/>
    <m/>
    <s v="Third Chance"/>
    <n v="88100878"/>
    <s v="https://app.shipmondo.com/api/v2/print_documents?shipment_ids=187602183"/>
    <m/>
    <d v="2022-04-30T00:00:00"/>
    <s v="-"/>
    <s v="https://fjong.com/admin/pages/edit-outfit/outfit.2b518ac585a64196939bfeba67376f99"/>
    <s v="By Malene Birger"/>
    <s v="XS Brown Cotton Shirt"/>
    <s v="XS"/>
    <s v="thea_lc@hotmail.com"/>
    <s v="478 26 446"/>
    <m/>
    <m/>
    <x v="1"/>
    <n v="2000"/>
    <n v="800"/>
    <m/>
    <m/>
    <n v="80"/>
    <n v="880"/>
    <n v="0.8"/>
    <n v="704"/>
    <n v="176"/>
    <n v="4"/>
    <n v="2022"/>
    <n v="4"/>
    <e v="#NAME?"/>
    <x v="0"/>
    <x v="4"/>
  </r>
  <r>
    <x v="0"/>
    <s v="NY"/>
    <m/>
    <s v="LOCATED"/>
    <m/>
    <s v="Anne Marit Vigerust"/>
    <m/>
    <s v="Third Chance"/>
    <n v="10689813"/>
    <s v="https://app.shipmondo.com/api/v2/print_documents?shipment_ids=187602444"/>
    <m/>
    <d v="2022-04-30T00:00:00"/>
    <s v="-"/>
    <s v="https://fjong.com/admin/pages/edit-outfit/outfit.aa6a639fb3dd71ea"/>
    <s v="Jarlo"/>
    <s v="Blaze blue M"/>
    <s v="M"/>
    <s v="annemarit.rv@gmail.com"/>
    <n v="47832578"/>
    <m/>
    <m/>
    <x v="0"/>
    <n v="1500"/>
    <n v="450"/>
    <m/>
    <m/>
    <n v="80"/>
    <n v="530"/>
    <n v="0"/>
    <n v="0"/>
    <n v="530"/>
    <n v="4"/>
    <n v="2022"/>
    <n v="4"/>
    <e v="#NAME?"/>
    <x v="0"/>
    <x v="4"/>
  </r>
  <r>
    <x v="0"/>
    <s v="NY"/>
    <m/>
    <s v="LOCATED"/>
    <m/>
    <s v="Marit Sirnes"/>
    <m/>
    <s v="Third Chance"/>
    <s v="kupong-3"/>
    <s v="https://app.shipmondo.com/api/v2/print_documents?shipment_ids=187602798"/>
    <m/>
    <d v="2022-05-01T00:00:00"/>
    <s v="-"/>
    <s v="-"/>
    <s v="Kupong knit.wear"/>
    <s v="Onesize Kris Cardigan Dark Grey"/>
    <s v="Onesize"/>
    <s v="maritsirnes@gmail.com"/>
    <s v="906 69 549"/>
    <m/>
    <m/>
    <x v="2"/>
    <n v="2900"/>
    <n v="1300"/>
    <m/>
    <m/>
    <n v="80"/>
    <n v="1380"/>
    <n v="0.8"/>
    <n v="1104"/>
    <n v="276"/>
    <n v="5"/>
    <n v="2022"/>
    <n v="5"/>
    <e v="#NAME?"/>
    <x v="0"/>
    <x v="5"/>
  </r>
  <r>
    <x v="0"/>
    <s v="NY"/>
    <m/>
    <s v="LOCATED"/>
    <m/>
    <s v="Liv Birgitte Flaate"/>
    <m/>
    <s v="Third Chance"/>
    <n v="88001770"/>
    <s v="https://app.shipmondo.com/api/v2/print_documents?shipment_ids=188253201"/>
    <m/>
    <d v="2022-05-05T00:00:00"/>
    <s v="-"/>
    <s v="https://fjong.com/admin/pages/edit-outfit/outfit.be2d3fe01a8e6fcb"/>
    <s v="Jarlo"/>
    <s v="Blaze blush XS"/>
    <s v="XS"/>
    <s v="liv.flaate@hotmail.com"/>
    <s v="920 91 720"/>
    <m/>
    <m/>
    <x v="0"/>
    <n v="1500"/>
    <n v="450"/>
    <m/>
    <m/>
    <n v="80"/>
    <n v="530"/>
    <n v="0"/>
    <n v="0"/>
    <n v="530"/>
    <n v="5"/>
    <n v="2022"/>
    <n v="5"/>
    <e v="#NAME?"/>
    <x v="0"/>
    <x v="5"/>
  </r>
  <r>
    <x v="0"/>
    <s v="NY"/>
    <m/>
    <s v="LOCATED"/>
    <m/>
    <s v="Liv Birgitte Flaate"/>
    <m/>
    <s v="Third Chance"/>
    <s v="88100920"/>
    <m/>
    <m/>
    <d v="2022-05-05T00:00:00"/>
    <s v="-"/>
    <s v="https://fjong.com/admin/pages/edit-outfit/outfit.690b9845885f4f4c881b3bd004c592aa"/>
    <s v="Maud"/>
    <s v="Ottoman Knit Dress Emberglow"/>
    <s v="S"/>
    <s v="liv.flaate@hotmail.com"/>
    <s v="920 91 720"/>
    <m/>
    <m/>
    <x v="1"/>
    <n v="1800"/>
    <n v="750"/>
    <m/>
    <m/>
    <n v="0"/>
    <n v="750"/>
    <n v="0.8"/>
    <n v="600"/>
    <n v="150"/>
    <n v="5"/>
    <n v="2022"/>
    <n v="5"/>
    <e v="#NAME?"/>
    <x v="0"/>
    <x v="5"/>
  </r>
  <r>
    <x v="0"/>
    <s v="NY"/>
    <m/>
    <s v="LOCATED"/>
    <m/>
    <s v="Iselin Klev"/>
    <m/>
    <s v="Third Chance"/>
    <n v="88001925"/>
    <s v="https://app.shipmondo.com/api/v2/print_documents?shipment_ids=188547006"/>
    <m/>
    <d v="2022-05-07T00:00:00"/>
    <s v="-"/>
    <s v="https://fjong.com/admin/pages/edit-outfit/outfit.8b2bcd93f2f8004f"/>
    <s v="FWSS"/>
    <s v="S3 Horrid 2 Hisdal Flower Trousers"/>
    <s v="S"/>
    <s v="iselinklev@gmail.com"/>
    <s v="917 67 178"/>
    <m/>
    <m/>
    <x v="0"/>
    <n v="2100"/>
    <n v="600"/>
    <m/>
    <m/>
    <n v="80"/>
    <n v="680"/>
    <n v="0"/>
    <n v="0"/>
    <n v="680"/>
    <n v="5"/>
    <n v="2022"/>
    <n v="5"/>
    <e v="#NAME?"/>
    <x v="0"/>
    <x v="5"/>
  </r>
  <r>
    <x v="0"/>
    <s v="NY"/>
    <m/>
    <s v="LOCATED"/>
    <m/>
    <s v="Selma Hoummira"/>
    <m/>
    <s v="Third Chance"/>
    <n v="10689568"/>
    <s v="https://app.shipmondo.com/api/v2/print_documents?shipment_ids=188547516"/>
    <m/>
    <d v="2022-05-08T00:00:00"/>
    <s v="-"/>
    <s v="https://fjong.com/admin/pages/edit-outfit/outfit.a543df635d20e0a7"/>
    <s v="Jarlo"/>
    <s v="blaze blush M"/>
    <s v="M"/>
    <s v="selmahoummira@gmail.com"/>
    <s v="406 37 846"/>
    <m/>
    <m/>
    <x v="0"/>
    <n v="1500"/>
    <n v="450"/>
    <m/>
    <m/>
    <n v="80"/>
    <n v="530"/>
    <n v="0"/>
    <n v="0"/>
    <n v="530"/>
    <n v="5"/>
    <n v="2022"/>
    <n v="5"/>
    <e v="#NAME?"/>
    <x v="0"/>
    <x v="5"/>
  </r>
  <r>
    <x v="0"/>
    <s v="REFUND"/>
    <m/>
    <s v="LOCATED"/>
    <m/>
    <s v="Caroline Fugelli"/>
    <m/>
    <s v="Third Chance"/>
    <n v="88001410"/>
    <s v="https://app.shipmondo.com/api/v2/print_documents?shipment_ids=189018954"/>
    <m/>
    <d v="2022-05-10T00:00:00"/>
    <s v="-"/>
    <s v="https://fjong.com/admin/pages/edit-outfit/outfit.58727a4c61184b6791d5411deba54c39"/>
    <s v="Maud"/>
    <s v="M Butterfly Long Dress Aspen Gold"/>
    <s v="M"/>
    <s v="fugelli@yahoo.com"/>
    <s v="928 30 386"/>
    <m/>
    <m/>
    <x v="0"/>
    <n v="0"/>
    <n v="2800"/>
    <m/>
    <n v="1020"/>
    <n v="80"/>
    <n v="1860"/>
    <e v="#N/A"/>
    <e v="#N/A"/>
    <e v="#N/A"/>
    <n v="5"/>
    <n v="2022"/>
    <n v="5"/>
    <e v="#NAME?"/>
    <x v="0"/>
    <x v="1"/>
  </r>
  <r>
    <x v="0"/>
    <s v="NY"/>
    <m/>
    <s v="LOCATED"/>
    <m/>
    <s v="SumUp"/>
    <m/>
    <s v="Third Chance"/>
    <n v="88000863"/>
    <s v="Event"/>
    <m/>
    <d v="2022-05-12T00:00:00"/>
    <s v="-"/>
    <s v="https://fjong.com/admin/pages/edit-outfit/outfit.4c9864b84197439ab388910160076c5d"/>
    <s v="byTiMo"/>
    <s v="M Lilac Bouquet Chiffon Gown"/>
    <s v="M"/>
    <m/>
    <m/>
    <m/>
    <m/>
    <x v="0"/>
    <n v="3500"/>
    <n v="1050"/>
    <m/>
    <m/>
    <n v="0"/>
    <n v="1050"/>
    <n v="0"/>
    <n v="0"/>
    <n v="1050"/>
    <n v="5"/>
    <n v="2022"/>
    <n v="5"/>
    <e v="#NAME?"/>
    <x v="0"/>
    <x v="5"/>
  </r>
  <r>
    <x v="0"/>
    <s v="NY"/>
    <m/>
    <s v="LOCATED"/>
    <m/>
    <s v="SumUp"/>
    <m/>
    <s v="Third Chance"/>
    <s v="88101169"/>
    <s v="Event"/>
    <m/>
    <d v="2022-05-12T00:00:00"/>
    <m/>
    <s v="https://fjong.com/admin/pages/edit-outfit/outfit.63ded062f336407789b1f0027fdc29ef"/>
    <s v="By Malene Birger"/>
    <s v="XS1 Blue Floral Shirt"/>
    <s v="XS"/>
    <m/>
    <m/>
    <m/>
    <m/>
    <x v="1"/>
    <n v="2200"/>
    <n v="850"/>
    <m/>
    <m/>
    <n v="0"/>
    <n v="850"/>
    <n v="0.8"/>
    <n v="680"/>
    <n v="170"/>
    <n v="5"/>
    <n v="2022"/>
    <n v="5"/>
    <e v="#NAME?"/>
    <x v="0"/>
    <x v="5"/>
  </r>
  <r>
    <x v="0"/>
    <s v="NY"/>
    <m/>
    <s v="LOCATED"/>
    <m/>
    <s v="SumUp"/>
    <m/>
    <s v="Third Chance"/>
    <n v="88100291"/>
    <s v="Event"/>
    <m/>
    <d v="2022-05-12T00:00:00"/>
    <m/>
    <s v="https://fjong.com/admin/pages/edit-outfit/outfit.16e87e3968054dc8824ba7ff56aed7f4"/>
    <s v="byTiMo"/>
    <s v="M Red Flowers Summer Rouching Gown"/>
    <s v="M"/>
    <m/>
    <m/>
    <m/>
    <m/>
    <x v="0"/>
    <n v="3500"/>
    <n v="1500"/>
    <m/>
    <m/>
    <n v="0"/>
    <n v="1500"/>
    <n v="0"/>
    <n v="0"/>
    <n v="1500"/>
    <n v="5"/>
    <n v="2022"/>
    <n v="5"/>
    <e v="#NAME?"/>
    <x v="0"/>
    <x v="5"/>
  </r>
  <r>
    <x v="0"/>
    <s v="NY"/>
    <m/>
    <s v="LOCATED"/>
    <m/>
    <s v="SumUp"/>
    <m/>
    <s v="Third Chance"/>
    <n v="88002001"/>
    <s v="Event"/>
    <m/>
    <d v="2022-05-12T00:00:00"/>
    <m/>
    <s v="https://fjong.com/admin/pages/edit-outfit/outfit.7f256b54c8ab4dbda7cb6cbc915c4ed7"/>
    <s v="Faithful the brand"/>
    <s v="M Emilia Midi Dress Myrtille Floral"/>
    <s v="M"/>
    <m/>
    <m/>
    <m/>
    <m/>
    <x v="0"/>
    <n v="1900"/>
    <n v="550"/>
    <m/>
    <m/>
    <n v="0"/>
    <n v="550"/>
    <n v="0"/>
    <n v="0"/>
    <n v="550"/>
    <n v="5"/>
    <n v="2022"/>
    <n v="5"/>
    <e v="#NAME?"/>
    <x v="0"/>
    <x v="5"/>
  </r>
  <r>
    <x v="0"/>
    <s v="NY"/>
    <m/>
    <s v="LOCATED"/>
    <m/>
    <s v="SumUp"/>
    <m/>
    <s v="Third Chance"/>
    <s v="88101168"/>
    <s v="Event"/>
    <m/>
    <d v="2022-05-12T00:00:00"/>
    <m/>
    <s v="https://fjong.com/admin/pages/edit-outfit/outfit.1bee365da3a84e53aecc44958f9c7bf8"/>
    <s v="By Malene Birger"/>
    <s v="XS 2 Blue Floral Shirt"/>
    <s v="XS"/>
    <m/>
    <m/>
    <m/>
    <m/>
    <x v="1"/>
    <n v="2200"/>
    <n v="850"/>
    <m/>
    <m/>
    <n v="0"/>
    <n v="850"/>
    <n v="0.8"/>
    <n v="680"/>
    <n v="170"/>
    <n v="5"/>
    <n v="2022"/>
    <n v="5"/>
    <e v="#NAME?"/>
    <x v="0"/>
    <x v="5"/>
  </r>
  <r>
    <x v="0"/>
    <s v="NY"/>
    <m/>
    <s v="LOCATED"/>
    <m/>
    <s v="SumUp"/>
    <m/>
    <s v="Third Chance"/>
    <n v="10689082"/>
    <s v="Event"/>
    <m/>
    <d v="2022-05-12T00:00:00"/>
    <m/>
    <s v="https://fjong.com/admin/pages/edit-outfit/outfit.aec255abd8714065996db11cc150f061"/>
    <s v="By Malene Birger"/>
    <s v="S Tiffany Night Sky Blazer"/>
    <s v="S"/>
    <m/>
    <m/>
    <m/>
    <m/>
    <x v="0"/>
    <n v="3900"/>
    <n v="1200"/>
    <m/>
    <m/>
    <n v="0"/>
    <n v="1200"/>
    <n v="0"/>
    <n v="0"/>
    <n v="1200"/>
    <n v="5"/>
    <n v="2022"/>
    <n v="5"/>
    <e v="#NAME?"/>
    <x v="0"/>
    <x v="5"/>
  </r>
  <r>
    <x v="0"/>
    <s v="NY"/>
    <m/>
    <s v="LOCATED"/>
    <m/>
    <s v="SumUp"/>
    <m/>
    <s v="Third Chance"/>
    <s v="88101224"/>
    <s v="Event"/>
    <m/>
    <d v="2022-05-12T00:00:00"/>
    <m/>
    <s v="https://fjong.com/admin/pages/edit-outfit/outfit.0135e308c548441da2f132684fda6ec0"/>
    <s v="Maud"/>
    <s v="S1 Pleated Arm Top Aspen Gold"/>
    <s v="S"/>
    <m/>
    <m/>
    <m/>
    <m/>
    <x v="1"/>
    <n v="1100"/>
    <n v="450"/>
    <m/>
    <m/>
    <n v="0"/>
    <n v="450"/>
    <n v="0.8"/>
    <n v="360"/>
    <n v="90"/>
    <n v="5"/>
    <n v="2022"/>
    <n v="5"/>
    <e v="#NAME?"/>
    <x v="0"/>
    <x v="5"/>
  </r>
  <r>
    <x v="0"/>
    <s v="NY"/>
    <m/>
    <s v="LOCATED"/>
    <m/>
    <s v="SumUp"/>
    <m/>
    <s v="Third Chance"/>
    <n v="89001678"/>
    <s v="Event"/>
    <m/>
    <d v="2022-05-12T00:00:00"/>
    <m/>
    <s v="https://fjong.com/admin/pages/edit-outfit/outfit.d5dec0c3b00d49d991202de754c91ab7"/>
    <s v="Line of Oslo"/>
    <s v="Zanny Pink Flower Dress"/>
    <s v="M"/>
    <m/>
    <m/>
    <m/>
    <m/>
    <x v="0"/>
    <n v="1000"/>
    <n v="300"/>
    <m/>
    <m/>
    <n v="0"/>
    <n v="300"/>
    <n v="0"/>
    <n v="0"/>
    <n v="300"/>
    <n v="5"/>
    <n v="2022"/>
    <n v="5"/>
    <e v="#NAME?"/>
    <x v="0"/>
    <x v="5"/>
  </r>
  <r>
    <x v="0"/>
    <s v="NY"/>
    <m/>
    <s v="LOCATED"/>
    <m/>
    <s v="SumUp"/>
    <m/>
    <s v="Third Chance"/>
    <n v="88001949"/>
    <s v="Event"/>
    <m/>
    <d v="2022-05-12T00:00:00"/>
    <m/>
    <s v="https://fjong.com/admin/pages/edit-outfit/outfit.47875ce75a2846c29607b0c39bf03327"/>
    <s v="byTiMo"/>
    <s v="S Semi Couture Smocking Winter Garden Dress"/>
    <s v="S"/>
    <m/>
    <m/>
    <m/>
    <m/>
    <x v="0"/>
    <n v="2300"/>
    <n v="400"/>
    <m/>
    <m/>
    <n v="0"/>
    <n v="400"/>
    <n v="0"/>
    <n v="0"/>
    <n v="400"/>
    <n v="5"/>
    <n v="2022"/>
    <n v="5"/>
    <e v="#NAME?"/>
    <x v="0"/>
    <x v="5"/>
  </r>
  <r>
    <x v="0"/>
    <s v="NY"/>
    <m/>
    <s v="LOCATED"/>
    <m/>
    <s v="SumUp"/>
    <m/>
    <s v="Third Chance"/>
    <n v="88000552"/>
    <s v="Event"/>
    <m/>
    <d v="2022-05-12T00:00:00"/>
    <m/>
    <s v="https://fjong.com/admin/pages/edit-outfit/outfit.bb7d7b6520799e66"/>
    <s v="Samsøe Samsøe"/>
    <s v="M Lopez Dress"/>
    <s v="M"/>
    <m/>
    <m/>
    <m/>
    <m/>
    <x v="0"/>
    <n v="1300"/>
    <n v="550"/>
    <m/>
    <m/>
    <n v="0"/>
    <n v="550"/>
    <n v="0"/>
    <n v="0"/>
    <n v="550"/>
    <n v="5"/>
    <n v="2022"/>
    <n v="5"/>
    <e v="#NAME?"/>
    <x v="0"/>
    <x v="5"/>
  </r>
  <r>
    <x v="0"/>
    <s v="NY"/>
    <m/>
    <s v="LOCATED"/>
    <m/>
    <s v="SumUp"/>
    <m/>
    <s v="Third Chance"/>
    <n v="89001147"/>
    <s v="Event"/>
    <m/>
    <d v="2022-05-12T00:00:00"/>
    <m/>
    <s v="https://fjong.com/admin/pages/edit-outfit/outfit.3b17efa43ae04df69134f54f492354d2"/>
    <s v="Holzweiler"/>
    <s v="S Peach Stripe Oya Dress"/>
    <s v="S"/>
    <m/>
    <m/>
    <m/>
    <m/>
    <x v="6"/>
    <n v="3500"/>
    <n v="750"/>
    <m/>
    <m/>
    <n v="0"/>
    <n v="750"/>
    <n v="0.8"/>
    <n v="600"/>
    <n v="150"/>
    <n v="5"/>
    <n v="2022"/>
    <n v="5"/>
    <e v="#NAME?"/>
    <x v="0"/>
    <x v="5"/>
  </r>
  <r>
    <x v="0"/>
    <s v="NY"/>
    <m/>
    <s v="LOCATED"/>
    <m/>
    <s v="SumUp"/>
    <m/>
    <s v="Third Chance"/>
    <n v="88100038"/>
    <s v="Event"/>
    <m/>
    <d v="2022-05-12T00:00:00"/>
    <m/>
    <s v="https://fjong.com/admin/pages/edit-outfit/outfit.cb626f52e7bc499ca0df86382ce75683"/>
    <s v="FWSS"/>
    <s v="S Bodil Green Roses Dress"/>
    <s v="S"/>
    <m/>
    <m/>
    <m/>
    <m/>
    <x v="0"/>
    <n v="3200"/>
    <n v="700"/>
    <m/>
    <m/>
    <n v="0"/>
    <n v="700"/>
    <n v="0"/>
    <n v="0"/>
    <n v="700"/>
    <n v="5"/>
    <n v="2022"/>
    <n v="5"/>
    <e v="#NAME?"/>
    <x v="0"/>
    <x v="5"/>
  </r>
  <r>
    <x v="0"/>
    <s v="NY"/>
    <m/>
    <s v="LOCATED"/>
    <m/>
    <s v="SumUp"/>
    <m/>
    <s v="Third Chance"/>
    <n v="88000883"/>
    <s v="Event"/>
    <m/>
    <d v="2022-05-12T00:00:00"/>
    <m/>
    <s v="https://fjong.com/admin/pages/edit-outfit/outfit.6fd4e1ca2f474faa9366763ac28adb3c"/>
    <s v="byTiMo"/>
    <s v="S Printed Green Bouquet Jumpsuit"/>
    <s v="S"/>
    <m/>
    <m/>
    <m/>
    <m/>
    <x v="0"/>
    <n v="2700"/>
    <n v="300"/>
    <m/>
    <m/>
    <n v="0"/>
    <n v="300"/>
    <n v="0"/>
    <n v="0"/>
    <n v="300"/>
    <n v="5"/>
    <n v="2022"/>
    <n v="5"/>
    <e v="#NAME?"/>
    <x v="0"/>
    <x v="5"/>
  </r>
  <r>
    <x v="0"/>
    <s v="NY"/>
    <m/>
    <s v="LOCATED"/>
    <m/>
    <s v="SumUp"/>
    <m/>
    <s v="Third Chance"/>
    <n v="88000527"/>
    <s v="Event"/>
    <m/>
    <d v="2022-05-12T00:00:00"/>
    <m/>
    <s v="https://fjong.com/admin/pages/edit-outfit/outfit.92101abfe02e418f8bc033846dc6d1c8"/>
    <s v="FWSS"/>
    <s v="M Bodil Recycled Anthracite Wild Flowers"/>
    <s v="M"/>
    <m/>
    <m/>
    <m/>
    <m/>
    <x v="0"/>
    <n v="2100"/>
    <n v="700"/>
    <m/>
    <m/>
    <n v="0"/>
    <n v="700"/>
    <n v="0"/>
    <n v="0"/>
    <n v="700"/>
    <n v="5"/>
    <n v="2022"/>
    <n v="5"/>
    <e v="#NAME?"/>
    <x v="0"/>
    <x v="5"/>
  </r>
  <r>
    <x v="0"/>
    <s v="NY"/>
    <m/>
    <s v="LOCATED"/>
    <m/>
    <s v="SumUp"/>
    <m/>
    <s v="Third Chance"/>
    <s v="mulitit-2"/>
    <s v="Event"/>
    <m/>
    <d v="2022-05-12T00:00:00"/>
    <m/>
    <s v="-"/>
    <s v="-"/>
    <s v="M Vintage Multi-tie Green"/>
    <s v="M"/>
    <m/>
    <m/>
    <m/>
    <m/>
    <x v="0"/>
    <s v="-"/>
    <n v="250"/>
    <m/>
    <m/>
    <n v="0"/>
    <n v="250"/>
    <n v="0"/>
    <n v="0"/>
    <n v="250"/>
    <n v="5"/>
    <n v="2022"/>
    <n v="5"/>
    <e v="#NAME?"/>
    <x v="0"/>
    <x v="5"/>
  </r>
  <r>
    <x v="0"/>
    <s v="NY"/>
    <m/>
    <s v="LOCATED"/>
    <m/>
    <s v="SumUp"/>
    <m/>
    <s v="Third Chance"/>
    <n v="88000544"/>
    <s v="Event"/>
    <m/>
    <d v="2022-05-12T00:00:00"/>
    <m/>
    <s v="https://fjong.com/admin/pages/edit-outfit/outfit.095de7562bbf447f8dc83ec1a0e8edb4"/>
    <s v="FWSS"/>
    <s v="M Bodil Red Roses Dress"/>
    <s v="M"/>
    <m/>
    <m/>
    <m/>
    <m/>
    <x v="0"/>
    <n v="3200"/>
    <n v="950"/>
    <m/>
    <m/>
    <n v="0"/>
    <n v="950"/>
    <n v="0"/>
    <n v="0"/>
    <n v="950"/>
    <n v="5"/>
    <n v="2022"/>
    <n v="5"/>
    <e v="#NAME?"/>
    <x v="0"/>
    <x v="5"/>
  </r>
  <r>
    <x v="0"/>
    <s v="NY"/>
    <m/>
    <s v="LOCATED"/>
    <m/>
    <s v="SumUp"/>
    <m/>
    <s v="Third Chance"/>
    <n v="88001988"/>
    <s v="Event"/>
    <m/>
    <d v="2022-05-12T00:00:00"/>
    <m/>
    <s v="https://fjong.com/admin/pages/edit-outfit/outfit.fa737f8bee584d309426410002edac0e"/>
    <s v="Maud"/>
    <s v="XS Grape Leaf Wrap Dress"/>
    <s v="XS"/>
    <m/>
    <m/>
    <m/>
    <m/>
    <x v="0"/>
    <n v="2200"/>
    <n v="700"/>
    <m/>
    <m/>
    <n v="0"/>
    <n v="700"/>
    <n v="0"/>
    <n v="0"/>
    <n v="700"/>
    <n v="5"/>
    <n v="2022"/>
    <n v="5"/>
    <e v="#NAME?"/>
    <x v="0"/>
    <x v="5"/>
  </r>
  <r>
    <x v="0"/>
    <s v="NY"/>
    <m/>
    <s v="LOCATED"/>
    <m/>
    <s v="SumUp"/>
    <m/>
    <s v="Third Chance"/>
    <s v="88200171"/>
    <s v="Event"/>
    <m/>
    <d v="2022-05-12T00:00:00"/>
    <m/>
    <s v="https://fjong.com/admin/pages/edit-outfit/outfit.956816bd188e438bb8e54216b6a80ec0"/>
    <s v="IBEN"/>
    <s v="M Mike Skirt Frosted White"/>
    <s v="M"/>
    <m/>
    <m/>
    <m/>
    <m/>
    <x v="5"/>
    <n v="1500"/>
    <n v="650"/>
    <m/>
    <m/>
    <n v="0"/>
    <n v="650"/>
    <n v="0.8"/>
    <n v="520"/>
    <n v="130"/>
    <n v="5"/>
    <n v="2022"/>
    <n v="5"/>
    <e v="#NAME?"/>
    <x v="0"/>
    <x v="5"/>
  </r>
  <r>
    <x v="0"/>
    <s v="NY"/>
    <m/>
    <s v="LOCATED"/>
    <m/>
    <s v="SumUp"/>
    <m/>
    <s v="Third Chance"/>
    <s v="88100972"/>
    <s v="Event"/>
    <m/>
    <d v="2022-05-12T00:00:00"/>
    <m/>
    <s v="https://fjong.com/admin/pages/edit-outfit/outfit.75c898c3c7504e669dd530875b08eed9"/>
    <s v="By Malene Birger"/>
    <s v="L2 Ayaja Striped Skirt"/>
    <s v="L"/>
    <m/>
    <m/>
    <m/>
    <m/>
    <x v="1"/>
    <n v="2000"/>
    <n v="800"/>
    <m/>
    <m/>
    <n v="0"/>
    <n v="800"/>
    <n v="0.8"/>
    <n v="640"/>
    <n v="160"/>
    <n v="5"/>
    <n v="2022"/>
    <n v="5"/>
    <e v="#NAME?"/>
    <x v="0"/>
    <x v="5"/>
  </r>
  <r>
    <x v="0"/>
    <s v="NY"/>
    <m/>
    <s v="LOCATED"/>
    <m/>
    <s v="SumUp"/>
    <m/>
    <s v="Third Chance"/>
    <s v="88100159"/>
    <s v="Event"/>
    <m/>
    <d v="2022-05-12T00:00:00"/>
    <m/>
    <s v="https://fjong.com/admin/pages/edit-outfit/outfit.ab1465bb0c184dbcaa4c44ef4e393ca2"/>
    <s v="IBEN"/>
    <s v="XS Mike Tee"/>
    <s v="XS"/>
    <m/>
    <m/>
    <m/>
    <m/>
    <x v="5"/>
    <n v="1500"/>
    <n v="650"/>
    <m/>
    <m/>
    <n v="0"/>
    <n v="650"/>
    <n v="0.8"/>
    <n v="520"/>
    <n v="130"/>
    <n v="5"/>
    <n v="2022"/>
    <n v="5"/>
    <e v="#NAME?"/>
    <x v="0"/>
    <x v="5"/>
  </r>
  <r>
    <x v="0"/>
    <s v="NY"/>
    <m/>
    <s v="LOCATED"/>
    <m/>
    <s v="SumUp"/>
    <m/>
    <s v="Third Chance"/>
    <n v="88001771"/>
    <s v="Event"/>
    <m/>
    <d v="2022-05-12T00:00:00"/>
    <m/>
    <s v="https://fjong.com/admin/pages/edit-outfit/outfit.aed7d744ffeedd77"/>
    <s v="Jarlo"/>
    <s v="Narcissa red M"/>
    <s v="M"/>
    <m/>
    <m/>
    <m/>
    <m/>
    <x v="0"/>
    <n v="1500"/>
    <n v="600"/>
    <m/>
    <m/>
    <n v="0"/>
    <n v="600"/>
    <n v="0"/>
    <n v="0"/>
    <n v="600"/>
    <n v="5"/>
    <n v="2022"/>
    <n v="5"/>
    <e v="#NAME?"/>
    <x v="0"/>
    <x v="5"/>
  </r>
  <r>
    <x v="0"/>
    <s v="NY"/>
    <m/>
    <s v="LOCATED"/>
    <m/>
    <s v="SumUp"/>
    <m/>
    <s v="Third Chance"/>
    <n v="89001771"/>
    <s v="Event"/>
    <m/>
    <d v="2022-05-12T00:00:00"/>
    <m/>
    <s v="https://fjong.com/admin/pages/edit-outfit/outfit.5300666b5d5448fa861d8a205399d08e"/>
    <s v="Whyred"/>
    <s v="S Danica Solid"/>
    <s v="S"/>
    <m/>
    <m/>
    <m/>
    <m/>
    <x v="3"/>
    <n v="2000"/>
    <n v="600"/>
    <m/>
    <m/>
    <n v="0"/>
    <n v="600"/>
    <n v="0.8"/>
    <n v="480"/>
    <n v="120"/>
    <n v="5"/>
    <n v="2022"/>
    <n v="5"/>
    <e v="#NAME?"/>
    <x v="0"/>
    <x v="5"/>
  </r>
  <r>
    <x v="0"/>
    <s v="NY"/>
    <m/>
    <s v="LOCATED"/>
    <m/>
    <s v="SumUp"/>
    <m/>
    <s v="Third Chance"/>
    <s v="88100744"/>
    <s v="Event"/>
    <m/>
    <d v="2022-05-12T00:00:00"/>
    <m/>
    <s v="https://fjong.com/admin/pages/edit-outfit/outfit.b8478620ac374f8eb3f6d455db78377d"/>
    <s v="Maud"/>
    <s v="S2 Butterfly Long Dress Aspen Gold"/>
    <s v="S"/>
    <m/>
    <m/>
    <m/>
    <m/>
    <x v="1"/>
    <n v="2800"/>
    <n v="1100"/>
    <m/>
    <m/>
    <n v="0"/>
    <n v="1100"/>
    <n v="0.8"/>
    <n v="880"/>
    <n v="220"/>
    <n v="5"/>
    <n v="2022"/>
    <n v="5"/>
    <e v="#NAME?"/>
    <x v="0"/>
    <x v="5"/>
  </r>
  <r>
    <x v="0"/>
    <s v="NY"/>
    <m/>
    <s v="LOCATED"/>
    <m/>
    <s v="SumUp"/>
    <m/>
    <s v="Third Chance"/>
    <s v="88200542"/>
    <s v="Event"/>
    <m/>
    <d v="2022-05-12T00:00:00"/>
    <m/>
    <s v="https://fjong.com/admin/pages/edit-outfit/outfit.b2c7cdede6f9474c801759ad33953e51"/>
    <s v="Creative Collective"/>
    <s v="S Outer Space Hildur Jacket"/>
    <s v="S"/>
    <m/>
    <m/>
    <m/>
    <m/>
    <x v="3"/>
    <n v="1400"/>
    <n v="560"/>
    <m/>
    <m/>
    <n v="0"/>
    <n v="560"/>
    <n v="0.8"/>
    <n v="448"/>
    <n v="112"/>
    <n v="5"/>
    <n v="2022"/>
    <n v="5"/>
    <e v="#NAME?"/>
    <x v="0"/>
    <x v="5"/>
  </r>
  <r>
    <x v="0"/>
    <s v="NY"/>
    <m/>
    <s v="LOCATED"/>
    <m/>
    <s v="SumUp"/>
    <m/>
    <s v="Third Chance"/>
    <n v="88001692"/>
    <s v="Event"/>
    <m/>
    <d v="2022-05-12T00:00:00"/>
    <m/>
    <s v="https://fjong.com/admin/pages/edit-outfit/outfit.b0344fc2c8b6b308"/>
    <s v="Samsøe Samsøe"/>
    <s v="XS Mano top"/>
    <s v="XS"/>
    <m/>
    <m/>
    <m/>
    <m/>
    <x v="0"/>
    <n v="1000"/>
    <n v="450"/>
    <m/>
    <m/>
    <n v="0"/>
    <n v="450"/>
    <n v="0"/>
    <n v="0"/>
    <n v="450"/>
    <n v="5"/>
    <n v="2022"/>
    <n v="5"/>
    <e v="#NAME?"/>
    <x v="0"/>
    <x v="5"/>
  </r>
  <r>
    <x v="0"/>
    <s v="NY"/>
    <m/>
    <s v="LOCATED"/>
    <m/>
    <s v="SumUp"/>
    <m/>
    <s v="Third Chance"/>
    <s v="untold-2"/>
    <s v="Event"/>
    <m/>
    <d v="2022-05-12T00:00:00"/>
    <m/>
    <s v="https://fjong.com/admin/pages/edit-outfit/outfit.13b4586fba46462abebff1b7b145e499"/>
    <s v="Untold Stories"/>
    <s v="L Alinka Martini Oliva Dress"/>
    <s v="S"/>
    <m/>
    <m/>
    <m/>
    <m/>
    <x v="0"/>
    <n v="1300"/>
    <n v="400"/>
    <m/>
    <m/>
    <n v="0"/>
    <n v="400"/>
    <n v="0"/>
    <n v="0"/>
    <n v="400"/>
    <n v="5"/>
    <n v="2022"/>
    <n v="5"/>
    <e v="#NAME?"/>
    <x v="0"/>
    <x v="5"/>
  </r>
  <r>
    <x v="0"/>
    <s v="NY"/>
    <m/>
    <s v="LOCATED"/>
    <m/>
    <s v="SumUp"/>
    <m/>
    <s v="Third Chance"/>
    <n v="88100899"/>
    <s v="Event"/>
    <m/>
    <d v="2022-05-12T00:00:00"/>
    <m/>
    <s v="https://fjong.com/admin/pages/edit-outfit/outfit.41424c5222bb44c9890377a30487f2fc"/>
    <s v="Stylein"/>
    <s v="XS Browery Striped Pants"/>
    <s v="XS"/>
    <m/>
    <m/>
    <m/>
    <m/>
    <x v="1"/>
    <n v="1800"/>
    <n v="750"/>
    <m/>
    <m/>
    <n v="0"/>
    <n v="750"/>
    <n v="0.8"/>
    <n v="600"/>
    <n v="150"/>
    <n v="5"/>
    <n v="2022"/>
    <n v="5"/>
    <e v="#NAME?"/>
    <x v="0"/>
    <x v="5"/>
  </r>
  <r>
    <x v="0"/>
    <s v="NY"/>
    <m/>
    <s v="LOCATED"/>
    <m/>
    <s v="SumUp"/>
    <m/>
    <s v="Third Chance"/>
    <s v="88100721"/>
    <s v="Event"/>
    <m/>
    <d v="2022-05-12T00:00:00"/>
    <m/>
    <s v="https://fjong.com/admin/pages/edit-outfit/outfit.c166fa8c6a9e4b3c9121f246bca4e610"/>
    <s v="Maud"/>
    <s v="S 3 Xenon Blue Polo Knit Dress"/>
    <s v="S"/>
    <m/>
    <m/>
    <m/>
    <m/>
    <x v="1"/>
    <n v="1600"/>
    <n v="700"/>
    <m/>
    <m/>
    <n v="0"/>
    <n v="700"/>
    <n v="0.8"/>
    <n v="560"/>
    <n v="140"/>
    <n v="5"/>
    <n v="2022"/>
    <n v="5"/>
    <e v="#NAME?"/>
    <x v="0"/>
    <x v="5"/>
  </r>
  <r>
    <x v="0"/>
    <s v="NY"/>
    <m/>
    <s v="LOCATED"/>
    <m/>
    <s v="SumUp"/>
    <m/>
    <s v="Third Chance"/>
    <s v="88101216"/>
    <s v="Event"/>
    <m/>
    <d v="2022-05-12T00:00:00"/>
    <m/>
    <s v="https://fjong.com/admin/pages/edit-outfit/outfit.fc69a92c930544c181c397bfbc41af30"/>
    <s v="Ganni"/>
    <s v="XS 1 Mullin Georgette Dress"/>
    <s v="XS"/>
    <m/>
    <m/>
    <m/>
    <m/>
    <x v="1"/>
    <n v="1300"/>
    <n v="500"/>
    <m/>
    <m/>
    <n v="0"/>
    <n v="500"/>
    <n v="0.8"/>
    <n v="400"/>
    <n v="100"/>
    <n v="5"/>
    <n v="2022"/>
    <n v="5"/>
    <e v="#NAME?"/>
    <x v="0"/>
    <x v="5"/>
  </r>
  <r>
    <x v="0"/>
    <s v="NY"/>
    <m/>
    <s v="LOCATED"/>
    <m/>
    <s v="Pernille Andreassen"/>
    <m/>
    <s v="Third Chance"/>
    <s v="untold-1"/>
    <s v="Event"/>
    <m/>
    <d v="2022-05-12T00:00:00"/>
    <m/>
    <s v="https://fjong.com/admin/pages/edit-outfit/outfit.864fe291945a401bbe4a1db1bc474a63"/>
    <s v="Untold Stories"/>
    <s v="M Evie Ceylon Yellow Long Sleeve Dress"/>
    <s v="M"/>
    <m/>
    <m/>
    <m/>
    <m/>
    <x v="0"/>
    <n v="2300"/>
    <n v="800"/>
    <m/>
    <m/>
    <n v="0"/>
    <n v="800"/>
    <n v="0"/>
    <n v="0"/>
    <n v="800"/>
    <n v="5"/>
    <n v="2022"/>
    <n v="5"/>
    <e v="#NAME?"/>
    <x v="0"/>
    <x v="5"/>
  </r>
  <r>
    <x v="0"/>
    <s v="NY"/>
    <m/>
    <s v="LOCATED"/>
    <m/>
    <s v="Gry Melanie Hadji"/>
    <m/>
    <s v="Third Chance"/>
    <n v="88000550"/>
    <s v="Event"/>
    <m/>
    <d v="2022-05-12T00:00:00"/>
    <m/>
    <s v="https://fjong.com/admin/pages/edit-outfit/outfit.ae05e6ba5ef9877c"/>
    <s v="Samsøe Samsøe"/>
    <s v="L Lopez Dress"/>
    <s v="L"/>
    <m/>
    <m/>
    <m/>
    <m/>
    <x v="0"/>
    <n v="1300"/>
    <n v="400"/>
    <m/>
    <m/>
    <n v="0"/>
    <n v="400"/>
    <n v="0"/>
    <n v="0"/>
    <n v="400"/>
    <n v="5"/>
    <n v="2022"/>
    <n v="5"/>
    <e v="#NAME?"/>
    <x v="0"/>
    <x v="5"/>
  </r>
  <r>
    <x v="0"/>
    <s v="NY"/>
    <m/>
    <s v="LOCATED"/>
    <m/>
    <s v="Gry Melanie Hadji"/>
    <m/>
    <s v="Third Chance"/>
    <n v="88000067"/>
    <s v="Event"/>
    <m/>
    <d v="2022-05-12T00:00:00"/>
    <m/>
    <s v="https://fjong.com/admin/pages/edit-outfit/outfit.838393c0f12c45068f90821c83acac89"/>
    <s v="FWSS"/>
    <s v="S Elena Champagne Beige"/>
    <s v="S"/>
    <m/>
    <m/>
    <m/>
    <m/>
    <x v="0"/>
    <n v="2200"/>
    <n v="440"/>
    <m/>
    <m/>
    <n v="0"/>
    <n v="440"/>
    <n v="0"/>
    <n v="0"/>
    <n v="440"/>
    <n v="5"/>
    <n v="2022"/>
    <n v="5"/>
    <e v="#NAME?"/>
    <x v="0"/>
    <x v="5"/>
  </r>
  <r>
    <x v="0"/>
    <s v="NY"/>
    <m/>
    <s v="LOCATED"/>
    <m/>
    <s v="Helene Christensen Pfister"/>
    <m/>
    <s v="Third Chance"/>
    <s v="88101150"/>
    <s v="Event"/>
    <m/>
    <d v="2022-05-12T00:00:00"/>
    <m/>
    <s v="https://fjong.com/admin/pages/edit-outfit/outfit.6555207a2e3c42b0b59854e7c185d228"/>
    <s v="Creative Collective"/>
    <s v="M 1 Cabernet Mia Dress"/>
    <s v="M"/>
    <m/>
    <m/>
    <m/>
    <m/>
    <x v="1"/>
    <n v="1900"/>
    <n v="700"/>
    <m/>
    <m/>
    <n v="0"/>
    <n v="700"/>
    <n v="0.8"/>
    <n v="560"/>
    <n v="140"/>
    <n v="5"/>
    <n v="2022"/>
    <n v="5"/>
    <e v="#NAME?"/>
    <x v="0"/>
    <x v="5"/>
  </r>
  <r>
    <x v="0"/>
    <s v="NY"/>
    <m/>
    <s v="LOCATED"/>
    <m/>
    <s v="Kristin Vaag"/>
    <m/>
    <s v="Third Chance"/>
    <n v="88000046"/>
    <s v="Event"/>
    <m/>
    <d v="2022-05-12T00:00:00"/>
    <m/>
    <s v="https://fjong.com/admin/pages/edit-outfit/outfit.043a430a63b34151a6489d2863ea11aa"/>
    <s v="FWSS"/>
    <s v="L Sealiner Nappa Tapenade"/>
    <s v="L"/>
    <m/>
    <m/>
    <m/>
    <m/>
    <x v="0"/>
    <n v="6000"/>
    <n v="1440"/>
    <m/>
    <m/>
    <n v="0"/>
    <n v="1440"/>
    <n v="0"/>
    <n v="0"/>
    <n v="1440"/>
    <n v="5"/>
    <n v="2022"/>
    <n v="5"/>
    <e v="#NAME?"/>
    <x v="0"/>
    <x v="5"/>
  </r>
  <r>
    <x v="0"/>
    <s v="NY"/>
    <m/>
    <s v="LOCATED"/>
    <m/>
    <s v="Andrea Storrø"/>
    <m/>
    <s v="Third Chance"/>
    <n v="88000640"/>
    <s v="Event"/>
    <m/>
    <d v="2022-05-12T00:00:00"/>
    <m/>
    <s v="https://fjong.com/admin/pages/edit-outfit/outfit.8f91b0422939117a"/>
    <s v="Reformation"/>
    <s v="M Sparrow Dress"/>
    <s v="M"/>
    <m/>
    <m/>
    <m/>
    <m/>
    <x v="0"/>
    <n v="2000"/>
    <n v="560"/>
    <m/>
    <m/>
    <n v="0"/>
    <n v="560"/>
    <n v="0"/>
    <n v="0"/>
    <n v="560"/>
    <n v="5"/>
    <n v="2022"/>
    <n v="5"/>
    <e v="#NAME?"/>
    <x v="0"/>
    <x v="5"/>
  </r>
  <r>
    <x v="0"/>
    <s v="NY"/>
    <m/>
    <s v="LOCATED"/>
    <m/>
    <s v="Åshild Herredsvela"/>
    <m/>
    <s v="Third Chance"/>
    <n v="88200744"/>
    <s v="Event"/>
    <m/>
    <d v="2022-05-12T00:00:00"/>
    <m/>
    <s v="https://fjong.com/admin/pages/edit-outfit/outfit.c13aab71804d4a1bb73841dbe0484f97"/>
    <s v="Holzweiler"/>
    <s v="M Yellow Sande Dress"/>
    <s v="M"/>
    <m/>
    <m/>
    <m/>
    <m/>
    <x v="6"/>
    <n v="2500"/>
    <n v="650"/>
    <m/>
    <m/>
    <n v="0"/>
    <n v="650"/>
    <n v="0.8"/>
    <n v="520"/>
    <n v="130"/>
    <n v="5"/>
    <n v="2022"/>
    <n v="5"/>
    <e v="#NAME?"/>
    <x v="0"/>
    <x v="5"/>
  </r>
  <r>
    <x v="0"/>
    <s v="NY"/>
    <m/>
    <s v="LOCATED"/>
    <m/>
    <s v="Elisabeth Alvær Heidenstrøm"/>
    <m/>
    <s v="Third Chance"/>
    <n v="10689887"/>
    <s v="Event"/>
    <m/>
    <d v="2022-05-12T00:00:00"/>
    <m/>
    <s v="https://fjong.com/admin/pages/edit-outfit/outfit.61527660108d489c8374e4bcf9e18c69"/>
    <s v="byTiMo"/>
    <s v="L1 Daylily Dress"/>
    <s v="L"/>
    <m/>
    <m/>
    <m/>
    <m/>
    <x v="0"/>
    <n v="2800"/>
    <n v="1200"/>
    <m/>
    <m/>
    <n v="0"/>
    <n v="1200"/>
    <n v="0"/>
    <n v="0"/>
    <n v="1200"/>
    <n v="5"/>
    <n v="2022"/>
    <n v="5"/>
    <e v="#NAME?"/>
    <x v="0"/>
    <x v="5"/>
  </r>
  <r>
    <x v="0"/>
    <s v="NY"/>
    <m/>
    <s v="LOCATED"/>
    <m/>
    <s v="Malin Mindresunde"/>
    <m/>
    <s v="Third Chance"/>
    <s v="fwss-1"/>
    <s v="Event"/>
    <m/>
    <d v="2022-05-12T00:00:00"/>
    <m/>
    <s v="https://fjong.com/admin/pages/edit-outfit/outfit.bd1b529947a7b869"/>
    <s v="FWSS"/>
    <s v="S High Pressure Dress"/>
    <s v="S"/>
    <m/>
    <m/>
    <m/>
    <m/>
    <x v="0"/>
    <n v="2800"/>
    <n v="750"/>
    <m/>
    <m/>
    <n v="0"/>
    <n v="750"/>
    <n v="0"/>
    <n v="0"/>
    <n v="750"/>
    <n v="5"/>
    <n v="2022"/>
    <n v="5"/>
    <e v="#NAME?"/>
    <x v="0"/>
    <x v="5"/>
  </r>
  <r>
    <x v="0"/>
    <s v="NY"/>
    <m/>
    <s v="LOCATED"/>
    <m/>
    <s v="Louise Jacament"/>
    <m/>
    <s v="Third Chance"/>
    <n v="88001278"/>
    <s v="Event"/>
    <m/>
    <d v="2022-05-12T00:00:00"/>
    <m/>
    <s v="https://fjong.com/admin/pages/edit-outfit/outfit.b062ee4767104d919307a2d539bb2c39"/>
    <s v="Tadashi Shoji"/>
    <s v="S Flower Detail One Shoulder Gown"/>
    <s v="S"/>
    <m/>
    <m/>
    <m/>
    <m/>
    <x v="0"/>
    <n v="4000"/>
    <n v="1200"/>
    <m/>
    <m/>
    <n v="0"/>
    <n v="1200"/>
    <n v="0"/>
    <n v="0"/>
    <n v="1200"/>
    <n v="5"/>
    <n v="2022"/>
    <n v="5"/>
    <e v="#NAME?"/>
    <x v="0"/>
    <x v="5"/>
  </r>
  <r>
    <x v="0"/>
    <s v="NY"/>
    <m/>
    <s v="LOCATED"/>
    <m/>
    <s v="Sofie Emilie Kamsvåg"/>
    <m/>
    <s v="Third Chance"/>
    <n v="10689995"/>
    <s v="Event"/>
    <m/>
    <d v="2022-05-12T00:00:00"/>
    <m/>
    <s v="https://fjong.com/admin/pages/edit-outfit/outfit.bb7ece13dc0d741c"/>
    <s v="Jarlo"/>
    <s v="XS Blaze Strapless Maxi Dress"/>
    <s v="L"/>
    <m/>
    <m/>
    <m/>
    <m/>
    <x v="0"/>
    <n v="1500"/>
    <n v="450"/>
    <m/>
    <m/>
    <n v="0"/>
    <n v="450"/>
    <n v="0"/>
    <n v="0"/>
    <n v="450"/>
    <n v="5"/>
    <n v="2022"/>
    <n v="5"/>
    <e v="#NAME?"/>
    <x v="0"/>
    <x v="5"/>
  </r>
  <r>
    <x v="0"/>
    <s v="NY"/>
    <m/>
    <s v="LOCATED"/>
    <m/>
    <s v="Siril Aamodt Skogbrott"/>
    <m/>
    <s v="Third Chance"/>
    <n v="88001990"/>
    <s v="Event"/>
    <m/>
    <d v="2022-05-12T00:00:00"/>
    <m/>
    <s v="https://fjong.com/admin/pages/edit-outfit/outfit.96f7210a2ae0aa93"/>
    <s v="FWSS"/>
    <s v="M High Pressure Light Blue Striped Dress"/>
    <s v="M"/>
    <m/>
    <m/>
    <m/>
    <m/>
    <x v="0"/>
    <n v="2800"/>
    <n v="880"/>
    <m/>
    <m/>
    <n v="0"/>
    <n v="880"/>
    <n v="0"/>
    <n v="0"/>
    <n v="880"/>
    <n v="5"/>
    <n v="2022"/>
    <n v="5"/>
    <e v="#NAME?"/>
    <x v="0"/>
    <x v="5"/>
  </r>
  <r>
    <x v="0"/>
    <s v="NY"/>
    <m/>
    <s v="LOCATED"/>
    <m/>
    <s v="Siril Aamodt Skogbrott"/>
    <m/>
    <s v="Third Chance"/>
    <n v="88001507"/>
    <s v="Event"/>
    <m/>
    <d v="2022-05-12T00:00:00"/>
    <m/>
    <s v="https://fjong.com/admin/pages/edit-outfit/outfit.c2d33a741bd14b39b33c7fbae31d3c31"/>
    <s v="Samsøe Samsøe"/>
    <s v="S Limon Wrap Chinois Green Dress"/>
    <s v="S"/>
    <m/>
    <m/>
    <m/>
    <m/>
    <x v="0"/>
    <n v="1700"/>
    <n v="400"/>
    <m/>
    <m/>
    <n v="0"/>
    <n v="400"/>
    <n v="0"/>
    <n v="0"/>
    <n v="400"/>
    <n v="5"/>
    <n v="2022"/>
    <n v="5"/>
    <e v="#NAME?"/>
    <x v="0"/>
    <x v="5"/>
  </r>
  <r>
    <x v="0"/>
    <s v="NY"/>
    <m/>
    <s v="LOCATED"/>
    <m/>
    <s v="Siril Aamodt Skogbrott"/>
    <m/>
    <s v="Third Chance"/>
    <n v="89003350"/>
    <s v="Event"/>
    <m/>
    <d v="2022-05-12T00:00:00"/>
    <m/>
    <s v="https://fjong.com/admin/pages/edit-outfit/outfit.b232dfc2ba4bd49f"/>
    <s v="Reformation"/>
    <s v="S Natalia Dress"/>
    <s v="S"/>
    <m/>
    <m/>
    <m/>
    <m/>
    <x v="0"/>
    <n v="2400"/>
    <n v="640"/>
    <m/>
    <m/>
    <n v="0"/>
    <n v="640"/>
    <n v="0"/>
    <n v="0"/>
    <n v="640"/>
    <n v="5"/>
    <n v="2022"/>
    <n v="5"/>
    <e v="#NAME?"/>
    <x v="0"/>
    <x v="5"/>
  </r>
  <r>
    <x v="0"/>
    <s v="NY"/>
    <m/>
    <s v="LOCATED"/>
    <m/>
    <s v="Inga Sofie Sårheim"/>
    <m/>
    <s v="Third Chance"/>
    <s v="88100166"/>
    <s v="Event"/>
    <m/>
    <d v="2022-05-12T00:00:00"/>
    <m/>
    <s v="https://fjong.com/admin/pages/edit-outfit/outfit.60915e23f1014eef851ef54d09b8f69e"/>
    <s v="IBEN"/>
    <s v="S Mike Tee"/>
    <s v="S"/>
    <m/>
    <m/>
    <m/>
    <m/>
    <x v="5"/>
    <n v="1500"/>
    <n v="650"/>
    <m/>
    <m/>
    <n v="0"/>
    <n v="650"/>
    <n v="0.8"/>
    <n v="520"/>
    <n v="130"/>
    <n v="5"/>
    <n v="2022"/>
    <n v="5"/>
    <e v="#NAME?"/>
    <x v="0"/>
    <x v="5"/>
  </r>
  <r>
    <x v="0"/>
    <s v="NY"/>
    <m/>
    <s v="LOCATED"/>
    <m/>
    <s v="Ingjerd Rød Wold"/>
    <m/>
    <s v="Third Chance"/>
    <s v="asos-1"/>
    <s v="Event"/>
    <m/>
    <d v="2022-05-12T00:00:00"/>
    <m/>
    <s v="-"/>
    <s v="ASOS"/>
    <s v="XL Navy Pleated Dress"/>
    <s v="XL"/>
    <m/>
    <m/>
    <m/>
    <m/>
    <x v="0"/>
    <s v="-"/>
    <n v="250"/>
    <m/>
    <m/>
    <n v="0"/>
    <n v="250"/>
    <n v="0"/>
    <n v="0"/>
    <n v="250"/>
    <n v="5"/>
    <n v="2022"/>
    <n v="5"/>
    <e v="#NAME?"/>
    <x v="0"/>
    <x v="5"/>
  </r>
  <r>
    <x v="0"/>
    <s v="NY"/>
    <m/>
    <s v="LOCATED"/>
    <m/>
    <s v="Henriette Haneborg Kullerud"/>
    <m/>
    <s v="Third Chance"/>
    <s v="88000052"/>
    <s v="Event"/>
    <m/>
    <d v="2022-05-12T00:00:00"/>
    <m/>
    <s v="https://fjong.com/admin/pages/edit-outfit/outfit.e970ed3f6ffc48a1805fc82d98ef7981"/>
    <s v="FWSS"/>
    <s v="XL Washes Silk Dress Grayed Jade"/>
    <s v="XL"/>
    <m/>
    <m/>
    <m/>
    <m/>
    <x v="0"/>
    <n v="3000"/>
    <n v="1200"/>
    <m/>
    <m/>
    <n v="0"/>
    <n v="1200"/>
    <n v="0"/>
    <n v="0"/>
    <n v="1200"/>
    <n v="5"/>
    <n v="2022"/>
    <n v="5"/>
    <e v="#NAME?"/>
    <x v="0"/>
    <x v="5"/>
  </r>
  <r>
    <x v="0"/>
    <s v="NY"/>
    <m/>
    <s v="LOCATED"/>
    <m/>
    <s v="Juni Kristensen Folge"/>
    <m/>
    <s v="Third Chance"/>
    <n v="88001661"/>
    <s v="Event"/>
    <m/>
    <d v="2022-05-12T00:00:00"/>
    <m/>
    <s v="https://fjong.com/admin/pages/edit-outfit/outfit.78d16995b62e40d48f06a20dbf72d844"/>
    <s v="byTiMo"/>
    <s v="M 50's Dark Wild Forest Dress"/>
    <s v="M"/>
    <m/>
    <m/>
    <m/>
    <m/>
    <x v="0"/>
    <n v="2000"/>
    <n v="700"/>
    <m/>
    <m/>
    <n v="0"/>
    <n v="700"/>
    <n v="0"/>
    <n v="0"/>
    <n v="700"/>
    <n v="5"/>
    <n v="2022"/>
    <n v="5"/>
    <e v="#NAME?"/>
    <x v="0"/>
    <x v="5"/>
  </r>
  <r>
    <x v="0"/>
    <s v="NY"/>
    <m/>
    <s v="LOCATED"/>
    <m/>
    <s v="Juni Kristensen Folge"/>
    <m/>
    <s v="Third Chance"/>
    <n v="88100263"/>
    <s v="Event"/>
    <m/>
    <d v="2022-05-12T00:00:00"/>
    <m/>
    <s v="https://fjong.com/admin/pages/edit-outfit/outfit.eb4191b3e52b4a949d26b54262bd6c04"/>
    <s v="Faithful the brand"/>
    <s v="L Mira Zhoe Floral Wrap Dress"/>
    <s v="L"/>
    <m/>
    <m/>
    <m/>
    <m/>
    <x v="0"/>
    <n v="1500"/>
    <n v="450"/>
    <m/>
    <m/>
    <n v="0"/>
    <n v="450"/>
    <n v="0"/>
    <n v="0"/>
    <n v="450"/>
    <n v="5"/>
    <n v="2022"/>
    <n v="5"/>
    <e v="#NAME?"/>
    <x v="0"/>
    <x v="5"/>
  </r>
  <r>
    <x v="0"/>
    <s v="NY"/>
    <m/>
    <s v="LOCATED"/>
    <m/>
    <s v="Caroline Fugelli"/>
    <m/>
    <s v="Third Chance"/>
    <n v="88000969"/>
    <s v="https://app.shipmondo.com/api/v2/print_documents?shipment_ids=189251787"/>
    <m/>
    <d v="2022-05-12T00:00:00"/>
    <m/>
    <s v="https://fjong.com/admin/pages/edit-outfit/outfit.f58adb25909143e9aebc9e35f054988c"/>
    <s v="FWSS"/>
    <s v="Kaja dress beige"/>
    <s v="S"/>
    <s v="fugelli@yahoo.com"/>
    <s v="928 30 386"/>
    <m/>
    <m/>
    <x v="0"/>
    <n v="3300"/>
    <n v="1150"/>
    <m/>
    <m/>
    <n v="80"/>
    <n v="1230"/>
    <n v="0"/>
    <n v="0"/>
    <n v="1230"/>
    <n v="5"/>
    <n v="2022"/>
    <n v="5"/>
    <e v="#NAME?"/>
    <x v="0"/>
    <x v="5"/>
  </r>
  <r>
    <x v="0"/>
    <s v="NY"/>
    <m/>
    <s v="LOCATED"/>
    <m/>
    <s v="Kristina Hedeman"/>
    <m/>
    <s v="Third Chance"/>
    <n v="88000597"/>
    <s v="https://app.shipmondo.com/api/v2/print_documents?shipment_ids=189413886"/>
    <m/>
    <d v="2022-05-13T00:00:00"/>
    <m/>
    <s v="https://fjong.com/admin/pages/edit-outfit/outfit.b3c16d971ae140519a806d5e2d47354b"/>
    <s v="byTiMo"/>
    <s v="XL Feathers Satin Mini Dress"/>
    <s v="XL"/>
    <s v="kristina.hedeman@gmail.com"/>
    <s v="990 26 426"/>
    <m/>
    <m/>
    <x v="0"/>
    <n v="2200"/>
    <n v="650"/>
    <m/>
    <m/>
    <n v="80"/>
    <n v="730"/>
    <n v="0"/>
    <n v="0"/>
    <n v="730"/>
    <n v="5"/>
    <n v="2022"/>
    <n v="5"/>
    <e v="#NAME?"/>
    <x v="0"/>
    <x v="5"/>
  </r>
  <r>
    <x v="0"/>
    <s v="NY"/>
    <m/>
    <s v="LOCATED"/>
    <m/>
    <s v="Anette Emilie Rokholt"/>
    <m/>
    <s v="Third Chance"/>
    <s v="lulus-4"/>
    <s v="https://app.shipmondo.com/api/v2/print_documents?shipment_ids=190096047"/>
    <m/>
    <d v="2022-05-19T00:00:00"/>
    <m/>
    <s v="https://thirdchance.fjong.com/products/cold-shoulder-wrap-blush?variant=41527962337459"/>
    <s v="S Pink Ruffle Wrap"/>
    <s v="Lulus"/>
    <s v="S"/>
    <s v="emilie1976@live.no"/>
    <s v="979 61 897"/>
    <m/>
    <m/>
    <x v="0"/>
    <n v="1100"/>
    <n v="500"/>
    <m/>
    <m/>
    <n v="80"/>
    <n v="580"/>
    <n v="0"/>
    <n v="0"/>
    <n v="580"/>
    <n v="5"/>
    <n v="2022"/>
    <n v="5"/>
    <e v="#NAME?"/>
    <x v="0"/>
    <x v="5"/>
  </r>
  <r>
    <x v="0"/>
    <s v="NY"/>
    <m/>
    <s v="LOCATED"/>
    <m/>
    <s v="Agnete Djupvik"/>
    <m/>
    <s v="Third Chance"/>
    <n v="88001228"/>
    <s v="https://app.shipmondo.com/api/v2/print_documents?shipment_ids=190298256"/>
    <m/>
    <d v="2022-05-21T00:00:00"/>
    <m/>
    <s v="https://fjong.com/admin/pages/edit-outfit/outfit.4c7025a42af74e9bb6aa71afac57324a"/>
    <s v="FWSS"/>
    <s v="XL Elena Midnight Navy Flowers Dress"/>
    <s v="XL"/>
    <s v="agnetedjupvik@gmail.com"/>
    <n v="98022094"/>
    <m/>
    <m/>
    <x v="0"/>
    <n v="2800"/>
    <n v="950"/>
    <n v="0.1"/>
    <m/>
    <n v="80"/>
    <n v="935"/>
    <n v="0"/>
    <n v="0"/>
    <n v="935"/>
    <n v="5"/>
    <n v="2022"/>
    <n v="5"/>
    <e v="#NAME?"/>
    <x v="0"/>
    <x v="5"/>
  </r>
  <r>
    <x v="0"/>
    <s v="NY"/>
    <m/>
    <s v="LOCATED"/>
    <m/>
    <s v="Agnete Djupvik"/>
    <m/>
    <s v="Third Chance"/>
    <s v="88101252"/>
    <m/>
    <m/>
    <d v="2022-05-21T00:00:00"/>
    <m/>
    <s v="https://fjong.com/admin/pages/edit-outfit/outfit.90003fcc02dd4e62b51a7d2c35ae7915"/>
    <s v="Creative Collective"/>
    <s v="XL Skyway Ruffle Floral Sleeve Top"/>
    <s v="XL"/>
    <s v="agnetedjupvik@gmail.com"/>
    <n v="98022094"/>
    <m/>
    <m/>
    <x v="3"/>
    <n v="1100"/>
    <n v="450"/>
    <n v="0.1"/>
    <m/>
    <n v="0"/>
    <n v="405"/>
    <n v="0.8"/>
    <n v="324"/>
    <n v="81"/>
    <n v="5"/>
    <n v="2022"/>
    <n v="5"/>
    <e v="#NAME?"/>
    <x v="0"/>
    <x v="5"/>
  </r>
  <r>
    <x v="0"/>
    <s v="REFUND"/>
    <m/>
    <s v="LOCATED"/>
    <m/>
    <s v="Isabella Lu"/>
    <m/>
    <s v="Third Chance"/>
    <s v="lulus-3"/>
    <s v="https://app.shipmondo.com/api/v2/print_documents?shipment_ids=191130141"/>
    <m/>
    <d v="2022-05-27T00:00:00"/>
    <m/>
    <s v="-"/>
    <s v="Lulus"/>
    <s v="L Pink Ruffle Wrap"/>
    <s v="L"/>
    <s v="isabella_lu88@hotmail.com"/>
    <n v="40915696"/>
    <m/>
    <m/>
    <x v="0"/>
    <n v="1100"/>
    <n v="500"/>
    <m/>
    <n v="420"/>
    <n v="80"/>
    <n v="160"/>
    <e v="#N/A"/>
    <e v="#N/A"/>
    <e v="#N/A"/>
    <n v="5"/>
    <n v="2022"/>
    <n v="5"/>
    <e v="#NAME?"/>
    <x v="0"/>
    <x v="1"/>
  </r>
  <r>
    <x v="0"/>
    <s v="NY"/>
    <m/>
    <s v="LOCATED"/>
    <m/>
    <s v="Anne Marit Vigerust"/>
    <m/>
    <s v="Third Chance"/>
    <n v="88001550"/>
    <s v="https://app.shipmondo.com/api/v2/print_documents?shipment_ids=192740814"/>
    <m/>
    <d v="2022-06-09T00:00:00"/>
    <m/>
    <s v="https://fjong.com/admin/pages/edit-outfit/outfit.9d3b8dd5711d3657"/>
    <s v="Sandro"/>
    <s v="S Bluebella Dress"/>
    <s v="S"/>
    <s v="annemarit.rv@gmail.com"/>
    <s v="478 32 578"/>
    <m/>
    <m/>
    <x v="0"/>
    <n v="1900"/>
    <n v="600"/>
    <m/>
    <m/>
    <n v="80"/>
    <n v="680"/>
    <n v="0"/>
    <n v="0"/>
    <n v="680"/>
    <n v="6"/>
    <n v="2022"/>
    <n v="6"/>
    <e v="#NAME?"/>
    <x v="0"/>
    <x v="6"/>
  </r>
  <r>
    <x v="0"/>
    <s v="NY"/>
    <m/>
    <s v="LOCATED"/>
    <m/>
    <s v="Hanne Heum Karlsen"/>
    <m/>
    <s v="Third Chance"/>
    <n v="10689473"/>
    <s v="https://app.shipmondo.com/api/v2/print_documents?shipment_ids=193130640"/>
    <m/>
    <d v="2022-06-13T00:00:00"/>
    <m/>
    <s v="https://fjong.com/admin/pages/edit-outfit/outfit.23bf2c58e916407987746990096b204e"/>
    <s v="By Malene Birger"/>
    <s v="S Tondio Silk Satin Fire Dress"/>
    <s v="S"/>
    <s v="heumkarlsen@gmail.com"/>
    <n v="40233662"/>
    <m/>
    <m/>
    <x v="0"/>
    <n v="5900"/>
    <n v="1500"/>
    <m/>
    <m/>
    <n v="80"/>
    <n v="1580"/>
    <n v="0"/>
    <n v="0"/>
    <n v="1580"/>
    <n v="6"/>
    <n v="2022"/>
    <n v="6"/>
    <e v="#NAME?"/>
    <x v="0"/>
    <x v="6"/>
  </r>
  <r>
    <x v="0"/>
    <s v="NY"/>
    <m/>
    <s v="LOCATED"/>
    <m/>
    <s v="Tina Warelius"/>
    <m/>
    <s v="Third Chance"/>
    <n v="10689587"/>
    <s v="https://app.shipmondo.com/api/v2/print_documents?shipment_ids=193966728"/>
    <m/>
    <d v="2022-06-19T00:00:00"/>
    <m/>
    <s v="https://fjong.com/admin/pages/edit-outfit/outfit.02b7dbe5f5f94207ba29423997168b74"/>
    <s v="FWSS"/>
    <s v="M Sanne Misty Lilac Dress"/>
    <s v="M"/>
    <s v="tinawarelius@outlook.com"/>
    <n v="91724326"/>
    <m/>
    <m/>
    <x v="0"/>
    <n v="3500"/>
    <n v="1050"/>
    <m/>
    <m/>
    <n v="80"/>
    <n v="1130"/>
    <n v="0"/>
    <n v="0"/>
    <n v="1130"/>
    <n v="6"/>
    <n v="2022"/>
    <n v="6"/>
    <e v="#NAME?"/>
    <x v="0"/>
    <x v="6"/>
  </r>
  <r>
    <x v="0"/>
    <s v="NY"/>
    <m/>
    <s v="LOCATED"/>
    <m/>
    <s v="Ingeborg Endresen"/>
    <m/>
    <s v="Third Chance"/>
    <n v="88100546"/>
    <s v="https://app.shipmondo.com/api/v2/print_documents?shipment_ids=194043930"/>
    <m/>
    <d v="2022-06-20T00:00:00"/>
    <m/>
    <s v="https://fjong.com/admin/pages/edit-outfit/outfit.49f8251a1f734402937a146051ea0e6f"/>
    <s v="By Malene Birger"/>
    <s v="L Mabillon Blouse"/>
    <s v="L"/>
    <s v="ingeborg.endresen@gmail.com"/>
    <s v="926 60 990"/>
    <m/>
    <m/>
    <x v="7"/>
    <n v="2600"/>
    <n v="850"/>
    <m/>
    <m/>
    <n v="80"/>
    <n v="930"/>
    <n v="0"/>
    <n v="0"/>
    <n v="930"/>
    <n v="6"/>
    <n v="2022"/>
    <n v="6"/>
    <e v="#NAME?"/>
    <x v="0"/>
    <x v="6"/>
  </r>
  <r>
    <x v="0"/>
    <s v="NY"/>
    <m/>
    <s v="LOCATED"/>
    <m/>
    <s v="Ingeborg Endresen"/>
    <m/>
    <s v="Third Chance"/>
    <s v="88100918"/>
    <m/>
    <m/>
    <d v="2022-06-20T00:00:00"/>
    <m/>
    <s v="https://fjong.com/admin/pages/edit-outfit/outfit.0451efb5440649ff929b90ee8fca539a"/>
    <s v="Theory"/>
    <s v="L Draped Back Slip Top"/>
    <s v="L"/>
    <s v="ingeborg.endresen@gmail.com"/>
    <s v="927 60 990"/>
    <m/>
    <m/>
    <x v="1"/>
    <n v="2900"/>
    <n v="1150"/>
    <m/>
    <m/>
    <m/>
    <n v="1150"/>
    <n v="0.8"/>
    <n v="920"/>
    <n v="230"/>
    <n v="6"/>
    <n v="2022"/>
    <n v="6"/>
    <e v="#NAME?"/>
    <x v="0"/>
    <x v="6"/>
  </r>
  <r>
    <x v="0"/>
    <s v="NY"/>
    <m/>
    <s v="LOCATED"/>
    <m/>
    <s v="Ingeborg Endresen"/>
    <m/>
    <s v="Third Chance"/>
    <s v="88000397"/>
    <m/>
    <m/>
    <d v="2022-06-20T00:00:00"/>
    <m/>
    <s v="https://fjong.com/admin/pages/edit-outfit/outfit.a9e42151f395405fa364edd2acfdb613"/>
    <s v="By Malene Birger"/>
    <s v="L Black Chita Dress"/>
    <s v="L"/>
    <s v="ingeborg.endresen@gmail.com"/>
    <s v="928 60 990"/>
    <m/>
    <m/>
    <x v="0"/>
    <n v="3000"/>
    <n v="1200"/>
    <m/>
    <m/>
    <m/>
    <n v="1200"/>
    <n v="0"/>
    <n v="0"/>
    <n v="1200"/>
    <n v="6"/>
    <n v="2022"/>
    <n v="6"/>
    <e v="#NAME?"/>
    <x v="0"/>
    <x v="6"/>
  </r>
  <r>
    <x v="0"/>
    <s v="REFUND"/>
    <m/>
    <s v="LOCATED"/>
    <m/>
    <s v="Charlotte Fust"/>
    <m/>
    <s v="Third Chance"/>
    <s v="lulus-2"/>
    <s v="https://app.shipmondo.com/api/v2/print_documents?shipment_ids=194479077"/>
    <m/>
    <d v="2022-06-23T00:00:00"/>
    <m/>
    <s v="-"/>
    <s v="Lulus"/>
    <s v="XL Blue Ruffle Wrap"/>
    <s v="XL"/>
    <s v="charlottefust@gmail.com"/>
    <n v="45475809"/>
    <m/>
    <m/>
    <x v="0"/>
    <n v="0"/>
    <n v="1100"/>
    <n v="0.1"/>
    <m/>
    <n v="80"/>
    <n v="1070"/>
    <e v="#N/A"/>
    <e v="#N/A"/>
    <e v="#N/A"/>
    <n v="6"/>
    <n v="2022"/>
    <n v="6"/>
    <e v="#NAME?"/>
    <x v="0"/>
    <x v="1"/>
  </r>
  <r>
    <x v="0"/>
    <s v="NY"/>
    <m/>
    <s v="LOCATED"/>
    <m/>
    <s v="Helene Lid Helland"/>
    <m/>
    <s v="Third Chance"/>
    <n v="88200582"/>
    <s v="https://app.shipmondo.com/api/v2/print_documents?shipment_ids=194530809"/>
    <m/>
    <d v="2022-06-23T00:00:00"/>
    <m/>
    <s v="https://fjong.com/admin/pages/edit-outfit/outfit.452c8e6090f8496c84609728a1147879"/>
    <s v="Samsøe Samsøe"/>
    <s v="Niagara Lime Top"/>
    <s v="M"/>
    <s v=" helene.l.helland@gmail.com"/>
    <n v="41129794"/>
    <m/>
    <m/>
    <x v="0"/>
    <n v="1000"/>
    <n v="300"/>
    <m/>
    <m/>
    <n v="80"/>
    <n v="380"/>
    <n v="0"/>
    <n v="0"/>
    <n v="380"/>
    <n v="6"/>
    <n v="2022"/>
    <n v="6"/>
    <e v="#NAME?"/>
    <x v="0"/>
    <x v="6"/>
  </r>
  <r>
    <x v="0"/>
    <s v="NY"/>
    <m/>
    <s v="LOCATED"/>
    <m/>
    <s v="Caroline Avdal"/>
    <m/>
    <s v="Third Chance"/>
    <n v="88000148"/>
    <s v="https://app.shipmondo.com/api/v2/print_documents?shipment_ids=194539428"/>
    <m/>
    <d v="2022-06-23T00:00:00"/>
    <m/>
    <s v="https://fjong.com/admin/pages/edit-outfit/outfit.3f51dbc828b74034899009dd1a0177b5"/>
    <s v="Holzweiler"/>
    <s v="L Sotra Skirt Bee Humble Teal"/>
    <s v="L"/>
    <s v="carolinesavdal@gmail.com"/>
    <n v="48181449"/>
    <m/>
    <m/>
    <x v="0"/>
    <n v="1200"/>
    <n v="350"/>
    <m/>
    <m/>
    <n v="80"/>
    <n v="430"/>
    <n v="0"/>
    <n v="0"/>
    <n v="430"/>
    <n v="6"/>
    <n v="2022"/>
    <n v="6"/>
    <e v="#NAME?"/>
    <x v="0"/>
    <x v="6"/>
  </r>
  <r>
    <x v="0"/>
    <s v="NY"/>
    <m/>
    <s v="LOCATED"/>
    <m/>
    <s v="Marie Lyser Hoff"/>
    <m/>
    <s v="Third Chance"/>
    <n v="10689950"/>
    <m/>
    <m/>
    <d v="2022-06-23T00:00:00"/>
    <m/>
    <s v="https://fjong.com/admin/pages/edit-outfit/outfit.684efa997862433aaf292a14289eaa4a"/>
    <s v="Needle &amp; Thread"/>
    <s v="M Prism Ditsy Gown"/>
    <s v="M"/>
    <s v="m.lyster.hoff@gmail.com"/>
    <n v="90773141"/>
    <m/>
    <m/>
    <x v="0"/>
    <n v="5800"/>
    <n v="1700"/>
    <n v="0.2"/>
    <m/>
    <n v="0"/>
    <n v="1360"/>
    <n v="0"/>
    <n v="0"/>
    <n v="1360"/>
    <n v="6"/>
    <n v="2022"/>
    <n v="6"/>
    <e v="#NAME?"/>
    <x v="0"/>
    <x v="6"/>
  </r>
  <r>
    <x v="0"/>
    <s v="NY"/>
    <m/>
    <s v="LOCATED"/>
    <m/>
    <s v="Inga Jeanette Rubach"/>
    <m/>
    <s v="Third Chance"/>
    <n v="88001443"/>
    <s v="https://app.shipmondo.com/api/v2/print_documents?shipment_ids=194564382"/>
    <m/>
    <d v="2022-06-23T00:00:00"/>
    <m/>
    <s v="https://fjong.com/admin/pages/edit-outfit/outfit.5ef01d4dc15243fb854ca797716fd663"/>
    <s v="Needle &amp; Thread"/>
    <s v="S Lace-Trimmed Gown"/>
    <s v="S"/>
    <s v=" jeanette_rubach@hotmail.com"/>
    <n v="41553504"/>
    <m/>
    <m/>
    <x v="0"/>
    <n v="3200"/>
    <n v="950"/>
    <m/>
    <m/>
    <n v="80"/>
    <n v="1030"/>
    <n v="0"/>
    <n v="0"/>
    <n v="1030"/>
    <n v="6"/>
    <n v="2022"/>
    <n v="6"/>
    <e v="#NAME?"/>
    <x v="0"/>
    <x v="6"/>
  </r>
  <r>
    <x v="0"/>
    <s v="NY"/>
    <m/>
    <s v="LOCATED"/>
    <m/>
    <s v="Jannicke Josefsson-Ruud"/>
    <m/>
    <s v="Third Chance"/>
    <n v="88000013"/>
    <s v="https://app.shipmondo.com/api/v2/print_documents?shipment_ids=194808462"/>
    <m/>
    <d v="2022-06-24T00:00:00"/>
    <m/>
    <s v="https://fjong.com/admin/pages/edit-outfit/outfit.8197aaacdd43465a940c01a1ce33f13f"/>
    <s v="Hofmann Copenhagen"/>
    <s v="L Tabitha Golden Hour Top"/>
    <s v="L"/>
    <s v="jannickeruud@hotmail.com"/>
    <n v="92251230"/>
    <m/>
    <m/>
    <x v="0"/>
    <n v="2000"/>
    <n v="800"/>
    <m/>
    <m/>
    <n v="80"/>
    <n v="880"/>
    <n v="0"/>
    <n v="0"/>
    <n v="880"/>
    <n v="6"/>
    <n v="2022"/>
    <n v="6"/>
    <e v="#NAME?"/>
    <x v="0"/>
    <x v="6"/>
  </r>
  <r>
    <x v="0"/>
    <s v="NY"/>
    <m/>
    <s v="LOCATED"/>
    <m/>
    <s v="Jannicke Josefsson-Ruud"/>
    <m/>
    <s v="Third Chance"/>
    <n v="10688877"/>
    <m/>
    <m/>
    <d v="2022-06-25T00:00:00"/>
    <m/>
    <s v="https://fjong.com/admin/pages/edit-outfit/outfit.3b756132543a45d4a94b9bebb0aaebfb"/>
    <s v="Maud"/>
    <s v="M Lace Skirt Sky Captain"/>
    <s v="M"/>
    <s v="jannickeruud@hotmail.com"/>
    <n v="92251230"/>
    <m/>
    <m/>
    <x v="0"/>
    <n v="1500"/>
    <n v="450"/>
    <m/>
    <m/>
    <m/>
    <n v="450"/>
    <n v="0"/>
    <n v="0"/>
    <n v="450"/>
    <n v="6"/>
    <n v="2022"/>
    <n v="6"/>
    <e v="#NAME?"/>
    <x v="0"/>
    <x v="6"/>
  </r>
  <r>
    <x v="0"/>
    <s v="NY"/>
    <m/>
    <s v="LOCATED"/>
    <m/>
    <s v="Liv iren Vinnem"/>
    <m/>
    <s v="Third Chance"/>
    <n v="88100024"/>
    <s v="https://app.shipmondo.com/api/v2/print_documents?shipment_ids=194871663"/>
    <m/>
    <d v="2022-06-25T00:00:00"/>
    <m/>
    <s v="https://fjong.com/admin/pages/edit-outfit/outfit.2ead65a1ecf54c38a27bebc2bf47b9b1"/>
    <s v="byTiMo"/>
    <s v="M Bell Sleeve Winter Flowers Blouse"/>
    <s v="M"/>
    <s v="livihan@hotmail.com"/>
    <n v="40858672"/>
    <m/>
    <m/>
    <x v="0"/>
    <n v="1700"/>
    <n v="500"/>
    <m/>
    <m/>
    <n v="80"/>
    <n v="580"/>
    <n v="0"/>
    <n v="0"/>
    <n v="580"/>
    <n v="6"/>
    <n v="2022"/>
    <n v="6"/>
    <e v="#NAME?"/>
    <x v="0"/>
    <x v="6"/>
  </r>
  <r>
    <x v="0"/>
    <s v="NY"/>
    <m/>
    <s v="LOCATED"/>
    <m/>
    <s v="Hanne Finstad"/>
    <m/>
    <s v="Third Chance"/>
    <n v="88101144"/>
    <s v="https://app.shipmondo.com/api/v2/print_documents?shipment_ids=195161763"/>
    <m/>
    <d v="2022-06-29T00:00:00"/>
    <m/>
    <s v="https://fjong.com/admin/pages/edit-outfit/outfit.fe110897b7d349d8927ca3ff0d1a3f0f"/>
    <s v="By Malene Birger"/>
    <s v="M Red Risandra Dress"/>
    <s v="M"/>
    <s v="hanne.b.finstad@gmail.com"/>
    <n v="93621954"/>
    <m/>
    <m/>
    <x v="1"/>
    <n v="3800"/>
    <n v="1100"/>
    <m/>
    <m/>
    <n v="80"/>
    <n v="1180"/>
    <n v="0.8"/>
    <n v="944"/>
    <n v="236"/>
    <n v="6"/>
    <n v="2022"/>
    <n v="6"/>
    <e v="#NAME?"/>
    <x v="0"/>
    <x v="6"/>
  </r>
  <r>
    <x v="0"/>
    <s v="NY"/>
    <m/>
    <s v="LOCATED"/>
    <m/>
    <s v="Ulrika Norheden"/>
    <m/>
    <s v="Third Chance"/>
    <n v="89002127"/>
    <s v="https://app.shipmondo.com/api/v2/print_documents?shipment_ids=195490494"/>
    <m/>
    <d v="2022-07-01T00:00:00"/>
    <m/>
    <s v="https://fjong.com/admin/pages/edit-outfit/outfit.4b2e968c1b8f4cfaa61c39c9124c34c0"/>
    <s v="Høst &amp; Vår"/>
    <s v="XL Love Print You Make Me Feel"/>
    <s v="XL"/>
    <s v="ulrika.norheden@gmail.com"/>
    <n v="95025005"/>
    <m/>
    <m/>
    <x v="8"/>
    <n v="3000"/>
    <n v="750"/>
    <m/>
    <m/>
    <n v="80"/>
    <n v="830"/>
    <n v="0.5"/>
    <n v="415"/>
    <n v="415"/>
    <n v="7"/>
    <n v="2022"/>
    <n v="7"/>
    <e v="#NAME?"/>
    <x v="0"/>
    <x v="7"/>
  </r>
  <r>
    <x v="0"/>
    <s v="NY"/>
    <m/>
    <s v="LOCATED"/>
    <m/>
    <s v="Ulrika Norheden"/>
    <m/>
    <s v="Third Chance"/>
    <n v="88200083"/>
    <m/>
    <m/>
    <d v="2022-07-01T00:00:00"/>
    <m/>
    <s v="https://fjong.com/admin/pages/edit-outfit/outfit.e3f7fd500a20448083e14658a4b3f26c"/>
    <s v="By Malene Birger"/>
    <s v="L Silver Armel Silk Top"/>
    <s v="L"/>
    <s v="ulrika.norheden@gmail.com"/>
    <n v="95025005"/>
    <m/>
    <m/>
    <x v="0"/>
    <n v="3000"/>
    <n v="750"/>
    <m/>
    <m/>
    <m/>
    <n v="750"/>
    <n v="0"/>
    <n v="0"/>
    <n v="750"/>
    <n v="7"/>
    <n v="2022"/>
    <n v="7"/>
    <e v="#NAME?"/>
    <x v="0"/>
    <x v="7"/>
  </r>
  <r>
    <x v="0"/>
    <s v="NY"/>
    <m/>
    <s v="LOCATED"/>
    <m/>
    <s v="Karoline Hjelmtvedt Rohde"/>
    <m/>
    <s v="Third Chance"/>
    <n v="88001553"/>
    <s v="https://app.shipmondo.com/api/v2/print_documents?shipment_ids=195653334"/>
    <m/>
    <d v="2022-07-04T00:00:00"/>
    <m/>
    <s v="https://fjong.com/admin/pages/edit-outfit/outfit.19f4932d209d4886bfe838d5677f09ed"/>
    <s v="MAUD"/>
    <s v="XS Hawaiian Sunset Wrap Dress"/>
    <s v="XS"/>
    <s v="karoline@hjelmtvedt.com"/>
    <s v="988 26 893"/>
    <m/>
    <m/>
    <x v="0"/>
    <n v="2200"/>
    <n v="650"/>
    <m/>
    <m/>
    <n v="80"/>
    <n v="730"/>
    <n v="0"/>
    <n v="0"/>
    <n v="730"/>
    <n v="7"/>
    <n v="2022"/>
    <n v="7"/>
    <e v="#NAME?"/>
    <x v="0"/>
    <x v="7"/>
  </r>
  <r>
    <x v="0"/>
    <s v="NY"/>
    <m/>
    <s v="LOCATED"/>
    <m/>
    <s v="Nina Simonsen Jensen"/>
    <m/>
    <s v="Third Chance"/>
    <n v="89004599"/>
    <m/>
    <m/>
    <d v="2022-07-07T00:00:00"/>
    <m/>
    <s v="https://fjong.com/outfits/outfit.b2aa8b59d1644a0090ab62a119e1ea41"/>
    <s v="Mette Møller"/>
    <s v="Shiny Grape Leaf Trousers"/>
    <s v="XL"/>
    <s v="ninastylist@haugnett.no"/>
    <m/>
    <m/>
    <m/>
    <x v="9"/>
    <n v="1700"/>
    <n v="1360"/>
    <m/>
    <m/>
    <m/>
    <n v="1360"/>
    <n v="0.5"/>
    <n v="680"/>
    <n v="680"/>
    <n v="7"/>
    <n v="2022"/>
    <n v="7"/>
    <e v="#NAME?"/>
    <x v="0"/>
    <x v="7"/>
  </r>
  <r>
    <x v="0"/>
    <s v="NY"/>
    <m/>
    <s v="LOCATED"/>
    <m/>
    <s v="Thea Sitek"/>
    <m/>
    <s v="Third Chance"/>
    <n v="88000479"/>
    <s v="https://app.shipmondo.com/api/v2/print_documents?shipment_ids=196927047"/>
    <m/>
    <d v="2022-07-14T00:00:00"/>
    <m/>
    <s v="https://fjong.com/admin/pages/edit-outfit/outfit.e5fd898057d54a5f8373fd8381b33a1b"/>
    <s v="byTiMo"/>
    <s v="XS Feathers Satin Mini Dress"/>
    <s v="XS"/>
    <s v="thea.sitek@gmail.com"/>
    <n v="91822119"/>
    <m/>
    <m/>
    <x v="0"/>
    <n v="2200"/>
    <n v="550"/>
    <n v="0.1"/>
    <m/>
    <n v="80"/>
    <n v="575"/>
    <n v="0"/>
    <n v="0"/>
    <n v="575"/>
    <n v="7"/>
    <n v="2022"/>
    <n v="7"/>
    <e v="#NAME?"/>
    <x v="0"/>
    <x v="7"/>
  </r>
  <r>
    <x v="0"/>
    <s v="NY"/>
    <m/>
    <s v="LOCATED"/>
    <m/>
    <s v="Thea Sitek"/>
    <m/>
    <s v="Third Chance"/>
    <n v="10689202"/>
    <m/>
    <m/>
    <d v="2022-07-14T00:00:00"/>
    <m/>
    <s v="https://fjong.com/admin/pages/edit-outfit/outfit.d78cbfab144149069da04737d98450a1"/>
    <s v="Hofmann Copenhagen"/>
    <s v="S Christine Olive Top"/>
    <s v="S"/>
    <s v="thea.sitek@gmail.com"/>
    <n v="91822119"/>
    <m/>
    <m/>
    <x v="0"/>
    <n v="3600"/>
    <n v="1000"/>
    <n v="0.1"/>
    <m/>
    <m/>
    <n v="900"/>
    <n v="0"/>
    <n v="0"/>
    <n v="900"/>
    <n v="7"/>
    <n v="2022"/>
    <n v="7"/>
    <e v="#NAME?"/>
    <x v="0"/>
    <x v="7"/>
  </r>
  <r>
    <x v="0"/>
    <s v="REFUND"/>
    <m/>
    <s v="LOCATED"/>
    <m/>
    <s v="Elise Røe"/>
    <m/>
    <s v="Third Chance"/>
    <s v="lulus-2"/>
    <s v="https://app.shipmondo.com/api/v2/print_documents?shipment_ids=198097623"/>
    <m/>
    <d v="2022-07-25T00:00:00"/>
    <m/>
    <s v="-"/>
    <s v="Lulus"/>
    <s v="XL Blue Ruffle Wrap"/>
    <s v="XL"/>
    <s v="eliseroe@gmail.com"/>
    <n v="40085148"/>
    <m/>
    <m/>
    <x v="0"/>
    <n v="0"/>
    <n v="1100"/>
    <n v="0.1"/>
    <m/>
    <n v="80"/>
    <n v="1070"/>
    <e v="#N/A"/>
    <e v="#N/A"/>
    <e v="#N/A"/>
    <n v="7"/>
    <n v="2022"/>
    <n v="7"/>
    <e v="#NAME?"/>
    <x v="0"/>
    <x v="1"/>
  </r>
  <r>
    <x v="0"/>
    <s v="NY"/>
    <m/>
    <s v="LOCATED"/>
    <m/>
    <s v="Maria Rohde"/>
    <m/>
    <s v="Third Chance"/>
    <s v="88200145"/>
    <s v="https://app.shipmondo.com/api/v2/print_documents?shipment_ids=198207057"/>
    <m/>
    <d v="2022-07-27T00:00:00"/>
    <m/>
    <s v="https://fjong.com/admin/pages/edit-outfit/outfit.c5394742e73b46f1b08728dfbf884b37"/>
    <s v="Creative Collective"/>
    <s v="XS Elenor Wrap Blouse"/>
    <s v="XS"/>
    <s v="malyroh@hotmail.com"/>
    <s v="454 05 959"/>
    <m/>
    <m/>
    <x v="1"/>
    <n v="1500"/>
    <n v="700"/>
    <m/>
    <m/>
    <n v="80"/>
    <n v="780"/>
    <n v="0.8"/>
    <n v="624"/>
    <n v="156"/>
    <n v="7"/>
    <n v="2022"/>
    <n v="7"/>
    <e v="#NAME?"/>
    <x v="0"/>
    <x v="7"/>
  </r>
  <r>
    <x v="0"/>
    <s v="NY"/>
    <m/>
    <s v="LOCATED"/>
    <m/>
    <s v="Elisabeth Halmø"/>
    <m/>
    <s v="Third Chance"/>
    <n v="88000337"/>
    <s v="https://app.shipmondo.com/api/v2/print_documents?shipment_ids=199485663"/>
    <m/>
    <d v="2022-08-08T00:00:00"/>
    <m/>
    <s v="https://fjong.com/admin/pages/edit-outfit/outfit.31db3530dd7749a5b342e0650a8c8b7a"/>
    <s v="Line of Oslo"/>
    <s v="L Mini Lace Cream"/>
    <s v="L"/>
    <s v=" elisabeth.halmo@hotmail.com"/>
    <n v="4531382950"/>
    <m/>
    <m/>
    <x v="0"/>
    <n v="2000"/>
    <n v="800"/>
    <m/>
    <m/>
    <n v="80"/>
    <n v="880"/>
    <n v="0"/>
    <n v="0"/>
    <n v="880"/>
    <n v="8"/>
    <n v="2022"/>
    <n v="8"/>
    <e v="#NAME?"/>
    <x v="0"/>
    <x v="8"/>
  </r>
  <r>
    <x v="0"/>
    <s v="REFUND"/>
    <m/>
    <s v="LOCATED"/>
    <m/>
    <s v="Ingvild Hornburg"/>
    <m/>
    <s v="Third Chance"/>
    <n v="88001769"/>
    <s v="https://app.shipmondo.com/api/v2/print_documents?shipment_ids=199486965"/>
    <m/>
    <d v="2022-08-08T00:00:00"/>
    <m/>
    <s v="https://fjong.com/admin/pages/edit-outfit/outfit.aa4a619d6cede96f"/>
    <s v="Jarlo"/>
    <s v="Caden M"/>
    <s v="M"/>
    <s v="ibh@venstre.no"/>
    <n v="99791340"/>
    <m/>
    <m/>
    <x v="0"/>
    <s v="Venter på retur"/>
    <n v="1500"/>
    <m/>
    <m/>
    <n v="80"/>
    <n v="1580"/>
    <e v="#N/A"/>
    <e v="#N/A"/>
    <e v="#N/A"/>
    <n v="8"/>
    <n v="2022"/>
    <n v="8"/>
    <e v="#NAME?"/>
    <x v="0"/>
    <x v="1"/>
  </r>
  <r>
    <x v="0"/>
    <s v="NY"/>
    <m/>
    <s v="LOCATED"/>
    <m/>
    <s v="Ida Swendgaard"/>
    <m/>
    <s v="Third Chance"/>
    <n v="88000970"/>
    <s v="https://app.shipmondo.com/api/v2/print_documents?shipment_ids=200179788"/>
    <m/>
    <d v="2022-08-11T00:00:00"/>
    <m/>
    <s v="https://fjong.com/admin/pages/edit-outfit/outfit.f2eb7517a30f4a00843b499d81bab69c"/>
    <s v="FWSS"/>
    <s v="L Sanne Silver Sage Dress"/>
    <s v="L"/>
    <s v="idaswend@gmail.com"/>
    <n v="99433339"/>
    <m/>
    <m/>
    <x v="0"/>
    <n v="3500"/>
    <n v="1050"/>
    <m/>
    <m/>
    <n v="80"/>
    <n v="1130"/>
    <n v="0"/>
    <n v="0"/>
    <n v="1130"/>
    <n v="8"/>
    <n v="2022"/>
    <n v="8"/>
    <e v="#NAME?"/>
    <x v="0"/>
    <x v="8"/>
  </r>
  <r>
    <x v="0"/>
    <s v="NY"/>
    <m/>
    <s v="LOCATED"/>
    <m/>
    <s v="Helene Helland"/>
    <m/>
    <s v="Third Chance"/>
    <n v="88001179"/>
    <s v="https://app.shipmondo.com/api/v2/print_documents?shipment_ids=200817828"/>
    <m/>
    <d v="2022-08-17T00:00:00"/>
    <m/>
    <s v="https://fjong.com/admin/pages/edit-outfit/outfit.fbda7f830faf4caf9b0a085054f22e54#edit_outfit_admin_notes"/>
    <s v="FWSS"/>
    <s v="Flower Mini Olive"/>
    <s v="M"/>
    <s v="helene.l.helland@gmail.com"/>
    <s v="helene.l.helland@gmail.com"/>
    <m/>
    <m/>
    <x v="0"/>
    <n v="1500"/>
    <n v="700"/>
    <m/>
    <m/>
    <n v="80"/>
    <n v="780"/>
    <n v="0"/>
    <n v="0"/>
    <n v="780"/>
    <n v="8"/>
    <n v="2022"/>
    <n v="8"/>
    <e v="#NAME?"/>
    <x v="0"/>
    <x v="8"/>
  </r>
  <r>
    <x v="0"/>
    <s v="NY"/>
    <m/>
    <s v="LOCATED"/>
    <m/>
    <s v="Helene Helland"/>
    <m/>
    <s v="Third Chance"/>
    <n v="88000461"/>
    <m/>
    <m/>
    <d v="2022-08-17T00:00:00"/>
    <m/>
    <s v="https://fjong.com/admin/pages/edit-outfit/outfit.4dd6b2524e5b4379baa90d5f3f80280a#edit_outfit_admin_notes"/>
    <s v="Line of Oslo"/>
    <s v="Zanny Green Leaf Dress"/>
    <s v="S"/>
    <m/>
    <m/>
    <m/>
    <m/>
    <x v="0"/>
    <n v="1000"/>
    <n v="400"/>
    <m/>
    <m/>
    <m/>
    <n v="400"/>
    <n v="0"/>
    <n v="0"/>
    <n v="400"/>
    <n v="8"/>
    <n v="2022"/>
    <n v="8"/>
    <e v="#NAME?"/>
    <x v="0"/>
    <x v="8"/>
  </r>
  <r>
    <x v="0"/>
    <s v="NY"/>
    <m/>
    <s v="LOCATED"/>
    <m/>
    <s v="Aina Bugge Solheim"/>
    <m/>
    <s v="Third Chance"/>
    <n v="89001054"/>
    <s v="https://app.shipmondo.com/api/v2/print_documents?shipment_ids=200863581"/>
    <m/>
    <d v="2022-08-18T00:00:00"/>
    <m/>
    <s v="https://fjong.com/admin/pages/edit-outfit/outfit.7116c80758df4e02b1f944ef5a657387"/>
    <s v="Cardsome"/>
    <s v="L BROQUÉ Classic Black Crewneck"/>
    <s v="L"/>
    <s v="ainabugge@hotmail.no"/>
    <n v="90147590"/>
    <m/>
    <m/>
    <x v="10"/>
    <n v="1500"/>
    <n v="450"/>
    <m/>
    <m/>
    <n v="80"/>
    <n v="530"/>
    <n v="0.5"/>
    <n v="265"/>
    <n v="265"/>
    <n v="8"/>
    <n v="2022"/>
    <n v="8"/>
    <e v="#NAME?"/>
    <x v="0"/>
    <x v="8"/>
  </r>
  <r>
    <x v="0"/>
    <m/>
    <m/>
    <m/>
    <m/>
    <s v="Aina Bugge Solheim"/>
    <m/>
    <s v="Third Chance"/>
    <n v="88100310"/>
    <m/>
    <m/>
    <d v="2022-08-18T00:00:00"/>
    <m/>
    <s v="https://fjong.com/admin/pages/edit-outfit/outfit.841aea73b3d4485eaf08932aa82d8c2a"/>
    <s v="FWSS"/>
    <s v="M Ballet Slipper Bente Blouse"/>
    <s v="M"/>
    <s v="ainabugge@hotmail.no"/>
    <n v="90147590"/>
    <m/>
    <m/>
    <x v="3"/>
    <n v="1900"/>
    <n v="550"/>
    <m/>
    <m/>
    <m/>
    <n v="550"/>
    <n v="0.8"/>
    <n v="440"/>
    <n v="110"/>
    <n v="8"/>
    <n v="2022"/>
    <n v="8"/>
    <e v="#NAME?"/>
    <x v="0"/>
    <x v="8"/>
  </r>
  <r>
    <x v="0"/>
    <m/>
    <m/>
    <m/>
    <m/>
    <s v="Aina Bugge Solheim"/>
    <m/>
    <s v="Third Chance"/>
    <n v="88001616"/>
    <m/>
    <m/>
    <d v="2022-08-18T00:00:00"/>
    <m/>
    <s v="https://fjong.com/admin/pages/edit-outfit/outfit.662df044b9174634a35cc35c39bd1d16"/>
    <s v="Line of Oslo"/>
    <s v="L Aina Leo Dress"/>
    <s v="L"/>
    <s v="ainabugge@hotmail.no"/>
    <n v="90147590"/>
    <m/>
    <m/>
    <x v="0"/>
    <n v="1000"/>
    <n v="400"/>
    <m/>
    <m/>
    <m/>
    <n v="400"/>
    <n v="0"/>
    <n v="0"/>
    <n v="400"/>
    <n v="8"/>
    <n v="2022"/>
    <n v="8"/>
    <e v="#NAME?"/>
    <x v="0"/>
    <x v="8"/>
  </r>
  <r>
    <x v="0"/>
    <s v="REFUND"/>
    <m/>
    <s v="LOCATED"/>
    <m/>
    <s v="Kristin myrvold"/>
    <m/>
    <s v="Third Chance"/>
    <s v="88100968"/>
    <s v="https://app.shipmondo.com/api/v2/print_documents?shipment_ids=200942577"/>
    <m/>
    <d v="2022-08-18T00:00:00"/>
    <m/>
    <s v="https://fjong.com/admin/pages/edit-outfit/outfit.f7dfa535e4fa4ffca07e67edfb9799b0"/>
    <s v="By Malene Birger"/>
    <s v="XS Otter Dress"/>
    <s v="XS"/>
    <s v="kristin_myrvold@hotmail.com"/>
    <n v="47326290"/>
    <m/>
    <m/>
    <x v="1"/>
    <n v="0"/>
    <n v="4500"/>
    <m/>
    <m/>
    <n v="80"/>
    <n v="4580"/>
    <s v="#REF!"/>
    <e v="#VALUE!"/>
    <e v="#VALUE!"/>
    <n v="8"/>
    <n v="2022"/>
    <n v="8"/>
    <e v="#NAME?"/>
    <x v="0"/>
    <x v="1"/>
  </r>
  <r>
    <x v="0"/>
    <m/>
    <m/>
    <m/>
    <m/>
    <s v="Kristin myrvold"/>
    <m/>
    <s v="Third Chance"/>
    <n v="88100175"/>
    <m/>
    <m/>
    <d v="2022-08-18T00:00:00"/>
    <m/>
    <s v="https://fjong.com/admin/pages/edit-outfit/outfit.dd62d98a9d3e40659b5438f7388d8e01#edit_outfit_admin_notes"/>
    <s v="IBEN"/>
    <s v="3 Ferdinand Dress"/>
    <s v="M"/>
    <s v="kristin_myrvold@hotmail.com"/>
    <n v="47326290"/>
    <m/>
    <m/>
    <x v="5"/>
    <n v="0"/>
    <n v="900"/>
    <m/>
    <m/>
    <m/>
    <n v="900"/>
    <s v="#REF!"/>
    <e v="#VALUE!"/>
    <e v="#VALUE!"/>
    <n v="8"/>
    <n v="2022"/>
    <n v="8"/>
    <e v="#NAME?"/>
    <x v="0"/>
    <x v="1"/>
  </r>
  <r>
    <x v="0"/>
    <s v="NY"/>
    <m/>
    <s v="LOCATED"/>
    <m/>
    <s v="Kine Søgstad"/>
    <m/>
    <s v="Third Chance"/>
    <n v="88001529"/>
    <s v="https://app.shipmondo.com/api/v2/print_documents?shipment_ids=201010014"/>
    <m/>
    <d v="2022-08-19T00:00:00"/>
    <m/>
    <s v="https://fjong.com/admin/pages/edit-outfit/outfit.31edccd419de4fc5ae6aeb7eed4327ab"/>
    <s v="FWSS"/>
    <s v="Kate Anthracite Top S"/>
    <s v="S"/>
    <s v="kinesogstad@gmail.com"/>
    <n v="93485115"/>
    <m/>
    <m/>
    <x v="0"/>
    <n v="2500"/>
    <n v="850"/>
    <m/>
    <m/>
    <n v="80"/>
    <n v="930"/>
    <n v="0"/>
    <n v="0"/>
    <n v="930"/>
    <n v="8"/>
    <n v="2022"/>
    <n v="8"/>
    <e v="#NAME?"/>
    <x v="0"/>
    <x v="8"/>
  </r>
  <r>
    <x v="0"/>
    <m/>
    <m/>
    <m/>
    <m/>
    <s v="Kine Søgstad"/>
    <m/>
    <s v="Third Chance"/>
    <n v="88001634"/>
    <m/>
    <m/>
    <d v="2022-08-19T00:00:00"/>
    <m/>
    <s v="https://fjong.com/admin/pages/edit-outfit/outfit.9288ff153f8d405e89ce6b6cfd08171c"/>
    <s v="Line of Oslo"/>
    <s v="Hannah Satin Pink Dress"/>
    <s v="S"/>
    <s v="kinesogstad@gmail.com"/>
    <n v="93485115"/>
    <m/>
    <m/>
    <x v="0"/>
    <n v="900"/>
    <n v="300"/>
    <m/>
    <m/>
    <m/>
    <n v="300"/>
    <n v="0"/>
    <n v="0"/>
    <n v="300"/>
    <n v="8"/>
    <n v="2022"/>
    <n v="8"/>
    <e v="#NAME?"/>
    <x v="0"/>
    <x v="8"/>
  </r>
  <r>
    <x v="0"/>
    <s v="NY"/>
    <m/>
    <s v="LOCATED"/>
    <m/>
    <s v="Amila Sehic"/>
    <m/>
    <s v="Third Chance"/>
    <s v="88100974"/>
    <s v="https://app.shipmondo.com/api/v2/print_documents?shipment_ids=201011637"/>
    <m/>
    <d v="2022-08-19T00:00:00"/>
    <m/>
    <s v="https://fjong.com/admin/pages/edit-outfit/outfit.50e587edd52c4f1b98cbbd52e677bd09"/>
    <s v="By Malene Birger"/>
    <s v="S1 Ayaja Striped Skirt"/>
    <s v="S"/>
    <s v="amilas@outlook.com"/>
    <n v="4797001085"/>
    <m/>
    <m/>
    <x v="1"/>
    <n v="2000"/>
    <n v="800"/>
    <n v="0.1"/>
    <m/>
    <n v="80"/>
    <n v="800"/>
    <n v="0.8"/>
    <n v="640"/>
    <n v="160"/>
    <n v="8"/>
    <n v="2022"/>
    <n v="8"/>
    <e v="#NAME?"/>
    <x v="0"/>
    <x v="8"/>
  </r>
  <r>
    <x v="0"/>
    <s v="NY"/>
    <m/>
    <s v="LOCATED"/>
    <m/>
    <s v="Anne Malene Skårberg"/>
    <m/>
    <s v="Third Chance"/>
    <n v="89003034"/>
    <s v="https://app.shipmondo.com/api/v2/print_documents?shipment_ids=201071769"/>
    <m/>
    <d v="2022-08-19T00:00:00"/>
    <m/>
    <s v="https://fjong.com/admin/pages/edit-outfit/outfit.e1f9da2e786b4fa493b4316b9a77f863"/>
    <s v="Kupong knit.wear"/>
    <s v="M-L Phoebe V-Neck White"/>
    <s v="M-L"/>
    <s v="annemalenes@gmail.com"/>
    <n v="93861138"/>
    <m/>
    <m/>
    <x v="2"/>
    <n v="1300"/>
    <n v="400"/>
    <n v="0.1"/>
    <m/>
    <n v="80"/>
    <n v="440"/>
    <n v="0.8"/>
    <n v="352"/>
    <n v="88"/>
    <n v="8"/>
    <n v="2022"/>
    <n v="8"/>
    <e v="#NAME?"/>
    <x v="0"/>
    <x v="8"/>
  </r>
  <r>
    <x v="0"/>
    <s v="NY"/>
    <m/>
    <s v="LOCATED"/>
    <m/>
    <s v="Gunn Inger Røkke Ruud"/>
    <m/>
    <s v="Third Chance"/>
    <n v="88101365"/>
    <s v="https://app.shipmondo.com/api/v2/print_documents?shipment_ids=201083775"/>
    <m/>
    <d v="2022-08-19T00:00:00"/>
    <m/>
    <s v="https://fjong.com/admin/pages/edit-outfit/outfit.c3cb5a3112c545b184381060670971f4"/>
    <s v="FWSS"/>
    <s v="S 2 Fatima Blouse"/>
    <s v="S"/>
    <s v=" giruud@hotmail.com"/>
    <n v="97080595"/>
    <m/>
    <m/>
    <x v="7"/>
    <n v="1900"/>
    <n v="600"/>
    <n v="0.1"/>
    <m/>
    <n v="80"/>
    <n v="620"/>
    <n v="0"/>
    <n v="0"/>
    <n v="620"/>
    <n v="8"/>
    <n v="2022"/>
    <n v="8"/>
    <e v="#NAME?"/>
    <x v="0"/>
    <x v="8"/>
  </r>
  <r>
    <x v="0"/>
    <s v="NY"/>
    <m/>
    <s v="LOCATED"/>
    <m/>
    <s v="Anne Mørk"/>
    <m/>
    <s v="Third Chance"/>
    <n v="88000371"/>
    <s v="https://app.shipmondo.com/api/v2/print_documents?shipment_ids=201208761"/>
    <m/>
    <d v="2022-08-22T00:00:00"/>
    <m/>
    <s v="https://fjong.com/admin/pages/edit-outfit/outfit.118f15046d0b45d48929bb91df474761"/>
    <s v="By Malene Birger"/>
    <s v="L Ellixa Night Blue Dress"/>
    <s v="L"/>
    <s v="anne.mork@haugnett.no"/>
    <s v="481 07 926"/>
    <m/>
    <m/>
    <x v="0"/>
    <n v="5400"/>
    <n v="1500"/>
    <m/>
    <m/>
    <n v="80"/>
    <n v="1580"/>
    <n v="0"/>
    <n v="0"/>
    <n v="1580"/>
    <n v="8"/>
    <n v="2022"/>
    <n v="8"/>
    <e v="#NAME?"/>
    <x v="0"/>
    <x v="8"/>
  </r>
  <r>
    <x v="0"/>
    <s v="NY"/>
    <m/>
    <s v="LOCATED"/>
    <m/>
    <s v="Solveig Langvad"/>
    <m/>
    <s v="Third Chance"/>
    <n v="88200146"/>
    <s v="https://app.shipmondo.com/api/v2/print_documents?shipment_ids=201650289"/>
    <m/>
    <d v="2022-08-24T00:00:00"/>
    <m/>
    <s v="https://fjong.com/admin/pages/edit-outfit/outfit.df83d000317442f68694c5eda3b87b69"/>
    <s v="Creative Collective"/>
    <s v="XL Elenor Wrap Blouse"/>
    <s v="XL"/>
    <s v=" solveig.langvad@gmail.com"/>
    <s v="934 86 295"/>
    <m/>
    <m/>
    <x v="1"/>
    <n v="1500"/>
    <n v="700"/>
    <m/>
    <m/>
    <n v="80"/>
    <n v="780"/>
    <n v="0.8"/>
    <n v="624"/>
    <n v="156"/>
    <n v="8"/>
    <n v="2022"/>
    <n v="8"/>
    <e v="#NAME?"/>
    <x v="0"/>
    <x v="8"/>
  </r>
  <r>
    <x v="0"/>
    <s v="NY"/>
    <m/>
    <s v="LOCATED"/>
    <m/>
    <s v="Solveig Langvad"/>
    <m/>
    <s v="Third Chance"/>
    <n v="88000049"/>
    <m/>
    <m/>
    <d v="2022-08-24T00:00:00"/>
    <m/>
    <s v="https://fjong.com/admin/pages/edit-outfit/outfit.37baa82c25f84342a9ea50e3488889ce"/>
    <s v="FWSS"/>
    <s v="Simone Vanilla Custard Dress"/>
    <s v="XL"/>
    <s v=" solveig.langvad@gmail.com"/>
    <s v="935 86 295"/>
    <m/>
    <m/>
    <x v="0"/>
    <n v="1899"/>
    <n v="600"/>
    <m/>
    <m/>
    <m/>
    <n v="600"/>
    <n v="0"/>
    <n v="0"/>
    <n v="600"/>
    <n v="8"/>
    <n v="2022"/>
    <n v="8"/>
    <e v="#NAME?"/>
    <x v="0"/>
    <x v="8"/>
  </r>
  <r>
    <x v="0"/>
    <s v="NY"/>
    <m/>
    <s v="LOCATED"/>
    <m/>
    <s v="Anne Marit Vigerust"/>
    <m/>
    <s v="Third Chance"/>
    <n v="88100386"/>
    <s v="https://app.shipmondo.com/api/v2/print_documents?shipment_ids=202569642"/>
    <m/>
    <d v="2022-09-01T00:00:00"/>
    <m/>
    <s v="https://fjong.com/admin/pages/edit-outfit/outfit.50c5d21a8bb0414b9b8d7ae5d0f9754f"/>
    <s v="Faithfull The Brand"/>
    <s v="Frankie Zhoe Floral Jumpsuit"/>
    <s v="S"/>
    <s v=" annemarit.rv@gmail.com"/>
    <n v="4747832578"/>
    <m/>
    <m/>
    <x v="0"/>
    <n v="1900"/>
    <n v="500"/>
    <m/>
    <m/>
    <n v="80"/>
    <n v="580"/>
    <n v="0"/>
    <n v="0"/>
    <n v="580"/>
    <n v="9"/>
    <n v="2022"/>
    <n v="9"/>
    <e v="#NAME?"/>
    <x v="0"/>
    <x v="9"/>
  </r>
  <r>
    <x v="0"/>
    <m/>
    <m/>
    <m/>
    <m/>
    <s v="Anne Marit Vigerust"/>
    <m/>
    <s v="Third Chance"/>
    <n v="88001527"/>
    <m/>
    <m/>
    <d v="2022-09-01T00:00:00"/>
    <m/>
    <s v="https://fjong.com/admin/pages/edit-outfit/outfit.fcd37df89e7341dfb75d074f0d092396"/>
    <s v="Samsøe Samsøe"/>
    <s v="Jaqo P Pants"/>
    <s v="S"/>
    <s v=" annemarit.rv@gmail.com"/>
    <n v="4747832578"/>
    <m/>
    <m/>
    <x v="0"/>
    <n v="2000"/>
    <n v="600"/>
    <m/>
    <m/>
    <m/>
    <n v="600"/>
    <n v="0"/>
    <n v="0"/>
    <n v="600"/>
    <n v="9"/>
    <n v="2022"/>
    <n v="9"/>
    <e v="#NAME?"/>
    <x v="0"/>
    <x v="9"/>
  </r>
  <r>
    <x v="0"/>
    <m/>
    <m/>
    <m/>
    <m/>
    <s v="Anne Marit Vigerust"/>
    <m/>
    <s v="Third Chance"/>
    <n v="89003080"/>
    <m/>
    <m/>
    <d v="2022-09-01T00:00:00"/>
    <m/>
    <s v="https://fjong.com/admin/pages/edit-outfit/outfit.8f6c3fbd7db0400caaf95a95ab29a97d"/>
    <s v="byTimo"/>
    <s v="Structured Cotton Anthracite Mini Dress"/>
    <s v="M"/>
    <s v=" annemarit.rv@gmail.com"/>
    <n v="4747832578"/>
    <m/>
    <m/>
    <x v="0"/>
    <n v="2500"/>
    <n v="750"/>
    <m/>
    <m/>
    <m/>
    <n v="750"/>
    <n v="0"/>
    <n v="0"/>
    <n v="750"/>
    <n v="9"/>
    <n v="2022"/>
    <n v="9"/>
    <e v="#NAME?"/>
    <x v="0"/>
    <x v="9"/>
  </r>
  <r>
    <x v="0"/>
    <s v="NY"/>
    <m/>
    <s v="LOCATED"/>
    <m/>
    <s v="Jannicke Josefsson-Ruud"/>
    <m/>
    <s v="Third Chance"/>
    <n v="88000393"/>
    <s v="https://app.shipmondo.com/api/v2/print_documents?shipment_ids=202580025"/>
    <m/>
    <d v="2022-09-01T00:00:00"/>
    <m/>
    <s v="https://fjong.com/admin/pages/edit-outfit/outfit.142bb41b42464fbf8e7b54e21d9ac3c4#edit_outfit_name"/>
    <s v="By Malene Birger"/>
    <s v="Turf Green Dharma Skirt"/>
    <s v="L"/>
    <s v="jannicke@maverix.no"/>
    <s v=" 922 51 230"/>
    <m/>
    <m/>
    <x v="0"/>
    <n v="2000"/>
    <n v="700"/>
    <m/>
    <m/>
    <n v="80"/>
    <n v="780"/>
    <n v="0"/>
    <n v="0"/>
    <n v="780"/>
    <n v="9"/>
    <n v="2022"/>
    <n v="9"/>
    <e v="#NAME?"/>
    <x v="0"/>
    <x v="9"/>
  </r>
  <r>
    <x v="0"/>
    <s v="NY"/>
    <m/>
    <s v="LOCATED"/>
    <m/>
    <s v="Jannicke Josefsson-Ruud"/>
    <m/>
    <s v="Third Chance"/>
    <n v="88100796"/>
    <m/>
    <m/>
    <d v="2022-09-01T00:00:00"/>
    <m/>
    <s v="https://fjong.com/admin/pages/edit-outfit/outfit.9449a73349914e62b72492dee51f7dbd"/>
    <s v="MAUD"/>
    <s v="Lime Green Kaylee Knit"/>
    <s v="L"/>
    <s v="jannicke@maverix.no"/>
    <s v=" 923 51 230"/>
    <m/>
    <m/>
    <x v="1"/>
    <n v="2200"/>
    <n v="700"/>
    <m/>
    <m/>
    <m/>
    <n v="700"/>
    <n v="0.8"/>
    <n v="560"/>
    <n v="140"/>
    <n v="9"/>
    <n v="2022"/>
    <n v="9"/>
    <e v="#NAME?"/>
    <x v="0"/>
    <x v="9"/>
  </r>
  <r>
    <x v="0"/>
    <s v="NY"/>
    <m/>
    <s v="LOCATED"/>
    <m/>
    <s v="Ida Sølvskudt"/>
    <m/>
    <s v="Third Chance"/>
    <n v="89002107"/>
    <s v="https://app.shipmondo.com/api/v2/print_documents?shipment_ids=203013072"/>
    <m/>
    <d v="2022-09-05T00:00:00"/>
    <m/>
    <s v="https://fjong.com/admin/pages/edit-outfit/outfit.9d2ae3e74d7f4d9bbde82be334a3a21b"/>
    <s v="Line of Oslo"/>
    <s v="Colette Short Solid Black Dress"/>
    <s v="L"/>
    <s v="ida.solvskudt@gmail.com"/>
    <n v="40636461"/>
    <m/>
    <m/>
    <x v="0"/>
    <n v="1200"/>
    <n v="500"/>
    <m/>
    <m/>
    <n v="80"/>
    <n v="580"/>
    <n v="0"/>
    <n v="0"/>
    <n v="580"/>
    <n v="9"/>
    <n v="2022"/>
    <n v="9"/>
    <e v="#NAME?"/>
    <x v="0"/>
    <x v="9"/>
  </r>
  <r>
    <x v="0"/>
    <s v="NY"/>
    <m/>
    <s v="LOCATED"/>
    <m/>
    <s v="Ane Johansen"/>
    <m/>
    <s v="Third Chance"/>
    <n v="89001732"/>
    <s v="https://app.shipmondo.com/api/v2/print_documents?shipment_ids=203015475"/>
    <m/>
    <d v="2022-09-05T00:00:00"/>
    <m/>
    <s v="https://fjong.com/admin/pages/edit-outfit/outfit.ac6c9c94d055459ab226c3dff16725b5#edit_outfit_admin_notes"/>
    <s v="Second Female"/>
    <s v="Boyas Classic Trousers"/>
    <s v="S"/>
    <s v="ane.johansen@farrisbad.no"/>
    <n v="95291737"/>
    <m/>
    <m/>
    <x v="3"/>
    <n v="1200"/>
    <n v="350"/>
    <m/>
    <m/>
    <n v="80"/>
    <n v="430"/>
    <n v="0.8"/>
    <n v="344"/>
    <n v="86"/>
    <n v="9"/>
    <n v="2022"/>
    <n v="9"/>
    <e v="#NAME?"/>
    <x v="0"/>
    <x v="9"/>
  </r>
  <r>
    <x v="0"/>
    <s v="NY"/>
    <m/>
    <s v="LOCATED"/>
    <m/>
    <s v="Frieda Valentina Nygaard"/>
    <m/>
    <s v="Third Chance"/>
    <n v="88200961"/>
    <s v="https://app.shipmondo.com/api/v2/print_documents?shipment_ids=204914661"/>
    <m/>
    <d v="2022-09-20T00:00:00"/>
    <m/>
    <s v="https://fjong.com/admin/pages/edit-outfit/outfit.d8a69260f3c5408b9814df9ecad8c09b"/>
    <s v="FWSS"/>
    <s v="Milla Silver Sage Dress"/>
    <s v="M"/>
    <s v="friedavalentina@gmail.com"/>
    <s v="936 71 423"/>
    <m/>
    <m/>
    <x v="11"/>
    <n v="2000"/>
    <n v="600"/>
    <m/>
    <m/>
    <n v="80"/>
    <n v="680"/>
    <n v="0.5"/>
    <n v="340"/>
    <n v="340"/>
    <n v="9"/>
    <n v="2022"/>
    <n v="9"/>
    <e v="#NAME?"/>
    <x v="0"/>
    <x v="9"/>
  </r>
  <r>
    <x v="0"/>
    <m/>
    <m/>
    <m/>
    <m/>
    <s v="Frieda Valentina Nygaard"/>
    <m/>
    <s v="Third Chance"/>
    <n v="89001349"/>
    <m/>
    <m/>
    <d v="2022-09-20T00:00:00"/>
    <m/>
    <s v="https://fjong.com/admin/pages/edit-outfit/outfit.21c28bc4e7744c59a30ed4676ea1d444"/>
    <s v="Cardsome"/>
    <s v="M Rebel Red Classic Crewneck"/>
    <s v="M"/>
    <s v="friedavalentina@gmail.com"/>
    <s v="937 71 423"/>
    <m/>
    <m/>
    <x v="10"/>
    <n v="1500"/>
    <n v="450"/>
    <m/>
    <m/>
    <m/>
    <n v="450"/>
    <n v="0.5"/>
    <n v="225"/>
    <n v="225"/>
    <n v="9"/>
    <n v="2022"/>
    <n v="9"/>
    <e v="#NAME?"/>
    <x v="0"/>
    <x v="9"/>
  </r>
  <r>
    <x v="0"/>
    <m/>
    <m/>
    <m/>
    <m/>
    <s v="Frieda Valentina Nygaard"/>
    <m/>
    <s v="Third Chance"/>
    <s v="kupong-10"/>
    <m/>
    <m/>
    <d v="2022-09-20T00:00:00"/>
    <m/>
    <s v="-"/>
    <s v="Kupong knit.wear"/>
    <s v="M Emma Pants ribb"/>
    <s v="M"/>
    <s v="friedavalentina@gmail.com"/>
    <s v="938 71 423"/>
    <m/>
    <m/>
    <x v="2"/>
    <n v="1400"/>
    <n v="560"/>
    <m/>
    <m/>
    <m/>
    <n v="560"/>
    <n v="0.8"/>
    <n v="448"/>
    <n v="112"/>
    <n v="9"/>
    <n v="2022"/>
    <n v="9"/>
    <e v="#NAME?"/>
    <x v="0"/>
    <x v="9"/>
  </r>
  <r>
    <x v="0"/>
    <s v="NY"/>
    <m/>
    <s v="LOCATED"/>
    <m/>
    <s v="Lene Sandberg"/>
    <m/>
    <s v="Third Chance"/>
    <n v="88101230"/>
    <s v="https://app.shipmondo.com/api/v2/print_documents?shipment_ids=205084590"/>
    <m/>
    <d v="2022-09-21T00:00:00"/>
    <m/>
    <s v="https://fjong.com/admin/pages/edit-outfit/outfit.1181979d8cc24555b4bf0c91c7b70a2a"/>
    <s v="Baum und Pferdgarten"/>
    <s v="M Avalon Dress"/>
    <s v="M"/>
    <s v=" lenesandberg82@gmail.com"/>
    <n v="41557169"/>
    <m/>
    <m/>
    <x v="1"/>
    <n v="7200"/>
    <n v="2500"/>
    <m/>
    <m/>
    <n v="80"/>
    <n v="2580"/>
    <n v="0.8"/>
    <n v="2064"/>
    <n v="516"/>
    <n v="9"/>
    <n v="2022"/>
    <n v="9"/>
    <e v="#NAME?"/>
    <x v="0"/>
    <x v="9"/>
  </r>
  <r>
    <x v="0"/>
    <s v="NY"/>
    <m/>
    <s v="LOCATED"/>
    <m/>
    <s v="Fredrik Mathisen"/>
    <m/>
    <s v="Third Chance"/>
    <n v="10689163"/>
    <s v="https://app.shipmondo.com/api/v2/print_documents?shipment_ids=205096221"/>
    <m/>
    <d v="2022-09-21T00:00:00"/>
    <m/>
    <s v="https://fjong.com/admin/pages/edit-outfit/outfit.9b7577b41e374c5d8debce0abc0466de"/>
    <s v="FWSS"/>
    <s v="L Isabel Anthracite Dress"/>
    <s v="L"/>
    <s v="misterfcm@gmail.com"/>
    <n v="4795775078"/>
    <m/>
    <m/>
    <x v="0"/>
    <n v="4700"/>
    <n v="1200"/>
    <m/>
    <m/>
    <n v="80"/>
    <n v="1280"/>
    <n v="0"/>
    <n v="0"/>
    <n v="1280"/>
    <n v="9"/>
    <n v="2022"/>
    <n v="9"/>
    <e v="#NAME?"/>
    <x v="0"/>
    <x v="9"/>
  </r>
  <r>
    <x v="0"/>
    <s v="NY"/>
    <m/>
    <s v="LOCATED"/>
    <m/>
    <s v="Renate Helen Sivertsen"/>
    <m/>
    <s v="Third Chance"/>
    <n v="89003752"/>
    <s v="https://app.shipmondo.com/api/v2/print_documents?shipment_ids=205885656"/>
    <m/>
    <d v="2022-09-27T00:00:00"/>
    <m/>
    <s v="https://fjong.com/admin/pages/edit-outfit/outfit.e69edfffff2b474c97cc65c05f0a682b"/>
    <s v="C.L.E.A.N. by Christina Ledang"/>
    <s v="C.L.E.A.N Dress White"/>
    <s v="L"/>
    <s v=" helen-sivertsen2@hotmail.com"/>
    <s v="938 07 200"/>
    <m/>
    <m/>
    <x v="11"/>
    <n v="600"/>
    <n v="200"/>
    <m/>
    <m/>
    <n v="80"/>
    <n v="280"/>
    <n v="0.5"/>
    <n v="140"/>
    <n v="140"/>
    <n v="9"/>
    <n v="2022"/>
    <n v="9"/>
    <e v="#NAME?"/>
    <x v="0"/>
    <x v="9"/>
  </r>
  <r>
    <x v="0"/>
    <s v="NY"/>
    <m/>
    <s v="LOCATED"/>
    <m/>
    <s v="Vivi Lu"/>
    <m/>
    <s v="Third Chance"/>
    <n v="88001528"/>
    <s v="https://app.shipmondo.com/api/v2/print_documents?shipment_ids=207698886"/>
    <m/>
    <d v="2022-10-11T00:00:00"/>
    <m/>
    <s v="https://fjong.com/admin/pages/edit-outfit/outfit.b3c827a7bc271120"/>
    <s v="byTiMo"/>
    <s v="Blue Bouquet Blouse"/>
    <s v="M"/>
    <s v="vivi.hcl@live.no"/>
    <n v="4748101469"/>
    <m/>
    <m/>
    <x v="0"/>
    <n v="2000"/>
    <n v="800"/>
    <n v="0.1"/>
    <m/>
    <n v="80"/>
    <n v="800"/>
    <n v="0"/>
    <n v="0"/>
    <n v="800"/>
    <n v="10"/>
    <n v="2022"/>
    <n v="10"/>
    <e v="#NAME?"/>
    <x v="0"/>
    <x v="10"/>
  </r>
  <r>
    <x v="0"/>
    <s v="NY"/>
    <m/>
    <s v="LOCATED"/>
    <m/>
    <s v="Ingvild Steiro"/>
    <m/>
    <s v="Third Chance"/>
    <n v="88100180"/>
    <s v="https://app.shipmondo.com/api/v2/print_documents?shipment_ids=208621533"/>
    <m/>
    <d v="2022-10-18T00:00:00"/>
    <m/>
    <s v="https://fjong.com/admin/pages/edit-outfit/outfit.ded2036209274204a42374fd89d27231"/>
    <s v="IBEN"/>
    <s v="XS 4 Ferdinand Dress"/>
    <s v="XS"/>
    <s v=" ingvildsteiro123@gmail.com"/>
    <n v="97627307"/>
    <m/>
    <m/>
    <x v="5"/>
    <n v="1900"/>
    <n v="550"/>
    <m/>
    <m/>
    <n v="80"/>
    <n v="630"/>
    <n v="0.8"/>
    <n v="504"/>
    <n v="126"/>
    <n v="10"/>
    <n v="2022"/>
    <n v="10"/>
    <e v="#NAME?"/>
    <x v="0"/>
    <x v="10"/>
  </r>
  <r>
    <x v="0"/>
    <s v="NY"/>
    <m/>
    <s v="LOCATED"/>
    <m/>
    <s v="Silje Eger"/>
    <m/>
    <s v="Third Chance"/>
    <n v="88200445"/>
    <s v="https://app.shipmondo.com/api/v2/print_documents?shipment_ids=209572611"/>
    <m/>
    <d v="2022-10-27T00:00:00"/>
    <m/>
    <s v="https://fjong.com/admin/pages/edit-outfit/outfit.3c988d3862ec4bddb2d3ecb52bd7a87b#outfit_summary"/>
    <s v="Urban Pioneers"/>
    <s v="White Miriam Blouse"/>
    <s v="S"/>
    <s v="gabrielsen.silje@gmail.com"/>
    <n v="45664591"/>
    <m/>
    <m/>
    <x v="12"/>
    <n v="1200"/>
    <n v="300"/>
    <m/>
    <m/>
    <n v="80"/>
    <n v="380"/>
    <n v="0.8"/>
    <n v="304"/>
    <n v="76"/>
    <n v="10"/>
    <n v="2022"/>
    <n v="10"/>
    <e v="#NAME?"/>
    <x v="0"/>
    <x v="10"/>
  </r>
  <r>
    <x v="0"/>
    <s v="NY"/>
    <m/>
    <s v="LOCATED"/>
    <m/>
    <s v="Vipps"/>
    <m/>
    <s v="Third Chance"/>
    <n v="88001596"/>
    <s v="Event"/>
    <m/>
    <d v="2022-10-26T00:00:00"/>
    <m/>
    <s v="https://fjong.com/admin/pages/edit-outfit/outfit.e608f9225d314a12a390b165d222cc28"/>
    <s v="Samsøe &amp; Samsøe"/>
    <s v="Marjorie Duck Green Blazer"/>
    <s v="S"/>
    <m/>
    <m/>
    <m/>
    <m/>
    <x v="0"/>
    <n v="2600"/>
    <n v="400"/>
    <m/>
    <m/>
    <m/>
    <n v="400"/>
    <n v="0"/>
    <n v="0"/>
    <n v="400"/>
    <n v="10"/>
    <n v="2022"/>
    <n v="10"/>
    <e v="#NAME?"/>
    <x v="0"/>
    <x v="10"/>
  </r>
  <r>
    <x v="0"/>
    <s v="NY"/>
    <m/>
    <s v="LOCATED"/>
    <m/>
    <s v="Vipps"/>
    <m/>
    <s v="Third Chance"/>
    <n v="89004316"/>
    <s v="Event"/>
    <m/>
    <d v="2022-10-26T00:00:00"/>
    <m/>
    <s v="https://fjong.com/admin/pages/edit-outfit/outfit.a1f4cba2508b4d259173202d1014214d"/>
    <s v="Levete Room"/>
    <s v="Pink Glitter Dea Top"/>
    <m/>
    <m/>
    <m/>
    <m/>
    <m/>
    <x v="13"/>
    <n v="600"/>
    <n v="150"/>
    <m/>
    <m/>
    <m/>
    <n v="150"/>
    <n v="0.5"/>
    <n v="75"/>
    <n v="75"/>
    <n v="10"/>
    <n v="2022"/>
    <n v="10"/>
    <e v="#NAME?"/>
    <x v="0"/>
    <x v="10"/>
  </r>
  <r>
    <x v="0"/>
    <s v="NY"/>
    <m/>
    <s v="LOCATED"/>
    <m/>
    <s v="Vipps"/>
    <m/>
    <s v="Third Chance"/>
    <n v="88000783"/>
    <s v="Event"/>
    <m/>
    <d v="2022-10-27T00:00:00"/>
    <m/>
    <s v="https://fjong.com/admin/pages/edit-outfit/outfit.bc206d94b57448cda9406458a264710d"/>
    <s v="Bastet Noir"/>
    <s v="S Maiara Dress"/>
    <s v="S"/>
    <m/>
    <m/>
    <m/>
    <m/>
    <x v="14"/>
    <n v="1300"/>
    <n v="500"/>
    <m/>
    <m/>
    <m/>
    <n v="500"/>
    <n v="0.8"/>
    <n v="400"/>
    <n v="100"/>
    <n v="10"/>
    <n v="2022"/>
    <n v="10"/>
    <e v="#NAME?"/>
    <x v="0"/>
    <x v="10"/>
  </r>
  <r>
    <x v="0"/>
    <s v="NY"/>
    <m/>
    <s v="LOCATED"/>
    <m/>
    <s v="Vipps"/>
    <m/>
    <s v="Third Chance"/>
    <n v="88000503"/>
    <s v="Event"/>
    <m/>
    <d v="2022-10-27T00:00:00"/>
    <m/>
    <s v="https://fjong.com/admin/pages/edit-outfit/outfit.9bc6939e74234024b9f6d34218418dfe"/>
    <s v="Red Valentino"/>
    <s v="L Satin-Paneled Crepe Mini Dress"/>
    <m/>
    <m/>
    <m/>
    <m/>
    <m/>
    <x v="0"/>
    <n v="5400"/>
    <n v="1600"/>
    <m/>
    <m/>
    <m/>
    <n v="1600"/>
    <n v="0"/>
    <n v="0"/>
    <n v="1600"/>
    <n v="10"/>
    <n v="2022"/>
    <n v="10"/>
    <e v="#NAME?"/>
    <x v="0"/>
    <x v="10"/>
  </r>
  <r>
    <x v="0"/>
    <s v="NY"/>
    <m/>
    <s v="LOCATED"/>
    <m/>
    <s v="Vipps"/>
    <m/>
    <s v="Third Chance"/>
    <n v="89004371"/>
    <s v="Event"/>
    <m/>
    <d v="2022-10-27T00:00:00"/>
    <m/>
    <s v="https://fjong.com/admin/pages/edit-outfit/outfit.b5eefe3ba12a432dba68cb2087d8fd82#edit_outfit_name"/>
    <s v="SoyaAulait"/>
    <s v="Blossom Embroidery Wrap Dress"/>
    <m/>
    <m/>
    <m/>
    <m/>
    <m/>
    <x v="15"/>
    <n v="3000"/>
    <n v="1000"/>
    <m/>
    <m/>
    <m/>
    <n v="1000"/>
    <n v="0.5"/>
    <n v="500"/>
    <n v="500"/>
    <n v="10"/>
    <n v="2022"/>
    <n v="10"/>
    <e v="#NAME?"/>
    <x v="0"/>
    <x v="10"/>
  </r>
  <r>
    <x v="0"/>
    <s v="NY"/>
    <m/>
    <s v="LOCATED"/>
    <m/>
    <s v="Vipps"/>
    <m/>
    <s v="Third Chance"/>
    <n v="10689112"/>
    <s v="Event"/>
    <m/>
    <d v="2022-10-27T00:00:00"/>
    <m/>
    <s v="https://fjong.com/admin/pages/edit-outfit/outfit.d70247c33e4b42569675e32cc3727701"/>
    <s v="byTimo"/>
    <s v="Tailored Red Blazer"/>
    <m/>
    <m/>
    <m/>
    <m/>
    <m/>
    <x v="0"/>
    <n v="4000"/>
    <n v="1200"/>
    <m/>
    <m/>
    <m/>
    <n v="1200"/>
    <n v="0"/>
    <n v="0"/>
    <n v="1200"/>
    <n v="10"/>
    <n v="2022"/>
    <n v="10"/>
    <e v="#NAME?"/>
    <x v="0"/>
    <x v="10"/>
  </r>
  <r>
    <x v="0"/>
    <s v="NY"/>
    <m/>
    <s v="LOCATED"/>
    <m/>
    <s v="Vipps"/>
    <m/>
    <s v="Third Chance"/>
    <n v="89003816"/>
    <s v="Event"/>
    <m/>
    <d v="2022-10-27T00:00:00"/>
    <m/>
    <s v="https://fjong.com/admin/pages/edit-outfit/outfit.f60f94bdcd474ed2b5a6d9cd29d2e115"/>
    <s v="C.L.E.A.N. by Christina Ledang"/>
    <s v="Man Shirt Silk White"/>
    <m/>
    <m/>
    <m/>
    <m/>
    <m/>
    <x v="16"/>
    <n v="2900"/>
    <n v="800"/>
    <m/>
    <m/>
    <m/>
    <n v="800"/>
    <n v="0.5"/>
    <n v="400"/>
    <n v="400"/>
    <n v="10"/>
    <n v="2022"/>
    <n v="10"/>
    <e v="#NAME?"/>
    <x v="0"/>
    <x v="10"/>
  </r>
  <r>
    <x v="0"/>
    <s v="NY"/>
    <m/>
    <s v="LOCATED"/>
    <m/>
    <s v="Vipps"/>
    <m/>
    <s v="Third Chance"/>
    <n v="88000783"/>
    <s v="Event"/>
    <m/>
    <d v="2022-10-27T00:00:00"/>
    <m/>
    <s v="https://fjong.com/admin/pages/edit-outfit/outfit.bc206d94b57448cda9406458a264710d"/>
    <s v="Bastet Noir"/>
    <s v="S Maiara Dress"/>
    <m/>
    <m/>
    <m/>
    <m/>
    <m/>
    <x v="14"/>
    <n v="1300"/>
    <n v="500"/>
    <m/>
    <m/>
    <m/>
    <n v="500"/>
    <n v="0.8"/>
    <n v="400"/>
    <n v="100"/>
    <n v="10"/>
    <n v="2022"/>
    <n v="10"/>
    <e v="#NAME?"/>
    <x v="0"/>
    <x v="10"/>
  </r>
  <r>
    <x v="0"/>
    <s v="NY"/>
    <m/>
    <s v="LOCATED"/>
    <m/>
    <s v="Vipps"/>
    <m/>
    <s v="Third Chance"/>
    <s v="vintag-1"/>
    <s v="Event"/>
    <m/>
    <d v="2022-10-27T00:00:00"/>
    <m/>
    <s v="https://fjong.com/admin/pages/edit-outfit/outfit.918e7ea73111bbbe"/>
    <s v="Vintage"/>
    <s v="M Vintage fur coat"/>
    <m/>
    <m/>
    <m/>
    <m/>
    <m/>
    <x v="0"/>
    <n v="9000"/>
    <n v="900"/>
    <m/>
    <m/>
    <m/>
    <n v="900"/>
    <n v="0"/>
    <n v="0"/>
    <n v="900"/>
    <n v="10"/>
    <n v="2022"/>
    <n v="10"/>
    <e v="#NAME?"/>
    <x v="0"/>
    <x v="10"/>
  </r>
  <r>
    <x v="0"/>
    <s v="NY"/>
    <m/>
    <s v="LOCATED"/>
    <m/>
    <s v="Bonnie McGregor"/>
    <m/>
    <s v="Third Chance"/>
    <n v="88001674"/>
    <s v="https://app.shipmondo.com/api/v2/print_documents?shipment_ids=210456357"/>
    <m/>
    <d v="2022-11-01T00:00:00"/>
    <m/>
    <s v="https://fjong.com/admin/pages/edit-outfit/outfit.bb35c791b2bfa191#edit_outfit_admin_notes"/>
    <s v="Reformation"/>
    <s v="Winslow Henrietta Dress"/>
    <s v="M"/>
    <s v="bonnie.jean.mcgregor@vtfk.no"/>
    <n v="95766514"/>
    <m/>
    <m/>
    <x v="0"/>
    <n v="2600"/>
    <n v="850"/>
    <m/>
    <m/>
    <n v="80"/>
    <n v="930"/>
    <n v="0"/>
    <n v="0"/>
    <n v="930"/>
    <n v="11"/>
    <n v="2022"/>
    <n v="11"/>
    <e v="#NAME?"/>
    <x v="0"/>
    <x v="11"/>
  </r>
  <r>
    <x v="0"/>
    <s v="NY"/>
    <m/>
    <s v="LOCATED"/>
    <m/>
    <s v="Marie Berge Staaland"/>
    <m/>
    <s v="Third Chance"/>
    <n v="89001948"/>
    <m/>
    <m/>
    <d v="2022-11-03T00:00:00"/>
    <m/>
    <s v="https://fjong.com/admin/pages/edit-outfit/outfit.5c161fed74da465b94a68a942189f976"/>
    <s v="ella&amp;il"/>
    <s v="White Judi Shirt"/>
    <s v="XS"/>
    <s v="mbstaaland@hotmail.com"/>
    <n v="47679057"/>
    <m/>
    <m/>
    <x v="17"/>
    <n v="1600"/>
    <n v="960"/>
    <m/>
    <m/>
    <m/>
    <n v="960"/>
    <n v="0.8"/>
    <n v="768"/>
    <n v="192"/>
    <n v="11"/>
    <n v="2022"/>
    <n v="11"/>
    <e v="#NAME?"/>
    <x v="0"/>
    <x v="11"/>
  </r>
  <r>
    <x v="0"/>
    <s v="NY"/>
    <m/>
    <s v="LOCATED"/>
    <m/>
    <s v="Vipps"/>
    <m/>
    <s v="Third Chance"/>
    <n v="88000374"/>
    <s v="Fashion Archive"/>
    <m/>
    <d v="2022-11-12T00:00:00"/>
    <m/>
    <s v="https://fjong.com/admin/pages/edit-outfit/outfit.df5e78fbfe04459ba84f80529e22c343#outfit_summary"/>
    <s v="by Malene Birger"/>
    <s v="Wildi Shirt Midnight Blue"/>
    <m/>
    <m/>
    <m/>
    <m/>
    <m/>
    <x v="0"/>
    <n v="3300"/>
    <n v="900"/>
    <m/>
    <m/>
    <m/>
    <n v="900"/>
    <n v="0"/>
    <n v="0"/>
    <n v="900"/>
    <n v="11"/>
    <n v="2022"/>
    <n v="11"/>
    <e v="#NAME?"/>
    <x v="0"/>
    <x v="11"/>
  </r>
  <r>
    <x v="0"/>
    <s v="NY"/>
    <m/>
    <s v="LOCATED"/>
    <m/>
    <s v="Vipps"/>
    <m/>
    <s v="Third Chance"/>
    <n v="88101229"/>
    <s v="Fashion Archive"/>
    <m/>
    <d v="2022-11-12T00:00:00"/>
    <m/>
    <s v="https://fjong.com/admin/pages/edit-outfit/outfit.6c1f0b7f75354e9199e1573f49ecf08e"/>
    <s v="Baum und Pferdgarten"/>
    <s v="M Avalon Dress"/>
    <m/>
    <m/>
    <m/>
    <m/>
    <m/>
    <x v="1"/>
    <n v="7200"/>
    <n v="1900"/>
    <m/>
    <m/>
    <m/>
    <n v="1900"/>
    <n v="0.8"/>
    <n v="1520"/>
    <n v="380"/>
    <n v="11"/>
    <n v="2022"/>
    <n v="11"/>
    <e v="#NAME?"/>
    <x v="0"/>
    <x v="11"/>
  </r>
  <r>
    <x v="0"/>
    <s v="NY"/>
    <m/>
    <s v="LOCATED"/>
    <m/>
    <s v="Vipps"/>
    <m/>
    <s v="Third Chance"/>
    <s v="88101052"/>
    <s v="Fashion Archive"/>
    <m/>
    <d v="2022-11-12T00:00:00"/>
    <m/>
    <s v="https://fjong.com/admin/pages/edit-outfit/outfit.e468daca31424992af47ea5e561ab90f"/>
    <s v="Creative Collective"/>
    <s v="S 2 Cabernet Mia Dress"/>
    <m/>
    <m/>
    <m/>
    <m/>
    <m/>
    <x v="1"/>
    <n v="1900"/>
    <n v="700"/>
    <m/>
    <m/>
    <m/>
    <n v="700"/>
    <n v="0.8"/>
    <n v="560"/>
    <n v="140"/>
    <n v="11"/>
    <n v="2022"/>
    <n v="11"/>
    <e v="#NAME?"/>
    <x v="0"/>
    <x v="11"/>
  </r>
  <r>
    <x v="0"/>
    <s v="NY"/>
    <m/>
    <s v="LOCATED"/>
    <m/>
    <s v="Vipps"/>
    <m/>
    <s v="Third Chance"/>
    <n v="88001216"/>
    <s v="Fashion Archive"/>
    <m/>
    <d v="2022-11-12T00:00:00"/>
    <m/>
    <s v="https://fjong.com/admin/pages/edit-outfit/outfit.9739950a93f6aa90"/>
    <s v="Reformation"/>
    <s v="Frances Cherry Dress"/>
    <m/>
    <m/>
    <m/>
    <m/>
    <m/>
    <x v="0"/>
    <n v="2200"/>
    <n v="700"/>
    <m/>
    <m/>
    <m/>
    <n v="700"/>
    <n v="0"/>
    <n v="0"/>
    <n v="700"/>
    <n v="11"/>
    <n v="2022"/>
    <n v="11"/>
    <e v="#NAME?"/>
    <x v="0"/>
    <x v="11"/>
  </r>
  <r>
    <x v="0"/>
    <s v="NY"/>
    <m/>
    <s v="LOCATED"/>
    <m/>
    <s v="Vipps"/>
    <m/>
    <s v="Third Chance"/>
    <n v="88200015"/>
    <s v="Fashion Archive"/>
    <m/>
    <d v="2022-11-12T00:00:00"/>
    <m/>
    <s v="https://fjong.com/admin/pages/edit-outfit/outfit.f6112b5ddef448aeb26784958fbea9eb"/>
    <s v="Maud"/>
    <s v="Vetiver Sharp Shoulder Tie Dress"/>
    <m/>
    <m/>
    <m/>
    <m/>
    <m/>
    <x v="0"/>
    <n v="2500"/>
    <n v="700"/>
    <m/>
    <m/>
    <m/>
    <n v="700"/>
    <n v="0"/>
    <n v="0"/>
    <n v="700"/>
    <n v="11"/>
    <n v="2022"/>
    <n v="11"/>
    <e v="#NAME?"/>
    <x v="0"/>
    <x v="11"/>
  </r>
  <r>
    <x v="0"/>
    <s v="NY"/>
    <m/>
    <s v="LOCATED"/>
    <m/>
    <s v="Vipps"/>
    <m/>
    <s v="Third Chance"/>
    <n v="89003756"/>
    <s v="Fashion Archive"/>
    <m/>
    <d v="2022-11-12T00:00:00"/>
    <m/>
    <s v="https://fjong.com/admin/pages/edit-outfit/outfit.c4560dc7d15d415fb418693b1a76550b"/>
    <s v="C.L.E.A.N. by Christina Ledang"/>
    <s v="C.L.E.A.N Dress White"/>
    <m/>
    <m/>
    <m/>
    <m/>
    <m/>
    <x v="11"/>
    <n v="600"/>
    <n v="200"/>
    <m/>
    <m/>
    <m/>
    <n v="200"/>
    <n v="0.5"/>
    <n v="100"/>
    <n v="100"/>
    <n v="11"/>
    <n v="2022"/>
    <n v="11"/>
    <e v="#NAME?"/>
    <x v="0"/>
    <x v="11"/>
  </r>
  <r>
    <x v="0"/>
    <s v="NY"/>
    <m/>
    <s v="LOCATED"/>
    <m/>
    <s v="Vipps"/>
    <m/>
    <s v="Third Chance"/>
    <s v="89001716"/>
    <s v="Fashion Archive"/>
    <m/>
    <d v="2022-11-12T00:00:00"/>
    <m/>
    <s v="https://fjong.com/admin/pages/edit-outfit/outfit.ca94d0d92f984252a95d86e2d1669a41"/>
    <s v="Juicy Couture"/>
    <s v="S Grey Terrytowel Trackpant"/>
    <m/>
    <m/>
    <m/>
    <m/>
    <m/>
    <x v="3"/>
    <n v="1300"/>
    <n v="600"/>
    <m/>
    <m/>
    <m/>
    <n v="600"/>
    <n v="0.8"/>
    <n v="480"/>
    <n v="120"/>
    <n v="11"/>
    <n v="2022"/>
    <n v="11"/>
    <e v="#NAME?"/>
    <x v="0"/>
    <x v="11"/>
  </r>
  <r>
    <x v="0"/>
    <s v="NY"/>
    <m/>
    <s v="LOCATED"/>
    <m/>
    <s v="Vipps"/>
    <m/>
    <s v="Third Chance"/>
    <n v="89003800"/>
    <s v="Fashion Archive"/>
    <m/>
    <d v="2022-11-12T00:00:00"/>
    <m/>
    <s v="https://fjong.com/admin/pages/edit-outfit/outfit.af44d8ab1eae40bd9be8117615d27329"/>
    <s v="C.L.E.A.N. by Christina Ledang"/>
    <s v="Pink Silk Ruffle Dress"/>
    <m/>
    <m/>
    <m/>
    <m/>
    <m/>
    <x v="16"/>
    <n v="1200"/>
    <n v="400"/>
    <m/>
    <m/>
    <m/>
    <n v="400"/>
    <n v="0.5"/>
    <n v="200"/>
    <n v="200"/>
    <n v="11"/>
    <n v="2022"/>
    <n v="11"/>
    <e v="#NAME?"/>
    <x v="0"/>
    <x v="11"/>
  </r>
  <r>
    <x v="0"/>
    <s v="NY"/>
    <m/>
    <s v="LOCATED"/>
    <m/>
    <s v="Vipps"/>
    <m/>
    <s v="Third Chance"/>
    <s v="reform-1"/>
    <s v="Fashion Archive"/>
    <m/>
    <d v="2022-11-12T00:00:00"/>
    <m/>
    <s v="https://fjong.com/admin/pages/edit-outfit/outfit.8eae5a9b66a6b157"/>
    <s v="Reformation"/>
    <s v="S Lucinda Dress"/>
    <m/>
    <m/>
    <m/>
    <m/>
    <m/>
    <x v="0"/>
    <n v="2000"/>
    <n v="400"/>
    <m/>
    <m/>
    <m/>
    <n v="400"/>
    <n v="0"/>
    <n v="0"/>
    <n v="400"/>
    <n v="11"/>
    <n v="2022"/>
    <n v="11"/>
    <e v="#NAME?"/>
    <x v="0"/>
    <x v="11"/>
  </r>
  <r>
    <x v="0"/>
    <s v="NY"/>
    <m/>
    <s v="LOCATED"/>
    <m/>
    <s v="Vipps"/>
    <m/>
    <s v="Third Chance"/>
    <n v="88200472"/>
    <s v="Fashion Archive"/>
    <m/>
    <d v="2022-11-12T00:00:00"/>
    <m/>
    <s v="https://fjong.com/admin/pages/edit-outfit/outfit.579e13e7bf8e435aa37ac592caec1fba#edit_outfit_admin_notes"/>
    <s v="Urban Pioneers"/>
    <s v="White Jackie Blouse"/>
    <m/>
    <m/>
    <m/>
    <m/>
    <m/>
    <x v="12"/>
    <n v="1200"/>
    <n v="400"/>
    <m/>
    <m/>
    <m/>
    <n v="400"/>
    <n v="0.8"/>
    <n v="320"/>
    <n v="80"/>
    <n v="11"/>
    <n v="2022"/>
    <n v="11"/>
    <e v="#NAME?"/>
    <x v="0"/>
    <x v="11"/>
  </r>
  <r>
    <x v="0"/>
    <s v="NY"/>
    <m/>
    <s v="LOCATED"/>
    <m/>
    <s v="Tove Ambjørndalen"/>
    <m/>
    <s v="Third Chance"/>
    <n v="88100386"/>
    <s v="https://app.shipmondo.com/api/v2/print_documents?shipment_ids=219457911"/>
    <m/>
    <d v="2022-12-13T00:00:00"/>
    <m/>
    <s v="https://fjong.com/admin/pages/edit-outfit/outfit.50c5d21a8bb0414b9b8d7ae5d0f9754f"/>
    <s v="Faithfull The Brand"/>
    <s v="Frankie Zhoe Floral Jumpsuit"/>
    <s v="S"/>
    <s v="toveambjorndalen@gmail.com"/>
    <n v="91548119"/>
    <m/>
    <m/>
    <x v="0"/>
    <n v="1900"/>
    <n v="500"/>
    <n v="0.1"/>
    <m/>
    <n v="80"/>
    <n v="530"/>
    <n v="0"/>
    <n v="0"/>
    <n v="530"/>
    <n v="12"/>
    <n v="2022"/>
    <n v="12"/>
    <e v="#NAME?"/>
    <x v="0"/>
    <x v="12"/>
  </r>
  <r>
    <x v="0"/>
    <s v="NY"/>
    <m/>
    <s v="LOCATED"/>
    <m/>
    <s v="Tove Ambjørndalen"/>
    <m/>
    <s v="Third Chance"/>
    <n v="88100346"/>
    <m/>
    <m/>
    <d v="2022-12-13T00:00:00"/>
    <m/>
    <s v="https://fjong.com/admin/pages/edit-outfit/outfit.0d1682558d8e43fa830ad2846c3e9f46"/>
    <s v="Second Female"/>
    <s v="XS Golden Glow Bianca Shirt"/>
    <s v="XS"/>
    <s v="toveambjorndalen@gmail.com"/>
    <n v="91548119"/>
    <m/>
    <m/>
    <x v="3"/>
    <n v="1700"/>
    <n v="500"/>
    <m/>
    <m/>
    <m/>
    <n v="500"/>
    <n v="0.8"/>
    <n v="400"/>
    <n v="100"/>
    <n v="12"/>
    <n v="2022"/>
    <n v="12"/>
    <e v="#NAME?"/>
    <x v="0"/>
    <x v="12"/>
  </r>
  <r>
    <x v="0"/>
    <s v="NY"/>
    <m/>
    <s v="LOCATED"/>
    <m/>
    <s v="Mariann Lizette Radich"/>
    <m/>
    <s v="Third Chance"/>
    <n v="88200337"/>
    <s v="https://app.shipmondo.com/api/v2/print_documents?shipment_ids=219458376"/>
    <m/>
    <d v="2022-12-13T00:00:00"/>
    <m/>
    <s v="https://fjong.com/outfits/outfit.0113e4422a3f408f8fc9a94d2861474f"/>
    <s v="Holzweiler"/>
    <s v="Sand Poddle99 Blazer"/>
    <s v="L"/>
    <s v="mariann.radich@gmail.com"/>
    <n v="40230773"/>
    <m/>
    <m/>
    <x v="6"/>
    <n v="3500"/>
    <n v="1200"/>
    <m/>
    <m/>
    <n v="80"/>
    <n v="1280"/>
    <n v="0.8"/>
    <n v="1024"/>
    <n v="256"/>
    <n v="12"/>
    <n v="2022"/>
    <n v="12"/>
    <e v="#NAME?"/>
    <x v="0"/>
    <x v="12"/>
  </r>
  <r>
    <x v="0"/>
    <s v="NY"/>
    <m/>
    <s v="LOCATED"/>
    <m/>
    <s v="Britt Tønnessen"/>
    <m/>
    <s v="Third Chance"/>
    <n v="88101032"/>
    <s v="https://app.shipmondo.com/api/v2/print_documents?shipment_ids=221114187"/>
    <m/>
    <d v="2022-12-20T00:00:00"/>
    <m/>
    <s v="https://fjong.com/admin/pages/edit-outfit/outfit.9fbf3cdd79af487e91fe93261ebe67a8"/>
    <s v="By Malene Birger"/>
    <s v="XL Silk Blouse Black"/>
    <s v="XL"/>
    <s v=" britt.tonnessen@outlook.com"/>
    <n v="93432979"/>
    <m/>
    <m/>
    <x v="1"/>
    <n v="2900"/>
    <n v="700"/>
    <m/>
    <m/>
    <n v="80"/>
    <n v="780"/>
    <n v="0.8"/>
    <n v="624"/>
    <n v="156"/>
    <n v="12"/>
    <n v="2022"/>
    <n v="12"/>
    <e v="#NAME?"/>
    <x v="0"/>
    <x v="12"/>
  </r>
  <r>
    <x v="0"/>
    <s v="NY"/>
    <m/>
    <s v="LOCATED"/>
    <m/>
    <s v="Marte Fjell"/>
    <m/>
    <s v="Third Chance"/>
    <n v="88200373"/>
    <s v="https://app.shipmondo.com/api/v2/print_documents?shipment_ids=222463506"/>
    <m/>
    <d v="2023-01-02T00:00:00"/>
    <m/>
    <s v="https://fjong.com/admin/pages/edit-outfit/outfit.111aa3d2b67a4bfd8be45b0039bb5ed1"/>
    <s v="Holzweiler"/>
    <s v="M Oda Jeans"/>
    <s v="S"/>
    <s v="m.w.fjell@gmail.com"/>
    <n v="45884086"/>
    <m/>
    <m/>
    <x v="6"/>
    <n v="2400"/>
    <n v="700"/>
    <m/>
    <m/>
    <n v="80"/>
    <n v="780"/>
    <n v="0.8"/>
    <n v="624"/>
    <n v="156"/>
    <n v="1"/>
    <n v="2023"/>
    <n v="1"/>
    <e v="#NAME?"/>
    <x v="0"/>
    <x v="0"/>
  </r>
  <r>
    <x v="0"/>
    <s v="NY"/>
    <m/>
    <s v="LOCATED"/>
    <m/>
    <s v="Marte Fjell"/>
    <m/>
    <s v="Third Chance"/>
    <n v="88000795"/>
    <m/>
    <m/>
    <d v="2023-01-02T00:00:00"/>
    <m/>
    <s v="https://fjong.com/admin/pages/edit-outfit/outfit.9e8dd974e09f44ef886fce0d3557d652#outfit_summary"/>
    <s v="by Malene Birger"/>
    <s v="Bellix Night Blue Blouse"/>
    <s v="S"/>
    <m/>
    <m/>
    <m/>
    <m/>
    <x v="0"/>
    <n v="3000"/>
    <n v="1200"/>
    <m/>
    <m/>
    <m/>
    <n v="1200"/>
    <n v="0"/>
    <n v="0"/>
    <n v="1200"/>
    <n v="1"/>
    <n v="2023"/>
    <n v="1"/>
    <e v="#NAME?"/>
    <x v="0"/>
    <x v="0"/>
  </r>
  <r>
    <x v="0"/>
    <s v="NY"/>
    <m/>
    <s v="LOCATED"/>
    <m/>
    <s v="Solveig Nygaard Langvad"/>
    <m/>
    <s v="Third Chance"/>
    <n v="89001663"/>
    <s v="https://app.shipmondo.com/api/v2/print_documents?shipment_ids=222468978"/>
    <m/>
    <d v="2023-01-01T00:00:00"/>
    <m/>
    <s v="https://fjong.com/admin/pages/edit-outfit/outfit.269a9d54e3b549339e04ce417061a152#outfit_summary"/>
    <s v="Kupong knit.wear"/>
    <s v="Coal Issey Pant"/>
    <s v="M"/>
    <s v=" solveig.langvad@gmail.com"/>
    <n v="93486295"/>
    <m/>
    <m/>
    <x v="2"/>
    <n v="1400"/>
    <n v="400"/>
    <m/>
    <m/>
    <n v="80"/>
    <n v="480"/>
    <n v="0.8"/>
    <n v="384"/>
    <n v="96"/>
    <n v="1"/>
    <n v="2023"/>
    <n v="1"/>
    <e v="#NAME?"/>
    <x v="0"/>
    <x v="0"/>
  </r>
  <r>
    <x v="0"/>
    <s v="NY"/>
    <m/>
    <s v="LOCATED"/>
    <m/>
    <s v="Solveig Nygaard Langvad"/>
    <m/>
    <s v="Third Chance"/>
    <s v="kupong-12"/>
    <m/>
    <m/>
    <d v="2023-01-01T00:00:00"/>
    <m/>
    <s v="-"/>
    <s v="Kupong knit.wear"/>
    <s v="M Issey Skirt"/>
    <s v="M"/>
    <m/>
    <m/>
    <m/>
    <m/>
    <x v="2"/>
    <n v="1400"/>
    <n v="560"/>
    <m/>
    <m/>
    <m/>
    <n v="560"/>
    <n v="0.8"/>
    <n v="448"/>
    <n v="112"/>
    <n v="1"/>
    <n v="2023"/>
    <n v="1"/>
    <e v="#NAME?"/>
    <x v="0"/>
    <x v="0"/>
  </r>
  <r>
    <x v="0"/>
    <s v="NY"/>
    <m/>
    <s v="LOCATED"/>
    <m/>
    <s v="Solveig Nygaard Langvad"/>
    <m/>
    <s v="Third Chance"/>
    <n v="88000986"/>
    <m/>
    <m/>
    <d v="2023-01-01T00:00:00"/>
    <m/>
    <s v="https://fjong.com/admin/pages/edit-outfit/outfit.bdeec1ffb345de6c"/>
    <s v="Ganni"/>
    <s v="M Hayden Velvet Maxi Dress"/>
    <s v="M"/>
    <m/>
    <m/>
    <m/>
    <m/>
    <x v="0"/>
    <n v="4200"/>
    <n v="900"/>
    <m/>
    <m/>
    <m/>
    <n v="900"/>
    <n v="0"/>
    <n v="0"/>
    <n v="900"/>
    <n v="1"/>
    <n v="2023"/>
    <n v="1"/>
    <e v="#NAME?"/>
    <x v="0"/>
    <x v="0"/>
  </r>
  <r>
    <x v="0"/>
    <s v="NY"/>
    <m/>
    <s v="LOCATED"/>
    <m/>
    <s v="Ida Kathrine Bjerke"/>
    <m/>
    <s v="Third Chance"/>
    <n v="10689426"/>
    <s v="https://app.shipmondo.com/api/v2/print_documents?shipment_ids=223742097"/>
    <m/>
    <d v="2023-01-09T00:00:00"/>
    <m/>
    <s v="https://fjong.com/admin/pages/edit-outfit/outfit.adeaa758e4b292c5#edit_outfit_admin_notes"/>
    <s v="Réalisation Par"/>
    <s v="The Violette Summer Loving Blue Dress"/>
    <s v="M"/>
    <s v="idakath@gmail.com"/>
    <s v="996 24 424"/>
    <m/>
    <m/>
    <x v="0"/>
    <n v="0"/>
    <n v="2000"/>
    <m/>
    <m/>
    <n v="80"/>
    <n v="2080"/>
    <e v="#N/A"/>
    <e v="#N/A"/>
    <e v="#N/A"/>
    <n v="1"/>
    <n v="2023"/>
    <n v="1"/>
    <e v="#NAME?"/>
    <x v="0"/>
    <x v="1"/>
  </r>
  <r>
    <x v="0"/>
    <s v="NY"/>
    <m/>
    <s v="LOCATED"/>
    <m/>
    <s v="Anne Marit Vigerust"/>
    <m/>
    <s v="Third Chance"/>
    <n v="88200373"/>
    <s v="https://app.shipmondo.com/api/v2/print_documents?shipment_ids=224182350"/>
    <m/>
    <d v="2023-01-11T00:00:00"/>
    <m/>
    <s v="https://fjong.com/admin/pages/edit-outfit/outfit.111aa3d2b67a4bfd8be45b0039bb5ed1"/>
    <s v="Holzweiler"/>
    <s v="M Oda Jeans"/>
    <s v="M"/>
    <s v="annemarit.rv@gmail.com"/>
    <n v="47832578"/>
    <m/>
    <m/>
    <x v="6"/>
    <n v="2400"/>
    <n v="700"/>
    <m/>
    <m/>
    <n v="80"/>
    <n v="780"/>
    <n v="0.8"/>
    <n v="624"/>
    <n v="156"/>
    <n v="1"/>
    <n v="2023"/>
    <n v="1"/>
    <e v="#NAME?"/>
    <x v="0"/>
    <x v="0"/>
  </r>
  <r>
    <x v="0"/>
    <s v="NY"/>
    <m/>
    <s v="LOCATED"/>
    <m/>
    <s v="Anne Marit Vigerust"/>
    <m/>
    <s v="Third Chance"/>
    <n v="88000798"/>
    <m/>
    <m/>
    <d v="2023-01-11T00:00:00"/>
    <m/>
    <s v="https://fjong.com/admin/pages/edit-outfit/outfit.7cff339e7950448c8485a2b44205adc0#edit_outfit_admin_notes"/>
    <s v="by Malene Birger"/>
    <s v="S Bellix Night Blue Blouse"/>
    <s v="S"/>
    <s v="annemarit.rv@gmail.com"/>
    <n v="47832578"/>
    <m/>
    <m/>
    <x v="0"/>
    <n v="3000"/>
    <n v="500"/>
    <m/>
    <m/>
    <m/>
    <n v="500"/>
    <n v="0"/>
    <n v="0"/>
    <n v="500"/>
    <n v="1"/>
    <n v="2023"/>
    <n v="1"/>
    <e v="#NAME?"/>
    <x v="0"/>
    <x v="0"/>
  </r>
  <r>
    <x v="0"/>
    <s v="NY"/>
    <m/>
    <s v="RETURN"/>
    <m/>
    <s v="Ane Johansen"/>
    <m/>
    <s v="Third Chance"/>
    <n v="88000137"/>
    <s v="https://app.shipmondo.com/api/v2/print_documents?shipment_ids=224196426"/>
    <m/>
    <d v="2023-01-11T00:00:00"/>
    <m/>
    <s v="https://fjong.com/admin/pages/edit-outfit/outfit.7395b78d10084aebb906f8f83bfd89cc"/>
    <s v="FWSS"/>
    <s v="Petra Top Champagne Beige"/>
    <s v="S"/>
    <s v="terjeane@hotmail.com"/>
    <n v="95291737"/>
    <m/>
    <m/>
    <x v="0"/>
    <n v="1800"/>
    <n v="600"/>
    <m/>
    <m/>
    <n v="80"/>
    <n v="680"/>
    <n v="0"/>
    <n v="0"/>
    <n v="680"/>
    <n v="1"/>
    <n v="2023"/>
    <n v="1"/>
    <e v="#NAME?"/>
    <x v="0"/>
    <x v="0"/>
  </r>
  <r>
    <x v="0"/>
    <s v="NY"/>
    <m/>
    <s v="LOCATED"/>
    <m/>
    <s v="Solveig Nygaard Langvad"/>
    <m/>
    <s v="Third Chance"/>
    <n v="88000447"/>
    <s v="https://app.shipmondo.com/api/v2/print_documents?shipment_ids=224197815"/>
    <m/>
    <d v="2023-01-11T00:00:00"/>
    <m/>
    <s v="https://fjong.com/admin/pages/edit-outfit/outfit.7bf81ddabaf04521afae88cc4b70ef8f"/>
    <s v="byTimo"/>
    <s v="Bell Sleeved 50's Blue Dawn Dress"/>
    <s v="L"/>
    <s v=" solveig.langvad@gmail.com"/>
    <n v="93486295"/>
    <m/>
    <m/>
    <x v="0"/>
    <n v="2100"/>
    <n v="750"/>
    <m/>
    <m/>
    <n v="80"/>
    <n v="830"/>
    <n v="0"/>
    <n v="0"/>
    <n v="830"/>
    <n v="1"/>
    <n v="2023"/>
    <n v="1"/>
    <e v="#NAME?"/>
    <x v="0"/>
    <x v="0"/>
  </r>
  <r>
    <x v="0"/>
    <s v="NY"/>
    <m/>
    <s v="LOCATED"/>
    <m/>
    <s v="Lene Sandberg"/>
    <m/>
    <s v="Third Chance"/>
    <n v="89006096"/>
    <s v="https://app.shipmondo.com/api/v2/print_documents?shipment_ids=224199843"/>
    <m/>
    <d v="2023-01-12T00:00:00"/>
    <m/>
    <s v="https://no.fjong.com/admin/pages/edit-outfit/outfit.8ee4d4edf6cd4d5aade45d1c92fee0f8"/>
    <s v="Neo Noir"/>
    <s v="Dawn Satin Dress blue"/>
    <s v="L"/>
    <s v="lenesandberg82@gmail.com"/>
    <n v="41557169"/>
    <m/>
    <m/>
    <x v="3"/>
    <n v="1100"/>
    <n v="275"/>
    <m/>
    <m/>
    <n v="80"/>
    <n v="355"/>
    <n v="0.8"/>
    <n v="284"/>
    <n v="71"/>
    <n v="1"/>
    <n v="2023"/>
    <n v="1"/>
    <e v="#NAME?"/>
    <x v="0"/>
    <x v="0"/>
  </r>
  <r>
    <x v="0"/>
    <s v="NY"/>
    <m/>
    <s v="LOCATED"/>
    <m/>
    <s v="Inger Berling"/>
    <m/>
    <s v="Third Chance"/>
    <n v="88101331"/>
    <s v="https://app.shipmondo.com/api/v2/print_documents?shipment_ids=224201220"/>
    <m/>
    <d v="2023-01-12T00:00:00"/>
    <m/>
    <s v="https://no.fjong.com/admin/pages/edit-outfit/outfit.c0cbdff455d648509cc65a0d01a00f42"/>
    <s v="Filippa K"/>
    <s v="Rose T- shirt"/>
    <s v="XL"/>
    <s v="ingermarieberling@gmail.com"/>
    <n v="98488317"/>
    <m/>
    <m/>
    <x v="7"/>
    <n v="1800"/>
    <n v="540"/>
    <m/>
    <m/>
    <n v="80"/>
    <n v="620"/>
    <n v="0"/>
    <n v="0"/>
    <n v="620"/>
    <n v="1"/>
    <n v="2023"/>
    <n v="1"/>
    <e v="#NAME?"/>
    <x v="0"/>
    <x v="0"/>
  </r>
  <r>
    <x v="0"/>
    <s v="NY"/>
    <m/>
    <s v="LOCATED"/>
    <m/>
    <s v="Inger Berling"/>
    <m/>
    <s v="Third Chance"/>
    <n v="88200010"/>
    <m/>
    <m/>
    <d v="2023-01-12T00:00:00"/>
    <m/>
    <s v="https://fjong.com/admin/pages/edit-outfit/outfit.7d2762e1217441cd80b15eb938693567#outfit_summary"/>
    <s v="Maud"/>
    <s v="Vetiver Vintage Button Dress"/>
    <s v="XL"/>
    <m/>
    <m/>
    <m/>
    <m/>
    <x v="0"/>
    <n v="2500"/>
    <n v="1100"/>
    <m/>
    <m/>
    <m/>
    <n v="1100"/>
    <n v="0"/>
    <n v="0"/>
    <n v="1100"/>
    <n v="1"/>
    <n v="2023"/>
    <n v="1"/>
    <e v="#NAME?"/>
    <x v="0"/>
    <x v="0"/>
  </r>
  <r>
    <x v="0"/>
    <s v="NY"/>
    <m/>
    <s v="LOCATED"/>
    <m/>
    <s v="Anne Sandberg"/>
    <m/>
    <s v="Third Chance"/>
    <n v="10689247"/>
    <s v="https://app.shipmondo.com/api/v2/print_documents?shipment_ids=224204502"/>
    <m/>
    <d v="2023-01-12T00:00:00"/>
    <m/>
    <s v="https://fjong.com/admin/pages/edit-outfit/outfit.00fa8d1fd5804fe78ac284c2e0c28b4e"/>
    <s v="Holzweiler"/>
    <s v="L Navy Buffalo Skirt"/>
    <s v="L"/>
    <s v=" anneosandberg@hotmail.com"/>
    <s v="906 79 480"/>
    <m/>
    <m/>
    <x v="0"/>
    <n v="2100"/>
    <n v="500"/>
    <m/>
    <m/>
    <n v="80"/>
    <n v="580"/>
    <n v="0"/>
    <n v="0"/>
    <n v="580"/>
    <n v="1"/>
    <n v="2023"/>
    <n v="1"/>
    <e v="#NAME?"/>
    <x v="0"/>
    <x v="0"/>
  </r>
  <r>
    <x v="0"/>
    <s v="NY"/>
    <m/>
    <s v="LOCATED"/>
    <m/>
    <s v="Marie Bjørndal"/>
    <m/>
    <s v="Third Chance"/>
    <n v="89001016"/>
    <s v="https://app.shipmondo.com/api/v2/print_documents?shipment_ids=225412833"/>
    <m/>
    <d v="2023-01-19T00:00:00"/>
    <m/>
    <s v="https://fjong.com/admin/pages/edit-outfit/outfit.acd72d9485f24e879d9a73d41a110b31#edit_outfit_admin_notes"/>
    <s v="Holzweiler"/>
    <s v="Yellow Oda Jeans"/>
    <s v="L"/>
    <s v=" mariehb.95@gmail.com"/>
    <n v="90247619"/>
    <m/>
    <m/>
    <x v="6"/>
    <n v="2400"/>
    <n v="700"/>
    <m/>
    <m/>
    <n v="80"/>
    <n v="780"/>
    <n v="0.8"/>
    <n v="624"/>
    <n v="156"/>
    <n v="1"/>
    <n v="2023"/>
    <n v="1"/>
    <e v="#NAME?"/>
    <x v="0"/>
    <x v="0"/>
  </r>
  <r>
    <x v="0"/>
    <s v="NY"/>
    <m/>
    <s v="LOCATED"/>
    <m/>
    <s v="Marie Bjørndal"/>
    <m/>
    <s v="Third Chance"/>
    <n v="10689927"/>
    <m/>
    <m/>
    <d v="2023-01-19T00:00:00"/>
    <m/>
    <s v="https://fjong.com/admin/pages/edit-outfit/outfit.670d3e142b2c4f9a929ee971aad295b1#outfit_summary"/>
    <s v="Reformation"/>
    <s v="Rhodes Josephine Dress"/>
    <s v="L"/>
    <m/>
    <m/>
    <m/>
    <m/>
    <x v="0"/>
    <n v="3300"/>
    <n v="1100"/>
    <m/>
    <m/>
    <m/>
    <n v="1100"/>
    <n v="0"/>
    <n v="0"/>
    <n v="1100"/>
    <n v="1"/>
    <n v="2023"/>
    <n v="1"/>
    <e v="#NAME?"/>
    <x v="0"/>
    <x v="0"/>
  </r>
  <r>
    <x v="0"/>
    <s v="NY"/>
    <m/>
    <s v="LOCATED"/>
    <m/>
    <s v="Ana Rocha"/>
    <m/>
    <s v="Third Chance"/>
    <n v="89001924"/>
    <s v="https://app.shipmondo.com/api/v2/print_documents?shipment_ids=225415605"/>
    <m/>
    <d v="2023-01-20T00:00:00"/>
    <m/>
    <s v="https://fjong.com/admin/pages/edit-outfit/outfit.02007510be7b409890e2b0662fcd198a"/>
    <s v="AWAN"/>
    <s v="The Wrap Dress, Black"/>
    <s v="M"/>
    <s v="anapadraorocha@gmail.com"/>
    <n v="41006969"/>
    <m/>
    <m/>
    <x v="18"/>
    <n v="1800"/>
    <n v="500"/>
    <m/>
    <m/>
    <n v="80"/>
    <n v="580"/>
    <n v="0.5"/>
    <n v="290"/>
    <n v="290"/>
    <n v="1"/>
    <n v="2023"/>
    <n v="1"/>
    <e v="#NAME?"/>
    <x v="0"/>
    <x v="0"/>
  </r>
  <r>
    <x v="0"/>
    <s v="NY"/>
    <m/>
    <s v="RETURN"/>
    <m/>
    <s v="Ane Johansen"/>
    <m/>
    <s v="Third Chance"/>
    <n v="89003035"/>
    <s v="https://app.shipmondo.com/api/v2/print_documents?shipment_ids=225417465"/>
    <m/>
    <d v="2023-01-20T00:00:00"/>
    <m/>
    <s v="https://no.fjong.com/admin/pages/edit-outfit/outfit.561ce49db6cb4816842f1e3b639e1b53"/>
    <s v="Kupong Knit"/>
    <s v="Phoebe Cardigan Black"/>
    <s v="S"/>
    <s v="terjeane@hotmail.com"/>
    <n v="95291737"/>
    <m/>
    <m/>
    <x v="2"/>
    <n v="1400"/>
    <n v="200"/>
    <m/>
    <m/>
    <n v="80"/>
    <n v="280"/>
    <n v="0.8"/>
    <n v="224"/>
    <n v="56"/>
    <n v="1"/>
    <n v="2023"/>
    <n v="1"/>
    <e v="#NAME?"/>
    <x v="0"/>
    <x v="0"/>
  </r>
  <r>
    <x v="0"/>
    <s v="NY"/>
    <m/>
    <s v="LOCATED"/>
    <m/>
    <s v="Lan Marie Berg"/>
    <m/>
    <s v="Third Chance"/>
    <n v="88200522"/>
    <s v="https://app.shipmondo.com/api/v2/print_documents?shipment_ids=225419484"/>
    <m/>
    <d v="2023-01-20T00:00:00"/>
    <m/>
    <s v="https://fjong.com/admin/pages/edit-outfit/outfit.c70d273ec7d14ecab518c0bbbc7f63f7"/>
    <s v="Stylein"/>
    <s v="XS Cobalt Blue Skirt"/>
    <s v="XS"/>
    <s v=" lan.marie@gmail.com"/>
    <n v="99008593"/>
    <m/>
    <m/>
    <x v="1"/>
    <n v="1700"/>
    <n v="600"/>
    <m/>
    <m/>
    <n v="80"/>
    <n v="680"/>
    <n v="0.8"/>
    <n v="544"/>
    <n v="136"/>
    <n v="1"/>
    <n v="2023"/>
    <n v="1"/>
    <e v="#NAME?"/>
    <x v="0"/>
    <x v="0"/>
  </r>
  <r>
    <x v="0"/>
    <s v="NY"/>
    <m/>
    <s v="LOCATED"/>
    <m/>
    <s v="Ingjerd Hafsmo"/>
    <m/>
    <s v="Third Chance"/>
    <n v="10689485"/>
    <s v="https://app.shipmondo.com/api/v2/print_documents?shipment_ids=225420633"/>
    <m/>
    <d v="2023-01-20T00:00:00"/>
    <m/>
    <s v="https://no.fjong.com/admin/pages/edit-outfit/outfit.f51e3b6fec2d44f59e21f3dc2334231b"/>
    <s v="Topshop"/>
    <s v="Limited Edition Jewel Embellished Maxi Dress"/>
    <s v="M"/>
    <s v="ingjerdkulseth@outlook.com"/>
    <n v="92603260"/>
    <m/>
    <m/>
    <x v="0"/>
    <n v="1500"/>
    <n v="450"/>
    <m/>
    <m/>
    <n v="80"/>
    <n v="530"/>
    <n v="0"/>
    <n v="0"/>
    <n v="530"/>
    <n v="1"/>
    <n v="2023"/>
    <n v="1"/>
    <e v="#NAME?"/>
    <x v="0"/>
    <x v="0"/>
  </r>
  <r>
    <x v="0"/>
    <s v="NY"/>
    <m/>
    <s v="LOCATED"/>
    <m/>
    <s v="Marianne Ervik Folden"/>
    <m/>
    <s v="Third Chance"/>
    <n v="88200465"/>
    <s v="https://app.shipmondo.com/api/v2/print_documents?shipment_ids=229832745"/>
    <m/>
    <d v="2023-02-20T00:00:00"/>
    <m/>
    <s v="https://fjong.com/admin/pages/edit-outfit/outfit.0ec5b76f554546269b80b4688c32691c"/>
    <s v="Urban Pioneers"/>
    <s v="Oda Denim Blouse"/>
    <s v="M"/>
    <s v="marianne.ervik@gmail.com"/>
    <n v="90825234"/>
    <m/>
    <m/>
    <x v="12"/>
    <n v="900"/>
    <n v="300"/>
    <m/>
    <m/>
    <n v="80"/>
    <n v="380"/>
    <n v="0.8"/>
    <n v="304"/>
    <n v="76"/>
    <n v="2"/>
    <n v="2023"/>
    <n v="2"/>
    <e v="#NAME?"/>
    <x v="0"/>
    <x v="2"/>
  </r>
  <r>
    <x v="0"/>
    <s v="NY"/>
    <m/>
    <s v="LOCATED"/>
    <m/>
    <s v="Marianne Ervik Folden"/>
    <m/>
    <s v="Third Chance"/>
    <n v="89007594"/>
    <m/>
    <m/>
    <d v="2023-02-20T00:00:00"/>
    <m/>
    <s v="https://fjong.com/admin/pages/edit-outfit/outfit.4ff1af87b14148619e77309ae1dc33c8#outfit_summary"/>
    <s v="Rodebjer"/>
    <s v="Taya Coral Crush Sweater"/>
    <s v="S"/>
    <m/>
    <m/>
    <m/>
    <m/>
    <x v="19"/>
    <n v="2900"/>
    <n v="800"/>
    <m/>
    <m/>
    <m/>
    <n v="800"/>
    <n v="0.5"/>
    <n v="400"/>
    <n v="400"/>
    <n v="2"/>
    <n v="2023"/>
    <n v="2"/>
    <e v="#NAME?"/>
    <x v="0"/>
    <x v="2"/>
  </r>
  <r>
    <x v="0"/>
    <s v="NY"/>
    <m/>
    <s v="LOCATED"/>
    <m/>
    <s v="Marianne Ervik Folden"/>
    <m/>
    <s v="Third Chance"/>
    <n v="89007776"/>
    <m/>
    <m/>
    <d v="2023-02-20T00:00:00"/>
    <m/>
    <s v="https://fjong.com/admin/pages/edit-outfit/outfit.ba1f51b54e514d4580188234a760ebd9#outfit_summary"/>
    <s v="Lee"/>
    <s v="Denim Sand Pants"/>
    <s v="M"/>
    <m/>
    <m/>
    <m/>
    <m/>
    <x v="0"/>
    <n v="1100"/>
    <n v="400"/>
    <m/>
    <m/>
    <m/>
    <n v="400"/>
    <n v="0"/>
    <n v="0"/>
    <n v="400"/>
    <n v="2"/>
    <n v="2023"/>
    <n v="2"/>
    <e v="#NAME?"/>
    <x v="0"/>
    <x v="2"/>
  </r>
  <r>
    <x v="0"/>
    <s v="NY"/>
    <m/>
    <s v="LOCATED"/>
    <m/>
    <s v="Inger Berling"/>
    <m/>
    <s v="Third Chance"/>
    <n v="88001148"/>
    <s v="https://app.shipmondo.com/api/v2/print_documents?shipment_ids=229924815"/>
    <m/>
    <d v="2023-02-20T00:00:00"/>
    <m/>
    <s v="https://no.fjong.com/admin/pages/edit-outfit/outfit.a28b2e6008184ba19240c926b1af0eff"/>
    <s v="FWSS"/>
    <s v="Synne Fruit Dove Dress"/>
    <s v="XL"/>
    <s v="ingermarieberling@gmail.com"/>
    <n v="98488317"/>
    <m/>
    <m/>
    <x v="0"/>
    <n v="2400"/>
    <n v="720"/>
    <m/>
    <m/>
    <n v="80"/>
    <n v="800"/>
    <n v="0"/>
    <n v="0"/>
    <n v="800"/>
    <n v="2"/>
    <n v="2023"/>
    <n v="2"/>
    <e v="#NAME?"/>
    <x v="0"/>
    <x v="2"/>
  </r>
  <r>
    <x v="0"/>
    <s v="NY"/>
    <m/>
    <s v="LOCATED"/>
    <m/>
    <s v="Inger Berling"/>
    <m/>
    <s v="Third Chance"/>
    <n v="89003415"/>
    <m/>
    <m/>
    <d v="2023-02-20T00:00:00"/>
    <m/>
    <s v="https://no.fjong.com/admin/pages/edit-outfit/outfit.171c86f3627845c08df08a82deb2241f"/>
    <s v="byTiMo"/>
    <s v="Satin Wrap Dress Jacquard Golden"/>
    <s v="XL"/>
    <m/>
    <m/>
    <m/>
    <m/>
    <x v="0"/>
    <n v="2800"/>
    <n v="800"/>
    <m/>
    <m/>
    <m/>
    <n v="800"/>
    <n v="0"/>
    <n v="0"/>
    <n v="800"/>
    <n v="2"/>
    <n v="2023"/>
    <n v="2"/>
    <e v="#NAME?"/>
    <x v="0"/>
    <x v="2"/>
  </r>
  <r>
    <x v="0"/>
    <s v="NY"/>
    <m/>
    <s v="LOCATED"/>
    <m/>
    <s v="Inger Berling"/>
    <m/>
    <s v="Third Chance"/>
    <n v="88100995"/>
    <m/>
    <m/>
    <d v="2023-02-20T00:00:00"/>
    <m/>
    <s v="https://no.fjong.com/admin/pages/edit-outfit/outfit.ee06a77e6458474ea1f2bd0dea266b8c"/>
    <s v="Maud "/>
    <s v="Pom Pom Knit"/>
    <s v="XL"/>
    <m/>
    <m/>
    <m/>
    <m/>
    <x v="1"/>
    <n v="2500"/>
    <n v="700"/>
    <m/>
    <m/>
    <m/>
    <n v="700"/>
    <n v="0.8"/>
    <n v="560"/>
    <n v="140"/>
    <n v="2"/>
    <n v="2023"/>
    <n v="2"/>
    <e v="#NAME?"/>
    <x v="0"/>
    <x v="2"/>
  </r>
  <r>
    <x v="0"/>
    <s v="NY"/>
    <m/>
    <s v="LOCATED"/>
    <m/>
    <s v="Marthe Haugland"/>
    <m/>
    <s v="Third Chance"/>
    <n v="88101366"/>
    <s v="https://app.shipmondo.com/api/v2/print_documents?shipment_ids=229931091"/>
    <m/>
    <d v="2023-02-20T00:00:00"/>
    <m/>
    <s v="https://no.fjong.com/admin/pages/edit-outfit/outfit.4db6c966945941bf98762ae15abab0cb"/>
    <s v="FWSS"/>
    <s v="1 Fatima Blouse"/>
    <s v="M"/>
    <s v="martheh@gmail.com"/>
    <n v="97135126"/>
    <m/>
    <m/>
    <x v="7"/>
    <n v="1900"/>
    <n v="600"/>
    <m/>
    <m/>
    <n v="80"/>
    <n v="680"/>
    <n v="0"/>
    <n v="0"/>
    <n v="680"/>
    <n v="2"/>
    <n v="2023"/>
    <n v="2"/>
    <e v="#NAME?"/>
    <x v="0"/>
    <x v="2"/>
  </r>
  <r>
    <x v="0"/>
    <s v="NY"/>
    <m/>
    <s v="LOCATED"/>
    <m/>
    <s v="Marthe Haugland"/>
    <m/>
    <s v="Third Chance"/>
    <n v="88200870"/>
    <s v="https://app.shipmondo.com/api/v2/print_documents?shipment_ids=229932720"/>
    <m/>
    <d v="2023-02-20T00:00:00"/>
    <m/>
    <s v="https://no.fjong.com/admin/pages/edit-outfit/outfit.6d30e48268c64d14b3f12de4c1fadfd5"/>
    <s v="FWSS"/>
    <s v="Tearz Vanilla Ice Top"/>
    <s v="M"/>
    <s v="martheh@gmail.com"/>
    <n v="97135126"/>
    <m/>
    <m/>
    <x v="11"/>
    <n v="1300"/>
    <n v="390"/>
    <m/>
    <m/>
    <n v="80"/>
    <n v="470"/>
    <n v="0.5"/>
    <n v="235"/>
    <n v="235"/>
    <n v="2"/>
    <n v="2023"/>
    <n v="2"/>
    <e v="#NAME?"/>
    <x v="0"/>
    <x v="2"/>
  </r>
  <r>
    <x v="0"/>
    <s v="NY"/>
    <m/>
    <s v="LOCATED"/>
    <m/>
    <s v="Marthe Haugland"/>
    <m/>
    <s v="Third Chance"/>
    <n v="88000600"/>
    <m/>
    <m/>
    <d v="2023-02-20T00:00:00"/>
    <m/>
    <s v="https://fjong.com/admin/pages/edit-outfit/outfit.edf01c8ca8f64059a8afaf72b4ba5eb3#edit_outfit_admin_notes"/>
    <s v="Faithful the brand"/>
    <s v="Emilia Midi Dress"/>
    <s v="L"/>
    <m/>
    <m/>
    <m/>
    <m/>
    <x v="0"/>
    <n v="1900"/>
    <n v="800"/>
    <m/>
    <m/>
    <m/>
    <n v="800"/>
    <n v="0"/>
    <n v="0"/>
    <n v="800"/>
    <n v="2"/>
    <n v="2023"/>
    <n v="2"/>
    <e v="#NAME?"/>
    <x v="0"/>
    <x v="2"/>
  </r>
  <r>
    <x v="0"/>
    <s v="NY"/>
    <m/>
    <s v="LOCATED"/>
    <m/>
    <s v="Cathrine Warhuus"/>
    <m/>
    <s v="Third Chance"/>
    <n v="89003127"/>
    <s v="https://app.shipmondo.com/api/v2/print_documents?shipment_ids=229938351"/>
    <m/>
    <d v="2023-02-21T00:00:00"/>
    <m/>
    <s v="https://no.fjong.com/admin/pages/edit-outfit/outfit.5d1662a2897d4ec2b0fd295f3eca3b1f"/>
    <s v="Holzweiler"/>
    <s v="Navy Buffalo Skirt"/>
    <s v="M"/>
    <s v="cathwarhuus@hotmail.com"/>
    <n v="46635107"/>
    <m/>
    <m/>
    <x v="6"/>
    <n v="1500"/>
    <n v="450"/>
    <m/>
    <m/>
    <n v="80"/>
    <n v="530"/>
    <n v="0.8"/>
    <n v="424"/>
    <n v="106"/>
    <n v="2"/>
    <n v="2023"/>
    <n v="2"/>
    <e v="#NAME?"/>
    <x v="0"/>
    <x v="2"/>
  </r>
  <r>
    <x v="0"/>
    <s v="NY"/>
    <m/>
    <s v="LOCATED"/>
    <m/>
    <s v="Cathrine Warhuus"/>
    <m/>
    <s v="Third Chance"/>
    <n v="88200964"/>
    <m/>
    <m/>
    <d v="2023-02-21T00:00:00"/>
    <m/>
    <s v="https://no.fjong.com/admin/pages/edit-outfit/outfit.e7897eaa54b64a359da69c9d56f6a04e#edit_outfit_admin_notes"/>
    <s v="FWSS"/>
    <s v="Margit Broderie Anglais Bright White Dress"/>
    <s v="M"/>
    <m/>
    <m/>
    <m/>
    <m/>
    <x v="11"/>
    <n v="2800"/>
    <n v="800"/>
    <m/>
    <m/>
    <m/>
    <n v="800"/>
    <n v="0.5"/>
    <n v="400"/>
    <n v="400"/>
    <n v="2"/>
    <n v="2023"/>
    <n v="2"/>
    <e v="#NAME?"/>
    <x v="0"/>
    <x v="2"/>
  </r>
  <r>
    <x v="0"/>
    <s v="NY"/>
    <m/>
    <s v="LOCATED"/>
    <m/>
    <s v="Cathrine Warhuus"/>
    <m/>
    <s v="Third Chance"/>
    <n v="88000825"/>
    <m/>
    <m/>
    <d v="2023-02-21T00:00:00"/>
    <m/>
    <s v="https://no.fjong.com/admin/pages/edit-outfit/outfit.87cafc24da73f5a4#edit_outfit_admin_notes"/>
    <s v="Samsøe &amp; Samsøe"/>
    <s v="Jana skirt"/>
    <s v="L"/>
    <m/>
    <m/>
    <m/>
    <m/>
    <x v="0"/>
    <n v="800"/>
    <n v="400"/>
    <m/>
    <m/>
    <m/>
    <n v="400"/>
    <n v="0"/>
    <n v="0"/>
    <n v="400"/>
    <n v="2"/>
    <n v="2023"/>
    <n v="2"/>
    <e v="#NAME?"/>
    <x v="0"/>
    <x v="2"/>
  </r>
  <r>
    <x v="0"/>
    <s v="NY"/>
    <m/>
    <s v="LOCATED"/>
    <m/>
    <s v="Malin Albrecht Ellingsen"/>
    <m/>
    <s v="Third Chance"/>
    <n v="88000431"/>
    <s v="https://app.shipmondo.com/api/v2/print_documents?shipment_ids=229939266"/>
    <m/>
    <d v="2023-02-21T00:00:00"/>
    <m/>
    <s v="https://no.fjong.com/admin/pages/edit-outfit/outfit.a189dca13d2e4274afe5758a78f49000"/>
    <s v="Samsøe &amp; Samsøe"/>
    <s v="Ono Dark Sapphire Top"/>
    <s v="XL"/>
    <s v="malinaellingsen@gmail.com"/>
    <n v="47369955"/>
    <m/>
    <m/>
    <x v="0"/>
    <n v="1400"/>
    <n v="400"/>
    <m/>
    <m/>
    <n v="80"/>
    <n v="480"/>
    <n v="0"/>
    <n v="0"/>
    <n v="480"/>
    <n v="2"/>
    <n v="2023"/>
    <n v="2"/>
    <e v="#NAME?"/>
    <x v="0"/>
    <x v="2"/>
  </r>
  <r>
    <x v="1"/>
    <s v="NY"/>
    <m/>
    <s v="RETURN"/>
    <m/>
    <s v="Bente Sophie Midttun"/>
    <m/>
    <s v="Third Chance"/>
    <n v="10689257"/>
    <s v="https://app.shipmondo.com/api/v2/print_documents?shipment_ids=230637849"/>
    <m/>
    <d v="2023-02-26T00:00:00"/>
    <m/>
    <s v="https://fjong.com/admin/pages/edit-outfit/outfit.2a4decf449b64584804dad1d704f4ef1"/>
    <s v="FWSS"/>
    <s v="Bodil 2 Eden Dress"/>
    <s v="S"/>
    <s v="bemidttun@yahoo.no"/>
    <n v="92437600"/>
    <m/>
    <m/>
    <x v="0"/>
    <n v="0"/>
    <n v="3600"/>
    <m/>
    <n v="1000"/>
    <n v="80"/>
    <n v="2680"/>
    <e v="#N/A"/>
    <n v="0"/>
    <n v="2680"/>
    <n v="2"/>
    <n v="2023"/>
    <n v="2"/>
    <e v="#NAME?"/>
    <x v="0"/>
    <x v="1"/>
  </r>
  <r>
    <x v="0"/>
    <s v="NY"/>
    <m/>
    <s v="LOCATED"/>
    <m/>
    <s v="Kjersti Jacobsen"/>
    <m/>
    <s v="Third Chance"/>
    <s v="88101064"/>
    <s v="https://app.shipmondo.com/api/v2/print_documents?shipment_ids=230652177"/>
    <m/>
    <d v="2023-02-24T00:00:00"/>
    <m/>
    <s v="https://fjong.com/admin/pages/edit-outfit/outfit.749c64aeabc745099091a2ecd20d8777"/>
    <s v="MAUD"/>
    <s v="XL 2 Rose Dust Dina Dress"/>
    <s v="XL"/>
    <s v="frk.jacobs@gmail.com"/>
    <n v="90080339"/>
    <m/>
    <m/>
    <x v="1"/>
    <n v="2000"/>
    <n v="850"/>
    <m/>
    <m/>
    <n v="80"/>
    <n v="930"/>
    <n v="0.8"/>
    <n v="744"/>
    <n v="186"/>
    <n v="2"/>
    <n v="2023"/>
    <n v="2"/>
    <e v="#NAME?"/>
    <x v="0"/>
    <x v="2"/>
  </r>
  <r>
    <x v="0"/>
    <s v="NY"/>
    <m/>
    <s v="LOCATED"/>
    <m/>
    <s v="Hanne Regine Hognestad"/>
    <m/>
    <s v="Third Chance"/>
    <n v="88200900"/>
    <s v="https://app.shipmondo.com/api/v2/print_documents?shipment_ids=233111481"/>
    <m/>
    <d v="2023-03-14T00:00:00"/>
    <m/>
    <s v="https://no.fjong.com/admin/pages/edit-outfit/outfit.8c47573e01d54cddb46c302b11d2cfe4"/>
    <s v="FWSS"/>
    <s v="Green Spring Inger Johanne Skirt"/>
    <s v="L"/>
    <s v="hanneregine.hognestad@gmail.com"/>
    <n v="90729681"/>
    <m/>
    <m/>
    <x v="11"/>
    <n v="2400"/>
    <n v="600"/>
    <m/>
    <m/>
    <n v="80"/>
    <n v="680"/>
    <n v="0.5"/>
    <n v="340"/>
    <n v="340"/>
    <n v="3"/>
    <n v="2023"/>
    <n v="3"/>
    <e v="#NAME?"/>
    <x v="0"/>
    <x v="3"/>
  </r>
  <r>
    <x v="1"/>
    <s v="NY"/>
    <m/>
    <s v="LOCATED"/>
    <m/>
    <s v="Bente Sophie Midttun"/>
    <m/>
    <s v="Third Chance"/>
    <n v="88100025"/>
    <s v="https://app.shipmondo.com/api/v2/print_documents?shipment_ids=234544011"/>
    <m/>
    <d v="2023-03-23T00:00:00"/>
    <m/>
    <s v="https://fjong.com/admin/pages/edit-outfit/outfit.95075e1ddb3d49a9a3fc51653c1e0421"/>
    <s v="Samsøe Samsøe"/>
    <s v="S Pale Mauve Venice Blouse"/>
    <s v="S"/>
    <s v="bemidttun@yahoo.no"/>
    <n v="92437600"/>
    <m/>
    <m/>
    <x v="0"/>
    <n v="0"/>
    <n v="1000"/>
    <n v="0.2"/>
    <n v="320"/>
    <n v="80"/>
    <n v="560"/>
    <s v="#REF!"/>
    <e v="#VALUE!"/>
    <e v="#VALUE!"/>
    <n v="3"/>
    <n v="2023"/>
    <n v="3"/>
    <e v="#NAME?"/>
    <x v="0"/>
    <x v="1"/>
  </r>
  <r>
    <x v="0"/>
    <s v="NY"/>
    <m/>
    <s v="LOCATED"/>
    <m/>
    <s v="Bente Sophie Midttun"/>
    <m/>
    <s v="Third Chance"/>
    <n v="89001945"/>
    <m/>
    <m/>
    <d v="2023-03-23T00:00:00"/>
    <m/>
    <s v="https://fjong.com/admin/pages/edit-outfit/outfit.bd061db386d78a56#edit_outfit_name"/>
    <s v="Reformation"/>
    <s v="S2 Winslow Champagne Dress"/>
    <s v="S"/>
    <m/>
    <m/>
    <m/>
    <m/>
    <x v="0"/>
    <n v="0"/>
    <n v="2600"/>
    <n v="0.2"/>
    <n v="640"/>
    <m/>
    <n v="1440"/>
    <s v="#REF!"/>
    <e v="#VALUE!"/>
    <e v="#VALUE!"/>
    <n v="3"/>
    <n v="2023"/>
    <n v="3"/>
    <e v="#NAME?"/>
    <x v="0"/>
    <x v="1"/>
  </r>
  <r>
    <x v="0"/>
    <s v="NY"/>
    <m/>
    <s v="LOCATED"/>
    <m/>
    <s v="Hanna Lindberg"/>
    <m/>
    <s v="Third Chance"/>
    <n v="89001722"/>
    <s v="https://app.shipmondo.com/api/v2/print_documents?shipment_ids=234932652"/>
    <m/>
    <d v="2023-03-27T00:00:00"/>
    <m/>
    <s v="https://fjong.com/admin/pages/edit-outfit/outfit.3d85ec26973b4bcd9bed633adc0fb011#edit_outfit_admin_notes"/>
    <s v="Pia Tjelta"/>
    <s v="White Harley Midi Dress"/>
    <s v="M"/>
    <s v="Lindberg_hanna@hotmail.com"/>
    <n v="94792523"/>
    <m/>
    <m/>
    <x v="3"/>
    <n v="3800"/>
    <n v="1200"/>
    <n v="0.1"/>
    <m/>
    <n v="80"/>
    <n v="1160"/>
    <n v="0.8"/>
    <n v="928"/>
    <n v="232"/>
    <n v="3"/>
    <n v="2023"/>
    <n v="3"/>
    <e v="#NAME?"/>
    <x v="0"/>
    <x v="3"/>
  </r>
  <r>
    <x v="0"/>
    <s v="NY"/>
    <m/>
    <s v="SHIPPED"/>
    <m/>
    <s v="Janne Rennemo"/>
    <m/>
    <s v="Third Chance"/>
    <n v="88101136"/>
    <s v="https://app.shipmondo.com/api/v2/print_documents?shipment_ids=239319609"/>
    <m/>
    <d v="2023-04-25T00:00:00"/>
    <m/>
    <s v="https://fjong.com/admin/pages/edit-outfit/outfit.1507c18a72e34435a790eae1b878aa86"/>
    <s v="MAUD"/>
    <s v="Sky Captain Wave Knit Top"/>
    <s v="S"/>
    <s v="janne@jr-designs.net"/>
    <n v="48178850"/>
    <m/>
    <m/>
    <x v="1"/>
    <n v="1300"/>
    <n v="500"/>
    <m/>
    <m/>
    <n v="80"/>
    <n v="580"/>
    <n v="0.8"/>
    <n v="464"/>
    <n v="116"/>
    <n v="4"/>
    <n v="2023"/>
    <n v="4"/>
    <e v="#NAME?"/>
    <x v="0"/>
    <x v="4"/>
  </r>
  <r>
    <x v="0"/>
    <s v="NY"/>
    <m/>
    <s v="SHIPPED"/>
    <m/>
    <s v="Janne Rennemo"/>
    <m/>
    <s v="Third Chance"/>
    <n v="89006966"/>
    <m/>
    <m/>
    <d v="2023-04-25T00:00:00"/>
    <m/>
    <s v="https://no.fjong.com/admin/pages/edit-outfit/outfit.2c77659458f34ee1a3eb887463a45688"/>
    <s v="Acne Studios"/>
    <s v="Preslee Linen Trousers Blue"/>
    <s v="M"/>
    <m/>
    <m/>
    <m/>
    <m/>
    <x v="20"/>
    <n v="3400"/>
    <n v="1020"/>
    <m/>
    <m/>
    <m/>
    <n v="1020"/>
    <n v="0.5"/>
    <n v="510"/>
    <n v="510"/>
    <n v="4"/>
    <n v="2023"/>
    <n v="4"/>
    <e v="#NAME?"/>
    <x v="0"/>
    <x v="4"/>
  </r>
  <r>
    <x v="0"/>
    <s v="NY"/>
    <m/>
    <s v="SHIPPED"/>
    <m/>
    <s v="Janne Rennemo"/>
    <m/>
    <s v="Third Chance"/>
    <n v="89004037"/>
    <m/>
    <m/>
    <d v="2023-04-25T00:00:00"/>
    <m/>
    <s v="https://no.fjong.com/admin/pages/edit-outfit/outfit.969d4aed3e5b4b6fbf2056f75f720898"/>
    <s v="FWSS"/>
    <s v="L Ain't No Mountain Sweater"/>
    <s v="L"/>
    <m/>
    <m/>
    <m/>
    <m/>
    <x v="11"/>
    <n v="2000"/>
    <n v="600"/>
    <m/>
    <m/>
    <m/>
    <n v="600"/>
    <n v="0.5"/>
    <n v="300"/>
    <n v="300"/>
    <n v="4"/>
    <n v="2023"/>
    <n v="4"/>
    <e v="#NAME?"/>
    <x v="0"/>
    <x v="4"/>
  </r>
  <r>
    <x v="0"/>
    <s v="NY"/>
    <m/>
    <s v="LOCATED"/>
    <m/>
    <s v="Anne Marit Vigerust"/>
    <m/>
    <s v="Third Chance"/>
    <n v="88200372"/>
    <s v="https://app.shipmondo.com/api/v2/print_documents?shipment_ids=241037379"/>
    <m/>
    <d v="2023-05-03T00:00:00"/>
    <m/>
    <s v="https://fjong.com/admin/pages/edit-outfit/outfit.9c646627b7db45faaf520e8ac387c8e2#edit_outfit_admin_notes"/>
    <s v="Holzweiler"/>
    <s v="Yellow Oda Jeans"/>
    <m/>
    <m/>
    <m/>
    <m/>
    <m/>
    <x v="6"/>
    <n v="2400"/>
    <n v="500"/>
    <n v="0.1"/>
    <m/>
    <n v="80"/>
    <n v="530"/>
    <n v="0.8"/>
    <n v="424"/>
    <n v="106"/>
    <n v="5"/>
    <n v="2023"/>
    <n v="5"/>
    <e v="#NAME?"/>
    <x v="0"/>
    <x v="5"/>
  </r>
  <r>
    <x v="0"/>
    <s v="NY"/>
    <m/>
    <s v="LOCATED"/>
    <m/>
    <s v="Anne Marit Vigerust"/>
    <m/>
    <s v="Third Chance"/>
    <n v="89001822"/>
    <m/>
    <m/>
    <d v="2023-05-03T00:00:00"/>
    <m/>
    <s v="https://no.fjong.com/admin/pages/edit-outfit/outfit.6f1c31a669c347c8977c2442f875420d#edit_outfit_admin_notes"/>
    <s v="Rails"/>
    <s v="Cargo Pants"/>
    <m/>
    <m/>
    <m/>
    <m/>
    <m/>
    <x v="7"/>
    <n v="1650"/>
    <n v="400"/>
    <n v="0.1"/>
    <m/>
    <m/>
    <n v="360"/>
    <n v="0"/>
    <n v="0"/>
    <n v="360"/>
    <n v="5"/>
    <n v="2023"/>
    <n v="5"/>
    <e v="#NAME?"/>
    <x v="0"/>
    <x v="5"/>
  </r>
  <r>
    <x v="1"/>
    <s v="NY"/>
    <m/>
    <s v="LOCATED"/>
    <m/>
    <s v="Anne Marit Vigerust"/>
    <m/>
    <s v="Third Chance"/>
    <n v="88200750"/>
    <m/>
    <m/>
    <d v="2023-05-03T00:00:00"/>
    <m/>
    <s v="https://no.fjong.com/admin/pages/edit-outfit/outfit.836ba2ed83ec43ff8b931b6cd390da9c"/>
    <s v="FWSS"/>
    <s v="S Barbro Eventide Trousers"/>
    <s v="S"/>
    <m/>
    <m/>
    <m/>
    <m/>
    <x v="11"/>
    <n v="0"/>
    <n v="2800"/>
    <n v="0.1"/>
    <n v="540"/>
    <m/>
    <n v="1980"/>
    <n v="0"/>
    <n v="0"/>
    <n v="1980"/>
    <n v="5"/>
    <n v="2023"/>
    <n v="5"/>
    <e v="#NAME?"/>
    <x v="0"/>
    <x v="1"/>
  </r>
  <r>
    <x v="0"/>
    <s v="NY"/>
    <m/>
    <s v="LOCATED"/>
    <m/>
    <s v="Anne Marit Vigerust"/>
    <m/>
    <s v="Third Chance"/>
    <n v="88200979"/>
    <m/>
    <m/>
    <d v="2023-05-03T00:00:00"/>
    <m/>
    <s v="https://no.fjong.com/admin/pages/edit-outfit/outfit.271e1d0e1253427b83abf7dead943c60"/>
    <s v="FWSS"/>
    <s v="Simone Vanilla Custard Dress"/>
    <m/>
    <m/>
    <m/>
    <m/>
    <m/>
    <x v="11"/>
    <n v="1900"/>
    <n v="500"/>
    <n v="0.1"/>
    <m/>
    <m/>
    <n v="450"/>
    <n v="0.5"/>
    <n v="225"/>
    <n v="225"/>
    <n v="5"/>
    <n v="2023"/>
    <n v="5"/>
    <e v="#NAME?"/>
    <x v="0"/>
    <x v="5"/>
  </r>
  <r>
    <x v="1"/>
    <s v="NY"/>
    <m/>
    <s v="LOCATED"/>
    <m/>
    <s v="Anne Marit Vigerust"/>
    <m/>
    <s v="Third Chance"/>
    <n v="89003593"/>
    <m/>
    <m/>
    <d v="2023-05-03T00:00:00"/>
    <m/>
    <s v="https://no.fjong.com/admin/pages/edit-outfit/outfit.2e8a2e9f653c432085930e248ed9eaf8"/>
    <s v="FWSS"/>
    <s v="S Gitte Broderie Anglaise Vanilla Custard Dress"/>
    <s v="S"/>
    <m/>
    <m/>
    <m/>
    <m/>
    <x v="11"/>
    <n v="0"/>
    <n v="2800"/>
    <n v="0.1"/>
    <n v="540"/>
    <m/>
    <n v="1980"/>
    <n v="0"/>
    <n v="0"/>
    <n v="1980"/>
    <n v="5"/>
    <n v="2023"/>
    <n v="5"/>
    <e v="#NAME?"/>
    <x v="0"/>
    <x v="1"/>
  </r>
  <r>
    <x v="1"/>
    <s v="NY"/>
    <m/>
    <s v="LOCATED"/>
    <m/>
    <s v="Anne Marit Vigerust"/>
    <m/>
    <s v="Third Chance"/>
    <n v="89006484"/>
    <m/>
    <m/>
    <d v="2023-05-03T00:00:00"/>
    <m/>
    <s v="https://no.fjong.com/admin/pages/edit-outfit/outfit.5dcee7aef44740bdb20710b2bff0caac"/>
    <s v="Urban Pioneers"/>
    <s v="S White Collared Boho Style Dress"/>
    <s v="S"/>
    <m/>
    <m/>
    <m/>
    <m/>
    <x v="12"/>
    <n v="0"/>
    <n v="1700"/>
    <n v="0.1"/>
    <n v="315"/>
    <m/>
    <n v="1215"/>
    <n v="0"/>
    <n v="0"/>
    <n v="1215"/>
    <n v="5"/>
    <n v="2023"/>
    <n v="5"/>
    <e v="#NAME?"/>
    <x v="0"/>
    <x v="1"/>
  </r>
  <r>
    <x v="1"/>
    <s v="NY"/>
    <m/>
    <s v="LOCATED"/>
    <m/>
    <s v="Anette Walland"/>
    <m/>
    <s v="Third Chance"/>
    <n v="88002005"/>
    <s v="https://app.shipmondo.com/api/v2/print_documents?shipment_ids=241037397"/>
    <m/>
    <d v="2023-05-03T00:00:00"/>
    <m/>
    <s v="https://fjong.com/admin/pages/edit-outfit/outfit.353d5f65327e4dc7a10203844a59c560"/>
    <s v="Faithfull The Brand"/>
    <s v="Les Fleurs Seafoam Midi Dress"/>
    <m/>
    <m/>
    <m/>
    <m/>
    <m/>
    <x v="0"/>
    <n v="0"/>
    <n v="0"/>
    <m/>
    <m/>
    <n v="80"/>
    <n v="80"/>
    <e v="#N/A"/>
    <e v="#N/A"/>
    <e v="#N/A"/>
    <n v="5"/>
    <n v="2023"/>
    <n v="5"/>
    <e v="#NAME?"/>
    <x v="0"/>
    <x v="1"/>
  </r>
  <r>
    <x v="0"/>
    <s v="NY"/>
    <m/>
    <s v="LOCATED"/>
    <m/>
    <s v="Hilde Støle Pettersen"/>
    <m/>
    <s v="Third Chance"/>
    <n v="89001758"/>
    <s v="https://app.shipmondo.com/api/v2/print_documents?shipment_ids=241074909"/>
    <m/>
    <d v="2023-05-06T00:00:00"/>
    <m/>
    <s v="https://no.fjong.com/admin/pages/edit-outfit/outfit.b310de63c0cc4a068b41b9bab5308d85"/>
    <s v="Noella"/>
    <s v="Camel/Black Short Viksa Jacket"/>
    <s v="M/L"/>
    <s v="h.stole@gmail.com"/>
    <n v="41234611"/>
    <m/>
    <m/>
    <x v="3"/>
    <n v="1100"/>
    <n v="330"/>
    <m/>
    <m/>
    <n v="80"/>
    <n v="410"/>
    <n v="0.8"/>
    <n v="328"/>
    <n v="82"/>
    <n v="5"/>
    <n v="2023"/>
    <n v="5"/>
    <e v="#NAME?"/>
    <x v="0"/>
    <x v="5"/>
  </r>
  <r>
    <x v="0"/>
    <s v="NY"/>
    <m/>
    <s v="LOCATED"/>
    <m/>
    <s v="Sigri Aas Anda"/>
    <m/>
    <s v="Third Chance"/>
    <n v="89003629"/>
    <s v="https://app.shipmondo.com/api/v2/print_documents?shipment_ids=241238976"/>
    <m/>
    <d v="2023-05-07T00:00:00"/>
    <m/>
    <s v="https://no.fjong.com/admin/pages/edit-outfit/outfit.a0866e3e4bf9400eb34bc6cfb8a10ea6"/>
    <s v="FWSS"/>
    <s v="XS Ain't No Mountain Sweater"/>
    <s v="XS"/>
    <s v="sigrianda@gmail.com"/>
    <n v="93680891"/>
    <m/>
    <m/>
    <x v="11"/>
    <n v="2000"/>
    <n v="500"/>
    <m/>
    <m/>
    <n v="80"/>
    <n v="580"/>
    <n v="0.5"/>
    <n v="290"/>
    <n v="290"/>
    <n v="5"/>
    <n v="2023"/>
    <n v="5"/>
    <e v="#NAME?"/>
    <x v="0"/>
    <x v="5"/>
  </r>
  <r>
    <x v="0"/>
    <s v="NY"/>
    <m/>
    <s v="LOCATED"/>
    <m/>
    <s v="Eftir"/>
    <m/>
    <s v="Third Chance"/>
    <n v="89001151"/>
    <m/>
    <m/>
    <d v="2023-05-31T00:00:00"/>
    <m/>
    <s v="https://no.fjong.com/admin/pages/edit-outfit/outfit.3a509855577e4b1e992f3d393fcf70d4"/>
    <s v="Holzweiler"/>
    <s v="XS Bee Humble Oya Dress"/>
    <s v="XS"/>
    <s v="cecilie@eftir.no"/>
    <m/>
    <m/>
    <m/>
    <x v="6"/>
    <n v="3500"/>
    <n v="749"/>
    <n v="0.3"/>
    <m/>
    <m/>
    <n v="524.29999999999995"/>
    <n v="0.8"/>
    <n v="419.44"/>
    <n v="104.85999999999996"/>
    <n v="5"/>
    <n v="2023"/>
    <n v="5"/>
    <e v="#NAME?"/>
    <x v="0"/>
    <x v="5"/>
  </r>
  <r>
    <x v="0"/>
    <s v="NY"/>
    <m/>
    <s v="LOCATED"/>
    <m/>
    <s v="Eftir"/>
    <m/>
    <s v="Third Chance"/>
    <n v="88100568"/>
    <m/>
    <m/>
    <d v="2023-05-31T00:00:00"/>
    <m/>
    <s v="https://no.fjong.com/admin/pages/edit-outfit/outfit.4e07d4fd7e30470d971847429999d4a4#edit_outfit_admin_notes"/>
    <s v="ella&amp;il"/>
    <s v="S Beige Eline Linen Dress"/>
    <s v="S"/>
    <s v="cecilie@eftir.no"/>
    <m/>
    <m/>
    <m/>
    <x v="17"/>
    <n v="3200"/>
    <n v="749"/>
    <n v="0.3"/>
    <m/>
    <m/>
    <n v="524.29999999999995"/>
    <n v="0.8"/>
    <n v="419.44"/>
    <n v="104.85999999999996"/>
    <n v="5"/>
    <n v="2023"/>
    <n v="5"/>
    <e v="#NAME?"/>
    <x v="0"/>
    <x v="5"/>
  </r>
  <r>
    <x v="0"/>
    <s v="NY"/>
    <m/>
    <s v="LOCATED"/>
    <m/>
    <s v="Eftir"/>
    <m/>
    <s v="Third Chance"/>
    <n v="88101141"/>
    <m/>
    <m/>
    <d v="2023-05-31T00:00:00"/>
    <m/>
    <s v="https://fjong.com/admin/pages/edit-outfit/outfit.67b05554be2547ff8033008297f9daac#edit_outfit_admin_notes"/>
    <s v="Ganni"/>
    <s v="XS Cameron Creme Blouse"/>
    <s v="XS"/>
    <s v="cecilie@eftir.no"/>
    <m/>
    <m/>
    <m/>
    <x v="1"/>
    <n v="2000"/>
    <n v="449"/>
    <n v="0.3"/>
    <m/>
    <m/>
    <n v="314.29999999999995"/>
    <n v="0.8"/>
    <n v="251.43999999999997"/>
    <n v="62.859999999999985"/>
    <n v="5"/>
    <n v="2023"/>
    <n v="5"/>
    <e v="#NAME?"/>
    <x v="0"/>
    <x v="5"/>
  </r>
  <r>
    <x v="0"/>
    <s v="NY"/>
    <m/>
    <s v="LOCATED"/>
    <m/>
    <s v="Eftir"/>
    <m/>
    <s v="Third Chance"/>
    <n v="88001787"/>
    <m/>
    <m/>
    <d v="2023-05-31T00:00:00"/>
    <m/>
    <s v="https://fjong.com/admin/pages/edit-outfit/outfit.3b8a8f44f52f4b92b4935f08f4d2b9d7"/>
    <s v="Levete Room"/>
    <s v="M Dove Dakota Blouse"/>
    <s v="M"/>
    <s v="cecilie@eftir.no"/>
    <m/>
    <m/>
    <m/>
    <x v="13"/>
    <n v="1700"/>
    <n v="499"/>
    <n v="0.3"/>
    <m/>
    <m/>
    <n v="349.29999999999995"/>
    <n v="0.5"/>
    <n v="174.64999999999998"/>
    <n v="174.64999999999998"/>
    <n v="5"/>
    <n v="2023"/>
    <n v="5"/>
    <e v="#NAME?"/>
    <x v="0"/>
    <x v="5"/>
  </r>
  <r>
    <x v="0"/>
    <s v="NY"/>
    <m/>
    <s v="LOCATED"/>
    <m/>
    <s v="Eftir"/>
    <m/>
    <s v="Third Chance"/>
    <n v="89004154"/>
    <m/>
    <m/>
    <d v="2023-05-31T00:00:00"/>
    <m/>
    <s v="https://no.fjong.com/admin/pages/edit-outfit/outfit.d434b352e4974244a1fdad0763fddbc1"/>
    <s v="Urban Pioneers"/>
    <s v="L Beige Mae Jumpsuit"/>
    <s v="L"/>
    <s v="cecilie@eftir.no"/>
    <m/>
    <m/>
    <m/>
    <x v="12"/>
    <n v="1500"/>
    <n v="449"/>
    <n v="0.3"/>
    <m/>
    <m/>
    <n v="314.29999999999995"/>
    <n v="0.8"/>
    <n v="251.43999999999997"/>
    <n v="62.859999999999985"/>
    <n v="5"/>
    <n v="2023"/>
    <n v="5"/>
    <e v="#NAME?"/>
    <x v="0"/>
    <x v="5"/>
  </r>
  <r>
    <x v="0"/>
    <s v="NY"/>
    <m/>
    <s v="LOCATED"/>
    <m/>
    <s v="Eftir"/>
    <m/>
    <s v="Third Chance"/>
    <n v="88001503"/>
    <m/>
    <m/>
    <d v="2023-05-31T00:00:00"/>
    <m/>
    <s v="https://fjong.com/admin/pages/edit-outfit/outfit.794483397da8425a813301eecf9828c6#outfit_summary"/>
    <s v="Samsøe &amp; Samsøe"/>
    <s v="S Limon Wrap Niagara Dress"/>
    <s v="S"/>
    <s v="cecilie@eftir.no"/>
    <m/>
    <m/>
    <m/>
    <x v="0"/>
    <n v="1700"/>
    <n v="649"/>
    <n v="0.3"/>
    <m/>
    <m/>
    <n v="454.29999999999995"/>
    <n v="0"/>
    <n v="0"/>
    <n v="454.29999999999995"/>
    <n v="5"/>
    <n v="2023"/>
    <n v="5"/>
    <e v="#NAME?"/>
    <x v="0"/>
    <x v="5"/>
  </r>
  <r>
    <x v="0"/>
    <s v="NY"/>
    <m/>
    <s v="LOCATED"/>
    <m/>
    <s v="Eftir"/>
    <m/>
    <s v="Third Chance"/>
    <n v="88200459"/>
    <m/>
    <m/>
    <d v="2023-05-31T00:00:00"/>
    <m/>
    <s v="https://no.fjong.com/admin/pages/edit-outfit/outfit.a4c81cbd20934c629fcfa7f6b597c5a9#outfit_summary"/>
    <s v="Urban Pioneers"/>
    <s v="S White Sunniva Linen Shirt"/>
    <s v="S"/>
    <s v="cecilie@eftir.no"/>
    <m/>
    <m/>
    <m/>
    <x v="12"/>
    <n v="900"/>
    <n v="299"/>
    <n v="0.3"/>
    <m/>
    <m/>
    <n v="209.29999999999998"/>
    <n v="0.8"/>
    <n v="167.44"/>
    <n v="41.859999999999985"/>
    <n v="5"/>
    <n v="2023"/>
    <n v="5"/>
    <e v="#NAME?"/>
    <x v="0"/>
    <x v="5"/>
  </r>
  <r>
    <x v="0"/>
    <s v="NY"/>
    <m/>
    <s v="LOCATED"/>
    <m/>
    <s v="Eftir"/>
    <m/>
    <s v="Third Chance"/>
    <n v="89005185"/>
    <m/>
    <m/>
    <d v="2023-05-31T00:00:00"/>
    <m/>
    <s v="https://no.fjong.com/admin/pages/edit-outfit/outfit.cd447abfa94c4c29a21c2f177d8eb7e8"/>
    <s v="byTiMo"/>
    <s v="S Delicate Maxi Dress"/>
    <s v="S"/>
    <s v="cecilie@eftir.no"/>
    <m/>
    <m/>
    <m/>
    <x v="21"/>
    <n v="4000"/>
    <n v="1299"/>
    <n v="0.3"/>
    <m/>
    <m/>
    <n v="909.3"/>
    <n v="0.5"/>
    <n v="454.65"/>
    <n v="454.65"/>
    <n v="5"/>
    <n v="2023"/>
    <n v="5"/>
    <e v="#NAME?"/>
    <x v="0"/>
    <x v="5"/>
  </r>
  <r>
    <x v="0"/>
    <s v="NY"/>
    <m/>
    <s v="LOCATED"/>
    <m/>
    <s v="Eftir"/>
    <m/>
    <s v="Third Chance"/>
    <n v="88000660"/>
    <m/>
    <m/>
    <d v="2023-05-31T00:00:00"/>
    <m/>
    <s v="https://fjong.com/admin/pages/edit-outfit/outfit.398089067b414b2d8d1c862f527936e2#outfit_summary"/>
    <s v="Reformation"/>
    <s v="M Layley Emerald Dress"/>
    <s v="M"/>
    <s v="cecilie@eftir.no"/>
    <m/>
    <m/>
    <m/>
    <x v="0"/>
    <n v="2200"/>
    <n v="799"/>
    <n v="0.3"/>
    <m/>
    <m/>
    <n v="559.29999999999995"/>
    <n v="0"/>
    <n v="0"/>
    <n v="559.29999999999995"/>
    <n v="5"/>
    <n v="2023"/>
    <n v="5"/>
    <e v="#NAME?"/>
    <x v="0"/>
    <x v="5"/>
  </r>
  <r>
    <x v="0"/>
    <s v="NY"/>
    <m/>
    <s v="LOCATED"/>
    <m/>
    <s v="Eftir"/>
    <m/>
    <s v="Third Chance"/>
    <n v="89004299"/>
    <m/>
    <m/>
    <d v="2023-05-31T00:00:00"/>
    <m/>
    <s v="https://fjong.com/admin/pages/edit-outfit/outfit.9920c9858d714aa19f6b5f2e4863e9fd"/>
    <s v="Aris"/>
    <s v="L Double Cuff White Button-Up"/>
    <s v="L"/>
    <s v="cecilie@eftir.no"/>
    <m/>
    <m/>
    <m/>
    <x v="13"/>
    <n v="1200"/>
    <n v="349"/>
    <n v="0.3"/>
    <m/>
    <m/>
    <n v="244.29999999999998"/>
    <n v="0.5"/>
    <n v="122.14999999999999"/>
    <n v="122.14999999999999"/>
    <n v="5"/>
    <n v="2023"/>
    <n v="5"/>
    <e v="#NAME?"/>
    <x v="0"/>
    <x v="5"/>
  </r>
  <r>
    <x v="0"/>
    <s v="NY"/>
    <m/>
    <s v="LOCATED"/>
    <m/>
    <s v="Eftir"/>
    <m/>
    <s v="Third Chance"/>
    <n v="88001412"/>
    <m/>
    <m/>
    <d v="2023-05-31T00:00:00"/>
    <m/>
    <s v="https://fjong.com/admin/pages/edit-outfit/outfit.91651ca443b24b3daf198f69f3fbf225"/>
    <s v="MAUD"/>
    <s v="XS Butterfly Long Dress Aspen Gold"/>
    <s v="XS"/>
    <s v="cecilie@eftir.no"/>
    <m/>
    <m/>
    <m/>
    <x v="0"/>
    <n v="2800"/>
    <n v="899"/>
    <n v="0.3"/>
    <m/>
    <m/>
    <n v="629.29999999999995"/>
    <n v="0"/>
    <n v="0"/>
    <n v="629.29999999999995"/>
    <n v="5"/>
    <n v="2023"/>
    <n v="5"/>
    <e v="#NAME?"/>
    <x v="0"/>
    <x v="5"/>
  </r>
  <r>
    <x v="0"/>
    <s v="NY"/>
    <m/>
    <s v="LOCATED"/>
    <m/>
    <s v="Eftir"/>
    <m/>
    <s v="Third Chance"/>
    <n v="88000239"/>
    <m/>
    <m/>
    <d v="2023-05-31T00:00:00"/>
    <m/>
    <s v="https://fjong.com/admin/pages/edit-outfit/outfit.eed4cf53d4b64d93bea25222936cd10c"/>
    <s v="FWSS"/>
    <s v="XL Beate Short Skirt Mint Stripe"/>
    <s v="XL"/>
    <s v="cecilie@eftir.no"/>
    <m/>
    <m/>
    <m/>
    <x v="0"/>
    <n v="2400"/>
    <n v="599"/>
    <n v="0.3"/>
    <m/>
    <m/>
    <n v="419.29999999999995"/>
    <n v="0"/>
    <n v="0"/>
    <n v="419.29999999999995"/>
    <n v="5"/>
    <n v="2023"/>
    <n v="5"/>
    <e v="#NAME?"/>
    <x v="0"/>
    <x v="5"/>
  </r>
  <r>
    <x v="0"/>
    <s v="NY"/>
    <m/>
    <s v="LOCATED"/>
    <m/>
    <s v="Eftir"/>
    <m/>
    <s v="Third Chance"/>
    <s v="88000312"/>
    <m/>
    <m/>
    <d v="2023-05-31T00:00:00"/>
    <m/>
    <s v="https://fjong.com/admin/pages/edit-outfit/outfit.99c064e4d6824984a93102ca1ca111a6"/>
    <s v="MAUD"/>
    <s v="XS Zip Up Lace Top Sky Captain"/>
    <s v="XS"/>
    <s v="cecilie@eftir.no"/>
    <m/>
    <m/>
    <m/>
    <x v="0"/>
    <n v="1700"/>
    <n v="449"/>
    <n v="0.3"/>
    <m/>
    <m/>
    <n v="314.29999999999995"/>
    <n v="0"/>
    <n v="0"/>
    <n v="314.29999999999995"/>
    <n v="5"/>
    <n v="2023"/>
    <n v="5"/>
    <e v="#NAME?"/>
    <x v="0"/>
    <x v="5"/>
  </r>
  <r>
    <x v="0"/>
    <s v="NY"/>
    <m/>
    <s v="LOCATED"/>
    <m/>
    <s v="Eftir"/>
    <m/>
    <s v="Third Chance"/>
    <n v="88001410"/>
    <m/>
    <m/>
    <d v="2023-05-31T00:00:00"/>
    <m/>
    <s v="https://fjong.com/admin/pages/edit-outfit/outfit.58727a4c61184b6791d5411deba54c39"/>
    <s v="MAUD"/>
    <s v="M Butterfly Long Dress Aspen Gold"/>
    <s v="M"/>
    <s v="cecilie@eftir.no"/>
    <m/>
    <m/>
    <m/>
    <x v="0"/>
    <n v="2800"/>
    <n v="899"/>
    <n v="0.3"/>
    <m/>
    <m/>
    <n v="629.29999999999995"/>
    <n v="0"/>
    <n v="0"/>
    <n v="629.29999999999995"/>
    <n v="5"/>
    <n v="2023"/>
    <n v="5"/>
    <e v="#NAME?"/>
    <x v="0"/>
    <x v="5"/>
  </r>
  <r>
    <x v="0"/>
    <s v="NY"/>
    <m/>
    <s v="LOCATED"/>
    <m/>
    <s v="Eftir"/>
    <m/>
    <s v="Third Chance"/>
    <n v="88200111"/>
    <m/>
    <m/>
    <d v="2023-05-31T00:00:00"/>
    <m/>
    <s v="https://no.fjong.com/admin/pages/edit-outfit/outfit.450644401c4e4c2890fc8d9b7897a2f8"/>
    <s v="ella&amp;il"/>
    <s v="M Navy Serena Linen Dress"/>
    <s v="M"/>
    <s v="cecilie@eftir.no"/>
    <m/>
    <m/>
    <m/>
    <x v="17"/>
    <n v="2000"/>
    <n v="549"/>
    <n v="0.3"/>
    <m/>
    <m/>
    <n v="384.29999999999995"/>
    <n v="0.8"/>
    <n v="307.44"/>
    <n v="76.859999999999957"/>
    <n v="5"/>
    <n v="2023"/>
    <n v="5"/>
    <e v="#NAME?"/>
    <x v="0"/>
    <x v="5"/>
  </r>
  <r>
    <x v="0"/>
    <s v="NY"/>
    <m/>
    <s v="LOCATED"/>
    <m/>
    <s v="Eftir"/>
    <m/>
    <s v="Third Chance"/>
    <n v="88000655"/>
    <m/>
    <m/>
    <d v="2023-05-31T00:00:00"/>
    <m/>
    <s v="https://fjong.com/admin/pages/edit-outfit/outfit.aad989fc0422b4eb#edit_outfit_admin_notes"/>
    <s v="Reformation"/>
    <s v="XS2 Winslow Dress Azalea"/>
    <s v="XS2"/>
    <s v="cecilie@eftir.no"/>
    <m/>
    <m/>
    <m/>
    <x v="0"/>
    <n v="2600"/>
    <n v="899"/>
    <n v="0.3"/>
    <m/>
    <m/>
    <n v="629.29999999999995"/>
    <n v="0"/>
    <n v="0"/>
    <n v="629.29999999999995"/>
    <n v="5"/>
    <n v="2023"/>
    <n v="5"/>
    <e v="#NAME?"/>
    <x v="0"/>
    <x v="5"/>
  </r>
  <r>
    <x v="0"/>
    <s v="NY"/>
    <m/>
    <s v="LOCATED"/>
    <m/>
    <s v="Eftir"/>
    <m/>
    <s v="Third Chance"/>
    <n v="88000472"/>
    <m/>
    <m/>
    <d v="2023-05-31T00:00:00"/>
    <m/>
    <s v="https://fjong.com/admin/pages/edit-outfit/outfit.1b9ab78223b843e08e1daeb660783adf"/>
    <s v="Untold Stories"/>
    <s v="S Emi Stripe Blouse"/>
    <s v="S"/>
    <s v="cecilie@eftir.no"/>
    <m/>
    <m/>
    <m/>
    <x v="0"/>
    <n v="900"/>
    <n v="299"/>
    <n v="0.3"/>
    <m/>
    <m/>
    <n v="209.29999999999998"/>
    <n v="0"/>
    <n v="0"/>
    <n v="209.29999999999998"/>
    <n v="5"/>
    <n v="2023"/>
    <n v="5"/>
    <e v="#NAME?"/>
    <x v="0"/>
    <x v="5"/>
  </r>
  <r>
    <x v="0"/>
    <s v="NY"/>
    <m/>
    <s v="LOCATED"/>
    <m/>
    <s v="Eftir"/>
    <m/>
    <s v="Third Chance"/>
    <s v="88100301"/>
    <m/>
    <m/>
    <d v="2023-05-31T00:00:00"/>
    <m/>
    <s v="https://fjong.com/admin/pages/edit-outfit/outfit.8e0be7c7028e4b8f8a6f69a1f0192d2b"/>
    <s v="Holzweiler"/>
    <s v="M Lilja Skirt Ecru"/>
    <s v="M"/>
    <s v="cecilie@eftir.no"/>
    <m/>
    <m/>
    <m/>
    <x v="3"/>
    <n v="2200"/>
    <n v="699"/>
    <n v="0.3"/>
    <m/>
    <m/>
    <n v="489.29999999999995"/>
    <n v="0.8"/>
    <n v="391.44"/>
    <n v="97.859999999999957"/>
    <n v="5"/>
    <n v="2023"/>
    <n v="5"/>
    <e v="#NAME?"/>
    <x v="0"/>
    <x v="5"/>
  </r>
  <r>
    <x v="0"/>
    <s v="NY"/>
    <m/>
    <s v="LOCATED"/>
    <m/>
    <s v="Eftir"/>
    <m/>
    <s v="Third Chance"/>
    <s v="88100302"/>
    <m/>
    <m/>
    <d v="2023-05-31T00:00:00"/>
    <m/>
    <s v="https://fjong.com/admin/pages/edit-outfit/outfit.cc5fe27b56384f5b9b3ab9280f7b7d71"/>
    <s v="Holzweiler"/>
    <s v="XS Lilja Skirt Ecru"/>
    <s v="XS"/>
    <s v="cecilie@eftir.no"/>
    <m/>
    <m/>
    <m/>
    <x v="3"/>
    <n v="2200"/>
    <n v="699"/>
    <n v="0.3"/>
    <m/>
    <m/>
    <n v="489.29999999999995"/>
    <n v="0.8"/>
    <n v="391.44"/>
    <n v="97.859999999999957"/>
    <n v="5"/>
    <n v="2023"/>
    <n v="5"/>
    <e v="#NAME?"/>
    <x v="0"/>
    <x v="5"/>
  </r>
  <r>
    <x v="0"/>
    <s v="NY"/>
    <m/>
    <s v="LOCATED"/>
    <m/>
    <s v="Eftir"/>
    <m/>
    <s v="Third Chance"/>
    <n v="88000651"/>
    <m/>
    <m/>
    <d v="2023-05-31T00:00:00"/>
    <m/>
    <s v="https://fjong.com/admin/pages/edit-outfit/outfit.bd2ab280ed364f26"/>
    <s v="Reformation"/>
    <s v="XS Winslow Dress Cherry"/>
    <s v="XS"/>
    <s v="cecilie@eftir.no"/>
    <m/>
    <m/>
    <m/>
    <x v="0"/>
    <n v="2600"/>
    <n v="899"/>
    <n v="0.3"/>
    <m/>
    <m/>
    <n v="629.29999999999995"/>
    <n v="0"/>
    <n v="0"/>
    <n v="629.29999999999995"/>
    <n v="5"/>
    <n v="2023"/>
    <n v="5"/>
    <e v="#NAME?"/>
    <x v="0"/>
    <x v="5"/>
  </r>
  <r>
    <x v="0"/>
    <s v="NY"/>
    <m/>
    <s v="LOCATED"/>
    <m/>
    <s v="Eftir"/>
    <m/>
    <s v="Third Chance"/>
    <s v="88100745"/>
    <m/>
    <m/>
    <d v="2023-05-31T00:00:00"/>
    <m/>
    <s v="https://fjong.com/admin/pages/edit-outfit/outfit.393f43fc57454e2dbda75a2e34d5b672"/>
    <s v="MAUD"/>
    <s v="L 2 Butterfly Long Dress Aspen Gold"/>
    <s v="L"/>
    <s v="cecilie@eftir.no"/>
    <m/>
    <m/>
    <m/>
    <x v="1"/>
    <n v="2800"/>
    <n v="899"/>
    <n v="0.3"/>
    <m/>
    <m/>
    <n v="629.29999999999995"/>
    <n v="0.8"/>
    <n v="503.44"/>
    <n v="125.85999999999996"/>
    <n v="5"/>
    <n v="2023"/>
    <n v="5"/>
    <e v="#NAME?"/>
    <x v="0"/>
    <x v="5"/>
  </r>
  <r>
    <x v="0"/>
    <s v="NY"/>
    <m/>
    <s v="LOCATED"/>
    <m/>
    <s v="Eftir"/>
    <m/>
    <s v="Third Chance"/>
    <n v="88000291"/>
    <m/>
    <m/>
    <d v="2023-05-31T00:00:00"/>
    <m/>
    <s v="https://fjong.com/admin/pages/edit-outfit/outfit.1378c78099224f24a8b3cf7007cdb4d5"/>
    <s v="MAUD"/>
    <s v="XS Zip Up Lace Top White"/>
    <s v="XS"/>
    <s v="cecilie@eftir.no"/>
    <m/>
    <m/>
    <m/>
    <x v="0"/>
    <n v="1700"/>
    <n v="449"/>
    <n v="0.3"/>
    <m/>
    <m/>
    <n v="314.29999999999995"/>
    <n v="0"/>
    <n v="0"/>
    <n v="314.29999999999995"/>
    <n v="5"/>
    <n v="2023"/>
    <n v="5"/>
    <e v="#NAME?"/>
    <x v="0"/>
    <x v="5"/>
  </r>
  <r>
    <x v="0"/>
    <s v="NY"/>
    <m/>
    <s v="LOCATED"/>
    <m/>
    <s v="Eftir"/>
    <m/>
    <s v="Third Chance"/>
    <n v="89007755"/>
    <m/>
    <m/>
    <d v="2023-05-31T00:00:00"/>
    <m/>
    <s v="https://no.fjong.com/admin/pages/edit-outfit/outfit.0f503415f7764ce49e9acd3de347cdaf"/>
    <s v="Pia Tjelta byTiMo"/>
    <s v="M Summer Crochet Dress White"/>
    <s v="M"/>
    <s v="cecilie@eftir.no"/>
    <m/>
    <m/>
    <m/>
    <x v="0"/>
    <n v="1200"/>
    <n v="399"/>
    <n v="0.3"/>
    <m/>
    <m/>
    <n v="279.29999999999995"/>
    <n v="0"/>
    <n v="0"/>
    <n v="279.29999999999995"/>
    <n v="5"/>
    <n v="2023"/>
    <n v="5"/>
    <e v="#NAME?"/>
    <x v="0"/>
    <x v="5"/>
  </r>
  <r>
    <x v="0"/>
    <s v="NY"/>
    <m/>
    <s v="LOCATED"/>
    <m/>
    <s v="Eftir"/>
    <m/>
    <s v="Third Chance"/>
    <n v="88001785"/>
    <m/>
    <m/>
    <d v="2023-05-31T00:00:00"/>
    <m/>
    <s v="https://fjong.com/admin/pages/edit-outfit/outfit.93d11b40e1db46198d34109e7d0ebfe9"/>
    <s v="Levete Room"/>
    <s v="L2 Dove Dakota Blouse"/>
    <s v="L2"/>
    <s v="cecilie@eftir.no"/>
    <m/>
    <m/>
    <m/>
    <x v="13"/>
    <n v="1700"/>
    <n v="499"/>
    <n v="0.3"/>
    <m/>
    <m/>
    <n v="349.29999999999995"/>
    <n v="0.5"/>
    <n v="174.64999999999998"/>
    <n v="174.64999999999998"/>
    <n v="5"/>
    <n v="2023"/>
    <n v="5"/>
    <e v="#NAME?"/>
    <x v="0"/>
    <x v="5"/>
  </r>
  <r>
    <x v="0"/>
    <s v="NY"/>
    <m/>
    <s v="LOCATED"/>
    <m/>
    <s v="Eftir"/>
    <m/>
    <s v="Third Chance"/>
    <n v="89004038"/>
    <m/>
    <m/>
    <d v="2023-05-31T00:00:00"/>
    <m/>
    <s v="https://no.fjong.com/admin/pages/edit-outfit/outfit.0118b605888840348f80965c2d8865cf"/>
    <s v="FWSS"/>
    <s v="XS Wabi Embroidered Bright White Shirt"/>
    <s v="XS"/>
    <s v="cecilie@eftir.no"/>
    <m/>
    <m/>
    <m/>
    <x v="11"/>
    <n v="2000"/>
    <n v="449"/>
    <n v="0.3"/>
    <m/>
    <m/>
    <n v="314.29999999999995"/>
    <n v="0.5"/>
    <n v="157.14999999999998"/>
    <n v="157.14999999999998"/>
    <n v="5"/>
    <n v="2023"/>
    <n v="5"/>
    <e v="#NAME?"/>
    <x v="0"/>
    <x v="5"/>
  </r>
  <r>
    <x v="0"/>
    <s v="NY"/>
    <m/>
    <s v="LOCATED"/>
    <m/>
    <s v="Eftir"/>
    <m/>
    <s v="Third Chance"/>
    <n v="88100303"/>
    <m/>
    <m/>
    <d v="2023-05-31T00:00:00"/>
    <m/>
    <s v="https://fjong.com/admin/pages/edit-outfit/outfit.29d43c48eee84539b3e1597c9cd55194"/>
    <s v="FWSS"/>
    <s v="XS Sonder Stripes Bente Blouse"/>
    <s v="XS"/>
    <s v="cecilie@eftir.no"/>
    <m/>
    <m/>
    <m/>
    <x v="3"/>
    <n v="1900"/>
    <n v="649"/>
    <n v="0.3"/>
    <m/>
    <m/>
    <n v="454.29999999999995"/>
    <n v="0.8"/>
    <n v="363.44"/>
    <n v="90.859999999999957"/>
    <n v="5"/>
    <n v="2023"/>
    <n v="5"/>
    <e v="#NAME?"/>
    <x v="0"/>
    <x v="5"/>
  </r>
  <r>
    <x v="0"/>
    <s v="NY"/>
    <m/>
    <s v="LOCATED"/>
    <m/>
    <s v="Eftir"/>
    <m/>
    <s v="Third Chance"/>
    <n v="88000168"/>
    <m/>
    <m/>
    <d v="2023-05-31T00:00:00"/>
    <m/>
    <s v="https://fjong.com/admin/pages/edit-outfit/outfit.2810ae4baded4b949ae5197afa54e91a"/>
    <s v="Holzweiler"/>
    <s v="XS Stranda Skirt Yellow Stripe"/>
    <s v="XS"/>
    <s v="cecilie@eftir.no"/>
    <m/>
    <m/>
    <m/>
    <x v="0"/>
    <n v="1800"/>
    <n v="549"/>
    <n v="0.3"/>
    <m/>
    <m/>
    <n v="384.29999999999995"/>
    <n v="0"/>
    <n v="0"/>
    <n v="384.29999999999995"/>
    <n v="5"/>
    <n v="2023"/>
    <n v="5"/>
    <e v="#NAME?"/>
    <x v="0"/>
    <x v="5"/>
  </r>
  <r>
    <x v="1"/>
    <m/>
    <m/>
    <s v="LOCATED"/>
    <m/>
    <s v="Annette Andersen"/>
    <m/>
    <s v="Third Chance"/>
    <n v="88002005"/>
    <m/>
    <m/>
    <d v="2023-06-27T00:00:00"/>
    <m/>
    <s v="https://fjong.com/admin/pages/edit-outfit/outfit.353d5f65327e4dc7a10203844a59c560"/>
    <s v="Faithfull The Brand"/>
    <s v="Les Fleurs Seafoam Midi Dress"/>
    <s v="S"/>
    <s v="annettejamila@gmail.com"/>
    <m/>
    <m/>
    <m/>
    <x v="0"/>
    <s v="1800"/>
    <n v="540"/>
    <m/>
    <n v="540"/>
    <n v="80"/>
    <n v="80"/>
    <n v="0"/>
    <n v="0"/>
    <n v="80"/>
    <n v="6"/>
    <n v="2023"/>
    <n v="6"/>
    <e v="#NAME?"/>
    <x v="0"/>
    <x v="6"/>
  </r>
  <r>
    <x v="0"/>
    <m/>
    <m/>
    <s v="LOCATED"/>
    <m/>
    <s v="Gry Melanie Hadji"/>
    <m/>
    <s v="Third Chance"/>
    <n v="10689074"/>
    <m/>
    <m/>
    <d v="2023-07-02T00:00:00"/>
    <m/>
    <s v="https://fjong.com/admin/pages/edit-outfit/outfit.74186a57ddd64adebedc9a7e648fbd65"/>
    <s v="FWSS"/>
    <s v="S Elena Anthracite Black Dress"/>
    <s v="S"/>
    <s v="gmelhad@online.no"/>
    <m/>
    <m/>
    <m/>
    <x v="0"/>
    <n v="2200"/>
    <n v="660"/>
    <m/>
    <m/>
    <n v="80"/>
    <n v="740"/>
    <n v="0"/>
    <n v="0"/>
    <n v="740"/>
    <n v="7"/>
    <n v="2023"/>
    <n v="7"/>
    <e v="#NAME?"/>
    <x v="0"/>
    <x v="7"/>
  </r>
  <r>
    <x v="0"/>
    <m/>
    <m/>
    <s v="LOCATED"/>
    <m/>
    <s v="Annette Andersen"/>
    <m/>
    <s v="Third Chance"/>
    <n v="89001723"/>
    <m/>
    <m/>
    <d v="2023-07-04T00:00:00"/>
    <m/>
    <s v="https://no.fjong.com/admin/pages/edit-outfit/outfit.f8d8e0b9e511423494e2713a6b06fff9"/>
    <s v="byTiMo"/>
    <s v="Posy Blue Dress"/>
    <s v="S"/>
    <s v="annettejamila@gmail.com"/>
    <m/>
    <m/>
    <m/>
    <x v="3"/>
    <n v="2800"/>
    <n v="799"/>
    <n v="0.1"/>
    <m/>
    <n v="0"/>
    <n v="719.1"/>
    <n v="0.8"/>
    <n v="575.28000000000009"/>
    <n v="143.81999999999994"/>
    <n v="7"/>
    <n v="2023"/>
    <n v="7"/>
    <e v="#NAME?"/>
    <x v="0"/>
    <x v="7"/>
  </r>
  <r>
    <x v="0"/>
    <m/>
    <m/>
    <s v="LOCATED"/>
    <m/>
    <s v="Cathrine Lyster Almquist"/>
    <m/>
    <s v="Third Chance"/>
    <n v="88100324"/>
    <m/>
    <m/>
    <d v="2023-08-13T00:00:00"/>
    <m/>
    <s v="https://no.fjong.com/admin/pages/edit-outfit/outfit.7eb16fe1e199414bbb7f88d71fe7cb56"/>
    <s v="Line of Oslo"/>
    <s v="M Lilac Marit Sweater"/>
    <s v="M"/>
    <m/>
    <m/>
    <m/>
    <m/>
    <x v="3"/>
    <n v="1700"/>
    <n v="400"/>
    <m/>
    <m/>
    <m/>
    <n v="400"/>
    <n v="0.8"/>
    <n v="320"/>
    <n v="80"/>
    <n v="8"/>
    <n v="2023"/>
    <n v="8"/>
    <e v="#NAME?"/>
    <x v="0"/>
    <x v="8"/>
  </r>
  <r>
    <x v="0"/>
    <m/>
    <m/>
    <s v="LOCATED"/>
    <m/>
    <s v="Weronika Kaluza_x000a_"/>
    <m/>
    <s v="Third Chance"/>
    <n v="89006726"/>
    <m/>
    <m/>
    <d v="2023-08-14T00:00:00"/>
    <m/>
    <s v="https://no.fjong.com/admin/pages/edit-outfit/outfit.a1adba867cb84d16b7204205cb432d54"/>
    <s v="Samsøe Samsøe"/>
    <s v="M Black Trousers"/>
    <s v="M"/>
    <s v="weronkagolonka@gmail.com"/>
    <m/>
    <m/>
    <m/>
    <x v="0"/>
    <n v="1000"/>
    <n v="225"/>
    <m/>
    <m/>
    <n v="0"/>
    <n v="225"/>
    <n v="0"/>
    <n v="0"/>
    <n v="225"/>
    <n v="8"/>
    <n v="2023"/>
    <n v="8"/>
    <e v="#NAME?"/>
    <x v="0"/>
    <x v="8"/>
  </r>
  <r>
    <x v="0"/>
    <m/>
    <m/>
    <s v="LOCATED"/>
    <m/>
    <s v="Brith Andresen"/>
    <m/>
    <s v="Third Chance"/>
    <n v="88100664"/>
    <m/>
    <m/>
    <d v="2023-08-14T00:00:00"/>
    <m/>
    <s v="https://no.fjong.com/admin/pages/edit-outfit/outfit.2e81990168f44991b1b95fe9995ddff5"/>
    <s v="Baum und Pferdgarten"/>
    <s v="M Angora Beyonce Blazer"/>
    <s v="M"/>
    <s v="brith.andresen@ldh.no"/>
    <m/>
    <m/>
    <m/>
    <x v="1"/>
    <n v="4000"/>
    <n v="900"/>
    <m/>
    <m/>
    <n v="0"/>
    <n v="900"/>
    <n v="0.8"/>
    <n v="720"/>
    <n v="180"/>
    <n v="8"/>
    <n v="2023"/>
    <n v="8"/>
    <e v="#NAME?"/>
    <x v="0"/>
    <x v="8"/>
  </r>
  <r>
    <x v="0"/>
    <m/>
    <m/>
    <s v="LOCATED"/>
    <m/>
    <s v="Silje Hauge"/>
    <m/>
    <s v="Third Chance"/>
    <n v="89005017"/>
    <m/>
    <m/>
    <d v="2023-08-31T00:00:00"/>
    <m/>
    <s v="https://no.fjong.com/admin/pages/edit-outfit/outfit.2e81990168f44991b1b95fe9995ddff6"/>
    <s v="Color Vision"/>
    <s v="M Red Faye Wool Knit Long Dress"/>
    <s v="M"/>
    <m/>
    <m/>
    <m/>
    <m/>
    <x v="22"/>
    <n v="4200"/>
    <n v="1500"/>
    <m/>
    <m/>
    <m/>
    <n v="1500"/>
    <n v="0.5"/>
    <n v="750"/>
    <n v="750"/>
    <n v="8"/>
    <n v="2023"/>
    <n v="8"/>
    <e v="#NAME?"/>
    <x v="0"/>
    <x v="8"/>
  </r>
  <r>
    <x v="0"/>
    <m/>
    <m/>
    <s v="LOCATED"/>
    <m/>
    <s v="Johanne Lillejordet"/>
    <m/>
    <s v="Third Chance"/>
    <n v="89001533"/>
    <s v="Fæbrikstad"/>
    <m/>
    <d v="2023-09-02T00:00:00"/>
    <m/>
    <s v="https://fjong.com/admin/pages/edit-outfit/outfit.3a174f6aec064071a6216f122061483d"/>
    <s v="Ami Amalia"/>
    <s v="S White Knitted Structures Sweater"/>
    <s v="S"/>
    <m/>
    <m/>
    <m/>
    <m/>
    <x v="23"/>
    <n v="2800"/>
    <n v="400"/>
    <m/>
    <m/>
    <m/>
    <n v="400"/>
    <n v="0.7"/>
    <n v="280"/>
    <n v="120"/>
    <n v="9"/>
    <n v="2023"/>
    <n v="9"/>
    <e v="#NAME?"/>
    <x v="0"/>
    <x v="9"/>
  </r>
  <r>
    <x v="0"/>
    <m/>
    <m/>
    <s v="LOCATED"/>
    <m/>
    <s v="Eva Langland Nalant"/>
    <m/>
    <s v="Third Chance"/>
    <n v="88200611"/>
    <s v="Fæbrikstad"/>
    <m/>
    <d v="2023-09-02T00:00:00"/>
    <m/>
    <s v="https://fjong.com/admin/pages/edit-outfit/outfit.c9b07cf20b814e869dceecac4d7064dd"/>
    <s v="Ami Amalia"/>
    <s v="XS Spring Green Honeycomb Cardigan"/>
    <s v="S"/>
    <m/>
    <m/>
    <m/>
    <m/>
    <x v="23"/>
    <n v="2900"/>
    <n v="900"/>
    <m/>
    <m/>
    <m/>
    <n v="900"/>
    <n v="0.7"/>
    <n v="630"/>
    <n v="270"/>
    <n v="9"/>
    <n v="2023"/>
    <n v="9"/>
    <e v="#NAME?"/>
    <x v="0"/>
    <x v="9"/>
  </r>
  <r>
    <x v="0"/>
    <m/>
    <m/>
    <s v="LOCATED"/>
    <m/>
    <s v="Ronja Den Dulk Jansrud"/>
    <m/>
    <s v="Third Chance"/>
    <n v="88200935"/>
    <s v="Fæbrikstad"/>
    <m/>
    <d v="2023-09-02T00:00:00"/>
    <m/>
    <s v="https://fjong.com/admin/pages/edit-outfit/outfit.f827d9035871476ea0356bb69c7de468"/>
    <s v="FWSS"/>
    <s v="L Papyrus Annika Sweater"/>
    <s v="L"/>
    <m/>
    <m/>
    <m/>
    <m/>
    <x v="11"/>
    <n v="1700"/>
    <n v="200"/>
    <m/>
    <m/>
    <m/>
    <n v="200"/>
    <n v="0.5"/>
    <n v="100"/>
    <n v="100"/>
    <n v="9"/>
    <n v="2023"/>
    <n v="9"/>
    <e v="#NAME?"/>
    <x v="0"/>
    <x v="9"/>
  </r>
  <r>
    <x v="0"/>
    <m/>
    <m/>
    <s v="LOCATED"/>
    <m/>
    <s v="Marianne Øvrebø-Engemoen"/>
    <m/>
    <s v="Third Chance"/>
    <n v="89001535"/>
    <s v="Fæbrikstad"/>
    <m/>
    <d v="2023-09-02T00:00:00"/>
    <m/>
    <s v="https://fjong.com/admin/pages/edit-outfit/outfit.32bbe20e948d4839b63aa0f4b540b466"/>
    <s v="Samsøe Samsøe"/>
    <s v="S Ditte Jacket Hushed"/>
    <s v="S"/>
    <m/>
    <m/>
    <m/>
    <m/>
    <x v="0"/>
    <n v="2400"/>
    <n v="400"/>
    <m/>
    <m/>
    <m/>
    <n v="400"/>
    <n v="0"/>
    <n v="0"/>
    <n v="400"/>
    <n v="9"/>
    <n v="2023"/>
    <n v="9"/>
    <e v="#NAME?"/>
    <x v="0"/>
    <x v="9"/>
  </r>
  <r>
    <x v="0"/>
    <m/>
    <m/>
    <s v="LOCATED"/>
    <m/>
    <s v="Stina Bang Synnes"/>
    <m/>
    <s v="Third Chance"/>
    <n v="89001529"/>
    <s v="Fæbrikstad"/>
    <m/>
    <d v="2023-09-02T00:00:00"/>
    <m/>
    <s v="https://fjong.com/admin/pages/edit-outfit/outfit.b1c2151bcd58436584231c463c7ad50c"/>
    <s v="Ami Amalia"/>
    <s v="S Yellow Houndstooth Cardigan"/>
    <s v="S"/>
    <m/>
    <m/>
    <m/>
    <m/>
    <x v="23"/>
    <n v="3800"/>
    <n v="500"/>
    <m/>
    <m/>
    <m/>
    <n v="500"/>
    <n v="0.7"/>
    <n v="350"/>
    <n v="150"/>
    <n v="9"/>
    <n v="2023"/>
    <n v="9"/>
    <e v="#NAME?"/>
    <x v="0"/>
    <x v="9"/>
  </r>
  <r>
    <x v="0"/>
    <m/>
    <m/>
    <s v="LOCATED"/>
    <m/>
    <s v="Tonje Grennes Mørken"/>
    <m/>
    <s v="Third Chance"/>
    <n v="89003035"/>
    <s v="Fæbrikstad"/>
    <m/>
    <d v="2023-09-02T00:00:00"/>
    <m/>
    <s v="https://no.fjong.com/admin/pages/edit-outfit/outfit.561ce49db6cb4816842f1e3b639e1b53"/>
    <s v="Kupong Knit"/>
    <s v="Phoebe Cardigan Black"/>
    <s v="-"/>
    <m/>
    <m/>
    <m/>
    <m/>
    <x v="2"/>
    <n v="1400"/>
    <n v="200"/>
    <m/>
    <m/>
    <m/>
    <n v="200"/>
    <n v="0.8"/>
    <n v="160"/>
    <n v="40"/>
    <n v="9"/>
    <n v="2023"/>
    <n v="9"/>
    <e v="#NAME?"/>
    <x v="0"/>
    <x v="9"/>
  </r>
  <r>
    <x v="0"/>
    <m/>
    <m/>
    <s v="LOCATED"/>
    <m/>
    <s v="Hanne Kjensli"/>
    <m/>
    <s v="Third Chance"/>
    <n v="88101162"/>
    <s v="Fæbrikstad"/>
    <m/>
    <d v="2023-09-02T00:00:00"/>
    <m/>
    <s v="https://no.fjong.com/admin/pages/edit-outfit/outfit.0ea83cb5b5ec47cf9644bc15f365caa4"/>
    <s v="Ganni"/>
    <s v="1 Cameron Skirt"/>
    <s v="M"/>
    <m/>
    <m/>
    <m/>
    <m/>
    <x v="1"/>
    <n v="2100"/>
    <n v="400"/>
    <m/>
    <m/>
    <m/>
    <n v="400"/>
    <n v="0.8"/>
    <n v="320"/>
    <n v="80"/>
    <n v="9"/>
    <n v="2023"/>
    <n v="9"/>
    <e v="#NAME?"/>
    <x v="0"/>
    <x v="9"/>
  </r>
  <r>
    <x v="0"/>
    <m/>
    <m/>
    <s v="LOCATED"/>
    <m/>
    <s v="Linn Jordet Nygaard"/>
    <m/>
    <s v="Third Chance"/>
    <s v="88101249"/>
    <s v="Fæbrikstad"/>
    <m/>
    <d v="2023-09-02T00:00:00"/>
    <m/>
    <s v="https://fjong.com/admin/pages/edit-outfit/outfit.7153d66e9c4f47bbba0b06d0870e408d"/>
    <s v="Whyred"/>
    <s v="XS Black Jenna Allover"/>
    <s v="XS"/>
    <m/>
    <m/>
    <m/>
    <m/>
    <x v="3"/>
    <n v="1500"/>
    <n v="300"/>
    <m/>
    <m/>
    <m/>
    <n v="300"/>
    <n v="0.8"/>
    <n v="240"/>
    <n v="60"/>
    <n v="9"/>
    <n v="2023"/>
    <n v="9"/>
    <e v="#NAME?"/>
    <x v="0"/>
    <x v="9"/>
  </r>
  <r>
    <x v="0"/>
    <m/>
    <m/>
    <s v="LOCATED"/>
    <m/>
    <s v="Amanda Røsstad-Larsen"/>
    <m/>
    <s v="Third Chance"/>
    <n v="89005037"/>
    <s v="Fæbrikstad"/>
    <m/>
    <d v="2023-09-02T00:00:00"/>
    <m/>
    <s v="https://fjong.com/admin/pages/edit-outfit/outfit.edbe38fccd174c3cac918d1347b7811e#outfit_summary"/>
    <s v="C.L.E.A.N"/>
    <s v="Prenestina Jacket Baby Blue Jacket"/>
    <s v="S"/>
    <m/>
    <m/>
    <m/>
    <m/>
    <x v="16"/>
    <n v="2500"/>
    <n v="400"/>
    <m/>
    <m/>
    <m/>
    <n v="400"/>
    <n v="0.5"/>
    <n v="200"/>
    <n v="200"/>
    <n v="9"/>
    <n v="2023"/>
    <n v="9"/>
    <e v="#NAME?"/>
    <x v="0"/>
    <x v="9"/>
  </r>
  <r>
    <x v="0"/>
    <m/>
    <m/>
    <s v="LOCATED"/>
    <m/>
    <s v="Heidi Meinich Riise"/>
    <m/>
    <s v="Third Chance"/>
    <n v="89003805"/>
    <s v="Fæbrikstad"/>
    <m/>
    <d v="2023-09-02T00:00:00"/>
    <m/>
    <s v="https://fjong.com/admin/pages/edit-outfit/outfit.8a0b92ea9fdc4c789b7c6c3ffbe03438"/>
    <s v="C.L.E.A.N. by Christina Ledang"/>
    <s v="XL Tee Longsleeve Woolblend White"/>
    <s v="XL"/>
    <m/>
    <m/>
    <m/>
    <m/>
    <x v="16"/>
    <n v="450"/>
    <n v="200"/>
    <m/>
    <m/>
    <m/>
    <n v="200"/>
    <n v="0.5"/>
    <n v="100"/>
    <n v="100"/>
    <n v="9"/>
    <n v="2023"/>
    <n v="9"/>
    <e v="#NAME?"/>
    <x v="0"/>
    <x v="9"/>
  </r>
  <r>
    <x v="0"/>
    <m/>
    <m/>
    <s v="LOCATED"/>
    <m/>
    <s v="Mathea Wolden"/>
    <m/>
    <s v="Third Chance"/>
    <n v="88200380"/>
    <s v="Fæbrikstad"/>
    <m/>
    <d v="2023-09-02T00:00:00"/>
    <m/>
    <s v="https://fjong.com/admin/pages/edit-outfit/outfit.87481ca65ebe4d1cb75debb71510208d"/>
    <s v="Holzweiler"/>
    <s v="Dk.Camel Alexandra Jeans"/>
    <s v="-"/>
    <m/>
    <m/>
    <m/>
    <m/>
    <x v="6"/>
    <n v="2400"/>
    <n v="400"/>
    <m/>
    <m/>
    <m/>
    <n v="400"/>
    <n v="0.8"/>
    <n v="320"/>
    <n v="80"/>
    <n v="9"/>
    <n v="2023"/>
    <n v="9"/>
    <e v="#NAME?"/>
    <x v="0"/>
    <x v="9"/>
  </r>
  <r>
    <x v="0"/>
    <m/>
    <m/>
    <s v="LOCATED"/>
    <m/>
    <s v="Sara Wachenfeldt"/>
    <m/>
    <s v="Third Chance"/>
    <n v="88000053"/>
    <s v="Fæbrikstad"/>
    <m/>
    <d v="2023-09-02T00:00:00"/>
    <m/>
    <s v="https://fjong.com/admin/pages/edit-outfit/outfit.4c4c5965b02c4457a057b341d33a5c71"/>
    <s v="FWSS"/>
    <s v="M Elena Champagne Beige Dress"/>
    <s v="M"/>
    <m/>
    <m/>
    <m/>
    <m/>
    <x v="0"/>
    <n v="2200"/>
    <n v="400"/>
    <m/>
    <m/>
    <m/>
    <n v="400"/>
    <n v="0"/>
    <n v="0"/>
    <n v="400"/>
    <n v="9"/>
    <n v="2023"/>
    <n v="9"/>
    <e v="#NAME?"/>
    <x v="0"/>
    <x v="9"/>
  </r>
  <r>
    <x v="0"/>
    <m/>
    <m/>
    <s v="LOCATED"/>
    <m/>
    <s v="Hedda Himberg"/>
    <m/>
    <s v="Third Chance"/>
    <n v="88100768"/>
    <s v="Fæbrikstad"/>
    <m/>
    <d v="2023-09-02T00:00:00"/>
    <m/>
    <s v="https://fjong.com/admin/pages/edit-outfit/outfit.8cfab2614cb84e1f987ddea8ae550602"/>
    <s v="By Malene Birger"/>
    <s v="S Drapilia Black Blouse"/>
    <s v="S"/>
    <m/>
    <m/>
    <m/>
    <m/>
    <x v="1"/>
    <n v="3400"/>
    <n v="400"/>
    <m/>
    <m/>
    <m/>
    <n v="400"/>
    <n v="0.8"/>
    <n v="320"/>
    <n v="80"/>
    <n v="9"/>
    <n v="2023"/>
    <n v="9"/>
    <e v="#NAME?"/>
    <x v="0"/>
    <x v="9"/>
  </r>
  <r>
    <x v="0"/>
    <m/>
    <m/>
    <s v="LOCATED"/>
    <m/>
    <s v="Trine Gedde Celius"/>
    <m/>
    <s v="Third Chance"/>
    <n v="89002100"/>
    <s v="Fæbrikstad"/>
    <m/>
    <d v="2023-09-02T00:00:00"/>
    <m/>
    <s v="https://no.fjong.com/admin/pages/edit-outfit/outfit.751031523bcd4c939f07f394bfa08830"/>
    <s v="Urban Pioneers"/>
    <s v="Burnt Orange White Wrist Sweater"/>
    <s v="S"/>
    <m/>
    <m/>
    <m/>
    <m/>
    <x v="12"/>
    <n v="1200"/>
    <n v="200"/>
    <m/>
    <m/>
    <m/>
    <n v="200"/>
    <n v="0.8"/>
    <n v="160"/>
    <n v="40"/>
    <n v="9"/>
    <n v="2023"/>
    <n v="9"/>
    <e v="#NAME?"/>
    <x v="0"/>
    <x v="9"/>
  </r>
  <r>
    <x v="0"/>
    <m/>
    <m/>
    <s v="LOCATED"/>
    <m/>
    <s v="Silje Lundal Eintvedt"/>
    <m/>
    <s v="Third Chance"/>
    <n v="89003891"/>
    <s v="Fæbrikstad"/>
    <m/>
    <d v="2023-09-03T00:00:00"/>
    <m/>
    <s v="https://fjong.com/admin/pages/edit-outfit/outfit.1054e796a700461b91317a8c7e8197bd"/>
    <s v="Yaya"/>
    <s v="S Sage Wrap Skirt"/>
    <s v="S"/>
    <m/>
    <m/>
    <m/>
    <m/>
    <x v="13"/>
    <n v="800"/>
    <n v="50"/>
    <m/>
    <m/>
    <m/>
    <n v="50"/>
    <n v="0.5"/>
    <n v="25"/>
    <n v="25"/>
    <n v="9"/>
    <n v="2023"/>
    <n v="9"/>
    <e v="#NAME?"/>
    <x v="0"/>
    <x v="9"/>
  </r>
  <r>
    <x v="0"/>
    <m/>
    <m/>
    <s v="LOCATED"/>
    <m/>
    <s v="Patrycja Agnieszka Sudol"/>
    <m/>
    <s v="Third Chance"/>
    <n v="88200290"/>
    <s v="Fæbrikstad"/>
    <m/>
    <d v="2023-09-03T00:00:00"/>
    <m/>
    <s v="https://fjong.com/admin/pages/edit-outfit/outfit.7475b5c48ccd4599a4fe7a14eb91ced5"/>
    <s v="ILAG"/>
    <s v="Moster Rib Dress"/>
    <s v="S"/>
    <m/>
    <m/>
    <m/>
    <m/>
    <x v="24"/>
    <n v="1700"/>
    <n v="250"/>
    <m/>
    <m/>
    <m/>
    <n v="250"/>
    <n v="0.7"/>
    <n v="175"/>
    <n v="75"/>
    <n v="9"/>
    <n v="2023"/>
    <n v="9"/>
    <e v="#NAME?"/>
    <x v="0"/>
    <x v="9"/>
  </r>
  <r>
    <x v="0"/>
    <m/>
    <m/>
    <s v="LOCATED"/>
    <m/>
    <s v="Stine Finpå"/>
    <m/>
    <s v="Third Chance"/>
    <n v="89001051"/>
    <s v="Fæbrikstad"/>
    <m/>
    <d v="2023-09-03T00:00:00"/>
    <m/>
    <s v="https://no.fjong.com/admin/pages/edit-outfit/outfit.c338b23bb9394d4c80a974679b40bc41"/>
    <s v="Cardsome"/>
    <s v="Dusty Pink Classic Crewneck"/>
    <s v="S"/>
    <m/>
    <m/>
    <m/>
    <m/>
    <x v="10"/>
    <n v="1000"/>
    <n v="150"/>
    <m/>
    <m/>
    <m/>
    <n v="150"/>
    <n v="0.5"/>
    <n v="75"/>
    <n v="75"/>
    <n v="9"/>
    <n v="2023"/>
    <n v="9"/>
    <e v="#NAME?"/>
    <x v="0"/>
    <x v="9"/>
  </r>
  <r>
    <x v="0"/>
    <m/>
    <m/>
    <s v="LOCATED"/>
    <m/>
    <s v="Stine Finpå"/>
    <m/>
    <s v="Third Chance"/>
    <n v="88200874"/>
    <s v="Fæbrikstad"/>
    <m/>
    <d v="2023-09-03T00:00:00"/>
    <m/>
    <s v="https://fjong.com/admin/pages/edit-outfit/outfit.fae7559fe94647739e5c51098c648a3c#outfit_summary"/>
    <s v="FWSS"/>
    <s v="XL Tearz Vanilla Ice Top"/>
    <s v="XL"/>
    <m/>
    <m/>
    <m/>
    <m/>
    <x v="11"/>
    <n v="1300"/>
    <n v="150"/>
    <m/>
    <m/>
    <m/>
    <n v="150"/>
    <n v="0.5"/>
    <n v="75"/>
    <n v="75"/>
    <n v="9"/>
    <n v="2023"/>
    <n v="9"/>
    <e v="#NAME?"/>
    <x v="0"/>
    <x v="9"/>
  </r>
  <r>
    <x v="0"/>
    <m/>
    <m/>
    <s v="LOCATED"/>
    <m/>
    <s v="Cathrine Ulveseter Lysen"/>
    <m/>
    <s v="Third Chance"/>
    <n v="88200185"/>
    <s v="Fæbrikstad"/>
    <m/>
    <d v="2023-09-03T00:00:00"/>
    <m/>
    <s v="https://no.fjong.com/admin/pages/edit-outfit/outfit.09f0b5ce052e4048ab142656ea9e82b2"/>
    <s v="IBEN"/>
    <s v="1 Dante Dress Off White"/>
    <s v="-"/>
    <m/>
    <m/>
    <m/>
    <m/>
    <x v="5"/>
    <n v="2900"/>
    <n v="200"/>
    <m/>
    <m/>
    <m/>
    <n v="200"/>
    <n v="0.8"/>
    <n v="160"/>
    <n v="40"/>
    <n v="9"/>
    <n v="2023"/>
    <n v="9"/>
    <e v="#NAME?"/>
    <x v="0"/>
    <x v="9"/>
  </r>
  <r>
    <x v="0"/>
    <m/>
    <m/>
    <s v="LOCATED"/>
    <m/>
    <s v="Maria Huus"/>
    <m/>
    <s v="Third Chance"/>
    <n v="89003617"/>
    <s v="Fæbrikstad"/>
    <m/>
    <d v="2023-09-03T00:00:00"/>
    <m/>
    <s v="https://fjong.com/admin/pages/edit-outfit/outfit.384a04174b8f4cbe97489c4a1f9fa556"/>
    <s v="FWSS"/>
    <s v="XL Elen Bright White Dress"/>
    <s v="XL"/>
    <m/>
    <m/>
    <m/>
    <m/>
    <x v="11"/>
    <n v="2000"/>
    <n v="150"/>
    <m/>
    <m/>
    <m/>
    <n v="150"/>
    <n v="0.5"/>
    <n v="75"/>
    <n v="75"/>
    <n v="9"/>
    <n v="2023"/>
    <n v="9"/>
    <e v="#NAME?"/>
    <x v="0"/>
    <x v="9"/>
  </r>
  <r>
    <x v="0"/>
    <m/>
    <m/>
    <s v="LOCATED"/>
    <m/>
    <s v="Elise Kristiansen Nyborg"/>
    <m/>
    <s v="Third Chance"/>
    <s v="88100342"/>
    <s v="Fæbrikstad"/>
    <m/>
    <d v="2023-09-03T00:00:00"/>
    <m/>
    <s v="https://fjong.com/admin/pages/edit-outfit/outfit.c625b43569fb4539b4e68a3352c79b5c"/>
    <s v="Second Female"/>
    <s v="XL Ursula Knit Polo"/>
    <s v="XL"/>
    <m/>
    <m/>
    <m/>
    <m/>
    <x v="3"/>
    <n v="800"/>
    <n v="100"/>
    <m/>
    <m/>
    <m/>
    <n v="100"/>
    <n v="0.8"/>
    <n v="80"/>
    <n v="20"/>
    <n v="9"/>
    <n v="2023"/>
    <n v="9"/>
    <e v="#NAME?"/>
    <x v="0"/>
    <x v="9"/>
  </r>
  <r>
    <x v="0"/>
    <m/>
    <m/>
    <s v="LOCATED"/>
    <m/>
    <s v="Maren Lilleengen"/>
    <m/>
    <s v="Third Chance"/>
    <n v="88200358"/>
    <s v="Fæbrikstad"/>
    <m/>
    <d v="2023-09-03T00:00:00"/>
    <m/>
    <s v="https://fjong.com/admin/pages/edit-outfit/outfit.c089405c7b5d4198b653d1084139d7c6"/>
    <s v="Holzweiler"/>
    <s v="Sand Eikebusk Trouser"/>
    <s v="-"/>
    <m/>
    <m/>
    <m/>
    <m/>
    <x v="6"/>
    <n v="2000"/>
    <n v="200"/>
    <m/>
    <m/>
    <m/>
    <n v="200"/>
    <n v="0.8"/>
    <n v="160"/>
    <n v="40"/>
    <n v="9"/>
    <n v="2023"/>
    <n v="9"/>
    <e v="#NAME?"/>
    <x v="0"/>
    <x v="9"/>
  </r>
  <r>
    <x v="0"/>
    <m/>
    <m/>
    <s v="LOCATED"/>
    <m/>
    <s v="Emilie Nordrum"/>
    <m/>
    <s v="Third Chance"/>
    <n v="89003842"/>
    <s v="Fæbrikstad"/>
    <m/>
    <d v="2023-09-03T00:00:00"/>
    <m/>
    <s v="https://no.fjong.com/admin/pages/edit-outfit/outfit.150ea04dfe684f8aacffdaf604ed3120"/>
    <s v="C.L.E.A.N. by Christina Ledang"/>
    <s v="XS Blue Prestina Pants"/>
    <s v="XS"/>
    <m/>
    <m/>
    <m/>
    <m/>
    <x v="16"/>
    <n v="1200"/>
    <n v="150"/>
    <m/>
    <m/>
    <m/>
    <n v="150"/>
    <n v="0.5"/>
    <n v="75"/>
    <n v="75"/>
    <n v="9"/>
    <n v="2023"/>
    <n v="9"/>
    <e v="#NAME?"/>
    <x v="0"/>
    <x v="9"/>
  </r>
  <r>
    <x v="0"/>
    <m/>
    <m/>
    <s v="LOCATED"/>
    <m/>
    <s v="Hanne Pollen"/>
    <m/>
    <s v="Third Chance"/>
    <n v="88100755"/>
    <s v="Fæbrikstad"/>
    <m/>
    <d v="2023-09-03T00:00:00"/>
    <m/>
    <s v="https://fjong.com/admin/pages/edit-outfit/outfit.eb3d4297e4c24b7ea3b5d0361d80db29"/>
    <s v="Helmut Lang"/>
    <s v="L Short Sleeve Red Stripes Top"/>
    <s v="L"/>
    <m/>
    <m/>
    <m/>
    <m/>
    <x v="1"/>
    <n v="3800"/>
    <n v="200"/>
    <m/>
    <m/>
    <m/>
    <n v="200"/>
    <n v="0.8"/>
    <n v="160"/>
    <n v="40"/>
    <n v="9"/>
    <n v="2023"/>
    <n v="9"/>
    <e v="#NAME?"/>
    <x v="0"/>
    <x v="9"/>
  </r>
  <r>
    <x v="0"/>
    <m/>
    <m/>
    <s v="LOCATED"/>
    <m/>
    <s v="Karete Meland"/>
    <m/>
    <s v="Third Chance"/>
    <n v="88100175"/>
    <s v="Fæbrikstad"/>
    <m/>
    <d v="2023-09-03T00:00:00"/>
    <m/>
    <s v="https://fjong.com/admin/pages/edit-outfit/outfit.dd62d98a9d3e40659b5438f7388d8e01#edit_outfit_admin_notes"/>
    <s v="IBEN"/>
    <s v="3 Ferdinand Dress"/>
    <s v="-"/>
    <m/>
    <m/>
    <m/>
    <m/>
    <x v="5"/>
    <n v="900"/>
    <n v="150"/>
    <m/>
    <m/>
    <m/>
    <n v="150"/>
    <n v="0.8"/>
    <n v="120"/>
    <n v="30"/>
    <n v="9"/>
    <n v="2023"/>
    <n v="9"/>
    <e v="#NAME?"/>
    <x v="0"/>
    <x v="9"/>
  </r>
  <r>
    <x v="0"/>
    <m/>
    <m/>
    <s v="LOCATED"/>
    <m/>
    <s v="Liv Randi Groven"/>
    <m/>
    <s v="Third Chance"/>
    <n v="88100757"/>
    <s v="Fæbrikstad"/>
    <m/>
    <d v="2023-09-03T00:00:00"/>
    <m/>
    <s v="https://fjong.com/admin/pages/edit-outfit/outfit.8787ca5f6457494fafc11f8c0360dbed"/>
    <s v="Helmut Lang"/>
    <s v="XS Short Sleeve Red Stripes Top"/>
    <s v="XS"/>
    <m/>
    <m/>
    <m/>
    <m/>
    <x v="1"/>
    <n v="3800"/>
    <n v="200"/>
    <m/>
    <m/>
    <m/>
    <n v="200"/>
    <n v="0.8"/>
    <n v="160"/>
    <n v="40"/>
    <n v="9"/>
    <n v="2023"/>
    <n v="9"/>
    <e v="#NAME?"/>
    <x v="0"/>
    <x v="9"/>
  </r>
  <r>
    <x v="0"/>
    <m/>
    <m/>
    <s v="LOCATED"/>
    <m/>
    <s v="Sunniva Øen"/>
    <m/>
    <s v="Third Chance"/>
    <n v="89003796"/>
    <s v="Fæbrikstad"/>
    <m/>
    <d v="2023-09-03T00:00:00"/>
    <m/>
    <s v="https://fjong.com/admin/pages/edit-outfit/outfit.a4c077e654c444fab4bbcf1dc6aa692b#outfit_summary"/>
    <s v="C.L.E.A.N. by Christina Ledang"/>
    <s v="S Spring Dress White"/>
    <s v="S"/>
    <m/>
    <m/>
    <m/>
    <m/>
    <x v="16"/>
    <n v="600"/>
    <n v="150"/>
    <m/>
    <m/>
    <m/>
    <n v="150"/>
    <n v="0.5"/>
    <n v="75"/>
    <n v="75"/>
    <n v="9"/>
    <n v="2023"/>
    <n v="9"/>
    <e v="#NAME?"/>
    <x v="0"/>
    <x v="9"/>
  </r>
  <r>
    <x v="0"/>
    <m/>
    <m/>
    <s v="LOCATED"/>
    <m/>
    <s v="Ahn Cecilie Karlsrud"/>
    <m/>
    <s v="Third Chance"/>
    <n v="88000798"/>
    <s v="Sales Days Eftir AB"/>
    <m/>
    <d v="2023-09-21T00:00:00"/>
    <m/>
    <s v="https://fjong.com/admin/pages/edit-outfit/outfit.7cff339e7950448c8485a2b44205adc0#edit_outfit_admin_notes"/>
    <s v="by Malene Birger"/>
    <s v="S Bellix Night Blue Blouse"/>
    <m/>
    <m/>
    <m/>
    <m/>
    <m/>
    <x v="0"/>
    <n v="3000"/>
    <n v="500"/>
    <m/>
    <m/>
    <m/>
    <n v="500"/>
    <n v="0"/>
    <n v="0"/>
    <n v="500"/>
    <n v="9"/>
    <n v="2023"/>
    <n v="9"/>
    <e v="#NAME?"/>
    <x v="0"/>
    <x v="9"/>
  </r>
  <r>
    <x v="1"/>
    <m/>
    <m/>
    <s v="LOCATED"/>
    <m/>
    <s v="Ahn Cecilie Karlsrud"/>
    <m/>
    <s v="Third Chance"/>
    <n v="89007728"/>
    <s v="Sales Days Eftir AB"/>
    <m/>
    <d v="2023-09-21T00:00:00"/>
    <m/>
    <s v="https://fjong.com/admin/pages/edit-outfit/outfit.9a6b9da3c2294f03bd239a6e863955bb"/>
    <s v="Rena Lange"/>
    <s v="Pussy Bow Pleated Blouse Creme"/>
    <m/>
    <m/>
    <m/>
    <m/>
    <m/>
    <x v="0"/>
    <s v="1200"/>
    <n v="360"/>
    <m/>
    <n v="360"/>
    <m/>
    <n v="0"/>
    <n v="0"/>
    <n v="0"/>
    <n v="0"/>
    <n v="9"/>
    <n v="2023"/>
    <n v="9"/>
    <e v="#NAME?"/>
    <x v="0"/>
    <x v="9"/>
  </r>
  <r>
    <x v="0"/>
    <m/>
    <m/>
    <s v="LOCATED"/>
    <m/>
    <s v="Tuva Telje"/>
    <m/>
    <s v="Third Chance"/>
    <n v="88100714"/>
    <s v="Sales Days Eftir AB"/>
    <m/>
    <d v="2023-09-21T00:00:00"/>
    <m/>
    <s v="https://fjong.com/admin/pages/edit-outfit/outfit.254e2fd341124a79bf0f20196ebd37e7"/>
    <s v="Maud"/>
    <s v="3 Emberglow Flower Volume Shirt"/>
    <m/>
    <m/>
    <m/>
    <m/>
    <m/>
    <x v="1"/>
    <s v="1800"/>
    <n v="540"/>
    <n v="0.1"/>
    <m/>
    <m/>
    <n v="486"/>
    <n v="0.8"/>
    <n v="388.8"/>
    <n v="97.199999999999989"/>
    <n v="9"/>
    <n v="2023"/>
    <n v="9"/>
    <e v="#NAME?"/>
    <x v="0"/>
    <x v="9"/>
  </r>
  <r>
    <x v="0"/>
    <m/>
    <m/>
    <s v="LOCATED"/>
    <m/>
    <s v="Tuva Telje"/>
    <m/>
    <s v="Third Chance"/>
    <n v="89006750"/>
    <s v="Sales Days Eftir AB"/>
    <m/>
    <d v="2023-09-21T00:00:00"/>
    <m/>
    <s v="https://fjong.com/admin/pages/edit-outfit/outfit.629e2be41cd547bcaf18e4eea0f19516"/>
    <s v="Urban Pioneers"/>
    <s v="White Marilyn Dress"/>
    <m/>
    <m/>
    <m/>
    <m/>
    <m/>
    <x v="12"/>
    <s v="1500"/>
    <n v="450"/>
    <n v="0.1"/>
    <m/>
    <m/>
    <n v="405"/>
    <n v="0.8"/>
    <n v="324"/>
    <n v="81"/>
    <n v="9"/>
    <n v="2023"/>
    <n v="9"/>
    <e v="#NAME?"/>
    <x v="0"/>
    <x v="9"/>
  </r>
  <r>
    <x v="0"/>
    <m/>
    <m/>
    <s v="LOCATED"/>
    <m/>
    <s v="Tuva Telje"/>
    <m/>
    <s v="Third Chance"/>
    <n v="89010400"/>
    <s v="Sales Days Eftir AB"/>
    <m/>
    <d v="2023-09-21T00:00:00"/>
    <m/>
    <s v="https://fjong.com/admin/pages/edit-outfit/outfit.960b1878176f4d0e9e11f643f691f5da"/>
    <s v="Ravn Ravn"/>
    <s v="Zeta Dress Purple"/>
    <m/>
    <m/>
    <m/>
    <m/>
    <m/>
    <x v="3"/>
    <s v="3000"/>
    <n v="900"/>
    <n v="0.1"/>
    <m/>
    <m/>
    <n v="810"/>
    <n v="0.8"/>
    <n v="648"/>
    <n v="162"/>
    <n v="9"/>
    <n v="2023"/>
    <n v="9"/>
    <e v="#NAME?"/>
    <x v="0"/>
    <x v="9"/>
  </r>
  <r>
    <x v="0"/>
    <m/>
    <m/>
    <s v="LOCATED"/>
    <m/>
    <s v="Tuva Telje"/>
    <m/>
    <s v="Third Chance"/>
    <n v="89006720"/>
    <s v="Sales Days Eftir AB"/>
    <m/>
    <d v="2023-09-21T00:00:00"/>
    <m/>
    <s v="https://fjong.com/admin/pages/edit-outfit/outfit.d9aac18919c64f76be26bceffcadb5e8"/>
    <s v="Holzweiler"/>
    <s v="Sand  Poddle99 Blazer"/>
    <m/>
    <m/>
    <m/>
    <m/>
    <m/>
    <x v="6"/>
    <s v="3500"/>
    <n v="1050"/>
    <n v="0.1"/>
    <m/>
    <m/>
    <n v="945"/>
    <n v="0.8"/>
    <n v="756"/>
    <n v="189"/>
    <n v="9"/>
    <n v="2023"/>
    <n v="9"/>
    <e v="#NAME?"/>
    <x v="0"/>
    <x v="9"/>
  </r>
  <r>
    <x v="0"/>
    <m/>
    <m/>
    <s v="LOCATED"/>
    <m/>
    <s v="Tuva Telje"/>
    <m/>
    <s v="Third Chance"/>
    <n v="88200357"/>
    <s v="Sales Days Eftir AB"/>
    <m/>
    <d v="2023-09-21T00:00:00"/>
    <m/>
    <s v="https://fjong.com/admin/pages/edit-outfit/outfit.386e9ae700fb458fa73ea4d96a9db311"/>
    <s v="Holzweiler"/>
    <s v="S Sand Eikebusk Trouser"/>
    <m/>
    <m/>
    <m/>
    <m/>
    <m/>
    <x v="6"/>
    <n v="2000"/>
    <n v="700"/>
    <n v="0.1"/>
    <m/>
    <m/>
    <n v="630"/>
    <n v="0.8"/>
    <n v="504"/>
    <n v="126"/>
    <n v="9"/>
    <n v="2023"/>
    <n v="9"/>
    <e v="#NAME?"/>
    <x v="0"/>
    <x v="9"/>
  </r>
  <r>
    <x v="0"/>
    <m/>
    <m/>
    <s v="LOCATED"/>
    <m/>
    <s v="Mara Andrea Lehmann"/>
    <m/>
    <s v="Third Chance"/>
    <n v="89004417"/>
    <s v="Sales Days Eftir AB"/>
    <m/>
    <d v="2023-09-21T00:00:00"/>
    <m/>
    <s v="https://fjong.com/admin/pages/edit-outfit/outfit.117f18d4394a4b3fbbb4eb53aa38b25b"/>
    <s v="ella&amp;il"/>
    <s v="M Black Mika Hood"/>
    <m/>
    <m/>
    <m/>
    <m/>
    <m/>
    <x v="3"/>
    <n v="1900"/>
    <n v="380"/>
    <m/>
    <m/>
    <m/>
    <n v="380"/>
    <n v="0.8"/>
    <n v="304"/>
    <n v="76"/>
    <n v="9"/>
    <n v="2023"/>
    <n v="9"/>
    <e v="#NAME?"/>
    <x v="0"/>
    <x v="9"/>
  </r>
  <r>
    <x v="0"/>
    <m/>
    <m/>
    <s v="LOCATED"/>
    <m/>
    <s v="Mara Andrea Lehmann"/>
    <m/>
    <s v="Third Chance"/>
    <n v="89002004"/>
    <s v="Sales Days Eftir AB"/>
    <m/>
    <d v="2023-09-21T00:00:00"/>
    <m/>
    <s v="https://fjong.com/admin/pages/edit-outfit/outfit.795c146da5f54d6b8b8120f3ff0ce750"/>
    <s v="Urban Pioneers"/>
    <s v="Blue Wrist Cream Sweater"/>
    <m/>
    <m/>
    <m/>
    <m/>
    <m/>
    <x v="12"/>
    <s v="1200"/>
    <n v="360"/>
    <m/>
    <m/>
    <m/>
    <n v="360"/>
    <n v="0.8"/>
    <n v="288"/>
    <n v="72"/>
    <n v="9"/>
    <n v="2023"/>
    <n v="9"/>
    <e v="#NAME?"/>
    <x v="0"/>
    <x v="9"/>
  </r>
  <r>
    <x v="0"/>
    <m/>
    <m/>
    <s v="LOCATED"/>
    <m/>
    <s v="Ingrid Vesterdal Tjessem"/>
    <m/>
    <s v="Third Chance"/>
    <n v="89005574"/>
    <s v="Sales Days Eftir AB"/>
    <m/>
    <d v="2023-09-21T00:00:00"/>
    <m/>
    <s v="https://fjong.com/admin/pages/edit-outfit/outfit.f8cfb3537b614300b489752b3105d903"/>
    <s v="Skappel"/>
    <s v="Alyss Oversize Shirt Pink"/>
    <m/>
    <m/>
    <m/>
    <m/>
    <m/>
    <x v="25"/>
    <s v="1300"/>
    <n v="390.00000000000011"/>
    <n v="0.1"/>
    <m/>
    <m/>
    <n v="351.00000000000011"/>
    <n v="0.5"/>
    <n v="175.50000000000006"/>
    <n v="175.50000000000006"/>
    <n v="9"/>
    <n v="2023"/>
    <n v="9"/>
    <e v="#NAME?"/>
    <x v="0"/>
    <x v="9"/>
  </r>
  <r>
    <x v="0"/>
    <m/>
    <m/>
    <s v="LOCATED"/>
    <m/>
    <s v="Ingrid Vesterdal Tjessem"/>
    <m/>
    <s v="Third Chance"/>
    <n v="89003484"/>
    <s v="Sales Days Eftir AB"/>
    <m/>
    <d v="2023-09-21T00:00:00"/>
    <m/>
    <s v="https://fjong.com/admin/pages/edit-outfit/outfit.d77d5f4c2f874724a72a51f676a96fee"/>
    <s v="Holzweiler"/>
    <s v="Yellow Bo Shirt"/>
    <m/>
    <m/>
    <m/>
    <m/>
    <m/>
    <x v="6"/>
    <s v="1800"/>
    <n v="540"/>
    <n v="0.1"/>
    <m/>
    <m/>
    <n v="486"/>
    <n v="0.8"/>
    <n v="388.8"/>
    <n v="97.199999999999989"/>
    <n v="9"/>
    <n v="2023"/>
    <n v="9"/>
    <e v="#NAME?"/>
    <x v="0"/>
    <x v="9"/>
  </r>
  <r>
    <x v="0"/>
    <m/>
    <m/>
    <s v="LOCATED"/>
    <m/>
    <s v="Ingrid Vesterdal Tjessem"/>
    <m/>
    <s v="Third Chance"/>
    <n v="89013369"/>
    <s v="Sales Days Eftir AB"/>
    <m/>
    <d v="2023-09-21T00:00:00"/>
    <m/>
    <s v="https://fjong.com/admin/pages/edit-outfit/outfit.e70e787c79f447918b10c5c2b5aea71e"/>
    <s v="FWSS"/>
    <s v="Simone Kumquat Top"/>
    <m/>
    <m/>
    <m/>
    <m/>
    <m/>
    <x v="11"/>
    <n v="1500"/>
    <n v="300"/>
    <n v="0.1"/>
    <m/>
    <m/>
    <n v="270"/>
    <n v="0.5"/>
    <n v="135"/>
    <n v="135"/>
    <n v="9"/>
    <n v="2023"/>
    <n v="9"/>
    <e v="#NAME?"/>
    <x v="0"/>
    <x v="9"/>
  </r>
  <r>
    <x v="0"/>
    <m/>
    <m/>
    <s v="LOCATED"/>
    <m/>
    <s v="Gro Herredsvela Rørvik"/>
    <m/>
    <s v="Third Chance"/>
    <n v="88200758"/>
    <s v="Sales Days Eftir AB"/>
    <m/>
    <d v="2023-09-21T00:00:00"/>
    <m/>
    <s v="https://fjong.com/admin/pages/edit-outfit/outfit.d4762c5a678d4cc49fe189824797ca46"/>
    <s v="FWSS"/>
    <s v="Smoke Gray Nude Alvhild Trousers"/>
    <m/>
    <m/>
    <m/>
    <m/>
    <m/>
    <x v="11"/>
    <s v="1900"/>
    <n v="570"/>
    <n v="0.2"/>
    <m/>
    <m/>
    <n v="456"/>
    <n v="0.5"/>
    <n v="228"/>
    <n v="228"/>
    <n v="9"/>
    <n v="2023"/>
    <n v="9"/>
    <e v="#NAME?"/>
    <x v="0"/>
    <x v="9"/>
  </r>
  <r>
    <x v="0"/>
    <m/>
    <m/>
    <s v="LOCATED"/>
    <m/>
    <s v="Madeleine Haneferd"/>
    <m/>
    <s v="Third Chance"/>
    <s v="Kupong-5"/>
    <s v="Sales Days Eftir AB"/>
    <m/>
    <d v="2023-09-21T00:00:00"/>
    <m/>
    <s v="-"/>
    <s v="Kupong knit.wear"/>
    <s v="S Arja Sweater - Oatmeal / Red"/>
    <m/>
    <m/>
    <m/>
    <m/>
    <m/>
    <x v="2"/>
    <n v="3200"/>
    <n v="1600"/>
    <n v="0.2"/>
    <m/>
    <m/>
    <n v="1280"/>
    <n v="0.8"/>
    <n v="1024"/>
    <n v="256"/>
    <n v="9"/>
    <n v="2023"/>
    <n v="9"/>
    <e v="#NAME?"/>
    <x v="0"/>
    <x v="9"/>
  </r>
  <r>
    <x v="0"/>
    <m/>
    <m/>
    <s v="LOCATED"/>
    <m/>
    <s v="Stine Finpå"/>
    <m/>
    <s v="Third Chance"/>
    <n v="89012040"/>
    <s v="Sales Days Eftir AB"/>
    <m/>
    <d v="2023-09-21T00:00:00"/>
    <m/>
    <s v="https://fjong.com/admin/pages/edit-outfit/outfit.99de2e580b6743889d8ca3975a3838b0"/>
    <s v="ROTATE Birger Christensen"/>
    <s v="May Top Red"/>
    <m/>
    <m/>
    <m/>
    <m/>
    <m/>
    <x v="26"/>
    <s v="1000"/>
    <n v="300"/>
    <m/>
    <m/>
    <m/>
    <n v="300"/>
    <n v="0.5"/>
    <n v="150"/>
    <n v="150"/>
    <n v="9"/>
    <n v="2023"/>
    <n v="9"/>
    <e v="#NAME?"/>
    <x v="0"/>
    <x v="9"/>
  </r>
  <r>
    <x v="0"/>
    <m/>
    <m/>
    <s v="LOCATED"/>
    <m/>
    <s v="Mathilde Rolland Fjelde"/>
    <m/>
    <s v="Third Chance"/>
    <n v="89001283"/>
    <s v="Sales Days Eftir AB"/>
    <m/>
    <d v="2023-09-21T00:00:00"/>
    <m/>
    <s v="https://fjong.com/admin/pages/edit-outfit/outfit.cc19c3b8ec69492e9a72399bc06c92d8"/>
    <s v="Høst &amp; Vår"/>
    <s v="White I Love To Love Dress"/>
    <m/>
    <m/>
    <m/>
    <m/>
    <m/>
    <x v="8"/>
    <s v="1800"/>
    <n v="540"/>
    <m/>
    <m/>
    <m/>
    <n v="540"/>
    <n v="0.5"/>
    <n v="270"/>
    <n v="270"/>
    <n v="9"/>
    <n v="2023"/>
    <n v="9"/>
    <e v="#NAME?"/>
    <x v="0"/>
    <x v="9"/>
  </r>
  <r>
    <x v="0"/>
    <m/>
    <m/>
    <s v="LOCATED"/>
    <m/>
    <s v="Anna Tsjonga Haugan"/>
    <m/>
    <s v="Third Chance"/>
    <n v="89010508"/>
    <s v="Sales Days Eftir AB"/>
    <m/>
    <d v="2023-09-21T00:00:00"/>
    <m/>
    <s v="https://fjong.com/admin/pages/edit-outfit/outfit.1e2f1364650a490d9805a1dbe1519e8c"/>
    <s v="Burberry"/>
    <s v="Vintage Burberry Trench Coat"/>
    <m/>
    <m/>
    <m/>
    <m/>
    <m/>
    <x v="0"/>
    <n v="0"/>
    <n v="3000"/>
    <m/>
    <m/>
    <m/>
    <n v="3000"/>
    <n v="0"/>
    <n v="0"/>
    <n v="3000"/>
    <n v="9"/>
    <n v="2023"/>
    <n v="9"/>
    <e v="#NAME?"/>
    <x v="0"/>
    <x v="9"/>
  </r>
  <r>
    <x v="0"/>
    <m/>
    <m/>
    <s v="LOCATED"/>
    <m/>
    <s v="Maria Utseth Ouff"/>
    <m/>
    <s v="Third Chance"/>
    <n v="89005177"/>
    <s v="Sales Days Eftir AB"/>
    <m/>
    <d v="2023-09-21T00:00:00"/>
    <m/>
    <s v="https://fjong.com/admin/pages/edit-outfit/outfit.0ac56d1cc0a643c48ce188e68f8a6fee"/>
    <s v="ILAG"/>
    <s v="Løvmeis Oversized Tee"/>
    <m/>
    <m/>
    <m/>
    <m/>
    <m/>
    <x v="21"/>
    <s v="1000"/>
    <n v="300"/>
    <m/>
    <m/>
    <m/>
    <n v="300"/>
    <n v="0.5"/>
    <n v="150"/>
    <n v="150"/>
    <n v="9"/>
    <n v="2023"/>
    <n v="9"/>
    <e v="#NAME?"/>
    <x v="0"/>
    <x v="9"/>
  </r>
  <r>
    <x v="0"/>
    <m/>
    <m/>
    <s v="LOCATED"/>
    <m/>
    <s v="Anne-Grete Fürst Haugen"/>
    <m/>
    <s v="Third Chance"/>
    <n v="89001949"/>
    <s v="Sales Days Eftir AB"/>
    <m/>
    <d v="2023-09-21T00:00:00"/>
    <m/>
    <s v="https://fjong.com/admin/pages/edit-outfit/outfit.28256fea7e9a477ebc136d3aa40861d9"/>
    <s v="Ella&amp;il"/>
    <s v="White Judi Shirt"/>
    <m/>
    <m/>
    <m/>
    <m/>
    <m/>
    <x v="17"/>
    <s v="1600"/>
    <n v="480"/>
    <m/>
    <m/>
    <m/>
    <n v="480"/>
    <n v="0.8"/>
    <n v="384"/>
    <n v="96"/>
    <n v="9"/>
    <n v="2023"/>
    <n v="9"/>
    <e v="#NAME?"/>
    <x v="0"/>
    <x v="9"/>
  </r>
  <r>
    <x v="0"/>
    <m/>
    <m/>
    <s v="LOCATED"/>
    <m/>
    <s v="Anne-Grete Fürst Haugen"/>
    <m/>
    <s v="Third Chance"/>
    <n v="89006025"/>
    <s v="Sales Days Eftir AB"/>
    <m/>
    <d v="2023-09-21T00:00:00"/>
    <m/>
    <s v="https://fjong.com/admin/pages/edit-outfit/outfit.1f534d95ccf6415a8af3b5799dd959e7"/>
    <s v="By Malene Birger"/>
    <s v="Belianna Coat"/>
    <m/>
    <m/>
    <m/>
    <m/>
    <m/>
    <x v="0"/>
    <n v="1300"/>
    <n v="455"/>
    <m/>
    <m/>
    <m/>
    <n v="455"/>
    <n v="0"/>
    <n v="0"/>
    <n v="455"/>
    <n v="9"/>
    <n v="2023"/>
    <n v="9"/>
    <e v="#NAME?"/>
    <x v="0"/>
    <x v="9"/>
  </r>
  <r>
    <x v="0"/>
    <m/>
    <m/>
    <s v="LOCATED"/>
    <m/>
    <s v="Rossana Virginia Rojas Molina"/>
    <m/>
    <s v="Third Chance"/>
    <n v="89001847"/>
    <s v="Sales Days Eftir AB"/>
    <m/>
    <d v="2023-09-21T00:00:00"/>
    <m/>
    <s v="https://fjong.com/admin/pages/edit-outfit/outfit.07b324742c994278b781ffb86845e72a"/>
    <s v="Second Female"/>
    <s v="XS Carlico Trousers"/>
    <m/>
    <m/>
    <m/>
    <m/>
    <m/>
    <x v="3"/>
    <n v="1200"/>
    <n v="450"/>
    <m/>
    <m/>
    <m/>
    <n v="450"/>
    <n v="0.8"/>
    <n v="360"/>
    <n v="90"/>
    <n v="9"/>
    <n v="2023"/>
    <n v="9"/>
    <e v="#NAME?"/>
    <x v="0"/>
    <x v="9"/>
  </r>
  <r>
    <x v="0"/>
    <m/>
    <m/>
    <s v="LOCATED"/>
    <m/>
    <s v="Rossana Virginia Rojas Molina"/>
    <m/>
    <s v="Third Chance"/>
    <n v="89001989"/>
    <s v="Sales Days Eftir AB"/>
    <m/>
    <d v="2023-09-21T00:00:00"/>
    <m/>
    <s v="https://fjong.com/admin/pages/edit-outfit/outfit.b600e7bd666943048df807f5cbc23413"/>
    <s v="Urban Pioneers"/>
    <s v="Coral Mohair Buttoned Sweater"/>
    <m/>
    <m/>
    <m/>
    <m/>
    <m/>
    <x v="12"/>
    <s v="1200"/>
    <n v="360"/>
    <m/>
    <m/>
    <m/>
    <n v="360"/>
    <n v="0.8"/>
    <n v="288"/>
    <n v="72"/>
    <n v="9"/>
    <n v="2023"/>
    <n v="9"/>
    <e v="#NAME?"/>
    <x v="0"/>
    <x v="9"/>
  </r>
  <r>
    <x v="0"/>
    <m/>
    <m/>
    <s v="LOCATED"/>
    <m/>
    <s v="Rossana Virginia Rojas Molina"/>
    <m/>
    <s v="Third Chance"/>
    <n v="88101147"/>
    <s v="Sales Days Eftir AB"/>
    <m/>
    <d v="2023-09-21T00:00:00"/>
    <m/>
    <s v="https://fjong.com/admin/pages/edit-outfit/outfit.faf9ff3336864bd782bf4974d013a581"/>
    <s v="Creative Collective"/>
    <s v="S 2 Porcelain Rose Tara Sweater"/>
    <m/>
    <m/>
    <m/>
    <m/>
    <m/>
    <x v="1"/>
    <n v="1300"/>
    <n v="300"/>
    <m/>
    <m/>
    <m/>
    <n v="300"/>
    <n v="0.8"/>
    <n v="240"/>
    <n v="60"/>
    <n v="9"/>
    <n v="2023"/>
    <n v="9"/>
    <e v="#NAME?"/>
    <x v="0"/>
    <x v="9"/>
  </r>
  <r>
    <x v="0"/>
    <m/>
    <m/>
    <s v="LOCATED"/>
    <m/>
    <s v="Hanne Cathrine Sundby"/>
    <m/>
    <s v="Third Chance"/>
    <n v="89010321"/>
    <s v="Sales Days Eftir AB"/>
    <m/>
    <d v="2023-09-21T00:00:00"/>
    <m/>
    <s v="https://fjong.com/admin/pages/edit-outfit/outfit.b41ded69e1bc4182bb558994a9be55fa"/>
    <s v="Burberry"/>
    <s v="S Vintage Burberry Trench Coat"/>
    <m/>
    <m/>
    <m/>
    <m/>
    <m/>
    <x v="0"/>
    <n v="0"/>
    <n v="3000"/>
    <m/>
    <m/>
    <m/>
    <n v="3000"/>
    <n v="0"/>
    <n v="0"/>
    <n v="3000"/>
    <n v="9"/>
    <n v="2023"/>
    <n v="9"/>
    <e v="#NAME?"/>
    <x v="0"/>
    <x v="9"/>
  </r>
  <r>
    <x v="0"/>
    <m/>
    <m/>
    <s v="LOCATED"/>
    <m/>
    <s v="Hanne Cathrine Sundby"/>
    <m/>
    <s v="Third Chance"/>
    <n v="88200293"/>
    <s v="Sales Days Eftir AB"/>
    <m/>
    <d v="2023-09-21T00:00:00"/>
    <m/>
    <s v="https://fjong.com/admin/pages/edit-outfit/outfit.5deeabe8272740b7814d1d26ffbbe068"/>
    <s v="ILAG"/>
    <s v="Grey Filene Bag"/>
    <m/>
    <m/>
    <m/>
    <m/>
    <m/>
    <x v="24"/>
    <s v="1100"/>
    <n v="440"/>
    <m/>
    <m/>
    <m/>
    <n v="440"/>
    <n v="0.7"/>
    <n v="308"/>
    <n v="132"/>
    <n v="9"/>
    <n v="2023"/>
    <n v="9"/>
    <e v="#NAME?"/>
    <x v="0"/>
    <x v="9"/>
  </r>
  <r>
    <x v="0"/>
    <m/>
    <m/>
    <s v="LOCATED"/>
    <m/>
    <s v="Pinkey Roy"/>
    <m/>
    <s v="Third Chance"/>
    <n v="89001775"/>
    <s v="Sales Days Eftir AB"/>
    <m/>
    <d v="2023-09-21T00:00:00"/>
    <m/>
    <s v="https://fjong.com/admin/pages/edit-outfit/outfit.206a16e3dd4e4e0babd00f04357e55e6"/>
    <s v="Camilla Pihl"/>
    <s v="Mesima Shirt Dress"/>
    <m/>
    <m/>
    <m/>
    <m/>
    <m/>
    <x v="3"/>
    <s v="2800"/>
    <n v="840.00000000000023"/>
    <m/>
    <m/>
    <m/>
    <n v="840.00000000000023"/>
    <n v="0.8"/>
    <n v="672.00000000000023"/>
    <n v="168"/>
    <n v="9"/>
    <n v="2023"/>
    <n v="9"/>
    <e v="#NAME?"/>
    <x v="0"/>
    <x v="9"/>
  </r>
  <r>
    <x v="0"/>
    <m/>
    <m/>
    <s v="LOCATED"/>
    <m/>
    <s v="Marianne Sjøvold Blomberg"/>
    <m/>
    <s v="Third Chance"/>
    <n v="88000589"/>
    <s v="Sales Days Eftir AB"/>
    <m/>
    <d v="2023-09-21T00:00:00"/>
    <m/>
    <s v="https://fjong.com/admin/pages/edit-outfit/outfit.a33786c65b0f40f78b8c15ac4748d862"/>
    <s v="Samsøe &amp; Samsøe"/>
    <s v="Ono Dark Sapphire Top"/>
    <m/>
    <m/>
    <m/>
    <m/>
    <m/>
    <x v="0"/>
    <s v="1400"/>
    <n v="420.00000000000011"/>
    <m/>
    <m/>
    <m/>
    <n v="420.00000000000011"/>
    <n v="0"/>
    <n v="0"/>
    <n v="420.00000000000011"/>
    <n v="9"/>
    <n v="2023"/>
    <n v="9"/>
    <e v="#NAME?"/>
    <x v="0"/>
    <x v="9"/>
  </r>
  <r>
    <x v="0"/>
    <m/>
    <m/>
    <s v="LOCATED"/>
    <m/>
    <s v="Emilie Berstad Malmgren"/>
    <m/>
    <s v="Third Chance"/>
    <n v="89005537"/>
    <s v="Sales Days Eftir AB"/>
    <m/>
    <d v="2023-09-21T00:00:00"/>
    <m/>
    <s v="https://fjong.com/admin/pages/edit-outfit/outfit.91093cc3929f4bb3beafb0f686c824ba"/>
    <s v="FWSS"/>
    <s v="Bente Jet Stream White"/>
    <m/>
    <m/>
    <m/>
    <m/>
    <m/>
    <x v="11"/>
    <s v="2000"/>
    <n v="600"/>
    <m/>
    <m/>
    <m/>
    <n v="600"/>
    <n v="0.5"/>
    <n v="300"/>
    <n v="300"/>
    <n v="9"/>
    <n v="2023"/>
    <n v="9"/>
    <e v="#NAME?"/>
    <x v="0"/>
    <x v="9"/>
  </r>
  <r>
    <x v="0"/>
    <m/>
    <m/>
    <s v="LOCATED"/>
    <m/>
    <s v="Katherine Berrios Duarte"/>
    <m/>
    <s v="Third Chance"/>
    <n v="89008565"/>
    <s v="Sales Days Eftir AB"/>
    <m/>
    <d v="2023-09-21T00:00:00"/>
    <m/>
    <s v="https://fjong.com/admin/pages/edit-outfit/outfit.f717f64e749146c9bfdcfc66dd1ef8fd"/>
    <s v="Riccovero"/>
    <s v="Donna Skirt"/>
    <m/>
    <m/>
    <m/>
    <m/>
    <m/>
    <x v="0"/>
    <n v="800"/>
    <n v="240"/>
    <m/>
    <m/>
    <m/>
    <n v="240"/>
    <n v="0"/>
    <n v="0"/>
    <n v="240"/>
    <n v="9"/>
    <n v="2023"/>
    <n v="9"/>
    <e v="#NAME?"/>
    <x v="0"/>
    <x v="9"/>
  </r>
  <r>
    <x v="0"/>
    <m/>
    <m/>
    <s v="LOCATED"/>
    <m/>
    <s v="SumUp"/>
    <m/>
    <s v="Third Chance"/>
    <n v="88000130"/>
    <s v="Sales Days Eftir AB"/>
    <m/>
    <d v="2023-09-21T00:00:00"/>
    <m/>
    <s v="https://fjong.com/admin/pages/edit-outfit/outfit.80d899ac71d179de"/>
    <s v="C.L.E.A.N. by Christina Ledang"/>
    <s v="Oversized Shirt"/>
    <m/>
    <m/>
    <m/>
    <m/>
    <m/>
    <x v="16"/>
    <n v="500"/>
    <n v="150"/>
    <m/>
    <m/>
    <m/>
    <n v="150"/>
    <n v="0.5"/>
    <n v="75"/>
    <n v="75"/>
    <n v="9"/>
    <n v="2023"/>
    <n v="9"/>
    <e v="#NAME?"/>
    <x v="0"/>
    <x v="9"/>
  </r>
  <r>
    <x v="0"/>
    <m/>
    <m/>
    <s v="LOCATED"/>
    <m/>
    <s v="SumUp"/>
    <m/>
    <s v="Third Chance"/>
    <n v="89005463"/>
    <s v="Sales Days Eftir AB"/>
    <m/>
    <d v="2023-09-21T00:00:00"/>
    <m/>
    <s v="-"/>
    <s v="Ganni"/>
    <s v="White Shirt"/>
    <m/>
    <m/>
    <m/>
    <m/>
    <m/>
    <x v="0"/>
    <n v="0"/>
    <n v="650"/>
    <m/>
    <m/>
    <m/>
    <n v="650"/>
    <n v="0"/>
    <n v="0"/>
    <n v="650"/>
    <n v="9"/>
    <n v="2023"/>
    <n v="9"/>
    <e v="#NAME?"/>
    <x v="0"/>
    <x v="9"/>
  </r>
  <r>
    <x v="0"/>
    <m/>
    <m/>
    <s v="LOCATED"/>
    <m/>
    <s v="SumUp"/>
    <m/>
    <s v="Third Chance"/>
    <n v="88200008"/>
    <s v="Sales Days Eftir AB"/>
    <m/>
    <d v="2023-09-21T00:00:00"/>
    <m/>
    <s v="https://fjong.com/admin/pages/edit-outfit/outfit.e6d9fdbdf21d4aeab157b5dbbaf207cb"/>
    <s v="Maud"/>
    <s v="Vetiver Vintage Button Dress"/>
    <m/>
    <m/>
    <m/>
    <m/>
    <m/>
    <x v="0"/>
    <s v="2500"/>
    <n v="700"/>
    <m/>
    <m/>
    <m/>
    <n v="700"/>
    <n v="0"/>
    <n v="0"/>
    <n v="700"/>
    <n v="9"/>
    <n v="2023"/>
    <n v="9"/>
    <e v="#NAME?"/>
    <x v="0"/>
    <x v="9"/>
  </r>
  <r>
    <x v="0"/>
    <m/>
    <m/>
    <s v="LOCATED"/>
    <m/>
    <s v="SumUp"/>
    <m/>
    <s v="Third Chance"/>
    <n v="89007066"/>
    <s v="Sales Days Eftir AB"/>
    <m/>
    <d v="2023-09-21T00:00:00"/>
    <m/>
    <s v="https://fjong.com/admin/pages/edit-outfit/outfit.a2cc7056b5d0457abc1945931ead93b3"/>
    <s v="Ane Mone"/>
    <s v="Fur Coat Khaki Green"/>
    <m/>
    <m/>
    <m/>
    <m/>
    <m/>
    <x v="27"/>
    <n v="3500"/>
    <n v="1000"/>
    <m/>
    <m/>
    <m/>
    <n v="1000"/>
    <n v="0.5"/>
    <n v="500"/>
    <n v="500"/>
    <n v="9"/>
    <n v="2023"/>
    <n v="9"/>
    <e v="#NAME?"/>
    <x v="0"/>
    <x v="9"/>
  </r>
  <r>
    <x v="0"/>
    <m/>
    <m/>
    <s v="LOCATED"/>
    <m/>
    <s v="SumUp"/>
    <m/>
    <s v="Third Chance"/>
    <s v="Chanel-2"/>
    <s v="Sales Days Eftir AB"/>
    <m/>
    <d v="2023-09-21T00:00:00"/>
    <m/>
    <s v="https://fjong.com/admin/pages/edit-outfit/outfit.83f21a4b1d7c7acb"/>
    <s v="Chanel"/>
    <s v="Black Classic Flat Bag"/>
    <m/>
    <m/>
    <m/>
    <m/>
    <m/>
    <x v="0"/>
    <n v="0"/>
    <n v="11000"/>
    <m/>
    <m/>
    <m/>
    <n v="11000"/>
    <n v="0"/>
    <n v="0"/>
    <n v="11000"/>
    <n v="9"/>
    <n v="2023"/>
    <n v="9"/>
    <e v="#NAME?"/>
    <x v="0"/>
    <x v="9"/>
  </r>
  <r>
    <x v="0"/>
    <m/>
    <m/>
    <s v="LOCATED"/>
    <m/>
    <s v="Mathilde Jonsrud"/>
    <m/>
    <s v="Third Chance"/>
    <n v="89003753"/>
    <s v="Sales Days Eftir AB"/>
    <m/>
    <d v="2023-09-22T00:00:00"/>
    <m/>
    <s v="https://fjong.com/admin/pages/edit-outfit/outfit.76e9812468d2429a8615103ea3f99fa4"/>
    <s v="C.L.E.A.N. by Christina Ledang"/>
    <s v="C.L.E.A.N Dress White"/>
    <m/>
    <m/>
    <m/>
    <m/>
    <m/>
    <x v="16"/>
    <n v="600"/>
    <n v="210"/>
    <n v="0.1"/>
    <m/>
    <m/>
    <n v="189"/>
    <n v="0.5"/>
    <n v="94.5"/>
    <n v="94.5"/>
    <n v="9"/>
    <n v="2023"/>
    <n v="9"/>
    <e v="#NAME?"/>
    <x v="0"/>
    <x v="9"/>
  </r>
  <r>
    <x v="0"/>
    <m/>
    <m/>
    <s v="LOCATED"/>
    <m/>
    <s v="Mathilde Jonsrud"/>
    <m/>
    <s v="Third Chance"/>
    <n v="88001719"/>
    <s v="Sales Days Eftir AB"/>
    <m/>
    <d v="2023-09-22T00:00:00"/>
    <m/>
    <s v="https://fjong.com/admin/pages/edit-outfit/outfit.9bf55c30dee14573ac0d46c03fce3a0e"/>
    <s v="Maud"/>
    <s v="Tie Black Blazer"/>
    <m/>
    <m/>
    <m/>
    <m/>
    <m/>
    <x v="0"/>
    <s v="2000"/>
    <n v="600"/>
    <n v="0.1"/>
    <m/>
    <m/>
    <n v="540"/>
    <n v="0"/>
    <n v="0"/>
    <n v="540"/>
    <n v="9"/>
    <n v="2023"/>
    <n v="9"/>
    <e v="#NAME?"/>
    <x v="0"/>
    <x v="9"/>
  </r>
  <r>
    <x v="0"/>
    <m/>
    <m/>
    <s v="LOCATED"/>
    <m/>
    <s v="Mathilde Jonsrud"/>
    <m/>
    <s v="Third Chance"/>
    <n v="88001992"/>
    <s v="Sales Days Eftir AB"/>
    <m/>
    <d v="2023-09-22T00:00:00"/>
    <m/>
    <s v="https://fjong.com/admin/pages/edit-outfit/outfit.a84d98da9b0b4c8d95457d446a4df5fd"/>
    <s v="Maud"/>
    <s v="Hawaiian Sunset Wrap Dress"/>
    <m/>
    <m/>
    <m/>
    <m/>
    <m/>
    <x v="0"/>
    <n v="2200"/>
    <n v="440"/>
    <n v="0.1"/>
    <m/>
    <m/>
    <n v="396"/>
    <n v="0"/>
    <n v="0"/>
    <n v="396"/>
    <n v="9"/>
    <n v="2023"/>
    <n v="9"/>
    <e v="#NAME?"/>
    <x v="0"/>
    <x v="9"/>
  </r>
  <r>
    <x v="0"/>
    <m/>
    <m/>
    <s v="LOCATED"/>
    <m/>
    <s v="Mariann Jørgensen"/>
    <m/>
    <s v="Third Chance"/>
    <n v="89001682"/>
    <s v="Sales Days Eftir AB"/>
    <m/>
    <d v="2023-09-22T00:00:00"/>
    <m/>
    <s v="https://fjong.com/admin/pages/edit-outfit/outfit.d4b8551425324d18b3c452530cbb7b2f"/>
    <s v="Second Female"/>
    <s v="Nukana Blouse"/>
    <m/>
    <m/>
    <m/>
    <m/>
    <m/>
    <x v="7"/>
    <s v="1300"/>
    <n v="310"/>
    <m/>
    <m/>
    <m/>
    <n v="310"/>
    <n v="0"/>
    <n v="0"/>
    <n v="310"/>
    <n v="9"/>
    <n v="2023"/>
    <n v="9"/>
    <e v="#NAME?"/>
    <x v="0"/>
    <x v="9"/>
  </r>
  <r>
    <x v="0"/>
    <m/>
    <m/>
    <s v="LOCATED"/>
    <m/>
    <s v="Pia Meling"/>
    <m/>
    <s v="Third Chance"/>
    <n v="89007700"/>
    <s v="Sales Days Eftir AB"/>
    <m/>
    <d v="2023-09-22T00:00:00"/>
    <m/>
    <s v="https://no.fjong.com/admin/pages/edit-outfit/outfit.f648ad76011f4b9f800f34c5b4528cbb"/>
    <s v="Barbour"/>
    <s v="Outdoor Jacket Tartan Black"/>
    <m/>
    <m/>
    <m/>
    <m/>
    <m/>
    <x v="0"/>
    <n v="3200"/>
    <n v="1200"/>
    <m/>
    <m/>
    <m/>
    <n v="1200"/>
    <n v="0"/>
    <n v="0"/>
    <n v="1200"/>
    <n v="9"/>
    <n v="2023"/>
    <n v="9"/>
    <e v="#NAME?"/>
    <x v="0"/>
    <x v="9"/>
  </r>
  <r>
    <x v="0"/>
    <m/>
    <m/>
    <s v="LOCATED"/>
    <m/>
    <s v="Pia Meling"/>
    <m/>
    <s v="Third Chance"/>
    <n v="89001534"/>
    <s v="Sales Days Eftir AB"/>
    <m/>
    <d v="2023-09-22T00:00:00"/>
    <m/>
    <s v="https://fjong.com/admin/pages/edit-outfit/outfit.9a8a18eecd5649eda11bf75987a90efa"/>
    <s v="Line of Oslo"/>
    <s v="S Streep Creme Coat"/>
    <m/>
    <m/>
    <m/>
    <m/>
    <m/>
    <x v="0"/>
    <n v="2500"/>
    <n v="600"/>
    <m/>
    <m/>
    <m/>
    <n v="600"/>
    <n v="0"/>
    <n v="0"/>
    <n v="600"/>
    <n v="9"/>
    <n v="2023"/>
    <n v="9"/>
    <e v="#NAME?"/>
    <x v="0"/>
    <x v="9"/>
  </r>
  <r>
    <x v="0"/>
    <m/>
    <m/>
    <s v="LOCATED"/>
    <m/>
    <s v="Henriette Bjørk"/>
    <m/>
    <s v="Third Chance"/>
    <n v="89012249"/>
    <s v="Sales Days Eftir AB"/>
    <m/>
    <d v="2023-09-22T00:00:00"/>
    <m/>
    <s v="https://fjong.com/admin/pages/edit-outfit/outfit.86651b9dceb1480d8fa76e59bbbf7bb6"/>
    <s v="ROTATE Birger Christensen"/>
    <s v="Masine Dress Lavender"/>
    <m/>
    <m/>
    <m/>
    <m/>
    <m/>
    <x v="26"/>
    <n v="2100"/>
    <n v="840"/>
    <m/>
    <m/>
    <m/>
    <n v="840"/>
    <n v="0.5"/>
    <n v="420"/>
    <n v="420"/>
    <n v="9"/>
    <n v="2023"/>
    <n v="9"/>
    <e v="#NAME?"/>
    <x v="0"/>
    <x v="9"/>
  </r>
  <r>
    <x v="0"/>
    <m/>
    <m/>
    <s v="LOCATED"/>
    <m/>
    <s v="Anna Christine Collett"/>
    <m/>
    <s v="Third Chance"/>
    <n v="88101161"/>
    <s v="Sales Days Eftir AB"/>
    <m/>
    <d v="2023-09-22T00:00:00"/>
    <m/>
    <s v="https://fjong.com/admin/pages/edit-outfit/outfit.61537c25869e4fb4b64d7910e69cb338"/>
    <s v="Ganni"/>
    <s v="XS 2 Cameron Skirt"/>
    <m/>
    <m/>
    <m/>
    <m/>
    <m/>
    <x v="1"/>
    <n v="2100"/>
    <n v="400"/>
    <m/>
    <m/>
    <m/>
    <n v="400"/>
    <n v="0.8"/>
    <n v="320"/>
    <n v="80"/>
    <n v="9"/>
    <n v="2023"/>
    <n v="9"/>
    <e v="#NAME?"/>
    <x v="0"/>
    <x v="9"/>
  </r>
  <r>
    <x v="0"/>
    <m/>
    <m/>
    <s v="LOCATED"/>
    <m/>
    <s v="Oda Marie Høiesen"/>
    <m/>
    <s v="Third Chance"/>
    <n v="89001946"/>
    <s v="Sales Days Eftir AB"/>
    <m/>
    <d v="2023-09-22T00:00:00"/>
    <m/>
    <s v="https://fjong.com/admin/pages/edit-outfit/outfit.abf0c4f2f98149238bdac244fc2498c1"/>
    <s v="ella&amp;il"/>
    <s v="XS Black Nila Dress"/>
    <m/>
    <m/>
    <m/>
    <m/>
    <m/>
    <x v="17"/>
    <n v="1500"/>
    <n v="450"/>
    <n v="0.2"/>
    <m/>
    <m/>
    <n v="360"/>
    <n v="0.8"/>
    <n v="288"/>
    <n v="72"/>
    <n v="9"/>
    <n v="2023"/>
    <n v="9"/>
    <e v="#NAME?"/>
    <x v="0"/>
    <x v="9"/>
  </r>
  <r>
    <x v="0"/>
    <m/>
    <m/>
    <s v="LOCATED"/>
    <m/>
    <s v="Hanne Regine Hognestad"/>
    <m/>
    <s v="Third Chance"/>
    <n v="89005544"/>
    <s v="Sales Days Eftir AB"/>
    <m/>
    <d v="2023-09-22T00:00:00"/>
    <m/>
    <s v="https://fjong.com/admin/pages/edit-outfit/outfit.fcf58025683946459be8fecfceb9126f"/>
    <s v="FWSS"/>
    <s v="Bente Jet Stream White"/>
    <m/>
    <m/>
    <m/>
    <m/>
    <m/>
    <x v="11"/>
    <s v="2000"/>
    <n v="600"/>
    <m/>
    <m/>
    <m/>
    <n v="600"/>
    <n v="0.5"/>
    <n v="300"/>
    <n v="300"/>
    <n v="9"/>
    <n v="2023"/>
    <n v="9"/>
    <e v="#NAME?"/>
    <x v="0"/>
    <x v="9"/>
  </r>
  <r>
    <x v="0"/>
    <m/>
    <m/>
    <s v="LOCATED"/>
    <m/>
    <s v="Christine Møgster Bonnegolt"/>
    <m/>
    <s v="Third Chance"/>
    <n v="88100975"/>
    <s v="Sales Days Eftir AB"/>
    <m/>
    <d v="2023-09-22T00:00:00"/>
    <m/>
    <s v="https://fjong.com/admin/pages/edit-outfit/outfit.4a4240dbc2f943dbb1482b7dc728778b"/>
    <s v="By Malene Birger"/>
    <s v="L1 Ayaja Striped Skirt"/>
    <m/>
    <m/>
    <m/>
    <m/>
    <m/>
    <x v="1"/>
    <n v="2000"/>
    <n v="400"/>
    <m/>
    <m/>
    <m/>
    <n v="400"/>
    <n v="0.8"/>
    <n v="320"/>
    <n v="80"/>
    <n v="9"/>
    <n v="2023"/>
    <n v="9"/>
    <e v="#NAME?"/>
    <x v="0"/>
    <x v="9"/>
  </r>
  <r>
    <x v="0"/>
    <m/>
    <m/>
    <s v="LOCATED"/>
    <m/>
    <s v="Christine Møgster Bonnegolt"/>
    <m/>
    <s v="Third Chance"/>
    <n v="88001668"/>
    <s v="Sales Days Eftir AB"/>
    <m/>
    <d v="2023-09-22T00:00:00"/>
    <m/>
    <s v="https://fjong.com/admin/pages/edit-outfit/outfit.97ded7ff59b07b48"/>
    <s v="Samsøe &amp; Samsøe"/>
    <s v="Mantle Dress Black"/>
    <m/>
    <m/>
    <m/>
    <m/>
    <m/>
    <x v="0"/>
    <n v="1000"/>
    <n v="350"/>
    <m/>
    <m/>
    <m/>
    <n v="350"/>
    <n v="0"/>
    <n v="0"/>
    <n v="350"/>
    <n v="9"/>
    <n v="2023"/>
    <n v="9"/>
    <e v="#NAME?"/>
    <x v="0"/>
    <x v="9"/>
  </r>
  <r>
    <x v="0"/>
    <m/>
    <m/>
    <s v="LOCATED"/>
    <m/>
    <s v="Yana Yakovleva"/>
    <m/>
    <s v="Third Chance"/>
    <n v="89008540"/>
    <s v="Sales Days Eftir AB"/>
    <m/>
    <d v="2023-09-22T00:00:00"/>
    <m/>
    <s v="https://fjong.com/admin/pages/edit-outfit/outfit.9b6a380442084fc59e3a4e0679951b17"/>
    <s v="Kari Traa"/>
    <s v="Red Stripe Active Shirt"/>
    <m/>
    <m/>
    <m/>
    <m/>
    <m/>
    <x v="0"/>
    <n v="300"/>
    <n v="90"/>
    <m/>
    <m/>
    <m/>
    <n v="90"/>
    <n v="0"/>
    <n v="0"/>
    <n v="90"/>
    <n v="9"/>
    <n v="2023"/>
    <n v="9"/>
    <e v="#NAME?"/>
    <x v="0"/>
    <x v="9"/>
  </r>
  <r>
    <x v="0"/>
    <m/>
    <m/>
    <s v="LOCATED"/>
    <m/>
    <s v="Yana Yakovleva"/>
    <m/>
    <s v="Third Chance"/>
    <n v="88101001"/>
    <s v="Sales Days Eftir AB"/>
    <m/>
    <d v="2023-09-22T00:00:00"/>
    <m/>
    <s v="https://no.fjong.com/admin/pages/edit-outfit/outfit.a13f25b080f64a588149d6f37a4e6096"/>
    <s v="Maud"/>
    <s v="1 Pom Pom Knit"/>
    <m/>
    <m/>
    <m/>
    <m/>
    <m/>
    <x v="1"/>
    <n v="2500"/>
    <n v="300"/>
    <m/>
    <m/>
    <m/>
    <n v="300"/>
    <n v="0.8"/>
    <n v="240"/>
    <n v="60"/>
    <n v="9"/>
    <n v="2023"/>
    <n v="9"/>
    <e v="#NAME?"/>
    <x v="0"/>
    <x v="9"/>
  </r>
  <r>
    <x v="0"/>
    <m/>
    <m/>
    <s v="LOCATED"/>
    <m/>
    <s v="Ida Reffhaug Andersen"/>
    <m/>
    <s v="Third Chance"/>
    <n v="89008491"/>
    <s v="Sales Days Eftir AB"/>
    <m/>
    <d v="2023-09-22T00:00:00"/>
    <m/>
    <s v="https://fjong.com/admin/pages/edit-outfit/outfit.0de869d31f424399b9c82775db98449d"/>
    <s v="Riccovero"/>
    <s v="Courtney Slip Under Dress"/>
    <m/>
    <m/>
    <m/>
    <m/>
    <m/>
    <x v="0"/>
    <n v="900"/>
    <n v="270"/>
    <m/>
    <m/>
    <m/>
    <n v="270"/>
    <n v="0"/>
    <n v="0"/>
    <n v="270"/>
    <n v="9"/>
    <n v="2023"/>
    <n v="9"/>
    <e v="#NAME?"/>
    <x v="0"/>
    <x v="9"/>
  </r>
  <r>
    <x v="0"/>
    <m/>
    <m/>
    <s v="LOCATED"/>
    <m/>
    <s v="Hanna Bjørkmo Hall"/>
    <m/>
    <s v="Third Chance"/>
    <n v="89013432"/>
    <s v="Sales Days Eftir AB"/>
    <m/>
    <d v="2023-09-22T00:00:00"/>
    <m/>
    <s v="https://fjong.com/admin/pages/edit-outfit/outfit.bae4ecf811e44d68ac8ade3e6948571f"/>
    <s v="Høst &amp; Vår"/>
    <s v="Sting Dress Hummingbird"/>
    <m/>
    <m/>
    <m/>
    <m/>
    <m/>
    <x v="8"/>
    <n v="1300"/>
    <n v="260"/>
    <n v="0.2"/>
    <m/>
    <m/>
    <n v="208"/>
    <n v="0.5"/>
    <n v="104"/>
    <n v="104"/>
    <n v="9"/>
    <n v="2023"/>
    <n v="9"/>
    <e v="#NAME?"/>
    <x v="0"/>
    <x v="9"/>
  </r>
  <r>
    <x v="0"/>
    <m/>
    <m/>
    <s v="LOCATED"/>
    <m/>
    <s v="Ingrid Louise Haugen"/>
    <m/>
    <s v="Third Chance"/>
    <n v="88100748"/>
    <s v="Sales Days Eftir AB"/>
    <m/>
    <d v="2023-09-22T00:00:00"/>
    <m/>
    <s v="https://fjong.com/admin/pages/edit-outfit/outfit.95094b40075b4c008858b298350d2f5c"/>
    <s v="MAUD"/>
    <s v="XL Black Flared Pant"/>
    <m/>
    <m/>
    <m/>
    <m/>
    <m/>
    <x v="1"/>
    <n v="1500"/>
    <n v="600"/>
    <m/>
    <m/>
    <m/>
    <n v="600"/>
    <n v="0.8"/>
    <n v="480"/>
    <n v="120"/>
    <n v="9"/>
    <n v="2023"/>
    <n v="9"/>
    <e v="#NAME?"/>
    <x v="0"/>
    <x v="9"/>
  </r>
  <r>
    <x v="0"/>
    <m/>
    <m/>
    <s v="LOCATED"/>
    <m/>
    <s v="Sum Up"/>
    <m/>
    <s v="Third Chance"/>
    <n v="89008588"/>
    <s v="Sales Days Eftir AB"/>
    <m/>
    <d v="2023-09-22T00:00:00"/>
    <m/>
    <s v="https://fjong.com/admin/pages/edit-outfit/outfit.c59eb802f8b348379d74a3eaadf02c6a"/>
    <s v="Riccovero"/>
    <s v="Tuxedo Shirt Navy"/>
    <m/>
    <m/>
    <m/>
    <m/>
    <m/>
    <x v="0"/>
    <n v="800"/>
    <n v="240"/>
    <m/>
    <m/>
    <m/>
    <n v="240"/>
    <n v="0"/>
    <n v="0"/>
    <n v="240"/>
    <n v="9"/>
    <n v="2023"/>
    <n v="9"/>
    <e v="#NAME?"/>
    <x v="0"/>
    <x v="9"/>
  </r>
  <r>
    <x v="0"/>
    <m/>
    <m/>
    <s v="LOCATED"/>
    <m/>
    <s v="Mathias Nima Berg"/>
    <m/>
    <s v="Third Chance"/>
    <n v="89003645"/>
    <s v="Sales Days Eftir AB"/>
    <m/>
    <d v="2023-09-23T00:00:00"/>
    <m/>
    <s v="https://fjong.com/admin/pages/edit-outfit/outfit.ef083d62a8c749ccb4cd75861b0dce98"/>
    <s v="FWSS"/>
    <s v="Tearz Vanilla Ice White Shirt"/>
    <m/>
    <m/>
    <m/>
    <m/>
    <m/>
    <x v="11"/>
    <s v="1300"/>
    <n v="390.00000000000011"/>
    <m/>
    <m/>
    <m/>
    <n v="390.00000000000011"/>
    <n v="0.5"/>
    <n v="195.00000000000006"/>
    <n v="195.00000000000006"/>
    <n v="9"/>
    <n v="2023"/>
    <n v="9"/>
    <e v="#NAME?"/>
    <x v="0"/>
    <x v="9"/>
  </r>
  <r>
    <x v="0"/>
    <m/>
    <m/>
    <s v="LOCATED"/>
    <m/>
    <s v="Anna Fiskerstrand Bergsjø"/>
    <m/>
    <s v="Third Chance"/>
    <n v="89003763"/>
    <s v="Sales Days Eftir AB"/>
    <m/>
    <d v="2023-09-23T00:00:00"/>
    <m/>
    <s v="https://fjong.com/admin/pages/edit-outfit/outfit.d9cad0d726264cf18faa5e2b4f9974e6"/>
    <s v="C.L.E.A.N. by Christina Ledang"/>
    <s v="C.L.E.A.N Dress White"/>
    <m/>
    <m/>
    <m/>
    <m/>
    <m/>
    <x v="16"/>
    <n v="600"/>
    <n v="210"/>
    <m/>
    <m/>
    <m/>
    <n v="210"/>
    <n v="0.5"/>
    <n v="105"/>
    <n v="105"/>
    <n v="9"/>
    <n v="2023"/>
    <n v="9"/>
    <e v="#NAME?"/>
    <x v="0"/>
    <x v="9"/>
  </r>
  <r>
    <x v="0"/>
    <m/>
    <m/>
    <s v="LOCATED"/>
    <m/>
    <s v="Sigrid Sofia Sanchez Martinussen"/>
    <m/>
    <s v="Third Chance"/>
    <n v="88000613"/>
    <s v="Sales Days Eftir AB"/>
    <m/>
    <d v="2023-09-23T00:00:00"/>
    <m/>
    <s v="https://no.fjong.com/admin/pages/edit-outfit/outfit.bf2acee116722011"/>
    <s v="Samsøe &amp; Samsøe"/>
    <s v="Jana skirt"/>
    <m/>
    <m/>
    <m/>
    <m/>
    <m/>
    <x v="0"/>
    <n v="800"/>
    <n v="325"/>
    <m/>
    <m/>
    <m/>
    <n v="325"/>
    <n v="0"/>
    <n v="0"/>
    <n v="325"/>
    <n v="9"/>
    <n v="2023"/>
    <n v="9"/>
    <e v="#NAME?"/>
    <x v="0"/>
    <x v="9"/>
  </r>
  <r>
    <x v="0"/>
    <m/>
    <m/>
    <s v="LOCATED"/>
    <m/>
    <s v="Merethe Solberg Odland"/>
    <m/>
    <s v="Third Chance"/>
    <n v="89007674"/>
    <s v="Sales Days Eftir AB"/>
    <m/>
    <d v="2023-09-23T00:00:00"/>
    <m/>
    <s v="https://fjong.com/admin/pages/edit-outfit/outfit.0e83d5951196473d9a5492ced2f485f5"/>
    <s v="Rodebjer"/>
    <s v="Alice Paisley Dress Hydra Blue"/>
    <m/>
    <m/>
    <m/>
    <m/>
    <m/>
    <x v="19"/>
    <s v="4300"/>
    <n v="1290"/>
    <m/>
    <m/>
    <m/>
    <n v="1290"/>
    <n v="0.5"/>
    <n v="645"/>
    <n v="645"/>
    <n v="9"/>
    <n v="2023"/>
    <n v="9"/>
    <e v="#NAME?"/>
    <x v="0"/>
    <x v="9"/>
  </r>
  <r>
    <x v="0"/>
    <m/>
    <m/>
    <s v="LOCATED"/>
    <m/>
    <s v="Mille Marie Hagen"/>
    <m/>
    <s v="Third Chance"/>
    <n v="89011930"/>
    <s v="Sales Days Eftir AB"/>
    <m/>
    <d v="2023-09-23T00:00:00"/>
    <m/>
    <s v="https://fjong.com/admin/pages/edit-outfit/outfit.dd0b03c687ab45b791856ff67b23c03e"/>
    <s v="ROTATE Birger Christensen"/>
    <s v="Noon Dress Methyl Blue"/>
    <m/>
    <m/>
    <m/>
    <m/>
    <m/>
    <x v="26"/>
    <n v="3800"/>
    <n v="1520"/>
    <m/>
    <m/>
    <m/>
    <n v="1520"/>
    <n v="0.5"/>
    <n v="760"/>
    <n v="760"/>
    <n v="9"/>
    <n v="2023"/>
    <n v="9"/>
    <e v="#NAME?"/>
    <x v="0"/>
    <x v="9"/>
  </r>
  <r>
    <x v="0"/>
    <m/>
    <m/>
    <s v="LOCATED"/>
    <m/>
    <s v="Jenny Maria Lundgaard"/>
    <m/>
    <s v="Third Chance"/>
    <m/>
    <s v="Sales Days Eftir AB"/>
    <m/>
    <d v="2023-09-23T00:00:00"/>
    <m/>
    <e v="#N/A"/>
    <e v="#N/A"/>
    <e v="#N/A"/>
    <m/>
    <m/>
    <m/>
    <m/>
    <m/>
    <x v="28"/>
    <e v="#N/A"/>
    <n v="500"/>
    <m/>
    <m/>
    <m/>
    <n v="500"/>
    <e v="#N/A"/>
    <e v="#N/A"/>
    <e v="#N/A"/>
    <n v="9"/>
    <n v="2023"/>
    <n v="9"/>
    <e v="#NAME?"/>
    <x v="0"/>
    <x v="9"/>
  </r>
  <r>
    <x v="0"/>
    <m/>
    <m/>
    <s v="LOCATED"/>
    <m/>
    <s v="Ingrid Alice Clausen"/>
    <m/>
    <s v="Third Chance"/>
    <n v="89003754"/>
    <s v="Sales Days Eftir AB"/>
    <m/>
    <d v="2023-09-23T00:00:00"/>
    <m/>
    <s v="https://fjong.com/admin/pages/edit-outfit/outfit.ecd8423fc1934a5eaaf93ccb5d180a5e"/>
    <s v="C.L.E.A.N. by Christina Ledang"/>
    <s v="C.L.E.A.N Dress White"/>
    <m/>
    <m/>
    <m/>
    <m/>
    <m/>
    <x v="16"/>
    <n v="600"/>
    <n v="210"/>
    <m/>
    <m/>
    <m/>
    <n v="210"/>
    <n v="0.5"/>
    <n v="105"/>
    <n v="105"/>
    <n v="9"/>
    <n v="2023"/>
    <n v="9"/>
    <e v="#NAME?"/>
    <x v="0"/>
    <x v="9"/>
  </r>
  <r>
    <x v="0"/>
    <m/>
    <m/>
    <s v="LOCATED"/>
    <m/>
    <s v="Ingrid Alice Clausen"/>
    <m/>
    <s v="Third Chance"/>
    <n v="88100753"/>
    <s v="Sales Days Eftir AB"/>
    <m/>
    <d v="2023-09-23T00:00:00"/>
    <m/>
    <s v="https://fjong.com/admin/pages/edit-outfit/outfit.96a155450719462f90835d3aa3067946"/>
    <s v="Theory"/>
    <s v="XS Zip Front Pencil Skirt"/>
    <m/>
    <m/>
    <m/>
    <m/>
    <m/>
    <x v="1"/>
    <n v="4100"/>
    <n v="2050"/>
    <m/>
    <m/>
    <m/>
    <n v="2050"/>
    <n v="0.8"/>
    <n v="1640"/>
    <n v="410"/>
    <n v="9"/>
    <n v="2023"/>
    <n v="9"/>
    <e v="#NAME?"/>
    <x v="0"/>
    <x v="9"/>
  </r>
  <r>
    <x v="0"/>
    <m/>
    <m/>
    <s v="LOCATED"/>
    <m/>
    <s v="Frid Marie Svendsen"/>
    <m/>
    <s v="Third Chance"/>
    <m/>
    <s v="Sales Days Eftir AB"/>
    <m/>
    <d v="2023-09-23T00:00:00"/>
    <m/>
    <e v="#N/A"/>
    <e v="#N/A"/>
    <e v="#N/A"/>
    <m/>
    <m/>
    <m/>
    <m/>
    <m/>
    <x v="28"/>
    <e v="#N/A"/>
    <n v="1700"/>
    <m/>
    <m/>
    <m/>
    <n v="1700"/>
    <e v="#N/A"/>
    <e v="#N/A"/>
    <e v="#N/A"/>
    <n v="9"/>
    <n v="2023"/>
    <n v="9"/>
    <e v="#NAME?"/>
    <x v="0"/>
    <x v="9"/>
  </r>
  <r>
    <x v="0"/>
    <m/>
    <m/>
    <s v="LOCATED"/>
    <m/>
    <s v="Guro Grytli Seim"/>
    <m/>
    <s v="Third Chance"/>
    <n v="10688923"/>
    <s v="Eftir Aker Brygge"/>
    <m/>
    <d v="2023-09-25T00:00:00"/>
    <m/>
    <s v="https://fjong.com/admin/pages/edit-outfit/outfit.ade5433e25b54fbbb66a54f8fe113132"/>
    <s v="FWSS"/>
    <s v="Leah Sachet Pink Top"/>
    <m/>
    <m/>
    <m/>
    <m/>
    <m/>
    <x v="0"/>
    <s v="2300"/>
    <n v="690"/>
    <m/>
    <m/>
    <m/>
    <n v="690"/>
    <n v="0"/>
    <n v="0"/>
    <n v="690"/>
    <n v="9"/>
    <n v="2023"/>
    <n v="9"/>
    <e v="#NAME?"/>
    <x v="0"/>
    <x v="9"/>
  </r>
  <r>
    <x v="0"/>
    <m/>
    <m/>
    <s v="LOCATED"/>
    <m/>
    <s v="Guro Grytli Seim"/>
    <m/>
    <s v="Third Chance"/>
    <n v="89006154"/>
    <s v="Eftir Aker Brygge"/>
    <m/>
    <d v="2023-09-25T00:00:00"/>
    <m/>
    <s v="https://fjong.com/admin/pages/edit-outfit/outfit.49a1d76f12f34b47a4cbc54aeb05a9f0"/>
    <s v="Filippa K"/>
    <s v="S Eira Silk Shirt"/>
    <m/>
    <m/>
    <m/>
    <m/>
    <m/>
    <x v="0"/>
    <n v="1800"/>
    <n v="310"/>
    <m/>
    <m/>
    <m/>
    <n v="310"/>
    <n v="0"/>
    <n v="0"/>
    <n v="310"/>
    <n v="9"/>
    <n v="2023"/>
    <n v="9"/>
    <e v="#NAME?"/>
    <x v="0"/>
    <x v="9"/>
  </r>
  <r>
    <x v="0"/>
    <m/>
    <m/>
    <s v="LOCATED"/>
    <m/>
    <s v="Ellika Cachat"/>
    <m/>
    <s v="Third Chance"/>
    <n v="10688990"/>
    <s v="Sold thorugh rental"/>
    <m/>
    <d v="2023-10-02T00:00:00"/>
    <m/>
    <s v="https://fjong.com/admin/pages/edit-outfit/outfit.de9bb67f888b4037bbc2af90b53a4829"/>
    <s v="Bastet Noir"/>
    <s v="Burgundy Bareback Maxi Dress"/>
    <m/>
    <m/>
    <m/>
    <m/>
    <m/>
    <x v="14"/>
    <n v="1400"/>
    <n v="350"/>
    <m/>
    <m/>
    <m/>
    <n v="350"/>
    <n v="0.8"/>
    <n v="280"/>
    <n v="70"/>
    <n v="10"/>
    <n v="2023"/>
    <n v="10"/>
    <e v="#NAME?"/>
    <x v="0"/>
    <x v="10"/>
  </r>
  <r>
    <x v="0"/>
    <m/>
    <m/>
    <s v="LOCATED"/>
    <m/>
    <s v="Inger Bye"/>
    <m/>
    <s v="Third Chance"/>
    <n v="88100146"/>
    <s v="Sold thorugh rental"/>
    <m/>
    <d v="2023-11-01T00:00:00"/>
    <m/>
    <s v="https://fjong.com/admin/pages/edit-outfit/outfit.c815d15af6ba46c580927f9bf81122f0"/>
    <s v="IBEN"/>
    <s v="Jackson Coat"/>
    <m/>
    <m/>
    <m/>
    <m/>
    <m/>
    <x v="5"/>
    <n v="6600"/>
    <n v="1700"/>
    <m/>
    <m/>
    <m/>
    <n v="1700"/>
    <n v="0.8"/>
    <n v="1360"/>
    <n v="340"/>
    <n v="11"/>
    <n v="2023"/>
    <n v="11"/>
    <e v="#NAME?"/>
    <x v="0"/>
    <x v="11"/>
  </r>
  <r>
    <x v="0"/>
    <m/>
    <m/>
    <s v="LOCATED"/>
    <m/>
    <s v="Frieda Valentina Nygaard"/>
    <m/>
    <s v="Third Chance"/>
    <n v="89010491"/>
    <s v="Sold thorugh rental"/>
    <m/>
    <d v="2023-11-01T00:00:00"/>
    <m/>
    <s v="https://fjong.com/admin/pages/edit-outfit/outfit.7c9af2942a0c462ba4b83b6a8c7ca7b7"/>
    <s v="Second Female"/>
    <s v="Slow SS Maxi Dress Brown Patina"/>
    <m/>
    <m/>
    <m/>
    <m/>
    <m/>
    <x v="0"/>
    <n v="2000"/>
    <n v="500"/>
    <m/>
    <m/>
    <m/>
    <n v="500"/>
    <n v="0"/>
    <n v="0"/>
    <n v="500"/>
    <n v="11"/>
    <n v="2023"/>
    <n v="11"/>
    <e v="#NAME?"/>
    <x v="0"/>
    <x v="11"/>
  </r>
  <r>
    <x v="0"/>
    <m/>
    <m/>
    <s v="LOCATED"/>
    <m/>
    <s v="Ronja Gulbrandsen"/>
    <m/>
    <s v="Third Chance"/>
    <n v="89006106"/>
    <s v="Sold thorugh rental"/>
    <m/>
    <d v="2023-11-01T00:00:00"/>
    <m/>
    <s v="https://fjong.com/admin/pages/edit-outfit/outfit.c43aaa32acc2436885bfffc340207df4"/>
    <s v="Camilla Pihl"/>
    <s v="Sofia Shirt"/>
    <m/>
    <m/>
    <m/>
    <m/>
    <m/>
    <x v="3"/>
    <n v="1800"/>
    <n v="400"/>
    <m/>
    <m/>
    <m/>
    <n v="400"/>
    <n v="0.8"/>
    <n v="320"/>
    <n v="80"/>
    <n v="11"/>
    <n v="2023"/>
    <n v="11"/>
    <e v="#NAME?"/>
    <x v="0"/>
    <x v="11"/>
  </r>
  <r>
    <x v="0"/>
    <m/>
    <m/>
    <s v="LOCATED"/>
    <m/>
    <s v="Eftir Løkka"/>
    <m/>
    <s v="Third Chance"/>
    <n v="88200746"/>
    <m/>
    <m/>
    <d v="2023-11-06T00:00:00"/>
    <m/>
    <s v="https://no.fjong.com/admin/pages/edit-outfit/outfit.3921915bc69a4d5987c8a82cae88a964"/>
    <s v="Holzweiler"/>
    <s v="M Green Haram Dress"/>
    <m/>
    <s v="cecilie@eftir.no"/>
    <m/>
    <m/>
    <m/>
    <x v="6"/>
    <n v="2000"/>
    <n v="449"/>
    <n v="0.3"/>
    <m/>
    <m/>
    <n v="314.29999999999995"/>
    <n v="0.8"/>
    <n v="251.43999999999997"/>
    <n v="62.859999999999985"/>
    <n v="11"/>
    <n v="2023"/>
    <n v="11"/>
    <e v="#NAME?"/>
    <x v="0"/>
    <x v="11"/>
  </r>
  <r>
    <x v="0"/>
    <m/>
    <m/>
    <s v="LOCATED"/>
    <m/>
    <s v="Eftir Løkka"/>
    <m/>
    <s v="Third Chance"/>
    <n v="88000972"/>
    <m/>
    <m/>
    <d v="2023-11-06T00:00:00"/>
    <m/>
    <s v="https://fjong.com/admin/pages/edit-outfit/outfit.d81ef5af6f7b43358348ff1113aeb904"/>
    <s v="FWSS"/>
    <s v="L Kitty Ponderosa Pine Dress"/>
    <m/>
    <s v="cecilie@eftir.no"/>
    <m/>
    <m/>
    <m/>
    <x v="0"/>
    <n v="4000"/>
    <n v="799"/>
    <n v="0.3"/>
    <m/>
    <m/>
    <n v="559.29999999999995"/>
    <n v="0"/>
    <n v="0"/>
    <n v="559.29999999999995"/>
    <n v="11"/>
    <n v="2023"/>
    <n v="11"/>
    <e v="#NAME?"/>
    <x v="0"/>
    <x v="11"/>
  </r>
  <r>
    <x v="0"/>
    <m/>
    <m/>
    <s v="LOCATED"/>
    <m/>
    <s v="Eftir Løkka"/>
    <m/>
    <s v="Third Chance"/>
    <n v="88100518"/>
    <m/>
    <m/>
    <d v="2023-11-06T00:00:00"/>
    <m/>
    <s v="https://fjong.com/admin/pages/edit-outfit/outfit.9cd0349b449c4007be9a6bbf244c15bc"/>
    <s v="MAUD"/>
    <s v="M Leather Skirt"/>
    <m/>
    <s v="cecilie@eftir.no"/>
    <m/>
    <m/>
    <m/>
    <x v="7"/>
    <n v="1700"/>
    <n v="349"/>
    <n v="0.3"/>
    <m/>
    <m/>
    <n v="244.29999999999998"/>
    <n v="0"/>
    <n v="0"/>
    <n v="244.29999999999998"/>
    <n v="11"/>
    <n v="2023"/>
    <n v="11"/>
    <e v="#NAME?"/>
    <x v="0"/>
    <x v="11"/>
  </r>
  <r>
    <x v="0"/>
    <m/>
    <m/>
    <s v="LOCATED"/>
    <m/>
    <s v="Eftir Løkka"/>
    <m/>
    <s v="Third Chance"/>
    <n v="88200021"/>
    <m/>
    <m/>
    <d v="2023-11-06T00:00:00"/>
    <m/>
    <s v="https://fjong.com/admin/pages/edit-outfit/outfit.1d591536f5d34b00b5fefcf4d190cfd9#outfit_summary"/>
    <s v="Maud"/>
    <s v="XL Vetiver Costa Long Dress"/>
    <m/>
    <s v="cecilie@eftir.no"/>
    <m/>
    <m/>
    <m/>
    <x v="0"/>
    <n v="1800"/>
    <n v="949"/>
    <n v="0.3"/>
    <m/>
    <m/>
    <n v="664.3"/>
    <n v="0"/>
    <n v="0"/>
    <n v="664.3"/>
    <n v="11"/>
    <n v="2023"/>
    <n v="11"/>
    <e v="#NAME?"/>
    <x v="0"/>
    <x v="11"/>
  </r>
  <r>
    <x v="0"/>
    <m/>
    <m/>
    <s v="LOCATED"/>
    <m/>
    <s v="Eftir Løkka"/>
    <m/>
    <s v="Third Chance"/>
    <n v="88100025"/>
    <m/>
    <m/>
    <d v="2023-11-06T00:00:00"/>
    <m/>
    <s v="https://fjong.com/admin/pages/edit-outfit/outfit.95075e1ddb3d49a9a3fc51653c1e0421"/>
    <s v="Samsøe Samsøe"/>
    <s v="S Pale Mauve Venice Blouse"/>
    <m/>
    <s v="cecilie@eftir.no"/>
    <m/>
    <m/>
    <m/>
    <x v="0"/>
    <n v="1000"/>
    <n v="349"/>
    <n v="0.3"/>
    <m/>
    <m/>
    <n v="244.29999999999998"/>
    <n v="0"/>
    <n v="0"/>
    <n v="244.29999999999998"/>
    <n v="11"/>
    <n v="2023"/>
    <n v="11"/>
    <e v="#NAME?"/>
    <x v="0"/>
    <x v="11"/>
  </r>
  <r>
    <x v="0"/>
    <m/>
    <m/>
    <s v="LOCATED"/>
    <m/>
    <s v="Eftir Løkka"/>
    <m/>
    <s v="Third Chance"/>
    <n v="10688846"/>
    <m/>
    <m/>
    <d v="2023-11-06T00:00:00"/>
    <m/>
    <s v="https://fjong.com/admin/pages/edit-outfit/outfit.e9319dccf9234668a6951834dcaff863#outfit_summary"/>
    <s v="FWSS"/>
    <s v="XL Isabella Wrap Top Mint Dandy"/>
    <m/>
    <s v="cecilie@eftir.no"/>
    <m/>
    <m/>
    <m/>
    <x v="0"/>
    <n v="2700"/>
    <n v="499"/>
    <n v="0.3"/>
    <m/>
    <m/>
    <n v="349.29999999999995"/>
    <n v="0"/>
    <n v="0"/>
    <n v="349.29999999999995"/>
    <n v="11"/>
    <n v="2023"/>
    <n v="11"/>
    <e v="#NAME?"/>
    <x v="0"/>
    <x v="11"/>
  </r>
  <r>
    <x v="0"/>
    <m/>
    <m/>
    <s v="LOCATED"/>
    <m/>
    <s v="Eftir Løkka"/>
    <m/>
    <s v="Third Chance"/>
    <n v="89001967"/>
    <m/>
    <m/>
    <d v="2023-11-06T00:00:00"/>
    <m/>
    <s v="https://fjong.com/admin/pages/edit-outfit/outfit.cd2a0bc414874c5e95b22b854504f741"/>
    <s v="Urban Pioneers"/>
    <s v="Sand Crochet Sweater"/>
    <m/>
    <s v="cecilie@eftir.no"/>
    <m/>
    <m/>
    <m/>
    <x v="12"/>
    <n v="1000"/>
    <n v="549"/>
    <n v="0.3"/>
    <m/>
    <m/>
    <n v="384.29999999999995"/>
    <n v="0.8"/>
    <n v="307.44"/>
    <n v="76.859999999999957"/>
    <n v="11"/>
    <n v="2023"/>
    <n v="11"/>
    <e v="#NAME?"/>
    <x v="0"/>
    <x v="11"/>
  </r>
  <r>
    <x v="0"/>
    <m/>
    <m/>
    <s v="LOCATED"/>
    <m/>
    <s v="Eftir Løkka"/>
    <m/>
    <s v="Third Chance"/>
    <n v="10689225"/>
    <m/>
    <m/>
    <d v="2023-11-06T00:00:00"/>
    <m/>
    <s v="https://no.fjong.com/admin/pages/edit-outfit/outfit.c95b16794434474e8d02306d2f1b6a0a"/>
    <s v="FWSS"/>
    <s v="S Washes Silk Dress Mint Dandy"/>
    <m/>
    <s v="cecilie@eftir.no"/>
    <m/>
    <m/>
    <m/>
    <x v="0"/>
    <n v="3300"/>
    <n v="699"/>
    <n v="0.3"/>
    <m/>
    <m/>
    <n v="489.29999999999995"/>
    <n v="0"/>
    <n v="0"/>
    <n v="489.29999999999995"/>
    <n v="11"/>
    <n v="2023"/>
    <n v="11"/>
    <e v="#NAME?"/>
    <x v="0"/>
    <x v="11"/>
  </r>
  <r>
    <x v="0"/>
    <m/>
    <m/>
    <s v="LOCATED"/>
    <m/>
    <s v="Eftir Løkka"/>
    <m/>
    <s v="Third Chance"/>
    <n v="88001630"/>
    <m/>
    <m/>
    <d v="2023-11-06T00:00:00"/>
    <m/>
    <s v="https://fjong.com/admin/pages/edit-outfit/outfit.4618ef3a63e5411fbc194d124950aab5"/>
    <s v="Line of Oslo"/>
    <s v="XL Fanny Satin Maxi Pink Dress"/>
    <m/>
    <s v="cecilie@eftir.no"/>
    <m/>
    <m/>
    <m/>
    <x v="0"/>
    <n v="1300"/>
    <n v="499"/>
    <n v="0.3"/>
    <m/>
    <m/>
    <n v="349.29999999999995"/>
    <n v="0"/>
    <n v="0"/>
    <n v="349.29999999999995"/>
    <n v="11"/>
    <n v="2023"/>
    <n v="11"/>
    <e v="#NAME?"/>
    <x v="0"/>
    <x v="11"/>
  </r>
  <r>
    <x v="0"/>
    <m/>
    <m/>
    <s v="LOCATED"/>
    <m/>
    <s v="Eftir Løkka"/>
    <m/>
    <s v="Third Chance"/>
    <n v="88000343"/>
    <m/>
    <m/>
    <d v="2023-11-06T00:00:00"/>
    <m/>
    <s v="https://fjong.com/admin/pages/edit-outfit/outfit.b70defa54d04468fa8318bbece5d3933"/>
    <s v="Samsøe Samsøe"/>
    <s v="M Limon Dress Blue Line"/>
    <m/>
    <s v="cecilie@eftir.no"/>
    <m/>
    <m/>
    <m/>
    <x v="0"/>
    <n v="1300"/>
    <n v="399"/>
    <n v="0.3"/>
    <m/>
    <m/>
    <n v="279.29999999999995"/>
    <n v="0"/>
    <n v="0"/>
    <n v="279.29999999999995"/>
    <n v="11"/>
    <n v="2023"/>
    <n v="11"/>
    <e v="#NAME?"/>
    <x v="0"/>
    <x v="11"/>
  </r>
  <r>
    <x v="0"/>
    <m/>
    <m/>
    <s v="LOCATED"/>
    <m/>
    <s v="Eftir Løkka"/>
    <m/>
    <s v="Third Chance"/>
    <n v="88001632"/>
    <m/>
    <m/>
    <d v="2023-11-06T00:00:00"/>
    <m/>
    <s v="https://fjong.com/admin/pages/edit-outfit/outfit.f4dfe9df6a6e461eaa8adb77b8d61ef9"/>
    <s v="Line of Oslo"/>
    <s v="M Fanny Satin Maxi Pink Dress"/>
    <m/>
    <s v="cecilie@eftir.no"/>
    <m/>
    <m/>
    <m/>
    <x v="0"/>
    <n v="1300"/>
    <n v="449"/>
    <n v="0.3"/>
    <m/>
    <m/>
    <n v="314.29999999999995"/>
    <n v="0"/>
    <n v="0"/>
    <n v="314.29999999999995"/>
    <n v="11"/>
    <n v="2023"/>
    <n v="11"/>
    <e v="#NAME?"/>
    <x v="0"/>
    <x v="11"/>
  </r>
  <r>
    <x v="0"/>
    <m/>
    <m/>
    <s v="LOCATED"/>
    <m/>
    <s v="Eftir Løkka"/>
    <m/>
    <s v="Third Chance"/>
    <n v="88000420"/>
    <m/>
    <m/>
    <d v="2023-11-06T00:00:00"/>
    <m/>
    <s v="https://fjong.com/admin/pages/edit-outfit/outfit.581e81dba8b048619e0e8df8b35fc174"/>
    <s v="Samsøe Samsøe"/>
    <s v="XS Juliette Skirt Checkmeout"/>
    <m/>
    <s v="cecilie@eftir.no"/>
    <m/>
    <m/>
    <m/>
    <x v="0"/>
    <n v="1300"/>
    <n v="549"/>
    <n v="0.3"/>
    <m/>
    <m/>
    <n v="384.29999999999995"/>
    <n v="0"/>
    <n v="0"/>
    <n v="384.29999999999995"/>
    <n v="11"/>
    <n v="2023"/>
    <n v="11"/>
    <e v="#NAME?"/>
    <x v="0"/>
    <x v="11"/>
  </r>
  <r>
    <x v="0"/>
    <m/>
    <m/>
    <s v="LOCATED"/>
    <m/>
    <s v="Eftir Løkka"/>
    <m/>
    <s v="Third Chance"/>
    <n v="89002000"/>
    <m/>
    <m/>
    <d v="2023-11-06T00:00:00"/>
    <m/>
    <s v="https://fjong.com/admin/pages/edit-outfit/outfit.28a83fc7d67245ed8eadaa5dd4a5d354"/>
    <s v="Urban Pioneers"/>
    <s v="S Dark Coral Sweater"/>
    <m/>
    <s v="cecilie@eftir.no"/>
    <m/>
    <m/>
    <m/>
    <x v="12"/>
    <n v="1000"/>
    <n v="549"/>
    <n v="0.3"/>
    <m/>
    <m/>
    <n v="384.29999999999995"/>
    <n v="0.8"/>
    <n v="307.44"/>
    <n v="76.859999999999957"/>
    <n v="11"/>
    <n v="2023"/>
    <n v="11"/>
    <e v="#NAME?"/>
    <x v="0"/>
    <x v="11"/>
  </r>
  <r>
    <x v="0"/>
    <m/>
    <m/>
    <s v="LOCATED"/>
    <m/>
    <s v="Eftir Løkka"/>
    <m/>
    <s v="Third Chance"/>
    <n v="88200623"/>
    <m/>
    <m/>
    <d v="2023-11-06T00:00:00"/>
    <m/>
    <s v="https://fjong.com/admin/pages/edit-outfit/outfit.7c6837a89aee4a47b56b3838c03647e0"/>
    <s v="ella&amp;il"/>
    <s v="L Black Eline Linen Dress"/>
    <m/>
    <s v="cecilie@eftir.no"/>
    <m/>
    <m/>
    <m/>
    <x v="17"/>
    <n v="3200"/>
    <n v="799"/>
    <n v="0.3"/>
    <m/>
    <m/>
    <n v="559.29999999999995"/>
    <n v="0.8"/>
    <n v="447.44"/>
    <n v="111.85999999999996"/>
    <n v="11"/>
    <n v="2023"/>
    <n v="11"/>
    <e v="#NAME?"/>
    <x v="0"/>
    <x v="11"/>
  </r>
  <r>
    <x v="0"/>
    <m/>
    <m/>
    <s v="LOCATED"/>
    <m/>
    <s v="Eftir Løkka"/>
    <m/>
    <s v="Third Chance"/>
    <n v="88000739"/>
    <m/>
    <m/>
    <d v="2023-11-06T00:00:00"/>
    <m/>
    <s v="https://fjong.com/admin/pages/edit-outfit/outfit.3ae8377476ab4594b00bd3a7790e9549"/>
    <s v="Line of Oslo"/>
    <s v="L Tara Satin Pink Blouse"/>
    <m/>
    <s v="cecilie@eftir.no"/>
    <m/>
    <m/>
    <m/>
    <x v="0"/>
    <n v="750"/>
    <n v="299"/>
    <n v="0.3"/>
    <m/>
    <m/>
    <n v="209.29999999999998"/>
    <n v="0"/>
    <n v="0"/>
    <n v="209.29999999999998"/>
    <n v="11"/>
    <n v="2023"/>
    <n v="11"/>
    <e v="#NAME?"/>
    <x v="0"/>
    <x v="11"/>
  </r>
  <r>
    <x v="0"/>
    <m/>
    <m/>
    <s v="LOCATED"/>
    <m/>
    <s v="Eftir Løkka"/>
    <m/>
    <s v="Third Chance"/>
    <n v="88001934"/>
    <m/>
    <m/>
    <d v="2023-11-06T00:00:00"/>
    <m/>
    <s v="https://fjong.com/admin/pages/edit-outfit/outfit.a5bdb67820dc40d1"/>
    <s v="FWSS"/>
    <s v="Lace Skirt"/>
    <m/>
    <s v="cecilie@eftir.no"/>
    <m/>
    <m/>
    <m/>
    <x v="0"/>
    <n v="1500"/>
    <n v="399"/>
    <n v="0.3"/>
    <m/>
    <m/>
    <n v="279.29999999999995"/>
    <n v="0"/>
    <n v="0"/>
    <n v="279.29999999999995"/>
    <n v="11"/>
    <n v="2023"/>
    <n v="11"/>
    <e v="#NAME?"/>
    <x v="0"/>
    <x v="11"/>
  </r>
  <r>
    <x v="0"/>
    <m/>
    <m/>
    <s v="LOCATED"/>
    <m/>
    <s v="Eftir Løkka"/>
    <m/>
    <s v="Third Chance"/>
    <n v="88100877"/>
    <m/>
    <m/>
    <d v="2023-11-06T00:00:00"/>
    <m/>
    <s v="https://fjong.com/admin/pages/edit-outfit/outfit.dc09834555654d28b551a0f21ea17eb1"/>
    <s v="By Malene Birger"/>
    <s v="S Brown Cotton Shirt"/>
    <m/>
    <s v="cecilie@eftir.no"/>
    <m/>
    <m/>
    <m/>
    <x v="1"/>
    <n v="1900"/>
    <n v="449"/>
    <n v="0.3"/>
    <m/>
    <m/>
    <n v="314.29999999999995"/>
    <n v="0.8"/>
    <n v="251.43999999999997"/>
    <n v="62.859999999999985"/>
    <n v="11"/>
    <n v="2023"/>
    <n v="11"/>
    <e v="#NAME?"/>
    <x v="0"/>
    <x v="11"/>
  </r>
  <r>
    <x v="0"/>
    <m/>
    <m/>
    <s v="LOCATED"/>
    <m/>
    <s v="Eftir Løkka"/>
    <m/>
    <s v="Third Chance"/>
    <n v="89003802"/>
    <m/>
    <m/>
    <d v="2023-11-06T00:00:00"/>
    <m/>
    <s v="https://fjong.com/admin/pages/edit-outfit/outfit.c846f3a7343d460f99372d9c42f9e03a"/>
    <s v="C.L.E.A.N. by Christina Ledang"/>
    <s v="S Spring Short Dress White"/>
    <m/>
    <s v="cecilie@eftir.no"/>
    <m/>
    <m/>
    <m/>
    <x v="16"/>
    <n v="600"/>
    <n v="349"/>
    <n v="0.3"/>
    <m/>
    <m/>
    <n v="244.29999999999998"/>
    <n v="0.5"/>
    <n v="122.14999999999999"/>
    <n v="122.14999999999999"/>
    <n v="11"/>
    <n v="2023"/>
    <n v="11"/>
    <e v="#NAME?"/>
    <x v="0"/>
    <x v="11"/>
  </r>
  <r>
    <x v="0"/>
    <m/>
    <m/>
    <s v="LOCATED"/>
    <m/>
    <s v="Eftir Løkka"/>
    <m/>
    <s v="Third Chance"/>
    <n v="89003516"/>
    <m/>
    <m/>
    <d v="2023-11-06T00:00:00"/>
    <m/>
    <s v="https://fjong.com/admin/pages/edit-outfit/outfit.d88fbc52d6a3423995960e58dd3b44a5"/>
    <s v="Holzweiler"/>
    <s v="XS Eden Trouser"/>
    <m/>
    <s v="cecilie@eftir.no"/>
    <m/>
    <m/>
    <m/>
    <x v="6"/>
    <n v="2500"/>
    <n v="899"/>
    <n v="0.3"/>
    <m/>
    <m/>
    <n v="629.29999999999995"/>
    <n v="0.8"/>
    <n v="503.44"/>
    <n v="125.85999999999996"/>
    <n v="11"/>
    <n v="2023"/>
    <n v="11"/>
    <e v="#NAME?"/>
    <x v="0"/>
    <x v="11"/>
  </r>
  <r>
    <x v="0"/>
    <m/>
    <m/>
    <s v="LOCATED"/>
    <m/>
    <s v="Eftir Løkka"/>
    <m/>
    <s v="Third Chance"/>
    <n v="89001454"/>
    <m/>
    <m/>
    <d v="2023-11-06T00:00:00"/>
    <m/>
    <s v="https://fjong.com/admin/pages/edit-outfit/outfit.f1ed4ff2e21a436997e35b1c918c304b"/>
    <s v="FWSS"/>
    <s v="S Kaja Dress"/>
    <m/>
    <s v="cecilie@eftir.no"/>
    <m/>
    <m/>
    <m/>
    <x v="0"/>
    <n v="3300"/>
    <n v="849"/>
    <n v="0.3"/>
    <m/>
    <m/>
    <n v="594.29999999999995"/>
    <n v="0"/>
    <n v="0"/>
    <n v="594.29999999999995"/>
    <n v="11"/>
    <n v="2023"/>
    <n v="11"/>
    <e v="#NAME?"/>
    <x v="0"/>
    <x v="11"/>
  </r>
  <r>
    <x v="0"/>
    <m/>
    <m/>
    <s v="LOCATED"/>
    <m/>
    <s v="Eftir Løkka"/>
    <m/>
    <s v="Third Chance"/>
    <n v="89003066"/>
    <m/>
    <m/>
    <d v="2023-11-06T00:00:00"/>
    <m/>
    <s v="https://no.fjong.com/admin/pages/edit-outfit/outfit.90faf041cfce41bd9328e207718e241a"/>
    <s v="Day Birger"/>
    <s v="M Smoke Day Mio Dress"/>
    <m/>
    <s v="cecilie@eftir.no"/>
    <m/>
    <m/>
    <m/>
    <x v="3"/>
    <n v="1400"/>
    <n v="499"/>
    <n v="0.3"/>
    <m/>
    <m/>
    <n v="349.29999999999995"/>
    <n v="0.8"/>
    <n v="279.44"/>
    <n v="69.859999999999957"/>
    <n v="11"/>
    <n v="2023"/>
    <n v="11"/>
    <e v="#NAME?"/>
    <x v="0"/>
    <x v="11"/>
  </r>
  <r>
    <x v="0"/>
    <m/>
    <m/>
    <s v="LOCATED"/>
    <m/>
    <s v="Eftir Løkka"/>
    <m/>
    <s v="Third Chance"/>
    <n v="89004626"/>
    <m/>
    <m/>
    <d v="2023-11-06T00:00:00"/>
    <m/>
    <s v="https://no.fjong.com/admin/pages/edit-outfit/outfit.7adf6958c38940bc88ba745169919a99"/>
    <s v="Mette Møller"/>
    <s v="M Dragonfly Yellow Shirt Dress"/>
    <m/>
    <s v="cecilie@eftir.no"/>
    <m/>
    <m/>
    <m/>
    <x v="9"/>
    <n v="2200"/>
    <n v="449"/>
    <n v="0.3"/>
    <m/>
    <m/>
    <n v="314.29999999999995"/>
    <n v="0.5"/>
    <n v="157.14999999999998"/>
    <n v="157.14999999999998"/>
    <n v="11"/>
    <n v="2023"/>
    <n v="11"/>
    <e v="#NAME?"/>
    <x v="0"/>
    <x v="11"/>
  </r>
  <r>
    <x v="0"/>
    <m/>
    <m/>
    <s v="LOCATED"/>
    <m/>
    <s v="Eftir Løkka"/>
    <m/>
    <s v="Third Chance"/>
    <n v="88001772"/>
    <m/>
    <m/>
    <d v="2023-11-06T00:00:00"/>
    <m/>
    <s v="https://fjong.com/admin/pages/edit-outfit/outfit.8d2d25de0e492c8e"/>
    <s v="Jarlo"/>
    <s v="Narcissa red S"/>
    <m/>
    <s v="cecilie@eftir.no"/>
    <m/>
    <m/>
    <m/>
    <x v="0"/>
    <n v="1500"/>
    <n v="449"/>
    <n v="0.3"/>
    <m/>
    <m/>
    <n v="314.29999999999995"/>
    <n v="0"/>
    <n v="0"/>
    <n v="314.29999999999995"/>
    <n v="11"/>
    <n v="2023"/>
    <n v="11"/>
    <e v="#NAME?"/>
    <x v="0"/>
    <x v="11"/>
  </r>
  <r>
    <x v="0"/>
    <m/>
    <m/>
    <s v="LOCATED"/>
    <m/>
    <s v="Eftir Løkka"/>
    <m/>
    <s v="Third Chance"/>
    <n v="89003502"/>
    <m/>
    <m/>
    <d v="2023-11-06T00:00:00"/>
    <m/>
    <s v="https://fjong.com/admin/pages/edit-outfit/outfit.0d9f8d1b979b440c95059e5072bbbe16"/>
    <s v="Holzweiler"/>
    <s v="XS Lense Shorts"/>
    <m/>
    <s v="cecilie@eftir.no"/>
    <m/>
    <m/>
    <m/>
    <x v="6"/>
    <n v="1400"/>
    <n v="649"/>
    <n v="0.3"/>
    <m/>
    <m/>
    <n v="454.29999999999995"/>
    <n v="0.8"/>
    <n v="363.44"/>
    <n v="90.859999999999957"/>
    <n v="11"/>
    <n v="2023"/>
    <n v="11"/>
    <e v="#NAME?"/>
    <x v="0"/>
    <x v="11"/>
  </r>
  <r>
    <x v="0"/>
    <m/>
    <m/>
    <s v="LOCATED"/>
    <m/>
    <s v="Eftir Løkka"/>
    <m/>
    <s v="Third Chance"/>
    <n v="89002090"/>
    <m/>
    <m/>
    <d v="2023-11-06T00:00:00"/>
    <m/>
    <s v="https://fjong.com/admin/pages/edit-outfit/outfit.023f07d439ba4be7895260a95cde5ad4"/>
    <s v="Urban Pioneers"/>
    <s v="S White Ribbed Sweater"/>
    <m/>
    <s v="cecilie@eftir.no"/>
    <m/>
    <m/>
    <m/>
    <x v="12"/>
    <n v="1200"/>
    <n v="599"/>
    <n v="0.3"/>
    <m/>
    <m/>
    <n v="419.29999999999995"/>
    <n v="0.8"/>
    <n v="335.44"/>
    <n v="83.859999999999957"/>
    <n v="11"/>
    <n v="2023"/>
    <n v="11"/>
    <e v="#NAME?"/>
    <x v="0"/>
    <x v="11"/>
  </r>
  <r>
    <x v="0"/>
    <m/>
    <m/>
    <s v="LOCATED"/>
    <m/>
    <s v="Eftir Løkka"/>
    <m/>
    <s v="Third Chance"/>
    <n v="88001502"/>
    <m/>
    <m/>
    <d v="2023-11-06T00:00:00"/>
    <m/>
    <s v="https://fjong.com/admin/pages/edit-outfit/outfit.3effb4e5a788451a9d271d9a53090f01"/>
    <s v="Samsøe Samsøe"/>
    <s v="XL Limon Niagara Wrap Dress "/>
    <m/>
    <s v="cecilie@eftir.no"/>
    <m/>
    <m/>
    <m/>
    <x v="0"/>
    <n v="1700"/>
    <n v="399"/>
    <n v="0.3"/>
    <m/>
    <m/>
    <n v="279.29999999999995"/>
    <n v="0"/>
    <n v="0"/>
    <n v="279.29999999999995"/>
    <n v="11"/>
    <n v="2023"/>
    <n v="11"/>
    <e v="#NAME?"/>
    <x v="0"/>
    <x v="11"/>
  </r>
  <r>
    <x v="0"/>
    <m/>
    <m/>
    <s v="LOCATED"/>
    <m/>
    <s v="Eftir Løkka"/>
    <m/>
    <s v="Third Chance"/>
    <n v="88000051"/>
    <m/>
    <m/>
    <d v="2023-11-06T00:00:00"/>
    <m/>
    <s v="https://no.fjong.com/admin/pages/edit-outfit/outfit.9aa24eb08db9447da1e6f285b151b357"/>
    <s v="FWSS"/>
    <s v="XS Jet Black Simone Dress"/>
    <m/>
    <s v="cecilie@eftir.no"/>
    <m/>
    <m/>
    <m/>
    <x v="0"/>
    <n v="1900"/>
    <n v="449"/>
    <n v="0.3"/>
    <m/>
    <m/>
    <n v="314.29999999999995"/>
    <n v="0"/>
    <n v="0"/>
    <n v="314.29999999999995"/>
    <n v="11"/>
    <n v="2023"/>
    <n v="11"/>
    <e v="#NAME?"/>
    <x v="0"/>
    <x v="11"/>
  </r>
  <r>
    <x v="0"/>
    <m/>
    <m/>
    <s v="LOCATED"/>
    <m/>
    <s v="Eftir Løkka"/>
    <m/>
    <s v="Third Chance"/>
    <n v="89003622"/>
    <m/>
    <m/>
    <d v="2023-11-06T00:00:00"/>
    <m/>
    <s v="https://fjong.com/admin/pages/edit-outfit/outfit.3f35389557f44f9b8d089622fabdea74"/>
    <s v="FWSS"/>
    <s v="XS Ann-Karin Vintage Floral Skirt"/>
    <m/>
    <s v="cecilie@eftir.no"/>
    <m/>
    <m/>
    <m/>
    <x v="11"/>
    <n v="1700"/>
    <n v="699"/>
    <n v="0.3"/>
    <m/>
    <m/>
    <n v="489.29999999999995"/>
    <n v="0.5"/>
    <n v="244.64999999999998"/>
    <n v="244.64999999999998"/>
    <n v="11"/>
    <n v="2023"/>
    <n v="11"/>
    <e v="#NAME?"/>
    <x v="0"/>
    <x v="11"/>
  </r>
  <r>
    <x v="0"/>
    <m/>
    <m/>
    <s v="LOCATED"/>
    <m/>
    <s v="Eftir Løkka"/>
    <m/>
    <s v="Third Chance"/>
    <n v="88001208"/>
    <m/>
    <m/>
    <d v="2023-11-06T00:00:00"/>
    <m/>
    <s v="https://fjong.com/admin/pages/edit-outfit/outfit.bc074935620bc658"/>
    <s v="Reformation"/>
    <s v="M Rambla Sunflower Dress"/>
    <m/>
    <s v="cecilie@eftir.no"/>
    <m/>
    <m/>
    <m/>
    <x v="0"/>
    <n v="2500"/>
    <n v="699"/>
    <n v="0.3"/>
    <m/>
    <m/>
    <n v="489.29999999999995"/>
    <n v="0"/>
    <n v="0"/>
    <n v="489.29999999999995"/>
    <n v="11"/>
    <n v="2023"/>
    <n v="11"/>
    <e v="#NAME?"/>
    <x v="0"/>
    <x v="11"/>
  </r>
  <r>
    <x v="0"/>
    <m/>
    <m/>
    <s v="LOCATED"/>
    <m/>
    <s v="Eftir Løkka"/>
    <m/>
    <s v="Third Chance"/>
    <n v="88000330"/>
    <m/>
    <m/>
    <d v="2023-11-06T00:00:00"/>
    <m/>
    <s v="https://fjong.com/admin/pages/edit-outfit/outfit.aef36c5a5f6fd4dc"/>
    <s v="Reformation"/>
    <s v="XS Maddie Tangiers Dress"/>
    <m/>
    <s v="cecilie@eftir.no"/>
    <m/>
    <m/>
    <m/>
    <x v="0"/>
    <n v="2000"/>
    <n v="699"/>
    <n v="0.3"/>
    <m/>
    <m/>
    <n v="489.29999999999995"/>
    <n v="0"/>
    <n v="0"/>
    <n v="489.29999999999995"/>
    <n v="11"/>
    <n v="2023"/>
    <n v="11"/>
    <e v="#NAME?"/>
    <x v="0"/>
    <x v="11"/>
  </r>
  <r>
    <x v="0"/>
    <m/>
    <m/>
    <s v="LOCATED"/>
    <m/>
    <s v="Eftir Løkka"/>
    <m/>
    <s v="Third Chance"/>
    <n v="88100560"/>
    <m/>
    <m/>
    <d v="2023-11-06T00:00:00"/>
    <m/>
    <s v="https://fjong.com/admin/pages/edit-outfit/outfit.cebb78fc070a46708f27b61272a92472"/>
    <s v="FWSS"/>
    <s v="L Doris Shirt"/>
    <m/>
    <s v="cecilie@eftir.no"/>
    <m/>
    <m/>
    <m/>
    <x v="7"/>
    <n v="2000"/>
    <n v="499"/>
    <n v="0.3"/>
    <m/>
    <m/>
    <n v="349.29999999999995"/>
    <n v="0"/>
    <n v="0"/>
    <n v="349.29999999999995"/>
    <n v="11"/>
    <n v="2023"/>
    <n v="11"/>
    <e v="#NAME?"/>
    <x v="0"/>
    <x v="11"/>
  </r>
  <r>
    <x v="0"/>
    <m/>
    <m/>
    <s v="LOCATED"/>
    <m/>
    <s v="Eftir Løkka"/>
    <m/>
    <s v="Third Chance"/>
    <n v="88000375"/>
    <m/>
    <m/>
    <d v="2023-11-06T00:00:00"/>
    <m/>
    <s v="https://fjong.com/admin/pages/edit-outfit/outfit.8163acb883b84e0182dff9eff43290ab"/>
    <s v="byTiMo"/>
    <s v="S Off White Decorated Vintage Mini Dress"/>
    <m/>
    <s v="cecilie@eftir.no"/>
    <m/>
    <m/>
    <m/>
    <x v="0"/>
    <n v="3000"/>
    <n v="749"/>
    <n v="0.3"/>
    <m/>
    <m/>
    <n v="524.29999999999995"/>
    <n v="0"/>
    <n v="0"/>
    <n v="524.29999999999995"/>
    <n v="11"/>
    <n v="2023"/>
    <n v="11"/>
    <e v="#NAME?"/>
    <x v="0"/>
    <x v="11"/>
  </r>
  <r>
    <x v="0"/>
    <m/>
    <m/>
    <s v="LOCATED"/>
    <m/>
    <s v="Eftir Løkka"/>
    <m/>
    <s v="Third Chance"/>
    <n v="88000038"/>
    <m/>
    <m/>
    <d v="2023-11-06T00:00:00"/>
    <m/>
    <s v="https://fjong.com/admin/pages/edit-outfit/outfit.915d00f05ea74ed9872f00dbf6367ac4"/>
    <s v="FWSS"/>
    <s v="S Simone Kumquat Dress"/>
    <m/>
    <s v="cecilie@eftir.no"/>
    <m/>
    <m/>
    <m/>
    <x v="0"/>
    <n v="1900"/>
    <n v="349"/>
    <n v="0.3"/>
    <m/>
    <m/>
    <n v="244.29999999999998"/>
    <n v="0"/>
    <n v="0"/>
    <n v="244.29999999999998"/>
    <n v="11"/>
    <n v="2023"/>
    <n v="11"/>
    <e v="#NAME?"/>
    <x v="0"/>
    <x v="11"/>
  </r>
  <r>
    <x v="0"/>
    <m/>
    <m/>
    <s v="LOCATED"/>
    <m/>
    <s v="Eftir Løkka"/>
    <m/>
    <s v="Third Chance"/>
    <n v="89003195"/>
    <m/>
    <m/>
    <d v="2023-11-06T00:00:00"/>
    <m/>
    <s v="https://fjong.com/admin/pages/edit-outfit/outfit.b1ffb5b50d8d4eaabba818f1eb5cad56"/>
    <s v="SOYAAULAIT"/>
    <s v="S White Thea Flare Top"/>
    <m/>
    <s v="cecilie@eftir.no"/>
    <m/>
    <m/>
    <m/>
    <x v="15"/>
    <n v="2000"/>
    <n v="499"/>
    <n v="0.3"/>
    <m/>
    <m/>
    <n v="349.29999999999995"/>
    <n v="0.5"/>
    <n v="174.64999999999998"/>
    <n v="174.64999999999998"/>
    <n v="11"/>
    <n v="2023"/>
    <n v="11"/>
    <e v="#NAME?"/>
    <x v="0"/>
    <x v="11"/>
  </r>
  <r>
    <x v="0"/>
    <m/>
    <m/>
    <s v="LOCATED"/>
    <m/>
    <s v="Eftir Løkka"/>
    <m/>
    <s v="Third Chance"/>
    <n v="89001318"/>
    <m/>
    <m/>
    <d v="2023-11-06T00:00:00"/>
    <m/>
    <s v="https://fjong.com/admin/pages/edit-outfit/outfit.8bbfae6c08924fb2aafcf709665906a9#outfit_summary"/>
    <s v="byTimo"/>
    <s v="S Feathers Satin Jumpsuit"/>
    <m/>
    <s v="cecilie@eftir.no"/>
    <m/>
    <m/>
    <m/>
    <x v="0"/>
    <n v="2700"/>
    <n v="699"/>
    <n v="0.3"/>
    <m/>
    <m/>
    <n v="489.29999999999995"/>
    <n v="0"/>
    <n v="0"/>
    <n v="489.29999999999995"/>
    <n v="11"/>
    <n v="2023"/>
    <n v="11"/>
    <e v="#NAME?"/>
    <x v="0"/>
    <x v="11"/>
  </r>
  <r>
    <x v="0"/>
    <m/>
    <m/>
    <s v="LOCATED"/>
    <m/>
    <s v="Eftir Løkka"/>
    <m/>
    <s v="Third Chance"/>
    <n v="88001639"/>
    <m/>
    <m/>
    <d v="2023-11-06T00:00:00"/>
    <m/>
    <s v="https://fjong.com/admin/pages/edit-outfit/outfit.2297c26b5b6a4081891a5d4aaca0db7e"/>
    <s v="Lulus"/>
    <s v="S White Backless Lace Maxi Dress"/>
    <m/>
    <s v="cecilie@eftir.no"/>
    <m/>
    <m/>
    <m/>
    <x v="0"/>
    <n v="1000"/>
    <n v="499"/>
    <n v="0.3"/>
    <m/>
    <m/>
    <n v="349.29999999999995"/>
    <n v="0"/>
    <n v="0"/>
    <n v="349.29999999999995"/>
    <n v="11"/>
    <n v="2023"/>
    <n v="11"/>
    <e v="#NAME?"/>
    <x v="0"/>
    <x v="11"/>
  </r>
  <r>
    <x v="0"/>
    <m/>
    <m/>
    <s v="LOCATED"/>
    <m/>
    <s v="Eftir Løkka"/>
    <m/>
    <s v="Third Chance"/>
    <n v="89004860"/>
    <m/>
    <m/>
    <d v="2023-11-06T00:00:00"/>
    <m/>
    <s v="https://fjong.com/admin/pages/edit-outfit/outfit.5d36946b12e547aea82bf9d4d3a232d5"/>
    <s v="Holzweiler"/>
    <s v="XS Black Hidra Dress"/>
    <m/>
    <s v="cecilie@eftir.no"/>
    <m/>
    <m/>
    <m/>
    <x v="6"/>
    <n v="1200"/>
    <n v="499"/>
    <n v="0.3"/>
    <m/>
    <m/>
    <n v="349.29999999999995"/>
    <n v="0.8"/>
    <n v="279.44"/>
    <n v="69.859999999999957"/>
    <n v="11"/>
    <n v="2023"/>
    <n v="11"/>
    <e v="#NAME?"/>
    <x v="0"/>
    <x v="11"/>
  </r>
  <r>
    <x v="0"/>
    <m/>
    <m/>
    <s v="LOCATED"/>
    <m/>
    <s v="Eftir Løkka"/>
    <m/>
    <s v="Third Chance"/>
    <n v="89003022"/>
    <m/>
    <m/>
    <d v="2023-11-06T00:00:00"/>
    <m/>
    <s v="https://fjong.com/admin/pages/edit-outfit/outfit.f68a51b230914cf4b754f6e23959e186"/>
    <s v="Holzweiler"/>
    <s v="XL Black Idsal Skirt"/>
    <m/>
    <s v="cecilie@eftir.no"/>
    <m/>
    <m/>
    <m/>
    <x v="6"/>
    <n v="2000"/>
    <n v="799"/>
    <n v="0.3"/>
    <m/>
    <m/>
    <n v="559.29999999999995"/>
    <n v="0.8"/>
    <n v="447.44"/>
    <n v="111.85999999999996"/>
    <n v="11"/>
    <n v="2023"/>
    <n v="11"/>
    <e v="#NAME?"/>
    <x v="0"/>
    <x v="11"/>
  </r>
  <r>
    <x v="0"/>
    <m/>
    <m/>
    <s v="LOCATED"/>
    <m/>
    <s v="Eftir Løkka"/>
    <m/>
    <s v="Third Chance"/>
    <n v="89003748"/>
    <m/>
    <m/>
    <d v="2023-11-06T00:00:00"/>
    <m/>
    <s v="https://fjong.com/admin/pages/edit-outfit/outfit.3cb32ed1719c4c9d885517a781cea52e"/>
    <s v="C.L.E.A.N. by Christina Ledang"/>
    <s v="XS C.L.E.A.N Dress Grey"/>
    <m/>
    <s v="cecilie@eftir.no"/>
    <m/>
    <m/>
    <m/>
    <x v="16"/>
    <n v="600"/>
    <n v="449"/>
    <n v="0.3"/>
    <m/>
    <m/>
    <n v="314.29999999999995"/>
    <n v="0.5"/>
    <n v="157.14999999999998"/>
    <n v="157.14999999999998"/>
    <n v="11"/>
    <n v="2023"/>
    <n v="11"/>
    <e v="#NAME?"/>
    <x v="0"/>
    <x v="11"/>
  </r>
  <r>
    <x v="0"/>
    <m/>
    <m/>
    <s v="LOCATED"/>
    <m/>
    <s v="Eftir Løkka"/>
    <m/>
    <s v="Third Chance"/>
    <n v="89006480"/>
    <m/>
    <m/>
    <d v="2023-11-06T00:00:00"/>
    <m/>
    <s v="https://fjong.com/admin/pages/edit-outfit/outfit.40e245346b6147d49513cbb57d15bee3"/>
    <s v="Urban Pioneers"/>
    <s v="S White Drew Dress"/>
    <m/>
    <s v="cecilie@eftir.no"/>
    <m/>
    <m/>
    <m/>
    <x v="12"/>
    <n v="1700"/>
    <n v="399"/>
    <n v="0.3"/>
    <m/>
    <m/>
    <n v="279.29999999999995"/>
    <n v="0.8"/>
    <n v="223.43999999999997"/>
    <n v="55.859999999999985"/>
    <n v="11"/>
    <n v="2023"/>
    <n v="11"/>
    <e v="#NAME?"/>
    <x v="0"/>
    <x v="11"/>
  </r>
  <r>
    <x v="0"/>
    <m/>
    <m/>
    <s v="LOCATED"/>
    <m/>
    <s v="Eftir Løkka"/>
    <m/>
    <s v="Third Chance"/>
    <n v="89003077"/>
    <m/>
    <m/>
    <d v="2023-11-06T00:00:00"/>
    <m/>
    <s v="https://fjong.com/admin/pages/edit-outfit/outfit.c04e5b3f3b864b4aaa8a1c2025bc6ada"/>
    <s v="FWSS"/>
    <s v="XS Milla Jet Black Dress"/>
    <m/>
    <s v="cecilie@eftir.no"/>
    <m/>
    <m/>
    <m/>
    <x v="11"/>
    <n v="2000"/>
    <n v="499"/>
    <n v="0.3"/>
    <m/>
    <m/>
    <n v="349.29999999999995"/>
    <n v="0.5"/>
    <n v="174.64999999999998"/>
    <n v="174.64999999999998"/>
    <n v="11"/>
    <n v="2023"/>
    <n v="11"/>
    <e v="#NAME?"/>
    <x v="0"/>
    <x v="11"/>
  </r>
  <r>
    <x v="0"/>
    <m/>
    <m/>
    <s v="LOCATED"/>
    <m/>
    <s v="Eftir Løkka"/>
    <m/>
    <s v="Third Chance"/>
    <n v="88000672"/>
    <m/>
    <m/>
    <d v="2023-11-06T00:00:00"/>
    <m/>
    <s v="https://fjong.com/admin/pages/edit-outfit/outfit.abd2eb4bc47aef03"/>
    <s v="Reformation"/>
    <s v="M Valor Dress"/>
    <m/>
    <s v="cecilie@eftir.no"/>
    <m/>
    <m/>
    <m/>
    <x v="0"/>
    <n v="2900"/>
    <n v="899"/>
    <n v="0.3"/>
    <m/>
    <m/>
    <n v="629.29999999999995"/>
    <n v="0"/>
    <n v="0"/>
    <n v="629.29999999999995"/>
    <n v="11"/>
    <n v="2023"/>
    <n v="11"/>
    <e v="#NAME?"/>
    <x v="0"/>
    <x v="11"/>
  </r>
  <r>
    <x v="0"/>
    <m/>
    <m/>
    <s v="LOCATED"/>
    <m/>
    <s v="Eftir Løkka"/>
    <m/>
    <s v="Third Chance"/>
    <n v="88200374"/>
    <m/>
    <m/>
    <d v="2023-11-06T00:00:00"/>
    <m/>
    <s v="https://fjong.com/admin/pages/edit-outfit/outfit.83c3cc056071456ea7cf59d36f672840#outfit_summary"/>
    <s v="Holzweiler"/>
    <s v="M Yellow Oda Jeans"/>
    <m/>
    <s v="cecilie@eftir.no"/>
    <m/>
    <m/>
    <m/>
    <x v="6"/>
    <n v="2400"/>
    <n v="399"/>
    <n v="0.3"/>
    <m/>
    <m/>
    <n v="279.29999999999995"/>
    <n v="0.8"/>
    <n v="223.43999999999997"/>
    <n v="55.859999999999985"/>
    <n v="11"/>
    <n v="2023"/>
    <n v="11"/>
    <e v="#NAME?"/>
    <x v="0"/>
    <x v="11"/>
  </r>
  <r>
    <x v="0"/>
    <m/>
    <m/>
    <s v="LOCATED"/>
    <m/>
    <s v="Eftir Løkka"/>
    <m/>
    <s v="Third Chance"/>
    <n v="89003488"/>
    <m/>
    <m/>
    <d v="2023-11-06T00:00:00"/>
    <m/>
    <s v="https://fjong.com/admin/pages/edit-outfit/outfit.98f5fa6487d54b65a62bc084cdc5de23"/>
    <s v="Holzweiler"/>
    <s v="S Black Voss Skirt"/>
    <m/>
    <s v="cecilie@eftir.no"/>
    <m/>
    <m/>
    <m/>
    <x v="6"/>
    <n v="2000"/>
    <n v="799"/>
    <n v="0.3"/>
    <m/>
    <m/>
    <n v="559.29999999999995"/>
    <n v="0.8"/>
    <n v="447.44"/>
    <n v="111.85999999999996"/>
    <n v="11"/>
    <n v="2023"/>
    <n v="11"/>
    <e v="#NAME?"/>
    <x v="0"/>
    <x v="11"/>
  </r>
  <r>
    <x v="0"/>
    <m/>
    <m/>
    <s v="LOCATED"/>
    <m/>
    <s v="Eftir Løkka"/>
    <m/>
    <s v="Third Chance"/>
    <n v="88200747"/>
    <m/>
    <m/>
    <d v="2023-11-06T00:00:00"/>
    <m/>
    <s v="https://no.fjong.com/admin/pages/edit-outfit/outfit.515cd15825f5406ab54e44a09a98a801"/>
    <s v="Holzweiler"/>
    <s v="XS Green Haram Dress"/>
    <m/>
    <s v="cecilie@eftir.no"/>
    <m/>
    <m/>
    <m/>
    <x v="6"/>
    <n v="2000"/>
    <n v="449"/>
    <n v="0.3"/>
    <m/>
    <m/>
    <n v="314.29999999999995"/>
    <n v="0.8"/>
    <n v="251.43999999999997"/>
    <n v="62.859999999999985"/>
    <n v="11"/>
    <n v="2023"/>
    <n v="11"/>
    <e v="#NAME?"/>
    <x v="0"/>
    <x v="11"/>
  </r>
  <r>
    <x v="0"/>
    <m/>
    <m/>
    <s v="LOCATED"/>
    <m/>
    <s v="Eftir Løkka"/>
    <m/>
    <s v="Third Chance"/>
    <n v="89001704"/>
    <m/>
    <m/>
    <d v="2023-11-06T00:00:00"/>
    <m/>
    <s v="https://no.fjong.com/admin/pages/edit-outfit/outfit.588d78c7613f4e10b418317946a7a186"/>
    <s v="Untold Stories"/>
    <s v="XL Ever Dress Pale Jade"/>
    <m/>
    <s v="cecilie@eftir.no"/>
    <m/>
    <m/>
    <m/>
    <x v="0"/>
    <n v="1300"/>
    <n v="399"/>
    <n v="0.3"/>
    <m/>
    <m/>
    <n v="279.29999999999995"/>
    <n v="0"/>
    <n v="0"/>
    <n v="279.29999999999995"/>
    <n v="11"/>
    <n v="2023"/>
    <n v="11"/>
    <e v="#NAME?"/>
    <x v="0"/>
    <x v="11"/>
  </r>
  <r>
    <x v="0"/>
    <m/>
    <m/>
    <s v="LOCATED"/>
    <m/>
    <s v="Eftir Løkka"/>
    <m/>
    <s v="Third Chance"/>
    <n v="88001786"/>
    <m/>
    <m/>
    <d v="2023-11-06T00:00:00"/>
    <m/>
    <s v="https://fjong.com/admin/pages/edit-outfit/outfit.5494f9123a164880a3ed401be7abcd8b"/>
    <s v="Levete Room"/>
    <s v="L1 Dove Dakota Blouse"/>
    <m/>
    <s v="cecilie@eftir.no"/>
    <m/>
    <m/>
    <m/>
    <x v="13"/>
    <n v="1700"/>
    <n v="499"/>
    <n v="0.3"/>
    <m/>
    <m/>
    <n v="349.29999999999995"/>
    <n v="0.5"/>
    <n v="174.64999999999998"/>
    <n v="174.64999999999998"/>
    <n v="11"/>
    <n v="2023"/>
    <n v="11"/>
    <e v="#NAME?"/>
    <x v="0"/>
    <x v="11"/>
  </r>
  <r>
    <x v="0"/>
    <m/>
    <m/>
    <s v="LOCATED"/>
    <m/>
    <s v="Eftir Løkka"/>
    <m/>
    <s v="Third Chance"/>
    <n v="89001165"/>
    <m/>
    <m/>
    <d v="2023-11-06T00:00:00"/>
    <m/>
    <s v="https://no.fjong.com/admin/pages/edit-outfit/outfit.fefe26231f694f3a80117ae821de64dd"/>
    <s v="Holzweiler"/>
    <s v="XS Yellow Basalt Skirt"/>
    <m/>
    <s v="cecilie@eftir.no"/>
    <m/>
    <m/>
    <m/>
    <x v="6"/>
    <n v="1800"/>
    <n v="399"/>
    <n v="0.3"/>
    <m/>
    <m/>
    <n v="279.29999999999995"/>
    <n v="0.8"/>
    <n v="223.43999999999997"/>
    <n v="55.859999999999985"/>
    <n v="11"/>
    <n v="2023"/>
    <n v="11"/>
    <e v="#NAME?"/>
    <x v="0"/>
    <x v="11"/>
  </r>
  <r>
    <x v="0"/>
    <m/>
    <m/>
    <s v="LOCATED"/>
    <m/>
    <s v="Eftir Løkka"/>
    <m/>
    <s v="Third Chance"/>
    <n v="89004298"/>
    <m/>
    <m/>
    <d v="2023-11-06T00:00:00"/>
    <m/>
    <s v="https://no.fjong.com/admin/pages/edit-outfit/outfit.12cf865f9ba1407e9a08ec1df40a58d6"/>
    <s v="Aris"/>
    <s v="L Double Cuff White Button-Up"/>
    <m/>
    <s v="cecilie@eftir.no"/>
    <m/>
    <m/>
    <m/>
    <x v="13"/>
    <n v="1200"/>
    <n v="349"/>
    <n v="0.3"/>
    <m/>
    <m/>
    <n v="244.29999999999998"/>
    <n v="0.5"/>
    <n v="122.14999999999999"/>
    <n v="122.14999999999999"/>
    <n v="11"/>
    <n v="2023"/>
    <n v="11"/>
    <e v="#NAME?"/>
    <x v="0"/>
    <x v="11"/>
  </r>
  <r>
    <x v="0"/>
    <m/>
    <m/>
    <s v="LOCATED"/>
    <m/>
    <s v="Eftir Løkka"/>
    <m/>
    <s v="Third Chance"/>
    <n v="88200917"/>
    <m/>
    <m/>
    <d v="2023-11-06T00:00:00"/>
    <m/>
    <s v="https://fjong.com/admin/pages/edit-outfit/outfit.d0ed2b4fe444472dbabf206ef19312d2#outfit_summary"/>
    <s v="FWSS"/>
    <s v="S Silver Sage Stambecco Skirt"/>
    <m/>
    <s v="cecilie@eftir.no"/>
    <m/>
    <m/>
    <m/>
    <x v="11"/>
    <n v="2000"/>
    <n v="449"/>
    <n v="0.3"/>
    <m/>
    <m/>
    <n v="314.29999999999995"/>
    <n v="0.5"/>
    <n v="157.14999999999998"/>
    <n v="157.14999999999998"/>
    <n v="11"/>
    <n v="2023"/>
    <n v="11"/>
    <e v="#NAME?"/>
    <x v="0"/>
    <x v="11"/>
  </r>
  <r>
    <x v="0"/>
    <m/>
    <m/>
    <s v="LOCATED"/>
    <m/>
    <s v="Eftir Løkka"/>
    <m/>
    <s v="Third Chance"/>
    <n v="89001846"/>
    <m/>
    <m/>
    <d v="2023-11-06T00:00:00"/>
    <m/>
    <s v="https://fjong.com/admin/pages/edit-outfit/outfit.db01c7586017469ea4cc561b59fa2aca"/>
    <s v="Line of Oslo"/>
    <s v="XL Colette Short Solid Black Dress"/>
    <m/>
    <s v="cecilie@eftir.no"/>
    <m/>
    <m/>
    <m/>
    <x v="0"/>
    <n v="1200"/>
    <n v="499"/>
    <n v="0.3"/>
    <m/>
    <m/>
    <n v="349.29999999999995"/>
    <n v="0"/>
    <n v="0"/>
    <n v="349.29999999999995"/>
    <n v="11"/>
    <n v="2023"/>
    <n v="11"/>
    <e v="#NAME?"/>
    <x v="0"/>
    <x v="11"/>
  </r>
  <r>
    <x v="0"/>
    <m/>
    <m/>
    <s v="LOCATED"/>
    <m/>
    <s v="Eftir Løkka"/>
    <m/>
    <s v="Third Chance"/>
    <n v="88100542"/>
    <m/>
    <m/>
    <d v="2023-11-06T00:00:00"/>
    <m/>
    <s v="https://no.fjong.com/admin/pages/edit-outfit/outfit.8bcc31a482b84eb38d3d22efb2caad5d"/>
    <s v="By Malene Birger"/>
    <s v="S Mabillon"/>
    <m/>
    <s v="cecilie@eftir.no"/>
    <m/>
    <m/>
    <m/>
    <x v="7"/>
    <n v="2600"/>
    <n v="499"/>
    <n v="0.3"/>
    <m/>
    <m/>
    <n v="349.29999999999995"/>
    <n v="0"/>
    <n v="0"/>
    <n v="349.29999999999995"/>
    <n v="11"/>
    <n v="2023"/>
    <n v="11"/>
    <e v="#NAME?"/>
    <x v="0"/>
    <x v="11"/>
  </r>
  <r>
    <x v="0"/>
    <m/>
    <m/>
    <s v="LOCATED"/>
    <m/>
    <s v="Eftir Løkka"/>
    <m/>
    <s v="Third Chance"/>
    <n v="88100012"/>
    <m/>
    <m/>
    <d v="2023-11-06T00:00:00"/>
    <m/>
    <s v="https://fjong.com/admin/pages/edit-outfit/outfit.911cfceec45d9996"/>
    <s v="FWSS"/>
    <s v="M A-line Mini dress"/>
    <m/>
    <s v="cecilie@eftir.no"/>
    <m/>
    <m/>
    <m/>
    <x v="0"/>
    <n v="2100"/>
    <n v="499"/>
    <n v="0.3"/>
    <m/>
    <m/>
    <n v="349.29999999999995"/>
    <n v="0"/>
    <n v="0"/>
    <n v="349.29999999999995"/>
    <n v="11"/>
    <n v="2023"/>
    <n v="11"/>
    <e v="#NAME?"/>
    <x v="0"/>
    <x v="11"/>
  </r>
  <r>
    <x v="0"/>
    <m/>
    <m/>
    <s v="LOCATED"/>
    <m/>
    <s v="Eftir Løkka"/>
    <m/>
    <s v="Third Chance"/>
    <n v="88200500"/>
    <m/>
    <m/>
    <d v="2023-11-06T00:00:00"/>
    <m/>
    <s v="https://fjong.com/admin/pages/edit-outfit/outfit.72b64010a6fa478a97a398ff17d5f403"/>
    <s v="Urban Pioneers"/>
    <s v="Brunnera Blue Angelou Skirt"/>
    <m/>
    <s v="cecilie@eftir.no"/>
    <m/>
    <m/>
    <m/>
    <x v="12"/>
    <n v="1200"/>
    <n v="299"/>
    <n v="0.3"/>
    <m/>
    <m/>
    <n v="209.29999999999998"/>
    <n v="0.8"/>
    <n v="167.44"/>
    <n v="41.859999999999985"/>
    <n v="11"/>
    <n v="2023"/>
    <n v="11"/>
    <e v="#NAME?"/>
    <x v="0"/>
    <x v="11"/>
  </r>
  <r>
    <x v="0"/>
    <m/>
    <m/>
    <s v="LOCATED"/>
    <m/>
    <s v="Eftir Løkka"/>
    <m/>
    <s v="Third Chance"/>
    <n v="88000454"/>
    <m/>
    <m/>
    <d v="2023-11-06T00:00:00"/>
    <m/>
    <s v="https://fjong.com/admin/pages/edit-outfit/outfit.111c30e5fc104510b31cdd5e6cc676c8"/>
    <s v="Holzweiler"/>
    <s v="M Stranda Skirt Yellow Stripe"/>
    <m/>
    <s v="cecilie@eftir.no"/>
    <m/>
    <m/>
    <m/>
    <x v="0"/>
    <n v="1800"/>
    <n v="549"/>
    <n v="0.3"/>
    <m/>
    <m/>
    <n v="384.29999999999995"/>
    <n v="0"/>
    <n v="0"/>
    <n v="384.29999999999995"/>
    <n v="11"/>
    <n v="2023"/>
    <n v="11"/>
    <e v="#NAME?"/>
    <x v="0"/>
    <x v="11"/>
  </r>
  <r>
    <x v="0"/>
    <m/>
    <m/>
    <s v="LOCATED"/>
    <m/>
    <s v="Eftir Løkka"/>
    <m/>
    <s v="Third Chance"/>
    <n v="88000908"/>
    <m/>
    <m/>
    <d v="2023-11-06T00:00:00"/>
    <m/>
    <s v="https://fjong.com/admin/pages/edit-outfit/outfit.0b544c65a87645459ce9844f749e178f"/>
    <s v="byTiMo"/>
    <s v="M Satin Wrap Drawing Dress"/>
    <m/>
    <s v="cecilie@eftir.no"/>
    <m/>
    <m/>
    <m/>
    <x v="0"/>
    <n v="2800"/>
    <n v="849"/>
    <n v="0.3"/>
    <m/>
    <m/>
    <n v="594.29999999999995"/>
    <n v="0"/>
    <n v="0"/>
    <n v="594.29999999999995"/>
    <n v="11"/>
    <n v="2023"/>
    <n v="11"/>
    <e v="#NAME?"/>
    <x v="0"/>
    <x v="11"/>
  </r>
  <r>
    <x v="0"/>
    <m/>
    <m/>
    <s v="LOCATED"/>
    <m/>
    <s v="Eftir Løkka"/>
    <m/>
    <s v="Third Chance"/>
    <n v="89007743"/>
    <m/>
    <m/>
    <d v="2023-11-06T00:00:00"/>
    <m/>
    <s v="https://no.fjong.com/admin/pages/edit-outfit/outfit.2f526cfbedb14475830b4b15fc4f0ee3"/>
    <s v="Nina Jarebrink"/>
    <s v="M Silk Blouse Asymmetrical Ruffle"/>
    <m/>
    <s v="cecilie@eftir.no"/>
    <m/>
    <m/>
    <m/>
    <x v="0"/>
    <n v="1400"/>
    <n v="399"/>
    <n v="0.3"/>
    <m/>
    <m/>
    <n v="279.29999999999995"/>
    <n v="0"/>
    <n v="0"/>
    <n v="279.29999999999995"/>
    <n v="11"/>
    <n v="2023"/>
    <n v="11"/>
    <e v="#NAME?"/>
    <x v="0"/>
    <x v="11"/>
  </r>
  <r>
    <x v="0"/>
    <m/>
    <m/>
    <s v="LOCATED"/>
    <m/>
    <s v="Eftir Løkka"/>
    <m/>
    <s v="Third Chance"/>
    <n v="10689068"/>
    <m/>
    <m/>
    <d v="2023-11-06T00:00:00"/>
    <m/>
    <s v="https://fjong.com/admin/pages/edit-outfit/outfit.394d965b33b8430692c31984bf51e554"/>
    <s v="FWSS"/>
    <s v="XL Bodil 2 Dress Eden Dress"/>
    <m/>
    <s v="cecilie@eftir.no"/>
    <m/>
    <m/>
    <m/>
    <x v="0"/>
    <n v="3600"/>
    <n v="899"/>
    <n v="0.3"/>
    <m/>
    <m/>
    <n v="629.29999999999995"/>
    <n v="0"/>
    <n v="0"/>
    <n v="629.29999999999995"/>
    <n v="11"/>
    <n v="2023"/>
    <n v="11"/>
    <e v="#NAME?"/>
    <x v="0"/>
    <x v="11"/>
  </r>
  <r>
    <x v="0"/>
    <m/>
    <m/>
    <s v="LOCATED"/>
    <m/>
    <s v="Eftir Løkka"/>
    <m/>
    <s v="Third Chance"/>
    <n v="88200089"/>
    <m/>
    <m/>
    <d v="2023-11-06T00:00:00"/>
    <m/>
    <s v="https://fjong.com/admin/pages/edit-outfit/outfit.12852c024f984b2998c4f3969d664d88"/>
    <s v="Diane Von Fürstenberg"/>
    <s v="Dotted Rust Top"/>
    <m/>
    <s v="cecilie@eftir.no"/>
    <m/>
    <m/>
    <m/>
    <x v="1"/>
    <n v="9000"/>
    <n v="1999"/>
    <n v="0.3"/>
    <m/>
    <m/>
    <n v="1399.3"/>
    <n v="0.8"/>
    <n v="1119.44"/>
    <n v="279.8599999999999"/>
    <n v="11"/>
    <n v="2023"/>
    <n v="11"/>
    <e v="#NAME?"/>
    <x v="0"/>
    <x v="11"/>
  </r>
  <r>
    <x v="0"/>
    <m/>
    <m/>
    <s v="LOCATED"/>
    <m/>
    <s v="Eftir Løkka"/>
    <m/>
    <s v="Third Chance"/>
    <n v="88000309"/>
    <m/>
    <m/>
    <d v="2023-11-06T00:00:00"/>
    <m/>
    <s v="https://fjong.com/admin/pages/edit-outfit/outfit.9e50c4cb7e564151b3494f501b7d893d"/>
    <s v="MAUD"/>
    <s v="XS Pleated Arm Top Aspen Gold"/>
    <m/>
    <s v="cecilie@eftir.no"/>
    <m/>
    <m/>
    <m/>
    <x v="0"/>
    <n v="1100"/>
    <n v="399"/>
    <n v="0.3"/>
    <m/>
    <m/>
    <n v="279.29999999999995"/>
    <n v="0"/>
    <n v="0"/>
    <n v="279.29999999999995"/>
    <n v="11"/>
    <n v="2023"/>
    <n v="11"/>
    <e v="#NAME?"/>
    <x v="0"/>
    <x v="11"/>
  </r>
  <r>
    <x v="0"/>
    <m/>
    <m/>
    <s v="LOCATED"/>
    <m/>
    <s v="Eftir Løkka"/>
    <m/>
    <s v="Third Chance"/>
    <n v="89001964"/>
    <m/>
    <m/>
    <d v="2023-11-06T00:00:00"/>
    <m/>
    <s v="https://no.fjong.com/admin/pages/edit-outfit/outfit.a935f1495271461689278b60c8d1a25d"/>
    <s v="byTiMo"/>
    <s v="M Vintage Cotton Black High Neck Blouse"/>
    <m/>
    <s v="cecilie@eftir.no"/>
    <m/>
    <m/>
    <m/>
    <x v="0"/>
    <n v="1600"/>
    <n v="449"/>
    <n v="0.3"/>
    <m/>
    <m/>
    <n v="314.29999999999995"/>
    <n v="0"/>
    <n v="0"/>
    <n v="314.29999999999995"/>
    <n v="11"/>
    <n v="2023"/>
    <n v="11"/>
    <e v="#NAME?"/>
    <x v="0"/>
    <x v="11"/>
  </r>
  <r>
    <x v="0"/>
    <m/>
    <m/>
    <s v="LOCATED"/>
    <m/>
    <s v="Eftir Løkka"/>
    <m/>
    <s v="Third Chance"/>
    <n v="88001501"/>
    <m/>
    <m/>
    <d v="2023-11-06T00:00:00"/>
    <m/>
    <s v="https://fjong.com/admin/pages/edit-outfit/outfit.dee709d144b044b6ad513c8781a81751"/>
    <s v="Samsøe Samsøe"/>
    <s v="XS Limon Wrap Dress Niagara"/>
    <m/>
    <s v="cecilie@eftir.no"/>
    <m/>
    <m/>
    <m/>
    <x v="0"/>
    <n v="1700"/>
    <n v="449"/>
    <n v="0.3"/>
    <m/>
    <m/>
    <n v="314.29999999999995"/>
    <n v="0"/>
    <n v="0"/>
    <n v="314.29999999999995"/>
    <n v="11"/>
    <n v="2023"/>
    <n v="11"/>
    <e v="#NAME?"/>
    <x v="0"/>
    <x v="11"/>
  </r>
  <r>
    <x v="0"/>
    <m/>
    <m/>
    <s v="LOCATED"/>
    <m/>
    <s v="Eftir Løkka"/>
    <m/>
    <s v="Third Chance"/>
    <n v="89007518"/>
    <m/>
    <m/>
    <d v="2023-11-06T00:00:00"/>
    <m/>
    <s v="https://fjong.com/admin/pages/edit-outfit/outfit.551e2dcb460d4268855756a2de2fab3e"/>
    <s v="Rat &amp; Boa"/>
    <s v="XS Valentina Dress"/>
    <m/>
    <s v="cecilie@eftir.no"/>
    <m/>
    <m/>
    <m/>
    <x v="0"/>
    <n v="1900"/>
    <n v="299"/>
    <n v="0.3"/>
    <m/>
    <m/>
    <n v="209.29999999999998"/>
    <n v="0"/>
    <n v="0"/>
    <n v="209.29999999999998"/>
    <n v="11"/>
    <n v="2023"/>
    <n v="11"/>
    <e v="#NAME?"/>
    <x v="0"/>
    <x v="11"/>
  </r>
  <r>
    <x v="0"/>
    <m/>
    <m/>
    <s v="LOCATED"/>
    <m/>
    <s v="Eftir Løkka"/>
    <m/>
    <s v="Third Chance"/>
    <n v="88000417"/>
    <m/>
    <m/>
    <d v="2023-11-06T00:00:00"/>
    <m/>
    <s v="https://fjong.com/admin/pages/edit-outfit/outfit.028f434e3010464ebe6faba11f8218f9"/>
    <s v="Samsøe Samsøe"/>
    <s v="L Cocos Seaweed Skirt"/>
    <m/>
    <s v="cecilie@eftir.no"/>
    <m/>
    <m/>
    <m/>
    <x v="0"/>
    <n v="1900"/>
    <n v="599"/>
    <n v="0.3"/>
    <m/>
    <m/>
    <n v="419.29999999999995"/>
    <n v="0"/>
    <n v="0"/>
    <n v="419.29999999999995"/>
    <n v="11"/>
    <n v="2023"/>
    <n v="11"/>
    <e v="#NAME?"/>
    <x v="0"/>
    <x v="11"/>
  </r>
  <r>
    <x v="0"/>
    <m/>
    <m/>
    <s v="LOCATED"/>
    <m/>
    <s v="Eftir Løkka"/>
    <m/>
    <s v="Third Chance"/>
    <n v="89006066"/>
    <m/>
    <m/>
    <d v="2023-11-06T00:00:00"/>
    <m/>
    <s v="https://fjong.com/admin/pages/edit-outfit/outfit.b28f9568568b4447a0df6a8925ae6a06"/>
    <s v="Filippa K"/>
    <s v="S Angie Dress"/>
    <m/>
    <s v="cecilie@eftir.no"/>
    <m/>
    <m/>
    <m/>
    <x v="0"/>
    <n v="900"/>
    <n v="270"/>
    <n v="0.3"/>
    <m/>
    <m/>
    <n v="189"/>
    <n v="0"/>
    <n v="0"/>
    <n v="189"/>
    <n v="11"/>
    <n v="2023"/>
    <n v="11"/>
    <e v="#NAME?"/>
    <x v="0"/>
    <x v="11"/>
  </r>
  <r>
    <x v="0"/>
    <m/>
    <m/>
    <s v="LOCATED"/>
    <m/>
    <s v="Eftir Løkka"/>
    <m/>
    <s v="Third Chance"/>
    <n v="88100090"/>
    <m/>
    <m/>
    <d v="2023-11-06T00:00:00"/>
    <m/>
    <s v="https://no.fjong.com/admin/pages/edit-outfit/outfit.46796cfb57174c9cb04ef0489123a073#edit_outfit_admin_notes"/>
    <s v="byTiMo"/>
    <s v="XS Victorian Organza Dress White"/>
    <m/>
    <s v="cecilie@eftir.no"/>
    <m/>
    <m/>
    <m/>
    <x v="0"/>
    <n v="2700"/>
    <n v="399"/>
    <n v="0.3"/>
    <m/>
    <m/>
    <n v="279.29999999999995"/>
    <n v="0"/>
    <n v="0"/>
    <n v="279.29999999999995"/>
    <n v="11"/>
    <n v="2023"/>
    <n v="11"/>
    <e v="#NAME?"/>
    <x v="0"/>
    <x v="11"/>
  </r>
  <r>
    <x v="0"/>
    <m/>
    <m/>
    <s v="LOCATED"/>
    <m/>
    <s v="Christina Egeland"/>
    <m/>
    <s v="Third Chance"/>
    <n v="89012537"/>
    <s v="Sold Through Rental"/>
    <m/>
    <d v="2023-11-22T00:00:00"/>
    <m/>
    <s v="https://fjong.com/admin/pages/edit-outfit/outfit.7b2a55eb41f74946b9c601f7b18c0283"/>
    <s v="Rodebjer"/>
    <s v="Emile Trousers Light Grey Melange"/>
    <m/>
    <m/>
    <m/>
    <m/>
    <m/>
    <x v="19"/>
    <n v="2900"/>
    <n v="700"/>
    <m/>
    <m/>
    <m/>
    <n v="700"/>
    <n v="0.5"/>
    <n v="350"/>
    <n v="350"/>
    <n v="11"/>
    <n v="2023"/>
    <n v="11"/>
    <e v="#NAME?"/>
    <x v="0"/>
    <x v="11"/>
  </r>
  <r>
    <x v="0"/>
    <m/>
    <m/>
    <s v="LOCATED"/>
    <m/>
    <s v="EGNA"/>
    <m/>
    <s v="Third Chance"/>
    <n v="10689096"/>
    <m/>
    <m/>
    <d v="2023-10-11T00:00:00"/>
    <m/>
    <s v="https://fjong.com/admin/pages/edit-outfit/outfit.64a0e45c83dc4304becbf6218ac02fb8"/>
    <s v="FWSS"/>
    <s v="S Isabella Wrap Top Mint Dandy"/>
    <m/>
    <s v="anneli.erichsen@egna.no"/>
    <m/>
    <m/>
    <m/>
    <x v="0"/>
    <n v="2700"/>
    <n v="699"/>
    <n v="0.3"/>
    <m/>
    <m/>
    <n v="489.29999999999995"/>
    <n v="0"/>
    <n v="0"/>
    <n v="489.29999999999995"/>
    <n v="10"/>
    <n v="2023"/>
    <n v="10"/>
    <e v="#NAME?"/>
    <x v="0"/>
    <x v="10"/>
  </r>
  <r>
    <x v="0"/>
    <m/>
    <m/>
    <s v="LOCATED"/>
    <m/>
    <s v="EGNA"/>
    <m/>
    <s v="Third Chance"/>
    <n v="88100892"/>
    <m/>
    <m/>
    <d v="2023-10-11T00:00:00"/>
    <m/>
    <s v="https://fjong.com/admin/pages/edit-outfit/outfit.0be9f27abad946bb85bf726761aa1042"/>
    <s v="Designers Remix"/>
    <s v="L Kevin Skirt"/>
    <m/>
    <s v="anneli.erichsen@egna.no"/>
    <m/>
    <m/>
    <m/>
    <x v="1"/>
    <n v="1800"/>
    <n v="750"/>
    <n v="0.3"/>
    <m/>
    <m/>
    <n v="525"/>
    <n v="0.8"/>
    <n v="420"/>
    <n v="105"/>
    <n v="10"/>
    <n v="2023"/>
    <n v="10"/>
    <e v="#NAME?"/>
    <x v="0"/>
    <x v="10"/>
  </r>
  <r>
    <x v="0"/>
    <m/>
    <m/>
    <s v="LOCATED"/>
    <m/>
    <s v="EGNA"/>
    <m/>
    <s v="Third Chance"/>
    <s v="88101087"/>
    <m/>
    <m/>
    <d v="2023-10-11T00:00:00"/>
    <m/>
    <s v="https://fjong.com/admin/pages/edit-outfit/outfit.0cac6908c7c84c2ab497ead9592357b9"/>
    <s v="Ganni"/>
    <s v="XS 1 Cameron Dotted Blouse"/>
    <m/>
    <s v="anneli.erichsen@egna.no"/>
    <m/>
    <m/>
    <m/>
    <x v="1"/>
    <n v="2000"/>
    <n v="699"/>
    <n v="0.3"/>
    <m/>
    <m/>
    <n v="489.29999999999995"/>
    <n v="0.8"/>
    <n v="391.44"/>
    <n v="97.859999999999957"/>
    <n v="10"/>
    <n v="2023"/>
    <n v="10"/>
    <e v="#NAME?"/>
    <x v="0"/>
    <x v="10"/>
  </r>
  <r>
    <x v="0"/>
    <m/>
    <m/>
    <s v="LOCATED"/>
    <m/>
    <s v="EGNA"/>
    <m/>
    <s v="Third Chance"/>
    <n v="88200166"/>
    <m/>
    <m/>
    <d v="2023-10-11T00:00:00"/>
    <m/>
    <s v="https://fjong.com/admin/pages/edit-outfit/outfit.1aeaa943d2aa4fea9c30dfadc8e77b38"/>
    <s v="IBEN"/>
    <s v="M2 Franco Shirt Blue Surf"/>
    <m/>
    <s v="anneli.erichsen@egna.no"/>
    <m/>
    <m/>
    <m/>
    <x v="5"/>
    <n v="2000"/>
    <n v="699"/>
    <n v="0.3"/>
    <m/>
    <m/>
    <n v="489.29999999999995"/>
    <n v="0.8"/>
    <n v="391.44"/>
    <n v="97.859999999999957"/>
    <n v="10"/>
    <n v="2023"/>
    <n v="10"/>
    <e v="#NAME?"/>
    <x v="0"/>
    <x v="10"/>
  </r>
  <r>
    <x v="0"/>
    <m/>
    <m/>
    <s v="LOCATED"/>
    <m/>
    <s v="EGNA"/>
    <m/>
    <s v="Third Chance"/>
    <n v="89003820"/>
    <m/>
    <m/>
    <d v="2023-10-11T00:00:00"/>
    <m/>
    <s v="https://fjong.com/admin/pages/edit-outfit/outfit.4906cc56db024c6aab7f83a9f4212446"/>
    <s v="C.L.E.A.N. by Christina Ledang"/>
    <s v="3XL Alex Denim Shirt"/>
    <m/>
    <s v="anneli.erichsen@egna.no"/>
    <m/>
    <m/>
    <m/>
    <x v="16"/>
    <n v="800"/>
    <n v="449"/>
    <n v="0.3"/>
    <m/>
    <m/>
    <n v="314.29999999999995"/>
    <n v="0.5"/>
    <n v="157.14999999999998"/>
    <n v="157.14999999999998"/>
    <n v="10"/>
    <n v="2023"/>
    <n v="10"/>
    <e v="#NAME?"/>
    <x v="0"/>
    <x v="10"/>
  </r>
  <r>
    <x v="0"/>
    <m/>
    <m/>
    <s v="LOCATED"/>
    <m/>
    <s v="EGNA"/>
    <m/>
    <s v="Third Chance"/>
    <n v="89003822"/>
    <m/>
    <m/>
    <d v="2023-10-11T00:00:00"/>
    <m/>
    <s v="https://fjong.com/admin/pages/edit-outfit/outfit.ac4a27dc4973411cb3b4e0031d246217"/>
    <s v="C.L.E.A.N. by Christina Ledang"/>
    <s v="3XL Alex Denim Shirt"/>
    <m/>
    <s v="anneli.erichsen@egna.no"/>
    <m/>
    <m/>
    <m/>
    <x v="16"/>
    <n v="800"/>
    <n v="449"/>
    <n v="0.3"/>
    <m/>
    <m/>
    <n v="314.29999999999995"/>
    <n v="0.5"/>
    <n v="157.14999999999998"/>
    <n v="157.14999999999998"/>
    <n v="10"/>
    <n v="2023"/>
    <n v="10"/>
    <e v="#NAME?"/>
    <x v="0"/>
    <x v="10"/>
  </r>
  <r>
    <x v="0"/>
    <m/>
    <m/>
    <s v="LOCATED"/>
    <m/>
    <s v="EGNA"/>
    <m/>
    <s v="Third Chance"/>
    <n v="89003542"/>
    <m/>
    <m/>
    <d v="2023-10-11T00:00:00"/>
    <m/>
    <s v="https://fjong.com/admin/pages/edit-outfit/outfit.1d019cb2152540609969684aa547d21e"/>
    <s v="Holzweiler"/>
    <s v="XS Aliquan Green Sengi Top"/>
    <m/>
    <s v="anneli.erichsen@egna.no"/>
    <m/>
    <m/>
    <m/>
    <x v="6"/>
    <n v="2200"/>
    <n v="749"/>
    <n v="0.3"/>
    <m/>
    <m/>
    <n v="524.29999999999995"/>
    <n v="0.8"/>
    <n v="419.44"/>
    <n v="104.85999999999996"/>
    <n v="10"/>
    <n v="2023"/>
    <n v="10"/>
    <e v="#NAME?"/>
    <x v="0"/>
    <x v="10"/>
  </r>
  <r>
    <x v="0"/>
    <m/>
    <m/>
    <s v="LOCATED"/>
    <m/>
    <s v="EGNA"/>
    <m/>
    <s v="Third Chance"/>
    <n v="89003186"/>
    <m/>
    <m/>
    <d v="2023-10-11T00:00:00"/>
    <m/>
    <s v="https://fjong.com/admin/pages/edit-outfit/outfit.e7badb6799c6447c9df6fb446d00aefb"/>
    <s v="SOYAAULAIT"/>
    <s v="XL Black Gallè Mesh Vest"/>
    <m/>
    <s v="anneli.erichsen@egna.no"/>
    <m/>
    <m/>
    <m/>
    <x v="15"/>
    <n v="2200"/>
    <n v="849"/>
    <n v="0.3"/>
    <m/>
    <m/>
    <n v="594.29999999999995"/>
    <n v="0.5"/>
    <n v="297.14999999999998"/>
    <n v="297.14999999999998"/>
    <n v="10"/>
    <n v="2023"/>
    <n v="10"/>
    <e v="#NAME?"/>
    <x v="0"/>
    <x v="10"/>
  </r>
  <r>
    <x v="0"/>
    <m/>
    <m/>
    <s v="LOCATED"/>
    <m/>
    <s v="EGNA"/>
    <m/>
    <s v="Third Chance"/>
    <n v="89002001"/>
    <m/>
    <m/>
    <d v="2023-10-11T00:00:00"/>
    <m/>
    <s v="https://fjong.com/admin/pages/edit-outfit/outfit.5d683972fd1e499cbc818cb964bf1420"/>
    <s v="Urban Pioneers"/>
    <s v="S Coral Sweater"/>
    <m/>
    <s v="anneli.erichsen@egna.no"/>
    <m/>
    <m/>
    <m/>
    <x v="12"/>
    <n v="1000"/>
    <n v="549"/>
    <n v="0.3"/>
    <m/>
    <m/>
    <n v="384.29999999999995"/>
    <n v="0.8"/>
    <n v="307.44"/>
    <n v="76.859999999999957"/>
    <n v="10"/>
    <n v="2023"/>
    <n v="10"/>
    <e v="#NAME?"/>
    <x v="0"/>
    <x v="10"/>
  </r>
  <r>
    <x v="0"/>
    <m/>
    <m/>
    <s v="LOCATED"/>
    <m/>
    <s v="EGNA"/>
    <m/>
    <s v="Third Chance"/>
    <n v="89003750"/>
    <m/>
    <m/>
    <d v="2023-10-11T00:00:00"/>
    <m/>
    <s v="https://fjong.com/admin/pages/edit-outfit/outfit.98068f7191b048d8a1802f936efc0e04"/>
    <s v="C.L.E.A.N. by Christina Ledang"/>
    <s v="XS C.L.E.A.N Dress Grey"/>
    <m/>
    <s v="anneli.erichsen@egna.no"/>
    <m/>
    <m/>
    <m/>
    <x v="16"/>
    <n v="600"/>
    <n v="449"/>
    <n v="0.3"/>
    <m/>
    <m/>
    <n v="314.29999999999995"/>
    <n v="0.5"/>
    <n v="157.14999999999998"/>
    <n v="157.14999999999998"/>
    <n v="10"/>
    <n v="2023"/>
    <n v="10"/>
    <e v="#NAME?"/>
    <x v="0"/>
    <x v="10"/>
  </r>
  <r>
    <x v="0"/>
    <m/>
    <m/>
    <s v="LOCATED"/>
    <m/>
    <s v="EGNA"/>
    <m/>
    <s v="Third Chance"/>
    <n v="89003768"/>
    <m/>
    <m/>
    <d v="2023-10-11T00:00:00"/>
    <m/>
    <s v="https://fjong.com/admin/pages/edit-outfit/outfit.2dfb6e55b7e949d08c177f65e676bf6c"/>
    <s v="C.L.E.A.N. by Christina Ledang"/>
    <s v="XL Spring Dress Black"/>
    <m/>
    <s v="anneli.erichsen@egna.no"/>
    <m/>
    <m/>
    <m/>
    <x v="16"/>
    <n v="600"/>
    <n v="349"/>
    <n v="0.3"/>
    <m/>
    <m/>
    <n v="244.29999999999998"/>
    <n v="0.5"/>
    <n v="122.14999999999999"/>
    <n v="122.14999999999999"/>
    <n v="10"/>
    <n v="2023"/>
    <n v="10"/>
    <e v="#NAME?"/>
    <x v="0"/>
    <x v="10"/>
  </r>
  <r>
    <x v="0"/>
    <m/>
    <m/>
    <s v="LOCATED"/>
    <m/>
    <s v="EGNA"/>
    <m/>
    <s v="Third Chance"/>
    <n v="89003788"/>
    <m/>
    <m/>
    <d v="2023-10-11T00:00:00"/>
    <m/>
    <s v="https://fjong.com/admin/pages/edit-outfit/outfit.21def3c682b9458da15fbbd6a0135dcf"/>
    <s v="C.L.E.A.N. by Christina Ledang"/>
    <s v="S Spring Dress Grey"/>
    <m/>
    <s v="anneli.erichsen@egna.no"/>
    <m/>
    <m/>
    <m/>
    <x v="16"/>
    <n v="600"/>
    <n v="349"/>
    <n v="0.3"/>
    <m/>
    <m/>
    <n v="244.29999999999998"/>
    <n v="0.5"/>
    <n v="122.14999999999999"/>
    <n v="122.14999999999999"/>
    <n v="10"/>
    <n v="2023"/>
    <n v="10"/>
    <e v="#NAME?"/>
    <x v="0"/>
    <x v="10"/>
  </r>
  <r>
    <x v="0"/>
    <m/>
    <m/>
    <s v="LOCATED"/>
    <m/>
    <s v="EGNA"/>
    <m/>
    <s v="Third Chance"/>
    <n v="89003795"/>
    <m/>
    <m/>
    <d v="2023-10-11T00:00:00"/>
    <m/>
    <s v="https://fjong.com/admin/pages/edit-outfit/outfit.831c35bffa05471a88c438aa6fce5bcd"/>
    <s v="C.L.E.A.N. by Christina Ledang"/>
    <s v="S Spring Dress Grey"/>
    <m/>
    <s v="anneli.erichsen@egna.no"/>
    <m/>
    <m/>
    <m/>
    <x v="16"/>
    <n v="600"/>
    <n v="349"/>
    <n v="0.3"/>
    <m/>
    <m/>
    <n v="244.29999999999998"/>
    <n v="0.5"/>
    <n v="122.14999999999999"/>
    <n v="122.14999999999999"/>
    <n v="10"/>
    <n v="2023"/>
    <n v="10"/>
    <e v="#NAME?"/>
    <x v="0"/>
    <x v="10"/>
  </r>
  <r>
    <x v="0"/>
    <m/>
    <m/>
    <s v="LOCATED"/>
    <m/>
    <s v="EGNA"/>
    <m/>
    <s v="Third Chance"/>
    <n v="89003480"/>
    <m/>
    <m/>
    <d v="2023-10-11T00:00:00"/>
    <m/>
    <s v="https://fjong.com/admin/pages/edit-outfit/outfit.eec707e09eb6407e9fad648aa0df045c"/>
    <s v="Holzweiler"/>
    <s v="S Black Gate Dress"/>
    <m/>
    <s v="anneli.erichsen@egna.no"/>
    <m/>
    <m/>
    <m/>
    <x v="6"/>
    <n v="2000"/>
    <n v="799"/>
    <n v="0.3"/>
    <m/>
    <m/>
    <n v="559.29999999999995"/>
    <n v="0.8"/>
    <n v="447.44"/>
    <n v="111.85999999999996"/>
    <n v="10"/>
    <n v="2023"/>
    <n v="10"/>
    <e v="#NAME?"/>
    <x v="0"/>
    <x v="10"/>
  </r>
  <r>
    <x v="0"/>
    <m/>
    <m/>
    <s v="LOCATED"/>
    <m/>
    <s v="EGNA"/>
    <m/>
    <s v="Third Chance"/>
    <n v="89003527"/>
    <m/>
    <m/>
    <d v="2023-10-11T00:00:00"/>
    <m/>
    <s v="https://fjong.com/admin/pages/edit-outfit/outfit.200c88e2c54d4176a8c67623f8a24bc3"/>
    <s v="Holzweiler"/>
    <s v="XS Green Voss Skirt"/>
    <m/>
    <s v="anneli.erichsen@egna.no"/>
    <m/>
    <m/>
    <m/>
    <x v="6"/>
    <n v="2000"/>
    <n v="799"/>
    <n v="0.3"/>
    <m/>
    <m/>
    <n v="559.29999999999995"/>
    <n v="0.8"/>
    <n v="447.44"/>
    <n v="111.85999999999996"/>
    <n v="10"/>
    <n v="2023"/>
    <n v="10"/>
    <e v="#NAME?"/>
    <x v="0"/>
    <x v="10"/>
  </r>
  <r>
    <x v="0"/>
    <m/>
    <m/>
    <s v="LOCATED"/>
    <m/>
    <s v="EGNA"/>
    <m/>
    <s v="Third Chance"/>
    <n v="89003670"/>
    <m/>
    <m/>
    <d v="2023-10-11T00:00:00"/>
    <m/>
    <s v="https://fjong.com/admin/pages/edit-outfit/outfit.672d1150b3e249278408503394d8d5b5"/>
    <s v="FWSS"/>
    <s v="M Wabi Embroidered Bright White Shirt"/>
    <m/>
    <s v="anneli.erichsen@egna.no"/>
    <m/>
    <m/>
    <m/>
    <x v="11"/>
    <n v="2000"/>
    <n v="599"/>
    <n v="0.3"/>
    <m/>
    <m/>
    <n v="419.29999999999995"/>
    <n v="0.5"/>
    <n v="209.64999999999998"/>
    <n v="209.64999999999998"/>
    <n v="10"/>
    <n v="2023"/>
    <n v="10"/>
    <e v="#NAME?"/>
    <x v="0"/>
    <x v="10"/>
  </r>
  <r>
    <x v="0"/>
    <m/>
    <m/>
    <s v="LOCATED"/>
    <m/>
    <s v="EGNA"/>
    <m/>
    <s v="Third Chance"/>
    <n v="88001145"/>
    <m/>
    <m/>
    <d v="2023-10-11T00:00:00"/>
    <m/>
    <s v="https://fjong.com/admin/pages/edit-outfit/outfit.cd92590952d54e1d8b3bec0bbecb901b"/>
    <s v="FWSS"/>
    <s v="L Lovise Shirt Jet Stream White"/>
    <m/>
    <s v="anneli.erichsen@egna.no"/>
    <m/>
    <m/>
    <m/>
    <x v="0"/>
    <n v="2200"/>
    <n v="449"/>
    <n v="0.3"/>
    <m/>
    <m/>
    <n v="314.29999999999995"/>
    <n v="0"/>
    <n v="0"/>
    <n v="314.29999999999995"/>
    <n v="10"/>
    <n v="2023"/>
    <n v="10"/>
    <e v="#NAME?"/>
    <x v="0"/>
    <x v="10"/>
  </r>
  <r>
    <x v="0"/>
    <m/>
    <m/>
    <s v="LOCATED"/>
    <m/>
    <s v="Helene Vølen"/>
    <m/>
    <s v="CS"/>
    <s v="OKALEY-1"/>
    <m/>
    <m/>
    <d v="2024-01-18T00:00:00"/>
    <m/>
    <s v="https://fjong.com/admin/pages/edit-outfit/outfit.4a90e6e831c644d2b999953b34aba3b7"/>
    <s v="OAKLEY"/>
    <s v="Pink/Orange Ski Goggles"/>
    <m/>
    <s v="helenevolen@hotmail.no"/>
    <m/>
    <m/>
    <m/>
    <x v="3"/>
    <n v="1800"/>
    <n v="390"/>
    <m/>
    <m/>
    <m/>
    <n v="390"/>
    <n v="0.8"/>
    <n v="312"/>
    <n v="78"/>
    <n v="1"/>
    <n v="2024"/>
    <n v="1"/>
    <e v="#NAME?"/>
    <x v="0"/>
    <x v="0"/>
  </r>
  <r>
    <x v="0"/>
    <m/>
    <m/>
    <s v="LOCATED"/>
    <m/>
    <s v="Marthe Strand"/>
    <m/>
    <s v="CS"/>
    <n v="89001017"/>
    <m/>
    <m/>
    <d v="2024-01-24T00:00:00"/>
    <m/>
    <s v="https://fjong.com/admin/pages/edit-outfit/outfit.b9570eaee25d469c88909ca3b463ca42"/>
    <s v="Holzweiler"/>
    <s v="Yellow Oda Jeans"/>
    <m/>
    <m/>
    <m/>
    <m/>
    <m/>
    <x v="6"/>
    <n v="2400"/>
    <n v="700"/>
    <m/>
    <m/>
    <m/>
    <n v="700"/>
    <n v="0.8"/>
    <n v="560"/>
    <n v="140"/>
    <n v="1"/>
    <n v="2024"/>
    <n v="1"/>
    <e v="#NAME?"/>
    <x v="0"/>
    <x v="0"/>
  </r>
  <r>
    <x v="2"/>
    <m/>
    <m/>
    <s v="LOCATED"/>
    <m/>
    <s v="Anne Marit Vigerust"/>
    <m/>
    <s v="Archive"/>
    <n v="89005521"/>
    <m/>
    <m/>
    <d v="2024-01-24T00:00:00"/>
    <m/>
    <s v="https://fjong.com/admin/pages/edit-outfit/outfit.9b91cfa8ae264faaab1b9f8538aab066"/>
    <s v="FWSS"/>
    <s v="M Aagot Bright White "/>
    <m/>
    <s v="annemarit.rv@gmail.com"/>
    <m/>
    <m/>
    <m/>
    <x v="11"/>
    <n v="1900"/>
    <n v="350"/>
    <n v="0.2"/>
    <m/>
    <n v="80"/>
    <n v="360"/>
    <n v="0.5"/>
    <n v="180"/>
    <n v="180"/>
    <n v="1"/>
    <n v="2024"/>
    <n v="1"/>
    <e v="#NAME?"/>
    <x v="0"/>
    <x v="0"/>
  </r>
  <r>
    <x v="0"/>
    <m/>
    <m/>
    <s v="LOCATED"/>
    <m/>
    <s v="Anne Marit Vigerust"/>
    <m/>
    <s v="Archive"/>
    <n v="89001959"/>
    <m/>
    <m/>
    <d v="2024-01-24T00:00:00"/>
    <m/>
    <s v="https://fjong.com/admin/pages/edit-outfit/outfit.cf6a1c3019e04007954fdd515c7368b7"/>
    <s v="Ella&amp;il"/>
    <s v="M Black Tia Linen Dress"/>
    <m/>
    <s v="annemarit.rv@gmail.com"/>
    <m/>
    <m/>
    <m/>
    <x v="17"/>
    <n v="2000"/>
    <n v="550"/>
    <n v="0.2"/>
    <m/>
    <m/>
    <n v="440"/>
    <n v="0.8"/>
    <n v="352"/>
    <n v="88"/>
    <n v="1"/>
    <n v="2024"/>
    <n v="1"/>
    <e v="#NAME?"/>
    <x v="0"/>
    <x v="0"/>
  </r>
  <r>
    <x v="0"/>
    <m/>
    <m/>
    <s v="LOCATED"/>
    <m/>
    <s v="Anne Marit Vigerust"/>
    <m/>
    <s v="Archive"/>
    <n v="89003672"/>
    <m/>
    <m/>
    <d v="2024-01-24T00:00:00"/>
    <m/>
    <s v="https://fjong.com/admin/pages/edit-outfit/outfit.7333495cc8154c1993b042541f0a2cdf"/>
    <s v="FWSS"/>
    <s v="S Pauline Short Green Milieu Dress"/>
    <m/>
    <s v="annemarit.rv@gmail.com"/>
    <m/>
    <m/>
    <m/>
    <x v="11"/>
    <n v="1900"/>
    <n v="450"/>
    <n v="0.2"/>
    <m/>
    <m/>
    <n v="360"/>
    <n v="0.5"/>
    <n v="180"/>
    <n v="180"/>
    <n v="1"/>
    <n v="2024"/>
    <n v="1"/>
    <e v="#NAME?"/>
    <x v="0"/>
    <x v="0"/>
  </r>
  <r>
    <x v="0"/>
    <m/>
    <m/>
    <s v="LOCATED"/>
    <m/>
    <s v="Anne Marit Vigerust"/>
    <m/>
    <s v="Archive"/>
    <n v="88200969"/>
    <m/>
    <m/>
    <d v="2024-01-24T00:00:00"/>
    <m/>
    <s v="https://fjong.com/admin/pages/edit-outfit/outfit.3ca39a7438e141ff8f0ba18b67d92062"/>
    <s v="FWSS"/>
    <s v="S Margit Broderie Anglais Bright White Dress"/>
    <m/>
    <s v="annemarit.rv@gmail.com"/>
    <m/>
    <m/>
    <m/>
    <x v="11"/>
    <n v="2800"/>
    <n v="700"/>
    <n v="0.2"/>
    <m/>
    <m/>
    <n v="560"/>
    <n v="0.5"/>
    <n v="280"/>
    <n v="280"/>
    <n v="1"/>
    <n v="2024"/>
    <n v="1"/>
    <e v="#NAME?"/>
    <x v="0"/>
    <x v="0"/>
  </r>
  <r>
    <x v="0"/>
    <m/>
    <m/>
    <s v="LOCATED"/>
    <m/>
    <s v="Anne Marit Vigerust"/>
    <m/>
    <s v="Archive"/>
    <n v="89005580"/>
    <m/>
    <m/>
    <d v="2024-01-24T00:00:00"/>
    <m/>
    <s v="https://fjong.com/admin/pages/edit-outfit/outfit.70b5ab1c04424f52970827c675ad271e"/>
    <s v="Skappel"/>
    <s v="L Alyss Oversize Shirt Beige"/>
    <m/>
    <s v="annemarit.rv@gmail.com"/>
    <m/>
    <m/>
    <m/>
    <x v="25"/>
    <n v="1300"/>
    <n v="400"/>
    <n v="0.2"/>
    <m/>
    <m/>
    <n v="320"/>
    <n v="0.5"/>
    <n v="160"/>
    <n v="160"/>
    <n v="1"/>
    <n v="2024"/>
    <n v="1"/>
    <e v="#NAME?"/>
    <x v="0"/>
    <x v="0"/>
  </r>
  <r>
    <x v="3"/>
    <m/>
    <m/>
    <s v="LOCATED"/>
    <m/>
    <s v="Tone Bentzen"/>
    <m/>
    <s v="Archive"/>
    <n v="89006688"/>
    <m/>
    <m/>
    <d v="2024-01-24T00:00:00"/>
    <m/>
    <s v="https://fjong.com/admin/pages/edit-outfit/outfit.65c8d709b89742788180f5c5225ac08c"/>
    <s v="Veronica B. Vallenes"/>
    <s v="M Sweet Life Trousers"/>
    <m/>
    <s v="tb@monsun.com"/>
    <m/>
    <m/>
    <m/>
    <x v="29"/>
    <n v="1900"/>
    <n v="500"/>
    <n v="0.2"/>
    <m/>
    <n v="80"/>
    <n v="480"/>
    <n v="0.5"/>
    <n v="240"/>
    <n v="240"/>
    <n v="1"/>
    <n v="2024"/>
    <n v="1"/>
    <e v="#NAME?"/>
    <x v="0"/>
    <x v="0"/>
  </r>
  <r>
    <x v="2"/>
    <m/>
    <m/>
    <s v="LOCATED"/>
    <m/>
    <s v="Marie Saunes"/>
    <m/>
    <s v="Archive"/>
    <n v="88100299"/>
    <m/>
    <m/>
    <d v="2024-01-24T00:00:00"/>
    <m/>
    <s v="https://fjong.com/admin/pages/edit-outfit/outfit.2d4ed8658aa045b29663902f1e0ce84a"/>
    <s v="FWSS"/>
    <s v="Sonder Stripes Bente Blouse"/>
    <m/>
    <s v="mariesaunes@gmail.com"/>
    <m/>
    <m/>
    <m/>
    <x v="3"/>
    <s v="1900"/>
    <n v="570"/>
    <n v="0.2"/>
    <m/>
    <m/>
    <n v="456"/>
    <n v="0.8"/>
    <n v="364.8"/>
    <n v="91.199999999999989"/>
    <n v="1"/>
    <n v="2024"/>
    <n v="1"/>
    <e v="#NAME?"/>
    <x v="0"/>
    <x v="0"/>
  </r>
  <r>
    <x v="2"/>
    <m/>
    <m/>
    <s v="LOCATED"/>
    <m/>
    <s v="Idunn Helle"/>
    <m/>
    <s v="Archive"/>
    <n v="88001844"/>
    <m/>
    <m/>
    <d v="2024-01-24T00:00:00"/>
    <m/>
    <s v="https://fjong.com/admin/pages/edit-outfit/outfit.4688b412bce3457a9c1727fd38ab4a06"/>
    <s v="By Malene Birger"/>
    <s v="L Satin Trousers Black"/>
    <m/>
    <s v="idunn.helle@hotmail.com"/>
    <m/>
    <m/>
    <m/>
    <x v="0"/>
    <n v="1800"/>
    <n v="450"/>
    <n v="0.2"/>
    <m/>
    <n v="80"/>
    <n v="440"/>
    <n v="0"/>
    <n v="0"/>
    <n v="440"/>
    <n v="1"/>
    <n v="2024"/>
    <n v="1"/>
    <e v="#NAME?"/>
    <x v="0"/>
    <x v="0"/>
  </r>
  <r>
    <x v="0"/>
    <m/>
    <m/>
    <s v="LOCATED"/>
    <m/>
    <s v="Idunn Helle"/>
    <m/>
    <s v="Archive"/>
    <n v="89006123"/>
    <m/>
    <m/>
    <d v="2024-01-24T00:00:00"/>
    <m/>
    <s v="https://fjong.com/admin/pages/edit-outfit/outfit.471fa47a1ef745898ba066c52fa7e8d1"/>
    <s v="InWear"/>
    <s v="L JadelW Dress"/>
    <m/>
    <s v="idunn.helle@hotmail.com"/>
    <m/>
    <m/>
    <m/>
    <x v="3"/>
    <n v="1200"/>
    <n v="250"/>
    <n v="0.2"/>
    <m/>
    <m/>
    <n v="200"/>
    <n v="0.8"/>
    <n v="160"/>
    <n v="40"/>
    <n v="1"/>
    <n v="2024"/>
    <n v="1"/>
    <e v="#NAME?"/>
    <x v="0"/>
    <x v="0"/>
  </r>
  <r>
    <x v="2"/>
    <m/>
    <m/>
    <s v="LOCATED"/>
    <m/>
    <s v="Frid Svendsen"/>
    <m/>
    <s v="Archive"/>
    <n v="88000438"/>
    <m/>
    <m/>
    <d v="2024-01-24T00:00:00"/>
    <m/>
    <s v="https://fjong.com/admin/pages/edit-outfit/outfit.e3bf7fedde71456db683e017a65e9814"/>
    <s v="Samsøe &amp; Samsøe"/>
    <s v="M Hilda Black Blouse"/>
    <m/>
    <s v="frid.svendsen@gmail.com"/>
    <m/>
    <m/>
    <m/>
    <x v="0"/>
    <n v="1000"/>
    <n v="250"/>
    <n v="0.2"/>
    <m/>
    <n v="80"/>
    <n v="280"/>
    <n v="0"/>
    <n v="0"/>
    <n v="280"/>
    <n v="1"/>
    <n v="2024"/>
    <n v="1"/>
    <e v="#NAME?"/>
    <x v="0"/>
    <x v="0"/>
  </r>
  <r>
    <x v="4"/>
    <m/>
    <m/>
    <s v="LOCATED"/>
    <m/>
    <s v="Frid Svendsen"/>
    <m/>
    <s v="Archive"/>
    <n v="89004462"/>
    <m/>
    <m/>
    <d v="2024-01-24T00:00:00"/>
    <m/>
    <s v="https://fjong.com/admin/pages/edit-outfit/outfit.3434ac6ea6f947f88b27a6c7eae9fb53"/>
    <s v="Ella&amp;Il"/>
    <s v="L Isabella Merino Pants"/>
    <m/>
    <s v="frid.svendsen@gmail.com"/>
    <m/>
    <m/>
    <m/>
    <x v="3"/>
    <n v="1800"/>
    <n v="350"/>
    <n v="0.2"/>
    <n v="280"/>
    <m/>
    <n v="0"/>
    <n v="0.8"/>
    <n v="0"/>
    <n v="0"/>
    <n v="1"/>
    <n v="2024"/>
    <n v="1"/>
    <e v="#NAME?"/>
    <x v="0"/>
    <x v="0"/>
  </r>
  <r>
    <x v="4"/>
    <m/>
    <m/>
    <s v="LOCATED"/>
    <m/>
    <s v="Frid Svendsen"/>
    <m/>
    <s v="Archive"/>
    <n v="88200933"/>
    <m/>
    <m/>
    <d v="2024-01-24T00:00:00"/>
    <m/>
    <s v="https://fjong.com/admin/pages/edit-outfit/outfit.968023fd0b064e9388ac1f02d358b91a"/>
    <s v="FWSS"/>
    <s v="S Papyrus Annika Sweater"/>
    <m/>
    <s v="frid.svendsen@gmail.com"/>
    <m/>
    <m/>
    <m/>
    <x v="11"/>
    <n v="1700"/>
    <n v="200"/>
    <n v="0.2"/>
    <n v="160"/>
    <m/>
    <n v="0"/>
    <n v="0.5"/>
    <n v="0"/>
    <n v="0"/>
    <n v="1"/>
    <n v="2024"/>
    <n v="1"/>
    <e v="#NAME?"/>
    <x v="0"/>
    <x v="0"/>
  </r>
  <r>
    <x v="2"/>
    <m/>
    <m/>
    <s v="LOCATED"/>
    <m/>
    <s v="Linn Harbo Dahle"/>
    <m/>
    <s v="Archive"/>
    <n v="89004033"/>
    <m/>
    <m/>
    <d v="2024-01-24T00:00:00"/>
    <m/>
    <s v="https://fjong.com/admin/pages/edit-outfit/outfit.49df221ce897464aa7b83bd8ac5be754"/>
    <s v="FWSS"/>
    <s v="M Lovise Shirt Green"/>
    <m/>
    <s v="linnharbodahle@gmail.com"/>
    <m/>
    <m/>
    <m/>
    <x v="11"/>
    <n v="2200"/>
    <n v="500"/>
    <n v="0.2"/>
    <m/>
    <n v="80"/>
    <n v="480"/>
    <n v="0.5"/>
    <n v="240"/>
    <n v="240"/>
    <n v="1"/>
    <n v="2024"/>
    <n v="1"/>
    <e v="#NAME?"/>
    <x v="0"/>
    <x v="0"/>
  </r>
  <r>
    <x v="5"/>
    <m/>
    <m/>
    <s v="LOCATED"/>
    <m/>
    <s v="Inger Løvåsen"/>
    <m/>
    <s v="Archive"/>
    <n v="89005529"/>
    <m/>
    <m/>
    <d v="2024-01-24T00:00:00"/>
    <m/>
    <s v="https://fjong.com/admin/pages/edit-outfit/outfit.ad94ae59e5b9410a873c49ee467fe906"/>
    <s v="FWSS"/>
    <s v="L Bente Anthracite Black "/>
    <m/>
    <s v="inger_lovasen@hotmail.com"/>
    <m/>
    <m/>
    <m/>
    <x v="11"/>
    <n v="2000"/>
    <n v="450"/>
    <n v="0.2"/>
    <m/>
    <n v="80"/>
    <n v="440"/>
    <n v="0.5"/>
    <n v="220"/>
    <n v="220"/>
    <n v="1"/>
    <n v="2024"/>
    <n v="1"/>
    <e v="#NAME?"/>
    <x v="0"/>
    <x v="0"/>
  </r>
  <r>
    <x v="0"/>
    <m/>
    <m/>
    <s v="ETTERSEND"/>
    <m/>
    <s v="Inger Løvåsen"/>
    <m/>
    <s v="Archive"/>
    <n v="89006899"/>
    <m/>
    <m/>
    <d v="2024-01-24T00:00:00"/>
    <m/>
    <s v="https://fjong.com/admin/pages/edit-outfit/outfit.c740eb70dbf8428aa911eb00d6827088"/>
    <s v="Ane Mone"/>
    <s v="XL Brown Suede Skirt"/>
    <m/>
    <s v="inger_lovasen@hotmail.com"/>
    <m/>
    <m/>
    <m/>
    <x v="30"/>
    <n v="2400"/>
    <n v="600"/>
    <n v="0.2"/>
    <m/>
    <m/>
    <n v="480"/>
    <n v="0.5"/>
    <n v="240"/>
    <n v="240"/>
    <n v="1"/>
    <n v="2024"/>
    <n v="1"/>
    <e v="#NAME?"/>
    <x v="0"/>
    <x v="0"/>
  </r>
  <r>
    <x v="2"/>
    <m/>
    <m/>
    <s v="LOCATED"/>
    <m/>
    <s v="Anne-Britt Strugstad"/>
    <m/>
    <s v="Archive"/>
    <n v="89001006"/>
    <m/>
    <m/>
    <d v="2024-01-24T00:00:00"/>
    <m/>
    <s v="https://fjong.com/admin/pages/edit-outfit/outfit.4fa754204ea44caabb43ecd64f118dd6"/>
    <s v="Holzweiler"/>
    <s v="M Sand  Poddle99 Blazer "/>
    <m/>
    <s v="strugstad.annenritt@gmail.com"/>
    <m/>
    <m/>
    <m/>
    <x v="6"/>
    <n v="3500"/>
    <n v="500"/>
    <n v="0.2"/>
    <m/>
    <n v="80"/>
    <n v="480"/>
    <n v="0.8"/>
    <n v="384"/>
    <n v="96"/>
    <n v="1"/>
    <n v="2024"/>
    <n v="1"/>
    <e v="#NAME?"/>
    <x v="0"/>
    <x v="0"/>
  </r>
  <r>
    <x v="0"/>
    <m/>
    <m/>
    <s v="LOCATED"/>
    <m/>
    <s v="Anne-Britt Strugstad"/>
    <m/>
    <s v="Archive"/>
    <n v="89007024"/>
    <m/>
    <m/>
    <d v="2024-01-24T00:00:00"/>
    <m/>
    <s v="https://fjong.com/admin/pages/edit-outfit/outfit.65e7494b36ec4b92a62d064ba372e99c"/>
    <s v="FWSS"/>
    <s v="M Pink Silk Blouse "/>
    <m/>
    <s v="strugstad.annebritt@gmail.com"/>
    <m/>
    <m/>
    <m/>
    <x v="11"/>
    <n v="2500"/>
    <n v="600"/>
    <n v="0.2"/>
    <m/>
    <n v="80"/>
    <n v="560"/>
    <n v="0.5"/>
    <n v="280"/>
    <n v="280"/>
    <n v="1"/>
    <n v="2024"/>
    <n v="1"/>
    <e v="#NAME?"/>
    <x v="0"/>
    <x v="0"/>
  </r>
  <r>
    <x v="2"/>
    <m/>
    <m/>
    <s v="LOCATED"/>
    <m/>
    <s v="Maria Ekornes Myhre"/>
    <m/>
    <s v="Archive"/>
    <n v="88101367"/>
    <m/>
    <m/>
    <d v="2024-01-24T00:00:00"/>
    <m/>
    <s v="https://fjong.com/admin/pages/edit-outfit/outfit.ec1435833bc34c22bd77854905506581"/>
    <s v="FWSS"/>
    <s v="M Fatima Blouse"/>
    <m/>
    <s v="memyhre@gmail.com"/>
    <m/>
    <m/>
    <m/>
    <x v="7"/>
    <n v="1900"/>
    <n v="350"/>
    <n v="0.2"/>
    <m/>
    <n v="80"/>
    <n v="360"/>
    <n v="0"/>
    <n v="0"/>
    <n v="360"/>
    <n v="1"/>
    <n v="2024"/>
    <n v="1"/>
    <e v="#NAME?"/>
    <x v="0"/>
    <x v="0"/>
  </r>
  <r>
    <x v="2"/>
    <m/>
    <m/>
    <s v="LOCATED"/>
    <m/>
    <s v="Lise Sundem"/>
    <m/>
    <s v="Archive"/>
    <n v="88100021"/>
    <m/>
    <m/>
    <d v="2024-01-24T00:00:00"/>
    <m/>
    <s v="https://fjong.com/admin/pages/edit-outfit/outfit.4d15ca1915cf4639a9029a016640f7da"/>
    <s v="Faithfull The Brand"/>
    <s v="M Ari Zhoe Midi Dress"/>
    <m/>
    <s v="Lisundem@gmail.com"/>
    <m/>
    <m/>
    <m/>
    <x v="0"/>
    <n v="1800"/>
    <n v="550"/>
    <n v="0.2"/>
    <m/>
    <n v="80"/>
    <n v="520"/>
    <n v="0"/>
    <n v="0"/>
    <n v="520"/>
    <n v="1"/>
    <n v="2024"/>
    <n v="1"/>
    <e v="#NAME?"/>
    <x v="0"/>
    <x v="0"/>
  </r>
  <r>
    <x v="0"/>
    <m/>
    <m/>
    <s v="LOCATED"/>
    <m/>
    <s v="Lise Sundem"/>
    <m/>
    <s v="Archive"/>
    <n v="88101140"/>
    <m/>
    <m/>
    <d v="2024-01-24T00:00:00"/>
    <m/>
    <s v="https://fjong.com/admin/pages/edit-outfit/outfit.cf181b3cc29245dfb8ebf46f158719fe"/>
    <s v="Ganni"/>
    <s v="M Cameron Creme Blouse"/>
    <m/>
    <s v="Lisundem@gmail.com"/>
    <m/>
    <m/>
    <m/>
    <x v="1"/>
    <n v="2000"/>
    <n v="450"/>
    <n v="0.2"/>
    <m/>
    <m/>
    <n v="360"/>
    <n v="0.8"/>
    <n v="288"/>
    <n v="72"/>
    <n v="1"/>
    <n v="2024"/>
    <n v="1"/>
    <e v="#NAME?"/>
    <x v="0"/>
    <x v="0"/>
  </r>
  <r>
    <x v="2"/>
    <m/>
    <m/>
    <s v="LOCATED"/>
    <m/>
    <s v="Linda Storholm"/>
    <m/>
    <s v="Archive"/>
    <n v="88100277"/>
    <m/>
    <m/>
    <d v="2024-01-24T00:00:00"/>
    <m/>
    <s v="https://fjong.com/admin/pages/edit-outfit/outfit.9341a89b191cd49f"/>
    <s v="Holzweiler"/>
    <s v="M Celine Shearling Jacket"/>
    <m/>
    <s v="linda.storholm@gmail.com"/>
    <m/>
    <m/>
    <m/>
    <x v="0"/>
    <n v="12000"/>
    <n v="3500"/>
    <n v="0.2"/>
    <m/>
    <n v="80"/>
    <n v="2880"/>
    <n v="0"/>
    <n v="0"/>
    <n v="2880"/>
    <n v="1"/>
    <n v="2024"/>
    <n v="1"/>
    <e v="#NAME?"/>
    <x v="0"/>
    <x v="0"/>
  </r>
  <r>
    <x v="2"/>
    <m/>
    <m/>
    <s v="LOCATED"/>
    <m/>
    <s v="Ingvild Bakke"/>
    <m/>
    <s v="Archive"/>
    <n v="88001173"/>
    <m/>
    <m/>
    <d v="2024-01-24T00:00:00"/>
    <m/>
    <s v="https://fjong.com/admin/pages/edit-outfit/outfit.4c8d6c10b08440fcb06d8893d705124b"/>
    <s v="FWSS"/>
    <s v="XS Blue Fog Sealiner Teddy"/>
    <m/>
    <s v="ingvildsbakke@gmail.com"/>
    <m/>
    <m/>
    <m/>
    <x v="0"/>
    <n v="5500"/>
    <n v="1100"/>
    <n v="0.2"/>
    <m/>
    <n v="80"/>
    <n v="960"/>
    <n v="0"/>
    <n v="0"/>
    <n v="960"/>
    <n v="1"/>
    <n v="2024"/>
    <n v="1"/>
    <e v="#NAME?"/>
    <x v="0"/>
    <x v="0"/>
  </r>
  <r>
    <x v="6"/>
    <m/>
    <m/>
    <s v="LOCATED"/>
    <m/>
    <s v="Helene Nissen"/>
    <m/>
    <s v="Archive"/>
    <n v="89012034"/>
    <m/>
    <m/>
    <d v="2024-01-24T00:00:00"/>
    <m/>
    <s v="https://fjong.com/admin/pages/edit-outfit/outfit.c9b02cffa22042118df20e0d722f6fd5"/>
    <s v="ROTATE Birger Christensen"/>
    <s v="S Sierra Dress Riviera blue"/>
    <m/>
    <s v="helene.nissen@hotmail.com"/>
    <m/>
    <m/>
    <m/>
    <x v="26"/>
    <n v="2200"/>
    <n v="800"/>
    <n v="0.2"/>
    <m/>
    <n v="80"/>
    <n v="720"/>
    <n v="0.5"/>
    <n v="360"/>
    <n v="360"/>
    <n v="1"/>
    <n v="2024"/>
    <n v="1"/>
    <e v="#NAME?"/>
    <x v="0"/>
    <x v="0"/>
  </r>
  <r>
    <x v="2"/>
    <m/>
    <m/>
    <s v="LOCATED"/>
    <m/>
    <s v="Ingvild Hansson Kalsnes"/>
    <m/>
    <s v="Archive"/>
    <n v="89008839"/>
    <m/>
    <m/>
    <d v="2024-01-24T00:00:00"/>
    <m/>
    <s v="https://fjong.com/admin/pages/edit-outfit/outfit.c027595bed4c4920876929804025effa"/>
    <s v="ROTATE Birger Christensen"/>
    <s v="M Sequins Puff Sleeve Dress Pink "/>
    <m/>
    <s v="ingvild.kalsnes@hotmail.com"/>
    <m/>
    <m/>
    <m/>
    <x v="26"/>
    <n v="4700"/>
    <n v="1000"/>
    <n v="0.2"/>
    <m/>
    <n v="80"/>
    <n v="880"/>
    <n v="0.5"/>
    <n v="440"/>
    <n v="440"/>
    <n v="1"/>
    <n v="2024"/>
    <n v="1"/>
    <e v="#NAME?"/>
    <x v="0"/>
    <x v="0"/>
  </r>
  <r>
    <x v="6"/>
    <m/>
    <m/>
    <s v="LOCATED"/>
    <m/>
    <s v="Gun Berg"/>
    <m/>
    <s v="Archive"/>
    <n v="89005973"/>
    <m/>
    <m/>
    <d v="2024-01-25T00:00:00"/>
    <m/>
    <s v="https://fjong.com/admin/pages/edit-outfit/outfit.1ba117ad1dfc4db98e92536c9d6724fe"/>
    <s v="byTiMo"/>
    <s v="XS Vintage Cotton High Neck Vintage White Top"/>
    <m/>
    <s v="gun.berg@yahoo.no"/>
    <m/>
    <m/>
    <m/>
    <x v="0"/>
    <n v="1600"/>
    <n v="400"/>
    <n v="0.2"/>
    <m/>
    <n v="80"/>
    <n v="400"/>
    <n v="0"/>
    <n v="0"/>
    <n v="400"/>
    <n v="1"/>
    <n v="2024"/>
    <n v="1"/>
    <e v="#NAME?"/>
    <x v="0"/>
    <x v="0"/>
  </r>
  <r>
    <x v="2"/>
    <m/>
    <m/>
    <s v="LOCATED"/>
    <m/>
    <s v="Ane Johansen"/>
    <m/>
    <s v="Archive"/>
    <n v="89001018"/>
    <m/>
    <m/>
    <d v="2024-01-25T00:00:00"/>
    <m/>
    <s v="https://fjong.com/admin/pages/edit-outfit/outfit.48259c9070d34070bbde5c7f32ae10f9"/>
    <s v="Holzweiler"/>
    <s v="M Yellow Oda Jeans"/>
    <m/>
    <s v="terjeane@hotmail.com"/>
    <m/>
    <m/>
    <m/>
    <x v="6"/>
    <n v="2400"/>
    <n v="600"/>
    <n v="0.2"/>
    <m/>
    <n v="80"/>
    <n v="560"/>
    <n v="0.8"/>
    <n v="448"/>
    <n v="112"/>
    <n v="1"/>
    <n v="2024"/>
    <n v="1"/>
    <e v="#NAME?"/>
    <x v="0"/>
    <x v="0"/>
  </r>
  <r>
    <x v="2"/>
    <m/>
    <m/>
    <s v="LOCATED"/>
    <m/>
    <s v="Kristine Flaatten Furu"/>
    <m/>
    <s v="Archive"/>
    <n v="88001729"/>
    <m/>
    <m/>
    <d v="2024-01-25T00:00:00"/>
    <m/>
    <s v="https://fjong.com/admin/pages/edit-outfit/outfit.e44a0d3bd8d64f12bc5bc51af6effca2"/>
    <s v="Samsøe &amp; Samsøe"/>
    <s v="Lotus Top"/>
    <m/>
    <s v="kristine.flaatten@gmail.com"/>
    <m/>
    <m/>
    <m/>
    <x v="0"/>
    <n v="900"/>
    <n v="180"/>
    <n v="0.2"/>
    <m/>
    <n v="80"/>
    <n v="224"/>
    <n v="0"/>
    <n v="0"/>
    <n v="224"/>
    <n v="1"/>
    <n v="2024"/>
    <n v="1"/>
    <e v="#NAME?"/>
    <x v="0"/>
    <x v="0"/>
  </r>
  <r>
    <x v="0"/>
    <m/>
    <m/>
    <s v="LOCATED"/>
    <m/>
    <m/>
    <m/>
    <s v="Archive"/>
    <n v="89008483"/>
    <m/>
    <m/>
    <d v="2024-01-25T00:00:00"/>
    <m/>
    <s v="https://fjong.com/admin/pages/edit-outfit/outfit.4b1ed5fc99864b40808da594270adac7"/>
    <s v="VANS"/>
    <s v="Mn Aliso II Hip Pack"/>
    <m/>
    <s v="kristine.flaatten@gmail.com"/>
    <m/>
    <m/>
    <m/>
    <x v="0"/>
    <n v="0"/>
    <n v="200"/>
    <n v="0.2"/>
    <m/>
    <m/>
    <n v="160"/>
    <n v="0"/>
    <n v="0"/>
    <n v="160"/>
    <n v="1"/>
    <n v="2024"/>
    <n v="1"/>
    <e v="#NAME?"/>
    <x v="0"/>
    <x v="0"/>
  </r>
  <r>
    <x v="0"/>
    <m/>
    <m/>
    <s v="LOCATED"/>
    <m/>
    <m/>
    <m/>
    <s v="Archive"/>
    <n v="88200376"/>
    <m/>
    <m/>
    <d v="2024-01-25T00:00:00"/>
    <m/>
    <s v="https://fjong.com/admin/pages/edit-outfit/outfit.c7307fdec96145238f0975ad961f2593#edit_outfit_admin_notes"/>
    <s v="Holzweiler"/>
    <s v="L Yellow Oda Jeans"/>
    <m/>
    <s v="kristine.flaatten@gmail.com"/>
    <m/>
    <m/>
    <m/>
    <x v="6"/>
    <n v="2400"/>
    <n v="390"/>
    <n v="0.2"/>
    <m/>
    <m/>
    <n v="312"/>
    <n v="0.8"/>
    <n v="249.60000000000002"/>
    <n v="62.399999999999977"/>
    <n v="1"/>
    <n v="2024"/>
    <n v="1"/>
    <e v="#NAME?"/>
    <x v="0"/>
    <x v="0"/>
  </r>
  <r>
    <x v="2"/>
    <m/>
    <m/>
    <s v="LOCATED"/>
    <m/>
    <s v="Anne Charlotte Slåen"/>
    <m/>
    <s v="CS"/>
    <n v="88200868"/>
    <m/>
    <m/>
    <d v="2024-01-25T00:00:00"/>
    <m/>
    <s v="https://fjong.com/admin/pages/edit-outfit/outfit.9b5027df1bf4416484aaa5d03655304d"/>
    <s v="FWSS"/>
    <s v="Tearz Vanilla Ice Top"/>
    <m/>
    <m/>
    <m/>
    <m/>
    <m/>
    <x v="11"/>
    <n v="1300"/>
    <n v="350"/>
    <m/>
    <m/>
    <m/>
    <n v="350"/>
    <n v="0.5"/>
    <n v="175"/>
    <n v="175"/>
    <n v="1"/>
    <n v="2024"/>
    <n v="1"/>
    <e v="#NAME?"/>
    <x v="0"/>
    <x v="0"/>
  </r>
  <r>
    <x v="2"/>
    <m/>
    <m/>
    <s v="LOCATED"/>
    <m/>
    <s v="Iselin Bauer Seeberg"/>
    <m/>
    <s v="CS"/>
    <n v="88101061"/>
    <m/>
    <m/>
    <d v="2024-01-25T00:00:00"/>
    <m/>
    <s v="https://fjong.com/admin/pages/edit-outfit/outfit.73393583c562454cbf1c00ce3cac0862"/>
    <s v="Maud"/>
    <s v="1 Rose Dust Tiana Top"/>
    <m/>
    <m/>
    <m/>
    <m/>
    <m/>
    <x v="1"/>
    <n v="1500"/>
    <n v="500"/>
    <m/>
    <m/>
    <m/>
    <n v="500"/>
    <n v="0.8"/>
    <n v="400"/>
    <n v="100"/>
    <n v="1"/>
    <n v="2024"/>
    <n v="1"/>
    <e v="#NAME?"/>
    <x v="0"/>
    <x v="0"/>
  </r>
  <r>
    <x v="0"/>
    <m/>
    <m/>
    <s v="LOCATED"/>
    <m/>
    <s v="Nora Ruud"/>
    <m/>
    <s v="Archive"/>
    <n v="88001940"/>
    <s v="https://drive.google.com/file/d/1scll3st-HOjtL5l5o-oje5tV4WdjK9AV/view?usp=sharing"/>
    <m/>
    <d v="2024-01-25T00:00:00"/>
    <m/>
    <s v="https://fjong.com/admin/pages/edit-outfit/outfit.adf3063b0cdf501d"/>
    <s v="FWSS"/>
    <s v="M The Nude Vines Romantic Blouse"/>
    <m/>
    <s v="nora.r92@gmail.com"/>
    <m/>
    <m/>
    <m/>
    <x v="0"/>
    <n v="2500"/>
    <n v="600"/>
    <n v="0.2"/>
    <m/>
    <n v="80"/>
    <n v="560"/>
    <n v="0"/>
    <n v="0"/>
    <n v="560"/>
    <n v="1"/>
    <n v="2024"/>
    <n v="1"/>
    <e v="#NAME?"/>
    <x v="0"/>
    <x v="0"/>
  </r>
  <r>
    <x v="0"/>
    <m/>
    <m/>
    <s v="LOCATED"/>
    <m/>
    <m/>
    <m/>
    <m/>
    <n v="89007584"/>
    <m/>
    <m/>
    <d v="2024-01-25T00:00:00"/>
    <m/>
    <s v="https://fjong.com/admin/pages/edit-outfit/outfit.d4c24953950847ec8de022460b917ebc"/>
    <s v="Rodebjer"/>
    <s v="Paula Sweater Camel"/>
    <m/>
    <m/>
    <m/>
    <m/>
    <m/>
    <x v="19"/>
    <s v="3000"/>
    <n v="250"/>
    <n v="0.2"/>
    <m/>
    <m/>
    <n v="200"/>
    <n v="0.5"/>
    <n v="100"/>
    <n v="100"/>
    <n v="1"/>
    <n v="2024"/>
    <n v="1"/>
    <e v="#NAME?"/>
    <x v="0"/>
    <x v="0"/>
  </r>
  <r>
    <x v="0"/>
    <m/>
    <m/>
    <s v="LOCATED"/>
    <m/>
    <m/>
    <m/>
    <m/>
    <n v="89003646"/>
    <m/>
    <m/>
    <d v="2024-01-25T00:00:00"/>
    <m/>
    <s v="https://fjong.com/admin/pages/edit-outfit/outfit.8ddb48af2bef43bdba37cf6609eb699d"/>
    <s v="FWSS"/>
    <s v="M Tearz Vanilla Ice White Shirt"/>
    <m/>
    <m/>
    <m/>
    <m/>
    <m/>
    <x v="11"/>
    <n v="1300"/>
    <n v="250"/>
    <n v="0.2"/>
    <m/>
    <m/>
    <n v="200"/>
    <n v="0.5"/>
    <n v="100"/>
    <n v="100"/>
    <n v="1"/>
    <n v="2024"/>
    <n v="1"/>
    <e v="#NAME?"/>
    <x v="0"/>
    <x v="0"/>
  </r>
  <r>
    <x v="0"/>
    <m/>
    <m/>
    <s v="LOCATED"/>
    <m/>
    <m/>
    <m/>
    <m/>
    <s v="calajade-1"/>
    <m/>
    <m/>
    <d v="2024-01-25T00:00:00"/>
    <m/>
    <s v="https://fjong.com/admin/pages/edit-outfit/outfit.c572a59dc840460f8ac760908edc26ef"/>
    <s v="Cala Jade"/>
    <s v="For Sale - Aiko Gingero Azure Bag"/>
    <m/>
    <m/>
    <m/>
    <m/>
    <m/>
    <x v="0"/>
    <n v="5300"/>
    <n v="800"/>
    <n v="0.2"/>
    <m/>
    <m/>
    <n v="640"/>
    <n v="0"/>
    <n v="0"/>
    <n v="640"/>
    <n v="1"/>
    <n v="2024"/>
    <n v="1"/>
    <e v="#NAME?"/>
    <x v="0"/>
    <x v="0"/>
  </r>
  <r>
    <x v="0"/>
    <m/>
    <m/>
    <m/>
    <m/>
    <s v="Helene Lid Helland"/>
    <m/>
    <m/>
    <n v="89013410"/>
    <s v="https://drive.google.com/file/d/1O6NuMXU-ib1SVDtLLwncZJ5nkC_Df5IL/view?usp=sharing"/>
    <m/>
    <d v="2024-01-26T00:00:00"/>
    <m/>
    <s v="https://fjong.com/admin/pages/edit-outfit/outfit.bd33fc50719945bda219e59dc564773c"/>
    <s v="byTiMo"/>
    <s v="Corduroy Mini Dress Black"/>
    <m/>
    <s v="helene.l.helland@gmail.com"/>
    <m/>
    <m/>
    <m/>
    <x v="3"/>
    <n v="2500"/>
    <n v="700"/>
    <n v="0.2"/>
    <m/>
    <n v="80"/>
    <n v="640"/>
    <n v="0.8"/>
    <n v="512"/>
    <n v="128"/>
    <n v="1"/>
    <n v="2024"/>
    <n v="1"/>
    <e v="#NAME?"/>
    <x v="0"/>
    <x v="0"/>
  </r>
  <r>
    <x v="0"/>
    <m/>
    <m/>
    <m/>
    <m/>
    <s v="Kine Søgstad"/>
    <m/>
    <m/>
    <n v="88001248"/>
    <m/>
    <m/>
    <d v="2024-01-26T00:00:00"/>
    <m/>
    <s v="https://fjong.com/admin/pages/edit-outfit/outfit.d91c416ae1584028ba0c20f1329bbb97"/>
    <s v="Maud"/>
    <s v="Pleated Arm Top Aspen Gold"/>
    <m/>
    <s v="kinesogstad@gmail.com"/>
    <m/>
    <m/>
    <m/>
    <x v="0"/>
    <n v="1100"/>
    <n v="220"/>
    <n v="0.2"/>
    <m/>
    <m/>
    <n v="176"/>
    <n v="0"/>
    <n v="0"/>
    <n v="176"/>
    <n v="1"/>
    <n v="2024"/>
    <n v="1"/>
    <e v="#NAME?"/>
    <x v="0"/>
    <x v="0"/>
  </r>
  <r>
    <x v="0"/>
    <m/>
    <m/>
    <m/>
    <m/>
    <s v="Edit König-Bihari"/>
    <m/>
    <m/>
    <n v="88200462"/>
    <m/>
    <m/>
    <d v="2024-01-26T00:00:00"/>
    <m/>
    <s v="https://fjong.com/admin/pages/edit-outfit/outfit.1d4e8c2917e1443cbbceae081f952e15"/>
    <s v="Urban Pioneers"/>
    <s v="White Sunniva Linen Shirt"/>
    <m/>
    <s v="editbihari@aol.com"/>
    <m/>
    <m/>
    <m/>
    <x v="12"/>
    <n v="900"/>
    <n v="300"/>
    <n v="0.2"/>
    <m/>
    <n v="80"/>
    <n v="320"/>
    <n v="0.8"/>
    <n v="256"/>
    <n v="64"/>
    <n v="1"/>
    <n v="2024"/>
    <n v="1"/>
    <e v="#NAME?"/>
    <x v="0"/>
    <x v="0"/>
  </r>
  <r>
    <x v="0"/>
    <m/>
    <m/>
    <m/>
    <m/>
    <m/>
    <m/>
    <m/>
    <n v="89006013"/>
    <m/>
    <m/>
    <d v="2024-01-26T00:00:00"/>
    <m/>
    <s v="https://fjong.com/admin/pages/edit-outfit/outfit.b7f6cbb05bba48acaba7baa28ddc5772"/>
    <s v="Urban Pioneers"/>
    <s v="High Waist Linen Pants "/>
    <m/>
    <s v="editbihari@aol.com"/>
    <m/>
    <m/>
    <m/>
    <x v="12"/>
    <n v="1100"/>
    <n v="300"/>
    <n v="0.2"/>
    <m/>
    <m/>
    <n v="240"/>
    <n v="0.8"/>
    <n v="192"/>
    <n v="48"/>
    <n v="1"/>
    <n v="2024"/>
    <n v="1"/>
    <e v="#NAME?"/>
    <x v="0"/>
    <x v="0"/>
  </r>
  <r>
    <x v="0"/>
    <m/>
    <m/>
    <m/>
    <m/>
    <s v="Christanse Yttervik"/>
    <m/>
    <m/>
    <n v="89004711"/>
    <m/>
    <m/>
    <d v="2024-01-26T00:00:00"/>
    <m/>
    <s v="https://fjong.com/admin/pages/edit-outfit/outfit.4f22565a7580438eb8be554302860589"/>
    <s v="Ganni"/>
    <s v="Silk Mid-Length Dress"/>
    <m/>
    <s v="christanse.yttervik@gmail.com"/>
    <m/>
    <m/>
    <m/>
    <x v="0"/>
    <n v="1700"/>
    <n v="500"/>
    <n v="0.2"/>
    <m/>
    <n v="80"/>
    <n v="480"/>
    <n v="0"/>
    <n v="0"/>
    <n v="480"/>
    <n v="1"/>
    <n v="2024"/>
    <n v="1"/>
    <e v="#NAME?"/>
    <x v="0"/>
    <x v="0"/>
  </r>
  <r>
    <x v="0"/>
    <m/>
    <m/>
    <m/>
    <m/>
    <m/>
    <m/>
    <m/>
    <n v="88000975"/>
    <m/>
    <m/>
    <d v="2024-01-26T00:00:00"/>
    <m/>
    <s v="https://fjong.com/admin/pages/edit-outfit/outfit.f0362cb6059c40938c0945eca21b572e"/>
    <s v="FWSS"/>
    <s v="XS Dove Silja Dress"/>
    <m/>
    <s v="christanse.yttervik@gmail.com"/>
    <m/>
    <m/>
    <m/>
    <x v="0"/>
    <n v="3000"/>
    <n v="649"/>
    <n v="0.2"/>
    <m/>
    <m/>
    <n v="519.20000000000005"/>
    <n v="0"/>
    <n v="0"/>
    <n v="519.20000000000005"/>
    <n v="1"/>
    <n v="2024"/>
    <n v="1"/>
    <e v="#NAME?"/>
    <x v="0"/>
    <x v="0"/>
  </r>
  <r>
    <x v="0"/>
    <m/>
    <m/>
    <m/>
    <m/>
    <s v="Tina Wiik"/>
    <m/>
    <m/>
    <n v="89003767"/>
    <m/>
    <m/>
    <d v="2024-01-27T00:00:00"/>
    <m/>
    <s v="https://fjong.com/admin/pages/edit-outfit/outfit.78305cacc282444185e1affa9ed42c56"/>
    <s v="C.L.E.A.N. by Christina Ledang"/>
    <s v="XL Navy Knitted Vest Dress"/>
    <m/>
    <s v="taawiik@gmail.com"/>
    <m/>
    <m/>
    <m/>
    <x v="16"/>
    <n v="2100"/>
    <n v="799"/>
    <n v="0.2"/>
    <m/>
    <n v="80"/>
    <n v="719.2"/>
    <n v="0.5"/>
    <n v="359.6"/>
    <n v="359.6"/>
    <n v="1"/>
    <n v="2024"/>
    <n v="1"/>
    <e v="#NAME?"/>
    <x v="0"/>
    <x v="0"/>
  </r>
  <r>
    <x v="0"/>
    <m/>
    <m/>
    <m/>
    <m/>
    <s v="Thuy Tien Nguyen"/>
    <m/>
    <m/>
    <n v="88000434"/>
    <m/>
    <m/>
    <d v="2024-01-27T00:00:00"/>
    <m/>
    <s v="https://fjong.com/admin/pages/edit-outfit/outfit.394da7e98f8a4531b64e45da73749eec"/>
    <s v="Samsøe &amp; Samsøe"/>
    <s v="Linda Quetzal Green Top"/>
    <m/>
    <s v="97ttng@gmail.com"/>
    <m/>
    <m/>
    <m/>
    <x v="0"/>
    <n v="700"/>
    <n v="140"/>
    <n v="0.2"/>
    <m/>
    <n v="80"/>
    <n v="192"/>
    <n v="0"/>
    <n v="0"/>
    <n v="192"/>
    <n v="1"/>
    <n v="2024"/>
    <n v="1"/>
    <e v="#NAME?"/>
    <x v="0"/>
    <x v="0"/>
  </r>
  <r>
    <x v="0"/>
    <m/>
    <m/>
    <m/>
    <m/>
    <m/>
    <m/>
    <m/>
    <n v="88000792"/>
    <m/>
    <m/>
    <d v="2024-01-27T00:00:00"/>
    <m/>
    <s v="https://fjong.com/admin/pages/edit-outfit/outfit.682cad04f9644aa692e0326d850b670d"/>
    <s v="By Malene Birger"/>
    <s v="Sulana Blouse Blue"/>
    <m/>
    <s v="97ttng@gmail.com"/>
    <m/>
    <m/>
    <m/>
    <x v="0"/>
    <n v="1400"/>
    <n v="280"/>
    <n v="0.2"/>
    <m/>
    <m/>
    <n v="224"/>
    <n v="0"/>
    <n v="0"/>
    <n v="224"/>
    <n v="1"/>
    <n v="2024"/>
    <n v="1"/>
    <e v="#NAME?"/>
    <x v="0"/>
    <x v="0"/>
  </r>
  <r>
    <x v="0"/>
    <m/>
    <m/>
    <m/>
    <m/>
    <m/>
    <m/>
    <m/>
    <n v="89001708"/>
    <m/>
    <m/>
    <d v="2024-01-27T00:00:00"/>
    <m/>
    <s v="https://fjong.com/admin/pages/edit-outfit/outfit.1642071c303e44a19ce63dfbbf8384bd"/>
    <s v="Bastet Noir"/>
    <s v="S The Rosalie Blazer"/>
    <m/>
    <s v="97ttng@gmail.com"/>
    <m/>
    <m/>
    <m/>
    <x v="14"/>
    <n v="2500"/>
    <n v="600"/>
    <n v="0.2"/>
    <m/>
    <m/>
    <n v="480"/>
    <n v="0.8"/>
    <n v="384"/>
    <n v="96"/>
    <n v="1"/>
    <n v="2024"/>
    <n v="1"/>
    <e v="#NAME?"/>
    <x v="0"/>
    <x v="0"/>
  </r>
  <r>
    <x v="0"/>
    <m/>
    <m/>
    <m/>
    <m/>
    <s v="Emilie Riseng"/>
    <m/>
    <m/>
    <n v="88200446"/>
    <m/>
    <m/>
    <d v="2024-01-28T00:00:00"/>
    <m/>
    <s v="https://fjong.com/admin/pages/edit-outfit/outfit.e6ed4af1732f4d15a0eec47de92cdb7b"/>
    <s v="Urban Pioneers"/>
    <s v="White Miriam Blouse"/>
    <m/>
    <s v="emilie.riseng@gmail.com"/>
    <m/>
    <m/>
    <m/>
    <x v="12"/>
    <n v="1200"/>
    <n v="320"/>
    <n v="0.2"/>
    <m/>
    <n v="80"/>
    <n v="336"/>
    <n v="0.8"/>
    <n v="268.8"/>
    <n v="67.199999999999989"/>
    <n v="1"/>
    <n v="2024"/>
    <n v="1"/>
    <e v="#NAME?"/>
    <x v="0"/>
    <x v="0"/>
  </r>
  <r>
    <x v="0"/>
    <m/>
    <m/>
    <m/>
    <m/>
    <m/>
    <m/>
    <m/>
    <n v="89003644"/>
    <m/>
    <m/>
    <d v="2024-01-28T00:00:00"/>
    <m/>
    <s v="https://fjong.com/admin/pages/edit-outfit/outfit.0e3d1cd3cac34dc7bcacd5a9faa3a6be"/>
    <s v="FWSS"/>
    <s v="XS Tearz Vanilla Ice White Shirt"/>
    <m/>
    <s v="emilie.riseng@gmail.com"/>
    <m/>
    <m/>
    <m/>
    <x v="11"/>
    <n v="1300"/>
    <n v="250"/>
    <n v="0.2"/>
    <m/>
    <m/>
    <n v="200"/>
    <n v="0.5"/>
    <n v="100"/>
    <n v="100"/>
    <n v="1"/>
    <n v="2024"/>
    <n v="1"/>
    <e v="#NAME?"/>
    <x v="0"/>
    <x v="0"/>
  </r>
  <r>
    <x v="0"/>
    <m/>
    <m/>
    <m/>
    <m/>
    <m/>
    <m/>
    <m/>
    <n v="89004095"/>
    <m/>
    <m/>
    <d v="2024-01-28T00:00:00"/>
    <m/>
    <s v="https://fjong.com/admin/pages/edit-outfit/outfit.c125b3a04820484fb02f8dcfcb64dc07"/>
    <s v="Faithfull The Brand"/>
    <s v="S Cuesta Midi Skirt Yellow and pink "/>
    <m/>
    <s v="emilie.riseng@gmail.com"/>
    <m/>
    <m/>
    <m/>
    <x v="31"/>
    <n v="1600"/>
    <n v="400"/>
    <n v="0.2"/>
    <m/>
    <m/>
    <n v="320"/>
    <n v="0.5"/>
    <n v="160"/>
    <n v="160"/>
    <n v="1"/>
    <n v="2024"/>
    <n v="1"/>
    <e v="#NAME?"/>
    <x v="0"/>
    <x v="0"/>
  </r>
  <r>
    <x v="0"/>
    <m/>
    <m/>
    <m/>
    <m/>
    <s v="Kjersti Rustad Kvisberg"/>
    <m/>
    <m/>
    <n v="89013337"/>
    <m/>
    <m/>
    <d v="2024-01-28T00:00:00"/>
    <m/>
    <s v="https://fjong.com/admin/pages/edit-outfit/outfit.390d157276c243dd9bb9c7e80d440d07"/>
    <s v="C.L.E.A.N. by Christina Ledang"/>
    <s v="C.L.E.A.N Dress Black"/>
    <m/>
    <s v="kjersti.ruskvi@gmail.com"/>
    <m/>
    <m/>
    <m/>
    <x v="16"/>
    <n v="600"/>
    <n v="250"/>
    <n v="0.2"/>
    <m/>
    <n v="80"/>
    <n v="280"/>
    <n v="0.5"/>
    <n v="140"/>
    <n v="140"/>
    <n v="1"/>
    <n v="2024"/>
    <n v="1"/>
    <e v="#NAME?"/>
    <x v="0"/>
    <x v="0"/>
  </r>
  <r>
    <x v="0"/>
    <m/>
    <m/>
    <m/>
    <m/>
    <s v="Live Margrethe Rognerud"/>
    <m/>
    <m/>
    <n v="89001166"/>
    <m/>
    <m/>
    <d v="2024-01-28T00:00:00"/>
    <m/>
    <s v="https://fjong.com/admin/pages/edit-outfit/outfit.cd0efe9747c6470ea24965e88b5ce6ad"/>
    <s v="Holzweiler"/>
    <s v="XL Black Blow Out Skirt"/>
    <m/>
    <s v="livema@gmail.com"/>
    <m/>
    <m/>
    <m/>
    <x v="6"/>
    <n v="2000"/>
    <n v="899"/>
    <n v="0.2"/>
    <m/>
    <n v="80"/>
    <n v="799.2"/>
    <n v="0.8"/>
    <n v="639.36000000000013"/>
    <n v="159.83999999999992"/>
    <n v="1"/>
    <n v="2024"/>
    <n v="1"/>
    <e v="#NAME?"/>
    <x v="0"/>
    <x v="0"/>
  </r>
  <r>
    <x v="0"/>
    <m/>
    <m/>
    <m/>
    <m/>
    <s v="Benedicte Eie"/>
    <m/>
    <m/>
    <n v="89011131"/>
    <m/>
    <m/>
    <d v="2024-01-29T00:00:00"/>
    <m/>
    <s v="https://fjong.com/admin/pages/edit-outfit/outfit.e4bb08fb4a5f4f11843632fa2a227421"/>
    <s v="Levete Room"/>
    <s v="S1 Off-White Asla Bow Blouse"/>
    <m/>
    <s v="benedicte.brinchmann@gmail.com"/>
    <m/>
    <m/>
    <m/>
    <x v="13"/>
    <n v="1300"/>
    <n v="400"/>
    <n v="0.2"/>
    <m/>
    <n v="80"/>
    <n v="400"/>
    <n v="0.5"/>
    <n v="200"/>
    <n v="200"/>
    <n v="1"/>
    <n v="2024"/>
    <n v="1"/>
    <e v="#NAME?"/>
    <x v="0"/>
    <x v="0"/>
  </r>
  <r>
    <x v="0"/>
    <m/>
    <m/>
    <m/>
    <m/>
    <s v="Silje Melbye"/>
    <m/>
    <m/>
    <n v="89012044"/>
    <s v="https://drive.google.com/file/d/1mK36kMb-DEtlGrBYRiJyBhkGuQ6K8tZ2/view?usp=sharing"/>
    <m/>
    <d v="2024-01-29T00:00:00"/>
    <m/>
    <s v="https://fjong.com/admin/pages/edit-outfit/outfit.03f79bfddf674c2086334e6d526df62a"/>
    <s v="ROTATE Birger Christensen"/>
    <s v="Rotie Pants Silver"/>
    <m/>
    <s v="siljemelbye@msn.com"/>
    <m/>
    <m/>
    <m/>
    <x v="26"/>
    <n v="2600"/>
    <n v="800"/>
    <m/>
    <m/>
    <n v="80"/>
    <n v="880"/>
    <n v="0.5"/>
    <n v="440"/>
    <n v="440"/>
    <n v="1"/>
    <n v="2024"/>
    <n v="1"/>
    <e v="#NAME?"/>
    <x v="0"/>
    <x v="0"/>
  </r>
  <r>
    <x v="0"/>
    <m/>
    <m/>
    <m/>
    <m/>
    <m/>
    <m/>
    <m/>
    <n v="89003006"/>
    <m/>
    <m/>
    <d v="2024-01-29T00:00:00"/>
    <m/>
    <s v="https://fjong.com/admin/pages/edit-outfit/outfit.af2f120bec0940d5b216094b17d0469c"/>
    <s v="Holzweiler"/>
    <s v="S Vega Coat"/>
    <m/>
    <m/>
    <m/>
    <m/>
    <m/>
    <x v="6"/>
    <n v="4500"/>
    <n v="1350"/>
    <m/>
    <m/>
    <m/>
    <n v="1350"/>
    <n v="0.8"/>
    <n v="1080"/>
    <n v="270"/>
    <n v="1"/>
    <n v="2024"/>
    <n v="1"/>
    <e v="#NAME?"/>
    <x v="0"/>
    <x v="0"/>
  </r>
  <r>
    <x v="0"/>
    <m/>
    <m/>
    <m/>
    <m/>
    <m/>
    <m/>
    <m/>
    <n v="89010498"/>
    <m/>
    <m/>
    <d v="2024-01-29T00:00:00"/>
    <m/>
    <s v="https://fjong.com/admin/pages/edit-outfit/outfit.c7f474e917c24120adabd937ba48b41f"/>
    <s v="Cathrine Hammel"/>
    <s v="Off White Melange Dress"/>
    <m/>
    <m/>
    <m/>
    <m/>
    <m/>
    <x v="0"/>
    <n v="3000"/>
    <n v="950"/>
    <m/>
    <m/>
    <m/>
    <n v="950"/>
    <n v="0"/>
    <n v="0"/>
    <n v="950"/>
    <n v="1"/>
    <n v="2024"/>
    <n v="1"/>
    <e v="#NAME?"/>
    <x v="0"/>
    <x v="0"/>
  </r>
  <r>
    <x v="0"/>
    <m/>
    <m/>
    <m/>
    <m/>
    <s v="Ylva Lindberg"/>
    <m/>
    <m/>
    <n v="88101364"/>
    <m/>
    <m/>
    <d v="2024-01-29T00:00:00"/>
    <m/>
    <s v="https://fjong.com/admin/pages/edit-outfit/outfit.5ea1843a737449659780c8338694a8d2"/>
    <s v="FWSS"/>
    <s v="S1 Fatima Blouse"/>
    <m/>
    <s v="ylva.lindberg@norfund.no"/>
    <m/>
    <m/>
    <m/>
    <x v="7"/>
    <n v="1900"/>
    <n v="350"/>
    <m/>
    <m/>
    <n v="80"/>
    <n v="430"/>
    <n v="0"/>
    <n v="0"/>
    <n v="430"/>
    <n v="1"/>
    <n v="2024"/>
    <n v="1"/>
    <e v="#NAME?"/>
    <x v="0"/>
    <x v="0"/>
  </r>
  <r>
    <x v="0"/>
    <m/>
    <m/>
    <m/>
    <m/>
    <m/>
    <m/>
    <m/>
    <n v="88001951"/>
    <m/>
    <m/>
    <d v="2024-01-29T00:00:00"/>
    <m/>
    <s v="https://fjong.com/admin/pages/edit-outfit/outfit.bfda28a36b581398"/>
    <s v="byTiMo"/>
    <s v="S Mustard Lace Dress"/>
    <m/>
    <m/>
    <m/>
    <m/>
    <m/>
    <x v="0"/>
    <n v="2500"/>
    <n v="890"/>
    <m/>
    <m/>
    <m/>
    <n v="890"/>
    <n v="0"/>
    <n v="0"/>
    <n v="890"/>
    <n v="1"/>
    <n v="2024"/>
    <n v="1"/>
    <e v="#NAME?"/>
    <x v="0"/>
    <x v="0"/>
  </r>
  <r>
    <x v="0"/>
    <m/>
    <m/>
    <m/>
    <m/>
    <s v="Renate Enemark Bergersen"/>
    <m/>
    <m/>
    <n v="88100844"/>
    <m/>
    <m/>
    <d v="2024-02-04T00:00:00"/>
    <m/>
    <s v="https://fjong.com/admin/pages/edit-outfit/outfit.405535b690574718a29401db229cdc11"/>
    <s v="Maud"/>
    <s v="1 Vineyard Wind Butterfly Top"/>
    <m/>
    <s v="renateeb@gmail.com"/>
    <m/>
    <m/>
    <m/>
    <x v="1"/>
    <n v="1900"/>
    <n v="550"/>
    <m/>
    <m/>
    <n v="80"/>
    <n v="630"/>
    <n v="0.8"/>
    <n v="504"/>
    <n v="126"/>
    <n v="2"/>
    <n v="2024"/>
    <n v="2"/>
    <e v="#NAME?"/>
    <x v="0"/>
    <x v="2"/>
  </r>
  <r>
    <x v="0"/>
    <m/>
    <m/>
    <m/>
    <m/>
    <s v="Linda Storholm"/>
    <m/>
    <m/>
    <n v="88200895"/>
    <m/>
    <m/>
    <d v="2024-02-04T00:00:00"/>
    <m/>
    <s v="https://fjong.com/admin/pages/edit-outfit/outfit.fa16f8ae4bfb4fd88d8b72c8541583f1"/>
    <s v="FWSS"/>
    <s v="Jet Black Herdis Broderie Anglais"/>
    <m/>
    <s v="linda.storholm@gmail.com"/>
    <m/>
    <m/>
    <m/>
    <x v="11"/>
    <n v="2000"/>
    <n v="650"/>
    <m/>
    <m/>
    <n v="80"/>
    <n v="730"/>
    <n v="0.5"/>
    <n v="365"/>
    <n v="365"/>
    <n v="2"/>
    <n v="2024"/>
    <n v="2"/>
    <e v="#NAME?"/>
    <x v="0"/>
    <x v="2"/>
  </r>
  <r>
    <x v="0"/>
    <m/>
    <m/>
    <m/>
    <m/>
    <s v="Norah Olsen"/>
    <m/>
    <m/>
    <n v="89001012"/>
    <m/>
    <m/>
    <d v="2024-02-04T00:00:00"/>
    <m/>
    <s v="https://fjong.com/admin/pages/edit-outfit/outfit.dd539aeb9a354a2ba5698a1be6cb48c1"/>
    <s v="Holzweiler"/>
    <s v="Yellow Oda Jeans"/>
    <m/>
    <s v="noraheolsen@icloud.com"/>
    <m/>
    <m/>
    <m/>
    <x v="6"/>
    <n v="2400"/>
    <n v="540"/>
    <m/>
    <m/>
    <n v="80"/>
    <n v="620"/>
    <n v="0.8"/>
    <n v="496"/>
    <n v="124"/>
    <n v="2"/>
    <n v="2024"/>
    <n v="2"/>
    <e v="#NAME?"/>
    <x v="0"/>
    <x v="2"/>
  </r>
  <r>
    <x v="0"/>
    <m/>
    <m/>
    <m/>
    <m/>
    <s v="Christine M Bonnegolt"/>
    <m/>
    <m/>
    <n v="89003887"/>
    <s v="https://drive.google.com/file/d/13fonPDoNutn5tPpVJQlM3MVOU7eDhheh/view?usp=sharing"/>
    <m/>
    <d v="2024-02-07T00:00:00"/>
    <m/>
    <s v="https://fjong.com/admin/pages/edit-outfit/outfit.881257bd86eb4e55a860dde3c267bb59"/>
    <s v="Yaya"/>
    <s v="Detail Shirt White"/>
    <m/>
    <s v="christine.bonnegolt@gmail.com"/>
    <m/>
    <m/>
    <m/>
    <x v="13"/>
    <n v="900"/>
    <n v="320"/>
    <m/>
    <m/>
    <m/>
    <n v="320"/>
    <n v="0.5"/>
    <n v="160"/>
    <n v="160"/>
    <n v="2"/>
    <n v="2024"/>
    <n v="2"/>
    <e v="#NAME?"/>
    <x v="0"/>
    <x v="2"/>
  </r>
  <r>
    <x v="0"/>
    <m/>
    <m/>
    <m/>
    <m/>
    <s v="sissel westvig"/>
    <m/>
    <m/>
    <n v="89005546"/>
    <m/>
    <m/>
    <d v="2024-02-07T00:00:00"/>
    <m/>
    <s v="https://fjong.com/admin/pages/edit-outfit/outfit.08166c3fafc744f494e20c58ab36366d"/>
    <s v="FWSS"/>
    <s v="M Your Woman Jet Stream White"/>
    <m/>
    <s v="fomler.mikro0i@icloud.com"/>
    <m/>
    <m/>
    <m/>
    <x v="11"/>
    <n v="2200"/>
    <n v="350"/>
    <m/>
    <m/>
    <m/>
    <n v="350"/>
    <n v="0.5"/>
    <n v="175"/>
    <n v="175"/>
    <n v="2"/>
    <n v="2024"/>
    <n v="2"/>
    <e v="#NAME?"/>
    <x v="0"/>
    <x v="2"/>
  </r>
  <r>
    <x v="0"/>
    <m/>
    <m/>
    <m/>
    <m/>
    <m/>
    <m/>
    <m/>
    <n v="89008555"/>
    <m/>
    <m/>
    <d v="2024-02-07T00:00:00"/>
    <m/>
    <s v="https://fjong.com/admin/pages/edit-outfit/outfit.c2b4bc39283e4cecaef303b3cc2e6e2a"/>
    <s v="Mads Nørgaard"/>
    <s v="M Knitted Blue Stripe Midi Dress"/>
    <m/>
    <s v="fomler.mikro0i@icloud.com"/>
    <m/>
    <m/>
    <m/>
    <x v="0"/>
    <n v="1300"/>
    <n v="520"/>
    <m/>
    <m/>
    <m/>
    <n v="520"/>
    <n v="0"/>
    <n v="0"/>
    <n v="520"/>
    <n v="2"/>
    <n v="2024"/>
    <n v="2"/>
    <e v="#NAME?"/>
    <x v="0"/>
    <x v="2"/>
  </r>
  <r>
    <x v="0"/>
    <m/>
    <m/>
    <m/>
    <m/>
    <s v="Nina Schefte"/>
    <m/>
    <m/>
    <n v="89001707"/>
    <m/>
    <m/>
    <d v="2024-02-07T00:00:00"/>
    <m/>
    <s v="https://fjong.com/admin/pages/edit-outfit/outfit.39b181c7c54a4e5187bdb7bdad7792df"/>
    <s v="byTiMo"/>
    <s v="Sunday Morning Midi Dress"/>
    <m/>
    <s v="schefte@live.no"/>
    <m/>
    <m/>
    <m/>
    <x v="3"/>
    <n v="2000"/>
    <n v="450"/>
    <m/>
    <m/>
    <m/>
    <n v="450"/>
    <n v="0.8"/>
    <n v="360"/>
    <n v="90"/>
    <n v="2"/>
    <n v="2024"/>
    <n v="2"/>
    <e v="#NAME?"/>
    <x v="0"/>
    <x v="2"/>
  </r>
  <r>
    <x v="0"/>
    <m/>
    <m/>
    <m/>
    <m/>
    <m/>
    <m/>
    <m/>
    <n v="88100779"/>
    <m/>
    <m/>
    <d v="2024-02-07T00:00:00"/>
    <m/>
    <s v="https://fjong.com/admin/pages/edit-outfit/outfit.564735e2433c4b39b512e4fac3371d03"/>
    <s v="Maud"/>
    <s v="White Cape Shirt"/>
    <m/>
    <s v="schefte@live.no"/>
    <m/>
    <m/>
    <m/>
    <x v="1"/>
    <n v="1200"/>
    <n v="300"/>
    <m/>
    <m/>
    <m/>
    <n v="300"/>
    <n v="0.8"/>
    <n v="240"/>
    <n v="60"/>
    <n v="2"/>
    <n v="2024"/>
    <n v="2"/>
    <e v="#NAME?"/>
    <x v="0"/>
    <x v="2"/>
  </r>
  <r>
    <x v="0"/>
    <m/>
    <m/>
    <m/>
    <m/>
    <s v="Kristin Skare Orgeret"/>
    <m/>
    <m/>
    <n v="88000421"/>
    <m/>
    <m/>
    <d v="2024-02-07T00:00:00"/>
    <m/>
    <s v="https://fjong.com/admin/pages/edit-outfit/outfit.b9f26b79b0eb436fba1e05ca80196e47"/>
    <s v="Samsøe &amp; Samsøe"/>
    <s v="Heaston Skirt Dusty Cedar"/>
    <m/>
    <s v="kristin.orgeret@oslomet.no"/>
    <m/>
    <m/>
    <m/>
    <x v="0"/>
    <n v="1300"/>
    <n v="500"/>
    <m/>
    <m/>
    <m/>
    <n v="500"/>
    <n v="0"/>
    <n v="0"/>
    <n v="500"/>
    <n v="2"/>
    <n v="2024"/>
    <n v="2"/>
    <e v="#NAME?"/>
    <x v="0"/>
    <x v="2"/>
  </r>
  <r>
    <x v="0"/>
    <m/>
    <m/>
    <m/>
    <m/>
    <m/>
    <m/>
    <m/>
    <n v="88101058"/>
    <m/>
    <m/>
    <d v="2024-02-07T00:00:00"/>
    <m/>
    <s v="https://fjong.com/admin/pages/edit-outfit/outfit.5e7492c7819749cbb747044041742404"/>
    <s v="Maud"/>
    <s v="4 Pleated Arm Top Aspen Gold"/>
    <m/>
    <s v="kristin.orgeret@oslomet.no"/>
    <m/>
    <m/>
    <m/>
    <x v="1"/>
    <n v="1100"/>
    <n v="290"/>
    <m/>
    <m/>
    <m/>
    <n v="290"/>
    <n v="0.8"/>
    <n v="232"/>
    <n v="58"/>
    <n v="2"/>
    <n v="2024"/>
    <n v="2"/>
    <e v="#NAME?"/>
    <x v="0"/>
    <x v="2"/>
  </r>
  <r>
    <x v="0"/>
    <m/>
    <m/>
    <m/>
    <m/>
    <m/>
    <m/>
    <m/>
    <n v="89005630"/>
    <m/>
    <m/>
    <d v="2024-02-07T00:00:00"/>
    <m/>
    <s v="https://fjong.com/admin/pages/edit-outfit/outfit.71b3b3cf7e7841c98b805c6a32e68f7b"/>
    <s v="Maud"/>
    <s v="Thilde Top Pink"/>
    <m/>
    <s v="kristin.orgeret@oslomet.no"/>
    <m/>
    <m/>
    <m/>
    <x v="32"/>
    <n v="1000"/>
    <n v="350"/>
    <m/>
    <m/>
    <m/>
    <n v="350"/>
    <n v="0"/>
    <n v="0"/>
    <n v="350"/>
    <n v="2"/>
    <n v="2024"/>
    <n v="2"/>
    <e v="#NAME?"/>
    <x v="0"/>
    <x v="2"/>
  </r>
  <r>
    <x v="0"/>
    <m/>
    <m/>
    <m/>
    <m/>
    <s v="Inger Berling"/>
    <m/>
    <m/>
    <n v="88200001"/>
    <m/>
    <m/>
    <d v="2024-02-07T00:00:00"/>
    <m/>
    <s v="https://fjong.com/admin/pages/edit-outfit/outfit.1a0d16e8be3649498b202bba8ea1743b"/>
    <s v="Maud"/>
    <s v="Auburn Layered Ruffle Blouse"/>
    <m/>
    <s v="ingermarieberling@gmail.com"/>
    <m/>
    <m/>
    <m/>
    <x v="0"/>
    <n v="1700"/>
    <n v="500"/>
    <m/>
    <m/>
    <m/>
    <n v="500"/>
    <n v="0"/>
    <n v="0"/>
    <n v="500"/>
    <n v="2"/>
    <n v="2024"/>
    <n v="2"/>
    <e v="#NAME?"/>
    <x v="0"/>
    <x v="2"/>
  </r>
  <r>
    <x v="0"/>
    <m/>
    <m/>
    <m/>
    <m/>
    <s v="Vilja Marjatta Kjersheim"/>
    <m/>
    <m/>
    <n v="89012676"/>
    <s v="https://drive.google.com/file/d/1RZhqPlZVXQ1RBVo2rx9qr-61mdHmehP_/view?usp=sharing"/>
    <m/>
    <d v="2024-02-11T00:00:00"/>
    <m/>
    <s v="https://fjong.com/admin/pages/edit-outfit/outfit.04bc4b5d40ed441b9fe2cfa36b8fa482"/>
    <s v="Samsøe &amp; Samsøe"/>
    <s v="Cybill Dusty Blue"/>
    <m/>
    <s v="viljamarjatta@gmail.com"/>
    <m/>
    <m/>
    <m/>
    <x v="0"/>
    <n v="1200"/>
    <n v="240"/>
    <m/>
    <m/>
    <n v="80"/>
    <n v="320"/>
    <n v="0"/>
    <n v="0"/>
    <n v="320"/>
    <n v="2"/>
    <n v="2024"/>
    <n v="2"/>
    <e v="#NAME?"/>
    <x v="0"/>
    <x v="2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  <r>
    <x v="0"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n v="1900"/>
    <n v="1"/>
    <e v="#NAME?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 Table 2" cacheId="7" applyNumberFormats="0" applyBorderFormats="0" applyFontFormats="0" applyPatternFormats="0" applyAlignmentFormats="0" applyWidthHeightFormats="0" dataCaption="" updatedVersion="8" rowGrandTotals="0" compact="0" compactData="0">
  <location ref="A4:B4" firstHeaderRow="1" firstDataRow="1" firstDataCol="1" rowPageCount="2" colPageCount="1"/>
  <pivotFields count="37">
    <pivotField name="status" axis="axisPage" compact="0" outline="0" multipleItemSelectionAllowed="1" showAll="0">
      <items count="8">
        <item x="0"/>
        <item h="1" x="1"/>
        <item x="2"/>
        <item h="1" x="3"/>
        <item h="1" x="4"/>
        <item x="5"/>
        <item h="1" x="6"/>
        <item t="default"/>
      </items>
    </pivotField>
    <pivotField name="notes" compact="0" outline="0" multipleItemSelectionAllowed="1" showAll="0"/>
    <pivotField name=" " compact="0" outline="0" multipleItemSelectionAllowed="1" showAll="0"/>
    <pivotField name="lastKnownStatus" compact="0" outline="0" multipleItemSelectionAllowed="1" showAll="0"/>
    <pivotField name=" 2" compact="0" outline="0" multipleItemSelectionAllowed="1" showAll="0"/>
    <pivotField name="customerName" compact="0" outline="0" multipleItemSelectionAllowed="1" showAll="0"/>
    <pivotField name=" 3" compact="0" outline="0" multipleItemSelectionAllowed="1" showAll="0"/>
    <pivotField name="subscriptionPlan" compact="0" outline="0" multipleItemSelectionAllowed="1" showAll="0"/>
    <pivotField name="barcode" compact="0" outline="0" multipleItemSelectionAllowed="1" showAll="0"/>
    <pivotField name="deliveryLabelURL" compact="0" outline="0" multipleItemSelectionAllowed="1" showAll="0"/>
    <pivotField name="returnLabelURL" compact="0" outline="0" multipleItemSelectionAllowed="1" showAll="0"/>
    <pivotField name="rentalDates" compact="0" numFmtId="165" outline="0" multipleItemSelectionAllowed="1" showAll="0"/>
    <pivotField name="-" compact="0" outline="0" multipleItemSelectionAllowed="1" showAll="0"/>
    <pivotField name="outfitURL" compact="0" outline="0" multipleItemSelectionAllowed="1" showAll="0"/>
    <pivotField name="outfitBrand" compact="0" outline="0" multipleItemSelectionAllowed="1" showAll="0"/>
    <pivotField name="outfitName" compact="0" outline="0" multipleItemSelectionAllowed="1" showAll="0"/>
    <pivotField name="outfitSize" compact="0" outline="0" multipleItemSelectionAllowed="1" showAll="0"/>
    <pivotField name="customerContactEmail" compact="0" outline="0" multipleItemSelectionAllowed="1" showAll="0"/>
    <pivotField name="customerContactPhoneNumber" compact="0" outline="0" multipleItemSelectionAllowed="1" showAll="0"/>
    <pivotField name="customerNotes" compact="0" outline="0" multipleItemSelectionAllowed="1" showAll="0"/>
    <pivotField name="adminOrderURL" compact="0" outline="0" multipleItemSelectionAllowed="1" showAll="0"/>
    <pivotField name="Owner" axis="axisRow" compact="0" outline="0" multipleItemSelectionAllowed="1" showAll="0" sortType="descending">
      <items count="34">
        <item x="0"/>
        <item x="1"/>
        <item x="2"/>
        <item x="3"/>
        <item h="1"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h="1" x="28"/>
        <item x="29"/>
        <item x="30"/>
        <item x="31"/>
        <item x="32"/>
        <item t="default"/>
      </items>
      <autoSortScope>
        <pivotArea>
          <references count="1">
            <reference field="4294967294" count="1">
              <x v="0"/>
            </reference>
          </references>
        </pivotArea>
      </autoSortScope>
    </pivotField>
    <pivotField name="Retail price" compact="0" outline="0" multipleItemSelectionAllowed="1" showAll="0"/>
    <pivotField name="TC price" compact="0" outline="0" multipleItemSelectionAllowed="1" showAll="0"/>
    <pivotField name="Discount" compact="0" outline="0" multipleItemSelectionAllowed="1" showAll="0"/>
    <pivotField name="Refund" compact="0" outline="0" multipleItemSelectionAllowed="1" showAll="0"/>
    <pivotField name="Shipping cost" compact="0" outline="0" multipleItemSelectionAllowed="1" showAll="0"/>
    <pivotField name="Order total" compact="0" outline="0" multipleItemSelectionAllowed="1" showAll="0"/>
    <pivotField name="Partner cut" compact="0" outline="0" multipleItemSelectionAllowed="1" showAll="0"/>
    <pivotField name="Partner revenue" dataField="1" compact="0" outline="0" multipleItemSelectionAllowed="1" showAll="0"/>
    <pivotField name="FJONG revenue" compact="0" outline="0" multipleItemSelectionAllowed="1" showAll="0"/>
    <pivotField name="Month" compact="0" outline="0" multipleItemSelectionAllowed="1" showAll="0"/>
    <pivotField name="Year" compact="0" outline="0" multipleItemSelectionAllowed="1" showAll="0"/>
    <pivotField name="month2" compact="0" numFmtId="3" outline="0" multipleItemSelectionAllowed="1" showAll="0"/>
    <pivotField name="Month Format" compact="0" numFmtId="3" outline="0" multipleItemSelectionAllowed="1" showAll="0"/>
    <pivotField name="Concat" compact="0" outline="0" multipleItemSelectionAllowed="1" showAll="0"/>
    <pivotField name="YearMonth" axis="axisPage" compact="0" outline="0" multipleItemSelectionAllowed="1" showAll="0">
      <items count="40">
        <item h="1" m="1" x="13"/>
        <item h="1" x="1"/>
        <item h="1" m="1" x="14"/>
        <item h="1" m="1" x="15"/>
        <item h="1" m="1" x="16"/>
        <item h="1" m="1" x="17"/>
        <item h="1" m="1" x="18"/>
        <item h="1" m="1" x="19"/>
        <item h="1" m="1" x="20"/>
        <item h="1" m="1" x="21"/>
        <item h="1" m="1" x="22"/>
        <item m="1" x="23"/>
        <item m="1" x="24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h="1" m="1" x="38"/>
        <item h="1" x="0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t="default"/>
      </items>
    </pivotField>
  </pivotFields>
  <rowFields count="1">
    <field x="21"/>
  </rowFields>
  <colItems count="1">
    <i/>
  </colItems>
  <pageFields count="2">
    <pageField fld="36" hier="0"/>
    <pageField fld="0" hier="0"/>
  </pageFields>
  <dataFields count="1">
    <dataField name="SUM of Partner revenue" fld="29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1000000}" name="Pivot Table 1" cacheId="7" applyNumberFormats="0" applyBorderFormats="0" applyFontFormats="0" applyPatternFormats="0" applyAlignmentFormats="0" applyWidthHeightFormats="0" dataCaption="" updatedVersion="8" compact="0" compactData="0">
  <location ref="A1:C4" firstHeaderRow="1" firstDataRow="2" firstDataCol="1"/>
  <pivotFields count="37">
    <pivotField name="status" compact="0" outline="0" multipleItemSelectionAllowed="1" showAll="0"/>
    <pivotField name="notes" compact="0" outline="0" multipleItemSelectionAllowed="1" showAll="0"/>
    <pivotField name=" " compact="0" outline="0" multipleItemSelectionAllowed="1" showAll="0"/>
    <pivotField name="lastKnownStatus" compact="0" outline="0" multipleItemSelectionAllowed="1" showAll="0"/>
    <pivotField name=" 2" compact="0" outline="0" multipleItemSelectionAllowed="1" showAll="0"/>
    <pivotField name="customerName" compact="0" outline="0" multipleItemSelectionAllowed="1" showAll="0"/>
    <pivotField name=" 3" compact="0" outline="0" multipleItemSelectionAllowed="1" showAll="0"/>
    <pivotField name="subscriptionPlan" compact="0" outline="0" multipleItemSelectionAllowed="1" showAll="0"/>
    <pivotField name="barcode" compact="0" outline="0" multipleItemSelectionAllowed="1" showAll="0"/>
    <pivotField name="deliveryLabelURL" compact="0" outline="0" multipleItemSelectionAllowed="1" showAll="0"/>
    <pivotField name="returnLabelURL" compact="0" outline="0" multipleItemSelectionAllowed="1" showAll="0"/>
    <pivotField name="rentalDates" compact="0" numFmtId="165" outline="0" multipleItemSelectionAllowed="1" showAll="0"/>
    <pivotField name="-" compact="0" outline="0" multipleItemSelectionAllowed="1" showAll="0"/>
    <pivotField name="outfitURL" compact="0" outline="0" multipleItemSelectionAllowed="1" showAll="0"/>
    <pivotField name="outfitBrand" compact="0" outline="0" multipleItemSelectionAllowed="1" showAll="0"/>
    <pivotField name="outfitName" dataField="1" compact="0" outline="0" multipleItemSelectionAllowed="1" showAll="0"/>
    <pivotField name="outfitSize" compact="0" outline="0" multipleItemSelectionAllowed="1" showAll="0"/>
    <pivotField name="customerContactEmail" compact="0" outline="0" multipleItemSelectionAllowed="1" showAll="0"/>
    <pivotField name="customerContactPhoneNumber" compact="0" outline="0" multipleItemSelectionAllowed="1" showAll="0"/>
    <pivotField name="customerNotes" compact="0" outline="0" multipleItemSelectionAllowed="1" showAll="0"/>
    <pivotField name="adminOrderURL" compact="0" outline="0" multipleItemSelectionAllowed="1" showAll="0"/>
    <pivotField name="Owner" compact="0" outline="0" multipleItemSelectionAllowed="1" showAll="0"/>
    <pivotField name="Retail price" compact="0" outline="0" multipleItemSelectionAllowed="1" showAll="0"/>
    <pivotField name="TC price" dataField="1" compact="0" outline="0" multipleItemSelectionAllowed="1" showAll="0"/>
    <pivotField name="Discount" compact="0" outline="0" multipleItemSelectionAllowed="1" showAll="0"/>
    <pivotField name="Refund" compact="0" outline="0" multipleItemSelectionAllowed="1" showAll="0"/>
    <pivotField name="Shipping cost" compact="0" outline="0" multipleItemSelectionAllowed="1" showAll="0"/>
    <pivotField name="Order total" compact="0" outline="0" multipleItemSelectionAllowed="1" showAll="0"/>
    <pivotField name="Partner cut" compact="0" outline="0" multipleItemSelectionAllowed="1" showAll="0"/>
    <pivotField name="Partner revenue" compact="0" outline="0" multipleItemSelectionAllowed="1" showAll="0"/>
    <pivotField name="FJONG revenue" compact="0" outline="0" multipleItemSelectionAllowed="1" showAll="0"/>
    <pivotField name="Month" compact="0" outline="0" multipleItemSelectionAllowed="1" showAll="0"/>
    <pivotField name="Year" compact="0" outline="0" multipleItemSelectionAllowed="1" showAll="0"/>
    <pivotField name="month2" compact="0" numFmtId="3" outline="0" multipleItemSelectionAllowed="1" showAll="0"/>
    <pivotField name="Month Format" compact="0" numFmtId="3" outline="0" multipleItemSelectionAllowed="1" showAll="0"/>
    <pivotField name="Concat" axis="axisRow" compact="0" outline="0" multipleItemSelectionAllowed="1" showAll="0" sortType="ascending">
      <items count="28">
        <item m="1" x="26"/>
        <item m="1" x="1"/>
        <item m="1" x="2"/>
        <item m="1" x="3"/>
        <item m="1" x="4"/>
        <item m="1" x="5"/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m="1" x="24"/>
        <item m="1" x="25"/>
        <item x="0"/>
        <item t="default"/>
      </items>
    </pivotField>
    <pivotField name="YearMonth" compact="0" outline="0" multipleItemSelectionAllowed="1" showAll="0"/>
  </pivotFields>
  <rowFields count="1">
    <field x="35"/>
  </rowFields>
  <rowItems count="2">
    <i>
      <x v="26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A of outfitName" fld="15" subtotal="count" baseField="0"/>
    <dataField name="SUM of TC price" fld="23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A3985" headerRowCount="0">
  <tableColumns count="1">
    <tableColumn id="1" xr3:uid="{00000000-0010-0000-0000-000001000000}" name="Column1"/>
  </tableColumns>
  <tableStyleInfo name="Inventory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B1:J3985">
  <sortState xmlns:xlrd2="http://schemas.microsoft.com/office/spreadsheetml/2017/richdata2" ref="B2:J3985">
    <sortCondition ref="D1:D3985"/>
  </sortState>
  <tableColumns count="9">
    <tableColumn id="1" xr3:uid="{00000000-0010-0000-0100-000001000000}" name="DATE ADDED"/>
    <tableColumn id="2" xr3:uid="{00000000-0010-0000-0100-000002000000}" name="BARCODE"/>
    <tableColumn id="3" xr3:uid="{00000000-0010-0000-0100-000003000000}" name="ID"/>
    <tableColumn id="4" xr3:uid="{00000000-0010-0000-0100-000004000000}" name="LINK"/>
    <tableColumn id="5" xr3:uid="{00000000-0010-0000-0100-000005000000}" name="NAME"/>
    <tableColumn id="6" xr3:uid="{00000000-0010-0000-0100-000006000000}" name="BRAND"/>
    <tableColumn id="7" xr3:uid="{00000000-0010-0000-0100-000007000000}" name="OWNER"/>
    <tableColumn id="8" xr3:uid="{00000000-0010-0000-0100-000008000000}" name="OK TO SELL?"/>
    <tableColumn id="9" xr3:uid="{00000000-0010-0000-0100-000009000000}" name="STATUS"/>
  </tableColumns>
  <tableStyleInfo name="Inventory-style 2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K1:N3985">
  <tableColumns count="4">
    <tableColumn id="1" xr3:uid="{00000000-0010-0000-0200-000001000000}" name="LOCATED"/>
    <tableColumn id="2" xr3:uid="{00000000-0010-0000-0200-000002000000}" name="CONDITION"/>
    <tableColumn id="3" xr3:uid="{00000000-0010-0000-0200-000003000000}" name="CONDITION DESCTRIPTION"/>
    <tableColumn id="4" xr3:uid="{00000000-0010-0000-0200-000004000000}" name="COMMENT"/>
  </tableColumns>
  <tableStyleInfo name="Inventory-style 3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O1:Q3985">
  <tableColumns count="3">
    <tableColumn id="1" xr3:uid="{00000000-0010-0000-0300-000001000000}" name="RETAIL PRICE"/>
    <tableColumn id="2" xr3:uid="{00000000-0010-0000-0300-000002000000}" name="TC PRICE"/>
    <tableColumn id="3" xr3:uid="{00000000-0010-0000-0300-000003000000}" name="LOCATION"/>
  </tableColumns>
  <tableStyleInfo name="Inventory-style 4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R1:U3985">
  <tableColumns count="4">
    <tableColumn id="1" xr3:uid="{00000000-0010-0000-0400-000001000000}" name="SOLD"/>
    <tableColumn id="2" xr3:uid="{00000000-0010-0000-0400-000002000000}" name="VARETELLING"/>
    <tableColumn id="3" xr3:uid="{00000000-0010-0000-0400-000003000000}" name="SHOPIFY"/>
    <tableColumn id="4" xr3:uid="{00000000-0010-0000-0400-000004000000}" name="LASTET OPP"/>
  </tableColumns>
  <tableStyleInfo name="Inventory-style 5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fjong.com/admin/pages/edit-outfit/outfit.a5236954cd82433b9af9da2e16f8bb08" TargetMode="External"/><Relationship Id="rId21" Type="http://schemas.openxmlformats.org/officeDocument/2006/relationships/hyperlink" Target="https://fjong.com/admin/pages/edit-outfit/outfit.edbe38fccd174c3cac918d1347b7811e" TargetMode="External"/><Relationship Id="rId42" Type="http://schemas.openxmlformats.org/officeDocument/2006/relationships/hyperlink" Target="https://fjong.com/admin/pages/edit-outfit/outfit.ecfa4a4fe52646cbb50f454bee7f0b3f" TargetMode="External"/><Relationship Id="rId63" Type="http://schemas.openxmlformats.org/officeDocument/2006/relationships/hyperlink" Target="https://fjong.com/admin/pages/edit-outfit/outfit.3d85ec26973b4bcd9bed633adc0fb011" TargetMode="External"/><Relationship Id="rId84" Type="http://schemas.openxmlformats.org/officeDocument/2006/relationships/hyperlink" Target="https://fjong.com/admin/pages/edit-outfit/outfit.f6112b5ddef448aeb26784958fbea9eb" TargetMode="External"/><Relationship Id="rId138" Type="http://schemas.openxmlformats.org/officeDocument/2006/relationships/hyperlink" Target="https://no.fjong.com/admin/pages/edit-outfit/outfit.e6f60447c1e045cfa956aa6dfce92733" TargetMode="External"/><Relationship Id="rId159" Type="http://schemas.openxmlformats.org/officeDocument/2006/relationships/hyperlink" Target="https://fjong.com/admin/pages/edit-outfit/outfit.2b203ba6822b47d8bdc468d1a0b20d56" TargetMode="External"/><Relationship Id="rId170" Type="http://schemas.openxmlformats.org/officeDocument/2006/relationships/hyperlink" Target="https://fjong.com/admin/pages/edit-outfit/outfit.ed5a5a066ca647b6a9aaeb1ec8e7ee87" TargetMode="External"/><Relationship Id="rId191" Type="http://schemas.openxmlformats.org/officeDocument/2006/relationships/hyperlink" Target="https://fjong.com/admin/pages/edit-outfit/outfit.d70247c33e4b42569675e32cc3727701" TargetMode="External"/><Relationship Id="rId205" Type="http://schemas.openxmlformats.org/officeDocument/2006/relationships/hyperlink" Target="https://fjong.com/admin/pages/edit-outfit/outfit.e64440c76c164f76b87f4719745f3b68" TargetMode="External"/><Relationship Id="rId226" Type="http://schemas.openxmlformats.org/officeDocument/2006/relationships/hyperlink" Target="https://fjong.com/admin/pages/edit-outfit/outfit.b9570eaee25d469c88909ca3b463ca41" TargetMode="External"/><Relationship Id="rId107" Type="http://schemas.openxmlformats.org/officeDocument/2006/relationships/hyperlink" Target="https://fjong.com/admin/pages/edit-outfit/outfit.f60f94bdcd474ed2b5a6d9cd29d2e115" TargetMode="External"/><Relationship Id="rId11" Type="http://schemas.openxmlformats.org/officeDocument/2006/relationships/hyperlink" Target="https://fjong.com/admin/pages/edit-outfit/outfit.8afb8761044a498398eda5f875ceafe2" TargetMode="External"/><Relationship Id="rId32" Type="http://schemas.openxmlformats.org/officeDocument/2006/relationships/hyperlink" Target="https://fjong.com/admin/pages/edit-outfit/outfit.1054e796a700461b91317a8c7e8197bd" TargetMode="External"/><Relationship Id="rId53" Type="http://schemas.openxmlformats.org/officeDocument/2006/relationships/hyperlink" Target="https://fjong.com/admin/pages/edit-outfit/outfit.394d965b33b8430692c31984bf51e554" TargetMode="External"/><Relationship Id="rId74" Type="http://schemas.openxmlformats.org/officeDocument/2006/relationships/hyperlink" Target="https://fjong.com/admin/pages/edit-outfit/outfit.fcd37df89e7341dfb75d074f0d092396" TargetMode="External"/><Relationship Id="rId128" Type="http://schemas.openxmlformats.org/officeDocument/2006/relationships/hyperlink" Target="https://fjong.com/admin/pages/edit-outfit/outfit.6cfbd3ae11fc4583909434cb1af1cd83" TargetMode="External"/><Relationship Id="rId149" Type="http://schemas.openxmlformats.org/officeDocument/2006/relationships/hyperlink" Target="https://no.fjong.com/admin/pages/edit-outfit/outfit.751031523bcd4c939f07f394bfa08830" TargetMode="External"/><Relationship Id="rId5" Type="http://schemas.openxmlformats.org/officeDocument/2006/relationships/hyperlink" Target="https://no.fjong.com/admin/pages/edit-outfit/outfit.3a509855577e4b1e992f3d393fcf70d4" TargetMode="External"/><Relationship Id="rId95" Type="http://schemas.openxmlformats.org/officeDocument/2006/relationships/hyperlink" Target="https://no.fjong.com/admin/pages/edit-outfit/outfit.a0866e3e4bf9400eb34bc6cfb8a10ea6" TargetMode="External"/><Relationship Id="rId160" Type="http://schemas.openxmlformats.org/officeDocument/2006/relationships/hyperlink" Target="https://fjong.com/admin/pages/edit-outfit/outfit.8a0b92ea9fdc4c789b7c6c3ffbe03438" TargetMode="External"/><Relationship Id="rId181" Type="http://schemas.openxmlformats.org/officeDocument/2006/relationships/hyperlink" Target="https://fjong.com/admin/pages/edit-outfit/outfit.b3c827a7bc271120" TargetMode="External"/><Relationship Id="rId216" Type="http://schemas.openxmlformats.org/officeDocument/2006/relationships/hyperlink" Target="https://no.fjong.com/admin/pages/edit-outfit/outfit.bf2acee116722011" TargetMode="External"/><Relationship Id="rId22" Type="http://schemas.openxmlformats.org/officeDocument/2006/relationships/hyperlink" Target="https://no.fjong.com/admin/pages/edit-outfit/outfit.b6dfe60b7a8c421f9de22342860f17bc" TargetMode="External"/><Relationship Id="rId27" Type="http://schemas.openxmlformats.org/officeDocument/2006/relationships/hyperlink" Target="https://no.fjong.com/admin/pages/edit-outfit/outfit.6f1c31a669c347c8977c2442f875420d" TargetMode="External"/><Relationship Id="rId43" Type="http://schemas.openxmlformats.org/officeDocument/2006/relationships/hyperlink" Target="https://fjong.com/admin/pages/edit-outfit/outfit.e824c2830b364992a6c928249db74e46" TargetMode="External"/><Relationship Id="rId48" Type="http://schemas.openxmlformats.org/officeDocument/2006/relationships/hyperlink" Target="https://fjong.com/admin/pages/edit-outfit/outfit.1741f5f96ff24df6a415cdb7db237c45" TargetMode="External"/><Relationship Id="rId64" Type="http://schemas.openxmlformats.org/officeDocument/2006/relationships/hyperlink" Target="https://fjong.com/admin/pages/edit-outfit/outfit.1b10aae2897d40d9ac491e7a93440192" TargetMode="External"/><Relationship Id="rId69" Type="http://schemas.openxmlformats.org/officeDocument/2006/relationships/hyperlink" Target="https://fjong.com/admin/pages/edit-outfit/outfit.67b05554be2547ff8033008297f9daac" TargetMode="External"/><Relationship Id="rId113" Type="http://schemas.openxmlformats.org/officeDocument/2006/relationships/hyperlink" Target="https://fjong.com/admin/pages/edit-outfit/outfit.d0ed2b4fe444472dbabf206ef19312d2" TargetMode="External"/><Relationship Id="rId118" Type="http://schemas.openxmlformats.org/officeDocument/2006/relationships/hyperlink" Target="https://fjong.com/admin/pages/edit-outfit/outfit.0ec5b76f554546269b80b4688c32691c" TargetMode="External"/><Relationship Id="rId134" Type="http://schemas.openxmlformats.org/officeDocument/2006/relationships/hyperlink" Target="https://no.fjong.com/admin/pages/edit-outfit/outfit.7adf6958c38940bc88ba745169919a99" TargetMode="External"/><Relationship Id="rId139" Type="http://schemas.openxmlformats.org/officeDocument/2006/relationships/hyperlink" Target="https://no.fjong.com/admin/pages/edit-outfit/outfit.a867d0ea463b4d6dbd0f750bc1962f49" TargetMode="External"/><Relationship Id="rId80" Type="http://schemas.openxmlformats.org/officeDocument/2006/relationships/hyperlink" Target="https://fjong.com/admin/pages/edit-outfit/outfit.f6112b5ddef448aeb26784958fbea9eb" TargetMode="External"/><Relationship Id="rId85" Type="http://schemas.openxmlformats.org/officeDocument/2006/relationships/hyperlink" Target="https://fjong.com/admin/pages/edit-outfit/outfit.416e7be3f9ab45588e21addd8260e46d" TargetMode="External"/><Relationship Id="rId150" Type="http://schemas.openxmlformats.org/officeDocument/2006/relationships/hyperlink" Target="https://no.fjong.com/admin/pages/edit-outfit/outfit.a28b2e6008184ba19240c926b1af0eff" TargetMode="External"/><Relationship Id="rId155" Type="http://schemas.openxmlformats.org/officeDocument/2006/relationships/hyperlink" Target="https://fjong.com/admin/pages/edit-outfit/outfit.dd62d98a9d3e40659b5438f7388d8e01" TargetMode="External"/><Relationship Id="rId171" Type="http://schemas.openxmlformats.org/officeDocument/2006/relationships/hyperlink" Target="https://fjong.com/admin/pages/edit-outfit/outfit.b536d1b82bd7a054" TargetMode="External"/><Relationship Id="rId176" Type="http://schemas.openxmlformats.org/officeDocument/2006/relationships/hyperlink" Target="https://fjong.com/admin/pages/edit-outfit/outfit.f81be73085b844ebae74974f906cc27a" TargetMode="External"/><Relationship Id="rId192" Type="http://schemas.openxmlformats.org/officeDocument/2006/relationships/hyperlink" Target="https://fjong.com/admin/pages/edit-outfit/outfit.142bb41b42464fbf8e7b54e21d9ac3c4" TargetMode="External"/><Relationship Id="rId197" Type="http://schemas.openxmlformats.org/officeDocument/2006/relationships/hyperlink" Target="https://fjong.com/admin/pages/edit-outfit/outfit.9e8dd974e09f44ef886fce0d3557d652" TargetMode="External"/><Relationship Id="rId206" Type="http://schemas.openxmlformats.org/officeDocument/2006/relationships/hyperlink" Target="https://no.fjong.com/admin/pages/edit-outfit/outfit.f648ad76011f4b9f800f34c5b4528cbb" TargetMode="External"/><Relationship Id="rId227" Type="http://schemas.openxmlformats.org/officeDocument/2006/relationships/hyperlink" Target="https://envelope1976.no/products/cannes-dress-viscose-dress-white?switch&amp;_gl=1*gbz3dm*_ga*OTc3MzQ5MTY2LjE3MDYyNTg5MzU.*_ga_EP6KPFN9XM*MTcwNjI1ODkzNS4xLjAuMTcwNjI1ODk0My41Mi4wLjA." TargetMode="External"/><Relationship Id="rId201" Type="http://schemas.openxmlformats.org/officeDocument/2006/relationships/hyperlink" Target="https://fjong.com/admin/pages/edit-outfit/outfit.5c161fed74da465b94a68a942189f976" TargetMode="External"/><Relationship Id="rId222" Type="http://schemas.openxmlformats.org/officeDocument/2006/relationships/hyperlink" Target="https://no.fjong.com/admin/pages/edit-outfit/outfit.b70d38123f2e45a4b7b2a17e9d637eae" TargetMode="External"/><Relationship Id="rId12" Type="http://schemas.openxmlformats.org/officeDocument/2006/relationships/hyperlink" Target="https://fjong.com/admin/pages/edit-outfit/outfit.2b203ba6822b47d8bdc468d1a0b20d56" TargetMode="External"/><Relationship Id="rId17" Type="http://schemas.openxmlformats.org/officeDocument/2006/relationships/hyperlink" Target="https://fjong.com/admin/pages/edit-outfit/outfit.83c3cc056071456ea7cf59d36f672840" TargetMode="External"/><Relationship Id="rId33" Type="http://schemas.openxmlformats.org/officeDocument/2006/relationships/hyperlink" Target="https://no.fjong.com/admin/pages/edit-outfit/outfit.7c1a08232c0e44da98b8cac02ea63a9f" TargetMode="External"/><Relationship Id="rId38" Type="http://schemas.openxmlformats.org/officeDocument/2006/relationships/hyperlink" Target="https://no.fjong.com/admin/pages/edit-outfit/outfit.4a967bb20b434cd7b157450bc26fe6ee" TargetMode="External"/><Relationship Id="rId59" Type="http://schemas.openxmlformats.org/officeDocument/2006/relationships/hyperlink" Target="https://fjong.com/admin/pages/edit-outfit/outfit.c4560dc7d15d415fb418693b1a76550b" TargetMode="External"/><Relationship Id="rId103" Type="http://schemas.openxmlformats.org/officeDocument/2006/relationships/hyperlink" Target="https://fjong.com/admin/pages/edit-outfit/outfit.71442f9043504300907b80e2385f9ae4" TargetMode="External"/><Relationship Id="rId108" Type="http://schemas.openxmlformats.org/officeDocument/2006/relationships/hyperlink" Target="https://fjong.com/admin/pages/edit-outfit/outfit.579e13e7bf8e435aa37ac592caec1fba" TargetMode="External"/><Relationship Id="rId124" Type="http://schemas.openxmlformats.org/officeDocument/2006/relationships/hyperlink" Target="https://no.fjong.com/admin/pages/edit-outfit/outfit.8d3343f8c69af77c" TargetMode="External"/><Relationship Id="rId129" Type="http://schemas.openxmlformats.org/officeDocument/2006/relationships/hyperlink" Target="https://fjong.com/admin/pages/edit-outfit/outfit.93d11b40e1db46198d34109e7d0ebfe9" TargetMode="External"/><Relationship Id="rId54" Type="http://schemas.openxmlformats.org/officeDocument/2006/relationships/hyperlink" Target="https://no.fjong.com/admin/pages/edit-outfit/outfit.836ba2ed83ec43ff8b931b6cd390da9c" TargetMode="External"/><Relationship Id="rId70" Type="http://schemas.openxmlformats.org/officeDocument/2006/relationships/hyperlink" Target="https://fjong.com/admin/pages/edit-outfit/outfit.8bbfae6c08924fb2aafcf709665906a9" TargetMode="External"/><Relationship Id="rId75" Type="http://schemas.openxmlformats.org/officeDocument/2006/relationships/hyperlink" Target="https://fjong.com/admin/pages/edit-outfit/outfit.acd72d9485f24e879d9a73d41a110b31" TargetMode="External"/><Relationship Id="rId91" Type="http://schemas.openxmlformats.org/officeDocument/2006/relationships/hyperlink" Target="https://fjong.com/admin/pages/edit-outfit/outfit.c089405c7b5d4198b653d1084139d7c6" TargetMode="External"/><Relationship Id="rId96" Type="http://schemas.openxmlformats.org/officeDocument/2006/relationships/hyperlink" Target="https://no.fjong.com/admin/pages/edit-outfit/outfit.450644401c4e4c2890fc8d9b7897a2f8" TargetMode="External"/><Relationship Id="rId140" Type="http://schemas.openxmlformats.org/officeDocument/2006/relationships/hyperlink" Target="https://no.fjong.com/admin/pages/edit-outfit/outfit.6d30e48268c64d14b3f12de4c1fadfd5" TargetMode="External"/><Relationship Id="rId145" Type="http://schemas.openxmlformats.org/officeDocument/2006/relationships/hyperlink" Target="https://no.fjong.com/admin/pages/edit-outfit/outfit.a189dca13d2e4274afe5758a78f49000" TargetMode="External"/><Relationship Id="rId161" Type="http://schemas.openxmlformats.org/officeDocument/2006/relationships/hyperlink" Target="https://fjong.com/admin/pages/edit-outfit/outfit.892c3befd668414cabc0bda22c3f48ff" TargetMode="External"/><Relationship Id="rId166" Type="http://schemas.openxmlformats.org/officeDocument/2006/relationships/hyperlink" Target="https://fjong.com/admin/pages/edit-outfit/outfit.334b32157287403aab73d9cc978a93dd" TargetMode="External"/><Relationship Id="rId182" Type="http://schemas.openxmlformats.org/officeDocument/2006/relationships/hyperlink" Target="https://fjong.com/admin/pages/edit-outfit/outfit.9d2ae3e74d7f4d9bbde82be334a3a21b" TargetMode="External"/><Relationship Id="rId187" Type="http://schemas.openxmlformats.org/officeDocument/2006/relationships/hyperlink" Target="https://fjong.com/admin/pages/edit-outfit/outfit.cac6eca6151b4f61b63157301f0cb229" TargetMode="External"/><Relationship Id="rId217" Type="http://schemas.openxmlformats.org/officeDocument/2006/relationships/hyperlink" Target="https://no.fjong.com/admin/pages/edit-outfit/outfit.87cafc24da73f5a4" TargetMode="External"/><Relationship Id="rId1" Type="http://schemas.openxmlformats.org/officeDocument/2006/relationships/hyperlink" Target="https://fjong.com/admin/pages/edit-outfit/outfit.f74a5e70771c42cea7a85de1f063b3db" TargetMode="External"/><Relationship Id="rId6" Type="http://schemas.openxmlformats.org/officeDocument/2006/relationships/hyperlink" Target="https://no.fjong.com/admin/pages/edit-outfit/outfit.69ffb46ed8da46e98e3a82be163f7270" TargetMode="External"/><Relationship Id="rId212" Type="http://schemas.openxmlformats.org/officeDocument/2006/relationships/hyperlink" Target="https://fjong.com/admin/pages/edit-outfit/outfit.fbda7f830faf4caf9b0a085054f22e54" TargetMode="External"/><Relationship Id="rId233" Type="http://schemas.openxmlformats.org/officeDocument/2006/relationships/table" Target="../tables/table5.xml"/><Relationship Id="rId23" Type="http://schemas.openxmlformats.org/officeDocument/2006/relationships/hyperlink" Target="https://no.fjong.com/admin/pages/edit-outfit/outfit.6e097afdac204cffb1c1bd597c09014c" TargetMode="External"/><Relationship Id="rId28" Type="http://schemas.openxmlformats.org/officeDocument/2006/relationships/hyperlink" Target="https://no.fjong.com/admin/pages/edit-outfit/outfit.0118b605888840348f80965c2d8865cf" TargetMode="External"/><Relationship Id="rId49" Type="http://schemas.openxmlformats.org/officeDocument/2006/relationships/hyperlink" Target="https://fjong.com/admin/pages/edit-outfit/outfit.8163acb883b84e0182dff9eff43290ab" TargetMode="External"/><Relationship Id="rId114" Type="http://schemas.openxmlformats.org/officeDocument/2006/relationships/hyperlink" Target="https://no.fjong.com/admin/pages/edit-outfit/outfit.f51e3b6fec2d44f59e21f3dc2334231b" TargetMode="External"/><Relationship Id="rId119" Type="http://schemas.openxmlformats.org/officeDocument/2006/relationships/hyperlink" Target="https://fjong.com/admin/pages/edit-outfit/outfit.dc09834555654d28b551a0f21ea17eb1" TargetMode="External"/><Relationship Id="rId44" Type="http://schemas.openxmlformats.org/officeDocument/2006/relationships/hyperlink" Target="https://no.fjong.com/admin/pages/edit-outfit/outfit.cd447abfa94c4c29a21c2f177d8eb7e8" TargetMode="External"/><Relationship Id="rId60" Type="http://schemas.openxmlformats.org/officeDocument/2006/relationships/hyperlink" Target="https://fjong.com/admin/pages/edit-outfit/outfit.31edccd419de4fc5ae6aeb7eed4327ab" TargetMode="External"/><Relationship Id="rId65" Type="http://schemas.openxmlformats.org/officeDocument/2006/relationships/hyperlink" Target="https://fjong.com/admin/pages/edit-outfit/outfit.9c646627b7db45faaf520e8ac387c8e2" TargetMode="External"/><Relationship Id="rId81" Type="http://schemas.openxmlformats.org/officeDocument/2006/relationships/hyperlink" Target="https://no.fjong.com/admin/pages/edit-outfit/outfit.0ea83cb5b5ec47cf9644bc15f365caa4" TargetMode="External"/><Relationship Id="rId86" Type="http://schemas.openxmlformats.org/officeDocument/2006/relationships/hyperlink" Target="https://fjong.com/admin/pages/edit-outfit/outfit.29d43c48eee84539b3e1597c9cd55194" TargetMode="External"/><Relationship Id="rId130" Type="http://schemas.openxmlformats.org/officeDocument/2006/relationships/hyperlink" Target="https://fjong.com/admin/pages/edit-outfit/outfit.4ff1af87b14148619e77309ae1dc33c8" TargetMode="External"/><Relationship Id="rId135" Type="http://schemas.openxmlformats.org/officeDocument/2006/relationships/hyperlink" Target="https://no.fjong.com/admin/pages/edit-outfit/outfit.7eb16fe1e199414bbb7f88d71fe7cb56" TargetMode="External"/><Relationship Id="rId151" Type="http://schemas.openxmlformats.org/officeDocument/2006/relationships/hyperlink" Target="https://no.fjong.com/admin/pages/edit-outfit/outfit.0f503415f7764ce49e9acd3de347cdaf" TargetMode="External"/><Relationship Id="rId156" Type="http://schemas.openxmlformats.org/officeDocument/2006/relationships/hyperlink" Target="https://fjong.com/admin/pages/edit-outfit/outfit.a4c077e654c444fab4bbcf1dc6aa692b" TargetMode="External"/><Relationship Id="rId177" Type="http://schemas.openxmlformats.org/officeDocument/2006/relationships/hyperlink" Target="https://fjong.com/admin/pages/edit-outfit/outfit.e9319dccf9234668a6951834dcaff863" TargetMode="External"/><Relationship Id="rId198" Type="http://schemas.openxmlformats.org/officeDocument/2006/relationships/hyperlink" Target="https://fjong.com/admin/pages/edit-outfit/outfit.97ded7ff59b07b48" TargetMode="External"/><Relationship Id="rId172" Type="http://schemas.openxmlformats.org/officeDocument/2006/relationships/hyperlink" Target="https://fjong.com/admin/pages/edit-outfit/outfit.398089067b414b2d8d1c862f527936e2" TargetMode="External"/><Relationship Id="rId193" Type="http://schemas.openxmlformats.org/officeDocument/2006/relationships/hyperlink" Target="https://fjong.com/admin/pages/edit-outfit/outfit.1507c18a72e34435a790eae1b878aa86" TargetMode="External"/><Relationship Id="rId202" Type="http://schemas.openxmlformats.org/officeDocument/2006/relationships/hyperlink" Target="https://no.fjong.com/admin/pages/edit-outfit/outfit.d434b352e4974244a1fdad0763fddbc1" TargetMode="External"/><Relationship Id="rId207" Type="http://schemas.openxmlformats.org/officeDocument/2006/relationships/hyperlink" Target="https://fjong.com/admin/pages/edit-outfit/outfit.aad989fc0422b4eb" TargetMode="External"/><Relationship Id="rId223" Type="http://schemas.openxmlformats.org/officeDocument/2006/relationships/hyperlink" Target="https://no.fjong.com/admin/pages/edit-outfit/outfit.e55bea435f634b42b5a8618528b11f2f" TargetMode="External"/><Relationship Id="rId228" Type="http://schemas.openxmlformats.org/officeDocument/2006/relationships/hyperlink" Target="https://www.julesb.co.uk/product/devotion-twins-ella-embroidered-midi-dress-828559" TargetMode="External"/><Relationship Id="rId13" Type="http://schemas.openxmlformats.org/officeDocument/2006/relationships/hyperlink" Target="https://fjong.com/admin/pages/edit-outfit/outfit.3c988d3862ec4bddb2d3ecb52bd7a87b" TargetMode="External"/><Relationship Id="rId18" Type="http://schemas.openxmlformats.org/officeDocument/2006/relationships/hyperlink" Target="https://fjong.com/admin/pages/edit-outfit/outfit.1431039944fe4be88f8890a04a346b09" TargetMode="External"/><Relationship Id="rId39" Type="http://schemas.openxmlformats.org/officeDocument/2006/relationships/hyperlink" Target="https://no.fjong.com/admin/pages/edit-outfit/outfit.2da7929e7ce74d1496ceabe1352f5153" TargetMode="External"/><Relationship Id="rId109" Type="http://schemas.openxmlformats.org/officeDocument/2006/relationships/hyperlink" Target="https://no.fjong.com/admin/pages/edit-outfit/outfit.fefe26231f694f3a80117ae821de64dd" TargetMode="External"/><Relationship Id="rId34" Type="http://schemas.openxmlformats.org/officeDocument/2006/relationships/hyperlink" Target="https://fjong.com/admin/pages/edit-outfit/outfit.ef9f4ad754194793ab95e6c30f5606ae" TargetMode="External"/><Relationship Id="rId50" Type="http://schemas.openxmlformats.org/officeDocument/2006/relationships/hyperlink" Target="https://no.fjong.com/admin/pages/edit-outfit/outfit.4e07d4fd7e30470d971847429999d4a4" TargetMode="External"/><Relationship Id="rId55" Type="http://schemas.openxmlformats.org/officeDocument/2006/relationships/hyperlink" Target="https://no.fjong.com/admin/pages/edit-outfit/outfit.2e8a2e9f653c432085930e248ed9eaf8" TargetMode="External"/><Relationship Id="rId76" Type="http://schemas.openxmlformats.org/officeDocument/2006/relationships/hyperlink" Target="https://fjong.com/admin/pages/edit-outfit/outfit.37baa82c25f84342a9ea50e3488889ce" TargetMode="External"/><Relationship Id="rId97" Type="http://schemas.openxmlformats.org/officeDocument/2006/relationships/hyperlink" Target="https://no.fjong.com/admin/pages/edit-outfit/outfit.46796cfb57174c9cb04ef0489123a073" TargetMode="External"/><Relationship Id="rId104" Type="http://schemas.openxmlformats.org/officeDocument/2006/relationships/hyperlink" Target="https://fjong.com/admin/pages/edit-outfit/outfit.a1f4cba2508b4d259173202d1014214d" TargetMode="External"/><Relationship Id="rId120" Type="http://schemas.openxmlformats.org/officeDocument/2006/relationships/hyperlink" Target="https://fjong.com/admin/pages/edit-outfit/outfit.fae7559fe94647739e5c51098c648a3c" TargetMode="External"/><Relationship Id="rId125" Type="http://schemas.openxmlformats.org/officeDocument/2006/relationships/hyperlink" Target="https://fjong.com/admin/pages/edit-outfit/outfit.5494f9123a164880a3ed401be7abcd8b" TargetMode="External"/><Relationship Id="rId141" Type="http://schemas.openxmlformats.org/officeDocument/2006/relationships/hyperlink" Target="https://no.fjong.com/admin/pages/edit-outfit/outfit.4db6c966945941bf98762ae15abab0cb" TargetMode="External"/><Relationship Id="rId146" Type="http://schemas.openxmlformats.org/officeDocument/2006/relationships/hyperlink" Target="https://no.fjong.com/admin/pages/edit-outfit/outfit.5d1662a2897d4ec2b0fd295f3eca3b1f" TargetMode="External"/><Relationship Id="rId167" Type="http://schemas.openxmlformats.org/officeDocument/2006/relationships/hyperlink" Target="https://fjong.com/admin/pages/edit-outfit/outfit.8155a6bc583b44c9a24eac3a608efeb2" TargetMode="External"/><Relationship Id="rId188" Type="http://schemas.openxmlformats.org/officeDocument/2006/relationships/hyperlink" Target="https://fjong.com/admin/pages/edit-outfit/outfit.adeaa758e4b292c5" TargetMode="External"/><Relationship Id="rId7" Type="http://schemas.openxmlformats.org/officeDocument/2006/relationships/hyperlink" Target="https://no.fjong.com/outfits/outfit.69ffb46ed8da46e98e3a82be163f7270" TargetMode="External"/><Relationship Id="rId71" Type="http://schemas.openxmlformats.org/officeDocument/2006/relationships/hyperlink" Target="https://fjong.com/admin/pages/edit-outfit/outfit.a4408a7f42c442a484661fb8b466f8b8" TargetMode="External"/><Relationship Id="rId92" Type="http://schemas.openxmlformats.org/officeDocument/2006/relationships/hyperlink" Target="https://fjong.com/admin/pages/edit-outfit/outfit.269a9d54e3b549339e04ce417061a152" TargetMode="External"/><Relationship Id="rId162" Type="http://schemas.openxmlformats.org/officeDocument/2006/relationships/hyperlink" Target="https://fjong.com/admin/pages/edit-outfit/outfit.841869bb72cf0dd1" TargetMode="External"/><Relationship Id="rId183" Type="http://schemas.openxmlformats.org/officeDocument/2006/relationships/hyperlink" Target="https://fjong.com/admin/pages/edit-outfit/outfit.a8175a1b696f4b85" TargetMode="External"/><Relationship Id="rId213" Type="http://schemas.openxmlformats.org/officeDocument/2006/relationships/hyperlink" Target="https://fjong.com/admin/pages/edit-outfit/outfit.b5eefe3ba12a432dba68cb2087d8fd82" TargetMode="External"/><Relationship Id="rId218" Type="http://schemas.openxmlformats.org/officeDocument/2006/relationships/hyperlink" Target="https://no.fjong.com/admin/pages/edit-outfit/outfit.92bab9820887db22" TargetMode="External"/><Relationship Id="rId2" Type="http://schemas.openxmlformats.org/officeDocument/2006/relationships/hyperlink" Target="https://fjong.com/admin/pages/edit-outfit/outfit.575c73c40b884aca8deac6d268b55961" TargetMode="External"/><Relationship Id="rId29" Type="http://schemas.openxmlformats.org/officeDocument/2006/relationships/hyperlink" Target="https://no.fjong.com/admin/pages/edit-outfit/outfit.8c47573e01d54cddb46c302b11d2cfe4" TargetMode="External"/><Relationship Id="rId24" Type="http://schemas.openxmlformats.org/officeDocument/2006/relationships/hyperlink" Target="https://no.fjong.com/admin/pages/edit-outfit/outfit.3921915bc69a4d5987c8a82cae88a964" TargetMode="External"/><Relationship Id="rId40" Type="http://schemas.openxmlformats.org/officeDocument/2006/relationships/hyperlink" Target="https://no.fjong.com/admin/pages/edit-outfit/outfit.a1c343a6ab39449597376de1dd75173b" TargetMode="External"/><Relationship Id="rId45" Type="http://schemas.openxmlformats.org/officeDocument/2006/relationships/hyperlink" Target="https://no.fjong.com/admin/pages/edit-outfit/outfit.d3a08b1d59da4acebd43fc2cf39e1adc" TargetMode="External"/><Relationship Id="rId66" Type="http://schemas.openxmlformats.org/officeDocument/2006/relationships/hyperlink" Target="https://fjong.com/admin/pages/edit-outfit/outfit.71442f9043504300907b80e2385f9ae4" TargetMode="External"/><Relationship Id="rId87" Type="http://schemas.openxmlformats.org/officeDocument/2006/relationships/hyperlink" Target="https://fjong.com/admin/pages/edit-outfit/outfit.af44d8ab1eae40bd9be8117615d27329" TargetMode="External"/><Relationship Id="rId110" Type="http://schemas.openxmlformats.org/officeDocument/2006/relationships/hyperlink" Target="https://no.fjong.com/admin/pages/edit-outfit/outfit.c0cbdff455d648509cc65a0d01a00f42" TargetMode="External"/><Relationship Id="rId115" Type="http://schemas.openxmlformats.org/officeDocument/2006/relationships/hyperlink" Target="https://no.fjong.com/admin/pages/edit-outfit/outfit.171c86f3627845c08df08a82deb2241f" TargetMode="External"/><Relationship Id="rId131" Type="http://schemas.openxmlformats.org/officeDocument/2006/relationships/hyperlink" Target="https://fjong.com/admin/pages/edit-outfit/outfit.8d1a7e1744a6480d96d9e5371b36c095" TargetMode="External"/><Relationship Id="rId136" Type="http://schemas.openxmlformats.org/officeDocument/2006/relationships/hyperlink" Target="https://no.fjong.com/admin/pages/edit-outfit/outfit.a935f1495271461689278b60c8d1a25d" TargetMode="External"/><Relationship Id="rId157" Type="http://schemas.openxmlformats.org/officeDocument/2006/relationships/hyperlink" Target="https://no.fjong.com/admin/pages/edit-outfit/outfit.c338b23bb9394d4c80a974679b40bc41" TargetMode="External"/><Relationship Id="rId178" Type="http://schemas.openxmlformats.org/officeDocument/2006/relationships/hyperlink" Target="https://fjong.com/admin/pages/edit-outfit/outfit.81b89124e1d24dfe9196537c3d03cd7e" TargetMode="External"/><Relationship Id="rId61" Type="http://schemas.openxmlformats.org/officeDocument/2006/relationships/hyperlink" Target="https://fjong.com/admin/pages/edit-outfit/outfit.8f6c3fbd7db0400caaf95a95ab29a97d" TargetMode="External"/><Relationship Id="rId82" Type="http://schemas.openxmlformats.org/officeDocument/2006/relationships/hyperlink" Target="https://no.fjong.com/admin/pages/edit-outfit/outfit.c95b16794434474e8d02306d2f1b6a0a" TargetMode="External"/><Relationship Id="rId152" Type="http://schemas.openxmlformats.org/officeDocument/2006/relationships/hyperlink" Target="https://no.fjong.com/admin/pages/edit-outfit/outfit.ee06a77e6458474ea1f2bd0dea266b8c" TargetMode="External"/><Relationship Id="rId173" Type="http://schemas.openxmlformats.org/officeDocument/2006/relationships/hyperlink" Target="https://fjong.com/admin/pages/edit-outfit/outfit.59a0780355c24f3eb558f54dde998991" TargetMode="External"/><Relationship Id="rId194" Type="http://schemas.openxmlformats.org/officeDocument/2006/relationships/hyperlink" Target="https://fjong.com/admin/pages/edit-outfit/outfit.9449a73349914e62b72492dee51f7dbd" TargetMode="External"/><Relationship Id="rId199" Type="http://schemas.openxmlformats.org/officeDocument/2006/relationships/hyperlink" Target="https://fjong.com/admin/pages/edit-outfit/outfit.3b8a8f44f52f4b92b4935f08f4d2b9d7" TargetMode="External"/><Relationship Id="rId203" Type="http://schemas.openxmlformats.org/officeDocument/2006/relationships/hyperlink" Target="https://fjong.com/admin/pages/edit-outfit/outfit.e7f5bd2280264680a9c76fbf041c8bed" TargetMode="External"/><Relationship Id="rId208" Type="http://schemas.openxmlformats.org/officeDocument/2006/relationships/hyperlink" Target="https://fjong.com/admin/pages/edit-outfit/outfit.64a0e45c83dc4304becbf6218ac02fb8" TargetMode="External"/><Relationship Id="rId229" Type="http://schemas.openxmlformats.org/officeDocument/2006/relationships/table" Target="../tables/table1.xml"/><Relationship Id="rId19" Type="http://schemas.openxmlformats.org/officeDocument/2006/relationships/hyperlink" Target="https://fjong.com/admin/pages/edit-outfit/outfit.305bde2827b34ff192d1271ddb0e50bb" TargetMode="External"/><Relationship Id="rId224" Type="http://schemas.openxmlformats.org/officeDocument/2006/relationships/hyperlink" Target="https://fjong.com/admin/pages/edit-outfit/outfit.12852c024f984b2998c4f3969d664d88" TargetMode="External"/><Relationship Id="rId14" Type="http://schemas.openxmlformats.org/officeDocument/2006/relationships/hyperlink" Target="https://fjong.com/admin/pages/edit-outfit/outfit.87481ca65ebe4d1cb75debb71510208d" TargetMode="External"/><Relationship Id="rId30" Type="http://schemas.openxmlformats.org/officeDocument/2006/relationships/hyperlink" Target="https://no.fjong.com/admin/pages/edit-outfit/outfit.12cf865f9ba1407e9a08ec1df40a58d6" TargetMode="External"/><Relationship Id="rId35" Type="http://schemas.openxmlformats.org/officeDocument/2006/relationships/hyperlink" Target="https://no.fjong.com/admin/pages/edit-outfit/outfit.8a14e50b3c1a924f" TargetMode="External"/><Relationship Id="rId56" Type="http://schemas.openxmlformats.org/officeDocument/2006/relationships/hyperlink" Target="https://fjong.com/admin/pages/edit-outfit/outfit.58df7acca6b14e09bae8452c79bbbbe1" TargetMode="External"/><Relationship Id="rId77" Type="http://schemas.openxmlformats.org/officeDocument/2006/relationships/hyperlink" Target="https://fjong.com/admin/pages/edit-outfit/outfit.d8a69260f3c5408b9814df9ecad8c09b" TargetMode="External"/><Relationship Id="rId100" Type="http://schemas.openxmlformats.org/officeDocument/2006/relationships/hyperlink" Target="https://no.fjong.com/admin/pages/edit-outfit/outfit.78556cb9afc445b3af92fc04845307ea" TargetMode="External"/><Relationship Id="rId105" Type="http://schemas.openxmlformats.org/officeDocument/2006/relationships/hyperlink" Target="https://fjong.com/admin/pages/edit-outfit/outfit.df5e78fbfe04459ba84f80529e22c343" TargetMode="External"/><Relationship Id="rId126" Type="http://schemas.openxmlformats.org/officeDocument/2006/relationships/hyperlink" Target="https://fjong.com/admin/pages/edit-outfit/outfit.ba1f51b54e514d4580188234a760ebd9" TargetMode="External"/><Relationship Id="rId147" Type="http://schemas.openxmlformats.org/officeDocument/2006/relationships/hyperlink" Target="https://no.fjong.com/admin/pages/edit-outfit/outfit.150ea04dfe684f8aacffdaf604ed3120" TargetMode="External"/><Relationship Id="rId168" Type="http://schemas.openxmlformats.org/officeDocument/2006/relationships/hyperlink" Target="https://fjong.com/admin/pages/edit-outfit/outfit.08df6fb664e24da7b0ce3b7153a1cfc1" TargetMode="External"/><Relationship Id="rId8" Type="http://schemas.openxmlformats.org/officeDocument/2006/relationships/hyperlink" Target="https://fjong.com/outfits/outfit.b2aa8b59d1644a0090ab62a119e1ea41" TargetMode="External"/><Relationship Id="rId51" Type="http://schemas.openxmlformats.org/officeDocument/2006/relationships/hyperlink" Target="https://no.fjong.com/admin/pages/edit-outfit/outfit.09f0b5ce052e4048ab142656ea9e82b2" TargetMode="External"/><Relationship Id="rId72" Type="http://schemas.openxmlformats.org/officeDocument/2006/relationships/hyperlink" Target="https://no.fjong.com/admin/pages/edit-outfit/outfit.a13f25b080f64a588149d6f37a4e6096" TargetMode="External"/><Relationship Id="rId93" Type="http://schemas.openxmlformats.org/officeDocument/2006/relationships/hyperlink" Target="https://fjong.com/admin/pages/edit-outfit/outfit.bd37bc0ed1857fb5" TargetMode="External"/><Relationship Id="rId98" Type="http://schemas.openxmlformats.org/officeDocument/2006/relationships/hyperlink" Target="https://no.fjong.com/admin/pages/edit-outfit/outfit.9aa24eb08db9447da1e6f285b151b357" TargetMode="External"/><Relationship Id="rId121" Type="http://schemas.openxmlformats.org/officeDocument/2006/relationships/hyperlink" Target="https://fjong.com/admin/pages/edit-outfit/outfit.794483397da8425a813301eecf9828c6" TargetMode="External"/><Relationship Id="rId142" Type="http://schemas.openxmlformats.org/officeDocument/2006/relationships/hyperlink" Target="https://no.fjong.com/admin/pages/edit-outfit/outfit.90faf041cfce41bd9328e207718e241a" TargetMode="External"/><Relationship Id="rId163" Type="http://schemas.openxmlformats.org/officeDocument/2006/relationships/hyperlink" Target="https://no.fjong.com/admin/pages/edit-outfit/outfit.be1cd8f914742de6" TargetMode="External"/><Relationship Id="rId184" Type="http://schemas.openxmlformats.org/officeDocument/2006/relationships/hyperlink" Target="https://fjong.com/admin/pages/edit-outfit/outfit.65880fd633594bf4ab0b833b9c09d29a" TargetMode="External"/><Relationship Id="rId189" Type="http://schemas.openxmlformats.org/officeDocument/2006/relationships/hyperlink" Target="https://fjong.com/admin/pages/edit-outfit/outfit.4dd6b2524e5b4379baa90d5f3f80280a" TargetMode="External"/><Relationship Id="rId219" Type="http://schemas.openxmlformats.org/officeDocument/2006/relationships/hyperlink" Target="https://no.fjong.com/admin/pages/edit-outfit/outfit.612f898671fe45f69c96eee4ac62dd56" TargetMode="External"/><Relationship Id="rId3" Type="http://schemas.openxmlformats.org/officeDocument/2006/relationships/hyperlink" Target="https://fjong.com/admin/pages/edit-outfit/outfit.56ab765123264242a51214338b7950a1" TargetMode="External"/><Relationship Id="rId214" Type="http://schemas.openxmlformats.org/officeDocument/2006/relationships/hyperlink" Target="https://fjong.com/admin/pages/edit-outfit/outfit.88ba45c8d4a04b1395a422aae1803949" TargetMode="External"/><Relationship Id="rId230" Type="http://schemas.openxmlformats.org/officeDocument/2006/relationships/table" Target="../tables/table2.xml"/><Relationship Id="rId25" Type="http://schemas.openxmlformats.org/officeDocument/2006/relationships/hyperlink" Target="https://no.fjong.com/admin/pages/edit-outfit/outfit.561ce49db6cb4816842f1e3b639e1b53" TargetMode="External"/><Relationship Id="rId46" Type="http://schemas.openxmlformats.org/officeDocument/2006/relationships/hyperlink" Target="https://no.fjong.com/admin/pages/edit-outfit/outfit.0642897bbe9e4a7b918050887c846760" TargetMode="External"/><Relationship Id="rId67" Type="http://schemas.openxmlformats.org/officeDocument/2006/relationships/hyperlink" Target="https://fjong.com/admin/pages/edit-outfit/outfit.bb35c791b2bfa191" TargetMode="External"/><Relationship Id="rId116" Type="http://schemas.openxmlformats.org/officeDocument/2006/relationships/hyperlink" Target="https://fjong.com/admin/pages/edit-outfit/outfit.02007510be7b409890e2b0662fcd198a" TargetMode="External"/><Relationship Id="rId137" Type="http://schemas.openxmlformats.org/officeDocument/2006/relationships/hyperlink" Target="https://no.fjong.com/admin/pages/edit-outfit/outfit.c20406bb5c7a45618e0d625ad5a6f59f" TargetMode="External"/><Relationship Id="rId158" Type="http://schemas.openxmlformats.org/officeDocument/2006/relationships/hyperlink" Target="https://no.fjong.com/admin/pages/edit-outfit/outfit.a4c81cbd20934c629fcfa7f6b597c5a9" TargetMode="External"/><Relationship Id="rId20" Type="http://schemas.openxmlformats.org/officeDocument/2006/relationships/hyperlink" Target="https://no.fjong.com/admin/pages/edit-outfit/outfit.515cd15825f5406ab54e44a09a98a801" TargetMode="External"/><Relationship Id="rId41" Type="http://schemas.openxmlformats.org/officeDocument/2006/relationships/hyperlink" Target="https://no.fjong.com/search?currentPage=0&amp;pageSize=24&amp;tags%5B0%5D%5B0%5D=Diane%20von%20Furstenberg" TargetMode="External"/><Relationship Id="rId62" Type="http://schemas.openxmlformats.org/officeDocument/2006/relationships/hyperlink" Target="https://fjong.com/admin/pages/edit-outfit/outfit.ac6c9c94d055459ab226c3dff16725b5" TargetMode="External"/><Relationship Id="rId83" Type="http://schemas.openxmlformats.org/officeDocument/2006/relationships/hyperlink" Target="https://fjong.com/admin/pages/edit-outfit/outfit.670d3e142b2c4f9a929ee971aad295b1" TargetMode="External"/><Relationship Id="rId88" Type="http://schemas.openxmlformats.org/officeDocument/2006/relationships/hyperlink" Target="https://fjong.com/admin/pages/edit-outfit/outfit.915d00f05ea74ed9872f00dbf6367ac4" TargetMode="External"/><Relationship Id="rId111" Type="http://schemas.openxmlformats.org/officeDocument/2006/relationships/hyperlink" Target="https://no.fjong.com/admin/pages/edit-outfit/outfit.5dcee7aef44740bdb20710b2bff0caac" TargetMode="External"/><Relationship Id="rId132" Type="http://schemas.openxmlformats.org/officeDocument/2006/relationships/hyperlink" Target="https://fjong.com/admin/pages/edit-outfit/outfit.7475b5c48ccd4599a4fe7a14eb91ced5" TargetMode="External"/><Relationship Id="rId153" Type="http://schemas.openxmlformats.org/officeDocument/2006/relationships/hyperlink" Target="https://fjong.com/admin/pages/edit-outfit/outfit.9920c9858d714aa19f6b5f2e4863e9fd" TargetMode="External"/><Relationship Id="rId174" Type="http://schemas.openxmlformats.org/officeDocument/2006/relationships/hyperlink" Target="https://fjong.com/admin/pages/edit-outfit/outfit.bd2ab280ed364f26" TargetMode="External"/><Relationship Id="rId179" Type="http://schemas.openxmlformats.org/officeDocument/2006/relationships/hyperlink" Target="https://fjong.com/admin/pages/edit-outfit/outfit.7491ec74fe2349dd9353e0792feff03c" TargetMode="External"/><Relationship Id="rId195" Type="http://schemas.openxmlformats.org/officeDocument/2006/relationships/hyperlink" Target="https://fjong.com/admin/pages/edit-outfit/outfit.e608f9225d314a12a390b165d222cc28" TargetMode="External"/><Relationship Id="rId209" Type="http://schemas.openxmlformats.org/officeDocument/2006/relationships/hyperlink" Target="https://fjong.com/admin/pages/edit-outfit/outfit.564962f46d71443f994a8157ea4b610c" TargetMode="External"/><Relationship Id="rId190" Type="http://schemas.openxmlformats.org/officeDocument/2006/relationships/hyperlink" Target="https://fjong.com/outfits/outfit.0113e4422a3f408f8fc9a94d2861474f" TargetMode="External"/><Relationship Id="rId204" Type="http://schemas.openxmlformats.org/officeDocument/2006/relationships/hyperlink" Target="https://fjong.com/admin/pages/edit-outfit/outfit.db2ca073066142a0be43586565414b74" TargetMode="External"/><Relationship Id="rId220" Type="http://schemas.openxmlformats.org/officeDocument/2006/relationships/hyperlink" Target="https://no.fjong.com/admin/pages/edit-outfit/outfit.2fa5e5fcf4164beda82708c8b4f3cee1" TargetMode="External"/><Relationship Id="rId225" Type="http://schemas.openxmlformats.org/officeDocument/2006/relationships/hyperlink" Target="https://fjong.com/admin/pages/edit-outfit/outfit.93deeaf9435b48528ea56c020b1a7a7e" TargetMode="External"/><Relationship Id="rId15" Type="http://schemas.openxmlformats.org/officeDocument/2006/relationships/hyperlink" Target="https://fjong.com/admin/pages/edit-outfit/outfit.a1f4cba2508b4d259173202d1014214d" TargetMode="External"/><Relationship Id="rId36" Type="http://schemas.openxmlformats.org/officeDocument/2006/relationships/hyperlink" Target="https://fjong.com/admin/pages/edit-outfit/outfit.82c5e69b22f945fca747935b9601c636" TargetMode="External"/><Relationship Id="rId57" Type="http://schemas.openxmlformats.org/officeDocument/2006/relationships/hyperlink" Target="https://fjong.com/admin/pages/edit-outfit/outfit.a38ee0712e55fa24" TargetMode="External"/><Relationship Id="rId106" Type="http://schemas.openxmlformats.org/officeDocument/2006/relationships/hyperlink" Target="https://fjong.com/admin/pages/edit-outfit/outfit.91463d43403842c5b5c17d43c8a0cac8" TargetMode="External"/><Relationship Id="rId127" Type="http://schemas.openxmlformats.org/officeDocument/2006/relationships/hyperlink" Target="https://fjong.com/admin/pages/edit-outfit/outfit.f827d9035871476ea0356bb69c7de468" TargetMode="External"/><Relationship Id="rId10" Type="http://schemas.openxmlformats.org/officeDocument/2006/relationships/hyperlink" Target="https://no.fjong.com/admin/pages/edit-outfit/outfit.8bcc31a482b84eb38d3d22efb2caad5d" TargetMode="External"/><Relationship Id="rId31" Type="http://schemas.openxmlformats.org/officeDocument/2006/relationships/hyperlink" Target="https://fjong.com/admin/pages/edit-outfit/outfit.84cd1706c63f4fb686232cb5d102d36c" TargetMode="External"/><Relationship Id="rId52" Type="http://schemas.openxmlformats.org/officeDocument/2006/relationships/hyperlink" Target="https://fjong.com/admin/pages/edit-outfit/outfit.d81ef5af6f7b43358348ff1113aeb904" TargetMode="External"/><Relationship Id="rId73" Type="http://schemas.openxmlformats.org/officeDocument/2006/relationships/hyperlink" Target="https://fjong.com/admin/pages/edit-outfit/outfit.9288ff153f8d405e89ce6b6cfd08171c" TargetMode="External"/><Relationship Id="rId78" Type="http://schemas.openxmlformats.org/officeDocument/2006/relationships/hyperlink" Target="https://fjong.com/admin/pages/edit-outfit/outfit.bd061db386d78a56" TargetMode="External"/><Relationship Id="rId94" Type="http://schemas.openxmlformats.org/officeDocument/2006/relationships/hyperlink" Target="https://no.fjong.com/admin/pages/edit-outfit/outfit.969d4aed3e5b4b6fbf2056f75f720898" TargetMode="External"/><Relationship Id="rId99" Type="http://schemas.openxmlformats.org/officeDocument/2006/relationships/hyperlink" Target="https://no.fjong.com/admin/pages/edit-outfit/outfit.271e1d0e1253427b83abf7dead943c60" TargetMode="External"/><Relationship Id="rId101" Type="http://schemas.openxmlformats.org/officeDocument/2006/relationships/hyperlink" Target="https://fjong.com/admin/pages/edit-outfit/outfit.9739950a93f6aa90" TargetMode="External"/><Relationship Id="rId122" Type="http://schemas.openxmlformats.org/officeDocument/2006/relationships/hyperlink" Target="https://fjong.com/admin/pages/edit-outfit/outfit.cebb78fc070a46708f27b61272a92472" TargetMode="External"/><Relationship Id="rId143" Type="http://schemas.openxmlformats.org/officeDocument/2006/relationships/hyperlink" Target="https://no.fjong.com/admin/pages/edit-outfit/outfit.2f526cfbedb14475830b4b15fc4f0ee3" TargetMode="External"/><Relationship Id="rId148" Type="http://schemas.openxmlformats.org/officeDocument/2006/relationships/hyperlink" Target="https://no.fjong.com/admin/pages/edit-outfit/outfit.588d78c7613f4e10b418317946a7a186" TargetMode="External"/><Relationship Id="rId164" Type="http://schemas.openxmlformats.org/officeDocument/2006/relationships/hyperlink" Target="https://fjong.com/admin/pages/edit-outfit/outfit.ceb25ee97e894d46869ca3eb799d48e0" TargetMode="External"/><Relationship Id="rId169" Type="http://schemas.openxmlformats.org/officeDocument/2006/relationships/hyperlink" Target="https://fjong.com/admin/pages/edit-outfit/outfit.2a4decf449b64584804dad1d704f4ef1" TargetMode="External"/><Relationship Id="rId185" Type="http://schemas.openxmlformats.org/officeDocument/2006/relationships/hyperlink" Target="https://fjong.com/admin/pages/edit-outfit/outfit.386e9ae700fb458fa73ea4d96a9db311" TargetMode="External"/><Relationship Id="rId4" Type="http://schemas.openxmlformats.org/officeDocument/2006/relationships/hyperlink" Target="https://fjong.com/admin/pages/edit-outfit/outfit.72b64010a6fa478a97a398ff17d5f403" TargetMode="External"/><Relationship Id="rId9" Type="http://schemas.openxmlformats.org/officeDocument/2006/relationships/hyperlink" Target="https://no.fjong.com/admin/pages/edit-outfit/outfit.56d3f2c017784688a3884a555cf1ace2" TargetMode="External"/><Relationship Id="rId180" Type="http://schemas.openxmlformats.org/officeDocument/2006/relationships/hyperlink" Target="https://fjong.com/admin/pages/edit-outfit/outfit.c7307fdec96145238f0975ad961f2593" TargetMode="External"/><Relationship Id="rId210" Type="http://schemas.openxmlformats.org/officeDocument/2006/relationships/hyperlink" Target="https://fjong.com/admin/pages/edit-outfit/outfit.1d591536f5d34b00b5fefcf4d190cfd9" TargetMode="External"/><Relationship Id="rId215" Type="http://schemas.openxmlformats.org/officeDocument/2006/relationships/hyperlink" Target="https://fjong.com/admin/pages/edit-outfit/outfit.7d2762e1217441cd80b15eb938693567" TargetMode="External"/><Relationship Id="rId26" Type="http://schemas.openxmlformats.org/officeDocument/2006/relationships/hyperlink" Target="https://fjong.com/admin/pages/edit-outfit/outfit.88fb8967defd4f23a96d3724a3947700" TargetMode="External"/><Relationship Id="rId231" Type="http://schemas.openxmlformats.org/officeDocument/2006/relationships/table" Target="../tables/table3.xml"/><Relationship Id="rId47" Type="http://schemas.openxmlformats.org/officeDocument/2006/relationships/hyperlink" Target="https://fjong.com/admin/pages/edit-outfit/outfit.95075e1ddb3d49a9a3fc51653c1e0421" TargetMode="External"/><Relationship Id="rId68" Type="http://schemas.openxmlformats.org/officeDocument/2006/relationships/hyperlink" Target="https://fjong.com/admin/pages/edit-outfit/outfit.d1bc12fa469845ccbd0122fa8c18f0a9" TargetMode="External"/><Relationship Id="rId89" Type="http://schemas.openxmlformats.org/officeDocument/2006/relationships/hyperlink" Target="https://fjong.com/admin/pages/edit-outfit/outfit.c04e5b3f3b864b4aaa8a1c2025bc6ada" TargetMode="External"/><Relationship Id="rId112" Type="http://schemas.openxmlformats.org/officeDocument/2006/relationships/hyperlink" Target="https://no.fjong.com/admin/pages/edit-outfit/outfit.2c77659458f34ee1a3eb887463a45688" TargetMode="External"/><Relationship Id="rId133" Type="http://schemas.openxmlformats.org/officeDocument/2006/relationships/hyperlink" Target="https://no.fjong.com/admin/pages/edit-outfit/outfit.29a15040d786470dbaf8e45ac2dfaa12" TargetMode="External"/><Relationship Id="rId154" Type="http://schemas.openxmlformats.org/officeDocument/2006/relationships/hyperlink" Target="https://no.fjong.com/admin/pages/edit-outfit/outfit.b310de63c0cc4a068b41b9bab5308d85" TargetMode="External"/><Relationship Id="rId175" Type="http://schemas.openxmlformats.org/officeDocument/2006/relationships/hyperlink" Target="https://fjong.com/admin/pages/edit-outfit/outfit.a24ec8c88040844e" TargetMode="External"/><Relationship Id="rId196" Type="http://schemas.openxmlformats.org/officeDocument/2006/relationships/hyperlink" Target="https://fjong.com/admin/pages/edit-outfit/outfit.e608f9225d314a12a390b165d222cc28" TargetMode="External"/><Relationship Id="rId200" Type="http://schemas.openxmlformats.org/officeDocument/2006/relationships/hyperlink" Target="https://fjong.com/admin/pages/edit-outfit/outfit.7cff339e7950448c8485a2b44205adc0" TargetMode="External"/><Relationship Id="rId16" Type="http://schemas.openxmlformats.org/officeDocument/2006/relationships/hyperlink" Target="https://no.fjong.com/admin/pages/edit-outfit/outfit.8ee4d4edf6cd4d5aade45d1c92fee0f8" TargetMode="External"/><Relationship Id="rId221" Type="http://schemas.openxmlformats.org/officeDocument/2006/relationships/hyperlink" Target="https://no.fjong.com/admin/pages/edit-outfit/outfit.90f0ca9444684a8d9731691dbf5f9691" TargetMode="External"/><Relationship Id="rId37" Type="http://schemas.openxmlformats.org/officeDocument/2006/relationships/hyperlink" Target="https://no.fjong.com/admin/pages/edit-outfit/outfit.d468e53bcb3544b1beb406d5a78b2c9a" TargetMode="External"/><Relationship Id="rId58" Type="http://schemas.openxmlformats.org/officeDocument/2006/relationships/hyperlink" Target="https://fjong.com/admin/pages/edit-outfit/outfit.e69edfffff2b474c97cc65c05f0a682b" TargetMode="External"/><Relationship Id="rId79" Type="http://schemas.openxmlformats.org/officeDocument/2006/relationships/hyperlink" Target="https://fjong.com/admin/pages/edit-outfit/outfit.50c5d21a8bb0414b9b8d7ae5d0f9754f" TargetMode="External"/><Relationship Id="rId102" Type="http://schemas.openxmlformats.org/officeDocument/2006/relationships/hyperlink" Target="https://fjong.com/admin/pages/edit-outfit/outfit.7bf81ddabaf04521afae88cc4b70ef8f" TargetMode="External"/><Relationship Id="rId123" Type="http://schemas.openxmlformats.org/officeDocument/2006/relationships/hyperlink" Target="http://fjong.com/" TargetMode="External"/><Relationship Id="rId144" Type="http://schemas.openxmlformats.org/officeDocument/2006/relationships/hyperlink" Target="https://no.fjong.com/admin/pages/edit-outfit/outfit.e7897eaa54b64a359da69c9d56f6a04e" TargetMode="External"/><Relationship Id="rId90" Type="http://schemas.openxmlformats.org/officeDocument/2006/relationships/hyperlink" Target="https://fjong.com/admin/pages/edit-outfit/outfit.ceb25ee97e894d46869ca3eb799d48e0" TargetMode="External"/><Relationship Id="rId165" Type="http://schemas.openxmlformats.org/officeDocument/2006/relationships/hyperlink" Target="https://fjong.com/admin/pages/edit-outfit/outfit.f0362cb6059c40938c0945eca21b572e" TargetMode="External"/><Relationship Id="rId186" Type="http://schemas.openxmlformats.org/officeDocument/2006/relationships/hyperlink" Target="https://fjong.com/admin/pages/edit-outfit/outfit.edf01c8ca8f64059a8afaf72b4ba5eb3" TargetMode="External"/><Relationship Id="rId211" Type="http://schemas.openxmlformats.org/officeDocument/2006/relationships/hyperlink" Target="https://fjong.com/admin/pages/edit-outfit/outfit.7395b78d10084aebb906f8f83bfd89cc" TargetMode="External"/><Relationship Id="rId232" Type="http://schemas.openxmlformats.org/officeDocument/2006/relationships/table" Target="../tables/table4.xm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s://fjong.com/admin/pages/edit-outfit/outfit.adc57b4886354fdcafea896cdd2609b8" TargetMode="External"/><Relationship Id="rId117" Type="http://schemas.openxmlformats.org/officeDocument/2006/relationships/hyperlink" Target="https://app.shipmondo.com/api/v2/print_documents?shipment_ids=205096221" TargetMode="External"/><Relationship Id="rId21" Type="http://schemas.openxmlformats.org/officeDocument/2006/relationships/hyperlink" Target="https://fjong.com/admin/pages/edit-outfit/outfit.8b6d7ad3277b7a78" TargetMode="External"/><Relationship Id="rId42" Type="http://schemas.openxmlformats.org/officeDocument/2006/relationships/hyperlink" Target="https://app.shipmondo.com/api/v2/print_documents?shipment_ids=182461854" TargetMode="External"/><Relationship Id="rId47" Type="http://schemas.openxmlformats.org/officeDocument/2006/relationships/hyperlink" Target="https://app.shipmondo.com/api/v2/print_documents?shipment_ids=183634920" TargetMode="External"/><Relationship Id="rId63" Type="http://schemas.openxmlformats.org/officeDocument/2006/relationships/hyperlink" Target="https://app.shipmondo.com/api/v2/print_documents?shipment_ids=186695703" TargetMode="External"/><Relationship Id="rId68" Type="http://schemas.openxmlformats.org/officeDocument/2006/relationships/hyperlink" Target="https://app.shipmondo.com/api/v2/print_documents?shipment_ids=187602798" TargetMode="External"/><Relationship Id="rId84" Type="http://schemas.openxmlformats.org/officeDocument/2006/relationships/hyperlink" Target="https://app.shipmondo.com/api/v2/print_documents?shipment_ids=193966728" TargetMode="External"/><Relationship Id="rId89" Type="http://schemas.openxmlformats.org/officeDocument/2006/relationships/hyperlink" Target="https://app.shipmondo.com/api/v2/print_documents?shipment_ids=194564382" TargetMode="External"/><Relationship Id="rId112" Type="http://schemas.openxmlformats.org/officeDocument/2006/relationships/hyperlink" Target="https://app.shipmondo.com/api/v2/print_documents?shipment_ids=202580025" TargetMode="External"/><Relationship Id="rId133" Type="http://schemas.openxmlformats.org/officeDocument/2006/relationships/hyperlink" Target="https://app.shipmondo.com/api/v2/print_documents?shipment_ids=224201220" TargetMode="External"/><Relationship Id="rId138" Type="http://schemas.openxmlformats.org/officeDocument/2006/relationships/hyperlink" Target="https://app.shipmondo.com/api/v2/print_documents?shipment_ids=225419484" TargetMode="External"/><Relationship Id="rId154" Type="http://schemas.openxmlformats.org/officeDocument/2006/relationships/hyperlink" Target="https://app.shipmondo.com/api/v2/print_documents?shipment_ids=241074909" TargetMode="External"/><Relationship Id="rId159" Type="http://schemas.openxmlformats.org/officeDocument/2006/relationships/hyperlink" Target="https://fjong.com/admin/pages/edit-outfit/outfit.9e50c4cb7e564151b3494f501b7d893d" TargetMode="External"/><Relationship Id="rId16" Type="http://schemas.openxmlformats.org/officeDocument/2006/relationships/hyperlink" Target="https://fjong.com/admin/pages/edit-outfit/outfit.be4b8e3a8d59b79f" TargetMode="External"/><Relationship Id="rId107" Type="http://schemas.openxmlformats.org/officeDocument/2006/relationships/hyperlink" Target="https://app.shipmondo.com/api/v2/print_documents?shipment_ids=201071769" TargetMode="External"/><Relationship Id="rId11" Type="http://schemas.openxmlformats.org/officeDocument/2006/relationships/hyperlink" Target="https://fjong.com/admin/pages/edit-outfit/outfit.c31e30a60b8f4e9db91239497018b1b1" TargetMode="External"/><Relationship Id="rId32" Type="http://schemas.openxmlformats.org/officeDocument/2006/relationships/hyperlink" Target="https://fjong.com/admin/pages/edit-outfit/outfit.829d21c4ab945d6c" TargetMode="External"/><Relationship Id="rId37" Type="http://schemas.openxmlformats.org/officeDocument/2006/relationships/hyperlink" Target="https://thirdchance.fjong.com/products/molly-cardigan?_pos=2&amp;_psq=molly&amp;_ss=e&amp;_v=1.0" TargetMode="External"/><Relationship Id="rId53" Type="http://schemas.openxmlformats.org/officeDocument/2006/relationships/hyperlink" Target="https://thirdchance.fjong.com/products/emma-pants-camel?variant=41356755239091" TargetMode="External"/><Relationship Id="rId58" Type="http://schemas.openxmlformats.org/officeDocument/2006/relationships/hyperlink" Target="https://app.shipmondo.com/api/v2/print_documents?shipment_ids=185849610" TargetMode="External"/><Relationship Id="rId74" Type="http://schemas.openxmlformats.org/officeDocument/2006/relationships/hyperlink" Target="https://fjong.com/admin/pages/edit-outfit/outfit.864fe291945a401bbe4a1db1bc474a63%09M%20Evie%20Ceylon%20Yellow%20Long%20Sleeve%20Dress" TargetMode="External"/><Relationship Id="rId79" Type="http://schemas.openxmlformats.org/officeDocument/2006/relationships/hyperlink" Target="https://thirdchance.fjong.com/products/cold-shoulder-wrap-blush?variant=41527962337459" TargetMode="External"/><Relationship Id="rId102" Type="http://schemas.openxmlformats.org/officeDocument/2006/relationships/hyperlink" Target="https://app.shipmondo.com/api/v2/print_documents?shipment_ids=200817828" TargetMode="External"/><Relationship Id="rId123" Type="http://schemas.openxmlformats.org/officeDocument/2006/relationships/hyperlink" Target="https://app.shipmondo.com/api/v2/print_documents?shipment_ids=219457911" TargetMode="External"/><Relationship Id="rId128" Type="http://schemas.openxmlformats.org/officeDocument/2006/relationships/hyperlink" Target="https://app.shipmondo.com/api/v2/print_documents?shipment_ids=223742097" TargetMode="External"/><Relationship Id="rId144" Type="http://schemas.openxmlformats.org/officeDocument/2006/relationships/hyperlink" Target="https://app.shipmondo.com/api/v2/print_documents?shipment_ids=229938351" TargetMode="External"/><Relationship Id="rId149" Type="http://schemas.openxmlformats.org/officeDocument/2006/relationships/hyperlink" Target="https://app.shipmondo.com/api/v2/print_documents?shipment_ids=234544011" TargetMode="External"/><Relationship Id="rId5" Type="http://schemas.openxmlformats.org/officeDocument/2006/relationships/hyperlink" Target="https://fjong.com/admin/pages/edit-outfit/outfit.7d9dce6a22324e4a846274f38dbe86f3" TargetMode="External"/><Relationship Id="rId90" Type="http://schemas.openxmlformats.org/officeDocument/2006/relationships/hyperlink" Target="https://app.shipmondo.com/api/v2/print_documents?shipment_ids=194808462" TargetMode="External"/><Relationship Id="rId95" Type="http://schemas.openxmlformats.org/officeDocument/2006/relationships/hyperlink" Target="https://app.shipmondo.com/api/v2/print_documents?shipment_ids=196927047" TargetMode="External"/><Relationship Id="rId160" Type="http://schemas.openxmlformats.org/officeDocument/2006/relationships/hyperlink" Target="https://drive.google.com/file/d/1scll3st-HOjtL5l5o-oje5tV4WdjK9AV/view?usp=sharing" TargetMode="External"/><Relationship Id="rId165" Type="http://schemas.openxmlformats.org/officeDocument/2006/relationships/vmlDrawing" Target="../drawings/vmlDrawing1.vml"/><Relationship Id="rId22" Type="http://schemas.openxmlformats.org/officeDocument/2006/relationships/hyperlink" Target="https://fjong.com/admin/pages/edit-outfit/outfit.b0d4e86a8a76490790dd993b32a5ea8b" TargetMode="External"/><Relationship Id="rId27" Type="http://schemas.openxmlformats.org/officeDocument/2006/relationships/hyperlink" Target="https://fjong.com/admin/pages/edit-outfit/outfit.38b7b4869f994e83b08f345d1e3ebb28" TargetMode="External"/><Relationship Id="rId43" Type="http://schemas.openxmlformats.org/officeDocument/2006/relationships/hyperlink" Target="https://app.shipmondo.com/api/v2/print_documents?shipment_ids=182484558" TargetMode="External"/><Relationship Id="rId48" Type="http://schemas.openxmlformats.org/officeDocument/2006/relationships/hyperlink" Target="https://no.fjong.com/admin/pages/edit-outfit/outfit.6fc5c66c5cfa4cffb2dd90254bf417a2" TargetMode="External"/><Relationship Id="rId64" Type="http://schemas.openxmlformats.org/officeDocument/2006/relationships/hyperlink" Target="https://app.shipmondo.com/api/v2/print_documents?shipment_ids=186695952" TargetMode="External"/><Relationship Id="rId69" Type="http://schemas.openxmlformats.org/officeDocument/2006/relationships/hyperlink" Target="https://app.shipmondo.com/api/v2/print_documents?shipment_ids=188253201" TargetMode="External"/><Relationship Id="rId113" Type="http://schemas.openxmlformats.org/officeDocument/2006/relationships/hyperlink" Target="https://app.shipmondo.com/api/v2/print_documents?shipment_ids=203013072" TargetMode="External"/><Relationship Id="rId118" Type="http://schemas.openxmlformats.org/officeDocument/2006/relationships/hyperlink" Target="https://app.shipmondo.com/api/v2/print_documents?shipment_ids=205885656" TargetMode="External"/><Relationship Id="rId134" Type="http://schemas.openxmlformats.org/officeDocument/2006/relationships/hyperlink" Target="https://app.shipmondo.com/api/v2/print_documents?shipment_ids=224204502" TargetMode="External"/><Relationship Id="rId139" Type="http://schemas.openxmlformats.org/officeDocument/2006/relationships/hyperlink" Target="https://app.shipmondo.com/api/v2/print_documents?shipment_ids=225420633" TargetMode="External"/><Relationship Id="rId80" Type="http://schemas.openxmlformats.org/officeDocument/2006/relationships/hyperlink" Target="https://app.shipmondo.com/api/v2/print_documents?shipment_ids=190298256" TargetMode="External"/><Relationship Id="rId85" Type="http://schemas.openxmlformats.org/officeDocument/2006/relationships/hyperlink" Target="https://app.shipmondo.com/api/v2/print_documents?shipment_ids=194043930" TargetMode="External"/><Relationship Id="rId150" Type="http://schemas.openxmlformats.org/officeDocument/2006/relationships/hyperlink" Target="https://app.shipmondo.com/api/v2/print_documents?shipment_ids=234932652" TargetMode="External"/><Relationship Id="rId155" Type="http://schemas.openxmlformats.org/officeDocument/2006/relationships/hyperlink" Target="https://app.shipmondo.com/api/v2/print_documents?shipment_ids=241238976" TargetMode="External"/><Relationship Id="rId12" Type="http://schemas.openxmlformats.org/officeDocument/2006/relationships/hyperlink" Target="https://fjong.com/admin/pages/edit-outfit/outfit.929a9ccfd02ac4cb" TargetMode="External"/><Relationship Id="rId17" Type="http://schemas.openxmlformats.org/officeDocument/2006/relationships/hyperlink" Target="https://fjong.com/admin/pages/edit-outfit/outfit.39eb4f1b2c4942ce8428df10634e53e6" TargetMode="External"/><Relationship Id="rId33" Type="http://schemas.openxmlformats.org/officeDocument/2006/relationships/hyperlink" Target="https://app.shipmondo.com/api/v2/print_documents?shipment_ids=181550181" TargetMode="External"/><Relationship Id="rId38" Type="http://schemas.openxmlformats.org/officeDocument/2006/relationships/hyperlink" Target="https://app.shipmondo.com/api/v2/print_documents?shipment_ids=182059026" TargetMode="External"/><Relationship Id="rId59" Type="http://schemas.openxmlformats.org/officeDocument/2006/relationships/hyperlink" Target="https://app.shipmondo.com/api/v2/print_documents?shipment_ids=185850705" TargetMode="External"/><Relationship Id="rId103" Type="http://schemas.openxmlformats.org/officeDocument/2006/relationships/hyperlink" Target="https://app.shipmondo.com/api/v2/print_documents?shipment_ids=200863581" TargetMode="External"/><Relationship Id="rId108" Type="http://schemas.openxmlformats.org/officeDocument/2006/relationships/hyperlink" Target="https://app.shipmondo.com/api/v2/print_documents?shipment_ids=201083775" TargetMode="External"/><Relationship Id="rId124" Type="http://schemas.openxmlformats.org/officeDocument/2006/relationships/hyperlink" Target="https://app.shipmondo.com/api/v2/print_documents?shipment_ids=219458376" TargetMode="External"/><Relationship Id="rId129" Type="http://schemas.openxmlformats.org/officeDocument/2006/relationships/hyperlink" Target="https://app.shipmondo.com/api/v2/print_documents?shipment_ids=224182350" TargetMode="External"/><Relationship Id="rId54" Type="http://schemas.openxmlformats.org/officeDocument/2006/relationships/hyperlink" Target="https://thirdchance.fjong.com/products/emma-ls-sweater-camel" TargetMode="External"/><Relationship Id="rId70" Type="http://schemas.openxmlformats.org/officeDocument/2006/relationships/hyperlink" Target="https://app.shipmondo.com/api/v2/print_documents?shipment_ids=188547006" TargetMode="External"/><Relationship Id="rId75" Type="http://schemas.openxmlformats.org/officeDocument/2006/relationships/hyperlink" Target="https://fjong.com/admin/pages/edit-outfit/outfit.bd1b529947a7b869" TargetMode="External"/><Relationship Id="rId91" Type="http://schemas.openxmlformats.org/officeDocument/2006/relationships/hyperlink" Target="https://app.shipmondo.com/api/v2/print_documents?shipment_ids=194871663" TargetMode="External"/><Relationship Id="rId96" Type="http://schemas.openxmlformats.org/officeDocument/2006/relationships/hyperlink" Target="https://app.shipmondo.com/api/v2/print_documents?shipment_ids=198097623" TargetMode="External"/><Relationship Id="rId140" Type="http://schemas.openxmlformats.org/officeDocument/2006/relationships/hyperlink" Target="https://app.shipmondo.com/api/v2/print_documents?shipment_ids=229832745" TargetMode="External"/><Relationship Id="rId145" Type="http://schemas.openxmlformats.org/officeDocument/2006/relationships/hyperlink" Target="https://app.shipmondo.com/api/v2/print_documents?shipment_ids=229939266" TargetMode="External"/><Relationship Id="rId161" Type="http://schemas.openxmlformats.org/officeDocument/2006/relationships/hyperlink" Target="https://drive.google.com/file/d/1O6NuMXU-ib1SVDtLLwncZJ5nkC_Df5IL/view?usp=sharing" TargetMode="External"/><Relationship Id="rId166" Type="http://schemas.openxmlformats.org/officeDocument/2006/relationships/comments" Target="../comments1.xml"/><Relationship Id="rId1" Type="http://schemas.openxmlformats.org/officeDocument/2006/relationships/hyperlink" Target="https://fjong.com/admin/pages/edit-outfit/outfit.54a7c5eda7e74c9cb792e873ab032430" TargetMode="External"/><Relationship Id="rId6" Type="http://schemas.openxmlformats.org/officeDocument/2006/relationships/hyperlink" Target="https://fjong.com/admin/pages/edit-outfit/outfit.2363c14e0c0e49c08650f4bd53133681" TargetMode="External"/><Relationship Id="rId15" Type="http://schemas.openxmlformats.org/officeDocument/2006/relationships/hyperlink" Target="https://fjong.com/admin/pages/edit-outfit/outfit.2f6dcbb123b94aa98d2321d34299660d" TargetMode="External"/><Relationship Id="rId23" Type="http://schemas.openxmlformats.org/officeDocument/2006/relationships/hyperlink" Target="https://fjong.com/admin/pages/edit-outfit/outfit.96f25138189be6ec" TargetMode="External"/><Relationship Id="rId28" Type="http://schemas.openxmlformats.org/officeDocument/2006/relationships/hyperlink" Target="https://fjong.com/admin/pages/edit-outfit/outfit.4682e4bd851049698ef91b150801bdf1" TargetMode="External"/><Relationship Id="rId36" Type="http://schemas.openxmlformats.org/officeDocument/2006/relationships/hyperlink" Target="https://app.shipmondo.com/api/v2/print_documents?shipment_ids=181867191" TargetMode="External"/><Relationship Id="rId49" Type="http://schemas.openxmlformats.org/officeDocument/2006/relationships/hyperlink" Target="https://app.shipmondo.com/api/v2/print_documents?shipment_ids=183753888" TargetMode="External"/><Relationship Id="rId57" Type="http://schemas.openxmlformats.org/officeDocument/2006/relationships/hyperlink" Target="https://app.shipmondo.com/api/v2/print_documents?shipment_ids=185542440" TargetMode="External"/><Relationship Id="rId106" Type="http://schemas.openxmlformats.org/officeDocument/2006/relationships/hyperlink" Target="https://app.shipmondo.com/api/v2/print_documents?shipment_ids=201011637" TargetMode="External"/><Relationship Id="rId114" Type="http://schemas.openxmlformats.org/officeDocument/2006/relationships/hyperlink" Target="https://app.shipmondo.com/api/v2/print_documents?shipment_ids=203015475" TargetMode="External"/><Relationship Id="rId119" Type="http://schemas.openxmlformats.org/officeDocument/2006/relationships/hyperlink" Target="https://app.shipmondo.com/api/v2/print_documents?shipment_ids=207698886" TargetMode="External"/><Relationship Id="rId127" Type="http://schemas.openxmlformats.org/officeDocument/2006/relationships/hyperlink" Target="https://app.shipmondo.com/api/v2/print_documents?shipment_ids=222468978" TargetMode="External"/><Relationship Id="rId10" Type="http://schemas.openxmlformats.org/officeDocument/2006/relationships/hyperlink" Target="https://fjong.com/admin/pages/edit-outfit/outfit.4389df5799664af09da95dabdea0cf97" TargetMode="External"/><Relationship Id="rId31" Type="http://schemas.openxmlformats.org/officeDocument/2006/relationships/hyperlink" Target="https://fjong.com/admin/pages/edit-outfit/outfit.ff658adfa12349369828f791689f9685" TargetMode="External"/><Relationship Id="rId44" Type="http://schemas.openxmlformats.org/officeDocument/2006/relationships/hyperlink" Target="https://app.shipmondo.com/api/v2/print_documents?shipment_ids=182636433" TargetMode="External"/><Relationship Id="rId52" Type="http://schemas.openxmlformats.org/officeDocument/2006/relationships/hyperlink" Target="https://app.shipmondo.com/api/v2/print_documents?shipment_ids=184478610" TargetMode="External"/><Relationship Id="rId60" Type="http://schemas.openxmlformats.org/officeDocument/2006/relationships/hyperlink" Target="https://app.shipmondo.com/api/v2/print_documents?shipment_ids=186160548" TargetMode="External"/><Relationship Id="rId65" Type="http://schemas.openxmlformats.org/officeDocument/2006/relationships/hyperlink" Target="https://app.shipmondo.com/api/v2/print_documents?shipment_ids=187355496" TargetMode="External"/><Relationship Id="rId73" Type="http://schemas.openxmlformats.org/officeDocument/2006/relationships/hyperlink" Target="https://fjong.com/admin/pages/edit-outfit/outfit.13b4586fba46462abebff1b7b145e499" TargetMode="External"/><Relationship Id="rId78" Type="http://schemas.openxmlformats.org/officeDocument/2006/relationships/hyperlink" Target="https://app.shipmondo.com/api/v2/print_documents?shipment_ids=190096047" TargetMode="External"/><Relationship Id="rId81" Type="http://schemas.openxmlformats.org/officeDocument/2006/relationships/hyperlink" Target="https://app.shipmondo.com/api/v2/print_documents?shipment_ids=191130141" TargetMode="External"/><Relationship Id="rId86" Type="http://schemas.openxmlformats.org/officeDocument/2006/relationships/hyperlink" Target="https://app.shipmondo.com/api/v2/print_documents?shipment_ids=194479077" TargetMode="External"/><Relationship Id="rId94" Type="http://schemas.openxmlformats.org/officeDocument/2006/relationships/hyperlink" Target="https://app.shipmondo.com/api/v2/print_documents?shipment_ids=195653334" TargetMode="External"/><Relationship Id="rId99" Type="http://schemas.openxmlformats.org/officeDocument/2006/relationships/hyperlink" Target="https://app.shipmondo.com/api/v2/print_documents?shipment_ids=199486965" TargetMode="External"/><Relationship Id="rId101" Type="http://schemas.openxmlformats.org/officeDocument/2006/relationships/hyperlink" Target="mailto:idaswend@gmail.com" TargetMode="External"/><Relationship Id="rId122" Type="http://schemas.openxmlformats.org/officeDocument/2006/relationships/hyperlink" Target="https://app.shipmondo.com/api/v2/print_documents?shipment_ids=210456357" TargetMode="External"/><Relationship Id="rId130" Type="http://schemas.openxmlformats.org/officeDocument/2006/relationships/hyperlink" Target="https://app.shipmondo.com/api/v2/print_documents?shipment_ids=224196426" TargetMode="External"/><Relationship Id="rId135" Type="http://schemas.openxmlformats.org/officeDocument/2006/relationships/hyperlink" Target="https://app.shipmondo.com/api/v2/print_documents?shipment_ids=225412833" TargetMode="External"/><Relationship Id="rId143" Type="http://schemas.openxmlformats.org/officeDocument/2006/relationships/hyperlink" Target="https://app.shipmondo.com/api/v2/print_documents?shipment_ids=229932720" TargetMode="External"/><Relationship Id="rId148" Type="http://schemas.openxmlformats.org/officeDocument/2006/relationships/hyperlink" Target="https://app.shipmondo.com/api/v2/print_documents?shipment_ids=233111481" TargetMode="External"/><Relationship Id="rId151" Type="http://schemas.openxmlformats.org/officeDocument/2006/relationships/hyperlink" Target="https://app.shipmondo.com/api/v2/print_documents?shipment_ids=239319609" TargetMode="External"/><Relationship Id="rId156" Type="http://schemas.openxmlformats.org/officeDocument/2006/relationships/hyperlink" Target="https://no.fjong.com/admin/pages/edit-outfit/outfit.f8d8e0b9e511423494e2713a6b06fff9" TargetMode="External"/><Relationship Id="rId164" Type="http://schemas.openxmlformats.org/officeDocument/2006/relationships/hyperlink" Target="https://drive.google.com/file/d/1RZhqPlZVXQ1RBVo2rx9qr-61mdHmehP_/view?usp=sharing" TargetMode="External"/><Relationship Id="rId4" Type="http://schemas.openxmlformats.org/officeDocument/2006/relationships/hyperlink" Target="https://fjong.com/admin/pages/edit-outfit/outfit.9abdc0a5c0124b4fa4d3811833f7f503" TargetMode="External"/><Relationship Id="rId9" Type="http://schemas.openxmlformats.org/officeDocument/2006/relationships/hyperlink" Target="https://fjong.com/admin/pages/edit-outfit/outfit.bbab0ccce6d94d0482bacad061df49b9" TargetMode="External"/><Relationship Id="rId13" Type="http://schemas.openxmlformats.org/officeDocument/2006/relationships/hyperlink" Target="https://fjong.com/admin/pages/edit-outfit/outfit.84a01712427a3a3b" TargetMode="External"/><Relationship Id="rId18" Type="http://schemas.openxmlformats.org/officeDocument/2006/relationships/hyperlink" Target="https://fjong.com/admin/pages/edit-outfit/outfit.785cb6f141e74affb4743f54f57e68e9" TargetMode="External"/><Relationship Id="rId39" Type="http://schemas.openxmlformats.org/officeDocument/2006/relationships/hyperlink" Target="https://app.shipmondo.com/api/v2/print_documents?shipment_ids=182312250" TargetMode="External"/><Relationship Id="rId109" Type="http://schemas.openxmlformats.org/officeDocument/2006/relationships/hyperlink" Target="https://app.shipmondo.com/api/v2/print_documents?shipment_ids=201208761" TargetMode="External"/><Relationship Id="rId34" Type="http://schemas.openxmlformats.org/officeDocument/2006/relationships/hyperlink" Target="https://app.shipmondo.com/api/v2/print_documents?shipment_ids=181552188" TargetMode="External"/><Relationship Id="rId50" Type="http://schemas.openxmlformats.org/officeDocument/2006/relationships/hyperlink" Target="https://app.shipmondo.com/api/v2/print_documents?shipment_ids=184377846" TargetMode="External"/><Relationship Id="rId55" Type="http://schemas.openxmlformats.org/officeDocument/2006/relationships/hyperlink" Target="https://app.shipmondo.com/api/v2/print_documents?shipment_ids=184506045" TargetMode="External"/><Relationship Id="rId76" Type="http://schemas.openxmlformats.org/officeDocument/2006/relationships/hyperlink" Target="https://app.shipmondo.com/api/v2/print_documents?shipment_ids=189251787" TargetMode="External"/><Relationship Id="rId97" Type="http://schemas.openxmlformats.org/officeDocument/2006/relationships/hyperlink" Target="https://app.shipmondo.com/api/v2/print_documents?shipment_ids=198207057" TargetMode="External"/><Relationship Id="rId104" Type="http://schemas.openxmlformats.org/officeDocument/2006/relationships/hyperlink" Target="https://app.shipmondo.com/api/v2/print_documents?shipment_ids=200942577" TargetMode="External"/><Relationship Id="rId120" Type="http://schemas.openxmlformats.org/officeDocument/2006/relationships/hyperlink" Target="https://app.shipmondo.com/api/v2/print_documents?shipment_ids=208621533" TargetMode="External"/><Relationship Id="rId125" Type="http://schemas.openxmlformats.org/officeDocument/2006/relationships/hyperlink" Target="https://app.shipmondo.com/api/v2/print_documents?shipment_ids=221114187" TargetMode="External"/><Relationship Id="rId141" Type="http://schemas.openxmlformats.org/officeDocument/2006/relationships/hyperlink" Target="https://app.shipmondo.com/api/v2/print_documents?shipment_ids=229924815" TargetMode="External"/><Relationship Id="rId146" Type="http://schemas.openxmlformats.org/officeDocument/2006/relationships/hyperlink" Target="https://app.shipmondo.com/api/v2/print_documents?shipment_ids=230637849" TargetMode="External"/><Relationship Id="rId7" Type="http://schemas.openxmlformats.org/officeDocument/2006/relationships/hyperlink" Target="https://fjong.com/admin/pages/edit-outfit/outfit.dabb3e265f6f4524996aead8888b88f7" TargetMode="External"/><Relationship Id="rId71" Type="http://schemas.openxmlformats.org/officeDocument/2006/relationships/hyperlink" Target="https://app.shipmondo.com/api/v2/print_documents?shipment_ids=188547516" TargetMode="External"/><Relationship Id="rId92" Type="http://schemas.openxmlformats.org/officeDocument/2006/relationships/hyperlink" Target="https://app.shipmondo.com/api/v2/print_documents?shipment_ids=195161763" TargetMode="External"/><Relationship Id="rId162" Type="http://schemas.openxmlformats.org/officeDocument/2006/relationships/hyperlink" Target="https://drive.google.com/file/d/1mK36kMb-DEtlGrBYRiJyBhkGuQ6K8tZ2/view?usp=sharing" TargetMode="External"/><Relationship Id="rId2" Type="http://schemas.openxmlformats.org/officeDocument/2006/relationships/hyperlink" Target="https://fjong.com/admin/pages/edit-outfit/outfit.aa40c94afb794795a6c73a4dd1f0406e" TargetMode="External"/><Relationship Id="rId29" Type="http://schemas.openxmlformats.org/officeDocument/2006/relationships/hyperlink" Target="https://fjong.com/admin/pages/edit-outfit/outfit.f04aea4aa0774f3fbf14ee710a26775b" TargetMode="External"/><Relationship Id="rId24" Type="http://schemas.openxmlformats.org/officeDocument/2006/relationships/hyperlink" Target="https://fjong.com/admin/pages/edit-outfit/outfit.1f8c8dd133d5493e8b913cfdb92ad3ce" TargetMode="External"/><Relationship Id="rId40" Type="http://schemas.openxmlformats.org/officeDocument/2006/relationships/hyperlink" Target="https://fjong.com/admin/pages/edit-outfit/outfit.918e7ea73111bbbe" TargetMode="External"/><Relationship Id="rId45" Type="http://schemas.openxmlformats.org/officeDocument/2006/relationships/hyperlink" Target="https://app.shipmondo.com/api/v2/print_documents?shipment_ids=182636658" TargetMode="External"/><Relationship Id="rId66" Type="http://schemas.openxmlformats.org/officeDocument/2006/relationships/hyperlink" Target="https://app.shipmondo.com/api/v2/print_documents?shipment_ids=187602183" TargetMode="External"/><Relationship Id="rId87" Type="http://schemas.openxmlformats.org/officeDocument/2006/relationships/hyperlink" Target="https://app.shipmondo.com/api/v2/print_documents?shipment_ids=194530809" TargetMode="External"/><Relationship Id="rId110" Type="http://schemas.openxmlformats.org/officeDocument/2006/relationships/hyperlink" Target="https://app.shipmondo.com/api/v2/print_documents?shipment_ids=201650289" TargetMode="External"/><Relationship Id="rId115" Type="http://schemas.openxmlformats.org/officeDocument/2006/relationships/hyperlink" Target="https://app.shipmondo.com/api/v2/print_documents?shipment_ids=204914661" TargetMode="External"/><Relationship Id="rId131" Type="http://schemas.openxmlformats.org/officeDocument/2006/relationships/hyperlink" Target="https://app.shipmondo.com/api/v2/print_documents?shipment_ids=224197815" TargetMode="External"/><Relationship Id="rId136" Type="http://schemas.openxmlformats.org/officeDocument/2006/relationships/hyperlink" Target="https://app.shipmondo.com/api/v2/print_documents?shipment_ids=225415605" TargetMode="External"/><Relationship Id="rId157" Type="http://schemas.openxmlformats.org/officeDocument/2006/relationships/hyperlink" Target="https://no.fjong.com/admin/pages/edit-outfit/outfit.a1adba867cb84d16b7204205cb432d54" TargetMode="External"/><Relationship Id="rId61" Type="http://schemas.openxmlformats.org/officeDocument/2006/relationships/hyperlink" Target="https://app.shipmondo.com/api/v2/print_documents?shipment_ids=186480369" TargetMode="External"/><Relationship Id="rId82" Type="http://schemas.openxmlformats.org/officeDocument/2006/relationships/hyperlink" Target="https://app.shipmondo.com/api/v2/print_documents?shipment_ids=192740814" TargetMode="External"/><Relationship Id="rId152" Type="http://schemas.openxmlformats.org/officeDocument/2006/relationships/hyperlink" Target="https://app.shipmondo.com/api/v2/print_documents?shipment_ids=241037379" TargetMode="External"/><Relationship Id="rId19" Type="http://schemas.openxmlformats.org/officeDocument/2006/relationships/hyperlink" Target="https://fjong.com/admin/pages/edit-outfit/outfit.38414373640b4c43be5d26464533780c" TargetMode="External"/><Relationship Id="rId14" Type="http://schemas.openxmlformats.org/officeDocument/2006/relationships/hyperlink" Target="https://fjong.com/admin/pages/edit-outfit/outfit.9c0480eeb92a1d29" TargetMode="External"/><Relationship Id="rId30" Type="http://schemas.openxmlformats.org/officeDocument/2006/relationships/hyperlink" Target="https://fjong.com/admin/pages/edit-outfit/outfit.887b39bb5d3949f7aff2448eda78b048" TargetMode="External"/><Relationship Id="rId35" Type="http://schemas.openxmlformats.org/officeDocument/2006/relationships/hyperlink" Target="https://app.shipmondo.com/api/v2/print_documents?shipment_ids=181664970" TargetMode="External"/><Relationship Id="rId56" Type="http://schemas.openxmlformats.org/officeDocument/2006/relationships/hyperlink" Target="https://app.shipmondo.com/api/v2/print_documents?shipment_ids=185480802" TargetMode="External"/><Relationship Id="rId77" Type="http://schemas.openxmlformats.org/officeDocument/2006/relationships/hyperlink" Target="https://app.shipmondo.com/api/v2/print_documents?shipment_ids=189413886" TargetMode="External"/><Relationship Id="rId100" Type="http://schemas.openxmlformats.org/officeDocument/2006/relationships/hyperlink" Target="https://app.shipmondo.com/api/v2/print_documents?shipment_ids=200179788" TargetMode="External"/><Relationship Id="rId105" Type="http://schemas.openxmlformats.org/officeDocument/2006/relationships/hyperlink" Target="https://app.shipmondo.com/api/v2/print_documents?shipment_ids=201010014" TargetMode="External"/><Relationship Id="rId126" Type="http://schemas.openxmlformats.org/officeDocument/2006/relationships/hyperlink" Target="https://app.shipmondo.com/api/v2/print_documents?shipment_ids=222463506" TargetMode="External"/><Relationship Id="rId147" Type="http://schemas.openxmlformats.org/officeDocument/2006/relationships/hyperlink" Target="https://app.shipmondo.com/api/v2/print_documents?shipment_ids=230652177" TargetMode="External"/><Relationship Id="rId8" Type="http://schemas.openxmlformats.org/officeDocument/2006/relationships/hyperlink" Target="https://fjong.com/admin/pages/edit-outfit/outfit.adbbfaefd41243af9138430e31854405" TargetMode="External"/><Relationship Id="rId51" Type="http://schemas.openxmlformats.org/officeDocument/2006/relationships/hyperlink" Target="https://app.shipmondo.com/api/v2/print_documents?shipment_ids=184377846" TargetMode="External"/><Relationship Id="rId72" Type="http://schemas.openxmlformats.org/officeDocument/2006/relationships/hyperlink" Target="https://app.shipmondo.com/api/v2/print_documents?shipment_ids=189018954" TargetMode="External"/><Relationship Id="rId93" Type="http://schemas.openxmlformats.org/officeDocument/2006/relationships/hyperlink" Target="https://app.shipmondo.com/api/v2/print_documents?shipment_ids=195490494" TargetMode="External"/><Relationship Id="rId98" Type="http://schemas.openxmlformats.org/officeDocument/2006/relationships/hyperlink" Target="https://app.shipmondo.com/api/v2/print_documents?shipment_ids=199485663" TargetMode="External"/><Relationship Id="rId121" Type="http://schemas.openxmlformats.org/officeDocument/2006/relationships/hyperlink" Target="https://app.shipmondo.com/api/v2/print_documents?shipment_ids=209572611" TargetMode="External"/><Relationship Id="rId142" Type="http://schemas.openxmlformats.org/officeDocument/2006/relationships/hyperlink" Target="https://app.shipmondo.com/api/v2/print_documents?shipment_ids=229931091" TargetMode="External"/><Relationship Id="rId163" Type="http://schemas.openxmlformats.org/officeDocument/2006/relationships/hyperlink" Target="https://drive.google.com/file/d/13fonPDoNutn5tPpVJQlM3MVOU7eDhheh/view?usp=sharing" TargetMode="External"/><Relationship Id="rId3" Type="http://schemas.openxmlformats.org/officeDocument/2006/relationships/hyperlink" Target="https://fjong.com/admin/pages/edit-outfit/outfit.fde2169255d34f438f32f345e8044c08" TargetMode="External"/><Relationship Id="rId25" Type="http://schemas.openxmlformats.org/officeDocument/2006/relationships/hyperlink" Target="https://fjong.com/admin/pages/edit-outfit/outfit.ae76eb7ed4c948258ccec12a6e024562" TargetMode="External"/><Relationship Id="rId46" Type="http://schemas.openxmlformats.org/officeDocument/2006/relationships/hyperlink" Target="https://app.shipmondo.com/api/v2/print_documents?shipment_ids=183599820" TargetMode="External"/><Relationship Id="rId67" Type="http://schemas.openxmlformats.org/officeDocument/2006/relationships/hyperlink" Target="https://app.shipmondo.com/api/v2/print_documents?shipment_ids=187602444" TargetMode="External"/><Relationship Id="rId116" Type="http://schemas.openxmlformats.org/officeDocument/2006/relationships/hyperlink" Target="https://app.shipmondo.com/api/v2/print_documents?shipment_ids=205084590" TargetMode="External"/><Relationship Id="rId137" Type="http://schemas.openxmlformats.org/officeDocument/2006/relationships/hyperlink" Target="https://app.shipmondo.com/api/v2/print_documents?shipment_ids=225417465" TargetMode="External"/><Relationship Id="rId158" Type="http://schemas.openxmlformats.org/officeDocument/2006/relationships/hyperlink" Target="https://no.fjong.com/admin/pages/edit-outfit/outfit.2e81990168f44991b1b95fe9995ddff5" TargetMode="External"/><Relationship Id="rId20" Type="http://schemas.openxmlformats.org/officeDocument/2006/relationships/hyperlink" Target="https://fjong.com/admin/pages/edit-outfit/outfit.252b5f88ee66462e9aef2ea071969700" TargetMode="External"/><Relationship Id="rId41" Type="http://schemas.openxmlformats.org/officeDocument/2006/relationships/hyperlink" Target="https://app.shipmondo.com/api/v2/print_documents?shipment_ids=182312364" TargetMode="External"/><Relationship Id="rId62" Type="http://schemas.openxmlformats.org/officeDocument/2006/relationships/hyperlink" Target="https://app.shipmondo.com/api/v2/print_documents?shipment_ids=186695379" TargetMode="External"/><Relationship Id="rId83" Type="http://schemas.openxmlformats.org/officeDocument/2006/relationships/hyperlink" Target="https://app.shipmondo.com/api/v2/print_documents?shipment_ids=193130640" TargetMode="External"/><Relationship Id="rId88" Type="http://schemas.openxmlformats.org/officeDocument/2006/relationships/hyperlink" Target="https://app.shipmondo.com/api/v2/print_documents?shipment_ids=194539428" TargetMode="External"/><Relationship Id="rId111" Type="http://schemas.openxmlformats.org/officeDocument/2006/relationships/hyperlink" Target="https://app.shipmondo.com/api/v2/print_documents?shipment_ids=202569642" TargetMode="External"/><Relationship Id="rId132" Type="http://schemas.openxmlformats.org/officeDocument/2006/relationships/hyperlink" Target="https://app.shipmondo.com/api/v2/print_documents?shipment_ids=224199843" TargetMode="External"/><Relationship Id="rId153" Type="http://schemas.openxmlformats.org/officeDocument/2006/relationships/hyperlink" Target="https://app.shipmondo.com/api/v2/print_documents?shipment_ids=241037397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fjong.com/admin/pages/edit-outfit/outfit.adc57b4886354fdcafea896cdd2609b8" TargetMode="External"/><Relationship Id="rId117" Type="http://schemas.openxmlformats.org/officeDocument/2006/relationships/hyperlink" Target="https://app.shipmondo.com/api/v2/print_documents?shipment_ids=205096221" TargetMode="External"/><Relationship Id="rId21" Type="http://schemas.openxmlformats.org/officeDocument/2006/relationships/hyperlink" Target="https://fjong.com/admin/pages/edit-outfit/outfit.8b6d7ad3277b7a78" TargetMode="External"/><Relationship Id="rId42" Type="http://schemas.openxmlformats.org/officeDocument/2006/relationships/hyperlink" Target="https://app.shipmondo.com/api/v2/print_documents?shipment_ids=182461854" TargetMode="External"/><Relationship Id="rId47" Type="http://schemas.openxmlformats.org/officeDocument/2006/relationships/hyperlink" Target="https://app.shipmondo.com/api/v2/print_documents?shipment_ids=183634920" TargetMode="External"/><Relationship Id="rId63" Type="http://schemas.openxmlformats.org/officeDocument/2006/relationships/hyperlink" Target="https://app.shipmondo.com/api/v2/print_documents?shipment_ids=186695703" TargetMode="External"/><Relationship Id="rId68" Type="http://schemas.openxmlformats.org/officeDocument/2006/relationships/hyperlink" Target="https://app.shipmondo.com/api/v2/print_documents?shipment_ids=187602798" TargetMode="External"/><Relationship Id="rId84" Type="http://schemas.openxmlformats.org/officeDocument/2006/relationships/hyperlink" Target="https://app.shipmondo.com/api/v2/print_documents?shipment_ids=193966728" TargetMode="External"/><Relationship Id="rId89" Type="http://schemas.openxmlformats.org/officeDocument/2006/relationships/hyperlink" Target="https://app.shipmondo.com/api/v2/print_documents?shipment_ids=194564382" TargetMode="External"/><Relationship Id="rId112" Type="http://schemas.openxmlformats.org/officeDocument/2006/relationships/hyperlink" Target="https://app.shipmondo.com/api/v2/print_documents?shipment_ids=202580025" TargetMode="External"/><Relationship Id="rId133" Type="http://schemas.openxmlformats.org/officeDocument/2006/relationships/hyperlink" Target="https://app.shipmondo.com/api/v2/print_documents?shipment_ids=224201220" TargetMode="External"/><Relationship Id="rId138" Type="http://schemas.openxmlformats.org/officeDocument/2006/relationships/hyperlink" Target="https://app.shipmondo.com/api/v2/print_documents?shipment_ids=225419484" TargetMode="External"/><Relationship Id="rId154" Type="http://schemas.openxmlformats.org/officeDocument/2006/relationships/hyperlink" Target="https://app.shipmondo.com/api/v2/print_documents?shipment_ids=241074909" TargetMode="External"/><Relationship Id="rId159" Type="http://schemas.openxmlformats.org/officeDocument/2006/relationships/hyperlink" Target="https://fjong.com/admin/pages/edit-outfit/outfit.9e50c4cb7e564151b3494f501b7d893d" TargetMode="External"/><Relationship Id="rId16" Type="http://schemas.openxmlformats.org/officeDocument/2006/relationships/hyperlink" Target="https://fjong.com/admin/pages/edit-outfit/outfit.be4b8e3a8d59b79f" TargetMode="External"/><Relationship Id="rId107" Type="http://schemas.openxmlformats.org/officeDocument/2006/relationships/hyperlink" Target="https://app.shipmondo.com/api/v2/print_documents?shipment_ids=201071769" TargetMode="External"/><Relationship Id="rId11" Type="http://schemas.openxmlformats.org/officeDocument/2006/relationships/hyperlink" Target="https://fjong.com/admin/pages/edit-outfit/outfit.c31e30a60b8f4e9db91239497018b1b1" TargetMode="External"/><Relationship Id="rId32" Type="http://schemas.openxmlformats.org/officeDocument/2006/relationships/hyperlink" Target="https://fjong.com/admin/pages/edit-outfit/outfit.829d21c4ab945d6c" TargetMode="External"/><Relationship Id="rId37" Type="http://schemas.openxmlformats.org/officeDocument/2006/relationships/hyperlink" Target="https://thirdchance.fjong.com/products/molly-cardigan?_pos=2&amp;_psq=molly&amp;_ss=e&amp;_v=1.0" TargetMode="External"/><Relationship Id="rId53" Type="http://schemas.openxmlformats.org/officeDocument/2006/relationships/hyperlink" Target="https://thirdchance.fjong.com/products/emma-pants-camel?variant=41356755239091" TargetMode="External"/><Relationship Id="rId58" Type="http://schemas.openxmlformats.org/officeDocument/2006/relationships/hyperlink" Target="https://app.shipmondo.com/api/v2/print_documents?shipment_ids=185849610" TargetMode="External"/><Relationship Id="rId74" Type="http://schemas.openxmlformats.org/officeDocument/2006/relationships/hyperlink" Target="https://fjong.com/admin/pages/edit-outfit/outfit.864fe291945a401bbe4a1db1bc474a63%09M%20Evie%20Ceylon%20Yellow%20Long%20Sleeve%20Dress" TargetMode="External"/><Relationship Id="rId79" Type="http://schemas.openxmlformats.org/officeDocument/2006/relationships/hyperlink" Target="https://thirdchance.fjong.com/products/cold-shoulder-wrap-blush?variant=41527962337459" TargetMode="External"/><Relationship Id="rId102" Type="http://schemas.openxmlformats.org/officeDocument/2006/relationships/hyperlink" Target="https://app.shipmondo.com/api/v2/print_documents?shipment_ids=200817828" TargetMode="External"/><Relationship Id="rId123" Type="http://schemas.openxmlformats.org/officeDocument/2006/relationships/hyperlink" Target="https://app.shipmondo.com/api/v2/print_documents?shipment_ids=219457911" TargetMode="External"/><Relationship Id="rId128" Type="http://schemas.openxmlformats.org/officeDocument/2006/relationships/hyperlink" Target="https://app.shipmondo.com/api/v2/print_documents?shipment_ids=223742097" TargetMode="External"/><Relationship Id="rId144" Type="http://schemas.openxmlformats.org/officeDocument/2006/relationships/hyperlink" Target="https://app.shipmondo.com/api/v2/print_documents?shipment_ids=229938351" TargetMode="External"/><Relationship Id="rId149" Type="http://schemas.openxmlformats.org/officeDocument/2006/relationships/hyperlink" Target="https://app.shipmondo.com/api/v2/print_documents?shipment_ids=234544011" TargetMode="External"/><Relationship Id="rId5" Type="http://schemas.openxmlformats.org/officeDocument/2006/relationships/hyperlink" Target="https://fjong.com/admin/pages/edit-outfit/outfit.7d9dce6a22324e4a846274f38dbe86f3" TargetMode="External"/><Relationship Id="rId90" Type="http://schemas.openxmlformats.org/officeDocument/2006/relationships/hyperlink" Target="https://app.shipmondo.com/api/v2/print_documents?shipment_ids=194808462" TargetMode="External"/><Relationship Id="rId95" Type="http://schemas.openxmlformats.org/officeDocument/2006/relationships/hyperlink" Target="https://app.shipmondo.com/api/v2/print_documents?shipment_ids=196927047" TargetMode="External"/><Relationship Id="rId160" Type="http://schemas.openxmlformats.org/officeDocument/2006/relationships/hyperlink" Target="https://drive.google.com/file/d/1scll3st-HOjtL5l5o-oje5tV4WdjK9AV/view?usp=sharing" TargetMode="External"/><Relationship Id="rId22" Type="http://schemas.openxmlformats.org/officeDocument/2006/relationships/hyperlink" Target="https://fjong.com/admin/pages/edit-outfit/outfit.b0d4e86a8a76490790dd993b32a5ea8b" TargetMode="External"/><Relationship Id="rId27" Type="http://schemas.openxmlformats.org/officeDocument/2006/relationships/hyperlink" Target="https://fjong.com/admin/pages/edit-outfit/outfit.38b7b4869f994e83b08f345d1e3ebb28" TargetMode="External"/><Relationship Id="rId43" Type="http://schemas.openxmlformats.org/officeDocument/2006/relationships/hyperlink" Target="https://app.shipmondo.com/api/v2/print_documents?shipment_ids=182484558" TargetMode="External"/><Relationship Id="rId48" Type="http://schemas.openxmlformats.org/officeDocument/2006/relationships/hyperlink" Target="https://no.fjong.com/admin/pages/edit-outfit/outfit.6fc5c66c5cfa4cffb2dd90254bf417a2" TargetMode="External"/><Relationship Id="rId64" Type="http://schemas.openxmlformats.org/officeDocument/2006/relationships/hyperlink" Target="https://app.shipmondo.com/api/v2/print_documents?shipment_ids=186695952" TargetMode="External"/><Relationship Id="rId69" Type="http://schemas.openxmlformats.org/officeDocument/2006/relationships/hyperlink" Target="https://app.shipmondo.com/api/v2/print_documents?shipment_ids=188253201" TargetMode="External"/><Relationship Id="rId113" Type="http://schemas.openxmlformats.org/officeDocument/2006/relationships/hyperlink" Target="https://app.shipmondo.com/api/v2/print_documents?shipment_ids=203013072" TargetMode="External"/><Relationship Id="rId118" Type="http://schemas.openxmlformats.org/officeDocument/2006/relationships/hyperlink" Target="https://app.shipmondo.com/api/v2/print_documents?shipment_ids=205885656" TargetMode="External"/><Relationship Id="rId134" Type="http://schemas.openxmlformats.org/officeDocument/2006/relationships/hyperlink" Target="https://app.shipmondo.com/api/v2/print_documents?shipment_ids=224204502" TargetMode="External"/><Relationship Id="rId139" Type="http://schemas.openxmlformats.org/officeDocument/2006/relationships/hyperlink" Target="https://app.shipmondo.com/api/v2/print_documents?shipment_ids=225420633" TargetMode="External"/><Relationship Id="rId80" Type="http://schemas.openxmlformats.org/officeDocument/2006/relationships/hyperlink" Target="https://app.shipmondo.com/api/v2/print_documents?shipment_ids=190298256" TargetMode="External"/><Relationship Id="rId85" Type="http://schemas.openxmlformats.org/officeDocument/2006/relationships/hyperlink" Target="https://app.shipmondo.com/api/v2/print_documents?shipment_ids=194043930" TargetMode="External"/><Relationship Id="rId150" Type="http://schemas.openxmlformats.org/officeDocument/2006/relationships/hyperlink" Target="https://app.shipmondo.com/api/v2/print_documents?shipment_ids=234932652" TargetMode="External"/><Relationship Id="rId155" Type="http://schemas.openxmlformats.org/officeDocument/2006/relationships/hyperlink" Target="https://app.shipmondo.com/api/v2/print_documents?shipment_ids=241238976" TargetMode="External"/><Relationship Id="rId12" Type="http://schemas.openxmlformats.org/officeDocument/2006/relationships/hyperlink" Target="https://fjong.com/admin/pages/edit-outfit/outfit.929a9ccfd02ac4cb" TargetMode="External"/><Relationship Id="rId17" Type="http://schemas.openxmlformats.org/officeDocument/2006/relationships/hyperlink" Target="https://fjong.com/admin/pages/edit-outfit/outfit.39eb4f1b2c4942ce8428df10634e53e6" TargetMode="External"/><Relationship Id="rId33" Type="http://schemas.openxmlformats.org/officeDocument/2006/relationships/hyperlink" Target="https://app.shipmondo.com/api/v2/print_documents?shipment_ids=181550181" TargetMode="External"/><Relationship Id="rId38" Type="http://schemas.openxmlformats.org/officeDocument/2006/relationships/hyperlink" Target="https://app.shipmondo.com/api/v2/print_documents?shipment_ids=182059026" TargetMode="External"/><Relationship Id="rId59" Type="http://schemas.openxmlformats.org/officeDocument/2006/relationships/hyperlink" Target="https://app.shipmondo.com/api/v2/print_documents?shipment_ids=185850705" TargetMode="External"/><Relationship Id="rId103" Type="http://schemas.openxmlformats.org/officeDocument/2006/relationships/hyperlink" Target="https://app.shipmondo.com/api/v2/print_documents?shipment_ids=200863581" TargetMode="External"/><Relationship Id="rId108" Type="http://schemas.openxmlformats.org/officeDocument/2006/relationships/hyperlink" Target="https://app.shipmondo.com/api/v2/print_documents?shipment_ids=201083775" TargetMode="External"/><Relationship Id="rId124" Type="http://schemas.openxmlformats.org/officeDocument/2006/relationships/hyperlink" Target="https://app.shipmondo.com/api/v2/print_documents?shipment_ids=219458376" TargetMode="External"/><Relationship Id="rId129" Type="http://schemas.openxmlformats.org/officeDocument/2006/relationships/hyperlink" Target="https://app.shipmondo.com/api/v2/print_documents?shipment_ids=224182350" TargetMode="External"/><Relationship Id="rId54" Type="http://schemas.openxmlformats.org/officeDocument/2006/relationships/hyperlink" Target="https://thirdchance.fjong.com/products/emma-ls-sweater-camel" TargetMode="External"/><Relationship Id="rId70" Type="http://schemas.openxmlformats.org/officeDocument/2006/relationships/hyperlink" Target="https://app.shipmondo.com/api/v2/print_documents?shipment_ids=188547006" TargetMode="External"/><Relationship Id="rId75" Type="http://schemas.openxmlformats.org/officeDocument/2006/relationships/hyperlink" Target="https://fjong.com/admin/pages/edit-outfit/outfit.bd1b529947a7b869" TargetMode="External"/><Relationship Id="rId91" Type="http://schemas.openxmlformats.org/officeDocument/2006/relationships/hyperlink" Target="https://app.shipmondo.com/api/v2/print_documents?shipment_ids=194871663" TargetMode="External"/><Relationship Id="rId96" Type="http://schemas.openxmlformats.org/officeDocument/2006/relationships/hyperlink" Target="https://app.shipmondo.com/api/v2/print_documents?shipment_ids=198097623" TargetMode="External"/><Relationship Id="rId140" Type="http://schemas.openxmlformats.org/officeDocument/2006/relationships/hyperlink" Target="https://app.shipmondo.com/api/v2/print_documents?shipment_ids=229832745" TargetMode="External"/><Relationship Id="rId145" Type="http://schemas.openxmlformats.org/officeDocument/2006/relationships/hyperlink" Target="https://app.shipmondo.com/api/v2/print_documents?shipment_ids=229939266" TargetMode="External"/><Relationship Id="rId161" Type="http://schemas.openxmlformats.org/officeDocument/2006/relationships/hyperlink" Target="https://drive.google.com/file/d/1O6NuMXU-ib1SVDtLLwncZJ5nkC_Df5IL/view?usp=sharing" TargetMode="External"/><Relationship Id="rId1" Type="http://schemas.openxmlformats.org/officeDocument/2006/relationships/hyperlink" Target="https://fjong.com/admin/pages/edit-outfit/outfit.54a7c5eda7e74c9cb792e873ab032430" TargetMode="External"/><Relationship Id="rId6" Type="http://schemas.openxmlformats.org/officeDocument/2006/relationships/hyperlink" Target="https://fjong.com/admin/pages/edit-outfit/outfit.2363c14e0c0e49c08650f4bd53133681" TargetMode="External"/><Relationship Id="rId15" Type="http://schemas.openxmlformats.org/officeDocument/2006/relationships/hyperlink" Target="https://fjong.com/admin/pages/edit-outfit/outfit.2f6dcbb123b94aa98d2321d34299660d" TargetMode="External"/><Relationship Id="rId23" Type="http://schemas.openxmlformats.org/officeDocument/2006/relationships/hyperlink" Target="https://fjong.com/admin/pages/edit-outfit/outfit.96f25138189be6ec" TargetMode="External"/><Relationship Id="rId28" Type="http://schemas.openxmlformats.org/officeDocument/2006/relationships/hyperlink" Target="https://fjong.com/admin/pages/edit-outfit/outfit.4682e4bd851049698ef91b150801bdf1" TargetMode="External"/><Relationship Id="rId36" Type="http://schemas.openxmlformats.org/officeDocument/2006/relationships/hyperlink" Target="https://app.shipmondo.com/api/v2/print_documents?shipment_ids=181867191" TargetMode="External"/><Relationship Id="rId49" Type="http://schemas.openxmlformats.org/officeDocument/2006/relationships/hyperlink" Target="https://app.shipmondo.com/api/v2/print_documents?shipment_ids=183753888" TargetMode="External"/><Relationship Id="rId57" Type="http://schemas.openxmlformats.org/officeDocument/2006/relationships/hyperlink" Target="https://app.shipmondo.com/api/v2/print_documents?shipment_ids=185542440" TargetMode="External"/><Relationship Id="rId106" Type="http://schemas.openxmlformats.org/officeDocument/2006/relationships/hyperlink" Target="https://app.shipmondo.com/api/v2/print_documents?shipment_ids=201011637" TargetMode="External"/><Relationship Id="rId114" Type="http://schemas.openxmlformats.org/officeDocument/2006/relationships/hyperlink" Target="https://app.shipmondo.com/api/v2/print_documents?shipment_ids=203015475" TargetMode="External"/><Relationship Id="rId119" Type="http://schemas.openxmlformats.org/officeDocument/2006/relationships/hyperlink" Target="https://app.shipmondo.com/api/v2/print_documents?shipment_ids=207698886" TargetMode="External"/><Relationship Id="rId127" Type="http://schemas.openxmlformats.org/officeDocument/2006/relationships/hyperlink" Target="https://app.shipmondo.com/api/v2/print_documents?shipment_ids=222468978" TargetMode="External"/><Relationship Id="rId10" Type="http://schemas.openxmlformats.org/officeDocument/2006/relationships/hyperlink" Target="https://fjong.com/admin/pages/edit-outfit/outfit.4389df5799664af09da95dabdea0cf97" TargetMode="External"/><Relationship Id="rId31" Type="http://schemas.openxmlformats.org/officeDocument/2006/relationships/hyperlink" Target="https://fjong.com/admin/pages/edit-outfit/outfit.ff658adfa12349369828f791689f9685" TargetMode="External"/><Relationship Id="rId44" Type="http://schemas.openxmlformats.org/officeDocument/2006/relationships/hyperlink" Target="https://app.shipmondo.com/api/v2/print_documents?shipment_ids=182636433" TargetMode="External"/><Relationship Id="rId52" Type="http://schemas.openxmlformats.org/officeDocument/2006/relationships/hyperlink" Target="https://app.shipmondo.com/api/v2/print_documents?shipment_ids=184478610" TargetMode="External"/><Relationship Id="rId60" Type="http://schemas.openxmlformats.org/officeDocument/2006/relationships/hyperlink" Target="https://app.shipmondo.com/api/v2/print_documents?shipment_ids=186160548" TargetMode="External"/><Relationship Id="rId65" Type="http://schemas.openxmlformats.org/officeDocument/2006/relationships/hyperlink" Target="https://app.shipmondo.com/api/v2/print_documents?shipment_ids=187355496" TargetMode="External"/><Relationship Id="rId73" Type="http://schemas.openxmlformats.org/officeDocument/2006/relationships/hyperlink" Target="https://fjong.com/admin/pages/edit-outfit/outfit.13b4586fba46462abebff1b7b145e499" TargetMode="External"/><Relationship Id="rId78" Type="http://schemas.openxmlformats.org/officeDocument/2006/relationships/hyperlink" Target="https://app.shipmondo.com/api/v2/print_documents?shipment_ids=190096047" TargetMode="External"/><Relationship Id="rId81" Type="http://schemas.openxmlformats.org/officeDocument/2006/relationships/hyperlink" Target="https://app.shipmondo.com/api/v2/print_documents?shipment_ids=191130141" TargetMode="External"/><Relationship Id="rId86" Type="http://schemas.openxmlformats.org/officeDocument/2006/relationships/hyperlink" Target="https://app.shipmondo.com/api/v2/print_documents?shipment_ids=194479077" TargetMode="External"/><Relationship Id="rId94" Type="http://schemas.openxmlformats.org/officeDocument/2006/relationships/hyperlink" Target="https://app.shipmondo.com/api/v2/print_documents?shipment_ids=195653334" TargetMode="External"/><Relationship Id="rId99" Type="http://schemas.openxmlformats.org/officeDocument/2006/relationships/hyperlink" Target="https://app.shipmondo.com/api/v2/print_documents?shipment_ids=199486965" TargetMode="External"/><Relationship Id="rId101" Type="http://schemas.openxmlformats.org/officeDocument/2006/relationships/hyperlink" Target="mailto:idaswend@gmail.com" TargetMode="External"/><Relationship Id="rId122" Type="http://schemas.openxmlformats.org/officeDocument/2006/relationships/hyperlink" Target="https://app.shipmondo.com/api/v2/print_documents?shipment_ids=210456357" TargetMode="External"/><Relationship Id="rId130" Type="http://schemas.openxmlformats.org/officeDocument/2006/relationships/hyperlink" Target="https://app.shipmondo.com/api/v2/print_documents?shipment_ids=224196426" TargetMode="External"/><Relationship Id="rId135" Type="http://schemas.openxmlformats.org/officeDocument/2006/relationships/hyperlink" Target="https://app.shipmondo.com/api/v2/print_documents?shipment_ids=225412833" TargetMode="External"/><Relationship Id="rId143" Type="http://schemas.openxmlformats.org/officeDocument/2006/relationships/hyperlink" Target="https://app.shipmondo.com/api/v2/print_documents?shipment_ids=229932720" TargetMode="External"/><Relationship Id="rId148" Type="http://schemas.openxmlformats.org/officeDocument/2006/relationships/hyperlink" Target="https://app.shipmondo.com/api/v2/print_documents?shipment_ids=233111481" TargetMode="External"/><Relationship Id="rId151" Type="http://schemas.openxmlformats.org/officeDocument/2006/relationships/hyperlink" Target="https://app.shipmondo.com/api/v2/print_documents?shipment_ids=239319609" TargetMode="External"/><Relationship Id="rId156" Type="http://schemas.openxmlformats.org/officeDocument/2006/relationships/hyperlink" Target="https://no.fjong.com/admin/pages/edit-outfit/outfit.f8d8e0b9e511423494e2713a6b06fff9" TargetMode="External"/><Relationship Id="rId4" Type="http://schemas.openxmlformats.org/officeDocument/2006/relationships/hyperlink" Target="https://fjong.com/admin/pages/edit-outfit/outfit.9abdc0a5c0124b4fa4d3811833f7f503" TargetMode="External"/><Relationship Id="rId9" Type="http://schemas.openxmlformats.org/officeDocument/2006/relationships/hyperlink" Target="https://fjong.com/admin/pages/edit-outfit/outfit.bbab0ccce6d94d0482bacad061df49b9" TargetMode="External"/><Relationship Id="rId13" Type="http://schemas.openxmlformats.org/officeDocument/2006/relationships/hyperlink" Target="https://fjong.com/admin/pages/edit-outfit/outfit.84a01712427a3a3b" TargetMode="External"/><Relationship Id="rId18" Type="http://schemas.openxmlformats.org/officeDocument/2006/relationships/hyperlink" Target="https://fjong.com/admin/pages/edit-outfit/outfit.785cb6f141e74affb4743f54f57e68e9" TargetMode="External"/><Relationship Id="rId39" Type="http://schemas.openxmlformats.org/officeDocument/2006/relationships/hyperlink" Target="https://app.shipmondo.com/api/v2/print_documents?shipment_ids=182312250" TargetMode="External"/><Relationship Id="rId109" Type="http://schemas.openxmlformats.org/officeDocument/2006/relationships/hyperlink" Target="https://app.shipmondo.com/api/v2/print_documents?shipment_ids=201208761" TargetMode="External"/><Relationship Id="rId34" Type="http://schemas.openxmlformats.org/officeDocument/2006/relationships/hyperlink" Target="https://app.shipmondo.com/api/v2/print_documents?shipment_ids=181552188" TargetMode="External"/><Relationship Id="rId50" Type="http://schemas.openxmlformats.org/officeDocument/2006/relationships/hyperlink" Target="https://app.shipmondo.com/api/v2/print_documents?shipment_ids=184377846" TargetMode="External"/><Relationship Id="rId55" Type="http://schemas.openxmlformats.org/officeDocument/2006/relationships/hyperlink" Target="https://app.shipmondo.com/api/v2/print_documents?shipment_ids=184506045" TargetMode="External"/><Relationship Id="rId76" Type="http://schemas.openxmlformats.org/officeDocument/2006/relationships/hyperlink" Target="https://app.shipmondo.com/api/v2/print_documents?shipment_ids=189251787" TargetMode="External"/><Relationship Id="rId97" Type="http://schemas.openxmlformats.org/officeDocument/2006/relationships/hyperlink" Target="https://app.shipmondo.com/api/v2/print_documents?shipment_ids=198207057" TargetMode="External"/><Relationship Id="rId104" Type="http://schemas.openxmlformats.org/officeDocument/2006/relationships/hyperlink" Target="https://app.shipmondo.com/api/v2/print_documents?shipment_ids=200942577" TargetMode="External"/><Relationship Id="rId120" Type="http://schemas.openxmlformats.org/officeDocument/2006/relationships/hyperlink" Target="https://app.shipmondo.com/api/v2/print_documents?shipment_ids=208621533" TargetMode="External"/><Relationship Id="rId125" Type="http://schemas.openxmlformats.org/officeDocument/2006/relationships/hyperlink" Target="https://app.shipmondo.com/api/v2/print_documents?shipment_ids=221114187" TargetMode="External"/><Relationship Id="rId141" Type="http://schemas.openxmlformats.org/officeDocument/2006/relationships/hyperlink" Target="https://app.shipmondo.com/api/v2/print_documents?shipment_ids=229924815" TargetMode="External"/><Relationship Id="rId146" Type="http://schemas.openxmlformats.org/officeDocument/2006/relationships/hyperlink" Target="https://app.shipmondo.com/api/v2/print_documents?shipment_ids=230637849" TargetMode="External"/><Relationship Id="rId7" Type="http://schemas.openxmlformats.org/officeDocument/2006/relationships/hyperlink" Target="https://fjong.com/admin/pages/edit-outfit/outfit.dabb3e265f6f4524996aead8888b88f7" TargetMode="External"/><Relationship Id="rId71" Type="http://schemas.openxmlformats.org/officeDocument/2006/relationships/hyperlink" Target="https://app.shipmondo.com/api/v2/print_documents?shipment_ids=188547516" TargetMode="External"/><Relationship Id="rId92" Type="http://schemas.openxmlformats.org/officeDocument/2006/relationships/hyperlink" Target="https://app.shipmondo.com/api/v2/print_documents?shipment_ids=195161763" TargetMode="External"/><Relationship Id="rId162" Type="http://schemas.openxmlformats.org/officeDocument/2006/relationships/hyperlink" Target="https://drive.google.com/file/d/1mK36kMb-DEtlGrBYRiJyBhkGuQ6K8tZ2/view?usp=sharing" TargetMode="External"/><Relationship Id="rId2" Type="http://schemas.openxmlformats.org/officeDocument/2006/relationships/hyperlink" Target="https://fjong.com/admin/pages/edit-outfit/outfit.aa40c94afb794795a6c73a4dd1f0406e" TargetMode="External"/><Relationship Id="rId29" Type="http://schemas.openxmlformats.org/officeDocument/2006/relationships/hyperlink" Target="https://fjong.com/admin/pages/edit-outfit/outfit.f04aea4aa0774f3fbf14ee710a26775b" TargetMode="External"/><Relationship Id="rId24" Type="http://schemas.openxmlformats.org/officeDocument/2006/relationships/hyperlink" Target="https://fjong.com/admin/pages/edit-outfit/outfit.1f8c8dd133d5493e8b913cfdb92ad3ce" TargetMode="External"/><Relationship Id="rId40" Type="http://schemas.openxmlformats.org/officeDocument/2006/relationships/hyperlink" Target="https://fjong.com/admin/pages/edit-outfit/outfit.918e7ea73111bbbe" TargetMode="External"/><Relationship Id="rId45" Type="http://schemas.openxmlformats.org/officeDocument/2006/relationships/hyperlink" Target="https://app.shipmondo.com/api/v2/print_documents?shipment_ids=182636658" TargetMode="External"/><Relationship Id="rId66" Type="http://schemas.openxmlformats.org/officeDocument/2006/relationships/hyperlink" Target="https://app.shipmondo.com/api/v2/print_documents?shipment_ids=187602183" TargetMode="External"/><Relationship Id="rId87" Type="http://schemas.openxmlformats.org/officeDocument/2006/relationships/hyperlink" Target="https://app.shipmondo.com/api/v2/print_documents?shipment_ids=194530809" TargetMode="External"/><Relationship Id="rId110" Type="http://schemas.openxmlformats.org/officeDocument/2006/relationships/hyperlink" Target="https://app.shipmondo.com/api/v2/print_documents?shipment_ids=201650289" TargetMode="External"/><Relationship Id="rId115" Type="http://schemas.openxmlformats.org/officeDocument/2006/relationships/hyperlink" Target="https://app.shipmondo.com/api/v2/print_documents?shipment_ids=204914661" TargetMode="External"/><Relationship Id="rId131" Type="http://schemas.openxmlformats.org/officeDocument/2006/relationships/hyperlink" Target="https://app.shipmondo.com/api/v2/print_documents?shipment_ids=224197815" TargetMode="External"/><Relationship Id="rId136" Type="http://schemas.openxmlformats.org/officeDocument/2006/relationships/hyperlink" Target="https://app.shipmondo.com/api/v2/print_documents?shipment_ids=225415605" TargetMode="External"/><Relationship Id="rId157" Type="http://schemas.openxmlformats.org/officeDocument/2006/relationships/hyperlink" Target="https://no.fjong.com/admin/pages/edit-outfit/outfit.a1adba867cb84d16b7204205cb432d54" TargetMode="External"/><Relationship Id="rId61" Type="http://schemas.openxmlformats.org/officeDocument/2006/relationships/hyperlink" Target="https://app.shipmondo.com/api/v2/print_documents?shipment_ids=186480369" TargetMode="External"/><Relationship Id="rId82" Type="http://schemas.openxmlformats.org/officeDocument/2006/relationships/hyperlink" Target="https://app.shipmondo.com/api/v2/print_documents?shipment_ids=192740814" TargetMode="External"/><Relationship Id="rId152" Type="http://schemas.openxmlformats.org/officeDocument/2006/relationships/hyperlink" Target="https://app.shipmondo.com/api/v2/print_documents?shipment_ids=241037379" TargetMode="External"/><Relationship Id="rId19" Type="http://schemas.openxmlformats.org/officeDocument/2006/relationships/hyperlink" Target="https://fjong.com/admin/pages/edit-outfit/outfit.38414373640b4c43be5d26464533780c" TargetMode="External"/><Relationship Id="rId14" Type="http://schemas.openxmlformats.org/officeDocument/2006/relationships/hyperlink" Target="https://fjong.com/admin/pages/edit-outfit/outfit.9c0480eeb92a1d29" TargetMode="External"/><Relationship Id="rId30" Type="http://schemas.openxmlformats.org/officeDocument/2006/relationships/hyperlink" Target="https://fjong.com/admin/pages/edit-outfit/outfit.887b39bb5d3949f7aff2448eda78b048" TargetMode="External"/><Relationship Id="rId35" Type="http://schemas.openxmlformats.org/officeDocument/2006/relationships/hyperlink" Target="https://app.shipmondo.com/api/v2/print_documents?shipment_ids=181664970" TargetMode="External"/><Relationship Id="rId56" Type="http://schemas.openxmlformats.org/officeDocument/2006/relationships/hyperlink" Target="https://app.shipmondo.com/api/v2/print_documents?shipment_ids=185480802" TargetMode="External"/><Relationship Id="rId77" Type="http://schemas.openxmlformats.org/officeDocument/2006/relationships/hyperlink" Target="https://app.shipmondo.com/api/v2/print_documents?shipment_ids=189413886" TargetMode="External"/><Relationship Id="rId100" Type="http://schemas.openxmlformats.org/officeDocument/2006/relationships/hyperlink" Target="https://app.shipmondo.com/api/v2/print_documents?shipment_ids=200179788" TargetMode="External"/><Relationship Id="rId105" Type="http://schemas.openxmlformats.org/officeDocument/2006/relationships/hyperlink" Target="https://app.shipmondo.com/api/v2/print_documents?shipment_ids=201010014" TargetMode="External"/><Relationship Id="rId126" Type="http://schemas.openxmlformats.org/officeDocument/2006/relationships/hyperlink" Target="https://app.shipmondo.com/api/v2/print_documents?shipment_ids=222463506" TargetMode="External"/><Relationship Id="rId147" Type="http://schemas.openxmlformats.org/officeDocument/2006/relationships/hyperlink" Target="https://app.shipmondo.com/api/v2/print_documents?shipment_ids=230652177" TargetMode="External"/><Relationship Id="rId8" Type="http://schemas.openxmlformats.org/officeDocument/2006/relationships/hyperlink" Target="https://fjong.com/admin/pages/edit-outfit/outfit.adbbfaefd41243af9138430e31854405" TargetMode="External"/><Relationship Id="rId51" Type="http://schemas.openxmlformats.org/officeDocument/2006/relationships/hyperlink" Target="https://app.shipmondo.com/api/v2/print_documents?shipment_ids=184377846" TargetMode="External"/><Relationship Id="rId72" Type="http://schemas.openxmlformats.org/officeDocument/2006/relationships/hyperlink" Target="https://app.shipmondo.com/api/v2/print_documents?shipment_ids=189018954" TargetMode="External"/><Relationship Id="rId93" Type="http://schemas.openxmlformats.org/officeDocument/2006/relationships/hyperlink" Target="https://app.shipmondo.com/api/v2/print_documents?shipment_ids=195490494" TargetMode="External"/><Relationship Id="rId98" Type="http://schemas.openxmlformats.org/officeDocument/2006/relationships/hyperlink" Target="https://app.shipmondo.com/api/v2/print_documents?shipment_ids=199485663" TargetMode="External"/><Relationship Id="rId121" Type="http://schemas.openxmlformats.org/officeDocument/2006/relationships/hyperlink" Target="https://app.shipmondo.com/api/v2/print_documents?shipment_ids=209572611" TargetMode="External"/><Relationship Id="rId142" Type="http://schemas.openxmlformats.org/officeDocument/2006/relationships/hyperlink" Target="https://app.shipmondo.com/api/v2/print_documents?shipment_ids=229931091" TargetMode="External"/><Relationship Id="rId163" Type="http://schemas.openxmlformats.org/officeDocument/2006/relationships/hyperlink" Target="https://drive.google.com/file/d/13fonPDoNutn5tPpVJQlM3MVOU7eDhheh/view?usp=sharing" TargetMode="External"/><Relationship Id="rId3" Type="http://schemas.openxmlformats.org/officeDocument/2006/relationships/hyperlink" Target="https://fjong.com/admin/pages/edit-outfit/outfit.fde2169255d34f438f32f345e8044c08" TargetMode="External"/><Relationship Id="rId25" Type="http://schemas.openxmlformats.org/officeDocument/2006/relationships/hyperlink" Target="https://fjong.com/admin/pages/edit-outfit/outfit.ae76eb7ed4c948258ccec12a6e024562" TargetMode="External"/><Relationship Id="rId46" Type="http://schemas.openxmlformats.org/officeDocument/2006/relationships/hyperlink" Target="https://app.shipmondo.com/api/v2/print_documents?shipment_ids=183599820" TargetMode="External"/><Relationship Id="rId67" Type="http://schemas.openxmlformats.org/officeDocument/2006/relationships/hyperlink" Target="https://app.shipmondo.com/api/v2/print_documents?shipment_ids=187602444" TargetMode="External"/><Relationship Id="rId116" Type="http://schemas.openxmlformats.org/officeDocument/2006/relationships/hyperlink" Target="https://app.shipmondo.com/api/v2/print_documents?shipment_ids=205084590" TargetMode="External"/><Relationship Id="rId137" Type="http://schemas.openxmlformats.org/officeDocument/2006/relationships/hyperlink" Target="https://app.shipmondo.com/api/v2/print_documents?shipment_ids=225417465" TargetMode="External"/><Relationship Id="rId158" Type="http://schemas.openxmlformats.org/officeDocument/2006/relationships/hyperlink" Target="https://no.fjong.com/admin/pages/edit-outfit/outfit.2e81990168f44991b1b95fe9995ddff5" TargetMode="External"/><Relationship Id="rId20" Type="http://schemas.openxmlformats.org/officeDocument/2006/relationships/hyperlink" Target="https://fjong.com/admin/pages/edit-outfit/outfit.252b5f88ee66462e9aef2ea071969700" TargetMode="External"/><Relationship Id="rId41" Type="http://schemas.openxmlformats.org/officeDocument/2006/relationships/hyperlink" Target="https://app.shipmondo.com/api/v2/print_documents?shipment_ids=182312364" TargetMode="External"/><Relationship Id="rId62" Type="http://schemas.openxmlformats.org/officeDocument/2006/relationships/hyperlink" Target="https://app.shipmondo.com/api/v2/print_documents?shipment_ids=186695379" TargetMode="External"/><Relationship Id="rId83" Type="http://schemas.openxmlformats.org/officeDocument/2006/relationships/hyperlink" Target="https://app.shipmondo.com/api/v2/print_documents?shipment_ids=193130640" TargetMode="External"/><Relationship Id="rId88" Type="http://schemas.openxmlformats.org/officeDocument/2006/relationships/hyperlink" Target="https://app.shipmondo.com/api/v2/print_documents?shipment_ids=194539428" TargetMode="External"/><Relationship Id="rId111" Type="http://schemas.openxmlformats.org/officeDocument/2006/relationships/hyperlink" Target="https://app.shipmondo.com/api/v2/print_documents?shipment_ids=202569642" TargetMode="External"/><Relationship Id="rId132" Type="http://schemas.openxmlformats.org/officeDocument/2006/relationships/hyperlink" Target="https://app.shipmondo.com/api/v2/print_documents?shipment_ids=224199843" TargetMode="External"/><Relationship Id="rId153" Type="http://schemas.openxmlformats.org/officeDocument/2006/relationships/hyperlink" Target="https://app.shipmondo.com/api/v2/print_documents?shipment_ids=241037397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U3985"/>
  <sheetViews>
    <sheetView tabSelected="1" workbookViewId="0">
      <pane ySplit="1" topLeftCell="A1287" activePane="bottomLeft" state="frozen"/>
      <selection pane="bottomLeft" activeCell="D1304" sqref="D1304"/>
    </sheetView>
  </sheetViews>
  <sheetFormatPr baseColWidth="10" defaultColWidth="12.5703125" defaultRowHeight="15.75" customHeight="1"/>
  <cols>
    <col min="1" max="1" width="4.85546875" customWidth="1"/>
    <col min="4" max="4" width="76.140625" customWidth="1"/>
    <col min="5" max="5" width="14.42578125" customWidth="1"/>
    <col min="6" max="6" width="31.42578125" customWidth="1"/>
    <col min="7" max="7" width="18.140625" customWidth="1"/>
    <col min="8" max="8" width="10" customWidth="1"/>
    <col min="9" max="9" width="6" customWidth="1"/>
    <col min="10" max="10" width="10" customWidth="1"/>
    <col min="11" max="11" width="5.7109375" customWidth="1"/>
    <col min="12" max="12" width="15" customWidth="1"/>
    <col min="13" max="13" width="28.85546875" customWidth="1"/>
    <col min="14" max="14" width="26" customWidth="1"/>
    <col min="18" max="18" width="8.140625" customWidth="1"/>
    <col min="19" max="19" width="14" customWidth="1"/>
    <col min="20" max="21" width="15.85546875" customWidth="1"/>
  </cols>
  <sheetData>
    <row r="1" spans="1:21" ht="40.5" customHeight="1">
      <c r="A1" s="1" t="b">
        <f t="shared" ref="A1:A5" si="0">IF(K1="Yes",_xludf.IMAGE("https://i.imgur.com/fKx8ugK.png",3),IF(K1="Not found",_xludf.IMAGE("https://i.imgur.com/NnPyonJ.png",3),IF(K1="",_xludf.IMAGE("https://i.imgur.com/x4IXK6M.png",3))))</f>
        <v>0</v>
      </c>
      <c r="B1" s="2" t="s">
        <v>0</v>
      </c>
      <c r="C1" s="2" t="s">
        <v>1</v>
      </c>
      <c r="D1" s="3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5" t="s">
        <v>9</v>
      </c>
      <c r="L1" s="6" t="s">
        <v>10</v>
      </c>
      <c r="M1" s="7" t="s">
        <v>11</v>
      </c>
      <c r="N1" s="7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</row>
    <row r="2" spans="1:21" ht="12.75">
      <c r="A2" s="8" t="e">
        <f t="shared" ca="1" si="0"/>
        <v>#NAME?</v>
      </c>
      <c r="B2" s="9" t="s">
        <v>2723</v>
      </c>
      <c r="C2" s="22" t="s">
        <v>2724</v>
      </c>
      <c r="D2" s="10" t="s">
        <v>20</v>
      </c>
      <c r="E2" s="11"/>
      <c r="F2" s="23" t="s">
        <v>2725</v>
      </c>
      <c r="G2" s="23" t="s">
        <v>23</v>
      </c>
      <c r="H2" s="23" t="s">
        <v>23</v>
      </c>
      <c r="I2" s="12" t="b">
        <f>VLOOKUP(H2,'Partner info'!$A$3:$B$100,2,FALSE)</f>
        <v>1</v>
      </c>
      <c r="J2" s="13" t="s">
        <v>24</v>
      </c>
      <c r="K2" s="14" t="s">
        <v>25</v>
      </c>
      <c r="L2" s="15" t="s">
        <v>26</v>
      </c>
      <c r="M2" s="16" t="s">
        <v>27</v>
      </c>
      <c r="N2" s="17"/>
      <c r="O2" s="12">
        <v>2500</v>
      </c>
      <c r="P2" s="12">
        <v>650</v>
      </c>
      <c r="Q2" s="12"/>
      <c r="R2" s="18" t="b">
        <v>1</v>
      </c>
      <c r="S2" s="18" t="b">
        <v>0</v>
      </c>
      <c r="T2" s="18" t="b">
        <v>0</v>
      </c>
      <c r="U2" s="18" t="b">
        <v>0</v>
      </c>
    </row>
    <row r="3" spans="1:21" ht="12.75">
      <c r="A3" s="8" t="e">
        <f t="shared" ca="1" si="0"/>
        <v>#NAME?</v>
      </c>
      <c r="B3" s="9" t="s">
        <v>2723</v>
      </c>
      <c r="C3" s="22" t="s">
        <v>2726</v>
      </c>
      <c r="D3" s="10" t="s">
        <v>20</v>
      </c>
      <c r="E3" s="11"/>
      <c r="F3" s="23" t="s">
        <v>2727</v>
      </c>
      <c r="G3" s="23" t="s">
        <v>23</v>
      </c>
      <c r="H3" s="23" t="s">
        <v>23</v>
      </c>
      <c r="I3" s="12" t="b">
        <f>VLOOKUP(H3,'Partner info'!$A$3:$B$100,2,FALSE)</f>
        <v>1</v>
      </c>
      <c r="J3" s="13" t="s">
        <v>24</v>
      </c>
      <c r="K3" s="14" t="s">
        <v>25</v>
      </c>
      <c r="L3" s="15" t="s">
        <v>26</v>
      </c>
      <c r="M3" s="16"/>
      <c r="N3" s="16"/>
      <c r="O3" s="12">
        <v>2800</v>
      </c>
      <c r="P3" s="12">
        <v>750</v>
      </c>
      <c r="Q3" s="12"/>
      <c r="R3" s="18" t="b">
        <v>1</v>
      </c>
      <c r="S3" s="18" t="b">
        <v>0</v>
      </c>
      <c r="T3" s="18" t="b">
        <v>0</v>
      </c>
      <c r="U3" s="18" t="b">
        <v>0</v>
      </c>
    </row>
    <row r="4" spans="1:21" ht="12.75">
      <c r="A4" s="8" t="e">
        <f t="shared" ca="1" si="0"/>
        <v>#NAME?</v>
      </c>
      <c r="B4" s="9" t="s">
        <v>2723</v>
      </c>
      <c r="C4" s="22" t="s">
        <v>2728</v>
      </c>
      <c r="D4" s="10" t="s">
        <v>20</v>
      </c>
      <c r="E4" s="11"/>
      <c r="F4" s="23" t="s">
        <v>2729</v>
      </c>
      <c r="G4" s="23" t="s">
        <v>23</v>
      </c>
      <c r="H4" s="23" t="s">
        <v>23</v>
      </c>
      <c r="I4" s="12" t="b">
        <f>VLOOKUP(H4,'Partner info'!$A$3:$B$100,2,FALSE)</f>
        <v>1</v>
      </c>
      <c r="J4" s="13" t="s">
        <v>24</v>
      </c>
      <c r="K4" s="14" t="s">
        <v>25</v>
      </c>
      <c r="L4" s="15" t="s">
        <v>38</v>
      </c>
      <c r="M4" s="16" t="s">
        <v>39</v>
      </c>
      <c r="N4" s="16"/>
      <c r="O4" s="12">
        <v>12000</v>
      </c>
      <c r="P4" s="21">
        <v>2400</v>
      </c>
      <c r="Q4" s="21" t="s">
        <v>40</v>
      </c>
      <c r="R4" s="18" t="b">
        <v>0</v>
      </c>
      <c r="S4" s="18" t="b">
        <v>0</v>
      </c>
      <c r="T4" s="18" t="b">
        <v>0</v>
      </c>
      <c r="U4" s="18" t="b">
        <v>0</v>
      </c>
    </row>
    <row r="5" spans="1:21" ht="12.75">
      <c r="A5" s="8" t="e">
        <f t="shared" ca="1" si="0"/>
        <v>#NAME?</v>
      </c>
      <c r="B5" s="9" t="s">
        <v>2723</v>
      </c>
      <c r="C5" s="22" t="s">
        <v>2730</v>
      </c>
      <c r="D5" s="10" t="s">
        <v>20</v>
      </c>
      <c r="E5" s="11"/>
      <c r="F5" s="23" t="s">
        <v>2731</v>
      </c>
      <c r="G5" s="23" t="s">
        <v>23</v>
      </c>
      <c r="H5" s="23" t="s">
        <v>23</v>
      </c>
      <c r="I5" s="12" t="b">
        <f>VLOOKUP(H5,'Partner info'!$A$3:$B$100,2,FALSE)</f>
        <v>1</v>
      </c>
      <c r="J5" s="13" t="s">
        <v>24</v>
      </c>
      <c r="K5" s="14" t="s">
        <v>25</v>
      </c>
      <c r="L5" s="15" t="s">
        <v>38</v>
      </c>
      <c r="M5" s="16" t="s">
        <v>45</v>
      </c>
      <c r="N5" s="16"/>
      <c r="O5" s="12">
        <v>10000</v>
      </c>
      <c r="P5" s="12">
        <v>1800</v>
      </c>
      <c r="Q5" s="21" t="s">
        <v>40</v>
      </c>
      <c r="R5" s="18" t="b">
        <v>0</v>
      </c>
      <c r="S5" s="18" t="b">
        <v>0</v>
      </c>
      <c r="T5" s="18" t="b">
        <v>0</v>
      </c>
      <c r="U5" s="18" t="b">
        <v>0</v>
      </c>
    </row>
    <row r="6" spans="1:21" ht="12.75">
      <c r="A6" s="8"/>
      <c r="B6" s="9" t="s">
        <v>2723</v>
      </c>
      <c r="C6" s="22" t="s">
        <v>2732</v>
      </c>
      <c r="D6" s="10" t="s">
        <v>20</v>
      </c>
      <c r="E6" s="11"/>
      <c r="F6" s="23" t="s">
        <v>2733</v>
      </c>
      <c r="G6" s="23" t="s">
        <v>23</v>
      </c>
      <c r="H6" s="23" t="s">
        <v>23</v>
      </c>
      <c r="I6" s="12" t="b">
        <f>VLOOKUP(H6,'Partner info'!$A$3:$B$100,2,FALSE)</f>
        <v>1</v>
      </c>
      <c r="J6" s="13" t="s">
        <v>24</v>
      </c>
      <c r="K6" s="14" t="s">
        <v>25</v>
      </c>
      <c r="L6" s="15" t="s">
        <v>50</v>
      </c>
      <c r="M6" s="16" t="s">
        <v>51</v>
      </c>
      <c r="N6" s="16"/>
      <c r="O6" s="12">
        <v>500</v>
      </c>
      <c r="P6" s="12">
        <v>250</v>
      </c>
      <c r="Q6" s="21" t="s">
        <v>52</v>
      </c>
      <c r="R6" s="18" t="b">
        <v>0</v>
      </c>
      <c r="S6" s="18" t="b">
        <v>1</v>
      </c>
      <c r="T6" s="18" t="b">
        <v>1</v>
      </c>
      <c r="U6" s="18" t="b">
        <v>1</v>
      </c>
    </row>
    <row r="7" spans="1:21" ht="12.75">
      <c r="A7" s="8" t="e">
        <f t="shared" ref="A7:A50" ca="1" si="1">IF(K7="Yes",_xludf.IMAGE("https://i.imgur.com/fKx8ugK.png",3),IF(K7="Not found",_xludf.IMAGE("https://i.imgur.com/NnPyonJ.png",3),IF(K7="",_xludf.IMAGE("https://i.imgur.com/x4IXK6M.png",3))))</f>
        <v>#NAME?</v>
      </c>
      <c r="B7" s="9" t="s">
        <v>2723</v>
      </c>
      <c r="C7" s="22" t="s">
        <v>2734</v>
      </c>
      <c r="D7" s="10" t="s">
        <v>20</v>
      </c>
      <c r="E7" s="11"/>
      <c r="F7" s="23" t="s">
        <v>2735</v>
      </c>
      <c r="G7" s="23" t="s">
        <v>23</v>
      </c>
      <c r="H7" s="23" t="s">
        <v>23</v>
      </c>
      <c r="I7" s="12" t="b">
        <f>VLOOKUP(H7,'Partner info'!$A$3:$B$100,2,FALSE)</f>
        <v>1</v>
      </c>
      <c r="J7" s="13" t="s">
        <v>24</v>
      </c>
      <c r="K7" s="14" t="s">
        <v>25</v>
      </c>
      <c r="L7" s="15" t="s">
        <v>38</v>
      </c>
      <c r="M7" s="16" t="s">
        <v>58</v>
      </c>
      <c r="N7" s="16"/>
      <c r="O7" s="12">
        <v>7000</v>
      </c>
      <c r="P7" s="21">
        <v>1400</v>
      </c>
      <c r="Q7" s="21" t="s">
        <v>40</v>
      </c>
      <c r="R7" s="18" t="b">
        <v>0</v>
      </c>
      <c r="S7" s="18" t="b">
        <v>0</v>
      </c>
      <c r="T7" s="18" t="b">
        <v>0</v>
      </c>
      <c r="U7" s="18" t="b">
        <v>0</v>
      </c>
    </row>
    <row r="8" spans="1:21" ht="12.75">
      <c r="A8" s="8" t="e">
        <f t="shared" ca="1" si="1"/>
        <v>#NAME?</v>
      </c>
      <c r="B8" s="9" t="s">
        <v>2723</v>
      </c>
      <c r="C8" s="22" t="s">
        <v>2736</v>
      </c>
      <c r="D8" s="10" t="s">
        <v>20</v>
      </c>
      <c r="E8" s="11"/>
      <c r="F8" s="23" t="s">
        <v>2737</v>
      </c>
      <c r="G8" s="23" t="s">
        <v>23</v>
      </c>
      <c r="H8" s="23" t="s">
        <v>23</v>
      </c>
      <c r="I8" s="12" t="b">
        <f>VLOOKUP(H8,'Partner info'!$A$3:$B$100,2,FALSE)</f>
        <v>1</v>
      </c>
      <c r="J8" s="13" t="s">
        <v>24</v>
      </c>
      <c r="K8" s="14" t="s">
        <v>61</v>
      </c>
      <c r="L8" s="15" t="s">
        <v>38</v>
      </c>
      <c r="M8" s="28" t="s">
        <v>62</v>
      </c>
      <c r="N8" s="29" t="s">
        <v>63</v>
      </c>
      <c r="O8" s="24">
        <v>1700</v>
      </c>
      <c r="P8" s="24">
        <v>350</v>
      </c>
      <c r="Q8" s="24"/>
      <c r="R8" s="18" t="b">
        <v>0</v>
      </c>
      <c r="S8" s="18" t="b">
        <v>0</v>
      </c>
      <c r="T8" s="18" t="b">
        <v>0</v>
      </c>
      <c r="U8" s="18" t="b">
        <v>0</v>
      </c>
    </row>
    <row r="9" spans="1:21" ht="12.75">
      <c r="A9" s="8" t="e">
        <f t="shared" ca="1" si="1"/>
        <v>#NAME?</v>
      </c>
      <c r="B9" s="9" t="s">
        <v>20</v>
      </c>
      <c r="C9" s="9" t="s">
        <v>649</v>
      </c>
      <c r="D9" s="10" t="s">
        <v>20</v>
      </c>
      <c r="E9" s="12" t="s">
        <v>20</v>
      </c>
      <c r="F9" s="12" t="s">
        <v>650</v>
      </c>
      <c r="G9" s="12" t="s">
        <v>222</v>
      </c>
      <c r="H9" s="26" t="s">
        <v>651</v>
      </c>
      <c r="I9" s="12" t="b">
        <f>VLOOKUP(H9,'Partner info'!$A$3:$B$100,2,FALSE)</f>
        <v>1</v>
      </c>
      <c r="J9" s="13" t="s">
        <v>24</v>
      </c>
      <c r="K9" s="14" t="s">
        <v>25</v>
      </c>
      <c r="L9" s="15" t="s">
        <v>38</v>
      </c>
      <c r="M9" s="16" t="s">
        <v>68</v>
      </c>
      <c r="N9" s="16" t="s">
        <v>69</v>
      </c>
      <c r="O9" s="12">
        <v>1200</v>
      </c>
      <c r="P9" s="12">
        <v>299</v>
      </c>
      <c r="Q9" s="12"/>
      <c r="R9" s="18" t="b">
        <v>1</v>
      </c>
      <c r="S9" s="18" t="b">
        <v>0</v>
      </c>
      <c r="T9" s="18" t="b">
        <v>0</v>
      </c>
      <c r="U9" s="18" t="b">
        <v>0</v>
      </c>
    </row>
    <row r="10" spans="1:21" ht="12.75">
      <c r="A10" s="8" t="e">
        <f t="shared" ca="1" si="1"/>
        <v>#NAME?</v>
      </c>
      <c r="B10" s="9" t="s">
        <v>20</v>
      </c>
      <c r="C10" s="9" t="s">
        <v>652</v>
      </c>
      <c r="D10" s="10" t="s">
        <v>20</v>
      </c>
      <c r="E10" s="12" t="s">
        <v>20</v>
      </c>
      <c r="F10" s="12" t="s">
        <v>653</v>
      </c>
      <c r="G10" s="12" t="s">
        <v>222</v>
      </c>
      <c r="H10" s="26" t="s">
        <v>651</v>
      </c>
      <c r="I10" s="12" t="b">
        <f>VLOOKUP(H10,'Partner info'!$A$3:$B$100,2,FALSE)</f>
        <v>1</v>
      </c>
      <c r="J10" s="13" t="s">
        <v>24</v>
      </c>
      <c r="K10" s="14" t="s">
        <v>25</v>
      </c>
      <c r="L10" s="15" t="s">
        <v>38</v>
      </c>
      <c r="M10" s="16" t="s">
        <v>73</v>
      </c>
      <c r="N10" s="16" t="s">
        <v>74</v>
      </c>
      <c r="O10" s="12">
        <v>2300</v>
      </c>
      <c r="P10" s="26">
        <v>400</v>
      </c>
      <c r="Q10" s="26"/>
      <c r="R10" s="18" t="b">
        <v>1</v>
      </c>
      <c r="S10" s="18" t="b">
        <v>0</v>
      </c>
      <c r="T10" s="18" t="b">
        <v>0</v>
      </c>
      <c r="U10" s="18" t="b">
        <v>0</v>
      </c>
    </row>
    <row r="11" spans="1:21" ht="12.75">
      <c r="A11" s="8" t="e">
        <f t="shared" ca="1" si="1"/>
        <v>#NAME?</v>
      </c>
      <c r="B11" s="9" t="s">
        <v>20</v>
      </c>
      <c r="C11" s="9" t="s">
        <v>654</v>
      </c>
      <c r="D11" s="10" t="s">
        <v>20</v>
      </c>
      <c r="E11" s="12" t="s">
        <v>20</v>
      </c>
      <c r="F11" s="12" t="s">
        <v>655</v>
      </c>
      <c r="G11" s="12" t="s">
        <v>222</v>
      </c>
      <c r="H11" s="26" t="s">
        <v>651</v>
      </c>
      <c r="I11" s="12" t="b">
        <f>VLOOKUP(H11,'Partner info'!$A$3:$B$100,2,FALSE)</f>
        <v>1</v>
      </c>
      <c r="J11" s="13" t="s">
        <v>24</v>
      </c>
      <c r="K11" s="14" t="s">
        <v>25</v>
      </c>
      <c r="L11" s="15" t="s">
        <v>38</v>
      </c>
      <c r="M11" s="16" t="s">
        <v>77</v>
      </c>
      <c r="N11" s="16"/>
      <c r="O11" s="12">
        <v>2200</v>
      </c>
      <c r="P11" s="12">
        <v>440</v>
      </c>
      <c r="Q11" s="12"/>
      <c r="R11" s="18" t="b">
        <v>1</v>
      </c>
      <c r="S11" s="18" t="b">
        <v>0</v>
      </c>
      <c r="T11" s="18" t="b">
        <v>0</v>
      </c>
      <c r="U11" s="18" t="b">
        <v>0</v>
      </c>
    </row>
    <row r="12" spans="1:21" ht="12.75">
      <c r="A12" s="30" t="e">
        <f t="shared" ca="1" si="1"/>
        <v>#NAME?</v>
      </c>
      <c r="B12" s="9" t="s">
        <v>20</v>
      </c>
      <c r="C12" s="24" t="s">
        <v>2029</v>
      </c>
      <c r="D12" s="25" t="s">
        <v>20</v>
      </c>
      <c r="E12" s="79" t="s">
        <v>20</v>
      </c>
      <c r="F12" s="26" t="s">
        <v>2030</v>
      </c>
      <c r="G12" s="26" t="s">
        <v>222</v>
      </c>
      <c r="H12" s="26" t="s">
        <v>651</v>
      </c>
      <c r="I12" s="12" t="b">
        <f>VLOOKUP(H12,'Partner info'!$A$3:$B$100,2,FALSE)</f>
        <v>1</v>
      </c>
      <c r="J12" s="13" t="s">
        <v>24</v>
      </c>
      <c r="K12" s="35" t="s">
        <v>25</v>
      </c>
      <c r="L12" s="36" t="s">
        <v>38</v>
      </c>
      <c r="M12" s="37" t="s">
        <v>80</v>
      </c>
      <c r="N12" s="37"/>
      <c r="O12" s="34">
        <v>2400</v>
      </c>
      <c r="P12" s="34">
        <v>700</v>
      </c>
      <c r="Q12" s="34"/>
      <c r="R12" s="38" t="b">
        <v>1</v>
      </c>
      <c r="S12" s="38" t="b">
        <v>0</v>
      </c>
      <c r="T12" s="38" t="b">
        <v>0</v>
      </c>
      <c r="U12" s="38" t="b">
        <v>0</v>
      </c>
    </row>
    <row r="13" spans="1:21" ht="12.75">
      <c r="A13" s="8" t="e">
        <f t="shared" ca="1" si="1"/>
        <v>#NAME?</v>
      </c>
      <c r="B13" s="9" t="s">
        <v>20</v>
      </c>
      <c r="C13" s="24" t="s">
        <v>2031</v>
      </c>
      <c r="D13" s="25" t="s">
        <v>20</v>
      </c>
      <c r="E13" s="79" t="s">
        <v>20</v>
      </c>
      <c r="F13" s="26" t="s">
        <v>2032</v>
      </c>
      <c r="G13" s="26" t="s">
        <v>222</v>
      </c>
      <c r="H13" s="26" t="s">
        <v>651</v>
      </c>
      <c r="I13" s="12" t="b">
        <f>VLOOKUP(H13,'Partner info'!$A$3:$B$100,2,FALSE)</f>
        <v>1</v>
      </c>
      <c r="J13" s="13" t="s">
        <v>24</v>
      </c>
      <c r="K13" s="14" t="s">
        <v>25</v>
      </c>
      <c r="L13" s="15" t="s">
        <v>38</v>
      </c>
      <c r="M13" s="16" t="s">
        <v>84</v>
      </c>
      <c r="N13" s="16"/>
      <c r="O13" s="12">
        <v>3500</v>
      </c>
      <c r="P13" s="12">
        <v>749</v>
      </c>
      <c r="Q13" s="12"/>
      <c r="R13" s="18" t="b">
        <v>1</v>
      </c>
      <c r="S13" s="18" t="b">
        <v>0</v>
      </c>
      <c r="T13" s="18" t="b">
        <v>0</v>
      </c>
      <c r="U13" s="18" t="b">
        <v>0</v>
      </c>
    </row>
    <row r="14" spans="1:21" ht="12.75">
      <c r="A14" s="8" t="e">
        <f t="shared" ca="1" si="1"/>
        <v>#NAME?</v>
      </c>
      <c r="B14" s="9" t="s">
        <v>20</v>
      </c>
      <c r="C14" s="9" t="s">
        <v>2159</v>
      </c>
      <c r="D14" s="10" t="s">
        <v>20</v>
      </c>
      <c r="E14" s="12" t="s">
        <v>20</v>
      </c>
      <c r="F14" s="12" t="s">
        <v>2160</v>
      </c>
      <c r="G14" s="12" t="s">
        <v>222</v>
      </c>
      <c r="H14" s="12" t="s">
        <v>222</v>
      </c>
      <c r="I14" s="12" t="b">
        <f>VLOOKUP(H14,'Partner info'!$A$3:$B$100,2,FALSE)</f>
        <v>1</v>
      </c>
      <c r="J14" s="13" t="s">
        <v>24</v>
      </c>
      <c r="K14" s="14" t="s">
        <v>25</v>
      </c>
      <c r="L14" s="15" t="s">
        <v>38</v>
      </c>
      <c r="M14" s="16" t="s">
        <v>90</v>
      </c>
      <c r="N14" s="16"/>
      <c r="O14" s="12">
        <v>3300</v>
      </c>
      <c r="P14" s="21">
        <v>1200</v>
      </c>
      <c r="Q14" s="21" t="s">
        <v>40</v>
      </c>
      <c r="R14" s="18" t="b">
        <v>0</v>
      </c>
      <c r="S14" s="18" t="b">
        <v>0</v>
      </c>
      <c r="T14" s="18" t="b">
        <v>0</v>
      </c>
      <c r="U14" s="18" t="b">
        <v>0</v>
      </c>
    </row>
    <row r="15" spans="1:21" ht="12.75">
      <c r="A15" s="8" t="e">
        <f t="shared" ca="1" si="1"/>
        <v>#NAME?</v>
      </c>
      <c r="B15" s="9" t="s">
        <v>20</v>
      </c>
      <c r="C15" s="9" t="s">
        <v>2161</v>
      </c>
      <c r="D15" s="10" t="s">
        <v>20</v>
      </c>
      <c r="E15" s="12" t="s">
        <v>20</v>
      </c>
      <c r="F15" s="12" t="s">
        <v>2162</v>
      </c>
      <c r="G15" s="12" t="s">
        <v>222</v>
      </c>
      <c r="H15" s="12" t="s">
        <v>222</v>
      </c>
      <c r="I15" s="12" t="b">
        <f>VLOOKUP(H15,'Partner info'!$A$3:$B$100,2,FALSE)</f>
        <v>1</v>
      </c>
      <c r="J15" s="13" t="s">
        <v>24</v>
      </c>
      <c r="K15" s="14" t="s">
        <v>25</v>
      </c>
      <c r="L15" s="15" t="s">
        <v>38</v>
      </c>
      <c r="M15" s="16" t="s">
        <v>94</v>
      </c>
      <c r="N15" s="16"/>
      <c r="O15" s="12">
        <v>3800</v>
      </c>
      <c r="P15" s="12">
        <v>200</v>
      </c>
      <c r="Q15" s="12"/>
      <c r="R15" s="18" t="b">
        <v>1</v>
      </c>
      <c r="S15" s="18" t="b">
        <v>0</v>
      </c>
      <c r="T15" s="18" t="b">
        <v>0</v>
      </c>
      <c r="U15" s="18" t="b">
        <v>0</v>
      </c>
    </row>
    <row r="16" spans="1:21" ht="12.75">
      <c r="A16" s="8" t="e">
        <f t="shared" ca="1" si="1"/>
        <v>#NAME?</v>
      </c>
      <c r="B16" s="9" t="s">
        <v>20</v>
      </c>
      <c r="C16" s="9" t="s">
        <v>2163</v>
      </c>
      <c r="D16" s="10" t="s">
        <v>20</v>
      </c>
      <c r="E16" s="12" t="s">
        <v>20</v>
      </c>
      <c r="F16" s="12" t="s">
        <v>2164</v>
      </c>
      <c r="G16" s="12" t="s">
        <v>222</v>
      </c>
      <c r="H16" s="12" t="s">
        <v>222</v>
      </c>
      <c r="I16" s="12" t="b">
        <f>VLOOKUP(H16,'Partner info'!$A$3:$B$100,2,FALSE)</f>
        <v>1</v>
      </c>
      <c r="J16" s="13" t="s">
        <v>24</v>
      </c>
      <c r="K16" s="14" t="s">
        <v>25</v>
      </c>
      <c r="L16" s="15" t="s">
        <v>38</v>
      </c>
      <c r="M16" s="16" t="s">
        <v>94</v>
      </c>
      <c r="N16" s="16"/>
      <c r="O16" s="12">
        <v>3800</v>
      </c>
      <c r="P16" s="12">
        <v>200</v>
      </c>
      <c r="Q16" s="12"/>
      <c r="R16" s="18" t="b">
        <v>1</v>
      </c>
      <c r="S16" s="18" t="b">
        <v>0</v>
      </c>
      <c r="T16" s="18" t="b">
        <v>0</v>
      </c>
      <c r="U16" s="18" t="b">
        <v>0</v>
      </c>
    </row>
    <row r="17" spans="1:21" ht="12.75">
      <c r="A17" s="8" t="e">
        <f t="shared" ca="1" si="1"/>
        <v>#NAME?</v>
      </c>
      <c r="B17" s="9" t="s">
        <v>20</v>
      </c>
      <c r="C17" s="9" t="s">
        <v>2165</v>
      </c>
      <c r="D17" s="10" t="s">
        <v>20</v>
      </c>
      <c r="E17" s="12" t="s">
        <v>20</v>
      </c>
      <c r="F17" s="12" t="s">
        <v>2166</v>
      </c>
      <c r="G17" s="12" t="s">
        <v>2111</v>
      </c>
      <c r="H17" s="12" t="s">
        <v>32</v>
      </c>
      <c r="I17" s="12" t="b">
        <f>VLOOKUP(H17,'Partner info'!$A$3:$B$100,2,FALSE)</f>
        <v>1</v>
      </c>
      <c r="J17" s="13" t="s">
        <v>24</v>
      </c>
      <c r="K17" s="14" t="s">
        <v>25</v>
      </c>
      <c r="L17" s="15" t="s">
        <v>38</v>
      </c>
      <c r="M17" s="16" t="s">
        <v>100</v>
      </c>
      <c r="N17" s="16"/>
      <c r="O17" s="12">
        <v>2200</v>
      </c>
      <c r="P17" s="12">
        <v>650</v>
      </c>
      <c r="Q17" s="12"/>
      <c r="R17" s="18" t="b">
        <v>1</v>
      </c>
      <c r="S17" s="18" t="b">
        <v>0</v>
      </c>
      <c r="T17" s="18" t="b">
        <v>0</v>
      </c>
      <c r="U17" s="18" t="b">
        <v>0</v>
      </c>
    </row>
    <row r="18" spans="1:21" ht="12.75">
      <c r="A18" s="8" t="e">
        <f t="shared" ca="1" si="1"/>
        <v>#NAME?</v>
      </c>
      <c r="B18" s="9" t="s">
        <v>20</v>
      </c>
      <c r="C18" s="9" t="s">
        <v>2167</v>
      </c>
      <c r="D18" s="10" t="s">
        <v>20</v>
      </c>
      <c r="E18" s="12" t="s">
        <v>20</v>
      </c>
      <c r="F18" s="12" t="s">
        <v>2168</v>
      </c>
      <c r="G18" s="12" t="s">
        <v>2111</v>
      </c>
      <c r="H18" s="12" t="s">
        <v>32</v>
      </c>
      <c r="I18" s="12" t="b">
        <f>VLOOKUP(H18,'Partner info'!$A$3:$B$100,2,FALSE)</f>
        <v>1</v>
      </c>
      <c r="J18" s="13" t="s">
        <v>24</v>
      </c>
      <c r="K18" s="14" t="s">
        <v>61</v>
      </c>
      <c r="L18" s="15" t="s">
        <v>38</v>
      </c>
      <c r="M18" s="16" t="s">
        <v>103</v>
      </c>
      <c r="N18" s="17" t="s">
        <v>104</v>
      </c>
      <c r="O18" s="12">
        <v>3600</v>
      </c>
      <c r="P18" s="40">
        <v>900</v>
      </c>
      <c r="Q18" s="21" t="s">
        <v>40</v>
      </c>
      <c r="R18" s="18" t="b">
        <v>0</v>
      </c>
      <c r="S18" s="18" t="b">
        <v>1</v>
      </c>
      <c r="T18" s="18" t="b">
        <v>0</v>
      </c>
      <c r="U18" s="18" t="b">
        <v>0</v>
      </c>
    </row>
    <row r="19" spans="1:21" ht="12.75">
      <c r="A19" s="8" t="e">
        <f t="shared" ca="1" si="1"/>
        <v>#NAME?</v>
      </c>
      <c r="B19" s="9" t="s">
        <v>20</v>
      </c>
      <c r="C19" s="9" t="s">
        <v>2169</v>
      </c>
      <c r="D19" s="10" t="s">
        <v>20</v>
      </c>
      <c r="E19" s="12" t="s">
        <v>20</v>
      </c>
      <c r="F19" s="12" t="s">
        <v>2170</v>
      </c>
      <c r="G19" s="12" t="s">
        <v>20</v>
      </c>
      <c r="H19" s="12" t="s">
        <v>32</v>
      </c>
      <c r="I19" s="12" t="b">
        <f>VLOOKUP(H19,'Partner info'!$A$3:$B$100,2,FALSE)</f>
        <v>1</v>
      </c>
      <c r="J19" s="13" t="s">
        <v>24</v>
      </c>
      <c r="K19" s="14" t="s">
        <v>25</v>
      </c>
      <c r="L19" s="15" t="s">
        <v>38</v>
      </c>
      <c r="M19" s="16" t="s">
        <v>107</v>
      </c>
      <c r="N19" s="16"/>
      <c r="O19" s="12">
        <v>2700</v>
      </c>
      <c r="P19" s="12">
        <v>300</v>
      </c>
      <c r="Q19" s="12"/>
      <c r="R19" s="18" t="b">
        <v>1</v>
      </c>
      <c r="S19" s="18" t="b">
        <v>0</v>
      </c>
      <c r="T19" s="18" t="b">
        <v>0</v>
      </c>
      <c r="U19" s="18" t="b">
        <v>0</v>
      </c>
    </row>
    <row r="20" spans="1:21" ht="12.75">
      <c r="A20" s="8" t="e">
        <f t="shared" ca="1" si="1"/>
        <v>#NAME?</v>
      </c>
      <c r="B20" s="9" t="s">
        <v>20</v>
      </c>
      <c r="C20" s="9" t="s">
        <v>2172</v>
      </c>
      <c r="D20" s="10" t="s">
        <v>20</v>
      </c>
      <c r="E20" s="12" t="s">
        <v>20</v>
      </c>
      <c r="F20" s="12" t="s">
        <v>2173</v>
      </c>
      <c r="G20" s="12" t="s">
        <v>20</v>
      </c>
      <c r="H20" s="12" t="s">
        <v>32</v>
      </c>
      <c r="I20" s="12" t="b">
        <f>VLOOKUP(H20,'Partner info'!$A$3:$B$100,2,FALSE)</f>
        <v>1</v>
      </c>
      <c r="J20" s="13" t="s">
        <v>24</v>
      </c>
      <c r="K20" s="14" t="s">
        <v>25</v>
      </c>
      <c r="L20" s="15" t="s">
        <v>38</v>
      </c>
      <c r="M20" s="16" t="s">
        <v>111</v>
      </c>
      <c r="N20" s="16"/>
      <c r="O20" s="12">
        <v>1000</v>
      </c>
      <c r="P20" s="12">
        <v>300</v>
      </c>
      <c r="Q20" s="12"/>
      <c r="R20" s="18" t="b">
        <v>1</v>
      </c>
      <c r="S20" s="18" t="b">
        <v>0</v>
      </c>
      <c r="T20" s="18" t="b">
        <v>0</v>
      </c>
      <c r="U20" s="18" t="b">
        <v>0</v>
      </c>
    </row>
    <row r="21" spans="1:21" ht="12.75">
      <c r="A21" s="8" t="e">
        <f t="shared" ca="1" si="1"/>
        <v>#NAME?</v>
      </c>
      <c r="B21" s="9" t="s">
        <v>20</v>
      </c>
      <c r="C21" s="9" t="s">
        <v>2174</v>
      </c>
      <c r="D21" s="10" t="s">
        <v>20</v>
      </c>
      <c r="E21" s="12" t="s">
        <v>20</v>
      </c>
      <c r="F21" s="12" t="s">
        <v>2175</v>
      </c>
      <c r="G21" s="12" t="s">
        <v>20</v>
      </c>
      <c r="H21" s="12" t="s">
        <v>32</v>
      </c>
      <c r="I21" s="12" t="b">
        <f>VLOOKUP(H21,'Partner info'!$A$3:$B$100,2,FALSE)</f>
        <v>1</v>
      </c>
      <c r="J21" s="13" t="s">
        <v>24</v>
      </c>
      <c r="K21" s="14" t="s">
        <v>25</v>
      </c>
      <c r="L21" s="15" t="s">
        <v>38</v>
      </c>
      <c r="M21" s="16" t="s">
        <v>114</v>
      </c>
      <c r="N21" s="16"/>
      <c r="O21" s="12">
        <v>3500</v>
      </c>
      <c r="P21" s="12">
        <v>750</v>
      </c>
      <c r="Q21" s="12"/>
      <c r="R21" s="18" t="b">
        <v>1</v>
      </c>
      <c r="S21" s="18" t="b">
        <v>0</v>
      </c>
      <c r="T21" s="18" t="b">
        <v>0</v>
      </c>
      <c r="U21" s="18" t="b">
        <v>0</v>
      </c>
    </row>
    <row r="22" spans="1:21" ht="12.75">
      <c r="A22" s="8" t="e">
        <f t="shared" ca="1" si="1"/>
        <v>#NAME?</v>
      </c>
      <c r="B22" s="9" t="s">
        <v>20</v>
      </c>
      <c r="C22" s="9" t="s">
        <v>2176</v>
      </c>
      <c r="D22" s="10" t="s">
        <v>20</v>
      </c>
      <c r="E22" s="12" t="s">
        <v>20</v>
      </c>
      <c r="F22" s="12" t="s">
        <v>2177</v>
      </c>
      <c r="G22" s="12" t="s">
        <v>20</v>
      </c>
      <c r="H22" s="12" t="s">
        <v>32</v>
      </c>
      <c r="I22" s="12" t="b">
        <f>VLOOKUP(H22,'Partner info'!$A$3:$B$100,2,FALSE)</f>
        <v>1</v>
      </c>
      <c r="J22" s="13" t="s">
        <v>24</v>
      </c>
      <c r="K22" s="14" t="s">
        <v>25</v>
      </c>
      <c r="L22" s="15" t="s">
        <v>38</v>
      </c>
      <c r="M22" s="16" t="s">
        <v>118</v>
      </c>
      <c r="N22" s="16"/>
      <c r="O22" s="12">
        <v>3000</v>
      </c>
      <c r="P22" s="12">
        <v>750</v>
      </c>
      <c r="Q22" s="12"/>
      <c r="R22" s="18" t="b">
        <v>1</v>
      </c>
      <c r="S22" s="18" t="b">
        <v>0</v>
      </c>
      <c r="T22" s="18" t="b">
        <v>0</v>
      </c>
      <c r="U22" s="18" t="b">
        <v>0</v>
      </c>
    </row>
    <row r="23" spans="1:21" ht="12.75">
      <c r="A23" s="8" t="e">
        <f t="shared" ca="1" si="1"/>
        <v>#NAME?</v>
      </c>
      <c r="B23" s="9" t="s">
        <v>20</v>
      </c>
      <c r="C23" s="9" t="s">
        <v>2178</v>
      </c>
      <c r="D23" s="10" t="s">
        <v>20</v>
      </c>
      <c r="E23" s="12" t="s">
        <v>20</v>
      </c>
      <c r="F23" s="12" t="s">
        <v>2177</v>
      </c>
      <c r="G23" s="12" t="s">
        <v>20</v>
      </c>
      <c r="H23" s="12" t="s">
        <v>32</v>
      </c>
      <c r="I23" s="12" t="b">
        <f>VLOOKUP(H23,'Partner info'!$A$3:$B$100,2,FALSE)</f>
        <v>1</v>
      </c>
      <c r="J23" s="13" t="s">
        <v>24</v>
      </c>
      <c r="K23" s="14" t="s">
        <v>25</v>
      </c>
      <c r="L23" s="15" t="s">
        <v>38</v>
      </c>
      <c r="M23" s="16" t="s">
        <v>121</v>
      </c>
      <c r="N23" s="16" t="s">
        <v>122</v>
      </c>
      <c r="O23" s="12">
        <v>3000</v>
      </c>
      <c r="P23" s="12">
        <v>750</v>
      </c>
      <c r="Q23" s="12"/>
      <c r="R23" s="18" t="b">
        <v>1</v>
      </c>
      <c r="S23" s="18" t="b">
        <v>0</v>
      </c>
      <c r="T23" s="18" t="b">
        <v>0</v>
      </c>
      <c r="U23" s="18" t="b">
        <v>0</v>
      </c>
    </row>
    <row r="24" spans="1:21" ht="12.75">
      <c r="A24" s="1" t="e">
        <f t="shared" ca="1" si="1"/>
        <v>#NAME?</v>
      </c>
      <c r="B24" s="9" t="s">
        <v>20</v>
      </c>
      <c r="C24" s="9" t="s">
        <v>2179</v>
      </c>
      <c r="D24" s="10" t="s">
        <v>20</v>
      </c>
      <c r="E24" s="12" t="s">
        <v>20</v>
      </c>
      <c r="F24" s="12" t="s">
        <v>2180</v>
      </c>
      <c r="G24" s="12" t="s">
        <v>20</v>
      </c>
      <c r="H24" s="12" t="s">
        <v>32</v>
      </c>
      <c r="I24" s="12" t="b">
        <f>VLOOKUP(H24,'Partner info'!$A$3:$B$100,2,FALSE)</f>
        <v>1</v>
      </c>
      <c r="J24" s="13" t="s">
        <v>24</v>
      </c>
      <c r="K24" s="48" t="s">
        <v>25</v>
      </c>
      <c r="L24" s="49" t="s">
        <v>38</v>
      </c>
      <c r="M24" s="50" t="s">
        <v>126</v>
      </c>
      <c r="N24" s="50" t="s">
        <v>127</v>
      </c>
      <c r="O24" s="46">
        <v>1900</v>
      </c>
      <c r="P24" s="46">
        <v>500</v>
      </c>
      <c r="Q24" s="46"/>
      <c r="R24" s="51" t="b">
        <v>0</v>
      </c>
      <c r="S24" s="51" t="b">
        <v>0</v>
      </c>
      <c r="T24" s="51" t="b">
        <v>0</v>
      </c>
      <c r="U24" s="51" t="b">
        <v>0</v>
      </c>
    </row>
    <row r="25" spans="1:21" ht="12.75">
      <c r="A25" s="8" t="e">
        <f t="shared" ca="1" si="1"/>
        <v>#NAME?</v>
      </c>
      <c r="B25" s="19" t="s">
        <v>20</v>
      </c>
      <c r="C25" s="9" t="s">
        <v>2246</v>
      </c>
      <c r="D25" s="10" t="s">
        <v>20</v>
      </c>
      <c r="E25" s="12" t="s">
        <v>20</v>
      </c>
      <c r="F25" s="12" t="s">
        <v>2247</v>
      </c>
      <c r="G25" s="12" t="s">
        <v>2111</v>
      </c>
      <c r="H25" s="12" t="s">
        <v>32</v>
      </c>
      <c r="I25" s="12" t="b">
        <f>VLOOKUP(H25,'Partner info'!$A$3:$B$100,2,FALSE)</f>
        <v>1</v>
      </c>
      <c r="J25" s="13" t="s">
        <v>2248</v>
      </c>
      <c r="K25" s="14" t="s">
        <v>25</v>
      </c>
      <c r="L25" s="15" t="s">
        <v>38</v>
      </c>
      <c r="M25" s="16" t="s">
        <v>132</v>
      </c>
      <c r="N25" s="16" t="s">
        <v>133</v>
      </c>
      <c r="O25" s="12">
        <v>1700</v>
      </c>
      <c r="P25" s="12">
        <v>1360</v>
      </c>
      <c r="Q25" s="12"/>
      <c r="R25" s="18" t="b">
        <v>1</v>
      </c>
      <c r="S25" s="18" t="b">
        <v>0</v>
      </c>
      <c r="T25" s="18" t="b">
        <v>0</v>
      </c>
      <c r="U25" s="18" t="b">
        <v>0</v>
      </c>
    </row>
    <row r="26" spans="1:21" ht="12.75">
      <c r="A26" s="8" t="e">
        <f t="shared" ca="1" si="1"/>
        <v>#NAME?</v>
      </c>
      <c r="B26" s="19" t="s">
        <v>20</v>
      </c>
      <c r="C26" s="9" t="s">
        <v>2249</v>
      </c>
      <c r="D26" s="10" t="s">
        <v>20</v>
      </c>
      <c r="E26" s="12" t="s">
        <v>20</v>
      </c>
      <c r="F26" s="12" t="s">
        <v>2250</v>
      </c>
      <c r="G26" s="12" t="s">
        <v>2111</v>
      </c>
      <c r="H26" s="12" t="s">
        <v>32</v>
      </c>
      <c r="I26" s="12" t="b">
        <f>VLOOKUP(H26,'Partner info'!$A$3:$B$100,2,FALSE)</f>
        <v>1</v>
      </c>
      <c r="J26" s="13" t="s">
        <v>24</v>
      </c>
      <c r="K26" s="14" t="s">
        <v>25</v>
      </c>
      <c r="L26" s="15" t="s">
        <v>38</v>
      </c>
      <c r="M26" s="16" t="s">
        <v>138</v>
      </c>
      <c r="N26" s="16"/>
      <c r="O26" s="12">
        <v>2900</v>
      </c>
      <c r="P26" s="21">
        <v>580</v>
      </c>
      <c r="Q26" s="21" t="s">
        <v>139</v>
      </c>
      <c r="R26" s="18" t="b">
        <v>0</v>
      </c>
      <c r="S26" s="18" t="b">
        <v>0</v>
      </c>
      <c r="T26" s="18" t="b">
        <v>0</v>
      </c>
      <c r="U26" s="18" t="b">
        <v>0</v>
      </c>
    </row>
    <row r="27" spans="1:21" ht="12.75">
      <c r="A27" s="8" t="e">
        <f t="shared" ca="1" si="1"/>
        <v>#NAME?</v>
      </c>
      <c r="B27" s="19" t="s">
        <v>20</v>
      </c>
      <c r="C27" s="9" t="s">
        <v>2488</v>
      </c>
      <c r="D27" s="10" t="s">
        <v>20</v>
      </c>
      <c r="E27" s="12" t="s">
        <v>20</v>
      </c>
      <c r="F27" s="12" t="s">
        <v>2489</v>
      </c>
      <c r="G27" s="12" t="s">
        <v>222</v>
      </c>
      <c r="H27" s="12" t="s">
        <v>222</v>
      </c>
      <c r="I27" s="12" t="b">
        <f>VLOOKUP(H27,'Partner info'!$A$3:$B$100,2,FALSE)</f>
        <v>1</v>
      </c>
      <c r="J27" s="13" t="s">
        <v>24</v>
      </c>
      <c r="K27" s="14" t="s">
        <v>25</v>
      </c>
      <c r="L27" s="15" t="s">
        <v>38</v>
      </c>
      <c r="M27" s="16" t="s">
        <v>143</v>
      </c>
      <c r="N27" s="16" t="s">
        <v>144</v>
      </c>
      <c r="O27" s="12">
        <v>2800</v>
      </c>
      <c r="P27" s="21">
        <v>560</v>
      </c>
      <c r="Q27" s="21" t="s">
        <v>145</v>
      </c>
      <c r="R27" s="18" t="b">
        <v>0</v>
      </c>
      <c r="S27" s="18" t="b">
        <v>0</v>
      </c>
      <c r="T27" s="18" t="b">
        <v>0</v>
      </c>
      <c r="U27" s="18" t="b">
        <v>0</v>
      </c>
    </row>
    <row r="28" spans="1:21" ht="12.75">
      <c r="A28" s="8" t="e">
        <f t="shared" ca="1" si="1"/>
        <v>#NAME?</v>
      </c>
      <c r="B28" s="19" t="s">
        <v>20</v>
      </c>
      <c r="C28" s="9" t="s">
        <v>2493</v>
      </c>
      <c r="D28" s="10" t="s">
        <v>20</v>
      </c>
      <c r="E28" s="12" t="s">
        <v>20</v>
      </c>
      <c r="F28" s="12" t="s">
        <v>2494</v>
      </c>
      <c r="G28" s="12" t="s">
        <v>222</v>
      </c>
      <c r="H28" s="12" t="s">
        <v>222</v>
      </c>
      <c r="I28" s="12" t="b">
        <f>VLOOKUP(H28,'Partner info'!$A$3:$B$100,2,FALSE)</f>
        <v>1</v>
      </c>
      <c r="J28" s="13" t="s">
        <v>24</v>
      </c>
      <c r="K28" s="14" t="s">
        <v>25</v>
      </c>
      <c r="L28" s="15" t="s">
        <v>38</v>
      </c>
      <c r="M28" s="16" t="s">
        <v>149</v>
      </c>
      <c r="N28" s="16"/>
      <c r="O28" s="12">
        <v>2600</v>
      </c>
      <c r="P28" s="12">
        <v>499</v>
      </c>
      <c r="Q28" s="12"/>
      <c r="R28" s="18" t="b">
        <v>1</v>
      </c>
      <c r="S28" s="18" t="b">
        <v>0</v>
      </c>
      <c r="T28" s="18" t="b">
        <v>0</v>
      </c>
      <c r="U28" s="18" t="b">
        <v>0</v>
      </c>
    </row>
    <row r="29" spans="1:21" ht="12.75">
      <c r="A29" s="8" t="e">
        <f t="shared" ca="1" si="1"/>
        <v>#NAME?</v>
      </c>
      <c r="B29" s="19" t="s">
        <v>20</v>
      </c>
      <c r="C29" s="9" t="s">
        <v>2495</v>
      </c>
      <c r="D29" s="10" t="s">
        <v>20</v>
      </c>
      <c r="E29" s="12" t="s">
        <v>20</v>
      </c>
      <c r="F29" s="12" t="s">
        <v>2496</v>
      </c>
      <c r="G29" s="12" t="s">
        <v>222</v>
      </c>
      <c r="H29" s="12" t="s">
        <v>222</v>
      </c>
      <c r="I29" s="12" t="b">
        <f>VLOOKUP(H29,'Partner info'!$A$3:$B$100,2,FALSE)</f>
        <v>1</v>
      </c>
      <c r="J29" s="13" t="s">
        <v>24</v>
      </c>
      <c r="K29" s="14" t="s">
        <v>61</v>
      </c>
      <c r="L29" s="15" t="s">
        <v>38</v>
      </c>
      <c r="M29" s="16" t="s">
        <v>153</v>
      </c>
      <c r="N29" s="16"/>
      <c r="O29" s="12">
        <v>2800</v>
      </c>
      <c r="P29" s="12">
        <v>400</v>
      </c>
      <c r="Q29" s="12"/>
      <c r="R29" s="18" t="b">
        <v>0</v>
      </c>
      <c r="S29" s="18" t="b">
        <v>0</v>
      </c>
      <c r="T29" s="18" t="b">
        <v>0</v>
      </c>
      <c r="U29" s="18" t="b">
        <v>0</v>
      </c>
    </row>
    <row r="30" spans="1:21" ht="12.75">
      <c r="A30" s="8" t="e">
        <f t="shared" ca="1" si="1"/>
        <v>#NAME?</v>
      </c>
      <c r="B30" s="19" t="s">
        <v>20</v>
      </c>
      <c r="C30" s="9" t="s">
        <v>2500</v>
      </c>
      <c r="D30" s="10" t="s">
        <v>20</v>
      </c>
      <c r="E30" s="12" t="s">
        <v>20</v>
      </c>
      <c r="F30" s="12" t="s">
        <v>2501</v>
      </c>
      <c r="G30" s="12" t="s">
        <v>222</v>
      </c>
      <c r="H30" s="12" t="s">
        <v>222</v>
      </c>
      <c r="I30" s="12" t="b">
        <f>VLOOKUP(H30,'Partner info'!$A$3:$B$100,2,FALSE)</f>
        <v>1</v>
      </c>
      <c r="J30" s="13" t="s">
        <v>24</v>
      </c>
      <c r="K30" s="14" t="s">
        <v>25</v>
      </c>
      <c r="L30" s="15" t="s">
        <v>38</v>
      </c>
      <c r="M30" s="16" t="s">
        <v>157</v>
      </c>
      <c r="N30" s="16"/>
      <c r="O30" s="12">
        <v>600</v>
      </c>
      <c r="P30" s="12">
        <v>299</v>
      </c>
      <c r="Q30" s="21" t="s">
        <v>52</v>
      </c>
      <c r="R30" s="18" t="b">
        <v>0</v>
      </c>
      <c r="S30" s="18" t="b">
        <v>1</v>
      </c>
      <c r="T30" s="18" t="b">
        <v>0</v>
      </c>
      <c r="U30" s="18" t="b">
        <v>0</v>
      </c>
    </row>
    <row r="31" spans="1:21" ht="12.75">
      <c r="A31" s="8" t="e">
        <f t="shared" ca="1" si="1"/>
        <v>#NAME?</v>
      </c>
      <c r="B31" s="19" t="s">
        <v>20</v>
      </c>
      <c r="C31" s="9" t="s">
        <v>2502</v>
      </c>
      <c r="D31" s="10" t="s">
        <v>20</v>
      </c>
      <c r="E31" s="12" t="s">
        <v>20</v>
      </c>
      <c r="F31" s="12" t="s">
        <v>2503</v>
      </c>
      <c r="G31" s="12" t="s">
        <v>222</v>
      </c>
      <c r="H31" s="12" t="s">
        <v>222</v>
      </c>
      <c r="I31" s="12" t="b">
        <f>VLOOKUP(H31,'Partner info'!$A$3:$B$100,2,FALSE)</f>
        <v>1</v>
      </c>
      <c r="J31" s="13" t="s">
        <v>24</v>
      </c>
      <c r="K31" s="14" t="s">
        <v>25</v>
      </c>
      <c r="L31" s="15" t="s">
        <v>38</v>
      </c>
      <c r="M31" s="16" t="s">
        <v>161</v>
      </c>
      <c r="N31" s="16"/>
      <c r="O31" s="12">
        <v>1200</v>
      </c>
      <c r="P31" s="12">
        <v>300</v>
      </c>
      <c r="Q31" s="12"/>
      <c r="R31" s="18" t="b">
        <v>1</v>
      </c>
      <c r="S31" s="18" t="b">
        <v>0</v>
      </c>
      <c r="T31" s="18" t="b">
        <v>0</v>
      </c>
      <c r="U31" s="18" t="b">
        <v>0</v>
      </c>
    </row>
    <row r="32" spans="1:21" ht="12.75">
      <c r="A32" s="8" t="e">
        <f t="shared" ca="1" si="1"/>
        <v>#NAME?</v>
      </c>
      <c r="B32" s="116" t="s">
        <v>20</v>
      </c>
      <c r="C32" s="116" t="s">
        <v>2522</v>
      </c>
      <c r="D32" s="117" t="s">
        <v>20</v>
      </c>
      <c r="E32" s="118" t="s">
        <v>20</v>
      </c>
      <c r="F32" s="118" t="s">
        <v>2523</v>
      </c>
      <c r="G32" s="118" t="s">
        <v>1322</v>
      </c>
      <c r="H32" s="118" t="s">
        <v>32</v>
      </c>
      <c r="I32" s="12" t="b">
        <f>VLOOKUP(H32,'Partner info'!$A$3:$B$100,2,FALSE)</f>
        <v>1</v>
      </c>
      <c r="J32" s="119" t="s">
        <v>24</v>
      </c>
      <c r="K32" s="14" t="s">
        <v>25</v>
      </c>
      <c r="L32" s="15" t="s">
        <v>38</v>
      </c>
      <c r="M32" s="16" t="s">
        <v>165</v>
      </c>
      <c r="N32" s="16"/>
      <c r="O32" s="12">
        <v>2400</v>
      </c>
      <c r="P32" s="12">
        <v>400</v>
      </c>
      <c r="Q32" s="12"/>
      <c r="R32" s="18" t="b">
        <v>1</v>
      </c>
      <c r="S32" s="18" t="b">
        <v>0</v>
      </c>
      <c r="T32" s="18" t="b">
        <v>0</v>
      </c>
      <c r="U32" s="18" t="b">
        <v>0</v>
      </c>
    </row>
    <row r="33" spans="1:21" ht="12.75">
      <c r="A33" s="8" t="e">
        <f t="shared" ca="1" si="1"/>
        <v>#NAME?</v>
      </c>
      <c r="B33" s="19">
        <v>45188</v>
      </c>
      <c r="C33" s="22" t="s">
        <v>1859</v>
      </c>
      <c r="D33" s="10" t="s">
        <v>20</v>
      </c>
      <c r="E33" s="11"/>
      <c r="F33" s="23" t="s">
        <v>1860</v>
      </c>
      <c r="G33" s="23" t="s">
        <v>342</v>
      </c>
      <c r="H33" s="12" t="s">
        <v>343</v>
      </c>
      <c r="I33" s="12" t="b">
        <f>VLOOKUP(H33,'Partner info'!$A$3:$B$100,2,FALSE)</f>
        <v>1</v>
      </c>
      <c r="J33" s="13" t="s">
        <v>24</v>
      </c>
      <c r="K33" s="14" t="s">
        <v>25</v>
      </c>
      <c r="L33" s="15" t="s">
        <v>38</v>
      </c>
      <c r="M33" s="16" t="s">
        <v>171</v>
      </c>
      <c r="N33" s="52" t="s">
        <v>172</v>
      </c>
      <c r="O33" s="12">
        <v>600</v>
      </c>
      <c r="P33" s="12">
        <v>150</v>
      </c>
      <c r="Q33" s="12"/>
      <c r="R33" s="18" t="b">
        <v>1</v>
      </c>
      <c r="S33" s="18" t="b">
        <v>0</v>
      </c>
      <c r="T33" s="18" t="b">
        <v>0</v>
      </c>
      <c r="U33" s="18" t="b">
        <v>0</v>
      </c>
    </row>
    <row r="34" spans="1:21" ht="12.75">
      <c r="A34" s="8" t="e">
        <f t="shared" ca="1" si="1"/>
        <v>#NAME?</v>
      </c>
      <c r="B34" s="19">
        <v>45188</v>
      </c>
      <c r="C34" s="22" t="s">
        <v>1861</v>
      </c>
      <c r="D34" s="10" t="s">
        <v>20</v>
      </c>
      <c r="E34" s="11"/>
      <c r="F34" s="23" t="s">
        <v>1862</v>
      </c>
      <c r="G34" s="23" t="s">
        <v>99</v>
      </c>
      <c r="H34" s="12" t="s">
        <v>1863</v>
      </c>
      <c r="I34" s="12" t="e">
        <f>VLOOKUP(H34,'Partner info'!$A$3:$B$100,2,FALSE)</f>
        <v>#N/A</v>
      </c>
      <c r="J34" s="13" t="s">
        <v>24</v>
      </c>
      <c r="K34" s="14" t="s">
        <v>25</v>
      </c>
      <c r="L34" s="15" t="s">
        <v>38</v>
      </c>
      <c r="M34" s="55" t="s">
        <v>177</v>
      </c>
      <c r="N34" s="16"/>
      <c r="O34" s="12">
        <v>1100</v>
      </c>
      <c r="P34" s="12">
        <v>275</v>
      </c>
      <c r="Q34" s="12"/>
      <c r="R34" s="18" t="b">
        <v>1</v>
      </c>
      <c r="S34" s="18" t="b">
        <v>0</v>
      </c>
      <c r="T34" s="18" t="b">
        <v>0</v>
      </c>
      <c r="U34" s="18" t="b">
        <v>0</v>
      </c>
    </row>
    <row r="35" spans="1:21" ht="12.75">
      <c r="A35" s="8" t="e">
        <f t="shared" ca="1" si="1"/>
        <v>#NAME?</v>
      </c>
      <c r="B35" s="19">
        <v>45188</v>
      </c>
      <c r="C35" s="22" t="s">
        <v>1864</v>
      </c>
      <c r="D35" s="10" t="s">
        <v>20</v>
      </c>
      <c r="E35" s="11"/>
      <c r="F35" s="23" t="s">
        <v>1865</v>
      </c>
      <c r="G35" s="23" t="s">
        <v>99</v>
      </c>
      <c r="H35" s="12" t="s">
        <v>1863</v>
      </c>
      <c r="I35" s="12" t="e">
        <f>VLOOKUP(H35,'Partner info'!$A$3:$B$100,2,FALSE)</f>
        <v>#N/A</v>
      </c>
      <c r="J35" s="13" t="s">
        <v>24</v>
      </c>
      <c r="K35" s="14" t="s">
        <v>25</v>
      </c>
      <c r="L35" s="15" t="s">
        <v>38</v>
      </c>
      <c r="M35" s="16" t="s">
        <v>181</v>
      </c>
      <c r="N35" s="16"/>
      <c r="O35" s="12">
        <v>2400</v>
      </c>
      <c r="P35" s="12">
        <v>399</v>
      </c>
      <c r="Q35" s="12"/>
      <c r="R35" s="18" t="b">
        <v>1</v>
      </c>
      <c r="S35" s="18" t="b">
        <v>0</v>
      </c>
      <c r="T35" s="18" t="b">
        <v>0</v>
      </c>
      <c r="U35" s="18" t="b">
        <v>0</v>
      </c>
    </row>
    <row r="36" spans="1:21" ht="12.75">
      <c r="A36" s="8" t="e">
        <f t="shared" ca="1" si="1"/>
        <v>#NAME?</v>
      </c>
      <c r="B36" s="19">
        <v>45188</v>
      </c>
      <c r="C36" s="22" t="s">
        <v>1866</v>
      </c>
      <c r="D36" s="10" t="s">
        <v>20</v>
      </c>
      <c r="E36" s="11"/>
      <c r="F36" s="23" t="s">
        <v>1867</v>
      </c>
      <c r="G36" s="23" t="s">
        <v>99</v>
      </c>
      <c r="H36" s="12" t="s">
        <v>1863</v>
      </c>
      <c r="I36" s="12" t="e">
        <f>VLOOKUP(H36,'Partner info'!$A$3:$B$100,2,FALSE)</f>
        <v>#N/A</v>
      </c>
      <c r="J36" s="13" t="s">
        <v>24</v>
      </c>
      <c r="K36" s="14" t="s">
        <v>25</v>
      </c>
      <c r="L36" s="15" t="s">
        <v>38</v>
      </c>
      <c r="M36" s="16" t="s">
        <v>185</v>
      </c>
      <c r="N36" s="16"/>
      <c r="O36" s="12">
        <v>4000</v>
      </c>
      <c r="P36" s="12">
        <v>799</v>
      </c>
      <c r="Q36" s="21" t="s">
        <v>40</v>
      </c>
      <c r="R36" s="18" t="b">
        <v>0</v>
      </c>
      <c r="S36" s="18" t="b">
        <v>0</v>
      </c>
      <c r="T36" s="18" t="b">
        <v>0</v>
      </c>
      <c r="U36" s="18" t="b">
        <v>0</v>
      </c>
    </row>
    <row r="37" spans="1:21" ht="12.75">
      <c r="A37" s="8" t="e">
        <f t="shared" ca="1" si="1"/>
        <v>#NAME?</v>
      </c>
      <c r="B37" s="19">
        <v>45188</v>
      </c>
      <c r="C37" s="22" t="s">
        <v>1868</v>
      </c>
      <c r="D37" s="10" t="s">
        <v>20</v>
      </c>
      <c r="E37" s="11"/>
      <c r="F37" s="23" t="s">
        <v>1869</v>
      </c>
      <c r="G37" s="23" t="s">
        <v>99</v>
      </c>
      <c r="H37" s="12" t="s">
        <v>1863</v>
      </c>
      <c r="I37" s="12" t="e">
        <f>VLOOKUP(H37,'Partner info'!$A$3:$B$100,2,FALSE)</f>
        <v>#N/A</v>
      </c>
      <c r="J37" s="13" t="s">
        <v>24</v>
      </c>
      <c r="K37" s="14" t="s">
        <v>25</v>
      </c>
      <c r="L37" s="15" t="s">
        <v>38</v>
      </c>
      <c r="M37" s="16" t="s">
        <v>189</v>
      </c>
      <c r="N37" s="16"/>
      <c r="O37" s="12">
        <v>3500</v>
      </c>
      <c r="P37" s="12">
        <v>899</v>
      </c>
      <c r="Q37" s="21" t="s">
        <v>190</v>
      </c>
      <c r="R37" s="18" t="b">
        <v>0</v>
      </c>
      <c r="S37" s="18" t="b">
        <v>0</v>
      </c>
      <c r="T37" s="18" t="b">
        <v>0</v>
      </c>
      <c r="U37" s="18" t="b">
        <v>0</v>
      </c>
    </row>
    <row r="38" spans="1:21" ht="12.75">
      <c r="A38" s="8" t="e">
        <f t="shared" ca="1" si="1"/>
        <v>#NAME?</v>
      </c>
      <c r="B38" s="19">
        <v>45188</v>
      </c>
      <c r="C38" s="22" t="s">
        <v>3049</v>
      </c>
      <c r="D38" s="10" t="s">
        <v>20</v>
      </c>
      <c r="E38" s="11"/>
      <c r="F38" s="12" t="s">
        <v>3050</v>
      </c>
      <c r="G38" s="23" t="s">
        <v>301</v>
      </c>
      <c r="H38" s="12" t="s">
        <v>301</v>
      </c>
      <c r="I38" s="12" t="b">
        <f>VLOOKUP(H38,'Partner info'!$A$3:$B$100,2,FALSE)</f>
        <v>1</v>
      </c>
      <c r="J38" s="13" t="s">
        <v>24</v>
      </c>
      <c r="K38" s="14" t="s">
        <v>25</v>
      </c>
      <c r="L38" s="15" t="s">
        <v>38</v>
      </c>
      <c r="M38" s="16" t="s">
        <v>194</v>
      </c>
      <c r="N38" s="16"/>
      <c r="O38" s="12">
        <v>2000</v>
      </c>
      <c r="P38" s="12">
        <v>449</v>
      </c>
      <c r="Q38" s="12"/>
      <c r="R38" s="18" t="b">
        <v>1</v>
      </c>
      <c r="S38" s="18" t="b">
        <v>0</v>
      </c>
      <c r="T38" s="18" t="b">
        <v>0</v>
      </c>
      <c r="U38" s="18" t="b">
        <v>0</v>
      </c>
    </row>
    <row r="39" spans="1:21" ht="12.75">
      <c r="A39" s="8" t="e">
        <f t="shared" ca="1" si="1"/>
        <v>#NAME?</v>
      </c>
      <c r="B39" s="19">
        <v>45188</v>
      </c>
      <c r="C39" s="22" t="s">
        <v>3051</v>
      </c>
      <c r="D39" s="10" t="s">
        <v>20</v>
      </c>
      <c r="E39" s="11"/>
      <c r="F39" s="23" t="s">
        <v>3052</v>
      </c>
      <c r="G39" s="23" t="s">
        <v>301</v>
      </c>
      <c r="H39" s="12" t="s">
        <v>301</v>
      </c>
      <c r="I39" s="12" t="b">
        <f>VLOOKUP(H39,'Partner info'!$A$3:$B$100,2,FALSE)</f>
        <v>1</v>
      </c>
      <c r="J39" s="13" t="s">
        <v>24</v>
      </c>
      <c r="K39" s="14" t="s">
        <v>25</v>
      </c>
      <c r="L39" s="15" t="s">
        <v>38</v>
      </c>
      <c r="M39" s="16" t="s">
        <v>200</v>
      </c>
      <c r="N39" s="16"/>
      <c r="O39" s="12">
        <v>2500</v>
      </c>
      <c r="P39" s="12">
        <v>400</v>
      </c>
      <c r="Q39" s="12"/>
      <c r="R39" s="18" t="b">
        <v>1</v>
      </c>
      <c r="S39" s="18" t="b">
        <v>0</v>
      </c>
      <c r="T39" s="18" t="b">
        <v>0</v>
      </c>
      <c r="U39" s="18" t="b">
        <v>0</v>
      </c>
    </row>
    <row r="40" spans="1:21" ht="12.75">
      <c r="A40" s="8" t="e">
        <f t="shared" ca="1" si="1"/>
        <v>#NAME?</v>
      </c>
      <c r="B40" s="19">
        <v>45188</v>
      </c>
      <c r="C40" s="22"/>
      <c r="D40" s="10" t="s">
        <v>20</v>
      </c>
      <c r="E40" s="11" t="e">
        <f>CONCATENATE("https://fjong.com/admin/pages/edit-",LEFT(D40,FIND(".",D40) - 1),"/",D40)</f>
        <v>#VALUE!</v>
      </c>
      <c r="F40" s="23" t="s">
        <v>3070</v>
      </c>
      <c r="G40" s="23" t="s">
        <v>176</v>
      </c>
      <c r="H40" s="12" t="s">
        <v>343</v>
      </c>
      <c r="I40" s="12" t="b">
        <f>VLOOKUP(H40,'Partner info'!$A$3:$B$100,2,FALSE)</f>
        <v>1</v>
      </c>
      <c r="J40" s="13"/>
      <c r="K40" s="14" t="s">
        <v>25</v>
      </c>
      <c r="L40" s="15" t="s">
        <v>38</v>
      </c>
      <c r="M40" s="16" t="s">
        <v>204</v>
      </c>
      <c r="N40" s="16" t="s">
        <v>205</v>
      </c>
      <c r="O40" s="12">
        <v>2700</v>
      </c>
      <c r="P40" s="12">
        <v>399</v>
      </c>
      <c r="Q40" s="21" t="s">
        <v>40</v>
      </c>
      <c r="R40" s="18" t="b">
        <v>0</v>
      </c>
      <c r="S40" s="18" t="b">
        <v>0</v>
      </c>
      <c r="T40" s="18" t="b">
        <v>0</v>
      </c>
      <c r="U40" s="18" t="b">
        <v>0</v>
      </c>
    </row>
    <row r="41" spans="1:21" ht="12.75">
      <c r="A41" s="8" t="e">
        <f t="shared" ca="1" si="1"/>
        <v>#NAME?</v>
      </c>
      <c r="B41" s="19">
        <v>45188</v>
      </c>
      <c r="C41" s="22"/>
      <c r="D41" s="10" t="s">
        <v>20</v>
      </c>
      <c r="E41" s="11" t="e">
        <f>CONCATENATE("https://fjong.com/admin/pages/edit-",LEFT(D41,FIND(".",D41) - 1),"/",D41)</f>
        <v>#VALUE!</v>
      </c>
      <c r="F41" s="23" t="s">
        <v>3071</v>
      </c>
      <c r="G41" s="23" t="s">
        <v>176</v>
      </c>
      <c r="H41" s="12" t="s">
        <v>343</v>
      </c>
      <c r="I41" s="12" t="b">
        <f>VLOOKUP(H41,'Partner info'!$A$3:$B$100,2,FALSE)</f>
        <v>1</v>
      </c>
      <c r="J41" s="13"/>
      <c r="K41" s="14" t="s">
        <v>25</v>
      </c>
      <c r="L41" s="15" t="s">
        <v>38</v>
      </c>
      <c r="M41" s="16" t="s">
        <v>209</v>
      </c>
      <c r="N41" s="16"/>
      <c r="O41" s="12">
        <v>2000</v>
      </c>
      <c r="P41" s="21">
        <v>400</v>
      </c>
      <c r="Q41" s="21" t="s">
        <v>190</v>
      </c>
      <c r="R41" s="18" t="b">
        <v>0</v>
      </c>
      <c r="S41" s="18" t="b">
        <v>0</v>
      </c>
      <c r="T41" s="18" t="b">
        <v>0</v>
      </c>
      <c r="U41" s="18" t="b">
        <v>0</v>
      </c>
    </row>
    <row r="42" spans="1:21" ht="12.75">
      <c r="A42" s="8" t="e">
        <f t="shared" ca="1" si="1"/>
        <v>#NAME?</v>
      </c>
      <c r="B42" s="61">
        <v>45184</v>
      </c>
      <c r="C42" s="62">
        <v>89012423</v>
      </c>
      <c r="D42" s="63" t="s">
        <v>20</v>
      </c>
      <c r="E42" s="64"/>
      <c r="F42" s="65" t="s">
        <v>300</v>
      </c>
      <c r="G42" s="66" t="s">
        <v>301</v>
      </c>
      <c r="H42" s="67" t="s">
        <v>301</v>
      </c>
      <c r="I42" s="39" t="b">
        <f>VLOOKUP(H42,'Partner info'!$A$3:$B$100,2,FALSE)</f>
        <v>1</v>
      </c>
      <c r="J42" s="68" t="s">
        <v>24</v>
      </c>
      <c r="K42" s="14" t="s">
        <v>25</v>
      </c>
      <c r="L42" s="15" t="s">
        <v>38</v>
      </c>
      <c r="M42" s="16" t="s">
        <v>213</v>
      </c>
      <c r="N42" s="16"/>
      <c r="O42" s="12">
        <v>2000</v>
      </c>
      <c r="P42" s="12">
        <v>449</v>
      </c>
      <c r="Q42" s="12"/>
      <c r="R42" s="18" t="b">
        <v>1</v>
      </c>
      <c r="S42" s="18" t="b">
        <v>0</v>
      </c>
      <c r="T42" s="18" t="b">
        <v>0</v>
      </c>
      <c r="U42" s="18" t="b">
        <v>0</v>
      </c>
    </row>
    <row r="43" spans="1:21" ht="12.75">
      <c r="A43" s="8" t="e">
        <f t="shared" ca="1" si="1"/>
        <v>#NAME?</v>
      </c>
      <c r="B43" s="61">
        <v>45184</v>
      </c>
      <c r="C43" s="62">
        <v>89012424</v>
      </c>
      <c r="D43" s="63" t="s">
        <v>20</v>
      </c>
      <c r="E43" s="64"/>
      <c r="F43" s="65" t="s">
        <v>3029</v>
      </c>
      <c r="G43" s="66" t="s">
        <v>301</v>
      </c>
      <c r="H43" s="67" t="s">
        <v>301</v>
      </c>
      <c r="I43" s="39" t="b">
        <f>VLOOKUP(H43,'Partner info'!$A$3:$B$100,2,FALSE)</f>
        <v>1</v>
      </c>
      <c r="J43" s="68" t="s">
        <v>24</v>
      </c>
      <c r="K43" s="14" t="s">
        <v>25</v>
      </c>
      <c r="L43" s="15" t="s">
        <v>38</v>
      </c>
      <c r="M43" s="16" t="s">
        <v>217</v>
      </c>
      <c r="N43" s="16"/>
      <c r="O43" s="12">
        <v>1700</v>
      </c>
      <c r="P43" s="12">
        <v>349</v>
      </c>
      <c r="Q43" s="12"/>
      <c r="R43" s="18" t="b">
        <v>1</v>
      </c>
      <c r="S43" s="18" t="b">
        <v>0</v>
      </c>
      <c r="T43" s="18" t="b">
        <v>0</v>
      </c>
      <c r="U43" s="18" t="b">
        <v>0</v>
      </c>
    </row>
    <row r="44" spans="1:21" ht="12.75">
      <c r="A44" s="8" t="e">
        <f t="shared" ca="1" si="1"/>
        <v>#NAME?</v>
      </c>
      <c r="B44" s="61">
        <v>45184</v>
      </c>
      <c r="C44" s="62">
        <v>89012422</v>
      </c>
      <c r="D44" s="63" t="s">
        <v>20</v>
      </c>
      <c r="E44" s="64"/>
      <c r="F44" s="65" t="s">
        <v>3032</v>
      </c>
      <c r="G44" s="66" t="s">
        <v>301</v>
      </c>
      <c r="H44" s="67" t="s">
        <v>301</v>
      </c>
      <c r="I44" s="39" t="b">
        <f>VLOOKUP(H44,'Partner info'!$A$3:$B$100,2,FALSE)</f>
        <v>1</v>
      </c>
      <c r="J44" s="68" t="s">
        <v>24</v>
      </c>
      <c r="K44" s="14" t="s">
        <v>25</v>
      </c>
      <c r="L44" s="15" t="s">
        <v>38</v>
      </c>
      <c r="M44" s="16" t="s">
        <v>223</v>
      </c>
      <c r="N44" s="16" t="s">
        <v>224</v>
      </c>
      <c r="O44" s="12">
        <v>1400</v>
      </c>
      <c r="P44" s="12">
        <v>200</v>
      </c>
      <c r="Q44" s="12"/>
      <c r="R44" s="18" t="b">
        <v>1</v>
      </c>
      <c r="S44" s="18" t="b">
        <v>0</v>
      </c>
      <c r="T44" s="18" t="b">
        <v>0</v>
      </c>
      <c r="U44" s="18" t="b">
        <v>0</v>
      </c>
    </row>
    <row r="45" spans="1:21" ht="12.75">
      <c r="A45" s="8" t="e">
        <f t="shared" ca="1" si="1"/>
        <v>#NAME?</v>
      </c>
      <c r="B45" s="61">
        <v>45184</v>
      </c>
      <c r="C45" s="62">
        <v>89012421</v>
      </c>
      <c r="D45" s="63" t="s">
        <v>20</v>
      </c>
      <c r="E45" s="64"/>
      <c r="F45" s="65" t="s">
        <v>3033</v>
      </c>
      <c r="G45" s="66" t="s">
        <v>301</v>
      </c>
      <c r="H45" s="67" t="s">
        <v>301</v>
      </c>
      <c r="I45" s="39" t="b">
        <f>VLOOKUP(H45,'Partner info'!$A$3:$B$100,2,FALSE)</f>
        <v>1</v>
      </c>
      <c r="J45" s="68" t="s">
        <v>24</v>
      </c>
      <c r="K45" s="14" t="s">
        <v>25</v>
      </c>
      <c r="L45" s="15" t="s">
        <v>38</v>
      </c>
      <c r="M45" s="16" t="s">
        <v>228</v>
      </c>
      <c r="N45" s="16"/>
      <c r="O45" s="12">
        <v>2000</v>
      </c>
      <c r="P45" s="12">
        <v>399</v>
      </c>
      <c r="Q45" s="21" t="s">
        <v>40</v>
      </c>
      <c r="R45" s="18" t="b">
        <v>0</v>
      </c>
      <c r="S45" s="18" t="b">
        <v>0</v>
      </c>
      <c r="T45" s="18" t="b">
        <v>0</v>
      </c>
      <c r="U45" s="18" t="b">
        <v>0</v>
      </c>
    </row>
    <row r="46" spans="1:21" ht="12.75">
      <c r="A46" s="8" t="e">
        <f t="shared" ca="1" si="1"/>
        <v>#NAME?</v>
      </c>
      <c r="B46" s="61">
        <v>45184</v>
      </c>
      <c r="C46" s="62">
        <v>89012419</v>
      </c>
      <c r="D46" s="63" t="s">
        <v>20</v>
      </c>
      <c r="E46" s="64"/>
      <c r="F46" s="65" t="s">
        <v>3034</v>
      </c>
      <c r="G46" s="66" t="s">
        <v>301</v>
      </c>
      <c r="H46" s="67" t="s">
        <v>301</v>
      </c>
      <c r="I46" s="39" t="b">
        <f>VLOOKUP(H46,'Partner info'!$A$3:$B$100,2,FALSE)</f>
        <v>1</v>
      </c>
      <c r="J46" s="68" t="s">
        <v>24</v>
      </c>
      <c r="K46" s="14" t="s">
        <v>25</v>
      </c>
      <c r="L46" s="15" t="s">
        <v>38</v>
      </c>
      <c r="M46" s="16" t="s">
        <v>233</v>
      </c>
      <c r="N46" s="16"/>
      <c r="O46" s="12">
        <v>1650</v>
      </c>
      <c r="P46" s="12">
        <v>400</v>
      </c>
      <c r="Q46" s="12"/>
      <c r="R46" s="18" t="b">
        <v>1</v>
      </c>
      <c r="S46" s="18" t="b">
        <v>0</v>
      </c>
      <c r="T46" s="18" t="b">
        <v>0</v>
      </c>
      <c r="U46" s="18" t="b">
        <v>0</v>
      </c>
    </row>
    <row r="47" spans="1:21" ht="12.75">
      <c r="A47" s="8" t="e">
        <f t="shared" ca="1" si="1"/>
        <v>#NAME?</v>
      </c>
      <c r="B47" s="61">
        <v>45184</v>
      </c>
      <c r="C47" s="62">
        <v>89012420</v>
      </c>
      <c r="D47" s="63" t="s">
        <v>20</v>
      </c>
      <c r="E47" s="64"/>
      <c r="F47" s="65" t="s">
        <v>3035</v>
      </c>
      <c r="G47" s="66" t="s">
        <v>301</v>
      </c>
      <c r="H47" s="67" t="s">
        <v>301</v>
      </c>
      <c r="I47" s="39" t="b">
        <f>VLOOKUP(H47,'Partner info'!$A$3:$B$100,2,FALSE)</f>
        <v>1</v>
      </c>
      <c r="J47" s="68" t="s">
        <v>24</v>
      </c>
      <c r="K47" s="14" t="s">
        <v>25</v>
      </c>
      <c r="L47" s="15" t="s">
        <v>38</v>
      </c>
      <c r="M47" s="16" t="s">
        <v>237</v>
      </c>
      <c r="N47" s="16"/>
      <c r="O47" s="12">
        <v>2000</v>
      </c>
      <c r="P47" s="12">
        <v>449</v>
      </c>
      <c r="Q47" s="12"/>
      <c r="R47" s="18" t="b">
        <v>1</v>
      </c>
      <c r="S47" s="18" t="b">
        <v>0</v>
      </c>
      <c r="T47" s="18" t="b">
        <v>0</v>
      </c>
      <c r="U47" s="18" t="b">
        <v>0</v>
      </c>
    </row>
    <row r="48" spans="1:21" ht="12.75">
      <c r="A48" s="8" t="e">
        <f t="shared" ca="1" si="1"/>
        <v>#NAME?</v>
      </c>
      <c r="B48" s="19">
        <v>45092</v>
      </c>
      <c r="C48" s="22">
        <v>89005463</v>
      </c>
      <c r="D48" s="10" t="s">
        <v>20</v>
      </c>
      <c r="E48" s="79" t="s">
        <v>20</v>
      </c>
      <c r="F48" s="23" t="s">
        <v>1323</v>
      </c>
      <c r="G48" s="23" t="s">
        <v>740</v>
      </c>
      <c r="H48" s="12" t="s">
        <v>32</v>
      </c>
      <c r="I48" s="12" t="b">
        <f>VLOOKUP(H48,'Partner info'!$A$3:$B$100,2,FALSE)</f>
        <v>1</v>
      </c>
      <c r="J48" s="13" t="s">
        <v>24</v>
      </c>
      <c r="K48" s="14" t="s">
        <v>25</v>
      </c>
      <c r="L48" s="15" t="s">
        <v>38</v>
      </c>
      <c r="M48" s="16" t="s">
        <v>209</v>
      </c>
      <c r="N48" s="16"/>
      <c r="O48" s="12">
        <v>2400</v>
      </c>
      <c r="P48" s="12">
        <v>600</v>
      </c>
      <c r="Q48" s="12"/>
      <c r="R48" s="18" t="b">
        <v>1</v>
      </c>
      <c r="S48" s="18" t="b">
        <v>0</v>
      </c>
      <c r="T48" s="18" t="b">
        <v>0</v>
      </c>
      <c r="U48" s="18" t="b">
        <v>0</v>
      </c>
    </row>
    <row r="49" spans="1:21" ht="12.75">
      <c r="A49" s="8" t="e">
        <f t="shared" ca="1" si="1"/>
        <v>#NAME?</v>
      </c>
      <c r="B49" s="9" t="s">
        <v>3078</v>
      </c>
      <c r="C49" s="22">
        <v>89008935</v>
      </c>
      <c r="D49" s="10" t="s">
        <v>3156</v>
      </c>
      <c r="E49" s="79" t="s">
        <v>3157</v>
      </c>
      <c r="F49" s="23" t="s">
        <v>3158</v>
      </c>
      <c r="G49" s="23" t="s">
        <v>3159</v>
      </c>
      <c r="H49" s="12" t="s">
        <v>2873</v>
      </c>
      <c r="I49" s="12" t="e">
        <f>VLOOKUP(H49,'Partner info'!$A$3:$B$100,2,FALSE)</f>
        <v>#N/A</v>
      </c>
      <c r="J49" s="13" t="s">
        <v>24</v>
      </c>
      <c r="K49" s="14" t="s">
        <v>25</v>
      </c>
      <c r="L49" s="15" t="s">
        <v>38</v>
      </c>
      <c r="M49" s="16" t="s">
        <v>245</v>
      </c>
      <c r="N49" s="16"/>
      <c r="O49" s="12">
        <v>1200</v>
      </c>
      <c r="P49" s="12">
        <v>349</v>
      </c>
      <c r="Q49" s="12"/>
      <c r="R49" s="18" t="b">
        <v>1</v>
      </c>
      <c r="S49" s="18" t="b">
        <v>0</v>
      </c>
      <c r="T49" s="18" t="b">
        <v>0</v>
      </c>
      <c r="U49" s="18" t="b">
        <v>0</v>
      </c>
    </row>
    <row r="50" spans="1:21" ht="12.75">
      <c r="A50" s="8" t="e">
        <f t="shared" ca="1" si="1"/>
        <v>#NAME?</v>
      </c>
      <c r="B50" s="9" t="s">
        <v>3078</v>
      </c>
      <c r="C50" s="22">
        <v>89008931</v>
      </c>
      <c r="D50" s="10" t="s">
        <v>3156</v>
      </c>
      <c r="E50" s="79" t="s">
        <v>3162</v>
      </c>
      <c r="F50" s="23" t="s">
        <v>3163</v>
      </c>
      <c r="G50" s="23" t="s">
        <v>3164</v>
      </c>
      <c r="H50" s="12" t="s">
        <v>2873</v>
      </c>
      <c r="I50" s="12" t="e">
        <f>VLOOKUP(H50,'Partner info'!$A$3:$B$100,2,FALSE)</f>
        <v>#N/A</v>
      </c>
      <c r="J50" s="13" t="s">
        <v>24</v>
      </c>
      <c r="K50" s="14" t="s">
        <v>25</v>
      </c>
      <c r="L50" s="15" t="s">
        <v>38</v>
      </c>
      <c r="M50" s="16" t="s">
        <v>249</v>
      </c>
      <c r="N50" s="16"/>
      <c r="O50" s="12">
        <v>1900</v>
      </c>
      <c r="P50" s="21">
        <v>380</v>
      </c>
      <c r="Q50" s="21" t="s">
        <v>40</v>
      </c>
      <c r="R50" s="18" t="b">
        <v>0</v>
      </c>
      <c r="S50" s="18" t="b">
        <v>0</v>
      </c>
      <c r="T50" s="18" t="b">
        <v>0</v>
      </c>
      <c r="U50" s="18" t="b">
        <v>0</v>
      </c>
    </row>
    <row r="51" spans="1:21" ht="12.75">
      <c r="A51" s="8" t="s">
        <v>250</v>
      </c>
      <c r="B51" s="9" t="s">
        <v>20</v>
      </c>
      <c r="C51" s="24">
        <v>88001883</v>
      </c>
      <c r="D51" s="25" t="s">
        <v>580</v>
      </c>
      <c r="E51" s="11" t="str">
        <f>CONCATENATE("https://fjong.com/admin/pages/edit-",LEFT(D51,FIND(".",D51) - 1),"/",D51)</f>
        <v>https://fjong.com/admin/pages/edit-outfit/outfit.00731d8db5504c64af534f9f43a7f061</v>
      </c>
      <c r="F51" s="26" t="s">
        <v>581</v>
      </c>
      <c r="G51" s="26" t="s">
        <v>578</v>
      </c>
      <c r="H51" s="26" t="s">
        <v>32</v>
      </c>
      <c r="I51" s="12" t="b">
        <f>VLOOKUP(H51,'Partner info'!$A$3:$B$100,2,FALSE)</f>
        <v>1</v>
      </c>
      <c r="J51" s="13" t="s">
        <v>24</v>
      </c>
      <c r="K51" s="14" t="s">
        <v>25</v>
      </c>
      <c r="L51" s="15" t="s">
        <v>38</v>
      </c>
      <c r="M51" s="16" t="s">
        <v>255</v>
      </c>
      <c r="N51" s="16"/>
      <c r="O51" s="12">
        <v>800</v>
      </c>
      <c r="P51" s="12">
        <v>50</v>
      </c>
      <c r="Q51" s="12"/>
      <c r="R51" s="18" t="b">
        <v>1</v>
      </c>
      <c r="S51" s="18" t="b">
        <v>0</v>
      </c>
      <c r="T51" s="18" t="b">
        <v>0</v>
      </c>
      <c r="U51" s="18" t="b">
        <v>0</v>
      </c>
    </row>
    <row r="52" spans="1:21" ht="12.75">
      <c r="A52" s="1" t="e">
        <f t="shared" ref="A52:A55" ca="1" si="2">IF(K52="Yes",_xludf.IMAGE("https://i.imgur.com/fKx8ugK.png",3),IF(K52="Not found",_xludf.IMAGE("https://i.imgur.com/NnPyonJ.png",3),IF(K52="",_xludf.IMAGE("https://i.imgur.com/x4IXK6M.png",3))))</f>
        <v>#NAME?</v>
      </c>
      <c r="B52" s="41">
        <v>44722</v>
      </c>
      <c r="C52" s="9">
        <v>10689247</v>
      </c>
      <c r="D52" s="10" t="s">
        <v>781</v>
      </c>
      <c r="E52" s="11" t="str">
        <f>CONCATENATE("https://fjong.com/admin/pages/edit-",LEFT(D52,FIND(".",D52) - 1),"/",D52)</f>
        <v>https://fjong.com/admin/pages/edit-outfit/outfit.00fa8d1fd5804fe78ac284c2e0c28b4e</v>
      </c>
      <c r="F52" s="12" t="s">
        <v>782</v>
      </c>
      <c r="G52" s="12" t="s">
        <v>23</v>
      </c>
      <c r="H52" s="12" t="s">
        <v>32</v>
      </c>
      <c r="I52" s="12" t="b">
        <f>VLOOKUP(H52,'Partner info'!$A$3:$B$100,2,FALSE)</f>
        <v>1</v>
      </c>
      <c r="J52" s="13" t="s">
        <v>24</v>
      </c>
      <c r="K52" s="48" t="s">
        <v>25</v>
      </c>
      <c r="L52" s="49" t="s">
        <v>38</v>
      </c>
      <c r="M52" s="50" t="s">
        <v>261</v>
      </c>
      <c r="N52" s="50" t="s">
        <v>262</v>
      </c>
      <c r="O52" s="46">
        <v>4700</v>
      </c>
      <c r="P52" s="46">
        <v>1175</v>
      </c>
      <c r="Q52" s="46"/>
      <c r="R52" s="51" t="b">
        <v>0</v>
      </c>
      <c r="S52" s="51" t="b">
        <v>0</v>
      </c>
      <c r="T52" s="51" t="b">
        <v>0</v>
      </c>
      <c r="U52" s="51" t="b">
        <v>0</v>
      </c>
    </row>
    <row r="53" spans="1:21" ht="12.75">
      <c r="A53" s="8" t="e">
        <f t="shared" ca="1" si="2"/>
        <v>#NAME?</v>
      </c>
      <c r="B53" s="9" t="s">
        <v>295</v>
      </c>
      <c r="C53" s="22">
        <v>88000332</v>
      </c>
      <c r="D53" s="23" t="s">
        <v>448</v>
      </c>
      <c r="E53" s="11" t="str">
        <f>CONCATENATE("https://fjong.com/admin/pages/edit-",LEFT(D53,FIND(".",D53) - 1),"/",D53)</f>
        <v>https://fjong.com/admin/pages/edit-outfit/outfit.0106cbd7e23f41da92e3081146b4ad03</v>
      </c>
      <c r="F53" s="23" t="s">
        <v>449</v>
      </c>
      <c r="G53" s="23" t="s">
        <v>364</v>
      </c>
      <c r="H53" s="12" t="s">
        <v>32</v>
      </c>
      <c r="I53" s="12" t="b">
        <f>VLOOKUP(H53,'Partner info'!$A$3:$B$100,2,FALSE)</f>
        <v>1</v>
      </c>
      <c r="J53" s="13" t="s">
        <v>24</v>
      </c>
      <c r="K53" s="14" t="s">
        <v>25</v>
      </c>
      <c r="L53" s="15" t="s">
        <v>38</v>
      </c>
      <c r="M53" s="16" t="s">
        <v>265</v>
      </c>
      <c r="N53" s="16" t="s">
        <v>266</v>
      </c>
      <c r="O53" s="12">
        <v>2900</v>
      </c>
      <c r="P53" s="21">
        <v>580</v>
      </c>
      <c r="Q53" s="21" t="s">
        <v>139</v>
      </c>
      <c r="R53" s="18" t="b">
        <v>0</v>
      </c>
      <c r="S53" s="18" t="b">
        <v>0</v>
      </c>
      <c r="T53" s="18" t="b">
        <v>0</v>
      </c>
      <c r="U53" s="18" t="b">
        <v>0</v>
      </c>
    </row>
    <row r="54" spans="1:21" ht="12.75">
      <c r="A54" s="8" t="e">
        <f t="shared" ca="1" si="2"/>
        <v>#NAME?</v>
      </c>
      <c r="B54" s="19">
        <v>44791</v>
      </c>
      <c r="C54" s="9">
        <v>88200337</v>
      </c>
      <c r="D54" s="10" t="s">
        <v>1733</v>
      </c>
      <c r="E54" s="20" t="s">
        <v>1734</v>
      </c>
      <c r="F54" s="12" t="s">
        <v>1735</v>
      </c>
      <c r="G54" s="12" t="s">
        <v>23</v>
      </c>
      <c r="H54" s="12" t="s">
        <v>23</v>
      </c>
      <c r="I54" s="12" t="b">
        <f>VLOOKUP(H54,'Partner info'!$A$3:$B$100,2,FALSE)</f>
        <v>1</v>
      </c>
      <c r="J54" s="13" t="s">
        <v>24</v>
      </c>
      <c r="K54" s="14" t="s">
        <v>25</v>
      </c>
      <c r="L54" s="15" t="s">
        <v>38</v>
      </c>
      <c r="M54" s="16" t="s">
        <v>270</v>
      </c>
      <c r="N54" s="16"/>
      <c r="O54" s="12">
        <v>2400</v>
      </c>
      <c r="P54" s="21">
        <v>300</v>
      </c>
      <c r="Q54" s="21" t="s">
        <v>52</v>
      </c>
      <c r="R54" s="18" t="b">
        <v>0</v>
      </c>
      <c r="S54" s="18" t="b">
        <v>1</v>
      </c>
      <c r="T54" s="18" t="b">
        <v>0</v>
      </c>
      <c r="U54" s="18" t="b">
        <v>0</v>
      </c>
    </row>
    <row r="55" spans="1:21" ht="12.75">
      <c r="A55" s="8" t="e">
        <f t="shared" ca="1" si="2"/>
        <v>#NAME?</v>
      </c>
      <c r="B55" s="19">
        <v>44936</v>
      </c>
      <c r="C55" s="9">
        <v>89004038</v>
      </c>
      <c r="D55" s="10" t="s">
        <v>234</v>
      </c>
      <c r="E55" s="20" t="s">
        <v>235</v>
      </c>
      <c r="F55" s="12" t="s">
        <v>236</v>
      </c>
      <c r="G55" s="12" t="s">
        <v>31</v>
      </c>
      <c r="H55" s="12" t="s">
        <v>31</v>
      </c>
      <c r="I55" s="12" t="b">
        <f>VLOOKUP(H55,'Partner info'!$A$3:$B$100,2,FALSE)</f>
        <v>1</v>
      </c>
      <c r="J55" s="13" t="s">
        <v>24</v>
      </c>
      <c r="K55" s="14" t="s">
        <v>25</v>
      </c>
      <c r="L55" s="15" t="s">
        <v>38</v>
      </c>
      <c r="M55" s="16"/>
      <c r="N55" s="16" t="s">
        <v>276</v>
      </c>
      <c r="O55" s="12"/>
      <c r="P55" s="21"/>
      <c r="Q55" s="21" t="s">
        <v>40</v>
      </c>
      <c r="R55" s="18" t="b">
        <v>0</v>
      </c>
      <c r="S55" s="18" t="b">
        <v>0</v>
      </c>
      <c r="T55" s="18" t="b">
        <v>0</v>
      </c>
      <c r="U55" s="18" t="b">
        <v>0</v>
      </c>
    </row>
    <row r="56" spans="1:21" ht="12.75">
      <c r="A56" s="8"/>
      <c r="B56" s="9" t="s">
        <v>20</v>
      </c>
      <c r="C56" s="24" t="s">
        <v>2046</v>
      </c>
      <c r="D56" s="25" t="s">
        <v>2047</v>
      </c>
      <c r="E56" s="11" t="str">
        <f>CONCATENATE("https://fjong.com/admin/pages/edit-",LEFT(D56,FIND(".",D56) - 1),"/",D56)</f>
        <v>https://fjong.com/admin/pages/edit-outfit/outfit.0135e308c548441da2f132684fda6ec0</v>
      </c>
      <c r="F56" s="26" t="s">
        <v>2048</v>
      </c>
      <c r="G56" s="26" t="s">
        <v>216</v>
      </c>
      <c r="H56" s="26" t="s">
        <v>57</v>
      </c>
      <c r="I56" s="12" t="b">
        <f>VLOOKUP(H56,'Partner info'!$A$3:$B$100,2,FALSE)</f>
        <v>1</v>
      </c>
      <c r="J56" s="13" t="s">
        <v>24</v>
      </c>
      <c r="K56" s="14" t="s">
        <v>25</v>
      </c>
      <c r="L56" s="15" t="s">
        <v>50</v>
      </c>
      <c r="M56" s="16" t="s">
        <v>51</v>
      </c>
      <c r="N56" s="16"/>
      <c r="O56" s="12">
        <v>500</v>
      </c>
      <c r="P56" s="12">
        <v>250</v>
      </c>
      <c r="Q56" s="21" t="s">
        <v>52</v>
      </c>
      <c r="R56" s="18" t="b">
        <v>0</v>
      </c>
      <c r="S56" s="18" t="b">
        <v>1</v>
      </c>
      <c r="T56" s="18" t="b">
        <v>1</v>
      </c>
      <c r="U56" s="18" t="b">
        <v>1</v>
      </c>
    </row>
    <row r="57" spans="1:21" ht="12.75">
      <c r="A57" s="8" t="e">
        <f t="shared" ref="A57:A77" ca="1" si="3">IF(K57="Yes",_xludf.IMAGE("https://i.imgur.com/fKx8ugK.png",3),IF(K57="Not found",_xludf.IMAGE("https://i.imgur.com/NnPyonJ.png",3),IF(K57="",_xludf.IMAGE("https://i.imgur.com/x4IXK6M.png",3))))</f>
        <v>#NAME?</v>
      </c>
      <c r="B57" s="19">
        <v>45061</v>
      </c>
      <c r="C57" s="22">
        <v>89004355</v>
      </c>
      <c r="D57" s="10" t="s">
        <v>2300</v>
      </c>
      <c r="E57" s="11" t="str">
        <f>CONCATENATE("https://fjong.com/admin/pages/edit-",LEFT(D57,FIND(".",D57) - 1),"/",D57)</f>
        <v>https://fjong.com/admin/pages/edit-outfit/outfit.01738c87529546bfb8c032dc16027359</v>
      </c>
      <c r="F57" s="23" t="s">
        <v>2301</v>
      </c>
      <c r="G57" s="23" t="s">
        <v>2219</v>
      </c>
      <c r="H57" s="12" t="s">
        <v>573</v>
      </c>
      <c r="I57" s="12" t="b">
        <f>VLOOKUP(H57,'Partner info'!$A$3:$B$100,2,FALSE)</f>
        <v>1</v>
      </c>
      <c r="J57" s="13" t="s">
        <v>24</v>
      </c>
      <c r="K57" s="14" t="s">
        <v>25</v>
      </c>
      <c r="L57" s="15" t="s">
        <v>38</v>
      </c>
      <c r="M57" s="16"/>
      <c r="N57" s="16"/>
      <c r="O57" s="12">
        <v>1700</v>
      </c>
      <c r="P57" s="21">
        <v>340</v>
      </c>
      <c r="Q57" s="21" t="s">
        <v>139</v>
      </c>
      <c r="R57" s="18" t="b">
        <v>0</v>
      </c>
      <c r="S57" s="18" t="b">
        <v>0</v>
      </c>
      <c r="T57" s="18" t="b">
        <v>0</v>
      </c>
      <c r="U57" s="18" t="b">
        <v>0</v>
      </c>
    </row>
    <row r="58" spans="1:21" ht="12.75">
      <c r="A58" s="8" t="e">
        <f t="shared" ca="1" si="3"/>
        <v>#NAME?</v>
      </c>
      <c r="B58" s="19">
        <v>44936</v>
      </c>
      <c r="C58" s="9">
        <v>89001924</v>
      </c>
      <c r="D58" s="10" t="s">
        <v>1048</v>
      </c>
      <c r="E58" s="20" t="s">
        <v>1049</v>
      </c>
      <c r="F58" s="12" t="s">
        <v>1050</v>
      </c>
      <c r="G58" s="12" t="s">
        <v>483</v>
      </c>
      <c r="H58" s="12" t="s">
        <v>483</v>
      </c>
      <c r="I58" s="12" t="b">
        <f>VLOOKUP(H58,'Partner info'!$A$3:$B$100,2,FALSE)</f>
        <v>0</v>
      </c>
      <c r="J58" s="13" t="s">
        <v>24</v>
      </c>
      <c r="K58" s="14" t="s">
        <v>25</v>
      </c>
      <c r="L58" s="15" t="s">
        <v>286</v>
      </c>
      <c r="M58" s="16" t="s">
        <v>287</v>
      </c>
      <c r="N58" s="16" t="s">
        <v>288</v>
      </c>
      <c r="O58" s="12">
        <v>10500</v>
      </c>
      <c r="P58" s="21">
        <v>3150</v>
      </c>
      <c r="Q58" s="21" t="s">
        <v>52</v>
      </c>
      <c r="R58" s="18" t="b">
        <v>0</v>
      </c>
      <c r="S58" s="18" t="b">
        <v>1</v>
      </c>
      <c r="T58" s="18" t="b">
        <v>1</v>
      </c>
      <c r="U58" s="18" t="b">
        <v>1</v>
      </c>
    </row>
    <row r="59" spans="1:21" ht="12.75">
      <c r="A59" s="8" t="e">
        <f t="shared" ca="1" si="3"/>
        <v>#NAME?</v>
      </c>
      <c r="B59" s="19">
        <v>45061</v>
      </c>
      <c r="C59" s="22">
        <v>89002090</v>
      </c>
      <c r="D59" s="10" t="s">
        <v>2279</v>
      </c>
      <c r="E59" s="11" t="str">
        <f>CONCATENATE("https://fjong.com/admin/pages/edit-",LEFT(D59,FIND(".",D59) - 1),"/",D59)</f>
        <v>https://fjong.com/admin/pages/edit-outfit/outfit.023f07d439ba4be7895260a95cde5ad4</v>
      </c>
      <c r="F59" s="23" t="s">
        <v>2280</v>
      </c>
      <c r="G59" s="23" t="s">
        <v>67</v>
      </c>
      <c r="H59" s="12" t="s">
        <v>67</v>
      </c>
      <c r="I59" s="12" t="b">
        <f>VLOOKUP(H59,'Partner info'!$A$3:$B$100,2,FALSE)</f>
        <v>1</v>
      </c>
      <c r="J59" s="13" t="s">
        <v>24</v>
      </c>
      <c r="K59" s="14" t="s">
        <v>25</v>
      </c>
      <c r="L59" s="15" t="s">
        <v>38</v>
      </c>
      <c r="M59" s="16"/>
      <c r="N59" s="16"/>
      <c r="O59" s="12">
        <v>1800</v>
      </c>
      <c r="P59" s="21">
        <v>310</v>
      </c>
      <c r="Q59" s="21"/>
      <c r="R59" s="18" t="b">
        <v>1</v>
      </c>
      <c r="S59" s="18" t="b">
        <v>0</v>
      </c>
      <c r="T59" s="18" t="b">
        <v>0</v>
      </c>
      <c r="U59" s="18" t="b">
        <v>1</v>
      </c>
    </row>
    <row r="60" spans="1:21" ht="12.75">
      <c r="A60" s="8" t="e">
        <f t="shared" ca="1" si="3"/>
        <v>#NAME?</v>
      </c>
      <c r="B60" s="19" t="s">
        <v>20</v>
      </c>
      <c r="C60" s="9">
        <v>88000417</v>
      </c>
      <c r="D60" s="10" t="s">
        <v>2191</v>
      </c>
      <c r="E60" s="20" t="str">
        <f>CONCATENATE("https://fjong.com/admin/pages/edit-",LEFT(D60,FIND(".",D60) - 1),"/",D60)</f>
        <v>https://fjong.com/admin/pages/edit-outfit/outfit.028f434e3010464ebe6faba11f8218f9</v>
      </c>
      <c r="F60" s="12" t="s">
        <v>2192</v>
      </c>
      <c r="G60" s="12" t="s">
        <v>578</v>
      </c>
      <c r="H60" s="12" t="s">
        <v>32</v>
      </c>
      <c r="I60" s="12" t="b">
        <f>VLOOKUP(H60,'Partner info'!$A$3:$B$100,2,FALSE)</f>
        <v>1</v>
      </c>
      <c r="J60" s="13" t="s">
        <v>24</v>
      </c>
      <c r="K60" s="14" t="s">
        <v>25</v>
      </c>
      <c r="L60" s="15" t="s">
        <v>38</v>
      </c>
      <c r="M60" s="16"/>
      <c r="N60" s="16"/>
      <c r="O60" s="12">
        <v>2000</v>
      </c>
      <c r="P60" s="12">
        <v>349</v>
      </c>
      <c r="Q60" s="21" t="s">
        <v>190</v>
      </c>
      <c r="R60" s="18" t="b">
        <v>0</v>
      </c>
      <c r="S60" s="18" t="b">
        <v>0</v>
      </c>
      <c r="T60" s="18" t="b">
        <v>0</v>
      </c>
      <c r="U60" s="18" t="b">
        <v>0</v>
      </c>
    </row>
    <row r="61" spans="1:21" ht="12.75">
      <c r="A61" s="1" t="e">
        <f t="shared" ca="1" si="3"/>
        <v>#NAME?</v>
      </c>
      <c r="B61" s="9" t="s">
        <v>20</v>
      </c>
      <c r="C61" s="9">
        <v>10689587</v>
      </c>
      <c r="D61" s="10" t="s">
        <v>601</v>
      </c>
      <c r="E61" s="11" t="str">
        <f>CONCATENATE("https://fjong.com/admin/pages/edit-",LEFT(D61,FIND(".",D61) - 1),"/",D61)</f>
        <v>https://fjong.com/admin/pages/edit-outfit/outfit.02b7dbe5f5f94207ba29423997168b74</v>
      </c>
      <c r="F61" s="12" t="s">
        <v>602</v>
      </c>
      <c r="G61" s="12" t="s">
        <v>31</v>
      </c>
      <c r="H61" s="12" t="s">
        <v>32</v>
      </c>
      <c r="I61" s="12" t="b">
        <f>VLOOKUP(H61,'Partner info'!$A$3:$B$100,2,FALSE)</f>
        <v>1</v>
      </c>
      <c r="J61" s="13" t="s">
        <v>24</v>
      </c>
      <c r="K61" s="14" t="s">
        <v>25</v>
      </c>
      <c r="L61" s="15" t="s">
        <v>286</v>
      </c>
      <c r="M61" s="16"/>
      <c r="N61" s="16"/>
      <c r="O61" s="12">
        <v>7000</v>
      </c>
      <c r="P61" s="12">
        <f>O61*0.2</f>
        <v>1400</v>
      </c>
      <c r="Q61" s="21" t="s">
        <v>52</v>
      </c>
      <c r="R61" s="18" t="b">
        <v>0</v>
      </c>
      <c r="S61" s="18" t="b">
        <v>1</v>
      </c>
      <c r="T61" s="18" t="b">
        <v>1</v>
      </c>
      <c r="U61" s="18" t="b">
        <v>1</v>
      </c>
    </row>
    <row r="62" spans="1:21" ht="12.75">
      <c r="A62" s="60" t="e">
        <f t="shared" ca="1" si="3"/>
        <v>#NAME?</v>
      </c>
      <c r="B62" s="57">
        <v>45184</v>
      </c>
      <c r="C62" s="74">
        <v>88001901</v>
      </c>
      <c r="D62" s="123" t="s">
        <v>2894</v>
      </c>
      <c r="E62" s="45" t="str">
        <f>CONCATENATE("https://fjong.com/admin/pages/edit-",LEFT(D62,FIND(".",D62) - 1),"/",D62)</f>
        <v>https://fjong.com/admin/pages/edit-outfit/outfit.02cbb0ff0c1348ce9fb9906805fb9049</v>
      </c>
      <c r="F62" s="124" t="s">
        <v>2895</v>
      </c>
      <c r="G62" s="75" t="s">
        <v>2896</v>
      </c>
      <c r="H62" s="125" t="s">
        <v>2897</v>
      </c>
      <c r="I62" s="12" t="e">
        <f>VLOOKUP(H62,'Partner info'!$A$3:$B$100,2,FALSE)</f>
        <v>#N/A</v>
      </c>
      <c r="J62" s="47" t="s">
        <v>24</v>
      </c>
      <c r="K62" s="69" t="s">
        <v>25</v>
      </c>
      <c r="L62" s="70" t="s">
        <v>50</v>
      </c>
      <c r="M62" s="71"/>
      <c r="N62" s="72"/>
      <c r="O62" s="73"/>
      <c r="P62" s="39">
        <v>900</v>
      </c>
      <c r="Q62" s="21" t="s">
        <v>52</v>
      </c>
      <c r="R62" s="18" t="b">
        <v>0</v>
      </c>
      <c r="S62" s="18" t="b">
        <v>1</v>
      </c>
      <c r="T62" s="18" t="b">
        <v>1</v>
      </c>
      <c r="U62" s="18" t="b">
        <v>1</v>
      </c>
    </row>
    <row r="63" spans="1:21" ht="12.75">
      <c r="A63" s="8" t="e">
        <f t="shared" ca="1" si="3"/>
        <v>#NAME?</v>
      </c>
      <c r="B63" s="19">
        <v>45272</v>
      </c>
      <c r="C63" s="22">
        <v>88000268</v>
      </c>
      <c r="D63" s="10" t="s">
        <v>834</v>
      </c>
      <c r="E63" s="11" t="str">
        <f>CONCATENATE("https://fjong.com/admin/pages/edit-",LEFT(D63,FIND(".",D63) - 1),"/",D63)</f>
        <v>https://fjong.com/admin/pages/edit-outfit/outfit.02de6177cfea418b8530f218f554f369</v>
      </c>
      <c r="F63" s="23" t="s">
        <v>835</v>
      </c>
      <c r="G63" s="23" t="s">
        <v>99</v>
      </c>
      <c r="H63" s="12" t="s">
        <v>32</v>
      </c>
      <c r="I63" s="12" t="b">
        <f>VLOOKUP(H63,'Partner info'!$A$3:$B$100,2,FALSE)</f>
        <v>1</v>
      </c>
      <c r="J63" s="13" t="s">
        <v>24</v>
      </c>
      <c r="K63" s="14" t="s">
        <v>25</v>
      </c>
      <c r="L63" s="15" t="s">
        <v>38</v>
      </c>
      <c r="M63" s="16"/>
      <c r="N63" s="16"/>
      <c r="O63" s="12">
        <v>2500</v>
      </c>
      <c r="P63" s="21">
        <v>500</v>
      </c>
      <c r="Q63" s="21"/>
      <c r="R63" s="18" t="b">
        <v>0</v>
      </c>
      <c r="S63" s="18" t="b">
        <v>0</v>
      </c>
      <c r="T63" s="18" t="b">
        <v>0</v>
      </c>
      <c r="U63" s="18" t="b">
        <v>0</v>
      </c>
    </row>
    <row r="64" spans="1:21" ht="12.75">
      <c r="A64" s="8" t="e">
        <f t="shared" ca="1" si="3"/>
        <v>#NAME?</v>
      </c>
      <c r="B64" s="19" t="s">
        <v>20</v>
      </c>
      <c r="C64" s="9">
        <v>88101135</v>
      </c>
      <c r="D64" s="10" t="s">
        <v>1563</v>
      </c>
      <c r="E64" s="20" t="str">
        <f>CONCATENATE("https://fjong.com/admin/pages/edit-",LEFT(D64,FIND(".",D64) - 1),"/",D64)</f>
        <v>https://fjong.com/admin/pages/edit-outfit/outfit.02fbd003b37e4bcd9ea5fd8e933ec1f8</v>
      </c>
      <c r="F64" s="12" t="s">
        <v>1564</v>
      </c>
      <c r="G64" s="12" t="s">
        <v>740</v>
      </c>
      <c r="H64" s="12" t="s">
        <v>57</v>
      </c>
      <c r="I64" s="12" t="b">
        <f>VLOOKUP(H64,'Partner info'!$A$3:$B$100,2,FALSE)</f>
        <v>1</v>
      </c>
      <c r="J64" s="13" t="s">
        <v>24</v>
      </c>
      <c r="K64" s="14" t="s">
        <v>25</v>
      </c>
      <c r="L64" s="15" t="s">
        <v>38</v>
      </c>
      <c r="M64" s="16"/>
      <c r="N64" s="16"/>
      <c r="O64" s="12">
        <v>1900</v>
      </c>
      <c r="P64" s="12">
        <v>299</v>
      </c>
      <c r="Q64" s="12"/>
      <c r="R64" s="18" t="b">
        <v>1</v>
      </c>
      <c r="S64" s="18" t="b">
        <v>0</v>
      </c>
      <c r="T64" s="18" t="b">
        <v>0</v>
      </c>
      <c r="U64" s="18" t="b">
        <v>1</v>
      </c>
    </row>
    <row r="65" spans="1:21" ht="12.75">
      <c r="A65" s="8" t="e">
        <f t="shared" ca="1" si="3"/>
        <v>#NAME?</v>
      </c>
      <c r="B65" s="9" t="s">
        <v>3078</v>
      </c>
      <c r="C65" s="22">
        <v>89012044</v>
      </c>
      <c r="D65" s="10" t="s">
        <v>3181</v>
      </c>
      <c r="E65" s="11" t="str">
        <f>CONCATENATE("https://fjong.com/admin/pages/edit-",LEFT(D65,FIND(".",D65) - 1),"/",D65)</f>
        <v>https://fjong.com/admin/pages/edit-outfit/outfit.03f79bfddf674c2086334e6d526df62a</v>
      </c>
      <c r="F65" s="129" t="s">
        <v>3182</v>
      </c>
      <c r="G65" s="23" t="s">
        <v>342</v>
      </c>
      <c r="H65" s="12" t="s">
        <v>343</v>
      </c>
      <c r="I65" s="12" t="b">
        <f>VLOOKUP(H65,'Partner info'!$A$3:$B$100,2,FALSE)</f>
        <v>1</v>
      </c>
      <c r="J65" s="13" t="s">
        <v>24</v>
      </c>
      <c r="K65" s="14" t="s">
        <v>25</v>
      </c>
      <c r="L65" s="15" t="s">
        <v>38</v>
      </c>
      <c r="M65" s="16"/>
      <c r="N65" s="16"/>
      <c r="O65" s="12">
        <v>1900</v>
      </c>
      <c r="P65" s="21">
        <v>380</v>
      </c>
      <c r="Q65" s="21" t="s">
        <v>190</v>
      </c>
      <c r="R65" s="18" t="b">
        <v>0</v>
      </c>
      <c r="S65" s="18" t="b">
        <v>0</v>
      </c>
      <c r="T65" s="18" t="b">
        <v>0</v>
      </c>
      <c r="U65" s="18" t="b">
        <v>0</v>
      </c>
    </row>
    <row r="66" spans="1:21" ht="12.75">
      <c r="A66" s="8" t="e">
        <f t="shared" ca="1" si="3"/>
        <v>#NAME?</v>
      </c>
      <c r="B66" s="9" t="s">
        <v>20</v>
      </c>
      <c r="C66" s="9">
        <v>88000046</v>
      </c>
      <c r="D66" s="10" t="s">
        <v>707</v>
      </c>
      <c r="E66" s="11" t="str">
        <f>CONCATENATE("https://fjong.com/admin/pages/edit-",LEFT(D66,FIND(".",D66) - 1),"/",D66)</f>
        <v>https://fjong.com/admin/pages/edit-outfit/outfit.043a430a63b34151a6489d2863ea11aa</v>
      </c>
      <c r="F66" s="12" t="s">
        <v>708</v>
      </c>
      <c r="G66" s="12" t="s">
        <v>31</v>
      </c>
      <c r="H66" s="12" t="s">
        <v>32</v>
      </c>
      <c r="I66" s="12" t="b">
        <f>VLOOKUP(H66,'Partner info'!$A$3:$B$100,2,FALSE)</f>
        <v>1</v>
      </c>
      <c r="J66" s="13" t="s">
        <v>24</v>
      </c>
      <c r="K66" s="14" t="s">
        <v>25</v>
      </c>
      <c r="L66" s="15" t="s">
        <v>38</v>
      </c>
      <c r="M66" s="16"/>
      <c r="N66" s="16"/>
      <c r="O66" s="12">
        <v>2800</v>
      </c>
      <c r="P66" s="12">
        <v>849</v>
      </c>
      <c r="Q66" s="12"/>
      <c r="R66" s="18" t="b">
        <v>1</v>
      </c>
      <c r="S66" s="18" t="b">
        <v>0</v>
      </c>
      <c r="T66" s="18" t="b">
        <v>0</v>
      </c>
      <c r="U66" s="18" t="b">
        <v>0</v>
      </c>
    </row>
    <row r="67" spans="1:21" ht="15" customHeight="1">
      <c r="A67" s="8" t="e">
        <f t="shared" ca="1" si="3"/>
        <v>#NAME?</v>
      </c>
      <c r="B67" s="9" t="s">
        <v>20</v>
      </c>
      <c r="C67" s="112" t="s">
        <v>2105</v>
      </c>
      <c r="D67" s="113" t="s">
        <v>2106</v>
      </c>
      <c r="E67" s="11" t="str">
        <f>CONCATENATE("https://fjong.com/admin/pages/edit-",LEFT(D67,FIND(".",D67) - 1),"/",D67)</f>
        <v>https://fjong.com/admin/pages/edit-outfit/outfit.0451efb5440649ff929b90ee8fca539a</v>
      </c>
      <c r="F67" s="114" t="s">
        <v>2107</v>
      </c>
      <c r="G67" s="114" t="s">
        <v>697</v>
      </c>
      <c r="H67" s="26" t="s">
        <v>57</v>
      </c>
      <c r="I67" s="12" t="b">
        <f>VLOOKUP(H67,'Partner info'!$A$3:$B$100,2,FALSE)</f>
        <v>1</v>
      </c>
      <c r="J67" s="13" t="s">
        <v>24</v>
      </c>
      <c r="K67" s="14" t="s">
        <v>25</v>
      </c>
      <c r="L67" s="15" t="s">
        <v>38</v>
      </c>
      <c r="M67" s="16"/>
      <c r="N67" s="16"/>
      <c r="O67" s="12">
        <v>1900</v>
      </c>
      <c r="P67" s="21">
        <v>380</v>
      </c>
      <c r="Q67" s="21"/>
      <c r="R67" s="18" t="b">
        <v>1</v>
      </c>
      <c r="S67" s="18" t="b">
        <v>0</v>
      </c>
      <c r="T67" s="18" t="b">
        <v>0</v>
      </c>
      <c r="U67" s="18" t="b">
        <v>1</v>
      </c>
    </row>
    <row r="68" spans="1:21" ht="12.75">
      <c r="A68" s="8" t="e">
        <f t="shared" ca="1" si="3"/>
        <v>#NAME?</v>
      </c>
      <c r="B68" s="9" t="s">
        <v>295</v>
      </c>
      <c r="C68" s="22">
        <v>89001510</v>
      </c>
      <c r="D68" s="23" t="s">
        <v>403</v>
      </c>
      <c r="E68" s="11" t="str">
        <f>CONCATENATE("https://fjong.com/admin/pages/edit-",LEFT(D68,FIND(".",D68) - 1),"/",D68)</f>
        <v>https://fjong.com/admin/pages/edit-outfit/outfit.04845476e9cc411e808824b0b4b17886</v>
      </c>
      <c r="F68" s="23" t="s">
        <v>404</v>
      </c>
      <c r="G68" s="23" t="s">
        <v>402</v>
      </c>
      <c r="H68" s="12" t="s">
        <v>32</v>
      </c>
      <c r="I68" s="12" t="b">
        <f>VLOOKUP(H68,'Partner info'!$A$3:$B$100,2,FALSE)</f>
        <v>1</v>
      </c>
      <c r="J68" s="13" t="s">
        <v>24</v>
      </c>
      <c r="K68" s="14" t="s">
        <v>25</v>
      </c>
      <c r="L68" s="15" t="s">
        <v>38</v>
      </c>
      <c r="M68" s="16"/>
      <c r="N68" s="16"/>
      <c r="O68" s="12">
        <v>2000</v>
      </c>
      <c r="P68" s="21">
        <v>400</v>
      </c>
      <c r="Q68" s="21"/>
      <c r="R68" s="18" t="b">
        <v>1</v>
      </c>
      <c r="S68" s="18" t="b">
        <v>0</v>
      </c>
      <c r="T68" s="18" t="b">
        <v>0</v>
      </c>
      <c r="U68" s="18" t="b">
        <v>0</v>
      </c>
    </row>
    <row r="69" spans="1:21" ht="12.75">
      <c r="A69" s="8" t="e">
        <f t="shared" ca="1" si="3"/>
        <v>#NAME?</v>
      </c>
      <c r="B69" s="9" t="s">
        <v>295</v>
      </c>
      <c r="C69" s="22">
        <v>89012676</v>
      </c>
      <c r="D69" s="23" t="s">
        <v>2637</v>
      </c>
      <c r="E69" s="11" t="str">
        <f>CONCATENATE("https://fjong.com/admin/pages/edit-",LEFT(D69,FIND(".",D69) - 1),"/",D69)</f>
        <v>https://fjong.com/admin/pages/edit-outfit/outfit.04bc4b5d40ed441b9fe2cfa36b8fa482</v>
      </c>
      <c r="F69" s="23" t="s">
        <v>2638</v>
      </c>
      <c r="G69" s="23" t="s">
        <v>364</v>
      </c>
      <c r="H69" s="12" t="s">
        <v>32</v>
      </c>
      <c r="I69" s="12" t="b">
        <f>VLOOKUP(H69,'Partner info'!$A$3:$B$100,2,FALSE)</f>
        <v>1</v>
      </c>
      <c r="J69" s="13" t="s">
        <v>24</v>
      </c>
      <c r="K69" s="14" t="s">
        <v>25</v>
      </c>
      <c r="L69" s="15" t="s">
        <v>38</v>
      </c>
      <c r="M69" s="16"/>
      <c r="N69" s="16"/>
      <c r="O69" s="12">
        <v>2700</v>
      </c>
      <c r="P69" s="21">
        <v>200</v>
      </c>
      <c r="Q69" s="21" t="s">
        <v>52</v>
      </c>
      <c r="R69" s="18" t="b">
        <v>0</v>
      </c>
      <c r="S69" s="18" t="b">
        <v>1</v>
      </c>
      <c r="T69" s="18" t="b">
        <v>0</v>
      </c>
      <c r="U69" s="18" t="b">
        <v>0</v>
      </c>
    </row>
    <row r="70" spans="1:21" ht="12.75">
      <c r="A70" s="8" t="e">
        <f t="shared" ca="1" si="3"/>
        <v>#NAME?</v>
      </c>
      <c r="B70" s="19">
        <v>45188</v>
      </c>
      <c r="C70" s="22">
        <v>89007298</v>
      </c>
      <c r="D70" s="10" t="s">
        <v>2372</v>
      </c>
      <c r="E70" s="11" t="str">
        <f>CONCATENATE("https://fjong.com/admin/pages/edit-",LEFT(D70,FIND(".",D70) - 1),"/",D70)</f>
        <v>https://fjong.com/admin/pages/edit-outfit/outfit.058e893415824af6b64749cfc051e74d</v>
      </c>
      <c r="F70" s="23" t="s">
        <v>2358</v>
      </c>
      <c r="G70" s="23" t="s">
        <v>2259</v>
      </c>
      <c r="H70" s="12" t="s">
        <v>2259</v>
      </c>
      <c r="I70" s="12" t="b">
        <f>VLOOKUP(H70,'Partner info'!$A$3:$B$100,2,FALSE)</f>
        <v>1</v>
      </c>
      <c r="J70" s="13" t="s">
        <v>24</v>
      </c>
      <c r="K70" s="14" t="s">
        <v>25</v>
      </c>
      <c r="L70" s="15" t="s">
        <v>38</v>
      </c>
      <c r="M70" s="16"/>
      <c r="N70" s="16"/>
      <c r="O70" s="12">
        <v>1700</v>
      </c>
      <c r="P70" s="12">
        <v>200</v>
      </c>
      <c r="Q70" s="12"/>
      <c r="R70" s="18" t="b">
        <v>1</v>
      </c>
      <c r="S70" s="18" t="b">
        <v>0</v>
      </c>
      <c r="T70" s="18" t="b">
        <v>0</v>
      </c>
      <c r="U70" s="18" t="b">
        <v>0</v>
      </c>
    </row>
    <row r="71" spans="1:21" ht="12.75">
      <c r="A71" s="1" t="e">
        <f t="shared" ca="1" si="3"/>
        <v>#NAME?</v>
      </c>
      <c r="B71" s="19">
        <v>45061</v>
      </c>
      <c r="C71" s="22">
        <v>89001227</v>
      </c>
      <c r="D71" s="10" t="s">
        <v>1876</v>
      </c>
      <c r="E71" s="11" t="str">
        <f>CONCATENATE("https://fjong.com/admin/pages/edit-",LEFT(D71,FIND(".",D71) - 1),"/",D71)</f>
        <v>https://fjong.com/admin/pages/edit-outfit/outfit.05b80f189d6b4c379b1a751729525775</v>
      </c>
      <c r="F71" s="23" t="s">
        <v>1877</v>
      </c>
      <c r="G71" s="23" t="s">
        <v>23</v>
      </c>
      <c r="H71" s="23" t="s">
        <v>23</v>
      </c>
      <c r="I71" s="12" t="b">
        <f>VLOOKUP(H71,'Partner info'!$A$3:$B$100,2,FALSE)</f>
        <v>1</v>
      </c>
      <c r="J71" s="13" t="s">
        <v>24</v>
      </c>
      <c r="K71" s="14" t="s">
        <v>25</v>
      </c>
      <c r="L71" s="15" t="s">
        <v>38</v>
      </c>
      <c r="M71" s="16"/>
      <c r="N71" s="16"/>
      <c r="O71" s="12">
        <v>2900</v>
      </c>
      <c r="P71" s="12">
        <v>900</v>
      </c>
      <c r="Q71" s="12"/>
      <c r="R71" s="18" t="b">
        <v>1</v>
      </c>
      <c r="S71" s="18" t="b">
        <v>0</v>
      </c>
      <c r="T71" s="18" t="b">
        <v>0</v>
      </c>
      <c r="U71" s="18" t="b">
        <v>0</v>
      </c>
    </row>
    <row r="72" spans="1:21" ht="12.75">
      <c r="A72" s="1" t="e">
        <f t="shared" ca="1" si="3"/>
        <v>#NAME?</v>
      </c>
      <c r="B72" s="19">
        <v>45061</v>
      </c>
      <c r="C72" s="22">
        <v>89003158</v>
      </c>
      <c r="D72" s="10" t="s">
        <v>2801</v>
      </c>
      <c r="E72" s="11" t="str">
        <f>CONCATENATE("https://fjong.com/admin/pages/edit-",LEFT(D72,FIND(".",D72) - 1),"/",D72)</f>
        <v>https://fjong.com/admin/pages/edit-outfit/outfit.05bb402339704878860af46b292b6c19</v>
      </c>
      <c r="F72" s="23" t="s">
        <v>2802</v>
      </c>
      <c r="G72" s="23" t="s">
        <v>618</v>
      </c>
      <c r="H72" s="12" t="s">
        <v>573</v>
      </c>
      <c r="I72" s="12" t="b">
        <f>VLOOKUP(H72,'Partner info'!$A$3:$B$100,2,FALSE)</f>
        <v>1</v>
      </c>
      <c r="J72" s="13" t="s">
        <v>24</v>
      </c>
      <c r="K72" s="14" t="s">
        <v>25</v>
      </c>
      <c r="L72" s="15" t="s">
        <v>38</v>
      </c>
      <c r="M72" s="16"/>
      <c r="N72" s="16"/>
      <c r="O72" s="12">
        <v>1500</v>
      </c>
      <c r="P72" s="21">
        <v>300</v>
      </c>
      <c r="Q72" s="21" t="s">
        <v>40</v>
      </c>
      <c r="R72" s="18" t="b">
        <v>0</v>
      </c>
      <c r="S72" s="18" t="b">
        <v>0</v>
      </c>
      <c r="T72" s="18" t="b">
        <v>0</v>
      </c>
      <c r="U72" s="18" t="b">
        <v>1</v>
      </c>
    </row>
    <row r="73" spans="1:21" ht="12.75">
      <c r="A73" s="1" t="e">
        <f t="shared" ca="1" si="3"/>
        <v>#NAME?</v>
      </c>
      <c r="B73" s="9" t="s">
        <v>3078</v>
      </c>
      <c r="C73" s="22">
        <v>89004111</v>
      </c>
      <c r="D73" s="10" t="s">
        <v>3272</v>
      </c>
      <c r="E73" s="11" t="str">
        <f>CONCATENATE("https://fjong.com/admin/pages/edit-",LEFT(D73,FIND(".",D73) - 1),"/",D73)</f>
        <v>https://fjong.com/admin/pages/edit-outfit/outfit.05fc2f3b08cd4ee2847bfe576fd9e02f</v>
      </c>
      <c r="F73" s="23" t="s">
        <v>3273</v>
      </c>
      <c r="G73" s="23" t="s">
        <v>3271</v>
      </c>
      <c r="H73" s="12" t="s">
        <v>1293</v>
      </c>
      <c r="I73" s="12" t="b">
        <f>VLOOKUP(H73,'Partner info'!$A$3:$B$100,2,FALSE)</f>
        <v>1</v>
      </c>
      <c r="J73" s="13" t="s">
        <v>24</v>
      </c>
      <c r="K73" s="14" t="s">
        <v>25</v>
      </c>
      <c r="L73" s="15" t="s">
        <v>38</v>
      </c>
      <c r="M73" s="16"/>
      <c r="N73" s="16"/>
      <c r="O73" s="12">
        <v>4200</v>
      </c>
      <c r="P73" s="12">
        <v>1500</v>
      </c>
      <c r="Q73" s="12"/>
      <c r="R73" s="18" t="b">
        <v>1</v>
      </c>
      <c r="S73" s="18" t="b">
        <v>0</v>
      </c>
      <c r="T73" s="18" t="b">
        <v>0</v>
      </c>
      <c r="U73" s="18" t="b">
        <v>0</v>
      </c>
    </row>
    <row r="74" spans="1:21" ht="12.75">
      <c r="A74" s="1" t="e">
        <f t="shared" ca="1" si="3"/>
        <v>#NAME?</v>
      </c>
      <c r="B74" s="19">
        <v>44936</v>
      </c>
      <c r="C74" s="9">
        <v>89003156</v>
      </c>
      <c r="D74" s="10" t="s">
        <v>570</v>
      </c>
      <c r="E74" s="20" t="s">
        <v>571</v>
      </c>
      <c r="F74" s="12" t="s">
        <v>572</v>
      </c>
      <c r="G74" s="12" t="s">
        <v>573</v>
      </c>
      <c r="H74" s="12" t="s">
        <v>573</v>
      </c>
      <c r="I74" s="12" t="b">
        <f>VLOOKUP(H74,'Partner info'!$A$3:$B$100,2,FALSE)</f>
        <v>1</v>
      </c>
      <c r="J74" s="13" t="s">
        <v>24</v>
      </c>
      <c r="K74" s="14" t="s">
        <v>25</v>
      </c>
      <c r="L74" s="15" t="s">
        <v>38</v>
      </c>
      <c r="M74" s="16" t="s">
        <v>329</v>
      </c>
      <c r="N74" s="16"/>
      <c r="O74" s="12">
        <v>2800</v>
      </c>
      <c r="P74" s="12">
        <v>400</v>
      </c>
      <c r="Q74" s="12"/>
      <c r="R74" s="18" t="b">
        <v>1</v>
      </c>
      <c r="S74" s="18" t="b">
        <v>0</v>
      </c>
      <c r="T74" s="18" t="b">
        <v>0</v>
      </c>
      <c r="U74" s="18" t="b">
        <v>1</v>
      </c>
    </row>
    <row r="75" spans="1:21" ht="12.75">
      <c r="A75" s="1" t="e">
        <f t="shared" ca="1" si="3"/>
        <v>#NAME?</v>
      </c>
      <c r="B75" s="19">
        <v>45188</v>
      </c>
      <c r="C75" s="22">
        <v>89003207</v>
      </c>
      <c r="D75" s="10" t="s">
        <v>2322</v>
      </c>
      <c r="E75" s="11" t="str">
        <f>CONCATENATE("https://fjong.com/admin/pages/edit-",LEFT(D75,FIND(".",D75) - 1),"/",D75)</f>
        <v>https://fjong.com/admin/pages/edit-outfit/outfit.064d46ea3457402a9085a81d53f419f0</v>
      </c>
      <c r="F75" s="23" t="s">
        <v>2323</v>
      </c>
      <c r="G75" s="23" t="s">
        <v>618</v>
      </c>
      <c r="H75" s="12" t="s">
        <v>573</v>
      </c>
      <c r="I75" s="12" t="b">
        <f>VLOOKUP(H75,'Partner info'!$A$3:$B$100,2,FALSE)</f>
        <v>1</v>
      </c>
      <c r="J75" s="13" t="s">
        <v>24</v>
      </c>
      <c r="K75" s="14" t="s">
        <v>25</v>
      </c>
      <c r="L75" s="15" t="s">
        <v>38</v>
      </c>
      <c r="M75" s="16"/>
      <c r="N75" s="16"/>
      <c r="O75" s="12">
        <v>4000</v>
      </c>
      <c r="P75" s="21">
        <v>800</v>
      </c>
      <c r="Q75" s="21" t="s">
        <v>52</v>
      </c>
      <c r="R75" s="18" t="b">
        <v>0</v>
      </c>
      <c r="S75" s="18" t="b">
        <v>1</v>
      </c>
      <c r="T75" s="18" t="b">
        <v>0</v>
      </c>
      <c r="U75" s="18" t="b">
        <v>0</v>
      </c>
    </row>
    <row r="76" spans="1:21" ht="12.75">
      <c r="A76" s="1" t="e">
        <f t="shared" ca="1" si="3"/>
        <v>#NAME?</v>
      </c>
      <c r="B76" s="19">
        <v>45061</v>
      </c>
      <c r="C76" s="22">
        <v>89001236</v>
      </c>
      <c r="D76" s="10" t="s">
        <v>1807</v>
      </c>
      <c r="E76" s="11" t="str">
        <f>CONCATENATE("https://fjong.com/admin/pages/edit-",LEFT(D76,FIND(".",D76) - 1),"/",D76)</f>
        <v>https://fjong.com/admin/pages/edit-outfit/outfit.06cf56f105d344b192e1c6eb0e5cf9a3</v>
      </c>
      <c r="F76" s="23" t="s">
        <v>1808</v>
      </c>
      <c r="G76" s="23" t="s">
        <v>23</v>
      </c>
      <c r="H76" s="23" t="s">
        <v>23</v>
      </c>
      <c r="I76" s="12" t="b">
        <f>VLOOKUP(H76,'Partner info'!$A$3:$B$100,2,FALSE)</f>
        <v>1</v>
      </c>
      <c r="J76" s="13" t="s">
        <v>24</v>
      </c>
      <c r="K76" s="14" t="s">
        <v>25</v>
      </c>
      <c r="L76" s="15" t="s">
        <v>38</v>
      </c>
      <c r="M76" s="16"/>
      <c r="N76" s="16"/>
      <c r="O76" s="12">
        <v>3600</v>
      </c>
      <c r="P76" s="21">
        <v>720</v>
      </c>
      <c r="Q76" s="21" t="s">
        <v>40</v>
      </c>
      <c r="R76" s="18" t="b">
        <v>0</v>
      </c>
      <c r="S76" s="18" t="b">
        <v>0</v>
      </c>
      <c r="T76" s="18" t="b">
        <v>0</v>
      </c>
      <c r="U76" s="18" t="b">
        <v>0</v>
      </c>
    </row>
    <row r="77" spans="1:21" ht="12.75">
      <c r="A77" s="1" t="e">
        <f t="shared" ca="1" si="3"/>
        <v>#NAME?</v>
      </c>
      <c r="B77" s="19">
        <v>45092</v>
      </c>
      <c r="C77" s="22">
        <v>88200637</v>
      </c>
      <c r="D77" s="10" t="s">
        <v>904</v>
      </c>
      <c r="E77" s="11" t="str">
        <f>CONCATENATE("https://fjong.com/admin/pages/edit-",LEFT(D77,FIND(".",D77) - 1),"/",D77)</f>
        <v>https://fjong.com/admin/pages/edit-outfit/outfit.06d28078470e43cdbd25106ee1beb3d1</v>
      </c>
      <c r="F77" s="23" t="s">
        <v>905</v>
      </c>
      <c r="G77" s="23" t="s">
        <v>906</v>
      </c>
      <c r="H77" s="12" t="s">
        <v>906</v>
      </c>
      <c r="I77" s="12" t="b">
        <f>VLOOKUP(H77,'Partner info'!$A$3:$B$100,2,FALSE)</f>
        <v>1</v>
      </c>
      <c r="J77" s="13" t="s">
        <v>24</v>
      </c>
      <c r="K77" s="14" t="s">
        <v>25</v>
      </c>
      <c r="L77" s="15" t="s">
        <v>38</v>
      </c>
      <c r="M77" s="16"/>
      <c r="N77" s="16"/>
      <c r="O77" s="12">
        <v>2000</v>
      </c>
      <c r="P77" s="12">
        <v>150</v>
      </c>
      <c r="Q77" s="12"/>
      <c r="R77" s="18" t="b">
        <v>1</v>
      </c>
      <c r="S77" s="18" t="b">
        <v>0</v>
      </c>
      <c r="T77" s="18" t="b">
        <v>0</v>
      </c>
      <c r="U77" s="18" t="b">
        <v>0</v>
      </c>
    </row>
    <row r="78" spans="1:21" ht="12.75">
      <c r="A78" s="8"/>
      <c r="B78" s="19">
        <v>44722</v>
      </c>
      <c r="C78" s="9">
        <v>88200638</v>
      </c>
      <c r="D78" s="10" t="s">
        <v>904</v>
      </c>
      <c r="E78" s="20" t="str">
        <f>CONCATENATE("https://fjong.com/admin/pages/edit-",LEFT(D78,FIND(".",D78) - 1),"/",D78)</f>
        <v>https://fjong.com/admin/pages/edit-outfit/outfit.06d28078470e43cdbd25106ee1beb3d1</v>
      </c>
      <c r="F78" s="12" t="s">
        <v>905</v>
      </c>
      <c r="G78" s="12" t="s">
        <v>906</v>
      </c>
      <c r="H78" s="12" t="s">
        <v>906</v>
      </c>
      <c r="I78" s="12" t="b">
        <f>VLOOKUP(H78,'Partner info'!$A$3:$B$100,2,FALSE)</f>
        <v>1</v>
      </c>
      <c r="J78" s="13" t="s">
        <v>24</v>
      </c>
      <c r="K78" s="14" t="s">
        <v>25</v>
      </c>
      <c r="L78" s="15" t="s">
        <v>338</v>
      </c>
      <c r="M78" s="16" t="s">
        <v>339</v>
      </c>
      <c r="N78" s="16"/>
      <c r="O78" s="12">
        <v>1200</v>
      </c>
      <c r="P78" s="12">
        <v>360</v>
      </c>
      <c r="Q78" s="21" t="s">
        <v>52</v>
      </c>
      <c r="R78" s="18" t="b">
        <v>0</v>
      </c>
      <c r="S78" s="18" t="b">
        <v>1</v>
      </c>
      <c r="T78" s="18" t="b">
        <v>1</v>
      </c>
      <c r="U78" s="18" t="b">
        <v>1</v>
      </c>
    </row>
    <row r="79" spans="1:21" ht="12.75">
      <c r="A79" s="1" t="e">
        <f t="shared" ref="A79:A107" ca="1" si="4">IF(K79="Yes",_xludf.IMAGE("https://i.imgur.com/fKx8ugK.png",3),IF(K79="Not found",_xludf.IMAGE("https://i.imgur.com/NnPyonJ.png",3),IF(K79="",_xludf.IMAGE("https://i.imgur.com/x4IXK6M.png",3))))</f>
        <v>#NAME?</v>
      </c>
      <c r="B79" s="19" t="s">
        <v>20</v>
      </c>
      <c r="C79" s="9">
        <v>88000750</v>
      </c>
      <c r="D79" s="10" t="s">
        <v>2093</v>
      </c>
      <c r="E79" s="20" t="str">
        <f>CONCATENATE("https://fjong.com/admin/pages/edit-",LEFT(D79,FIND(".",D79) - 1),"/",D79)</f>
        <v>https://fjong.com/admin/pages/edit-outfit/outfit.07602873909f41b6a572fb50dc042dbd</v>
      </c>
      <c r="F79" s="12" t="s">
        <v>2094</v>
      </c>
      <c r="G79" s="12" t="s">
        <v>384</v>
      </c>
      <c r="H79" s="12" t="s">
        <v>32</v>
      </c>
      <c r="I79" s="12" t="b">
        <f>VLOOKUP(H79,'Partner info'!$A$3:$B$100,2,FALSE)</f>
        <v>1</v>
      </c>
      <c r="J79" s="13" t="s">
        <v>24</v>
      </c>
      <c r="K79" s="14" t="s">
        <v>25</v>
      </c>
      <c r="L79" s="15" t="s">
        <v>38</v>
      </c>
      <c r="M79" s="16"/>
      <c r="N79" s="16" t="s">
        <v>344</v>
      </c>
      <c r="O79" s="21">
        <v>3800</v>
      </c>
      <c r="P79" s="12"/>
      <c r="Q79" s="21" t="s">
        <v>40</v>
      </c>
      <c r="R79" s="18" t="b">
        <v>0</v>
      </c>
      <c r="S79" s="18" t="b">
        <v>0</v>
      </c>
      <c r="T79" s="18" t="b">
        <v>0</v>
      </c>
      <c r="U79" s="18" t="b">
        <v>0</v>
      </c>
    </row>
    <row r="80" spans="1:21" ht="12.75">
      <c r="A80" s="1" t="e">
        <f t="shared" ca="1" si="4"/>
        <v>#NAME?</v>
      </c>
      <c r="B80" s="19">
        <v>45061</v>
      </c>
      <c r="C80" s="22">
        <v>89003847</v>
      </c>
      <c r="D80" s="10" t="s">
        <v>2664</v>
      </c>
      <c r="E80" s="11" t="str">
        <f>CONCATENATE("https://fjong.com/admin/pages/edit-",LEFT(D80,FIND(".",D80) - 1),"/",D80)</f>
        <v>https://fjong.com/admin/pages/edit-outfit/outfit.076a212331ff4be58cba85c76b2af7c2</v>
      </c>
      <c r="F80" s="23" t="s">
        <v>2665</v>
      </c>
      <c r="G80" s="23" t="s">
        <v>199</v>
      </c>
      <c r="H80" s="12" t="s">
        <v>199</v>
      </c>
      <c r="I80" s="12" t="b">
        <f>VLOOKUP(H80,'Partner info'!$A$3:$B$100,2,FALSE)</f>
        <v>1</v>
      </c>
      <c r="J80" s="13" t="s">
        <v>24</v>
      </c>
      <c r="K80" s="14" t="s">
        <v>25</v>
      </c>
      <c r="L80" s="15" t="s">
        <v>38</v>
      </c>
      <c r="M80" s="16"/>
      <c r="N80" s="16" t="s">
        <v>344</v>
      </c>
      <c r="O80" s="21">
        <v>2200</v>
      </c>
      <c r="P80" s="12">
        <v>440</v>
      </c>
      <c r="Q80" s="12"/>
      <c r="R80" s="18" t="b">
        <v>1</v>
      </c>
      <c r="S80" s="18" t="b">
        <v>0</v>
      </c>
      <c r="T80" s="18" t="b">
        <v>0</v>
      </c>
      <c r="U80" s="18" t="b">
        <v>0</v>
      </c>
    </row>
    <row r="81" spans="1:21" ht="12.75">
      <c r="A81" s="1" t="e">
        <f t="shared" ca="1" si="4"/>
        <v>#NAME?</v>
      </c>
      <c r="B81" s="19">
        <v>45188</v>
      </c>
      <c r="C81" s="22">
        <v>89007261</v>
      </c>
      <c r="D81" s="10" t="s">
        <v>2350</v>
      </c>
      <c r="E81" s="11" t="str">
        <f>CONCATENATE("https://fjong.com/admin/pages/edit-",LEFT(D81,FIND(".",D81) - 1),"/",D81)</f>
        <v>https://fjong.com/admin/pages/edit-outfit/outfit.076fec1447b74630b56bda6173fabe36</v>
      </c>
      <c r="F81" s="23" t="s">
        <v>2341</v>
      </c>
      <c r="G81" s="23" t="s">
        <v>2259</v>
      </c>
      <c r="H81" s="12" t="s">
        <v>2259</v>
      </c>
      <c r="I81" s="12" t="b">
        <f>VLOOKUP(H81,'Partner info'!$A$3:$B$100,2,FALSE)</f>
        <v>1</v>
      </c>
      <c r="J81" s="13" t="s">
        <v>24</v>
      </c>
      <c r="K81" s="14" t="s">
        <v>25</v>
      </c>
      <c r="L81" s="15" t="s">
        <v>38</v>
      </c>
      <c r="M81" s="16"/>
      <c r="N81" s="16" t="s">
        <v>344</v>
      </c>
      <c r="O81" s="21">
        <v>1300</v>
      </c>
      <c r="P81" s="12">
        <v>260</v>
      </c>
      <c r="Q81" s="12"/>
      <c r="R81" s="18" t="b">
        <v>1</v>
      </c>
      <c r="S81" s="18" t="b">
        <v>0</v>
      </c>
      <c r="T81" s="18" t="b">
        <v>0</v>
      </c>
      <c r="U81" s="18" t="b">
        <v>0</v>
      </c>
    </row>
    <row r="82" spans="1:21" ht="12.75">
      <c r="A82" s="1" t="e">
        <f t="shared" ca="1" si="4"/>
        <v>#NAME?</v>
      </c>
      <c r="B82" s="19" t="s">
        <v>20</v>
      </c>
      <c r="C82" s="9">
        <v>89001847</v>
      </c>
      <c r="D82" s="10" t="s">
        <v>2244</v>
      </c>
      <c r="E82" s="20" t="str">
        <f>CONCATENATE("https://fjong.com/admin/pages/edit-",LEFT(D82,FIND(".",D82) - 1),"/",D82)</f>
        <v>https://fjong.com/admin/pages/edit-outfit/outfit.07b324742c994278b781ffb86845e72a</v>
      </c>
      <c r="F82" s="12" t="s">
        <v>2245</v>
      </c>
      <c r="G82" s="12" t="s">
        <v>737</v>
      </c>
      <c r="H82" s="12" t="s">
        <v>89</v>
      </c>
      <c r="I82" s="12" t="b">
        <f>VLOOKUP(H82,'Partner info'!$A$3:$B$100,2,FALSE)</f>
        <v>1</v>
      </c>
      <c r="J82" s="13" t="s">
        <v>24</v>
      </c>
      <c r="K82" s="14" t="s">
        <v>25</v>
      </c>
      <c r="L82" s="15" t="s">
        <v>38</v>
      </c>
      <c r="M82" s="16"/>
      <c r="N82" s="16" t="s">
        <v>344</v>
      </c>
      <c r="O82" s="21">
        <v>2500</v>
      </c>
      <c r="P82" s="12"/>
      <c r="Q82" s="21" t="s">
        <v>40</v>
      </c>
      <c r="R82" s="18" t="b">
        <v>0</v>
      </c>
      <c r="S82" s="18" t="b">
        <v>0</v>
      </c>
      <c r="T82" s="18" t="b">
        <v>0</v>
      </c>
      <c r="U82" s="18" t="b">
        <v>0</v>
      </c>
    </row>
    <row r="83" spans="1:21" ht="12.75">
      <c r="A83" s="1" t="e">
        <f t="shared" ca="1" si="4"/>
        <v>#NAME?</v>
      </c>
      <c r="B83" s="19">
        <v>45184</v>
      </c>
      <c r="C83" s="22">
        <v>89001731</v>
      </c>
      <c r="D83" s="81" t="s">
        <v>2790</v>
      </c>
      <c r="E83" s="11" t="str">
        <f>CONCATENATE("https://fjong.com/admin/pages/edit-",LEFT(D83,FIND(".",D83) - 1),"/",D83)</f>
        <v>https://fjong.com/admin/pages/edit-outfit/outfit.080348a4366a445cb91d8ee59e9594de</v>
      </c>
      <c r="F83" s="82" t="s">
        <v>2791</v>
      </c>
      <c r="G83" s="23" t="s">
        <v>347</v>
      </c>
      <c r="H83" s="83" t="s">
        <v>89</v>
      </c>
      <c r="I83" s="12" t="b">
        <f>VLOOKUP(H83,'Partner info'!$A$3:$B$100,2,FALSE)</f>
        <v>1</v>
      </c>
      <c r="J83" s="13" t="s">
        <v>24</v>
      </c>
      <c r="K83" s="14" t="s">
        <v>25</v>
      </c>
      <c r="L83" s="15" t="s">
        <v>38</v>
      </c>
      <c r="M83" s="16"/>
      <c r="N83" s="16" t="s">
        <v>344</v>
      </c>
      <c r="O83" s="21">
        <v>1500</v>
      </c>
      <c r="P83" s="12">
        <v>300</v>
      </c>
      <c r="Q83" s="12"/>
      <c r="R83" s="18" t="b">
        <v>1</v>
      </c>
      <c r="S83" s="18" t="b">
        <v>0</v>
      </c>
      <c r="T83" s="18" t="b">
        <v>0</v>
      </c>
      <c r="U83" s="18" t="b">
        <v>0</v>
      </c>
    </row>
    <row r="84" spans="1:21" ht="12.75">
      <c r="A84" s="1" t="e">
        <f t="shared" ca="1" si="4"/>
        <v>#NAME?</v>
      </c>
      <c r="B84" s="19">
        <v>45272</v>
      </c>
      <c r="C84" s="22">
        <v>89005546</v>
      </c>
      <c r="D84" s="10" t="s">
        <v>1516</v>
      </c>
      <c r="E84" s="11" t="str">
        <f>CONCATENATE("https://fjong.com/admin/pages/edit-",LEFT(D84,FIND(".",D84) - 1),"/",D84)</f>
        <v>https://fjong.com/admin/pages/edit-outfit/outfit.08166c3fafc744f494e20c58ab36366d</v>
      </c>
      <c r="F84" s="23" t="s">
        <v>1517</v>
      </c>
      <c r="G84" s="23" t="s">
        <v>31</v>
      </c>
      <c r="H84" s="12" t="s">
        <v>31</v>
      </c>
      <c r="I84" s="12" t="b">
        <f>VLOOKUP(H84,'Partner info'!$A$3:$B$100,2,FALSE)</f>
        <v>1</v>
      </c>
      <c r="J84" s="13" t="s">
        <v>24</v>
      </c>
      <c r="K84" s="48" t="s">
        <v>25</v>
      </c>
      <c r="L84" s="49" t="s">
        <v>38</v>
      </c>
      <c r="M84" s="50"/>
      <c r="N84" s="50" t="s">
        <v>344</v>
      </c>
      <c r="O84" s="76"/>
      <c r="P84" s="46"/>
      <c r="Q84" s="21" t="s">
        <v>40</v>
      </c>
      <c r="R84" s="51" t="b">
        <v>0</v>
      </c>
      <c r="S84" s="51" t="b">
        <v>0</v>
      </c>
      <c r="T84" s="51" t="b">
        <v>0</v>
      </c>
      <c r="U84" s="51" t="b">
        <v>0</v>
      </c>
    </row>
    <row r="85" spans="1:21" ht="12.75">
      <c r="A85" s="1" t="e">
        <f t="shared" ca="1" si="4"/>
        <v>#NAME?</v>
      </c>
      <c r="B85" s="9" t="s">
        <v>3078</v>
      </c>
      <c r="C85" s="22">
        <v>89001298</v>
      </c>
      <c r="D85" s="10" t="s">
        <v>3338</v>
      </c>
      <c r="E85" s="11" t="str">
        <f>CONCATENATE("https://fjong.com/admin/pages/edit-",LEFT(D85,FIND(".",D85) - 1),"/",D85)</f>
        <v>https://fjong.com/admin/pages/edit-outfit/outfit.086c3881445747d98bce36eb00f79a50</v>
      </c>
      <c r="F85" s="23" t="s">
        <v>3332</v>
      </c>
      <c r="G85" s="23" t="s">
        <v>117</v>
      </c>
      <c r="H85" s="12" t="s">
        <v>117</v>
      </c>
      <c r="I85" s="12" t="b">
        <f>VLOOKUP(H85,'Partner info'!$A$3:$B$100,2,FALSE)</f>
        <v>1</v>
      </c>
      <c r="J85" s="13" t="s">
        <v>24</v>
      </c>
      <c r="K85" s="14" t="s">
        <v>25</v>
      </c>
      <c r="L85" s="15" t="s">
        <v>38</v>
      </c>
      <c r="M85" s="16"/>
      <c r="N85" s="16" t="s">
        <v>344</v>
      </c>
      <c r="O85" s="21">
        <v>1500</v>
      </c>
      <c r="P85" s="12"/>
      <c r="Q85" s="21" t="s">
        <v>145</v>
      </c>
      <c r="R85" s="18" t="b">
        <v>0</v>
      </c>
      <c r="S85" s="18" t="b">
        <v>0</v>
      </c>
      <c r="T85" s="18" t="b">
        <v>0</v>
      </c>
      <c r="U85" s="18" t="b">
        <v>0</v>
      </c>
    </row>
    <row r="86" spans="1:21" ht="12.75">
      <c r="A86" s="1" t="e">
        <f t="shared" ca="1" si="4"/>
        <v>#NAME?</v>
      </c>
      <c r="B86" s="19">
        <v>44819</v>
      </c>
      <c r="C86" s="9">
        <v>88101273</v>
      </c>
      <c r="D86" s="10" t="s">
        <v>1494</v>
      </c>
      <c r="E86" s="20" t="s">
        <v>1495</v>
      </c>
      <c r="F86" s="12" t="s">
        <v>1496</v>
      </c>
      <c r="G86" s="12" t="s">
        <v>31</v>
      </c>
      <c r="H86" s="12" t="s">
        <v>89</v>
      </c>
      <c r="I86" s="12" t="b">
        <f>VLOOKUP(H86,'Partner info'!$A$3:$B$100,2,FALSE)</f>
        <v>1</v>
      </c>
      <c r="J86" s="13" t="s">
        <v>24</v>
      </c>
      <c r="K86" s="14" t="s">
        <v>25</v>
      </c>
      <c r="L86" s="15" t="s">
        <v>38</v>
      </c>
      <c r="M86" s="16"/>
      <c r="N86" s="16"/>
      <c r="O86" s="12">
        <v>1000</v>
      </c>
      <c r="P86" s="12">
        <f t="shared" ref="P86:P107" si="5">O86*0.2</f>
        <v>200</v>
      </c>
      <c r="Q86" s="12"/>
      <c r="R86" s="18" t="b">
        <v>0</v>
      </c>
      <c r="S86" s="18" t="b">
        <v>0</v>
      </c>
      <c r="T86" s="18" t="b">
        <v>0</v>
      </c>
      <c r="U86" s="18" t="b">
        <v>0</v>
      </c>
    </row>
    <row r="87" spans="1:21" ht="12.75">
      <c r="A87" s="1" t="e">
        <f t="shared" ca="1" si="4"/>
        <v>#NAME?</v>
      </c>
      <c r="B87" s="19">
        <v>45272</v>
      </c>
      <c r="C87" s="22">
        <v>88101234</v>
      </c>
      <c r="D87" s="10" t="s">
        <v>1096</v>
      </c>
      <c r="E87" s="11" t="str">
        <f>CONCATENATE("https://fjong.com/admin/pages/edit-",LEFT(D87,FIND(".",D87) - 1),"/",D87)</f>
        <v>https://fjong.com/admin/pages/edit-outfit/outfit.08e4ee837bf542279687d7e91f98329f</v>
      </c>
      <c r="F87" s="23" t="s">
        <v>1097</v>
      </c>
      <c r="G87" s="23" t="s">
        <v>1089</v>
      </c>
      <c r="H87" s="12" t="s">
        <v>57</v>
      </c>
      <c r="I87" s="12" t="b">
        <f>VLOOKUP(H87,'Partner info'!$A$3:$B$100,2,FALSE)</f>
        <v>1</v>
      </c>
      <c r="J87" s="13" t="s">
        <v>24</v>
      </c>
      <c r="K87" s="14" t="s">
        <v>25</v>
      </c>
      <c r="L87" s="15" t="s">
        <v>38</v>
      </c>
      <c r="M87" s="16"/>
      <c r="N87" s="16"/>
      <c r="O87" s="12">
        <v>3900</v>
      </c>
      <c r="P87" s="12">
        <f t="shared" si="5"/>
        <v>780</v>
      </c>
      <c r="Q87" s="21" t="s">
        <v>40</v>
      </c>
      <c r="R87" s="18" t="b">
        <v>0</v>
      </c>
      <c r="S87" s="18" t="b">
        <v>0</v>
      </c>
      <c r="T87" s="18" t="b">
        <v>0</v>
      </c>
      <c r="U87" s="18" t="b">
        <v>0</v>
      </c>
    </row>
    <row r="88" spans="1:21" ht="12.75">
      <c r="A88" s="1" t="e">
        <f t="shared" ca="1" si="4"/>
        <v>#NAME?</v>
      </c>
      <c r="B88" s="19">
        <v>45061</v>
      </c>
      <c r="C88" s="22">
        <v>89001131</v>
      </c>
      <c r="D88" s="10" t="s">
        <v>2595</v>
      </c>
      <c r="E88" s="11" t="str">
        <f>CONCATENATE("https://fjong.com/admin/pages/edit-",LEFT(D88,FIND(".",D88) - 1),"/",D88)</f>
        <v>https://fjong.com/admin/pages/edit-outfit/outfit.091fce5fb26e4a22ba2e11d67dcb1357</v>
      </c>
      <c r="F88" s="23" t="s">
        <v>1875</v>
      </c>
      <c r="G88" s="23" t="s">
        <v>23</v>
      </c>
      <c r="H88" s="12" t="s">
        <v>23</v>
      </c>
      <c r="I88" s="12" t="b">
        <f>VLOOKUP(H88,'Partner info'!$A$3:$B$100,2,FALSE)</f>
        <v>1</v>
      </c>
      <c r="J88" s="13" t="s">
        <v>24</v>
      </c>
      <c r="K88" s="14" t="s">
        <v>25</v>
      </c>
      <c r="L88" s="15" t="s">
        <v>38</v>
      </c>
      <c r="M88" s="16"/>
      <c r="N88" s="16"/>
      <c r="O88" s="12">
        <v>3900</v>
      </c>
      <c r="P88" s="12">
        <f t="shared" si="5"/>
        <v>780</v>
      </c>
      <c r="Q88" s="21" t="s">
        <v>145</v>
      </c>
      <c r="R88" s="18" t="b">
        <v>0</v>
      </c>
      <c r="S88" s="18" t="b">
        <v>0</v>
      </c>
      <c r="T88" s="18" t="b">
        <v>0</v>
      </c>
      <c r="U88" s="18" t="b">
        <v>0</v>
      </c>
    </row>
    <row r="89" spans="1:21" ht="12.75">
      <c r="A89" s="1" t="e">
        <f t="shared" ca="1" si="4"/>
        <v>#NAME?</v>
      </c>
      <c r="B89" s="9" t="s">
        <v>20</v>
      </c>
      <c r="C89" s="9" t="s">
        <v>1967</v>
      </c>
      <c r="D89" s="10" t="s">
        <v>1968</v>
      </c>
      <c r="E89" s="11" t="str">
        <f>CONCATENATE("https://fjong.com/admin/pages/edit-",LEFT(D89,FIND(".",D89) - 1),"/",D89)</f>
        <v>https://fjong.com/admin/pages/edit-outfit/outfit.095d47a3b838445788dc913bf53b0c2b</v>
      </c>
      <c r="F89" s="12" t="s">
        <v>1969</v>
      </c>
      <c r="G89" s="12" t="s">
        <v>994</v>
      </c>
      <c r="H89" s="12" t="s">
        <v>89</v>
      </c>
      <c r="I89" s="12" t="b">
        <f>VLOOKUP(H89,'Partner info'!$A$3:$B$100,2,FALSE)</f>
        <v>1</v>
      </c>
      <c r="J89" s="13" t="s">
        <v>24</v>
      </c>
      <c r="K89" s="14" t="s">
        <v>25</v>
      </c>
      <c r="L89" s="15" t="s">
        <v>38</v>
      </c>
      <c r="M89" s="16"/>
      <c r="N89" s="16"/>
      <c r="O89" s="12">
        <v>5400</v>
      </c>
      <c r="P89" s="12">
        <f t="shared" si="5"/>
        <v>1080</v>
      </c>
      <c r="Q89" s="21" t="s">
        <v>145</v>
      </c>
      <c r="R89" s="18" t="b">
        <v>0</v>
      </c>
      <c r="S89" s="18" t="b">
        <v>0</v>
      </c>
      <c r="T89" s="18" t="b">
        <v>0</v>
      </c>
      <c r="U89" s="18" t="b">
        <v>0</v>
      </c>
    </row>
    <row r="90" spans="1:21" ht="12.75">
      <c r="A90" s="1" t="e">
        <f t="shared" ca="1" si="4"/>
        <v>#NAME?</v>
      </c>
      <c r="B90" s="9" t="s">
        <v>20</v>
      </c>
      <c r="C90" s="9">
        <v>88000544</v>
      </c>
      <c r="D90" s="10" t="s">
        <v>610</v>
      </c>
      <c r="E90" s="11" t="str">
        <f>CONCATENATE("https://fjong.com/admin/pages/edit-",LEFT(D90,FIND(".",D90) - 1),"/",D90)</f>
        <v>https://fjong.com/admin/pages/edit-outfit/outfit.095de7562bbf447f8dc83ec1a0e8edb4</v>
      </c>
      <c r="F90" s="12" t="s">
        <v>611</v>
      </c>
      <c r="G90" s="12" t="s">
        <v>31</v>
      </c>
      <c r="H90" s="12" t="s">
        <v>32</v>
      </c>
      <c r="I90" s="12" t="b">
        <f>VLOOKUP(H90,'Partner info'!$A$3:$B$100,2,FALSE)</f>
        <v>1</v>
      </c>
      <c r="J90" s="13" t="s">
        <v>24</v>
      </c>
      <c r="K90" s="14" t="s">
        <v>25</v>
      </c>
      <c r="L90" s="15" t="s">
        <v>38</v>
      </c>
      <c r="M90" s="16"/>
      <c r="N90" s="16"/>
      <c r="O90" s="12">
        <v>4000</v>
      </c>
      <c r="P90" s="12">
        <f t="shared" si="5"/>
        <v>800</v>
      </c>
      <c r="Q90" s="21" t="s">
        <v>190</v>
      </c>
      <c r="R90" s="18" t="b">
        <v>0</v>
      </c>
      <c r="S90" s="18" t="b">
        <v>0</v>
      </c>
      <c r="T90" s="18" t="b">
        <v>0</v>
      </c>
      <c r="U90" s="18" t="b">
        <v>0</v>
      </c>
    </row>
    <row r="91" spans="1:21" ht="12.75">
      <c r="A91" s="1" t="e">
        <f t="shared" ca="1" si="4"/>
        <v>#NAME?</v>
      </c>
      <c r="B91" s="19">
        <v>45188</v>
      </c>
      <c r="C91" s="22">
        <v>88200590</v>
      </c>
      <c r="D91" s="10" t="s">
        <v>1348</v>
      </c>
      <c r="E91" s="11" t="str">
        <f>CONCATENATE("https://fjong.com/admin/pages/edit-",LEFT(D91,FIND(".",D91) - 1),"/",D91)</f>
        <v>https://fjong.com/admin/pages/edit-outfit/outfit.09a274c103524f30bd8e3fcc3cbab7c1</v>
      </c>
      <c r="F91" s="23" t="s">
        <v>1349</v>
      </c>
      <c r="G91" s="23" t="s">
        <v>361</v>
      </c>
      <c r="H91" s="12" t="s">
        <v>32</v>
      </c>
      <c r="I91" s="12" t="b">
        <f>VLOOKUP(H91,'Partner info'!$A$3:$B$100,2,FALSE)</f>
        <v>1</v>
      </c>
      <c r="J91" s="13" t="s">
        <v>24</v>
      </c>
      <c r="K91" s="14" t="s">
        <v>25</v>
      </c>
      <c r="L91" s="15" t="s">
        <v>38</v>
      </c>
      <c r="M91" s="16"/>
      <c r="N91" s="16"/>
      <c r="O91" s="12">
        <v>4500</v>
      </c>
      <c r="P91" s="12">
        <f t="shared" si="5"/>
        <v>900</v>
      </c>
      <c r="Q91" s="21" t="s">
        <v>190</v>
      </c>
      <c r="R91" s="18" t="b">
        <v>0</v>
      </c>
      <c r="S91" s="18" t="b">
        <v>0</v>
      </c>
      <c r="T91" s="18" t="b">
        <v>0</v>
      </c>
      <c r="U91" s="18" t="b">
        <v>0</v>
      </c>
    </row>
    <row r="92" spans="1:21" ht="12.75">
      <c r="A92" s="1" t="e">
        <f t="shared" ca="1" si="4"/>
        <v>#NAME?</v>
      </c>
      <c r="B92" s="19">
        <v>45061</v>
      </c>
      <c r="C92" s="22">
        <v>89003766</v>
      </c>
      <c r="D92" s="10" t="s">
        <v>2549</v>
      </c>
      <c r="E92" s="11" t="str">
        <f>CONCATENATE("https://fjong.com/admin/pages/edit-",LEFT(D92,FIND(".",D92) - 1),"/",D92)</f>
        <v>https://fjong.com/admin/pages/edit-outfit/outfit.09e10a444340406da8d16883ca9ddd5a</v>
      </c>
      <c r="F92" s="23" t="s">
        <v>870</v>
      </c>
      <c r="G92" s="23" t="s">
        <v>199</v>
      </c>
      <c r="H92" s="23" t="s">
        <v>199</v>
      </c>
      <c r="I92" s="12" t="b">
        <f>VLOOKUP(H92,'Partner info'!$A$3:$B$100,2,FALSE)</f>
        <v>1</v>
      </c>
      <c r="J92" s="13" t="s">
        <v>24</v>
      </c>
      <c r="K92" s="14" t="s">
        <v>25</v>
      </c>
      <c r="L92" s="15" t="s">
        <v>38</v>
      </c>
      <c r="M92" s="16"/>
      <c r="N92" s="16"/>
      <c r="O92" s="12">
        <v>4500</v>
      </c>
      <c r="P92" s="12">
        <f t="shared" si="5"/>
        <v>900</v>
      </c>
      <c r="Q92" s="21" t="s">
        <v>190</v>
      </c>
      <c r="R92" s="18" t="b">
        <v>0</v>
      </c>
      <c r="S92" s="18" t="b">
        <v>0</v>
      </c>
      <c r="T92" s="18" t="b">
        <v>0</v>
      </c>
      <c r="U92" s="18" t="b">
        <v>1</v>
      </c>
    </row>
    <row r="93" spans="1:21" ht="12.75">
      <c r="A93" s="1" t="e">
        <f t="shared" ca="1" si="4"/>
        <v>#NAME?</v>
      </c>
      <c r="B93" s="19">
        <v>44936</v>
      </c>
      <c r="C93" s="9">
        <v>88200185</v>
      </c>
      <c r="D93" s="10" t="s">
        <v>628</v>
      </c>
      <c r="E93" s="20" t="s">
        <v>629</v>
      </c>
      <c r="F93" s="12" t="s">
        <v>630</v>
      </c>
      <c r="G93" s="12" t="s">
        <v>136</v>
      </c>
      <c r="H93" s="12" t="s">
        <v>137</v>
      </c>
      <c r="I93" s="12" t="b">
        <f>VLOOKUP(H93,'Partner info'!$A$3:$B$100,2,FALSE)</f>
        <v>1</v>
      </c>
      <c r="J93" s="13" t="s">
        <v>24</v>
      </c>
      <c r="K93" s="14" t="s">
        <v>25</v>
      </c>
      <c r="L93" s="15" t="s">
        <v>38</v>
      </c>
      <c r="M93" s="16"/>
      <c r="N93" s="16"/>
      <c r="O93" s="12">
        <v>2200</v>
      </c>
      <c r="P93" s="12">
        <f t="shared" si="5"/>
        <v>440</v>
      </c>
      <c r="Q93" s="21" t="s">
        <v>145</v>
      </c>
      <c r="R93" s="18" t="b">
        <v>0</v>
      </c>
      <c r="S93" s="18" t="b">
        <v>0</v>
      </c>
      <c r="T93" s="18" t="b">
        <v>0</v>
      </c>
      <c r="U93" s="18" t="b">
        <v>0</v>
      </c>
    </row>
    <row r="94" spans="1:21" ht="12.75">
      <c r="A94" s="1" t="e">
        <f t="shared" ca="1" si="4"/>
        <v>#NAME?</v>
      </c>
      <c r="B94" s="19">
        <v>45184</v>
      </c>
      <c r="C94" s="22">
        <v>89003635</v>
      </c>
      <c r="D94" s="81" t="s">
        <v>2856</v>
      </c>
      <c r="E94" s="11" t="str">
        <f>CONCATENATE("https://fjong.com/admin/pages/edit-",LEFT(D94,FIND(".",D94) - 1),"/",D94)</f>
        <v>https://fjong.com/admin/pages/edit-outfit/outfit.0aba6a0181244b909052de563879ca08</v>
      </c>
      <c r="F94" s="82" t="s">
        <v>2857</v>
      </c>
      <c r="G94" s="23" t="s">
        <v>31</v>
      </c>
      <c r="H94" s="83" t="s">
        <v>31</v>
      </c>
      <c r="I94" s="12" t="b">
        <f>VLOOKUP(H94,'Partner info'!$A$3:$B$100,2,FALSE)</f>
        <v>1</v>
      </c>
      <c r="J94" s="13" t="s">
        <v>24</v>
      </c>
      <c r="K94" s="14" t="s">
        <v>25</v>
      </c>
      <c r="L94" s="15" t="s">
        <v>38</v>
      </c>
      <c r="M94" s="16"/>
      <c r="N94" s="16"/>
      <c r="O94" s="12">
        <v>3400</v>
      </c>
      <c r="P94" s="12">
        <f t="shared" si="5"/>
        <v>680</v>
      </c>
      <c r="Q94" s="12"/>
      <c r="R94" s="18" t="b">
        <v>0</v>
      </c>
      <c r="S94" s="18" t="b">
        <v>0</v>
      </c>
      <c r="T94" s="18" t="b">
        <v>0</v>
      </c>
      <c r="U94" s="18" t="b">
        <v>0</v>
      </c>
    </row>
    <row r="95" spans="1:21" ht="12.75">
      <c r="A95" s="1" t="e">
        <f t="shared" ca="1" si="4"/>
        <v>#NAME?</v>
      </c>
      <c r="B95" s="9" t="s">
        <v>3078</v>
      </c>
      <c r="C95" s="22">
        <v>88101088</v>
      </c>
      <c r="D95" s="10" t="s">
        <v>3304</v>
      </c>
      <c r="E95" s="11" t="str">
        <f>CONCATENATE("https://fjong.com/admin/pages/edit-",LEFT(D95,FIND(".",D95) - 1),"/",D95)</f>
        <v>https://fjong.com/admin/pages/edit-outfit/outfit.0abe40e33d26443f9edd93d78d4cb20e</v>
      </c>
      <c r="F95" s="23" t="s">
        <v>3305</v>
      </c>
      <c r="G95" s="23" t="s">
        <v>740</v>
      </c>
      <c r="H95" s="12" t="s">
        <v>57</v>
      </c>
      <c r="I95" s="12" t="b">
        <f>VLOOKUP(H95,'Partner info'!$A$3:$B$100,2,FALSE)</f>
        <v>1</v>
      </c>
      <c r="J95" s="13" t="s">
        <v>24</v>
      </c>
      <c r="K95" s="14" t="s">
        <v>25</v>
      </c>
      <c r="L95" s="15" t="s">
        <v>38</v>
      </c>
      <c r="M95" s="16"/>
      <c r="N95" s="16"/>
      <c r="O95" s="12">
        <v>2600</v>
      </c>
      <c r="P95" s="12">
        <f t="shared" si="5"/>
        <v>520</v>
      </c>
      <c r="Q95" s="12"/>
      <c r="R95" s="18" t="b">
        <v>0</v>
      </c>
      <c r="S95" s="18" t="b">
        <v>0</v>
      </c>
      <c r="T95" s="18" t="b">
        <v>0</v>
      </c>
      <c r="U95" s="18" t="b">
        <v>1</v>
      </c>
    </row>
    <row r="96" spans="1:21" ht="12.75">
      <c r="A96" s="1" t="e">
        <f t="shared" ca="1" si="4"/>
        <v>#NAME?</v>
      </c>
      <c r="B96" s="19">
        <v>45184</v>
      </c>
      <c r="C96" s="22">
        <v>89005177</v>
      </c>
      <c r="D96" s="81" t="s">
        <v>2963</v>
      </c>
      <c r="E96" s="11" t="str">
        <f>CONCATENATE("https://fjong.com/admin/pages/edit-",LEFT(D96,FIND(".",D96) - 1),"/",D96)</f>
        <v>https://fjong.com/admin/pages/edit-outfit/outfit.0ac56d1cc0a643c48ce188e68f8a6fee</v>
      </c>
      <c r="F96" s="82" t="s">
        <v>2964</v>
      </c>
      <c r="G96" s="23" t="s">
        <v>1132</v>
      </c>
      <c r="H96" s="83" t="s">
        <v>537</v>
      </c>
      <c r="I96" s="12" t="b">
        <f>VLOOKUP(H96,'Partner info'!$A$3:$B$100,2,FALSE)</f>
        <v>1</v>
      </c>
      <c r="J96" s="13" t="s">
        <v>24</v>
      </c>
      <c r="K96" s="14" t="s">
        <v>25</v>
      </c>
      <c r="L96" s="15" t="s">
        <v>38</v>
      </c>
      <c r="M96" s="16"/>
      <c r="N96" s="16"/>
      <c r="O96" s="12">
        <v>2900</v>
      </c>
      <c r="P96" s="12">
        <f t="shared" si="5"/>
        <v>580</v>
      </c>
      <c r="Q96" s="21" t="s">
        <v>190</v>
      </c>
      <c r="R96" s="18" t="b">
        <v>0</v>
      </c>
      <c r="S96" s="18" t="b">
        <v>0</v>
      </c>
      <c r="T96" s="18" t="b">
        <v>0</v>
      </c>
      <c r="U96" s="18" t="b">
        <v>0</v>
      </c>
    </row>
    <row r="97" spans="1:21" ht="12.75">
      <c r="A97" s="1" t="e">
        <f t="shared" ca="1" si="4"/>
        <v>#NAME?</v>
      </c>
      <c r="B97" s="19">
        <v>45092</v>
      </c>
      <c r="C97" s="22">
        <v>88000908</v>
      </c>
      <c r="D97" s="10" t="s">
        <v>309</v>
      </c>
      <c r="E97" s="11" t="str">
        <f>CONCATENATE("https://fjong.com/admin/pages/edit-",LEFT(D97,FIND(".",D97) - 1),"/",D97)</f>
        <v>https://fjong.com/admin/pages/edit-outfit/outfit.0b544c65a87645459ce9844f749e178f</v>
      </c>
      <c r="F97" s="23" t="s">
        <v>310</v>
      </c>
      <c r="G97" s="23" t="s">
        <v>99</v>
      </c>
      <c r="H97" s="12" t="s">
        <v>32</v>
      </c>
      <c r="I97" s="12" t="b">
        <f>VLOOKUP(H97,'Partner info'!$A$3:$B$100,2,FALSE)</f>
        <v>1</v>
      </c>
      <c r="J97" s="13" t="s">
        <v>24</v>
      </c>
      <c r="K97" s="14" t="s">
        <v>25</v>
      </c>
      <c r="L97" s="15" t="s">
        <v>38</v>
      </c>
      <c r="M97" s="16"/>
      <c r="N97" s="16"/>
      <c r="O97" s="12">
        <v>1800</v>
      </c>
      <c r="P97" s="12">
        <f t="shared" si="5"/>
        <v>360</v>
      </c>
      <c r="Q97" s="21" t="s">
        <v>145</v>
      </c>
      <c r="R97" s="18" t="b">
        <v>0</v>
      </c>
      <c r="S97" s="18" t="b">
        <v>0</v>
      </c>
      <c r="T97" s="18" t="b">
        <v>0</v>
      </c>
      <c r="U97" s="18" t="b">
        <v>1</v>
      </c>
    </row>
    <row r="98" spans="1:21" ht="12.75">
      <c r="A98" s="1" t="e">
        <f t="shared" ca="1" si="4"/>
        <v>#NAME?</v>
      </c>
      <c r="B98" s="19">
        <v>45188</v>
      </c>
      <c r="C98" s="22">
        <v>89001134</v>
      </c>
      <c r="D98" s="10" t="s">
        <v>2337</v>
      </c>
      <c r="E98" s="11" t="str">
        <f>CONCATENATE("https://fjong.com/admin/pages/edit-",LEFT(D98,FIND(".",D98) - 1),"/",D98)</f>
        <v>https://fjong.com/admin/pages/edit-outfit/outfit.0b5d348bcc9149d3b5b9b297bf008eda</v>
      </c>
      <c r="F98" s="23" t="s">
        <v>2332</v>
      </c>
      <c r="G98" s="23" t="s">
        <v>23</v>
      </c>
      <c r="H98" s="12" t="s">
        <v>352</v>
      </c>
      <c r="I98" s="12" t="b">
        <f>VLOOKUP(H98,'Partner info'!$A$3:$B$100,2,FALSE)</f>
        <v>1</v>
      </c>
      <c r="J98" s="13" t="s">
        <v>24</v>
      </c>
      <c r="K98" s="14" t="s">
        <v>25</v>
      </c>
      <c r="L98" s="15" t="s">
        <v>38</v>
      </c>
      <c r="M98" s="16"/>
      <c r="N98" s="16"/>
      <c r="O98" s="12">
        <v>3500</v>
      </c>
      <c r="P98" s="12">
        <f t="shared" si="5"/>
        <v>700</v>
      </c>
      <c r="Q98" s="12"/>
      <c r="R98" s="18" t="b">
        <v>0</v>
      </c>
      <c r="S98" s="18" t="b">
        <v>0</v>
      </c>
      <c r="T98" s="18" t="b">
        <v>0</v>
      </c>
      <c r="U98" s="18" t="b">
        <v>0</v>
      </c>
    </row>
    <row r="99" spans="1:21" ht="12.75">
      <c r="A99" s="1" t="e">
        <f t="shared" ca="1" si="4"/>
        <v>#NAME?</v>
      </c>
      <c r="B99" s="19">
        <v>45061</v>
      </c>
      <c r="C99" s="22">
        <v>89003526</v>
      </c>
      <c r="D99" s="10" t="s">
        <v>1888</v>
      </c>
      <c r="E99" s="11" t="str">
        <f>CONCATENATE("https://fjong.com/admin/pages/edit-",LEFT(D99,FIND(".",D99) - 1),"/",D99)</f>
        <v>https://fjong.com/admin/pages/edit-outfit/outfit.0b79d901b7984880a14b1056d6c8f7dc</v>
      </c>
      <c r="F99" s="23" t="s">
        <v>1889</v>
      </c>
      <c r="G99" s="23" t="s">
        <v>23</v>
      </c>
      <c r="H99" s="12" t="s">
        <v>23</v>
      </c>
      <c r="I99" s="12" t="b">
        <f>VLOOKUP(H99,'Partner info'!$A$3:$B$100,2,FALSE)</f>
        <v>1</v>
      </c>
      <c r="J99" s="13" t="s">
        <v>24</v>
      </c>
      <c r="K99" s="14" t="s">
        <v>25</v>
      </c>
      <c r="L99" s="15" t="s">
        <v>38</v>
      </c>
      <c r="M99" s="16"/>
      <c r="N99" s="16"/>
      <c r="O99" s="12">
        <v>3500</v>
      </c>
      <c r="P99" s="12">
        <f t="shared" si="5"/>
        <v>700</v>
      </c>
      <c r="Q99" s="21" t="s">
        <v>145</v>
      </c>
      <c r="R99" s="18" t="b">
        <v>0</v>
      </c>
      <c r="S99" s="18" t="b">
        <v>0</v>
      </c>
      <c r="T99" s="18" t="b">
        <v>0</v>
      </c>
      <c r="U99" s="18" t="b">
        <v>0</v>
      </c>
    </row>
    <row r="100" spans="1:21" ht="12.75">
      <c r="A100" s="1" t="e">
        <f t="shared" ca="1" si="4"/>
        <v>#NAME?</v>
      </c>
      <c r="B100" s="19">
        <v>45188</v>
      </c>
      <c r="C100" s="22">
        <v>89007303</v>
      </c>
      <c r="D100" s="10" t="s">
        <v>2365</v>
      </c>
      <c r="E100" s="11" t="str">
        <f>CONCATENATE("https://fjong.com/admin/pages/edit-",LEFT(D100,FIND(".",D100) - 1),"/",D100)</f>
        <v>https://fjong.com/admin/pages/edit-outfit/outfit.0b7f8987b0b44a208cfe7f2ce5b35691</v>
      </c>
      <c r="F100" s="23" t="s">
        <v>2358</v>
      </c>
      <c r="G100" s="23" t="s">
        <v>2259</v>
      </c>
      <c r="H100" s="12" t="s">
        <v>2259</v>
      </c>
      <c r="I100" s="12" t="b">
        <f>VLOOKUP(H100,'Partner info'!$A$3:$B$100,2,FALSE)</f>
        <v>1</v>
      </c>
      <c r="J100" s="13" t="s">
        <v>24</v>
      </c>
      <c r="K100" s="14" t="s">
        <v>25</v>
      </c>
      <c r="L100" s="15" t="s">
        <v>38</v>
      </c>
      <c r="M100" s="16"/>
      <c r="N100" s="16"/>
      <c r="O100" s="12">
        <v>2300</v>
      </c>
      <c r="P100" s="12">
        <f t="shared" si="5"/>
        <v>460</v>
      </c>
      <c r="Q100" s="12"/>
      <c r="R100" s="18" t="b">
        <v>0</v>
      </c>
      <c r="S100" s="18" t="b">
        <v>0</v>
      </c>
      <c r="T100" s="18" t="b">
        <v>0</v>
      </c>
      <c r="U100" s="18" t="b">
        <v>0</v>
      </c>
    </row>
    <row r="101" spans="1:21" ht="12.75">
      <c r="A101" s="1" t="e">
        <f t="shared" ca="1" si="4"/>
        <v>#NAME?</v>
      </c>
      <c r="B101" s="19">
        <v>45188</v>
      </c>
      <c r="C101" s="22">
        <v>89007153</v>
      </c>
      <c r="D101" s="10" t="s">
        <v>2386</v>
      </c>
      <c r="E101" s="11" t="str">
        <f>CONCATENATE("https://fjong.com/admin/pages/edit-",LEFT(D101,FIND(".",D101) - 1),"/",D101)</f>
        <v>https://fjong.com/admin/pages/edit-outfit/outfit.0b851632b47f44c2bb4e438c691d3f6d</v>
      </c>
      <c r="F101" s="23" t="s">
        <v>2387</v>
      </c>
      <c r="G101" s="23" t="s">
        <v>2259</v>
      </c>
      <c r="H101" s="12" t="s">
        <v>2259</v>
      </c>
      <c r="I101" s="12" t="b">
        <f>VLOOKUP(H101,'Partner info'!$A$3:$B$100,2,FALSE)</f>
        <v>1</v>
      </c>
      <c r="J101" s="13" t="s">
        <v>24</v>
      </c>
      <c r="K101" s="14" t="s">
        <v>25</v>
      </c>
      <c r="L101" s="15" t="s">
        <v>38</v>
      </c>
      <c r="M101" s="16"/>
      <c r="N101" s="16"/>
      <c r="O101" s="12">
        <v>3000</v>
      </c>
      <c r="P101" s="12">
        <f t="shared" si="5"/>
        <v>600</v>
      </c>
      <c r="Q101" s="12"/>
      <c r="R101" s="18" t="b">
        <v>0</v>
      </c>
      <c r="S101" s="18" t="b">
        <v>0</v>
      </c>
      <c r="T101" s="18" t="b">
        <v>0</v>
      </c>
      <c r="U101" s="18" t="b">
        <v>0</v>
      </c>
    </row>
    <row r="102" spans="1:21" ht="12.75">
      <c r="A102" s="1" t="e">
        <f t="shared" ca="1" si="4"/>
        <v>#NAME?</v>
      </c>
      <c r="B102" s="19" t="s">
        <v>20</v>
      </c>
      <c r="C102" s="9">
        <v>88100892</v>
      </c>
      <c r="D102" s="10" t="s">
        <v>2189</v>
      </c>
      <c r="E102" s="20" t="str">
        <f>CONCATENATE("https://fjong.com/admin/pages/edit-",LEFT(D102,FIND(".",D102) - 1),"/",D102)</f>
        <v>https://fjong.com/admin/pages/edit-outfit/outfit.0be9f27abad946bb85bf726761aa1042</v>
      </c>
      <c r="F102" s="12" t="s">
        <v>2190</v>
      </c>
      <c r="G102" s="12" t="s">
        <v>1089</v>
      </c>
      <c r="H102" s="12" t="s">
        <v>57</v>
      </c>
      <c r="I102" s="12" t="b">
        <f>VLOOKUP(H102,'Partner info'!$A$3:$B$100,2,FALSE)</f>
        <v>1</v>
      </c>
      <c r="J102" s="13" t="s">
        <v>24</v>
      </c>
      <c r="K102" s="14" t="s">
        <v>25</v>
      </c>
      <c r="L102" s="15" t="s">
        <v>38</v>
      </c>
      <c r="M102" s="16"/>
      <c r="N102" s="16"/>
      <c r="O102" s="12">
        <v>2400</v>
      </c>
      <c r="P102" s="12">
        <f t="shared" si="5"/>
        <v>480</v>
      </c>
      <c r="Q102" s="12"/>
      <c r="R102" s="18" t="b">
        <v>0</v>
      </c>
      <c r="S102" s="18" t="b">
        <v>0</v>
      </c>
      <c r="T102" s="18" t="b">
        <v>0</v>
      </c>
      <c r="U102" s="18" t="b">
        <v>0</v>
      </c>
    </row>
    <row r="103" spans="1:21" ht="12.75">
      <c r="A103" s="1" t="e">
        <f t="shared" ca="1" si="4"/>
        <v>#NAME?</v>
      </c>
      <c r="B103" s="9" t="s">
        <v>20</v>
      </c>
      <c r="C103" s="9">
        <v>88000171</v>
      </c>
      <c r="D103" s="10" t="s">
        <v>2130</v>
      </c>
      <c r="E103" s="11" t="str">
        <f>CONCATENATE("https://fjong.com/admin/pages/edit-",LEFT(D103,FIND(".",D103) - 1),"/",D103)</f>
        <v>https://fjong.com/admin/pages/edit-outfit/outfit.0c20133857c441f59e528b29387fed2b</v>
      </c>
      <c r="F103" s="12" t="s">
        <v>1196</v>
      </c>
      <c r="G103" s="12" t="s">
        <v>384</v>
      </c>
      <c r="H103" s="12" t="s">
        <v>32</v>
      </c>
      <c r="I103" s="12" t="b">
        <f>VLOOKUP(H103,'Partner info'!$A$3:$B$100,2,FALSE)</f>
        <v>1</v>
      </c>
      <c r="J103" s="13" t="s">
        <v>24</v>
      </c>
      <c r="K103" s="14" t="s">
        <v>25</v>
      </c>
      <c r="L103" s="15" t="s">
        <v>38</v>
      </c>
      <c r="M103" s="16"/>
      <c r="N103" s="16"/>
      <c r="O103" s="12">
        <v>900</v>
      </c>
      <c r="P103" s="12">
        <f t="shared" si="5"/>
        <v>180</v>
      </c>
      <c r="Q103" s="12"/>
      <c r="R103" s="18" t="b">
        <v>0</v>
      </c>
      <c r="S103" s="18" t="b">
        <v>0</v>
      </c>
      <c r="T103" s="18" t="b">
        <v>0</v>
      </c>
      <c r="U103" s="18" t="b">
        <v>0</v>
      </c>
    </row>
    <row r="104" spans="1:21" ht="12.75">
      <c r="A104" s="1" t="e">
        <f t="shared" ca="1" si="4"/>
        <v>#NAME?</v>
      </c>
      <c r="B104" s="19" t="s">
        <v>20</v>
      </c>
      <c r="C104" s="9" t="s">
        <v>1687</v>
      </c>
      <c r="D104" s="10" t="s">
        <v>1688</v>
      </c>
      <c r="E104" s="20" t="str">
        <f>CONCATENATE("https://fjong.com/admin/pages/edit-",LEFT(D104,FIND(".",D104) - 1),"/",D104)</f>
        <v>https://fjong.com/admin/pages/edit-outfit/outfit.0cac6908c7c84c2ab497ead9592357b9</v>
      </c>
      <c r="F104" s="12" t="s">
        <v>1689</v>
      </c>
      <c r="G104" s="12" t="s">
        <v>740</v>
      </c>
      <c r="H104" s="12" t="s">
        <v>57</v>
      </c>
      <c r="I104" s="12" t="b">
        <f>VLOOKUP(H104,'Partner info'!$A$3:$B$100,2,FALSE)</f>
        <v>1</v>
      </c>
      <c r="J104" s="13" t="s">
        <v>24</v>
      </c>
      <c r="K104" s="14" t="s">
        <v>25</v>
      </c>
      <c r="L104" s="15" t="s">
        <v>38</v>
      </c>
      <c r="M104" s="16"/>
      <c r="N104" s="16"/>
      <c r="O104" s="12">
        <v>2000</v>
      </c>
      <c r="P104" s="12">
        <f t="shared" si="5"/>
        <v>400</v>
      </c>
      <c r="Q104" s="21" t="s">
        <v>145</v>
      </c>
      <c r="R104" s="18" t="b">
        <v>0</v>
      </c>
      <c r="S104" s="18" t="b">
        <v>0</v>
      </c>
      <c r="T104" s="18" t="b">
        <v>0</v>
      </c>
      <c r="U104" s="18" t="b">
        <v>0</v>
      </c>
    </row>
    <row r="105" spans="1:21" ht="12.75">
      <c r="A105" s="1" t="e">
        <f t="shared" ca="1" si="4"/>
        <v>#NAME?</v>
      </c>
      <c r="B105" s="9" t="s">
        <v>20</v>
      </c>
      <c r="C105" s="9">
        <v>88100346</v>
      </c>
      <c r="D105" s="10" t="s">
        <v>735</v>
      </c>
      <c r="E105" s="11" t="str">
        <f>CONCATENATE("https://fjong.com/admin/pages/edit-",LEFT(D105,FIND(".",D105) - 1),"/",D105)</f>
        <v>https://fjong.com/admin/pages/edit-outfit/outfit.0d1682558d8e43fa830ad2846c3e9f46</v>
      </c>
      <c r="F105" s="12" t="s">
        <v>736</v>
      </c>
      <c r="G105" s="12" t="s">
        <v>737</v>
      </c>
      <c r="H105" s="12" t="s">
        <v>89</v>
      </c>
      <c r="I105" s="12" t="b">
        <f>VLOOKUP(H105,'Partner info'!$A$3:$B$100,2,FALSE)</f>
        <v>1</v>
      </c>
      <c r="J105" s="13" t="s">
        <v>24</v>
      </c>
      <c r="K105" s="14" t="s">
        <v>25</v>
      </c>
      <c r="L105" s="15" t="s">
        <v>38</v>
      </c>
      <c r="M105" s="16"/>
      <c r="N105" s="16"/>
      <c r="O105" s="12">
        <v>1000</v>
      </c>
      <c r="P105" s="12">
        <f t="shared" si="5"/>
        <v>200</v>
      </c>
      <c r="Q105" s="21" t="s">
        <v>139</v>
      </c>
      <c r="R105" s="18" t="b">
        <v>0</v>
      </c>
      <c r="S105" s="18" t="b">
        <v>0</v>
      </c>
      <c r="T105" s="18" t="b">
        <v>0</v>
      </c>
      <c r="U105" s="18" t="b">
        <v>0</v>
      </c>
    </row>
    <row r="106" spans="1:21" ht="12.75">
      <c r="A106" s="1" t="e">
        <f t="shared" ca="1" si="4"/>
        <v>#NAME?</v>
      </c>
      <c r="B106" s="19">
        <v>44936</v>
      </c>
      <c r="C106" s="9">
        <v>89004154</v>
      </c>
      <c r="D106" s="10" t="s">
        <v>695</v>
      </c>
      <c r="E106" s="20" t="s">
        <v>1792</v>
      </c>
      <c r="F106" s="12" t="s">
        <v>1793</v>
      </c>
      <c r="G106" s="12" t="s">
        <v>67</v>
      </c>
      <c r="H106" s="12" t="s">
        <v>67</v>
      </c>
      <c r="I106" s="12" t="b">
        <f>VLOOKUP(H106,'Partner info'!$A$3:$B$100,2,FALSE)</f>
        <v>1</v>
      </c>
      <c r="J106" s="13" t="s">
        <v>24</v>
      </c>
      <c r="K106" s="14" t="s">
        <v>25</v>
      </c>
      <c r="L106" s="15" t="s">
        <v>38</v>
      </c>
      <c r="M106" s="16"/>
      <c r="N106" s="16"/>
      <c r="O106" s="12">
        <v>2900</v>
      </c>
      <c r="P106" s="12">
        <f t="shared" si="5"/>
        <v>580</v>
      </c>
      <c r="Q106" s="21" t="s">
        <v>145</v>
      </c>
      <c r="R106" s="18" t="b">
        <v>0</v>
      </c>
      <c r="S106" s="18" t="b">
        <v>0</v>
      </c>
      <c r="T106" s="18" t="b">
        <v>0</v>
      </c>
      <c r="U106" s="18" t="b">
        <v>0</v>
      </c>
    </row>
    <row r="107" spans="1:21" ht="12.75">
      <c r="A107" s="1" t="e">
        <f t="shared" ca="1" si="4"/>
        <v>#NAME?</v>
      </c>
      <c r="B107" s="19">
        <v>44888</v>
      </c>
      <c r="C107" s="9">
        <v>88101185</v>
      </c>
      <c r="D107" s="10" t="s">
        <v>695</v>
      </c>
      <c r="E107" s="20" t="str">
        <f>CONCATENATE("https://fjong.com/admin/pages/edit-",LEFT(D107,FIND(".",D107) - 1),"/",D107)</f>
        <v>https://fjong.com/admin/pages/edit-outfit/outfit.0d500dc7edb74304b062649cbd3ce268</v>
      </c>
      <c r="F107" s="12" t="s">
        <v>696</v>
      </c>
      <c r="G107" s="12" t="s">
        <v>697</v>
      </c>
      <c r="H107" s="12" t="s">
        <v>698</v>
      </c>
      <c r="I107" s="12" t="b">
        <f>VLOOKUP(H107,'Partner info'!$A$3:$B$100,2,FALSE)</f>
        <v>1</v>
      </c>
      <c r="J107" s="13" t="s">
        <v>24</v>
      </c>
      <c r="K107" s="14" t="s">
        <v>25</v>
      </c>
      <c r="L107" s="15" t="s">
        <v>38</v>
      </c>
      <c r="M107" s="16"/>
      <c r="N107" s="16"/>
      <c r="O107" s="12">
        <v>1500</v>
      </c>
      <c r="P107" s="12">
        <f t="shared" si="5"/>
        <v>300</v>
      </c>
      <c r="Q107" s="21" t="s">
        <v>145</v>
      </c>
      <c r="R107" s="18" t="b">
        <v>0</v>
      </c>
      <c r="S107" s="18" t="b">
        <v>0</v>
      </c>
      <c r="T107" s="18" t="b">
        <v>0</v>
      </c>
      <c r="U107" s="18" t="b">
        <v>1</v>
      </c>
    </row>
    <row r="108" spans="1:21" ht="12.75">
      <c r="A108" s="8"/>
      <c r="B108" s="19">
        <v>45061</v>
      </c>
      <c r="C108" s="22">
        <v>89003502</v>
      </c>
      <c r="D108" s="10" t="s">
        <v>2656</v>
      </c>
      <c r="E108" s="11" t="str">
        <f>CONCATENATE("https://fjong.com/admin/pages/edit-",LEFT(D108,FIND(".",D108) - 1),"/",D108)</f>
        <v>https://fjong.com/admin/pages/edit-outfit/outfit.0d9f8d1b979b440c95059e5072bbbe16</v>
      </c>
      <c r="F108" s="23" t="s">
        <v>2657</v>
      </c>
      <c r="G108" s="23" t="s">
        <v>23</v>
      </c>
      <c r="H108" s="12" t="s">
        <v>23</v>
      </c>
      <c r="I108" s="12" t="b">
        <f>VLOOKUP(H108,'Partner info'!$A$3:$B$100,2,FALSE)</f>
        <v>1</v>
      </c>
      <c r="J108" s="13" t="s">
        <v>24</v>
      </c>
      <c r="K108" s="14" t="s">
        <v>25</v>
      </c>
      <c r="L108" s="15" t="s">
        <v>338</v>
      </c>
      <c r="M108" s="16" t="s">
        <v>411</v>
      </c>
      <c r="N108" s="16"/>
      <c r="O108" s="12">
        <v>2400</v>
      </c>
      <c r="P108" s="12">
        <v>600</v>
      </c>
      <c r="Q108" s="21" t="s">
        <v>52</v>
      </c>
      <c r="R108" s="18" t="b">
        <v>1</v>
      </c>
      <c r="S108" s="18" t="b">
        <v>1</v>
      </c>
      <c r="T108" s="18" t="b">
        <v>1</v>
      </c>
      <c r="U108" s="18" t="b">
        <v>1</v>
      </c>
    </row>
    <row r="109" spans="1:21" ht="12.75">
      <c r="A109" s="1" t="e">
        <f t="shared" ref="A109:A114" ca="1" si="6">IF(K109="Yes",_xludf.IMAGE("https://i.imgur.com/fKx8ugK.png",3),IF(K109="Not found",_xludf.IMAGE("https://i.imgur.com/NnPyonJ.png",3),IF(K109="",_xludf.IMAGE("https://i.imgur.com/x4IXK6M.png",3))))</f>
        <v>#NAME?</v>
      </c>
      <c r="B109" s="9" t="s">
        <v>295</v>
      </c>
      <c r="C109" s="22">
        <v>88200580</v>
      </c>
      <c r="D109" s="10" t="s">
        <v>1372</v>
      </c>
      <c r="E109" s="11" t="str">
        <f>CONCATENATE("https://fjong.com/admin/pages/edit-",LEFT(D109,FIND(".",D109) - 1),"/",D109)</f>
        <v>https://fjong.com/admin/pages/edit-outfit/outfit.0dcd9f8fa95a4d81a7bb43df05668e4d</v>
      </c>
      <c r="F109" s="23" t="s">
        <v>1373</v>
      </c>
      <c r="G109" s="23" t="s">
        <v>1374</v>
      </c>
      <c r="H109" s="12" t="s">
        <v>299</v>
      </c>
      <c r="I109" s="12" t="b">
        <f>VLOOKUP(H109,'Partner info'!$A$3:$B$100,2,FALSE)</f>
        <v>1</v>
      </c>
      <c r="J109" s="13" t="s">
        <v>24</v>
      </c>
      <c r="K109" s="14" t="s">
        <v>25</v>
      </c>
      <c r="L109" s="15" t="s">
        <v>38</v>
      </c>
      <c r="M109" s="16"/>
      <c r="N109" s="16"/>
      <c r="O109" s="12">
        <v>1400</v>
      </c>
      <c r="P109" s="12">
        <f t="shared" ref="P109:P114" si="7">O109*0.2</f>
        <v>280</v>
      </c>
      <c r="Q109" s="21" t="s">
        <v>190</v>
      </c>
      <c r="R109" s="18" t="b">
        <v>0</v>
      </c>
      <c r="S109" s="18" t="b">
        <v>0</v>
      </c>
      <c r="T109" s="18" t="b">
        <v>0</v>
      </c>
      <c r="U109" s="18" t="b">
        <v>1</v>
      </c>
    </row>
    <row r="110" spans="1:21" ht="12.75">
      <c r="A110" s="1" t="e">
        <f t="shared" ca="1" si="6"/>
        <v>#NAME?</v>
      </c>
      <c r="B110" s="19">
        <v>45061</v>
      </c>
      <c r="C110" s="22">
        <v>89001333</v>
      </c>
      <c r="D110" s="10" t="s">
        <v>2715</v>
      </c>
      <c r="E110" s="11" t="str">
        <f>CONCATENATE("https://fjong.com/admin/pages/edit-",LEFT(D110,FIND(".",D110) - 1),"/",D110)</f>
        <v>https://fjong.com/admin/pages/edit-outfit/outfit.0de0bdfd2b7446978b4acf5a593630ed</v>
      </c>
      <c r="F110" s="23" t="s">
        <v>2716</v>
      </c>
      <c r="G110" s="23" t="s">
        <v>759</v>
      </c>
      <c r="H110" s="12" t="s">
        <v>759</v>
      </c>
      <c r="I110" s="12" t="b">
        <f>VLOOKUP(H110,'Partner info'!$A$3:$B$100,2,FALSE)</f>
        <v>1</v>
      </c>
      <c r="J110" s="13" t="s">
        <v>24</v>
      </c>
      <c r="K110" s="14" t="s">
        <v>25</v>
      </c>
      <c r="L110" s="15" t="s">
        <v>38</v>
      </c>
      <c r="M110" s="16"/>
      <c r="N110" s="16"/>
      <c r="O110" s="12">
        <v>1100</v>
      </c>
      <c r="P110" s="12">
        <f t="shared" si="7"/>
        <v>220</v>
      </c>
      <c r="Q110" s="21" t="s">
        <v>190</v>
      </c>
      <c r="R110" s="18" t="b">
        <v>0</v>
      </c>
      <c r="S110" s="18" t="b">
        <v>0</v>
      </c>
      <c r="T110" s="18" t="b">
        <v>0</v>
      </c>
      <c r="U110" s="18" t="b">
        <v>0</v>
      </c>
    </row>
    <row r="111" spans="1:21" ht="12.75">
      <c r="A111" s="1" t="e">
        <f t="shared" ca="1" si="6"/>
        <v>#NAME?</v>
      </c>
      <c r="B111" s="19">
        <v>45184</v>
      </c>
      <c r="C111" s="22">
        <v>89008491</v>
      </c>
      <c r="D111" s="81" t="s">
        <v>2852</v>
      </c>
      <c r="E111" s="11" t="str">
        <f>CONCATENATE("https://fjong.com/admin/pages/edit-",LEFT(D111,FIND(".",D111) - 1),"/",D111)</f>
        <v>https://fjong.com/admin/pages/edit-outfit/outfit.0de869d31f424399b9c82775db98449d</v>
      </c>
      <c r="F111" s="82" t="s">
        <v>2853</v>
      </c>
      <c r="G111" s="23" t="s">
        <v>1160</v>
      </c>
      <c r="H111" s="83" t="s">
        <v>32</v>
      </c>
      <c r="I111" s="12" t="b">
        <f>VLOOKUP(H111,'Partner info'!$A$3:$B$100,2,FALSE)</f>
        <v>1</v>
      </c>
      <c r="J111" s="13" t="s">
        <v>24</v>
      </c>
      <c r="K111" s="14" t="s">
        <v>25</v>
      </c>
      <c r="L111" s="15" t="s">
        <v>38</v>
      </c>
      <c r="M111" s="16"/>
      <c r="N111" s="16"/>
      <c r="O111" s="12">
        <v>1100</v>
      </c>
      <c r="P111" s="12">
        <f t="shared" si="7"/>
        <v>220</v>
      </c>
      <c r="Q111" s="12"/>
      <c r="R111" s="18" t="b">
        <v>0</v>
      </c>
      <c r="S111" s="18" t="b">
        <v>0</v>
      </c>
      <c r="T111" s="18" t="b">
        <v>0</v>
      </c>
      <c r="U111" s="18" t="b">
        <v>0</v>
      </c>
    </row>
    <row r="112" spans="1:21" ht="12.75">
      <c r="A112" s="1" t="e">
        <f t="shared" ca="1" si="6"/>
        <v>#NAME?</v>
      </c>
      <c r="B112" s="19">
        <v>45184</v>
      </c>
      <c r="C112" s="22">
        <v>88200289</v>
      </c>
      <c r="D112" s="81" t="s">
        <v>2984</v>
      </c>
      <c r="E112" s="11" t="str">
        <f>CONCATENATE("https://fjong.com/admin/pages/edit-",LEFT(D112,FIND(".",D112) - 1),"/",D112)</f>
        <v>https://fjong.com/admin/pages/edit-outfit/outfit.0e083ac25d7e42db96299b2528122198</v>
      </c>
      <c r="F112" s="82" t="s">
        <v>2985</v>
      </c>
      <c r="G112" s="23" t="s">
        <v>1132</v>
      </c>
      <c r="H112" s="83" t="s">
        <v>1132</v>
      </c>
      <c r="I112" s="12" t="b">
        <f>VLOOKUP(H112,'Partner info'!$A$3:$B$100,2,FALSE)</f>
        <v>1</v>
      </c>
      <c r="J112" s="13" t="s">
        <v>24</v>
      </c>
      <c r="K112" s="14" t="s">
        <v>25</v>
      </c>
      <c r="L112" s="15" t="s">
        <v>38</v>
      </c>
      <c r="M112" s="16"/>
      <c r="N112" s="16"/>
      <c r="O112" s="12">
        <v>900</v>
      </c>
      <c r="P112" s="12">
        <f t="shared" si="7"/>
        <v>180</v>
      </c>
      <c r="Q112" s="21" t="s">
        <v>145</v>
      </c>
      <c r="R112" s="18" t="b">
        <v>0</v>
      </c>
      <c r="S112" s="18" t="b">
        <v>0</v>
      </c>
      <c r="T112" s="18" t="b">
        <v>0</v>
      </c>
      <c r="U112" s="18" t="b">
        <v>0</v>
      </c>
    </row>
    <row r="113" spans="1:21" ht="12.75">
      <c r="A113" s="1" t="e">
        <f t="shared" ca="1" si="6"/>
        <v>#NAME?</v>
      </c>
      <c r="B113" s="19">
        <v>45272</v>
      </c>
      <c r="C113" s="22">
        <v>89003644</v>
      </c>
      <c r="D113" s="10" t="s">
        <v>1416</v>
      </c>
      <c r="E113" s="11" t="str">
        <f>CONCATENATE("https://fjong.com/admin/pages/edit-",LEFT(D113,FIND(".",D113) - 1),"/",D113)</f>
        <v>https://fjong.com/admin/pages/edit-outfit/outfit.0e3d1cd3cac34dc7bcacd5a9faa3a6be</v>
      </c>
      <c r="F113" s="23" t="s">
        <v>1417</v>
      </c>
      <c r="G113" s="23" t="s">
        <v>31</v>
      </c>
      <c r="H113" s="12" t="s">
        <v>31</v>
      </c>
      <c r="I113" s="12" t="b">
        <f>VLOOKUP(H113,'Partner info'!$A$3:$B$100,2,FALSE)</f>
        <v>1</v>
      </c>
      <c r="J113" s="13" t="s">
        <v>24</v>
      </c>
      <c r="K113" s="14" t="s">
        <v>25</v>
      </c>
      <c r="L113" s="15" t="s">
        <v>38</v>
      </c>
      <c r="M113" s="16"/>
      <c r="N113" s="16"/>
      <c r="O113" s="12">
        <v>1000</v>
      </c>
      <c r="P113" s="12">
        <f t="shared" si="7"/>
        <v>200</v>
      </c>
      <c r="Q113" s="21" t="s">
        <v>190</v>
      </c>
      <c r="R113" s="18" t="b">
        <v>0</v>
      </c>
      <c r="S113" s="18" t="b">
        <v>0</v>
      </c>
      <c r="T113" s="18" t="b">
        <v>0</v>
      </c>
      <c r="U113" s="18" t="b">
        <v>1</v>
      </c>
    </row>
    <row r="114" spans="1:21" ht="12.75">
      <c r="A114" s="1" t="e">
        <f t="shared" ca="1" si="6"/>
        <v>#NAME?</v>
      </c>
      <c r="B114" s="19">
        <v>45184</v>
      </c>
      <c r="C114" s="22">
        <v>89007674</v>
      </c>
      <c r="D114" s="81" t="s">
        <v>3005</v>
      </c>
      <c r="E114" s="11" t="str">
        <f>CONCATENATE("https://fjong.com/admin/pages/edit-",LEFT(D114,FIND(".",D114) - 1),"/",D114)</f>
        <v>https://fjong.com/admin/pages/edit-outfit/outfit.0e83d5951196473d9a5492ced2f485f5</v>
      </c>
      <c r="F114" s="82" t="s">
        <v>3006</v>
      </c>
      <c r="G114" s="23" t="s">
        <v>508</v>
      </c>
      <c r="H114" s="83" t="s">
        <v>508</v>
      </c>
      <c r="I114" s="12" t="b">
        <f>VLOOKUP(H114,'Partner info'!$A$3:$B$100,2,FALSE)</f>
        <v>1</v>
      </c>
      <c r="J114" s="13" t="s">
        <v>24</v>
      </c>
      <c r="K114" s="14" t="s">
        <v>25</v>
      </c>
      <c r="L114" s="15" t="s">
        <v>286</v>
      </c>
      <c r="M114" s="16"/>
      <c r="N114" s="16"/>
      <c r="O114" s="12">
        <v>2500</v>
      </c>
      <c r="P114" s="12">
        <f t="shared" si="7"/>
        <v>500</v>
      </c>
      <c r="Q114" s="21" t="s">
        <v>52</v>
      </c>
      <c r="R114" s="18" t="b">
        <v>0</v>
      </c>
      <c r="S114" s="18" t="b">
        <v>1</v>
      </c>
      <c r="T114" s="18" t="b">
        <v>1</v>
      </c>
      <c r="U114" s="18" t="b">
        <v>1</v>
      </c>
    </row>
    <row r="115" spans="1:21" ht="12.75">
      <c r="A115" s="8"/>
      <c r="B115" s="19">
        <v>45061</v>
      </c>
      <c r="C115" s="22">
        <v>89004945</v>
      </c>
      <c r="D115" s="10" t="s">
        <v>2687</v>
      </c>
      <c r="E115" s="11" t="str">
        <f>CONCATENATE("https://fjong.com/admin/pages/edit-",LEFT(D115,FIND(".",D115) - 1),"/",D115)</f>
        <v>https://fjong.com/admin/pages/edit-outfit/outfit.0e8c1bed7cca467bbc7ddccdabfbe289</v>
      </c>
      <c r="F115" s="23" t="s">
        <v>2686</v>
      </c>
      <c r="G115" s="23" t="s">
        <v>23</v>
      </c>
      <c r="H115" s="23" t="s">
        <v>23</v>
      </c>
      <c r="I115" s="12" t="b">
        <f>VLOOKUP(H115,'Partner info'!$A$3:$B$100,2,FALSE)</f>
        <v>1</v>
      </c>
      <c r="J115" s="13" t="s">
        <v>24</v>
      </c>
      <c r="K115" s="14" t="s">
        <v>25</v>
      </c>
      <c r="L115" s="15" t="s">
        <v>286</v>
      </c>
      <c r="M115" s="16" t="s">
        <v>428</v>
      </c>
      <c r="N115" s="16"/>
      <c r="O115" s="12">
        <v>2500</v>
      </c>
      <c r="P115" s="12">
        <v>600</v>
      </c>
      <c r="Q115" s="21" t="s">
        <v>52</v>
      </c>
      <c r="R115" s="18" t="b">
        <v>0</v>
      </c>
      <c r="S115" s="18" t="b">
        <v>1</v>
      </c>
      <c r="T115" s="18" t="b">
        <v>1</v>
      </c>
      <c r="U115" s="18" t="b">
        <v>1</v>
      </c>
    </row>
    <row r="116" spans="1:21" ht="12.75">
      <c r="A116" s="1" t="e">
        <f t="shared" ref="A116:A127" ca="1" si="8">IF(K116="Yes",_xludf.IMAGE("https://i.imgur.com/fKx8ugK.png",3),IF(K116="Not found",_xludf.IMAGE("https://i.imgur.com/NnPyonJ.png",3),IF(K116="",_xludf.IMAGE("https://i.imgur.com/x4IXK6M.png",3))))</f>
        <v>#NAME?</v>
      </c>
      <c r="B116" s="19">
        <v>45188</v>
      </c>
      <c r="C116" s="22">
        <v>89007283</v>
      </c>
      <c r="D116" s="10" t="s">
        <v>2355</v>
      </c>
      <c r="E116" s="11" t="str">
        <f>CONCATENATE("https://fjong.com/admin/pages/edit-",LEFT(D116,FIND(".",D116) - 1),"/",D116)</f>
        <v>https://fjong.com/admin/pages/edit-outfit/outfit.0e92130f6b144c8db776928ba4f0e01c</v>
      </c>
      <c r="F116" s="23" t="s">
        <v>2353</v>
      </c>
      <c r="G116" s="23" t="s">
        <v>2259</v>
      </c>
      <c r="H116" s="12" t="s">
        <v>2259</v>
      </c>
      <c r="I116" s="12" t="b">
        <f>VLOOKUP(H116,'Partner info'!$A$3:$B$100,2,FALSE)</f>
        <v>1</v>
      </c>
      <c r="J116" s="13" t="s">
        <v>24</v>
      </c>
      <c r="K116" s="14" t="s">
        <v>25</v>
      </c>
      <c r="L116" s="15" t="s">
        <v>38</v>
      </c>
      <c r="M116" s="16"/>
      <c r="N116" s="16"/>
      <c r="O116" s="12">
        <v>900</v>
      </c>
      <c r="P116" s="12">
        <f>O116*0.2</f>
        <v>180</v>
      </c>
      <c r="Q116" s="12"/>
      <c r="R116" s="18" t="b">
        <v>0</v>
      </c>
      <c r="S116" s="18" t="b">
        <v>0</v>
      </c>
      <c r="T116" s="18" t="b">
        <v>0</v>
      </c>
      <c r="U116" s="18" t="b">
        <v>0</v>
      </c>
    </row>
    <row r="117" spans="1:21" ht="12.75">
      <c r="A117" s="1" t="e">
        <f t="shared" ca="1" si="8"/>
        <v>#NAME?</v>
      </c>
      <c r="B117" s="19">
        <v>44936</v>
      </c>
      <c r="C117" s="9">
        <v>88101162</v>
      </c>
      <c r="D117" s="10" t="s">
        <v>907</v>
      </c>
      <c r="E117" s="20" t="s">
        <v>908</v>
      </c>
      <c r="F117" s="12" t="s">
        <v>909</v>
      </c>
      <c r="G117" s="12" t="s">
        <v>740</v>
      </c>
      <c r="H117" s="12" t="s">
        <v>57</v>
      </c>
      <c r="I117" s="12" t="b">
        <f>VLOOKUP(H117,'Partner info'!$A$3:$B$100,2,FALSE)</f>
        <v>1</v>
      </c>
      <c r="J117" s="13" t="s">
        <v>24</v>
      </c>
      <c r="K117" s="14" t="s">
        <v>25</v>
      </c>
      <c r="L117" s="15" t="s">
        <v>286</v>
      </c>
      <c r="M117" s="16" t="s">
        <v>435</v>
      </c>
      <c r="N117" s="16"/>
      <c r="O117" s="12">
        <v>1900</v>
      </c>
      <c r="P117" s="12">
        <v>599</v>
      </c>
      <c r="Q117" s="21" t="s">
        <v>52</v>
      </c>
      <c r="R117" s="18" t="b">
        <v>0</v>
      </c>
      <c r="S117" s="18" t="b">
        <v>1</v>
      </c>
      <c r="T117" s="18" t="b">
        <v>1</v>
      </c>
      <c r="U117" s="18" t="b">
        <v>1</v>
      </c>
    </row>
    <row r="118" spans="1:21" ht="25.5">
      <c r="A118" s="1" t="e">
        <f t="shared" ca="1" si="8"/>
        <v>#NAME?</v>
      </c>
      <c r="B118" s="19">
        <v>44936</v>
      </c>
      <c r="C118" s="9">
        <v>88200465</v>
      </c>
      <c r="D118" s="10" t="s">
        <v>1065</v>
      </c>
      <c r="E118" s="20" t="s">
        <v>1066</v>
      </c>
      <c r="F118" s="12" t="s">
        <v>1067</v>
      </c>
      <c r="G118" s="12" t="s">
        <v>67</v>
      </c>
      <c r="H118" s="100" t="s">
        <v>67</v>
      </c>
      <c r="I118" s="12" t="b">
        <f>VLOOKUP(H118,'Partner info'!$A$3:$B$100,2,FALSE)</f>
        <v>1</v>
      </c>
      <c r="J118" s="13" t="s">
        <v>24</v>
      </c>
      <c r="K118" s="14" t="s">
        <v>25</v>
      </c>
      <c r="L118" s="15" t="s">
        <v>38</v>
      </c>
      <c r="M118" s="16"/>
      <c r="N118" s="16"/>
      <c r="O118" s="12">
        <v>2000</v>
      </c>
      <c r="P118" s="12">
        <f>O118*0.2</f>
        <v>400</v>
      </c>
      <c r="Q118" s="21" t="s">
        <v>145</v>
      </c>
      <c r="R118" s="18" t="b">
        <v>0</v>
      </c>
      <c r="S118" s="18" t="b">
        <v>0</v>
      </c>
      <c r="T118" s="18" t="b">
        <v>0</v>
      </c>
      <c r="U118" s="18" t="b">
        <v>0</v>
      </c>
    </row>
    <row r="119" spans="1:21" ht="12.75">
      <c r="A119" s="8" t="e">
        <f t="shared" ca="1" si="8"/>
        <v>#NAME?</v>
      </c>
      <c r="B119" s="19" t="s">
        <v>20</v>
      </c>
      <c r="C119" s="9" t="s">
        <v>2049</v>
      </c>
      <c r="D119" s="10" t="s">
        <v>2050</v>
      </c>
      <c r="E119" s="20" t="str">
        <f>CONCATENATE("https://fjong.com/admin/pages/edit-",LEFT(D119,FIND(".",D119) - 1),"/",D119)</f>
        <v>https://fjong.com/admin/pages/edit-outfit/outfit.0efb674998e64290b542673894e4bffe</v>
      </c>
      <c r="F119" s="12" t="s">
        <v>2051</v>
      </c>
      <c r="G119" s="12" t="s">
        <v>88</v>
      </c>
      <c r="H119" s="12" t="s">
        <v>57</v>
      </c>
      <c r="I119" s="12" t="b">
        <f>VLOOKUP(H119,'Partner info'!$A$3:$B$100,2,FALSE)</f>
        <v>1</v>
      </c>
      <c r="J119" s="13" t="s">
        <v>24</v>
      </c>
      <c r="K119" s="14" t="s">
        <v>25</v>
      </c>
      <c r="L119" s="15" t="s">
        <v>338</v>
      </c>
      <c r="M119" s="16" t="e">
        <f t="shared" ref="M119:M120" ca="1" si="9">_xludf.IFS(L119="4 - minor defects","&lt;Please add description&gt;",L119="5 - damaged","&lt;Please add description&gt;",L119="6 - redesigned","&lt;Please add description&gt;",L119="1 - as new"," ",L119="2 - very good condition"," ",L119="3 - good condition"," ",L119=""," ")</f>
        <v>#NAME?</v>
      </c>
      <c r="N119" s="16"/>
      <c r="O119" s="12">
        <v>2500</v>
      </c>
      <c r="P119" s="12">
        <v>849</v>
      </c>
      <c r="Q119" s="21" t="s">
        <v>52</v>
      </c>
      <c r="R119" s="18" t="b">
        <v>0</v>
      </c>
      <c r="S119" s="18" t="b">
        <v>1</v>
      </c>
      <c r="T119" s="18" t="b">
        <v>1</v>
      </c>
      <c r="U119" s="18" t="b">
        <v>1</v>
      </c>
    </row>
    <row r="120" spans="1:21" ht="12.75">
      <c r="A120" s="8" t="e">
        <f t="shared" ca="1" si="8"/>
        <v>#NAME?</v>
      </c>
      <c r="B120" s="9" t="s">
        <v>3078</v>
      </c>
      <c r="C120" s="22">
        <v>88200072</v>
      </c>
      <c r="D120" s="10" t="s">
        <v>3313</v>
      </c>
      <c r="E120" s="11" t="str">
        <f>CONCATENATE("https://fjong.com/admin/pages/edit-",LEFT(D120,FIND(".",D120) - 1),"/",D120)</f>
        <v>https://fjong.com/admin/pages/edit-outfit/outfit.0eaa358af14e469894062591bd42f38b</v>
      </c>
      <c r="F120" s="23" t="s">
        <v>3314</v>
      </c>
      <c r="G120" s="23" t="s">
        <v>3308</v>
      </c>
      <c r="H120" s="12" t="s">
        <v>170</v>
      </c>
      <c r="I120" s="12" t="b">
        <f>VLOOKUP(H120,'Partner info'!$A$3:$B$100,2,FALSE)</f>
        <v>1</v>
      </c>
      <c r="J120" s="13" t="s">
        <v>24</v>
      </c>
      <c r="K120" s="14" t="s">
        <v>25</v>
      </c>
      <c r="L120" s="15" t="s">
        <v>445</v>
      </c>
      <c r="M120" s="16" t="e">
        <f t="shared" ca="1" si="9"/>
        <v>#NAME?</v>
      </c>
      <c r="N120" s="16"/>
      <c r="O120" s="12">
        <v>2100</v>
      </c>
      <c r="P120" s="12">
        <v>600</v>
      </c>
      <c r="Q120" s="21" t="s">
        <v>52</v>
      </c>
      <c r="R120" s="18" t="b">
        <v>0</v>
      </c>
      <c r="S120" s="18" t="b">
        <v>1</v>
      </c>
      <c r="T120" s="18" t="b">
        <v>1</v>
      </c>
      <c r="U120" s="18" t="b">
        <v>1</v>
      </c>
    </row>
    <row r="121" spans="1:21" ht="12.75">
      <c r="A121" s="1" t="e">
        <f t="shared" ca="1" si="8"/>
        <v>#NAME?</v>
      </c>
      <c r="B121" s="19">
        <v>44938</v>
      </c>
      <c r="C121" s="9">
        <v>89007755</v>
      </c>
      <c r="D121" s="10" t="s">
        <v>1234</v>
      </c>
      <c r="E121" s="20" t="s">
        <v>1235</v>
      </c>
      <c r="F121" s="12" t="s">
        <v>1236</v>
      </c>
      <c r="G121" s="12" t="s">
        <v>1237</v>
      </c>
      <c r="H121" s="12" t="s">
        <v>32</v>
      </c>
      <c r="I121" s="12" t="b">
        <f>VLOOKUP(H121,'Partner info'!$A$3:$B$100,2,FALSE)</f>
        <v>1</v>
      </c>
      <c r="J121" s="13" t="s">
        <v>24</v>
      </c>
      <c r="K121" s="14" t="s">
        <v>25</v>
      </c>
      <c r="L121" s="15" t="s">
        <v>38</v>
      </c>
      <c r="M121" s="16"/>
      <c r="N121" s="16"/>
      <c r="O121" s="12">
        <v>1300</v>
      </c>
      <c r="P121" s="12">
        <f t="shared" ref="P121:P127" si="10">O121*0.2</f>
        <v>260</v>
      </c>
      <c r="Q121" s="21" t="s">
        <v>190</v>
      </c>
      <c r="R121" s="18" t="b">
        <v>0</v>
      </c>
      <c r="S121" s="18" t="b">
        <v>0</v>
      </c>
      <c r="T121" s="18" t="b">
        <v>0</v>
      </c>
      <c r="U121" s="18" t="b">
        <v>0</v>
      </c>
    </row>
    <row r="122" spans="1:21" ht="12.75">
      <c r="A122" s="1" t="e">
        <f t="shared" ca="1" si="8"/>
        <v>#NAME?</v>
      </c>
      <c r="B122" s="19">
        <v>45188</v>
      </c>
      <c r="C122" s="22">
        <v>89007305</v>
      </c>
      <c r="D122" s="10" t="s">
        <v>2366</v>
      </c>
      <c r="E122" s="11" t="str">
        <f>CONCATENATE("https://fjong.com/admin/pages/edit-",LEFT(D122,FIND(".",D122) - 1),"/",D122)</f>
        <v>https://fjong.com/admin/pages/edit-outfit/outfit.0fa577c0f2a5456d9312b3507b4303c6</v>
      </c>
      <c r="F122" s="23" t="s">
        <v>2358</v>
      </c>
      <c r="G122" s="23" t="s">
        <v>2259</v>
      </c>
      <c r="H122" s="12" t="s">
        <v>2259</v>
      </c>
      <c r="I122" s="12" t="b">
        <f>VLOOKUP(H122,'Partner info'!$A$3:$B$100,2,FALSE)</f>
        <v>1</v>
      </c>
      <c r="J122" s="13" t="s">
        <v>24</v>
      </c>
      <c r="K122" s="14" t="s">
        <v>25</v>
      </c>
      <c r="L122" s="15" t="s">
        <v>38</v>
      </c>
      <c r="M122" s="16"/>
      <c r="N122" s="16"/>
      <c r="O122" s="12">
        <v>1300</v>
      </c>
      <c r="P122" s="12">
        <f t="shared" si="10"/>
        <v>260</v>
      </c>
      <c r="Q122" s="21" t="s">
        <v>145</v>
      </c>
      <c r="R122" s="18" t="b">
        <v>0</v>
      </c>
      <c r="S122" s="18" t="b">
        <v>0</v>
      </c>
      <c r="T122" s="18" t="b">
        <v>0</v>
      </c>
      <c r="U122" s="18" t="b">
        <v>0</v>
      </c>
    </row>
    <row r="123" spans="1:21" ht="12.75">
      <c r="A123" s="1" t="e">
        <f t="shared" ca="1" si="8"/>
        <v>#NAME?</v>
      </c>
      <c r="B123" s="9" t="s">
        <v>3078</v>
      </c>
      <c r="C123" s="22">
        <v>89004715</v>
      </c>
      <c r="D123" s="10" t="s">
        <v>3140</v>
      </c>
      <c r="E123" s="11" t="str">
        <f>CONCATENATE("https://fjong.com/admin/pages/edit-",LEFT(D123,FIND(".",D123) - 1),"/",D123)</f>
        <v>https://fjong.com/admin/pages/edit-outfit/outfit.100400d50acc42a4be7fe2f8e438f861</v>
      </c>
      <c r="F123" s="23" t="s">
        <v>3141</v>
      </c>
      <c r="G123" s="23" t="s">
        <v>3142</v>
      </c>
      <c r="H123" s="12" t="s">
        <v>32</v>
      </c>
      <c r="I123" s="12" t="b">
        <f>VLOOKUP(H123,'Partner info'!$A$3:$B$100,2,FALSE)</f>
        <v>1</v>
      </c>
      <c r="J123" s="13" t="s">
        <v>24</v>
      </c>
      <c r="K123" s="14" t="s">
        <v>25</v>
      </c>
      <c r="L123" s="15" t="s">
        <v>38</v>
      </c>
      <c r="M123" s="16"/>
      <c r="N123" s="16"/>
      <c r="O123" s="12">
        <v>900</v>
      </c>
      <c r="P123" s="12">
        <f t="shared" si="10"/>
        <v>180</v>
      </c>
      <c r="Q123" s="21" t="s">
        <v>190</v>
      </c>
      <c r="R123" s="18" t="b">
        <v>0</v>
      </c>
      <c r="S123" s="18" t="b">
        <v>0</v>
      </c>
      <c r="T123" s="18" t="b">
        <v>0</v>
      </c>
      <c r="U123" s="18" t="b">
        <v>0</v>
      </c>
    </row>
    <row r="124" spans="1:21" ht="12.75">
      <c r="A124" s="1" t="e">
        <f t="shared" ca="1" si="8"/>
        <v>#NAME?</v>
      </c>
      <c r="B124" s="57">
        <v>45272</v>
      </c>
      <c r="C124" s="74">
        <v>89005263</v>
      </c>
      <c r="D124" s="44" t="s">
        <v>1894</v>
      </c>
      <c r="E124" s="45" t="str">
        <f>CONCATENATE("https://fjong.com/admin/pages/edit-",LEFT(D124,FIND(".",D124) - 1),"/",D124)</f>
        <v>https://fjong.com/admin/pages/edit-outfit/outfit.1009bfebb9ed4c86aeb46dd5584dd419</v>
      </c>
      <c r="F124" s="75" t="s">
        <v>1895</v>
      </c>
      <c r="G124" s="75" t="s">
        <v>1896</v>
      </c>
      <c r="H124" s="46" t="s">
        <v>1897</v>
      </c>
      <c r="I124" s="46" t="e">
        <f>VLOOKUP(H124,'Partner info'!$A$3:$B$100,2,FALSE)</f>
        <v>#N/A</v>
      </c>
      <c r="J124" s="47" t="s">
        <v>24</v>
      </c>
      <c r="K124" s="14" t="s">
        <v>25</v>
      </c>
      <c r="L124" s="15" t="s">
        <v>38</v>
      </c>
      <c r="M124" s="16"/>
      <c r="N124" s="16"/>
      <c r="O124" s="12">
        <v>1300</v>
      </c>
      <c r="P124" s="12">
        <f t="shared" si="10"/>
        <v>260</v>
      </c>
      <c r="Q124" s="21" t="s">
        <v>145</v>
      </c>
      <c r="R124" s="18" t="b">
        <v>0</v>
      </c>
      <c r="S124" s="18" t="b">
        <v>0</v>
      </c>
      <c r="T124" s="18" t="b">
        <v>0</v>
      </c>
      <c r="U124" s="18" t="b">
        <v>0</v>
      </c>
    </row>
    <row r="125" spans="1:21" ht="12.75">
      <c r="A125" s="1" t="e">
        <f t="shared" ca="1" si="8"/>
        <v>#NAME?</v>
      </c>
      <c r="B125" s="19">
        <v>45188</v>
      </c>
      <c r="C125" s="22">
        <v>89007302</v>
      </c>
      <c r="D125" s="10" t="s">
        <v>2367</v>
      </c>
      <c r="E125" s="11" t="str">
        <f>CONCATENATE("https://fjong.com/admin/pages/edit-",LEFT(D125,FIND(".",D125) - 1),"/",D125)</f>
        <v>https://fjong.com/admin/pages/edit-outfit/outfit.100cfc2babe742dd92867d69ddf0936e</v>
      </c>
      <c r="F125" s="23" t="s">
        <v>2358</v>
      </c>
      <c r="G125" s="23" t="s">
        <v>2259</v>
      </c>
      <c r="H125" s="12" t="s">
        <v>2259</v>
      </c>
      <c r="I125" s="12" t="b">
        <f>VLOOKUP(H125,'Partner info'!$A$3:$B$100,2,FALSE)</f>
        <v>1</v>
      </c>
      <c r="J125" s="13" t="s">
        <v>24</v>
      </c>
      <c r="K125" s="14" t="s">
        <v>25</v>
      </c>
      <c r="L125" s="15" t="s">
        <v>38</v>
      </c>
      <c r="M125" s="16"/>
      <c r="N125" s="16"/>
      <c r="O125" s="12">
        <v>1300</v>
      </c>
      <c r="P125" s="12">
        <f t="shared" si="10"/>
        <v>260</v>
      </c>
      <c r="Q125" s="12"/>
      <c r="R125" s="18" t="b">
        <v>0</v>
      </c>
      <c r="S125" s="18" t="b">
        <v>0</v>
      </c>
      <c r="T125" s="18" t="b">
        <v>0</v>
      </c>
      <c r="U125" s="18" t="b">
        <v>0</v>
      </c>
    </row>
    <row r="126" spans="1:21" ht="12.75">
      <c r="A126" s="1" t="e">
        <f t="shared" ca="1" si="8"/>
        <v>#NAME?</v>
      </c>
      <c r="B126" s="19">
        <v>44826</v>
      </c>
      <c r="C126" s="9">
        <v>89003891</v>
      </c>
      <c r="D126" s="10" t="s">
        <v>251</v>
      </c>
      <c r="E126" s="20" t="s">
        <v>252</v>
      </c>
      <c r="F126" s="12" t="s">
        <v>253</v>
      </c>
      <c r="G126" s="12" t="s">
        <v>254</v>
      </c>
      <c r="H126" s="12" t="s">
        <v>170</v>
      </c>
      <c r="I126" s="12" t="b">
        <f>VLOOKUP(H126,'Partner info'!$A$3:$B$100,2,FALSE)</f>
        <v>1</v>
      </c>
      <c r="J126" s="13" t="s">
        <v>24</v>
      </c>
      <c r="K126" s="14" t="s">
        <v>25</v>
      </c>
      <c r="L126" s="15" t="s">
        <v>286</v>
      </c>
      <c r="M126" s="16"/>
      <c r="N126" s="16"/>
      <c r="O126" s="12">
        <v>8500</v>
      </c>
      <c r="P126" s="12">
        <f t="shared" si="10"/>
        <v>1700</v>
      </c>
      <c r="Q126" s="21" t="s">
        <v>52</v>
      </c>
      <c r="R126" s="18" t="b">
        <v>0</v>
      </c>
      <c r="S126" s="18" t="b">
        <v>1</v>
      </c>
      <c r="T126" s="18" t="b">
        <v>1</v>
      </c>
      <c r="U126" s="18" t="b">
        <v>1</v>
      </c>
    </row>
    <row r="127" spans="1:21" ht="12.75">
      <c r="A127" s="1" t="e">
        <f t="shared" ca="1" si="8"/>
        <v>#NAME?</v>
      </c>
      <c r="B127" s="19" t="s">
        <v>20</v>
      </c>
      <c r="C127" s="9">
        <v>88000454</v>
      </c>
      <c r="D127" s="10" t="s">
        <v>2151</v>
      </c>
      <c r="E127" s="20" t="str">
        <f>CONCATENATE("https://fjong.com/admin/pages/edit-",LEFT(D127,FIND(".",D127) - 1),"/",D127)</f>
        <v>https://fjong.com/admin/pages/edit-outfit/outfit.111c30e5fc104510b31cdd5e6cc676c8</v>
      </c>
      <c r="F127" s="12" t="s">
        <v>2152</v>
      </c>
      <c r="G127" s="12" t="s">
        <v>23</v>
      </c>
      <c r="H127" s="12" t="s">
        <v>32</v>
      </c>
      <c r="I127" s="12" t="b">
        <f>VLOOKUP(H127,'Partner info'!$A$3:$B$100,2,FALSE)</f>
        <v>1</v>
      </c>
      <c r="J127" s="13" t="s">
        <v>24</v>
      </c>
      <c r="K127" s="14" t="s">
        <v>25</v>
      </c>
      <c r="L127" s="15" t="s">
        <v>338</v>
      </c>
      <c r="M127" s="16"/>
      <c r="N127" s="16"/>
      <c r="O127" s="12">
        <v>1400</v>
      </c>
      <c r="P127" s="12">
        <f t="shared" si="10"/>
        <v>280</v>
      </c>
      <c r="Q127" s="21" t="s">
        <v>52</v>
      </c>
      <c r="R127" s="18" t="b">
        <v>0</v>
      </c>
      <c r="S127" s="18" t="b">
        <v>1</v>
      </c>
      <c r="T127" s="18" t="b">
        <v>1</v>
      </c>
      <c r="U127" s="18" t="b">
        <v>1</v>
      </c>
    </row>
    <row r="128" spans="1:21" ht="12.75">
      <c r="A128" s="8"/>
      <c r="B128" s="31" t="s">
        <v>20</v>
      </c>
      <c r="C128" s="31">
        <v>88200373</v>
      </c>
      <c r="D128" s="32" t="s">
        <v>78</v>
      </c>
      <c r="E128" s="33" t="str">
        <f>CONCATENATE("https://fjong.com/admin/pages/edit-",LEFT(D128,FIND(".",D128) - 1),"/",D128)</f>
        <v>https://fjong.com/admin/pages/edit-outfit/outfit.111aa3d2b67a4bfd8be45b0039bb5ed1</v>
      </c>
      <c r="F128" s="34" t="s">
        <v>79</v>
      </c>
      <c r="G128" s="34" t="s">
        <v>23</v>
      </c>
      <c r="H128" s="34" t="s">
        <v>23</v>
      </c>
      <c r="I128" s="12" t="b">
        <f>VLOOKUP(H128,'Partner info'!$A$3:$B$100,2,FALSE)</f>
        <v>1</v>
      </c>
      <c r="J128" s="35" t="s">
        <v>24</v>
      </c>
      <c r="K128" s="14" t="s">
        <v>25</v>
      </c>
      <c r="L128" s="15" t="s">
        <v>38</v>
      </c>
      <c r="M128" s="16" t="s">
        <v>463</v>
      </c>
      <c r="N128" s="16"/>
      <c r="O128" s="12">
        <v>2900</v>
      </c>
      <c r="P128" s="12">
        <v>400</v>
      </c>
      <c r="Q128" s="21" t="s">
        <v>52</v>
      </c>
      <c r="R128" s="18" t="b">
        <v>0</v>
      </c>
      <c r="S128" s="18" t="b">
        <v>1</v>
      </c>
      <c r="T128" s="18" t="b">
        <v>1</v>
      </c>
      <c r="U128" s="18" t="b">
        <v>1</v>
      </c>
    </row>
    <row r="129" spans="1:21" ht="12.75">
      <c r="A129" s="1" t="e">
        <f t="shared" ref="A129:A134" ca="1" si="11">IF(K129="Yes",_xludf.IMAGE("https://i.imgur.com/fKx8ugK.png",3),IF(K129="Not found",_xludf.IMAGE("https://i.imgur.com/NnPyonJ.png",3),IF(K129="",_xludf.IMAGE("https://i.imgur.com/x4IXK6M.png",3))))</f>
        <v>#NAME?</v>
      </c>
      <c r="B129" s="9" t="s">
        <v>295</v>
      </c>
      <c r="C129" s="22">
        <v>88000770</v>
      </c>
      <c r="D129" s="23" t="s">
        <v>371</v>
      </c>
      <c r="E129" s="11" t="str">
        <f>CONCATENATE("https://fjong.com/admin/pages/edit-",LEFT(D129,FIND(".",D129) - 1),"/",D129)</f>
        <v>https://fjong.com/admin/pages/edit-outfit/outfit.114e772d2238442c909f9804c6d1c477</v>
      </c>
      <c r="F129" s="23" t="s">
        <v>372</v>
      </c>
      <c r="G129" s="23" t="s">
        <v>88</v>
      </c>
      <c r="H129" s="12" t="s">
        <v>32</v>
      </c>
      <c r="I129" s="12" t="b">
        <f>VLOOKUP(H129,'Partner info'!$A$3:$B$100,2,FALSE)</f>
        <v>1</v>
      </c>
      <c r="J129" s="13" t="s">
        <v>24</v>
      </c>
      <c r="K129" s="14" t="s">
        <v>25</v>
      </c>
      <c r="L129" s="15" t="s">
        <v>286</v>
      </c>
      <c r="M129" s="16" t="s">
        <v>245</v>
      </c>
      <c r="N129" s="16"/>
      <c r="O129" s="12">
        <v>3500</v>
      </c>
      <c r="P129" s="12">
        <v>949</v>
      </c>
      <c r="Q129" s="21" t="s">
        <v>52</v>
      </c>
      <c r="R129" s="18" t="b">
        <v>0</v>
      </c>
      <c r="S129" s="18" t="b">
        <v>1</v>
      </c>
      <c r="T129" s="18" t="b">
        <v>1</v>
      </c>
      <c r="U129" s="18" t="b">
        <v>1</v>
      </c>
    </row>
    <row r="130" spans="1:21" ht="12.75">
      <c r="A130" s="1" t="e">
        <f t="shared" ca="1" si="11"/>
        <v>#NAME?</v>
      </c>
      <c r="B130" s="19">
        <v>45092</v>
      </c>
      <c r="C130" s="22">
        <v>89004417</v>
      </c>
      <c r="D130" s="10" t="s">
        <v>311</v>
      </c>
      <c r="E130" s="11" t="str">
        <f>CONCATENATE("https://fjong.com/admin/pages/edit-",LEFT(D130,FIND(".",D130) - 1),"/",D130)</f>
        <v>https://fjong.com/admin/pages/edit-outfit/outfit.117f18d4394a4b3fbbb4eb53aa38b25b</v>
      </c>
      <c r="F130" s="23" t="s">
        <v>312</v>
      </c>
      <c r="G130" s="23" t="s">
        <v>313</v>
      </c>
      <c r="H130" s="12" t="s">
        <v>89</v>
      </c>
      <c r="I130" s="12" t="b">
        <f>VLOOKUP(H130,'Partner info'!$A$3:$B$100,2,FALSE)</f>
        <v>1</v>
      </c>
      <c r="J130" s="13" t="s">
        <v>24</v>
      </c>
      <c r="K130" s="14" t="s">
        <v>25</v>
      </c>
      <c r="L130" s="15" t="s">
        <v>286</v>
      </c>
      <c r="M130" s="16" t="s">
        <v>469</v>
      </c>
      <c r="N130" s="16"/>
      <c r="O130" s="12">
        <v>1800</v>
      </c>
      <c r="P130" s="12">
        <v>450</v>
      </c>
      <c r="Q130" s="21" t="s">
        <v>52</v>
      </c>
      <c r="R130" s="18" t="b">
        <v>1</v>
      </c>
      <c r="S130" s="18" t="b">
        <v>1</v>
      </c>
      <c r="T130" s="18" t="b">
        <v>1</v>
      </c>
      <c r="U130" s="18" t="b">
        <v>1</v>
      </c>
    </row>
    <row r="131" spans="1:21" ht="12.75">
      <c r="A131" s="8" t="e">
        <f t="shared" ca="1" si="11"/>
        <v>#NAME?</v>
      </c>
      <c r="B131" s="9" t="s">
        <v>20</v>
      </c>
      <c r="C131" s="9">
        <v>88101230</v>
      </c>
      <c r="D131" s="10" t="s">
        <v>692</v>
      </c>
      <c r="E131" s="11" t="str">
        <f>CONCATENATE("https://fjong.com/admin/pages/edit-",LEFT(D131,FIND(".",D131) - 1),"/",D131)</f>
        <v>https://fjong.com/admin/pages/edit-outfit/outfit.1181979d8cc24555b4bf0c91c7b70a2a</v>
      </c>
      <c r="F131" s="12" t="s">
        <v>693</v>
      </c>
      <c r="G131" s="12" t="s">
        <v>402</v>
      </c>
      <c r="H131" s="12" t="s">
        <v>57</v>
      </c>
      <c r="I131" s="12" t="b">
        <f>VLOOKUP(H131,'Partner info'!$A$3:$B$100,2,FALSE)</f>
        <v>1</v>
      </c>
      <c r="J131" s="13" t="s">
        <v>24</v>
      </c>
      <c r="K131" s="14" t="s">
        <v>25</v>
      </c>
      <c r="L131" s="15" t="s">
        <v>338</v>
      </c>
      <c r="M131" s="16" t="s">
        <v>473</v>
      </c>
      <c r="N131" s="16"/>
      <c r="O131" s="12">
        <v>3900</v>
      </c>
      <c r="P131" s="12">
        <v>1299</v>
      </c>
      <c r="Q131" s="21" t="s">
        <v>52</v>
      </c>
      <c r="R131" s="18" t="b">
        <v>0</v>
      </c>
      <c r="S131" s="18" t="b">
        <v>1</v>
      </c>
      <c r="T131" s="18" t="b">
        <v>1</v>
      </c>
      <c r="U131" s="18" t="b">
        <v>1</v>
      </c>
    </row>
    <row r="132" spans="1:21" ht="12.75">
      <c r="A132" s="8" t="e">
        <f t="shared" ca="1" si="11"/>
        <v>#NAME?</v>
      </c>
      <c r="B132" s="41">
        <v>44722</v>
      </c>
      <c r="C132" s="9">
        <v>88000371</v>
      </c>
      <c r="D132" s="10" t="s">
        <v>773</v>
      </c>
      <c r="E132" s="11" t="str">
        <f>CONCATENATE("https://fjong.com/admin/pages/edit-",LEFT(D132,FIND(".",D132) - 1),"/",D132)</f>
        <v>https://fjong.com/admin/pages/edit-outfit/outfit.118f15046d0b45d48929bb91df474761</v>
      </c>
      <c r="F132" s="12" t="s">
        <v>774</v>
      </c>
      <c r="G132" s="12" t="s">
        <v>88</v>
      </c>
      <c r="H132" s="12" t="s">
        <v>32</v>
      </c>
      <c r="I132" s="12" t="b">
        <f>VLOOKUP(H132,'Partner info'!$A$3:$B$100,2,FALSE)</f>
        <v>1</v>
      </c>
      <c r="J132" s="13" t="s">
        <v>24</v>
      </c>
      <c r="K132" s="14" t="s">
        <v>25</v>
      </c>
      <c r="L132" s="15" t="s">
        <v>338</v>
      </c>
      <c r="M132" s="16" t="e">
        <f ca="1">_xludf.IFS(L132="4 - minor defects","&lt;Please add description&gt;",L132="5 - damaged","&lt;Please add description&gt;",L132="6 - redesigned","&lt;Please add description&gt;",L132="1 - as new"," ",L132="2 - very good condition"," ",L132="3 - good condition"," ",L132=""," ")</f>
        <v>#NAME?</v>
      </c>
      <c r="N132" s="16"/>
      <c r="O132" s="12">
        <v>2300</v>
      </c>
      <c r="P132" s="21">
        <v>550</v>
      </c>
      <c r="Q132" s="21" t="s">
        <v>52</v>
      </c>
      <c r="R132" s="18" t="b">
        <v>0</v>
      </c>
      <c r="S132" s="18" t="b">
        <v>1</v>
      </c>
      <c r="T132" s="18" t="b">
        <v>1</v>
      </c>
      <c r="U132" s="18" t="b">
        <v>1</v>
      </c>
    </row>
    <row r="133" spans="1:21" ht="12.75">
      <c r="A133" s="8" t="e">
        <f t="shared" ca="1" si="11"/>
        <v>#NAME?</v>
      </c>
      <c r="B133" s="19">
        <v>45184</v>
      </c>
      <c r="C133" s="22">
        <v>89004350</v>
      </c>
      <c r="D133" s="81" t="s">
        <v>2785</v>
      </c>
      <c r="E133" s="11" t="str">
        <f>CONCATENATE("https://fjong.com/admin/pages/edit-",LEFT(D133,FIND(".",D133) - 1),"/",D133)</f>
        <v>https://fjong.com/admin/pages/edit-outfit/outfit.1198ce35faff4d8b877faba218a75680</v>
      </c>
      <c r="F133" s="82" t="s">
        <v>2786</v>
      </c>
      <c r="G133" s="23" t="s">
        <v>2219</v>
      </c>
      <c r="H133" s="83" t="s">
        <v>573</v>
      </c>
      <c r="I133" s="12" t="b">
        <f>VLOOKUP(H133,'Partner info'!$A$3:$B$100,2,FALSE)</f>
        <v>1</v>
      </c>
      <c r="J133" s="13" t="s">
        <v>24</v>
      </c>
      <c r="K133" s="14" t="s">
        <v>25</v>
      </c>
      <c r="L133" s="15" t="s">
        <v>338</v>
      </c>
      <c r="M133" s="16"/>
      <c r="N133" s="16"/>
      <c r="O133" s="12">
        <v>2000</v>
      </c>
      <c r="P133" s="21">
        <v>500</v>
      </c>
      <c r="Q133" s="21" t="s">
        <v>52</v>
      </c>
      <c r="R133" s="18" t="b">
        <v>0</v>
      </c>
      <c r="S133" s="18" t="b">
        <v>1</v>
      </c>
      <c r="T133" s="18" t="b">
        <v>1</v>
      </c>
      <c r="U133" s="18" t="b">
        <v>1</v>
      </c>
    </row>
    <row r="134" spans="1:21" ht="12.75">
      <c r="A134" s="8" t="e">
        <f t="shared" ca="1" si="11"/>
        <v>#NAME?</v>
      </c>
      <c r="B134" s="19">
        <v>45061</v>
      </c>
      <c r="C134" s="22">
        <v>89004350</v>
      </c>
      <c r="D134" s="10" t="s">
        <v>2785</v>
      </c>
      <c r="E134" s="11" t="str">
        <f>CONCATENATE("https://fjong.com/admin/pages/edit-",LEFT(D134,FIND(".",D134) - 1),"/",D134)</f>
        <v>https://fjong.com/admin/pages/edit-outfit/outfit.1198ce35faff4d8b877faba218a75680</v>
      </c>
      <c r="F134" s="23" t="s">
        <v>2786</v>
      </c>
      <c r="G134" s="23" t="s">
        <v>2219</v>
      </c>
      <c r="H134" s="12" t="s">
        <v>573</v>
      </c>
      <c r="I134" s="12" t="b">
        <f>VLOOKUP(H134,'Partner info'!$A$3:$B$100,2,FALSE)</f>
        <v>1</v>
      </c>
      <c r="J134" s="13" t="s">
        <v>24</v>
      </c>
      <c r="K134" s="14" t="s">
        <v>25</v>
      </c>
      <c r="L134" s="15" t="s">
        <v>338</v>
      </c>
      <c r="M134" s="16"/>
      <c r="N134" s="16"/>
      <c r="O134" s="12">
        <v>2300</v>
      </c>
      <c r="P134" s="21">
        <v>600</v>
      </c>
      <c r="Q134" s="21" t="s">
        <v>52</v>
      </c>
      <c r="R134" s="18" t="b">
        <v>0</v>
      </c>
      <c r="S134" s="18" t="b">
        <v>1</v>
      </c>
      <c r="T134" s="18" t="b">
        <v>1</v>
      </c>
      <c r="U134" s="18" t="b">
        <v>1</v>
      </c>
    </row>
    <row r="135" spans="1:21" ht="12.75">
      <c r="A135" s="1"/>
      <c r="B135" s="9" t="s">
        <v>3078</v>
      </c>
      <c r="C135" s="22">
        <v>88200120</v>
      </c>
      <c r="D135" s="10" t="s">
        <v>3219</v>
      </c>
      <c r="E135" s="11" t="str">
        <f>CONCATENATE("https://fjong.com/admin/pages/edit-",LEFT(D135,FIND(".",D135) - 1),"/",D135)</f>
        <v>https://fjong.com/admin/pages/edit-outfit/outfit.12777bb9bd1e40eea12a257de5d9d32d</v>
      </c>
      <c r="F135" s="23" t="s">
        <v>3220</v>
      </c>
      <c r="G135" s="23" t="s">
        <v>444</v>
      </c>
      <c r="H135" s="12" t="s">
        <v>57</v>
      </c>
      <c r="I135" s="12" t="b">
        <f>VLOOKUP(H135,'Partner info'!$A$3:$B$100,2,FALSE)</f>
        <v>1</v>
      </c>
      <c r="J135" s="13" t="s">
        <v>24</v>
      </c>
      <c r="K135" s="48" t="s">
        <v>25</v>
      </c>
      <c r="L135" s="49" t="s">
        <v>38</v>
      </c>
      <c r="M135" s="50" t="s">
        <v>484</v>
      </c>
      <c r="N135" s="50"/>
      <c r="O135" s="46">
        <v>1800</v>
      </c>
      <c r="P135" s="46"/>
      <c r="Q135" s="76" t="s">
        <v>52</v>
      </c>
      <c r="R135" s="51" t="b">
        <v>0</v>
      </c>
      <c r="S135" s="51" t="b">
        <v>1</v>
      </c>
      <c r="T135" s="51" t="b">
        <v>0</v>
      </c>
      <c r="U135" s="51" t="b">
        <v>1</v>
      </c>
    </row>
    <row r="136" spans="1:21" ht="12.75">
      <c r="A136" s="8" t="e">
        <f t="shared" ref="A136:A138" ca="1" si="12">IF(K136="Yes",_xludf.IMAGE("https://i.imgur.com/fKx8ugK.png",3),IF(K136="Not found",_xludf.IMAGE("https://i.imgur.com/NnPyonJ.png",3),IF(K136="",_xludf.IMAGE("https://i.imgur.com/x4IXK6M.png",3))))</f>
        <v>#NAME?</v>
      </c>
      <c r="B136" s="19">
        <v>44750</v>
      </c>
      <c r="C136" s="9">
        <v>88200089</v>
      </c>
      <c r="D136" s="10" t="s">
        <v>2471</v>
      </c>
      <c r="E136" s="20" t="s">
        <v>2472</v>
      </c>
      <c r="F136" s="12" t="s">
        <v>2473</v>
      </c>
      <c r="G136" s="12" t="s">
        <v>518</v>
      </c>
      <c r="H136" s="12" t="s">
        <v>57</v>
      </c>
      <c r="I136" s="12" t="b">
        <f>VLOOKUP(H136,'Partner info'!$A$3:$B$100,2,FALSE)</f>
        <v>1</v>
      </c>
      <c r="J136" s="13" t="s">
        <v>24</v>
      </c>
      <c r="K136" s="14" t="s">
        <v>25</v>
      </c>
      <c r="L136" s="15" t="s">
        <v>445</v>
      </c>
      <c r="M136" s="16" t="e">
        <f t="shared" ref="M136:M138" ca="1" si="13">_xludf.IFS(L136="4 - minor defects","&lt;Please add description&gt;",L136="5 - damaged","&lt;Please add description&gt;",L136="6 - redesigned","&lt;Please add description&gt;",L136="1 - as new"," ",L136="2 - very good condition"," ",L136="3 - good condition"," ",L136=""," ")</f>
        <v>#NAME?</v>
      </c>
      <c r="N136" s="16"/>
      <c r="O136" s="12">
        <v>5200</v>
      </c>
      <c r="P136" s="12">
        <v>1499</v>
      </c>
      <c r="Q136" s="21" t="s">
        <v>52</v>
      </c>
      <c r="R136" s="18" t="b">
        <v>0</v>
      </c>
      <c r="S136" s="18" t="b">
        <v>1</v>
      </c>
      <c r="T136" s="18" t="b">
        <v>1</v>
      </c>
      <c r="U136" s="18" t="b">
        <v>1</v>
      </c>
    </row>
    <row r="137" spans="1:21" ht="16.5" customHeight="1">
      <c r="A137" s="8" t="e">
        <f t="shared" ca="1" si="12"/>
        <v>#NAME?</v>
      </c>
      <c r="B137" s="19">
        <v>45272</v>
      </c>
      <c r="C137" s="22">
        <v>89005539</v>
      </c>
      <c r="D137" s="10" t="s">
        <v>1403</v>
      </c>
      <c r="E137" s="11" t="str">
        <f>CONCATENATE("https://fjong.com/admin/pages/edit-",LEFT(D137,FIND(".",D137) - 1),"/",D137)</f>
        <v>https://fjong.com/admin/pages/edit-outfit/outfit.12c32249479548ebabd4d776138873fd</v>
      </c>
      <c r="F137" s="23" t="s">
        <v>1404</v>
      </c>
      <c r="G137" s="23" t="s">
        <v>31</v>
      </c>
      <c r="H137" s="12" t="s">
        <v>31</v>
      </c>
      <c r="I137" s="12" t="b">
        <f>VLOOKUP(H137,'Partner info'!$A$3:$B$100,2,FALSE)</f>
        <v>1</v>
      </c>
      <c r="J137" s="13" t="s">
        <v>24</v>
      </c>
      <c r="K137" s="14" t="s">
        <v>25</v>
      </c>
      <c r="L137" s="15" t="s">
        <v>445</v>
      </c>
      <c r="M137" s="16" t="e">
        <f t="shared" ca="1" si="13"/>
        <v>#NAME?</v>
      </c>
      <c r="N137" s="16" t="s">
        <v>490</v>
      </c>
      <c r="O137" s="12">
        <v>2600</v>
      </c>
      <c r="P137" s="21">
        <v>800</v>
      </c>
      <c r="Q137" s="21" t="s">
        <v>52</v>
      </c>
      <c r="R137" s="18" t="b">
        <v>0</v>
      </c>
      <c r="S137" s="18" t="b">
        <v>1</v>
      </c>
      <c r="T137" s="18" t="b">
        <v>1</v>
      </c>
      <c r="U137" s="18" t="b">
        <v>1</v>
      </c>
    </row>
    <row r="138" spans="1:21" ht="12.75">
      <c r="A138" s="8" t="e">
        <f t="shared" ca="1" si="12"/>
        <v>#NAME?</v>
      </c>
      <c r="B138" s="19">
        <v>44936</v>
      </c>
      <c r="C138" s="9">
        <v>89004298</v>
      </c>
      <c r="D138" s="10" t="s">
        <v>241</v>
      </c>
      <c r="E138" s="20" t="s">
        <v>242</v>
      </c>
      <c r="F138" s="12" t="s">
        <v>243</v>
      </c>
      <c r="G138" s="12" t="s">
        <v>244</v>
      </c>
      <c r="H138" s="12" t="s">
        <v>170</v>
      </c>
      <c r="I138" s="12" t="b">
        <f>VLOOKUP(H138,'Partner info'!$A$3:$B$100,2,FALSE)</f>
        <v>1</v>
      </c>
      <c r="J138" s="13" t="s">
        <v>24</v>
      </c>
      <c r="K138" s="14" t="s">
        <v>25</v>
      </c>
      <c r="L138" s="15" t="s">
        <v>445</v>
      </c>
      <c r="M138" s="16" t="e">
        <f t="shared" ca="1" si="13"/>
        <v>#NAME?</v>
      </c>
      <c r="N138" s="16"/>
      <c r="O138" s="12">
        <v>2300</v>
      </c>
      <c r="P138" s="21">
        <v>450</v>
      </c>
      <c r="Q138" s="21" t="s">
        <v>52</v>
      </c>
      <c r="R138" s="18" t="b">
        <v>0</v>
      </c>
      <c r="S138" s="18" t="b">
        <v>1</v>
      </c>
      <c r="T138" s="18" t="b">
        <v>1</v>
      </c>
      <c r="U138" s="18" t="b">
        <v>1</v>
      </c>
    </row>
    <row r="139" spans="1:21" ht="15" customHeight="1">
      <c r="A139" s="1"/>
      <c r="B139" s="19" t="s">
        <v>20</v>
      </c>
      <c r="C139" s="9">
        <v>88000291</v>
      </c>
      <c r="D139" s="10" t="s">
        <v>2208</v>
      </c>
      <c r="E139" s="20" t="str">
        <f>CONCATENATE("https://fjong.com/admin/pages/edit-",LEFT(D139,FIND(".",D139) - 1),"/",D139)</f>
        <v>https://fjong.com/admin/pages/edit-outfit/outfit.1378c78099224f24a8b3cf7007cdb4d5</v>
      </c>
      <c r="F139" s="12" t="s">
        <v>2209</v>
      </c>
      <c r="G139" s="12" t="s">
        <v>216</v>
      </c>
      <c r="H139" s="12" t="s">
        <v>32</v>
      </c>
      <c r="I139" s="12" t="b">
        <f>VLOOKUP(H139,'Partner info'!$A$3:$B$100,2,FALSE)</f>
        <v>1</v>
      </c>
      <c r="J139" s="13" t="s">
        <v>24</v>
      </c>
      <c r="K139" s="48" t="s">
        <v>25</v>
      </c>
      <c r="L139" s="49" t="s">
        <v>38</v>
      </c>
      <c r="M139" s="50" t="s">
        <v>496</v>
      </c>
      <c r="N139" s="50" t="s">
        <v>497</v>
      </c>
      <c r="O139" s="46"/>
      <c r="P139" s="46"/>
      <c r="Q139" s="76" t="s">
        <v>52</v>
      </c>
      <c r="R139" s="51" t="b">
        <v>0</v>
      </c>
      <c r="S139" s="51" t="b">
        <v>1</v>
      </c>
      <c r="T139" s="51" t="b">
        <v>0</v>
      </c>
      <c r="U139" s="51" t="b">
        <v>0</v>
      </c>
    </row>
    <row r="140" spans="1:21" ht="12.75">
      <c r="A140" s="8" t="e">
        <f ca="1">IF(K140="Yes",_xludf.IMAGE("https://i.imgur.com/fKx8ugK.png",3),IF(K140="Not found",_xludf.IMAGE("https://i.imgur.com/NnPyonJ.png",3),IF(K140="",_xludf.IMAGE("https://i.imgur.com/x4IXK6M.png",3))))</f>
        <v>#NAME?</v>
      </c>
      <c r="B140" s="9" t="s">
        <v>20</v>
      </c>
      <c r="C140" s="9" t="s">
        <v>589</v>
      </c>
      <c r="D140" s="10" t="s">
        <v>590</v>
      </c>
      <c r="E140" s="11" t="str">
        <f>CONCATENATE("https://fjong.com/admin/pages/edit-",LEFT(D140,FIND(".",D140) - 1),"/",D140)</f>
        <v>https://fjong.com/admin/pages/edit-outfit/outfit.13b4586fba46462abebff1b7b145e499</v>
      </c>
      <c r="F140" s="12" t="s">
        <v>591</v>
      </c>
      <c r="G140" s="12" t="s">
        <v>592</v>
      </c>
      <c r="H140" s="12" t="s">
        <v>32</v>
      </c>
      <c r="I140" s="12" t="b">
        <f>VLOOKUP(H140,'Partner info'!$A$3:$B$100,2,FALSE)</f>
        <v>1</v>
      </c>
      <c r="J140" s="13" t="s">
        <v>24</v>
      </c>
      <c r="K140" s="14" t="s">
        <v>25</v>
      </c>
      <c r="L140" s="15" t="s">
        <v>445</v>
      </c>
      <c r="M140" s="16" t="e">
        <f ca="1">_xludf.IFS(L140="4 - minor defects","&lt;Please add description&gt;",L140="5 - damaged","&lt;Please add description&gt;",L140="6 - redesigned","&lt;Please add description&gt;",L140="1 - as new"," ",L140="2 - very good condition"," ",L140="3 - good condition"," ",L140=""," ")</f>
        <v>#NAME?</v>
      </c>
      <c r="N140" s="16"/>
      <c r="O140" s="12">
        <v>2600</v>
      </c>
      <c r="P140" s="21">
        <v>550</v>
      </c>
      <c r="Q140" s="21" t="s">
        <v>52</v>
      </c>
      <c r="R140" s="18" t="b">
        <v>0</v>
      </c>
      <c r="S140" s="18" t="b">
        <v>1</v>
      </c>
      <c r="T140" s="18" t="b">
        <v>1</v>
      </c>
      <c r="U140" s="18" t="b">
        <v>1</v>
      </c>
    </row>
    <row r="141" spans="1:21" ht="12.75">
      <c r="A141" s="8"/>
      <c r="B141" s="19">
        <v>45061</v>
      </c>
      <c r="C141" s="22">
        <v>89004372</v>
      </c>
      <c r="D141" s="10" t="s">
        <v>2770</v>
      </c>
      <c r="E141" s="11" t="str">
        <f>CONCATENATE("https://fjong.com/admin/pages/edit-",LEFT(D141,FIND(".",D141) - 1),"/",D141)</f>
        <v>https://fjong.com/admin/pages/edit-outfit/outfit.13df7ddb6fb6435ba54b025aa6a57804</v>
      </c>
      <c r="F141" s="23" t="s">
        <v>2771</v>
      </c>
      <c r="G141" s="23" t="s">
        <v>2219</v>
      </c>
      <c r="H141" s="12" t="s">
        <v>573</v>
      </c>
      <c r="I141" s="12" t="b">
        <f>VLOOKUP(H141,'Partner info'!$A$3:$B$100,2,FALSE)</f>
        <v>1</v>
      </c>
      <c r="J141" s="13" t="s">
        <v>24</v>
      </c>
      <c r="K141" s="14" t="s">
        <v>25</v>
      </c>
      <c r="L141" s="15" t="s">
        <v>445</v>
      </c>
      <c r="M141" s="16" t="s">
        <v>501</v>
      </c>
      <c r="N141" s="16"/>
      <c r="O141" s="12">
        <v>3400</v>
      </c>
      <c r="P141" s="12">
        <v>1100</v>
      </c>
      <c r="Q141" s="21" t="s">
        <v>52</v>
      </c>
      <c r="R141" s="18" t="b">
        <v>0</v>
      </c>
      <c r="S141" s="18" t="b">
        <v>1</v>
      </c>
      <c r="T141" s="18" t="b">
        <v>1</v>
      </c>
      <c r="U141" s="18" t="b">
        <v>1</v>
      </c>
    </row>
    <row r="142" spans="1:21" ht="12.75">
      <c r="A142" s="8" t="e">
        <f t="shared" ref="A142:A157" ca="1" si="14">IF(K142="Yes",_xludf.IMAGE("https://i.imgur.com/fKx8ugK.png",3),IF(K142="Not found",_xludf.IMAGE("https://i.imgur.com/NnPyonJ.png",3),IF(K142="",_xludf.IMAGE("https://i.imgur.com/x4IXK6M.png",3))))</f>
        <v>#NAME?</v>
      </c>
      <c r="B142" s="9" t="s">
        <v>3078</v>
      </c>
      <c r="C142" s="22">
        <v>89003992</v>
      </c>
      <c r="D142" s="10" t="s">
        <v>3268</v>
      </c>
      <c r="E142" s="11" t="str">
        <f>CONCATENATE("https://fjong.com/admin/pages/edit-",LEFT(D142,FIND(".",D142) - 1),"/",D142)</f>
        <v>https://fjong.com/admin/pages/edit-outfit/outfit.13e5c7e0037f485db252abd2d7ec9e79</v>
      </c>
      <c r="F142" s="23" t="s">
        <v>3267</v>
      </c>
      <c r="G142" s="23" t="s">
        <v>361</v>
      </c>
      <c r="H142" s="12" t="s">
        <v>1293</v>
      </c>
      <c r="I142" s="12" t="b">
        <f>VLOOKUP(H142,'Partner info'!$A$3:$B$100,2,FALSE)</f>
        <v>1</v>
      </c>
      <c r="J142" s="13" t="s">
        <v>24</v>
      </c>
      <c r="K142" s="14" t="s">
        <v>25</v>
      </c>
      <c r="L142" s="15" t="s">
        <v>338</v>
      </c>
      <c r="M142" s="16"/>
      <c r="N142" s="16"/>
      <c r="O142" s="12">
        <v>2200</v>
      </c>
      <c r="P142" s="12">
        <v>599</v>
      </c>
      <c r="Q142" s="21" t="s">
        <v>52</v>
      </c>
      <c r="R142" s="18" t="b">
        <v>0</v>
      </c>
      <c r="S142" s="18" t="b">
        <v>1</v>
      </c>
      <c r="T142" s="18" t="b">
        <v>1</v>
      </c>
      <c r="U142" s="18" t="b">
        <v>1</v>
      </c>
    </row>
    <row r="143" spans="1:21" ht="12.75">
      <c r="A143" s="1" t="e">
        <f t="shared" ca="1" si="14"/>
        <v>#NAME?</v>
      </c>
      <c r="B143" s="19">
        <v>44803</v>
      </c>
      <c r="C143" s="9">
        <v>88000393</v>
      </c>
      <c r="D143" s="10" t="s">
        <v>1741</v>
      </c>
      <c r="E143" s="20" t="s">
        <v>1742</v>
      </c>
      <c r="F143" s="12" t="s">
        <v>437</v>
      </c>
      <c r="G143" s="12" t="s">
        <v>88</v>
      </c>
      <c r="H143" s="12" t="s">
        <v>32</v>
      </c>
      <c r="I143" s="12" t="b">
        <f>VLOOKUP(H143,'Partner info'!$A$3:$B$100,2,FALSE)</f>
        <v>1</v>
      </c>
      <c r="J143" s="13" t="s">
        <v>24</v>
      </c>
      <c r="K143" s="14" t="s">
        <v>25</v>
      </c>
      <c r="L143" s="15" t="s">
        <v>38</v>
      </c>
      <c r="M143" s="16"/>
      <c r="N143" s="16"/>
      <c r="O143" s="12">
        <v>2900</v>
      </c>
      <c r="P143" s="12">
        <v>700</v>
      </c>
      <c r="Q143" s="12"/>
      <c r="R143" s="18" t="b">
        <v>1</v>
      </c>
      <c r="S143" s="18" t="b">
        <v>0</v>
      </c>
      <c r="T143" s="18" t="b">
        <v>0</v>
      </c>
      <c r="U143" s="18" t="b">
        <v>0</v>
      </c>
    </row>
    <row r="144" spans="1:21" ht="12.75">
      <c r="A144" s="8" t="e">
        <f t="shared" ca="1" si="14"/>
        <v>#NAME?</v>
      </c>
      <c r="B144" s="19">
        <v>44789</v>
      </c>
      <c r="C144" s="9">
        <v>88000973</v>
      </c>
      <c r="D144" s="10" t="s">
        <v>182</v>
      </c>
      <c r="E144" s="20" t="s">
        <v>183</v>
      </c>
      <c r="F144" s="12" t="s">
        <v>184</v>
      </c>
      <c r="G144" s="12" t="s">
        <v>31</v>
      </c>
      <c r="H144" s="12" t="s">
        <v>32</v>
      </c>
      <c r="I144" s="12" t="b">
        <f>VLOOKUP(H144,'Partner info'!$A$3:$B$100,2,FALSE)</f>
        <v>1</v>
      </c>
      <c r="J144" s="13" t="s">
        <v>24</v>
      </c>
      <c r="K144" s="14" t="s">
        <v>25</v>
      </c>
      <c r="L144" s="15" t="s">
        <v>445</v>
      </c>
      <c r="M144" s="16" t="e">
        <f ca="1">_xludf.IFS(L144="4 - minor defects","&lt;Please add description&gt;",L144="5 - damaged","&lt;Please add description&gt;",L144="6 - redesigned","&lt;Please add description&gt;",L144="1 - as new"," ",L144="2 - very good condition"," ",L144="3 - good condition"," ",L144=""," ")</f>
        <v>#NAME?</v>
      </c>
      <c r="N144" s="16"/>
      <c r="O144" s="12">
        <v>5200</v>
      </c>
      <c r="P144" s="12">
        <v>1499</v>
      </c>
      <c r="Q144" s="21" t="s">
        <v>52</v>
      </c>
      <c r="R144" s="18" t="b">
        <v>0</v>
      </c>
      <c r="S144" s="18" t="b">
        <v>1</v>
      </c>
      <c r="T144" s="18" t="b">
        <v>1</v>
      </c>
      <c r="U144" s="18" t="b">
        <v>1</v>
      </c>
    </row>
    <row r="145" spans="1:21" ht="12.75">
      <c r="A145" s="8" t="e">
        <f t="shared" ca="1" si="14"/>
        <v>#NAME?</v>
      </c>
      <c r="B145" s="9" t="s">
        <v>295</v>
      </c>
      <c r="C145" s="22">
        <v>10689151</v>
      </c>
      <c r="D145" s="23" t="s">
        <v>367</v>
      </c>
      <c r="E145" s="11" t="str">
        <f>CONCATENATE("https://fjong.com/admin/pages/edit-",LEFT(D145,FIND(".",D145) - 1),"/",D145)</f>
        <v>https://fjong.com/admin/pages/edit-outfit/outfit.14727804dc6945f9baabcd76ad96a744</v>
      </c>
      <c r="F145" s="23" t="s">
        <v>368</v>
      </c>
      <c r="G145" s="23" t="s">
        <v>88</v>
      </c>
      <c r="H145" s="12" t="s">
        <v>32</v>
      </c>
      <c r="I145" s="12" t="b">
        <f>VLOOKUP(H145,'Partner info'!$A$3:$B$100,2,FALSE)</f>
        <v>1</v>
      </c>
      <c r="J145" s="13" t="s">
        <v>24</v>
      </c>
      <c r="K145" s="14" t="s">
        <v>25</v>
      </c>
      <c r="L145" s="15" t="s">
        <v>286</v>
      </c>
      <c r="M145" s="28" t="s">
        <v>514</v>
      </c>
      <c r="N145" s="28"/>
      <c r="O145" s="24">
        <v>2000</v>
      </c>
      <c r="P145" s="24">
        <v>600</v>
      </c>
      <c r="Q145" s="24"/>
      <c r="R145" s="18" t="b">
        <v>1</v>
      </c>
      <c r="S145" s="18" t="b">
        <v>0</v>
      </c>
      <c r="T145" s="18" t="b">
        <v>0</v>
      </c>
      <c r="U145" s="18" t="b">
        <v>0</v>
      </c>
    </row>
    <row r="146" spans="1:21" ht="12.75">
      <c r="A146" s="8" t="e">
        <f t="shared" ca="1" si="14"/>
        <v>#NAME?</v>
      </c>
      <c r="B146" s="19">
        <v>44803</v>
      </c>
      <c r="C146" s="9">
        <v>88101136</v>
      </c>
      <c r="D146" s="10" t="s">
        <v>1744</v>
      </c>
      <c r="E146" s="20" t="s">
        <v>1745</v>
      </c>
      <c r="F146" s="12" t="s">
        <v>1746</v>
      </c>
      <c r="G146" s="12" t="s">
        <v>216</v>
      </c>
      <c r="H146" s="12" t="s">
        <v>57</v>
      </c>
      <c r="I146" s="12" t="b">
        <f>VLOOKUP(H146,'Partner info'!$A$3:$B$100,2,FALSE)</f>
        <v>1</v>
      </c>
      <c r="J146" s="13" t="s">
        <v>24</v>
      </c>
      <c r="K146" s="14" t="s">
        <v>25</v>
      </c>
      <c r="L146" s="15" t="s">
        <v>286</v>
      </c>
      <c r="M146" s="16" t="s">
        <v>519</v>
      </c>
      <c r="N146" s="16"/>
      <c r="O146" s="12">
        <v>5300</v>
      </c>
      <c r="P146" s="21">
        <v>1590.0000000000005</v>
      </c>
      <c r="Q146" s="21" t="s">
        <v>40</v>
      </c>
      <c r="R146" s="18" t="b">
        <v>0</v>
      </c>
      <c r="S146" s="18" t="b">
        <v>0</v>
      </c>
      <c r="T146" s="18" t="b">
        <v>0</v>
      </c>
      <c r="U146" s="18" t="b">
        <v>0</v>
      </c>
    </row>
    <row r="147" spans="1:21" ht="12.75">
      <c r="A147" s="8" t="e">
        <f t="shared" ca="1" si="14"/>
        <v>#NAME?</v>
      </c>
      <c r="B147" s="19">
        <v>44938</v>
      </c>
      <c r="C147" s="9">
        <v>89003842</v>
      </c>
      <c r="D147" s="10" t="s">
        <v>1210</v>
      </c>
      <c r="E147" s="20" t="s">
        <v>1211</v>
      </c>
      <c r="F147" s="12" t="s">
        <v>1212</v>
      </c>
      <c r="G147" s="12" t="s">
        <v>199</v>
      </c>
      <c r="H147" s="12" t="s">
        <v>199</v>
      </c>
      <c r="I147" s="12" t="b">
        <f>VLOOKUP(H147,'Partner info'!$A$3:$B$100,2,FALSE)</f>
        <v>1</v>
      </c>
      <c r="J147" s="13" t="s">
        <v>24</v>
      </c>
      <c r="K147" s="14" t="s">
        <v>25</v>
      </c>
      <c r="L147" s="15" t="s">
        <v>286</v>
      </c>
      <c r="M147" s="16" t="s">
        <v>255</v>
      </c>
      <c r="N147" s="16"/>
      <c r="O147" s="12">
        <v>6000</v>
      </c>
      <c r="P147" s="21">
        <v>1200</v>
      </c>
      <c r="Q147" s="21" t="s">
        <v>40</v>
      </c>
      <c r="R147" s="18" t="b">
        <v>0</v>
      </c>
      <c r="S147" s="18" t="b">
        <v>0</v>
      </c>
      <c r="T147" s="18" t="b">
        <v>0</v>
      </c>
      <c r="U147" s="18" t="b">
        <v>0</v>
      </c>
    </row>
    <row r="148" spans="1:21" ht="12.75">
      <c r="A148" s="1" t="e">
        <f t="shared" ca="1" si="14"/>
        <v>#NAME?</v>
      </c>
      <c r="B148" s="9" t="s">
        <v>3078</v>
      </c>
      <c r="C148" s="22">
        <v>88100897</v>
      </c>
      <c r="D148" s="10" t="s">
        <v>3229</v>
      </c>
      <c r="E148" s="11" t="str">
        <f>CONCATENATE("https://fjong.com/admin/pages/edit-",LEFT(D148,FIND(".",D148) - 1),"/",D148)</f>
        <v>https://fjong.com/admin/pages/edit-outfit/outfit.15446bc8b1b143bb8c7f8366923d578d</v>
      </c>
      <c r="F148" s="23" t="s">
        <v>3228</v>
      </c>
      <c r="G148" s="23" t="s">
        <v>88</v>
      </c>
      <c r="H148" s="12" t="s">
        <v>57</v>
      </c>
      <c r="I148" s="12" t="b">
        <f>VLOOKUP(H148,'Partner info'!$A$3:$B$100,2,FALSE)</f>
        <v>1</v>
      </c>
      <c r="J148" s="13" t="s">
        <v>24</v>
      </c>
      <c r="K148" s="48" t="s">
        <v>25</v>
      </c>
      <c r="L148" s="49" t="s">
        <v>286</v>
      </c>
      <c r="M148" s="50" t="s">
        <v>528</v>
      </c>
      <c r="N148" s="50" t="s">
        <v>127</v>
      </c>
      <c r="O148" s="46">
        <v>4500</v>
      </c>
      <c r="P148" s="46">
        <v>1350</v>
      </c>
      <c r="Q148" s="46"/>
      <c r="R148" s="51" t="b">
        <v>0</v>
      </c>
      <c r="S148" s="51" t="b">
        <v>0</v>
      </c>
      <c r="T148" s="51" t="b">
        <v>0</v>
      </c>
      <c r="U148" s="51" t="b">
        <v>0</v>
      </c>
    </row>
    <row r="149" spans="1:21" ht="12.75">
      <c r="A149" s="8" t="e">
        <f t="shared" ca="1" si="14"/>
        <v>#NAME?</v>
      </c>
      <c r="B149" s="19">
        <v>45061</v>
      </c>
      <c r="C149" s="22">
        <v>89001132</v>
      </c>
      <c r="D149" s="10" t="s">
        <v>1874</v>
      </c>
      <c r="E149" s="11" t="str">
        <f>CONCATENATE("https://fjong.com/admin/pages/edit-",LEFT(D149,FIND(".",D149) - 1),"/",D149)</f>
        <v>https://fjong.com/admin/pages/edit-outfit/outfit.154636a0114a4afeaefa0d2345ce2bed</v>
      </c>
      <c r="F149" s="23" t="s">
        <v>1875</v>
      </c>
      <c r="G149" s="23" t="s">
        <v>23</v>
      </c>
      <c r="H149" s="23" t="s">
        <v>23</v>
      </c>
      <c r="I149" s="12" t="b">
        <f>VLOOKUP(H149,'Partner info'!$A$3:$B$100,2,FALSE)</f>
        <v>1</v>
      </c>
      <c r="J149" s="13" t="s">
        <v>24</v>
      </c>
      <c r="K149" s="14" t="s">
        <v>25</v>
      </c>
      <c r="L149" s="15" t="s">
        <v>286</v>
      </c>
      <c r="M149" s="16" t="s">
        <v>533</v>
      </c>
      <c r="N149" s="16"/>
      <c r="O149" s="12">
        <v>4200</v>
      </c>
      <c r="P149" s="21">
        <v>1260</v>
      </c>
      <c r="Q149" s="21" t="s">
        <v>40</v>
      </c>
      <c r="R149" s="18" t="b">
        <v>0</v>
      </c>
      <c r="S149" s="18" t="b">
        <v>0</v>
      </c>
      <c r="T149" s="18" t="b">
        <v>0</v>
      </c>
      <c r="U149" s="18" t="b">
        <v>0</v>
      </c>
    </row>
    <row r="150" spans="1:21" ht="12.75">
      <c r="A150" s="8" t="e">
        <f t="shared" ca="1" si="14"/>
        <v>#NAME?</v>
      </c>
      <c r="B150" s="9" t="s">
        <v>3078</v>
      </c>
      <c r="C150" s="22">
        <v>88100929</v>
      </c>
      <c r="D150" s="10" t="s">
        <v>3251</v>
      </c>
      <c r="E150" s="11" t="str">
        <f>CONCATENATE("https://fjong.com/admin/pages/edit-",LEFT(D150,FIND(".",D150) - 1),"/",D150)</f>
        <v>https://fjong.com/admin/pages/edit-outfit/outfit.15a09ec0aa3f41db855b6d598ed259e1</v>
      </c>
      <c r="F150" s="23" t="s">
        <v>3250</v>
      </c>
      <c r="G150" s="23" t="s">
        <v>88</v>
      </c>
      <c r="H150" s="12" t="s">
        <v>57</v>
      </c>
      <c r="I150" s="12" t="b">
        <f>VLOOKUP(H150,'Partner info'!$A$3:$B$100,2,FALSE)</f>
        <v>1</v>
      </c>
      <c r="J150" s="13" t="s">
        <v>24</v>
      </c>
      <c r="K150" s="14" t="s">
        <v>25</v>
      </c>
      <c r="L150" s="15" t="s">
        <v>286</v>
      </c>
      <c r="M150" s="16" t="s">
        <v>143</v>
      </c>
      <c r="N150" s="16" t="s">
        <v>538</v>
      </c>
      <c r="O150" s="12">
        <v>4000</v>
      </c>
      <c r="P150" s="12">
        <v>1299</v>
      </c>
      <c r="Q150" s="12"/>
      <c r="R150" s="18" t="b">
        <v>1</v>
      </c>
      <c r="S150" s="18" t="b">
        <v>0</v>
      </c>
      <c r="T150" s="18" t="b">
        <v>0</v>
      </c>
      <c r="U150" s="18" t="b">
        <v>0</v>
      </c>
    </row>
    <row r="151" spans="1:21" ht="12.75">
      <c r="A151" s="8" t="e">
        <f t="shared" ca="1" si="14"/>
        <v>#NAME?</v>
      </c>
      <c r="B151" s="19">
        <v>45272</v>
      </c>
      <c r="C151" s="22">
        <v>89001708</v>
      </c>
      <c r="D151" s="10" t="s">
        <v>425</v>
      </c>
      <c r="E151" s="11" t="str">
        <f>CONCATENATE("https://fjong.com/admin/pages/edit-",LEFT(D151,FIND(".",D151) - 1),"/",D151)</f>
        <v>https://fjong.com/admin/pages/edit-outfit/outfit.1642071c303e44a19ce63dfbbf8384bd</v>
      </c>
      <c r="F151" s="23" t="s">
        <v>426</v>
      </c>
      <c r="G151" s="23" t="s">
        <v>427</v>
      </c>
      <c r="H151" s="12" t="s">
        <v>427</v>
      </c>
      <c r="I151" s="12" t="b">
        <f>VLOOKUP(H151,'Partner info'!$A$3:$B$100,2,FALSE)</f>
        <v>1</v>
      </c>
      <c r="J151" s="13" t="s">
        <v>24</v>
      </c>
      <c r="K151" s="14" t="s">
        <v>25</v>
      </c>
      <c r="L151" s="15" t="s">
        <v>286</v>
      </c>
      <c r="M151" s="28" t="s">
        <v>542</v>
      </c>
      <c r="N151" s="28"/>
      <c r="O151" s="24">
        <v>1500</v>
      </c>
      <c r="P151" s="24">
        <v>450</v>
      </c>
      <c r="Q151" s="24"/>
      <c r="R151" s="18" t="b">
        <v>1</v>
      </c>
      <c r="S151" s="18" t="b">
        <v>0</v>
      </c>
      <c r="T151" s="18" t="b">
        <v>0</v>
      </c>
      <c r="U151" s="18" t="b">
        <v>0</v>
      </c>
    </row>
    <row r="152" spans="1:21" ht="12.75">
      <c r="A152" s="8" t="e">
        <f t="shared" ca="1" si="14"/>
        <v>#NAME?</v>
      </c>
      <c r="B152" s="19">
        <v>45188</v>
      </c>
      <c r="C152" s="22">
        <v>89003176</v>
      </c>
      <c r="D152" s="10" t="s">
        <v>2438</v>
      </c>
      <c r="E152" s="11" t="str">
        <f>CONCATENATE("https://fjong.com/admin/pages/edit-",LEFT(D152,FIND(".",D152) - 1),"/",D152)</f>
        <v>https://fjong.com/admin/pages/edit-outfit/outfit.165b95aa6e764d5280b1fa80bb7755c8</v>
      </c>
      <c r="F152" s="23" t="s">
        <v>2439</v>
      </c>
      <c r="G152" s="23" t="s">
        <v>618</v>
      </c>
      <c r="H152" s="12" t="s">
        <v>573</v>
      </c>
      <c r="I152" s="12" t="b">
        <f>VLOOKUP(H152,'Partner info'!$A$3:$B$100,2,FALSE)</f>
        <v>1</v>
      </c>
      <c r="J152" s="13" t="s">
        <v>24</v>
      </c>
      <c r="K152" s="14" t="s">
        <v>25</v>
      </c>
      <c r="L152" s="15" t="s">
        <v>286</v>
      </c>
      <c r="M152" s="28" t="s">
        <v>545</v>
      </c>
      <c r="N152" s="28"/>
      <c r="O152" s="24">
        <v>1500</v>
      </c>
      <c r="P152" s="24">
        <v>450</v>
      </c>
      <c r="Q152" s="24"/>
      <c r="R152" s="18" t="b">
        <v>1</v>
      </c>
      <c r="S152" s="18" t="b">
        <v>0</v>
      </c>
      <c r="T152" s="18" t="b">
        <v>0</v>
      </c>
      <c r="U152" s="18" t="b">
        <v>0</v>
      </c>
    </row>
    <row r="153" spans="1:21" ht="12.75">
      <c r="A153" s="8" t="e">
        <f t="shared" ca="1" si="14"/>
        <v>#NAME?</v>
      </c>
      <c r="B153" s="42">
        <v>44722</v>
      </c>
      <c r="C153" s="43">
        <v>89001916</v>
      </c>
      <c r="D153" s="44" t="s">
        <v>524</v>
      </c>
      <c r="E153" s="45" t="str">
        <f>CONCATENATE("https://fjong.com/admin/pages/edit-",LEFT(D153,FIND(".",D153) - 1),"/",D153)</f>
        <v>https://fjong.com/admin/pages/edit-outfit/outfit.165c8b5ec09b44d28fc8a4368e2b8082</v>
      </c>
      <c r="F153" s="46" t="s">
        <v>525</v>
      </c>
      <c r="G153" s="46" t="s">
        <v>526</v>
      </c>
      <c r="H153" s="46" t="s">
        <v>527</v>
      </c>
      <c r="I153" s="12" t="b">
        <f>VLOOKUP(H153,'Partner info'!$A$3:$B$100,2,FALSE)</f>
        <v>0</v>
      </c>
      <c r="J153" s="47" t="s">
        <v>24</v>
      </c>
      <c r="K153" s="14" t="s">
        <v>25</v>
      </c>
      <c r="L153" s="15" t="s">
        <v>286</v>
      </c>
      <c r="M153" s="28" t="s">
        <v>545</v>
      </c>
      <c r="N153" s="28"/>
      <c r="O153" s="24">
        <v>1500</v>
      </c>
      <c r="P153" s="24">
        <v>450</v>
      </c>
      <c r="Q153" s="24"/>
      <c r="R153" s="18" t="b">
        <v>1</v>
      </c>
      <c r="S153" s="18" t="b">
        <v>0</v>
      </c>
      <c r="T153" s="18" t="b">
        <v>0</v>
      </c>
      <c r="U153" s="18" t="b">
        <v>0</v>
      </c>
    </row>
    <row r="154" spans="1:21" ht="12.75">
      <c r="A154" s="8" t="e">
        <f t="shared" ca="1" si="14"/>
        <v>#NAME?</v>
      </c>
      <c r="B154" s="19">
        <v>45188</v>
      </c>
      <c r="C154" s="22">
        <v>89007295</v>
      </c>
      <c r="D154" s="10" t="s">
        <v>2373</v>
      </c>
      <c r="E154" s="11" t="str">
        <f>CONCATENATE("https://fjong.com/admin/pages/edit-",LEFT(D154,FIND(".",D154) - 1),"/",D154)</f>
        <v>https://fjong.com/admin/pages/edit-outfit/outfit.16a9ddab11bd4518897061d811316940</v>
      </c>
      <c r="F154" s="23" t="s">
        <v>2358</v>
      </c>
      <c r="G154" s="23" t="s">
        <v>2259</v>
      </c>
      <c r="H154" s="12" t="s">
        <v>2259</v>
      </c>
      <c r="I154" s="12" t="b">
        <f>VLOOKUP(H154,'Partner info'!$A$3:$B$100,2,FALSE)</f>
        <v>1</v>
      </c>
      <c r="J154" s="13" t="s">
        <v>24</v>
      </c>
      <c r="K154" s="14" t="s">
        <v>25</v>
      </c>
      <c r="L154" s="15" t="s">
        <v>286</v>
      </c>
      <c r="M154" s="28" t="s">
        <v>550</v>
      </c>
      <c r="N154" s="28"/>
      <c r="O154" s="24">
        <v>1500</v>
      </c>
      <c r="P154" s="24">
        <v>450</v>
      </c>
      <c r="Q154" s="24"/>
      <c r="R154" s="18" t="b">
        <v>1</v>
      </c>
      <c r="S154" s="18" t="b">
        <v>0</v>
      </c>
      <c r="T154" s="18" t="b">
        <v>0</v>
      </c>
      <c r="U154" s="18" t="b">
        <v>0</v>
      </c>
    </row>
    <row r="155" spans="1:21" ht="12.75">
      <c r="A155" s="8" t="e">
        <f t="shared" ca="1" si="14"/>
        <v>#NAME?</v>
      </c>
      <c r="B155" s="9" t="s">
        <v>295</v>
      </c>
      <c r="C155" s="22">
        <v>88001970</v>
      </c>
      <c r="D155" s="23" t="s">
        <v>446</v>
      </c>
      <c r="E155" s="11" t="str">
        <f>CONCATENATE("https://fjong.com/admin/pages/edit-",LEFT(D155,FIND(".",D155) - 1),"/",D155)</f>
        <v>https://fjong.com/admin/pages/edit-outfit/outfit.16d88d0fdcb7455fb6a81ec2639afea9</v>
      </c>
      <c r="F155" s="23" t="s">
        <v>447</v>
      </c>
      <c r="G155" s="23" t="s">
        <v>364</v>
      </c>
      <c r="H155" s="12" t="s">
        <v>32</v>
      </c>
      <c r="I155" s="12" t="b">
        <f>VLOOKUP(H155,'Partner info'!$A$3:$B$100,2,FALSE)</f>
        <v>1</v>
      </c>
      <c r="J155" s="13" t="s">
        <v>24</v>
      </c>
      <c r="K155" s="14" t="s">
        <v>25</v>
      </c>
      <c r="L155" s="15" t="s">
        <v>286</v>
      </c>
      <c r="M155" s="28" t="s">
        <v>555</v>
      </c>
      <c r="N155" s="28"/>
      <c r="O155" s="24">
        <v>1300</v>
      </c>
      <c r="P155" s="12">
        <v>600</v>
      </c>
      <c r="Q155" s="12"/>
      <c r="R155" s="18" t="b">
        <v>1</v>
      </c>
      <c r="S155" s="18" t="b">
        <v>0</v>
      </c>
      <c r="T155" s="18" t="b">
        <v>0</v>
      </c>
      <c r="U155" s="18" t="b">
        <v>0</v>
      </c>
    </row>
    <row r="156" spans="1:21" ht="12.75">
      <c r="A156" s="8" t="e">
        <f t="shared" ca="1" si="14"/>
        <v>#NAME?</v>
      </c>
      <c r="B156" s="9" t="s">
        <v>20</v>
      </c>
      <c r="C156" s="9">
        <v>88100291</v>
      </c>
      <c r="D156" s="12" t="s">
        <v>604</v>
      </c>
      <c r="E156" s="11" t="str">
        <f>CONCATENATE("https://fjong.com/admin/pages/edit-",LEFT(D156,FIND(".",D156) - 1),"/",D156)</f>
        <v>https://fjong.com/admin/pages/edit-outfit/outfit.16e87e3968054dc8824ba7ff56aed7f4</v>
      </c>
      <c r="F156" s="12" t="s">
        <v>605</v>
      </c>
      <c r="G156" s="12" t="s">
        <v>99</v>
      </c>
      <c r="H156" s="12" t="s">
        <v>32</v>
      </c>
      <c r="I156" s="12" t="b">
        <f>VLOOKUP(H156,'Partner info'!$A$3:$B$100,2,FALSE)</f>
        <v>1</v>
      </c>
      <c r="J156" s="13" t="s">
        <v>24</v>
      </c>
      <c r="K156" s="14" t="s">
        <v>25</v>
      </c>
      <c r="L156" s="15" t="s">
        <v>286</v>
      </c>
      <c r="M156" s="16" t="s">
        <v>558</v>
      </c>
      <c r="N156" s="16"/>
      <c r="O156" s="12">
        <v>750</v>
      </c>
      <c r="P156" s="12">
        <v>250</v>
      </c>
      <c r="Q156" s="12"/>
      <c r="R156" s="18" t="b">
        <v>1</v>
      </c>
      <c r="S156" s="18" t="b">
        <v>0</v>
      </c>
      <c r="T156" s="18" t="b">
        <v>0</v>
      </c>
      <c r="U156" s="18" t="b">
        <v>0</v>
      </c>
    </row>
    <row r="157" spans="1:21" ht="12.75">
      <c r="A157" s="8" t="e">
        <f t="shared" ca="1" si="14"/>
        <v>#NAME?</v>
      </c>
      <c r="B157" s="19">
        <v>45188</v>
      </c>
      <c r="C157" s="22">
        <v>89004785</v>
      </c>
      <c r="D157" s="10" t="s">
        <v>359</v>
      </c>
      <c r="E157" s="11" t="str">
        <f>CONCATENATE("https://fjong.com/admin/pages/edit-",LEFT(D157,FIND(".",D157) - 1),"/",D157)</f>
        <v>https://fjong.com/admin/pages/edit-outfit/outfit.170d553601c744e393427a92c0cf58b3</v>
      </c>
      <c r="F157" s="23" t="s">
        <v>360</v>
      </c>
      <c r="G157" s="23" t="s">
        <v>361</v>
      </c>
      <c r="H157" s="12" t="s">
        <v>32</v>
      </c>
      <c r="I157" s="12" t="b">
        <f>VLOOKUP(H157,'Partner info'!$A$3:$B$100,2,FALSE)</f>
        <v>1</v>
      </c>
      <c r="J157" s="13" t="s">
        <v>24</v>
      </c>
      <c r="K157" s="14" t="s">
        <v>25</v>
      </c>
      <c r="L157" s="15" t="s">
        <v>286</v>
      </c>
      <c r="M157" s="16" t="s">
        <v>562</v>
      </c>
      <c r="N157" s="16"/>
      <c r="O157" s="12">
        <v>3600</v>
      </c>
      <c r="P157" s="21">
        <v>1080</v>
      </c>
      <c r="Q157" s="21" t="s">
        <v>190</v>
      </c>
      <c r="R157" s="18" t="b">
        <v>0</v>
      </c>
      <c r="S157" s="18" t="b">
        <v>0</v>
      </c>
      <c r="T157" s="18" t="b">
        <v>0</v>
      </c>
      <c r="U157" s="18" t="b">
        <v>0</v>
      </c>
    </row>
    <row r="158" spans="1:21" ht="12.75">
      <c r="A158" s="8"/>
      <c r="B158" s="19">
        <v>44936</v>
      </c>
      <c r="C158" s="9">
        <v>89003415</v>
      </c>
      <c r="D158" s="10" t="s">
        <v>1044</v>
      </c>
      <c r="E158" s="20" t="s">
        <v>1045</v>
      </c>
      <c r="F158" s="12" t="s">
        <v>1046</v>
      </c>
      <c r="G158" s="12" t="s">
        <v>99</v>
      </c>
      <c r="H158" s="12" t="s">
        <v>1042</v>
      </c>
      <c r="I158" s="12" t="b">
        <f>VLOOKUP(H158,'Partner info'!$A$3:$B$100,2,FALSE)</f>
        <v>1</v>
      </c>
      <c r="J158" s="13" t="s">
        <v>24</v>
      </c>
      <c r="K158" s="14" t="s">
        <v>25</v>
      </c>
      <c r="L158" s="15" t="s">
        <v>338</v>
      </c>
      <c r="M158" s="16" t="s">
        <v>566</v>
      </c>
      <c r="N158" s="16"/>
      <c r="O158" s="12">
        <v>2000</v>
      </c>
      <c r="P158" s="12">
        <v>600</v>
      </c>
      <c r="Q158" s="21" t="s">
        <v>52</v>
      </c>
      <c r="R158" s="18" t="b">
        <v>0</v>
      </c>
      <c r="S158" s="18" t="b">
        <v>1</v>
      </c>
      <c r="T158" s="18" t="b">
        <v>1</v>
      </c>
      <c r="U158" s="18" t="b">
        <v>1</v>
      </c>
    </row>
    <row r="159" spans="1:21" ht="12.75">
      <c r="A159" s="8" t="e">
        <f t="shared" ref="A159:A239" ca="1" si="15">IF(K159="Yes",_xludf.IMAGE("https://i.imgur.com/fKx8ugK.png",3),IF(K159="Not found",_xludf.IMAGE("https://i.imgur.com/NnPyonJ.png",3),IF(K159="",_xludf.IMAGE("https://i.imgur.com/x4IXK6M.png",3))))</f>
        <v>#NAME?</v>
      </c>
      <c r="B159" s="9" t="s">
        <v>295</v>
      </c>
      <c r="C159" s="22">
        <v>10689233</v>
      </c>
      <c r="D159" s="10" t="s">
        <v>1375</v>
      </c>
      <c r="E159" s="11" t="str">
        <f>CONCATENATE("https://fjong.com/admin/pages/edit-",LEFT(D159,FIND(".",D159) - 1),"/",D159)</f>
        <v>https://fjong.com/admin/pages/edit-outfit/outfit.173befabe7a14130b0e646ca4152150c</v>
      </c>
      <c r="F159" s="23" t="s">
        <v>1376</v>
      </c>
      <c r="G159" s="23" t="s">
        <v>1377</v>
      </c>
      <c r="H159" s="12" t="s">
        <v>299</v>
      </c>
      <c r="I159" s="12" t="b">
        <f>VLOOKUP(H159,'Partner info'!$A$3:$B$100,2,FALSE)</f>
        <v>1</v>
      </c>
      <c r="J159" s="13" t="s">
        <v>24</v>
      </c>
      <c r="K159" s="14" t="s">
        <v>25</v>
      </c>
      <c r="L159" s="15" t="s">
        <v>286</v>
      </c>
      <c r="M159" s="16" t="s">
        <v>569</v>
      </c>
      <c r="N159" s="16"/>
      <c r="O159" s="12">
        <v>3800</v>
      </c>
      <c r="P159" s="12">
        <v>749</v>
      </c>
      <c r="Q159" s="21" t="s">
        <v>40</v>
      </c>
      <c r="R159" s="18" t="b">
        <v>0</v>
      </c>
      <c r="S159" s="18" t="b">
        <v>0</v>
      </c>
      <c r="T159" s="18" t="b">
        <v>0</v>
      </c>
      <c r="U159" s="18" t="b">
        <v>0</v>
      </c>
    </row>
    <row r="160" spans="1:21" ht="12.75">
      <c r="A160" s="8" t="e">
        <f t="shared" ca="1" si="15"/>
        <v>#NAME?</v>
      </c>
      <c r="B160" s="19">
        <v>44936</v>
      </c>
      <c r="C160" s="9">
        <v>89003213</v>
      </c>
      <c r="D160" s="10" t="s">
        <v>615</v>
      </c>
      <c r="E160" s="20" t="s">
        <v>616</v>
      </c>
      <c r="F160" s="12" t="s">
        <v>617</v>
      </c>
      <c r="G160" s="12" t="s">
        <v>618</v>
      </c>
      <c r="H160" s="12" t="s">
        <v>573</v>
      </c>
      <c r="I160" s="12" t="b">
        <f>VLOOKUP(H160,'Partner info'!$A$3:$B$100,2,FALSE)</f>
        <v>1</v>
      </c>
      <c r="J160" s="13" t="s">
        <v>24</v>
      </c>
      <c r="K160" s="14" t="s">
        <v>25</v>
      </c>
      <c r="L160" s="15" t="s">
        <v>286</v>
      </c>
      <c r="M160" s="16" t="s">
        <v>574</v>
      </c>
      <c r="N160" s="16"/>
      <c r="O160" s="12">
        <v>3150</v>
      </c>
      <c r="P160" s="21">
        <v>945</v>
      </c>
      <c r="Q160" s="21" t="s">
        <v>40</v>
      </c>
      <c r="R160" s="18" t="b">
        <v>0</v>
      </c>
      <c r="S160" s="18" t="b">
        <v>0</v>
      </c>
      <c r="T160" s="18" t="b">
        <v>0</v>
      </c>
      <c r="U160" s="18" t="b">
        <v>0</v>
      </c>
    </row>
    <row r="161" spans="1:21" ht="12.75">
      <c r="A161" s="8" t="e">
        <f t="shared" ca="1" si="15"/>
        <v>#NAME?</v>
      </c>
      <c r="B161" s="9" t="s">
        <v>3078</v>
      </c>
      <c r="C161" s="22">
        <v>88000404</v>
      </c>
      <c r="D161" s="10" t="s">
        <v>3242</v>
      </c>
      <c r="E161" s="11" t="str">
        <f>CONCATENATE("https://fjong.com/admin/pages/edit-",LEFT(D161,FIND(".",D161) - 1),"/",D161)</f>
        <v>https://fjong.com/admin/pages/edit-outfit/outfit.17558a1ae0a7421b9ebd4bc717e24b09</v>
      </c>
      <c r="F161" s="23" t="s">
        <v>3243</v>
      </c>
      <c r="G161" s="23" t="s">
        <v>88</v>
      </c>
      <c r="H161" s="12" t="s">
        <v>32</v>
      </c>
      <c r="I161" s="12" t="b">
        <f>VLOOKUP(H161,'Partner info'!$A$3:$B$100,2,FALSE)</f>
        <v>1</v>
      </c>
      <c r="J161" s="13" t="s">
        <v>24</v>
      </c>
      <c r="K161" s="14" t="s">
        <v>25</v>
      </c>
      <c r="L161" s="15" t="s">
        <v>286</v>
      </c>
      <c r="M161" s="80" t="s">
        <v>579</v>
      </c>
      <c r="N161" s="80"/>
      <c r="O161" s="26">
        <v>1000</v>
      </c>
      <c r="P161" s="26">
        <v>349</v>
      </c>
      <c r="Q161" s="26"/>
      <c r="R161" s="18" t="b">
        <v>1</v>
      </c>
      <c r="S161" s="18" t="b">
        <v>0</v>
      </c>
      <c r="T161" s="18" t="b">
        <v>0</v>
      </c>
      <c r="U161" s="18" t="b">
        <v>0</v>
      </c>
    </row>
    <row r="162" spans="1:21" ht="12.75">
      <c r="A162" s="8" t="e">
        <f t="shared" ca="1" si="15"/>
        <v>#NAME?</v>
      </c>
      <c r="B162" s="19">
        <v>45061</v>
      </c>
      <c r="C162" s="22">
        <v>89003794</v>
      </c>
      <c r="D162" s="10" t="s">
        <v>2574</v>
      </c>
      <c r="E162" s="11" t="str">
        <f>CONCATENATE("https://fjong.com/admin/pages/edit-",LEFT(D162,FIND(".",D162) - 1),"/",D162)</f>
        <v>https://fjong.com/admin/pages/edit-outfit/outfit.178816264aec41579db79e1bcf1b01a7</v>
      </c>
      <c r="F162" s="23" t="s">
        <v>2575</v>
      </c>
      <c r="G162" s="23" t="s">
        <v>199</v>
      </c>
      <c r="H162" s="23" t="s">
        <v>199</v>
      </c>
      <c r="I162" s="12" t="b">
        <f>VLOOKUP(H162,'Partner info'!$A$3:$B$100,2,FALSE)</f>
        <v>1</v>
      </c>
      <c r="J162" s="13" t="s">
        <v>24</v>
      </c>
      <c r="K162" s="14" t="s">
        <v>25</v>
      </c>
      <c r="L162" s="15" t="s">
        <v>286</v>
      </c>
      <c r="M162" s="80" t="s">
        <v>582</v>
      </c>
      <c r="N162" s="80"/>
      <c r="O162" s="26">
        <v>1350</v>
      </c>
      <c r="P162" s="26">
        <v>400</v>
      </c>
      <c r="Q162" s="26"/>
      <c r="R162" s="18" t="b">
        <v>1</v>
      </c>
      <c r="S162" s="18" t="b">
        <v>0</v>
      </c>
      <c r="T162" s="18" t="b">
        <v>0</v>
      </c>
      <c r="U162" s="18" t="b">
        <v>0</v>
      </c>
    </row>
    <row r="163" spans="1:21" ht="12.75">
      <c r="A163" s="8" t="e">
        <f t="shared" ca="1" si="15"/>
        <v>#NAME?</v>
      </c>
      <c r="B163" s="19">
        <v>45061</v>
      </c>
      <c r="C163" s="22">
        <v>89001246</v>
      </c>
      <c r="D163" s="10" t="s">
        <v>2589</v>
      </c>
      <c r="E163" s="11" t="str">
        <f>CONCATENATE("https://fjong.com/admin/pages/edit-",LEFT(D163,FIND(".",D163) - 1),"/",D163)</f>
        <v>https://fjong.com/admin/pages/edit-outfit/outfit.17d697a3168347bcb51b5bddf26426a2</v>
      </c>
      <c r="F163" s="23" t="s">
        <v>2590</v>
      </c>
      <c r="G163" s="23" t="s">
        <v>23</v>
      </c>
      <c r="H163" s="23" t="s">
        <v>23</v>
      </c>
      <c r="I163" s="12" t="b">
        <f>VLOOKUP(H163,'Partner info'!$A$3:$B$100,2,FALSE)</f>
        <v>1</v>
      </c>
      <c r="J163" s="13" t="s">
        <v>24</v>
      </c>
      <c r="K163" s="14" t="s">
        <v>25</v>
      </c>
      <c r="L163" s="15" t="s">
        <v>286</v>
      </c>
      <c r="M163" s="16" t="s">
        <v>585</v>
      </c>
      <c r="N163" s="16"/>
      <c r="O163" s="12">
        <v>3400</v>
      </c>
      <c r="P163" s="12">
        <v>400</v>
      </c>
      <c r="Q163" s="12"/>
      <c r="R163" s="18" t="b">
        <v>1</v>
      </c>
      <c r="S163" s="18" t="b">
        <v>0</v>
      </c>
      <c r="T163" s="18" t="b">
        <v>0</v>
      </c>
      <c r="U163" s="18" t="b">
        <v>0</v>
      </c>
    </row>
    <row r="164" spans="1:21" ht="12.75">
      <c r="A164" s="8" t="e">
        <f t="shared" ca="1" si="15"/>
        <v>#NAME?</v>
      </c>
      <c r="B164" s="19">
        <v>45184</v>
      </c>
      <c r="C164" s="22">
        <v>88001802</v>
      </c>
      <c r="D164" s="81" t="s">
        <v>2023</v>
      </c>
      <c r="E164" s="11" t="str">
        <f>CONCATENATE("https://fjong.com/admin/pages/edit-",LEFT(D164,FIND(".",D164) - 1),"/",D164)</f>
        <v>https://fjong.com/admin/pages/edit-outfit/outfit.181629c720b548f4a77a22851f1fbbce</v>
      </c>
      <c r="F164" s="82" t="s">
        <v>2024</v>
      </c>
      <c r="G164" s="23" t="s">
        <v>1959</v>
      </c>
      <c r="H164" s="83" t="s">
        <v>170</v>
      </c>
      <c r="I164" s="12" t="b">
        <f>VLOOKUP(H164,'Partner info'!$A$3:$B$100,2,FALSE)</f>
        <v>1</v>
      </c>
      <c r="J164" s="13" t="s">
        <v>24</v>
      </c>
      <c r="K164" s="14" t="s">
        <v>25</v>
      </c>
      <c r="L164" s="15" t="s">
        <v>286</v>
      </c>
      <c r="M164" s="16" t="s">
        <v>588</v>
      </c>
      <c r="N164" s="16"/>
      <c r="O164" s="12">
        <v>2100</v>
      </c>
      <c r="P164" s="12">
        <v>600</v>
      </c>
      <c r="Q164" s="12"/>
      <c r="R164" s="18" t="b">
        <v>1</v>
      </c>
      <c r="S164" s="18" t="b">
        <v>0</v>
      </c>
      <c r="T164" s="18" t="b">
        <v>0</v>
      </c>
      <c r="U164" s="18" t="b">
        <v>0</v>
      </c>
    </row>
    <row r="165" spans="1:21" ht="12.75">
      <c r="A165" s="8" t="e">
        <f t="shared" ca="1" si="15"/>
        <v>#NAME?</v>
      </c>
      <c r="B165" s="19">
        <v>45184</v>
      </c>
      <c r="C165" s="22">
        <v>88200318</v>
      </c>
      <c r="D165" s="81" t="s">
        <v>2858</v>
      </c>
      <c r="E165" s="11" t="str">
        <f>CONCATENATE("https://fjong.com/admin/pages/edit-",LEFT(D165,FIND(".",D165) - 1),"/",D165)</f>
        <v>https://fjong.com/admin/pages/edit-outfit/outfit.18da12c5ecd149ccb6618cb53fb8262c</v>
      </c>
      <c r="F165" s="82" t="s">
        <v>2859</v>
      </c>
      <c r="G165" s="23" t="s">
        <v>23</v>
      </c>
      <c r="H165" s="83" t="s">
        <v>352</v>
      </c>
      <c r="I165" s="12" t="b">
        <f>VLOOKUP(H165,'Partner info'!$A$3:$B$100,2,FALSE)</f>
        <v>1</v>
      </c>
      <c r="J165" s="13" t="s">
        <v>24</v>
      </c>
      <c r="K165" s="14" t="s">
        <v>25</v>
      </c>
      <c r="L165" s="15" t="s">
        <v>286</v>
      </c>
      <c r="M165" s="16" t="s">
        <v>593</v>
      </c>
      <c r="N165" s="16"/>
      <c r="O165" s="12">
        <v>1300</v>
      </c>
      <c r="P165" s="12">
        <v>400</v>
      </c>
      <c r="Q165" s="12"/>
      <c r="R165" s="18" t="b">
        <v>1</v>
      </c>
      <c r="S165" s="18" t="b">
        <v>0</v>
      </c>
      <c r="T165" s="18" t="b">
        <v>0</v>
      </c>
      <c r="U165" s="18" t="b">
        <v>0</v>
      </c>
    </row>
    <row r="166" spans="1:21" ht="12.75">
      <c r="A166" s="8" t="e">
        <f t="shared" ca="1" si="15"/>
        <v>#NAME?</v>
      </c>
      <c r="B166" s="57">
        <v>45272</v>
      </c>
      <c r="C166" s="74">
        <v>89001922</v>
      </c>
      <c r="D166" s="44" t="s">
        <v>481</v>
      </c>
      <c r="E166" s="45" t="str">
        <f>CONCATENATE("https://fjong.com/admin/pages/edit-",LEFT(D166,FIND(".",D166) - 1),"/",D166)</f>
        <v>https://fjong.com/admin/pages/edit-outfit/outfit.19ec1848ceb8402b956e33003d252ccd</v>
      </c>
      <c r="F166" s="75" t="s">
        <v>482</v>
      </c>
      <c r="G166" s="75" t="s">
        <v>483</v>
      </c>
      <c r="H166" s="46" t="s">
        <v>483</v>
      </c>
      <c r="I166" s="46" t="b">
        <f>VLOOKUP(H166,'Partner info'!$A$3:$B$100,2,FALSE)</f>
        <v>0</v>
      </c>
      <c r="J166" s="47" t="s">
        <v>24</v>
      </c>
      <c r="K166" s="14" t="s">
        <v>25</v>
      </c>
      <c r="L166" s="15" t="s">
        <v>286</v>
      </c>
      <c r="M166" s="16" t="s">
        <v>597</v>
      </c>
      <c r="N166" s="16"/>
      <c r="O166" s="12">
        <v>1900</v>
      </c>
      <c r="P166" s="12">
        <v>550</v>
      </c>
      <c r="Q166" s="12"/>
      <c r="R166" s="18" t="b">
        <v>1</v>
      </c>
      <c r="S166" s="18" t="b">
        <v>0</v>
      </c>
      <c r="T166" s="18" t="b">
        <v>0</v>
      </c>
      <c r="U166" s="18" t="b">
        <v>0</v>
      </c>
    </row>
    <row r="167" spans="1:21" ht="12.75">
      <c r="A167" s="8" t="e">
        <f t="shared" ca="1" si="15"/>
        <v>#NAME?</v>
      </c>
      <c r="B167" s="41">
        <v>44722</v>
      </c>
      <c r="C167" s="9">
        <v>88001553</v>
      </c>
      <c r="D167" s="10" t="s">
        <v>766</v>
      </c>
      <c r="E167" s="11" t="str">
        <f>CONCATENATE("https://fjong.com/admin/pages/edit-",LEFT(D167,FIND(".",D167) - 1),"/",D167)</f>
        <v>https://fjong.com/admin/pages/edit-outfit/outfit.19f4932d209d4886bfe838d5677f09ed</v>
      </c>
      <c r="F167" s="12" t="s">
        <v>767</v>
      </c>
      <c r="G167" s="12" t="s">
        <v>216</v>
      </c>
      <c r="H167" s="12" t="s">
        <v>32</v>
      </c>
      <c r="I167" s="12" t="b">
        <f>VLOOKUP(H167,'Partner info'!$A$3:$B$100,2,FALSE)</f>
        <v>1</v>
      </c>
      <c r="J167" s="13" t="s">
        <v>24</v>
      </c>
      <c r="K167" s="14" t="s">
        <v>25</v>
      </c>
      <c r="L167" s="15" t="s">
        <v>286</v>
      </c>
      <c r="M167" s="16" t="s">
        <v>600</v>
      </c>
      <c r="N167" s="16"/>
      <c r="O167" s="12">
        <v>1000</v>
      </c>
      <c r="P167" s="12">
        <v>300</v>
      </c>
      <c r="Q167" s="12"/>
      <c r="R167" s="18" t="b">
        <v>1</v>
      </c>
      <c r="S167" s="18" t="b">
        <v>0</v>
      </c>
      <c r="T167" s="18" t="b">
        <v>0</v>
      </c>
      <c r="U167" s="18" t="b">
        <v>0</v>
      </c>
    </row>
    <row r="168" spans="1:21" ht="12.75">
      <c r="A168" s="8" t="e">
        <f t="shared" ca="1" si="15"/>
        <v>#NAME?</v>
      </c>
      <c r="B168" s="9" t="s">
        <v>3078</v>
      </c>
      <c r="C168" s="22">
        <v>88200001</v>
      </c>
      <c r="D168" s="10" t="s">
        <v>3373</v>
      </c>
      <c r="E168" s="11" t="str">
        <f>CONCATENATE("https://fjong.com/admin/pages/edit-",LEFT(D168,FIND(".",D168) - 1),"/",D168)</f>
        <v>https://fjong.com/admin/pages/edit-outfit/outfit.1a0d16e8be3649498b202bba8ea1743b</v>
      </c>
      <c r="F168" s="23" t="s">
        <v>3374</v>
      </c>
      <c r="G168" s="23" t="s">
        <v>347</v>
      </c>
      <c r="H168" s="12" t="s">
        <v>32</v>
      </c>
      <c r="I168" s="12" t="b">
        <f>VLOOKUP(H168,'Partner info'!$A$3:$B$100,2,FALSE)</f>
        <v>1</v>
      </c>
      <c r="J168" s="13" t="s">
        <v>24</v>
      </c>
      <c r="K168" s="14" t="s">
        <v>25</v>
      </c>
      <c r="L168" s="15" t="s">
        <v>286</v>
      </c>
      <c r="M168" s="16" t="s">
        <v>603</v>
      </c>
      <c r="N168" s="16"/>
      <c r="O168" s="12">
        <v>3500</v>
      </c>
      <c r="P168" s="12">
        <v>1050</v>
      </c>
      <c r="Q168" s="12"/>
      <c r="R168" s="18" t="b">
        <v>1</v>
      </c>
      <c r="S168" s="18" t="b">
        <v>0</v>
      </c>
      <c r="T168" s="18" t="b">
        <v>0</v>
      </c>
      <c r="U168" s="18" t="b">
        <v>1</v>
      </c>
    </row>
    <row r="169" spans="1:21" ht="12.75">
      <c r="A169" s="8" t="e">
        <f t="shared" ca="1" si="15"/>
        <v>#NAME?</v>
      </c>
      <c r="B169" s="19">
        <v>45272</v>
      </c>
      <c r="C169" s="22">
        <v>88001875</v>
      </c>
      <c r="D169" s="10" t="s">
        <v>662</v>
      </c>
      <c r="E169" s="11" t="str">
        <f>CONCATENATE("https://fjong.com/admin/pages/edit-",LEFT(D169,FIND(".",D169) - 1),"/",D169)</f>
        <v>https://fjong.com/admin/pages/edit-outfit/outfit.1a265d0988ad4e86966114062e4ca547</v>
      </c>
      <c r="F169" s="23" t="s">
        <v>663</v>
      </c>
      <c r="G169" s="23" t="s">
        <v>99</v>
      </c>
      <c r="H169" s="12" t="s">
        <v>32</v>
      </c>
      <c r="I169" s="12" t="b">
        <f>VLOOKUP(H169,'Partner info'!$A$3:$B$100,2,FALSE)</f>
        <v>1</v>
      </c>
      <c r="J169" s="13" t="s">
        <v>24</v>
      </c>
      <c r="K169" s="14" t="s">
        <v>25</v>
      </c>
      <c r="L169" s="15" t="s">
        <v>286</v>
      </c>
      <c r="M169" s="16" t="s">
        <v>606</v>
      </c>
      <c r="N169" s="52"/>
      <c r="O169" s="12">
        <v>3500</v>
      </c>
      <c r="P169" s="12">
        <v>1500</v>
      </c>
      <c r="Q169" s="12"/>
      <c r="R169" s="18" t="b">
        <v>1</v>
      </c>
      <c r="S169" s="18" t="b">
        <v>0</v>
      </c>
      <c r="T169" s="18" t="b">
        <v>0</v>
      </c>
      <c r="U169" s="18" t="b">
        <v>0</v>
      </c>
    </row>
    <row r="170" spans="1:21" ht="12.75">
      <c r="A170" s="8" t="e">
        <f t="shared" ca="1" si="15"/>
        <v>#NAME?</v>
      </c>
      <c r="B170" s="9" t="s">
        <v>3078</v>
      </c>
      <c r="C170" s="22">
        <v>88101134</v>
      </c>
      <c r="D170" s="10" t="s">
        <v>3294</v>
      </c>
      <c r="E170" s="11" t="str">
        <f>CONCATENATE("https://fjong.com/admin/pages/edit-",LEFT(D170,FIND(".",D170) - 1),"/",D170)</f>
        <v>https://fjong.com/admin/pages/edit-outfit/outfit.1a5d811e31da4b90b7bb7231ebbdd696</v>
      </c>
      <c r="F170" s="23" t="s">
        <v>3295</v>
      </c>
      <c r="G170" s="23" t="s">
        <v>740</v>
      </c>
      <c r="H170" s="12" t="s">
        <v>57</v>
      </c>
      <c r="I170" s="12" t="b">
        <f>VLOOKUP(H170,'Partner info'!$A$3:$B$100,2,FALSE)</f>
        <v>1</v>
      </c>
      <c r="J170" s="13" t="s">
        <v>24</v>
      </c>
      <c r="K170" s="14" t="s">
        <v>25</v>
      </c>
      <c r="L170" s="15" t="s">
        <v>286</v>
      </c>
      <c r="M170" s="16" t="s">
        <v>609</v>
      </c>
      <c r="N170" s="16"/>
      <c r="O170" s="12">
        <v>3200</v>
      </c>
      <c r="P170" s="12">
        <v>700</v>
      </c>
      <c r="Q170" s="12"/>
      <c r="R170" s="18" t="b">
        <v>1</v>
      </c>
      <c r="S170" s="18" t="b">
        <v>0</v>
      </c>
      <c r="T170" s="18" t="b">
        <v>0</v>
      </c>
      <c r="U170" s="18" t="b">
        <v>0</v>
      </c>
    </row>
    <row r="171" spans="1:21" ht="12.75">
      <c r="A171" s="8" t="e">
        <f t="shared" ca="1" si="15"/>
        <v>#NAME?</v>
      </c>
      <c r="B171" s="9" t="s">
        <v>20</v>
      </c>
      <c r="C171" s="9" t="s">
        <v>1938</v>
      </c>
      <c r="D171" s="10" t="s">
        <v>1939</v>
      </c>
      <c r="E171" s="11" t="str">
        <f>CONCATENATE("https://fjong.com/admin/pages/edit-",LEFT(D171,FIND(".",D171) - 1),"/",D171)</f>
        <v>https://fjong.com/admin/pages/edit-outfit/outfit.1abb743732ab455789b71cf43061f073</v>
      </c>
      <c r="F171" s="12" t="s">
        <v>1940</v>
      </c>
      <c r="G171" s="12" t="s">
        <v>88</v>
      </c>
      <c r="H171" s="12" t="s">
        <v>57</v>
      </c>
      <c r="I171" s="12" t="b">
        <f>VLOOKUP(H171,'Partner info'!$A$3:$B$100,2,FALSE)</f>
        <v>1</v>
      </c>
      <c r="J171" s="13" t="s">
        <v>24</v>
      </c>
      <c r="K171" s="14" t="s">
        <v>25</v>
      </c>
      <c r="L171" s="15" t="s">
        <v>286</v>
      </c>
      <c r="M171" s="16" t="s">
        <v>609</v>
      </c>
      <c r="N171" s="16"/>
      <c r="O171" s="12">
        <v>3200</v>
      </c>
      <c r="P171" s="12">
        <v>950</v>
      </c>
      <c r="Q171" s="12"/>
      <c r="R171" s="18" t="b">
        <v>1</v>
      </c>
      <c r="S171" s="18" t="b">
        <v>0</v>
      </c>
      <c r="T171" s="18" t="b">
        <v>0</v>
      </c>
      <c r="U171" s="18" t="b">
        <v>1</v>
      </c>
    </row>
    <row r="172" spans="1:21" ht="12.75">
      <c r="A172" s="8" t="e">
        <f t="shared" ca="1" si="15"/>
        <v>#NAME?</v>
      </c>
      <c r="B172" s="19">
        <v>45272</v>
      </c>
      <c r="C172" s="22">
        <v>89006924</v>
      </c>
      <c r="D172" s="10" t="s">
        <v>335</v>
      </c>
      <c r="E172" s="11" t="str">
        <f>CONCATENATE("https://fjong.com/admin/pages/edit-",LEFT(D172,FIND(".",D172) - 1),"/",D172)</f>
        <v>https://fjong.com/admin/pages/edit-outfit/outfit.1ad07ee4daee4450a865411d843b8130</v>
      </c>
      <c r="F172" s="23" t="s">
        <v>336</v>
      </c>
      <c r="G172" s="23" t="s">
        <v>337</v>
      </c>
      <c r="H172" s="12" t="s">
        <v>337</v>
      </c>
      <c r="I172" s="12" t="b">
        <f>VLOOKUP(H172,'Partner info'!$A$3:$B$100,2,FALSE)</f>
        <v>1</v>
      </c>
      <c r="J172" s="13" t="s">
        <v>24</v>
      </c>
      <c r="K172" s="14" t="s">
        <v>25</v>
      </c>
      <c r="L172" s="15" t="s">
        <v>286</v>
      </c>
      <c r="M172" s="16" t="s">
        <v>614</v>
      </c>
      <c r="N172" s="16"/>
      <c r="O172" s="12">
        <v>3500</v>
      </c>
      <c r="P172" s="12">
        <v>1050</v>
      </c>
      <c r="Q172" s="12"/>
      <c r="R172" s="18" t="b">
        <v>1</v>
      </c>
      <c r="S172" s="18" t="b">
        <v>0</v>
      </c>
      <c r="T172" s="18" t="b">
        <v>0</v>
      </c>
      <c r="U172" s="18" t="b">
        <v>1</v>
      </c>
    </row>
    <row r="173" spans="1:21" ht="12.75">
      <c r="A173" s="8" t="e">
        <f t="shared" ca="1" si="15"/>
        <v>#NAME?</v>
      </c>
      <c r="B173" s="19">
        <v>45184</v>
      </c>
      <c r="C173" s="22">
        <v>89004134</v>
      </c>
      <c r="D173" s="81" t="s">
        <v>3021</v>
      </c>
      <c r="E173" s="11" t="str">
        <f>CONCATENATE("https://fjong.com/admin/pages/edit-",LEFT(D173,FIND(".",D173) - 1),"/",D173)</f>
        <v>https://fjong.com/admin/pages/edit-outfit/outfit.1ad445e5454c42c795e33d82bbecd98f</v>
      </c>
      <c r="F173" s="82" t="s">
        <v>3022</v>
      </c>
      <c r="G173" s="23" t="s">
        <v>67</v>
      </c>
      <c r="H173" s="83" t="s">
        <v>67</v>
      </c>
      <c r="I173" s="12" t="b">
        <f>VLOOKUP(H173,'Partner info'!$A$3:$B$100,2,FALSE)</f>
        <v>1</v>
      </c>
      <c r="J173" s="13" t="s">
        <v>24</v>
      </c>
      <c r="K173" s="14" t="s">
        <v>25</v>
      </c>
      <c r="L173" s="15" t="s">
        <v>286</v>
      </c>
      <c r="M173" s="16" t="s">
        <v>619</v>
      </c>
      <c r="N173" s="16"/>
      <c r="O173" s="12">
        <v>3000</v>
      </c>
      <c r="P173" s="21">
        <v>900</v>
      </c>
      <c r="Q173" s="21" t="s">
        <v>190</v>
      </c>
      <c r="R173" s="18" t="b">
        <v>0</v>
      </c>
      <c r="S173" s="18" t="b">
        <v>0</v>
      </c>
      <c r="T173" s="18" t="b">
        <v>0</v>
      </c>
      <c r="U173" s="18" t="b">
        <v>1</v>
      </c>
    </row>
    <row r="174" spans="1:21" ht="12.75">
      <c r="A174" s="8" t="e">
        <f t="shared" ca="1" si="15"/>
        <v>#NAME?</v>
      </c>
      <c r="B174" s="19" t="s">
        <v>20</v>
      </c>
      <c r="C174" s="9">
        <v>88200166</v>
      </c>
      <c r="D174" s="10" t="s">
        <v>1279</v>
      </c>
      <c r="E174" s="20" t="str">
        <f>CONCATENATE("https://fjong.com/admin/pages/edit-",LEFT(D174,FIND(".",D174) - 1),"/",D174)</f>
        <v>https://fjong.com/admin/pages/edit-outfit/outfit.1aeaa943d2aa4fea9c30dfadc8e77b38</v>
      </c>
      <c r="F174" s="12" t="s">
        <v>1280</v>
      </c>
      <c r="G174" s="12" t="s">
        <v>136</v>
      </c>
      <c r="H174" s="12" t="s">
        <v>137</v>
      </c>
      <c r="I174" s="12" t="b">
        <f>VLOOKUP(H174,'Partner info'!$A$3:$B$100,2,FALSE)</f>
        <v>1</v>
      </c>
      <c r="J174" s="13" t="s">
        <v>24</v>
      </c>
      <c r="K174" s="14" t="s">
        <v>25</v>
      </c>
      <c r="L174" s="15" t="s">
        <v>286</v>
      </c>
      <c r="M174" s="16" t="s">
        <v>623</v>
      </c>
      <c r="N174" s="16"/>
      <c r="O174" s="12">
        <v>3000</v>
      </c>
      <c r="P174" s="12">
        <v>749</v>
      </c>
      <c r="Q174" s="12"/>
      <c r="R174" s="18" t="b">
        <v>1</v>
      </c>
      <c r="S174" s="18" t="b">
        <v>0</v>
      </c>
      <c r="T174" s="18" t="b">
        <v>0</v>
      </c>
      <c r="U174" s="18" t="b">
        <v>1</v>
      </c>
    </row>
    <row r="175" spans="1:21" ht="12.75">
      <c r="A175" s="8" t="e">
        <f t="shared" ca="1" si="15"/>
        <v>#NAME?</v>
      </c>
      <c r="B175" s="9" t="s">
        <v>3078</v>
      </c>
      <c r="C175" s="22">
        <v>89004138</v>
      </c>
      <c r="D175" s="10" t="s">
        <v>3393</v>
      </c>
      <c r="E175" s="11" t="str">
        <f>CONCATENATE("https://fjong.com/admin/pages/edit-",LEFT(D175,FIND(".",D175) - 1),"/",D175)</f>
        <v>https://fjong.com/admin/pages/edit-outfit/outfit.1af94bab198546d9959ab6c656455ddb</v>
      </c>
      <c r="F175" s="23" t="s">
        <v>3394</v>
      </c>
      <c r="G175" s="23" t="s">
        <v>67</v>
      </c>
      <c r="H175" s="12" t="s">
        <v>67</v>
      </c>
      <c r="I175" s="12" t="b">
        <f>VLOOKUP(H175,'Partner info'!$A$3:$B$100,2,FALSE)</f>
        <v>1</v>
      </c>
      <c r="J175" s="13" t="s">
        <v>24</v>
      </c>
      <c r="K175" s="14" t="s">
        <v>25</v>
      </c>
      <c r="L175" s="15" t="s">
        <v>286</v>
      </c>
      <c r="M175" s="16" t="s">
        <v>627</v>
      </c>
      <c r="N175" s="16"/>
      <c r="O175" s="12">
        <v>3200</v>
      </c>
      <c r="P175" s="12">
        <v>749</v>
      </c>
      <c r="Q175" s="12"/>
      <c r="R175" s="18" t="b">
        <v>1</v>
      </c>
      <c r="S175" s="18" t="b">
        <v>0</v>
      </c>
      <c r="T175" s="18" t="b">
        <v>0</v>
      </c>
      <c r="U175" s="18" t="b">
        <v>0</v>
      </c>
    </row>
    <row r="176" spans="1:21" ht="12.75">
      <c r="A176" s="8" t="e">
        <f t="shared" ca="1" si="15"/>
        <v>#NAME?</v>
      </c>
      <c r="B176" s="19">
        <v>44755</v>
      </c>
      <c r="C176" s="9">
        <v>88200375</v>
      </c>
      <c r="D176" s="10" t="s">
        <v>824</v>
      </c>
      <c r="E176" s="20" t="s">
        <v>825</v>
      </c>
      <c r="F176" s="12" t="s">
        <v>826</v>
      </c>
      <c r="G176" s="12" t="s">
        <v>23</v>
      </c>
      <c r="H176" s="12" t="s">
        <v>23</v>
      </c>
      <c r="I176" s="12" t="b">
        <f>VLOOKUP(H176,'Partner info'!$A$3:$B$100,2,FALSE)</f>
        <v>1</v>
      </c>
      <c r="J176" s="13" t="s">
        <v>24</v>
      </c>
      <c r="K176" s="14" t="s">
        <v>25</v>
      </c>
      <c r="L176" s="15" t="s">
        <v>286</v>
      </c>
      <c r="M176" s="16" t="s">
        <v>631</v>
      </c>
      <c r="N176" s="16"/>
      <c r="O176" s="12">
        <v>2900</v>
      </c>
      <c r="P176" s="12">
        <v>200</v>
      </c>
      <c r="Q176" s="12"/>
      <c r="R176" s="18" t="b">
        <v>1</v>
      </c>
      <c r="S176" s="18" t="b">
        <v>0</v>
      </c>
      <c r="T176" s="18" t="b">
        <v>0</v>
      </c>
      <c r="U176" s="18" t="b">
        <v>0</v>
      </c>
    </row>
    <row r="177" spans="1:21" ht="12.75">
      <c r="A177" s="8" t="e">
        <f t="shared" ca="1" si="15"/>
        <v>#NAME?</v>
      </c>
      <c r="B177" s="19">
        <v>45272</v>
      </c>
      <c r="C177" s="22">
        <v>88101359</v>
      </c>
      <c r="D177" s="10" t="s">
        <v>46</v>
      </c>
      <c r="E177" s="11" t="str">
        <f>CONCATENATE("https://fjong.com/admin/pages/edit-",LEFT(D177,FIND(".",D177) - 1),"/",D177)</f>
        <v>https://fjong.com/admin/pages/edit-outfit/outfit.1b308c0bf532439dbb6be76ea959786a</v>
      </c>
      <c r="F177" s="23" t="s">
        <v>47</v>
      </c>
      <c r="G177" s="23" t="s">
        <v>48</v>
      </c>
      <c r="H177" s="12" t="s">
        <v>49</v>
      </c>
      <c r="I177" s="12" t="b">
        <f>VLOOKUP(H177,'Partner info'!$A$3:$B$100,2,FALSE)</f>
        <v>1</v>
      </c>
      <c r="J177" s="13" t="s">
        <v>24</v>
      </c>
      <c r="K177" s="14" t="s">
        <v>25</v>
      </c>
      <c r="L177" s="15" t="s">
        <v>286</v>
      </c>
      <c r="M177" s="16" t="s">
        <v>635</v>
      </c>
      <c r="N177" s="16"/>
      <c r="O177" s="12">
        <v>2000</v>
      </c>
      <c r="P177" s="12">
        <v>400</v>
      </c>
      <c r="Q177" s="12"/>
      <c r="R177" s="18" t="b">
        <v>1</v>
      </c>
      <c r="S177" s="18" t="b">
        <v>0</v>
      </c>
      <c r="T177" s="18" t="b">
        <v>0</v>
      </c>
      <c r="U177" s="18" t="b">
        <v>0</v>
      </c>
    </row>
    <row r="178" spans="1:21" ht="12.75">
      <c r="A178" s="8" t="e">
        <f t="shared" ca="1" si="15"/>
        <v>#NAME?</v>
      </c>
      <c r="B178" s="19">
        <v>45188</v>
      </c>
      <c r="C178" s="22">
        <v>89001603</v>
      </c>
      <c r="D178" s="10" t="s">
        <v>2429</v>
      </c>
      <c r="E178" s="11" t="str">
        <f>CONCATENATE("https://fjong.com/admin/pages/edit-",LEFT(D178,FIND(".",D178) - 1),"/",D178)</f>
        <v>https://fjong.com/admin/pages/edit-outfit/outfit.1b3a8279b2b64c4c8bcbb8baf6d6348e</v>
      </c>
      <c r="F178" s="23" t="s">
        <v>2427</v>
      </c>
      <c r="G178" s="23" t="s">
        <v>117</v>
      </c>
      <c r="H178" s="12" t="s">
        <v>117</v>
      </c>
      <c r="I178" s="12" t="b">
        <f>VLOOKUP(H178,'Partner info'!$A$3:$B$100,2,FALSE)</f>
        <v>1</v>
      </c>
      <c r="J178" s="13" t="s">
        <v>24</v>
      </c>
      <c r="K178" s="14" t="s">
        <v>25</v>
      </c>
      <c r="L178" s="15" t="s">
        <v>286</v>
      </c>
      <c r="M178" s="16" t="s">
        <v>635</v>
      </c>
      <c r="N178" s="16"/>
      <c r="O178" s="12">
        <v>1900</v>
      </c>
      <c r="P178" s="12">
        <v>550</v>
      </c>
      <c r="Q178" s="12"/>
      <c r="R178" s="18" t="b">
        <v>1</v>
      </c>
      <c r="S178" s="18" t="b">
        <v>0</v>
      </c>
      <c r="T178" s="18" t="b">
        <v>0</v>
      </c>
      <c r="U178" s="18" t="b">
        <v>0</v>
      </c>
    </row>
    <row r="179" spans="1:21" ht="12.75">
      <c r="A179" s="8" t="e">
        <f t="shared" ca="1" si="15"/>
        <v>#NAME?</v>
      </c>
      <c r="B179" s="19">
        <v>44936</v>
      </c>
      <c r="C179" s="9">
        <v>88000472</v>
      </c>
      <c r="D179" s="10" t="s">
        <v>1261</v>
      </c>
      <c r="E179" s="20" t="str">
        <f>CONCATENATE("https://fjong.com/admin/pages/edit-",LEFT(D179,FIND(".",D179) - 1),"/",D179)</f>
        <v>https://fjong.com/admin/pages/edit-outfit/outfit.1b9ab78223b843e08e1daeb660783adf</v>
      </c>
      <c r="F179" s="12" t="s">
        <v>1262</v>
      </c>
      <c r="G179" s="12" t="s">
        <v>592</v>
      </c>
      <c r="H179" s="12" t="s">
        <v>32</v>
      </c>
      <c r="I179" s="12" t="b">
        <f>VLOOKUP(H179,'Partner info'!$A$3:$B$100,2,FALSE)</f>
        <v>1</v>
      </c>
      <c r="J179" s="13" t="s">
        <v>24</v>
      </c>
      <c r="K179" s="14" t="s">
        <v>25</v>
      </c>
      <c r="L179" s="15" t="s">
        <v>286</v>
      </c>
      <c r="M179" s="16" t="s">
        <v>641</v>
      </c>
      <c r="N179" s="16"/>
      <c r="O179" s="12">
        <v>4000</v>
      </c>
      <c r="P179" s="12">
        <v>799</v>
      </c>
      <c r="Q179" s="12"/>
      <c r="R179" s="18" t="b">
        <v>1</v>
      </c>
      <c r="S179" s="18" t="b">
        <v>0</v>
      </c>
      <c r="T179" s="18" t="b">
        <v>0</v>
      </c>
      <c r="U179" s="18" t="b">
        <v>0</v>
      </c>
    </row>
    <row r="180" spans="1:21" ht="12.75">
      <c r="A180" s="8" t="e">
        <f t="shared" ca="1" si="15"/>
        <v>#NAME?</v>
      </c>
      <c r="B180" s="19">
        <v>45272</v>
      </c>
      <c r="C180" s="22">
        <v>89005973</v>
      </c>
      <c r="D180" s="10" t="s">
        <v>659</v>
      </c>
      <c r="E180" s="11" t="str">
        <f>CONCATENATE("https://fjong.com/admin/pages/edit-",LEFT(D180,FIND(".",D180) - 1),"/",D180)</f>
        <v>https://fjong.com/admin/pages/edit-outfit/outfit.1ba117ad1dfc4db98e92536c9d6724fe</v>
      </c>
      <c r="F180" s="23" t="s">
        <v>660</v>
      </c>
      <c r="G180" s="23" t="s">
        <v>99</v>
      </c>
      <c r="H180" s="12" t="s">
        <v>32</v>
      </c>
      <c r="I180" s="12" t="b">
        <f>VLOOKUP(H180,'Partner info'!$A$3:$B$100,2,FALSE)</f>
        <v>1</v>
      </c>
      <c r="J180" s="13" t="s">
        <v>24</v>
      </c>
      <c r="K180" s="14" t="s">
        <v>25</v>
      </c>
      <c r="L180" s="15" t="s">
        <v>286</v>
      </c>
      <c r="M180" s="16" t="s">
        <v>473</v>
      </c>
      <c r="N180" s="16"/>
      <c r="O180" s="12">
        <v>3600</v>
      </c>
      <c r="P180" s="12">
        <v>899</v>
      </c>
      <c r="Q180" s="12"/>
      <c r="R180" s="18" t="b">
        <v>1</v>
      </c>
      <c r="S180" s="18" t="b">
        <v>0</v>
      </c>
      <c r="T180" s="18" t="b">
        <v>0</v>
      </c>
      <c r="U180" s="18" t="b">
        <v>0</v>
      </c>
    </row>
    <row r="181" spans="1:21" ht="12.75">
      <c r="A181" s="8" t="e">
        <f t="shared" ca="1" si="15"/>
        <v>#NAME?</v>
      </c>
      <c r="B181" s="9" t="s">
        <v>20</v>
      </c>
      <c r="C181" s="9" t="s">
        <v>1929</v>
      </c>
      <c r="D181" s="10" t="s">
        <v>1930</v>
      </c>
      <c r="E181" s="11" t="str">
        <f>CONCATENATE("https://fjong.com/admin/pages/edit-",LEFT(D181,FIND(".",D181) - 1),"/",D181)</f>
        <v>https://fjong.com/admin/pages/edit-outfit/outfit.1bee365da3a84e53aecc44958f9c7bf8</v>
      </c>
      <c r="F181" s="12" t="s">
        <v>1931</v>
      </c>
      <c r="G181" s="12" t="s">
        <v>88</v>
      </c>
      <c r="H181" s="12" t="s">
        <v>57</v>
      </c>
      <c r="I181" s="12" t="b">
        <f>VLOOKUP(H181,'Partner info'!$A$3:$B$100,2,FALSE)</f>
        <v>1</v>
      </c>
      <c r="J181" s="13" t="s">
        <v>24</v>
      </c>
      <c r="K181" s="14" t="s">
        <v>25</v>
      </c>
      <c r="L181" s="15" t="s">
        <v>286</v>
      </c>
      <c r="M181" s="16" t="s">
        <v>648</v>
      </c>
      <c r="N181" s="16"/>
      <c r="O181" s="12">
        <v>4000</v>
      </c>
      <c r="P181" s="12">
        <v>1200</v>
      </c>
      <c r="Q181" s="12"/>
      <c r="R181" s="18" t="b">
        <v>1</v>
      </c>
      <c r="S181" s="18" t="b">
        <v>0</v>
      </c>
      <c r="T181" s="18" t="b">
        <v>0</v>
      </c>
      <c r="U181" s="18" t="b">
        <v>0</v>
      </c>
    </row>
    <row r="182" spans="1:21" ht="12.75">
      <c r="A182" s="8" t="e">
        <f t="shared" ca="1" si="15"/>
        <v>#NAME?</v>
      </c>
      <c r="B182" s="19">
        <v>45272</v>
      </c>
      <c r="C182" s="22">
        <v>89007643</v>
      </c>
      <c r="D182" s="10" t="s">
        <v>2565</v>
      </c>
      <c r="E182" s="11" t="str">
        <f>CONCATENATE("https://fjong.com/admin/pages/edit-",LEFT(D182,FIND(".",D182) - 1),"/",D182)</f>
        <v>https://fjong.com/admin/pages/edit-outfit/outfit.1c009820b8df49c8b96add8559ebacea</v>
      </c>
      <c r="F182" s="23" t="s">
        <v>2566</v>
      </c>
      <c r="G182" s="23" t="s">
        <v>508</v>
      </c>
      <c r="H182" s="12" t="s">
        <v>508</v>
      </c>
      <c r="I182" s="12" t="b">
        <f>VLOOKUP(H182,'Partner info'!$A$3:$B$100,2,FALSE)</f>
        <v>1</v>
      </c>
      <c r="J182" s="13" t="s">
        <v>24</v>
      </c>
      <c r="K182" s="14" t="s">
        <v>25</v>
      </c>
      <c r="L182" s="15" t="s">
        <v>286</v>
      </c>
      <c r="M182" s="16"/>
      <c r="N182" s="16"/>
      <c r="O182" s="12">
        <v>1400</v>
      </c>
      <c r="P182" s="12">
        <v>550</v>
      </c>
      <c r="Q182" s="12"/>
      <c r="R182" s="18" t="b">
        <v>1</v>
      </c>
      <c r="S182" s="18" t="b">
        <v>0</v>
      </c>
      <c r="T182" s="18" t="b">
        <v>0</v>
      </c>
      <c r="U182" s="18" t="b">
        <v>0</v>
      </c>
    </row>
    <row r="183" spans="1:21" ht="12.75">
      <c r="A183" s="8" t="e">
        <f t="shared" ca="1" si="15"/>
        <v>#NAME?</v>
      </c>
      <c r="B183" s="19">
        <v>45061</v>
      </c>
      <c r="C183" s="22">
        <v>89003542</v>
      </c>
      <c r="D183" s="10" t="s">
        <v>2538</v>
      </c>
      <c r="E183" s="11" t="str">
        <f>CONCATENATE("https://fjong.com/admin/pages/edit-",LEFT(D183,FIND(".",D183) - 1),"/",D183)</f>
        <v>https://fjong.com/admin/pages/edit-outfit/outfit.1d019cb2152540609969684aa547d21e</v>
      </c>
      <c r="F183" s="23" t="s">
        <v>1871</v>
      </c>
      <c r="G183" s="23" t="s">
        <v>23</v>
      </c>
      <c r="H183" s="12" t="s">
        <v>23</v>
      </c>
      <c r="I183" s="12" t="b">
        <f>VLOOKUP(H183,'Partner info'!$A$3:$B$100,2,FALSE)</f>
        <v>1</v>
      </c>
      <c r="J183" s="13" t="s">
        <v>24</v>
      </c>
      <c r="K183" s="14" t="s">
        <v>25</v>
      </c>
      <c r="L183" s="15" t="s">
        <v>286</v>
      </c>
      <c r="M183" s="16"/>
      <c r="N183" s="16"/>
      <c r="O183" s="12">
        <v>1400</v>
      </c>
      <c r="P183" s="12">
        <v>550</v>
      </c>
      <c r="Q183" s="12"/>
      <c r="R183" s="18" t="b">
        <v>1</v>
      </c>
      <c r="S183" s="18" t="b">
        <v>0</v>
      </c>
      <c r="T183" s="18" t="b">
        <v>0</v>
      </c>
      <c r="U183" s="18" t="b">
        <v>0</v>
      </c>
    </row>
    <row r="184" spans="1:21" ht="12.75">
      <c r="A184" s="8" t="e">
        <f t="shared" ca="1" si="15"/>
        <v>#NAME?</v>
      </c>
      <c r="B184" s="9" t="s">
        <v>3078</v>
      </c>
      <c r="C184" s="22">
        <v>88200462</v>
      </c>
      <c r="D184" s="10" t="s">
        <v>3193</v>
      </c>
      <c r="E184" s="11" t="str">
        <f>CONCATENATE("https://fjong.com/admin/pages/edit-",LEFT(D184,FIND(".",D184) - 1),"/",D184)</f>
        <v>https://fjong.com/admin/pages/edit-outfit/outfit.1d4e8c2917e1443cbbceae081f952e15</v>
      </c>
      <c r="F184" s="23" t="s">
        <v>3194</v>
      </c>
      <c r="G184" s="23" t="s">
        <v>67</v>
      </c>
      <c r="H184" s="12" t="s">
        <v>67</v>
      </c>
      <c r="I184" s="12" t="b">
        <f>VLOOKUP(H184,'Partner info'!$A$3:$B$100,2,FALSE)</f>
        <v>1</v>
      </c>
      <c r="J184" s="13" t="s">
        <v>24</v>
      </c>
      <c r="K184" s="14" t="s">
        <v>25</v>
      </c>
      <c r="L184" s="15" t="s">
        <v>286</v>
      </c>
      <c r="M184" s="16"/>
      <c r="N184" s="16"/>
      <c r="O184" s="12">
        <v>1600</v>
      </c>
      <c r="P184" s="12">
        <v>600</v>
      </c>
      <c r="Q184" s="12"/>
      <c r="R184" s="18" t="b">
        <v>1</v>
      </c>
      <c r="S184" s="18" t="b">
        <v>0</v>
      </c>
      <c r="T184" s="18" t="b">
        <v>0</v>
      </c>
      <c r="U184" s="18" t="b">
        <v>0</v>
      </c>
    </row>
    <row r="185" spans="1:21" ht="12.75">
      <c r="A185" s="1" t="e">
        <f t="shared" ca="1" si="15"/>
        <v>#NAME?</v>
      </c>
      <c r="B185" s="19">
        <v>44858</v>
      </c>
      <c r="C185" s="9">
        <v>88200021</v>
      </c>
      <c r="D185" s="10" t="s">
        <v>2071</v>
      </c>
      <c r="E185" s="20" t="s">
        <v>2072</v>
      </c>
      <c r="F185" s="12" t="s">
        <v>2073</v>
      </c>
      <c r="G185" s="12" t="s">
        <v>347</v>
      </c>
      <c r="H185" s="12" t="s">
        <v>32</v>
      </c>
      <c r="I185" s="12" t="b">
        <f>VLOOKUP(H185,'Partner info'!$A$3:$B$100,2,FALSE)</f>
        <v>1</v>
      </c>
      <c r="J185" s="13" t="s">
        <v>24</v>
      </c>
      <c r="K185" s="14" t="s">
        <v>25</v>
      </c>
      <c r="L185" s="15" t="s">
        <v>286</v>
      </c>
      <c r="M185" s="16" t="s">
        <v>658</v>
      </c>
      <c r="N185" s="16"/>
      <c r="O185" s="12">
        <v>3000</v>
      </c>
      <c r="P185" s="12">
        <v>749</v>
      </c>
      <c r="Q185" s="21" t="s">
        <v>52</v>
      </c>
      <c r="R185" s="18" t="b">
        <v>0</v>
      </c>
      <c r="S185" s="18" t="b">
        <v>1</v>
      </c>
      <c r="T185" s="18" t="b">
        <v>1</v>
      </c>
      <c r="U185" s="18" t="b">
        <v>1</v>
      </c>
    </row>
    <row r="186" spans="1:21" ht="12.75">
      <c r="A186" s="1" t="e">
        <f t="shared" ca="1" si="15"/>
        <v>#NAME?</v>
      </c>
      <c r="B186" s="9" t="s">
        <v>3078</v>
      </c>
      <c r="C186" s="22">
        <v>88100957</v>
      </c>
      <c r="D186" s="10" t="s">
        <v>3241</v>
      </c>
      <c r="E186" s="11" t="str">
        <f>CONCATENATE("https://fjong.com/admin/pages/edit-",LEFT(D186,FIND(".",D186) - 1),"/",D186)</f>
        <v>https://fjong.com/admin/pages/edit-outfit/outfit.1d8ae52243c24ceb98799172194e0328</v>
      </c>
      <c r="F186" s="23" t="s">
        <v>3240</v>
      </c>
      <c r="G186" s="23" t="s">
        <v>88</v>
      </c>
      <c r="H186" s="12" t="s">
        <v>57</v>
      </c>
      <c r="I186" s="12" t="b">
        <f>VLOOKUP(H186,'Partner info'!$A$3:$B$100,2,FALSE)</f>
        <v>1</v>
      </c>
      <c r="J186" s="13" t="s">
        <v>24</v>
      </c>
      <c r="K186" s="14" t="s">
        <v>25</v>
      </c>
      <c r="L186" s="15" t="s">
        <v>286</v>
      </c>
      <c r="M186" s="16" t="s">
        <v>661</v>
      </c>
      <c r="N186" s="16"/>
      <c r="O186" s="12">
        <v>1600</v>
      </c>
      <c r="P186" s="12">
        <v>400</v>
      </c>
      <c r="Q186" s="21" t="s">
        <v>52</v>
      </c>
      <c r="R186" s="18" t="b">
        <v>1</v>
      </c>
      <c r="S186" s="18" t="b">
        <v>1</v>
      </c>
      <c r="T186" s="18" t="b">
        <v>1</v>
      </c>
      <c r="U186" s="18" t="b">
        <v>1</v>
      </c>
    </row>
    <row r="187" spans="1:21" ht="12.75">
      <c r="A187" s="1" t="e">
        <f t="shared" ca="1" si="15"/>
        <v>#NAME?</v>
      </c>
      <c r="B187" s="19">
        <v>45184</v>
      </c>
      <c r="C187" s="22">
        <v>89010508</v>
      </c>
      <c r="D187" s="81" t="s">
        <v>2883</v>
      </c>
      <c r="E187" s="11" t="str">
        <f>CONCATENATE("https://fjong.com/admin/pages/edit-",LEFT(D187,FIND(".",D187) - 1),"/",D187)</f>
        <v>https://fjong.com/admin/pages/edit-outfit/outfit.1e2f1364650a490d9805a1dbe1519e8c</v>
      </c>
      <c r="F187" s="82" t="s">
        <v>2884</v>
      </c>
      <c r="G187" s="23" t="s">
        <v>458</v>
      </c>
      <c r="H187" s="83" t="s">
        <v>32</v>
      </c>
      <c r="I187" s="12" t="b">
        <f>VLOOKUP(H187,'Partner info'!$A$3:$B$100,2,FALSE)</f>
        <v>1</v>
      </c>
      <c r="J187" s="13" t="s">
        <v>24</v>
      </c>
      <c r="K187" s="14" t="s">
        <v>25</v>
      </c>
      <c r="L187" s="15" t="s">
        <v>286</v>
      </c>
      <c r="M187" s="16" t="s">
        <v>664</v>
      </c>
      <c r="N187" s="16"/>
      <c r="O187" s="12">
        <v>2600</v>
      </c>
      <c r="P187" s="12">
        <v>650</v>
      </c>
      <c r="Q187" s="21" t="s">
        <v>52</v>
      </c>
      <c r="R187" s="18" t="b">
        <v>0</v>
      </c>
      <c r="S187" s="18" t="b">
        <v>1</v>
      </c>
      <c r="T187" s="18" t="b">
        <v>1</v>
      </c>
      <c r="U187" s="18" t="b">
        <v>1</v>
      </c>
    </row>
    <row r="188" spans="1:21" ht="12.75">
      <c r="A188" s="8" t="e">
        <f t="shared" ca="1" si="15"/>
        <v>#NAME?</v>
      </c>
      <c r="B188" s="19">
        <v>45061</v>
      </c>
      <c r="C188" s="22">
        <v>89003177</v>
      </c>
      <c r="D188" s="10" t="s">
        <v>2658</v>
      </c>
      <c r="E188" s="11" t="str">
        <f>CONCATENATE("https://fjong.com/admin/pages/edit-",LEFT(D188,FIND(".",D188) - 1),"/",D188)</f>
        <v>https://fjong.com/admin/pages/edit-outfit/outfit.1e93d020236b4784a8c6f7bfd5eb69a4</v>
      </c>
      <c r="F188" s="23" t="s">
        <v>2659</v>
      </c>
      <c r="G188" s="23" t="s">
        <v>618</v>
      </c>
      <c r="H188" s="23" t="s">
        <v>573</v>
      </c>
      <c r="I188" s="12" t="b">
        <f>VLOOKUP(H188,'Partner info'!$A$3:$B$100,2,FALSE)</f>
        <v>1</v>
      </c>
      <c r="J188" s="13" t="s">
        <v>24</v>
      </c>
      <c r="K188" s="14" t="s">
        <v>25</v>
      </c>
      <c r="L188" s="15" t="s">
        <v>286</v>
      </c>
      <c r="M188" s="16" t="s">
        <v>667</v>
      </c>
      <c r="N188" s="16"/>
      <c r="O188" s="12">
        <v>1700</v>
      </c>
      <c r="P188" s="12">
        <v>400</v>
      </c>
      <c r="Q188" s="12"/>
      <c r="R188" s="18" t="b">
        <v>1</v>
      </c>
      <c r="S188" s="18" t="b">
        <v>0</v>
      </c>
      <c r="T188" s="18" t="b">
        <v>0</v>
      </c>
      <c r="U188" s="18" t="b">
        <v>0</v>
      </c>
    </row>
    <row r="189" spans="1:21" ht="12.75">
      <c r="A189" s="8" t="e">
        <f t="shared" ca="1" si="15"/>
        <v>#NAME?</v>
      </c>
      <c r="B189" s="19" t="s">
        <v>20</v>
      </c>
      <c r="C189" s="9" t="s">
        <v>2183</v>
      </c>
      <c r="D189" s="10" t="s">
        <v>2184</v>
      </c>
      <c r="E189" s="20" t="str">
        <f>CONCATENATE("https://fjong.com/admin/pages/edit-",LEFT(D189,FIND(".",D189) - 1),"/",D189)</f>
        <v>https://fjong.com/admin/pages/edit-outfit/outfit.1ea9f8408fd649a48f2c4f1fde128d4d</v>
      </c>
      <c r="F189" s="12" t="s">
        <v>2185</v>
      </c>
      <c r="G189" s="12" t="s">
        <v>216</v>
      </c>
      <c r="H189" s="12" t="s">
        <v>57</v>
      </c>
      <c r="I189" s="12" t="b">
        <f>VLOOKUP(H189,'Partner info'!$A$3:$B$100,2,FALSE)</f>
        <v>1</v>
      </c>
      <c r="J189" s="13" t="s">
        <v>24</v>
      </c>
      <c r="K189" s="14" t="s">
        <v>25</v>
      </c>
      <c r="L189" s="15" t="s">
        <v>286</v>
      </c>
      <c r="M189" s="16" t="s">
        <v>435</v>
      </c>
      <c r="N189" s="16"/>
      <c r="O189" s="12">
        <v>2800</v>
      </c>
      <c r="P189" s="12">
        <v>600</v>
      </c>
      <c r="Q189" s="21" t="s">
        <v>145</v>
      </c>
      <c r="R189" s="18" t="b">
        <v>1</v>
      </c>
      <c r="S189" s="18" t="b">
        <v>0</v>
      </c>
      <c r="T189" s="18" t="b">
        <v>0</v>
      </c>
      <c r="U189" s="18" t="b">
        <v>0</v>
      </c>
    </row>
    <row r="190" spans="1:21" ht="12.75">
      <c r="A190" s="8" t="e">
        <f t="shared" ca="1" si="15"/>
        <v>#NAME?</v>
      </c>
      <c r="B190" s="19">
        <v>45188</v>
      </c>
      <c r="C190" s="22">
        <v>89006025</v>
      </c>
      <c r="D190" s="10" t="s">
        <v>1854</v>
      </c>
      <c r="E190" s="11" t="str">
        <f>CONCATENATE("https://fjong.com/admin/pages/edit-",LEFT(D190,FIND(".",D190) - 1),"/",D190)</f>
        <v>https://fjong.com/admin/pages/edit-outfit/outfit.1f534d95ccf6415a8af3b5799dd959e7</v>
      </c>
      <c r="F190" s="23" t="s">
        <v>1855</v>
      </c>
      <c r="G190" s="23" t="s">
        <v>88</v>
      </c>
      <c r="H190" s="12" t="s">
        <v>32</v>
      </c>
      <c r="I190" s="12" t="b">
        <f>VLOOKUP(H190,'Partner info'!$A$3:$B$100,2,FALSE)</f>
        <v>1</v>
      </c>
      <c r="J190" s="13" t="s">
        <v>24</v>
      </c>
      <c r="K190" s="14" t="s">
        <v>25</v>
      </c>
      <c r="L190" s="15" t="s">
        <v>286</v>
      </c>
      <c r="M190" s="16" t="s">
        <v>673</v>
      </c>
      <c r="N190" s="17" t="s">
        <v>674</v>
      </c>
      <c r="O190" s="12">
        <v>1900</v>
      </c>
      <c r="P190" s="12">
        <v>550</v>
      </c>
      <c r="Q190" s="12"/>
      <c r="R190" s="18" t="b">
        <v>1</v>
      </c>
      <c r="S190" s="18" t="b">
        <v>0</v>
      </c>
      <c r="T190" s="18" t="b">
        <v>0</v>
      </c>
      <c r="U190" s="18" t="b">
        <v>0</v>
      </c>
    </row>
    <row r="191" spans="1:21" ht="12.75">
      <c r="A191" s="8" t="e">
        <f t="shared" ca="1" si="15"/>
        <v>#NAME?</v>
      </c>
      <c r="B191" s="19">
        <v>45061</v>
      </c>
      <c r="C191" s="22">
        <v>89003527</v>
      </c>
      <c r="D191" s="10" t="s">
        <v>2690</v>
      </c>
      <c r="E191" s="11" t="str">
        <f>CONCATENATE("https://fjong.com/admin/pages/edit-",LEFT(D191,FIND(".",D191) - 1),"/",D191)</f>
        <v>https://fjong.com/admin/pages/edit-outfit/outfit.200c88e2c54d4176a8c67623f8a24bc3</v>
      </c>
      <c r="F191" s="23" t="s">
        <v>1893</v>
      </c>
      <c r="G191" s="23" t="s">
        <v>23</v>
      </c>
      <c r="H191" s="12" t="s">
        <v>23</v>
      </c>
      <c r="I191" s="12" t="b">
        <f>VLOOKUP(H191,'Partner info'!$A$3:$B$100,2,FALSE)</f>
        <v>1</v>
      </c>
      <c r="J191" s="13" t="s">
        <v>24</v>
      </c>
      <c r="K191" s="14" t="s">
        <v>25</v>
      </c>
      <c r="L191" s="15" t="s">
        <v>286</v>
      </c>
      <c r="M191" s="16" t="s">
        <v>555</v>
      </c>
      <c r="N191" s="16"/>
      <c r="O191" s="12">
        <v>3800</v>
      </c>
      <c r="P191" s="12">
        <v>1100</v>
      </c>
      <c r="Q191" s="12"/>
      <c r="R191" s="18" t="b">
        <v>1</v>
      </c>
      <c r="S191" s="18" t="b">
        <v>0</v>
      </c>
      <c r="T191" s="18" t="b">
        <v>0</v>
      </c>
      <c r="U191" s="18" t="b">
        <v>0</v>
      </c>
    </row>
    <row r="192" spans="1:21" ht="12.75">
      <c r="A192" s="8" t="e">
        <f t="shared" ca="1" si="15"/>
        <v>#NAME?</v>
      </c>
      <c r="B192" s="9" t="s">
        <v>3078</v>
      </c>
      <c r="C192" s="22">
        <v>89010444</v>
      </c>
      <c r="D192" s="10" t="s">
        <v>3198</v>
      </c>
      <c r="E192" s="11" t="str">
        <f>CONCATENATE("https://fjong.com/admin/pages/edit-",LEFT(D192,FIND(".",D192) - 1),"/",D192)</f>
        <v>https://fjong.com/admin/pages/edit-outfit/outfit.20302c7bdf464ee38ee927f28984fc14</v>
      </c>
      <c r="F192" s="23" t="s">
        <v>3199</v>
      </c>
      <c r="G192" s="23" t="s">
        <v>23</v>
      </c>
      <c r="H192" s="12" t="s">
        <v>23</v>
      </c>
      <c r="I192" s="12" t="b">
        <f>VLOOKUP(H192,'Partner info'!$A$3:$B$100,2,FALSE)</f>
        <v>1</v>
      </c>
      <c r="J192" s="13" t="s">
        <v>24</v>
      </c>
      <c r="K192" s="14" t="s">
        <v>25</v>
      </c>
      <c r="L192" s="15" t="s">
        <v>286</v>
      </c>
      <c r="M192" s="16" t="s">
        <v>679</v>
      </c>
      <c r="N192" s="16"/>
      <c r="O192" s="12">
        <v>1500</v>
      </c>
      <c r="P192" s="12">
        <v>450</v>
      </c>
      <c r="Q192" s="12"/>
      <c r="R192" s="18" t="b">
        <v>1</v>
      </c>
      <c r="S192" s="18" t="b">
        <v>0</v>
      </c>
      <c r="T192" s="18" t="b">
        <v>0</v>
      </c>
      <c r="U192" s="18" t="b">
        <v>1</v>
      </c>
    </row>
    <row r="193" spans="1:21" ht="12.75">
      <c r="A193" s="8" t="e">
        <f t="shared" ca="1" si="15"/>
        <v>#NAME?</v>
      </c>
      <c r="B193" s="19">
        <v>45184</v>
      </c>
      <c r="C193" s="22">
        <v>89001775</v>
      </c>
      <c r="D193" s="81" t="s">
        <v>3027</v>
      </c>
      <c r="E193" s="11" t="str">
        <f>CONCATENATE("https://fjong.com/admin/pages/edit-",LEFT(D193,FIND(".",D193) - 1),"/",D193)</f>
        <v>https://fjong.com/admin/pages/edit-outfit/outfit.206a16e3dd4e4e0babd00f04357e55e6</v>
      </c>
      <c r="F193" s="82" t="s">
        <v>3028</v>
      </c>
      <c r="G193" s="23" t="s">
        <v>1466</v>
      </c>
      <c r="H193" s="83" t="s">
        <v>89</v>
      </c>
      <c r="I193" s="12" t="b">
        <f>VLOOKUP(H193,'Partner info'!$A$3:$B$100,2,FALSE)</f>
        <v>1</v>
      </c>
      <c r="J193" s="13" t="s">
        <v>24</v>
      </c>
      <c r="K193" s="14" t="s">
        <v>25</v>
      </c>
      <c r="L193" s="15" t="s">
        <v>286</v>
      </c>
      <c r="M193" s="16" t="s">
        <v>682</v>
      </c>
      <c r="N193" s="52" t="s">
        <v>683</v>
      </c>
      <c r="O193" s="12">
        <v>3500</v>
      </c>
      <c r="P193" s="12">
        <v>1050</v>
      </c>
      <c r="Q193" s="12"/>
      <c r="R193" s="18" t="b">
        <v>1</v>
      </c>
      <c r="S193" s="18" t="b">
        <v>0</v>
      </c>
      <c r="T193" s="18" t="b">
        <v>0</v>
      </c>
      <c r="U193" s="18" t="b">
        <v>0</v>
      </c>
    </row>
    <row r="194" spans="1:21" ht="12.75">
      <c r="A194" s="8" t="e">
        <f t="shared" ca="1" si="15"/>
        <v>#NAME?</v>
      </c>
      <c r="B194" s="19" t="s">
        <v>20</v>
      </c>
      <c r="C194" s="9">
        <v>88001415</v>
      </c>
      <c r="D194" s="10" t="s">
        <v>2447</v>
      </c>
      <c r="E194" s="20" t="str">
        <f>CONCATENATE("https://fjong.com/admin/pages/edit-",LEFT(D194,FIND(".",D194) - 1),"/",D194)</f>
        <v>https://fjong.com/admin/pages/edit-outfit/outfit.207c866957714c84b7ef61de627a8c3d</v>
      </c>
      <c r="F194" s="12" t="s">
        <v>2448</v>
      </c>
      <c r="G194" s="12" t="s">
        <v>216</v>
      </c>
      <c r="H194" s="12" t="s">
        <v>32</v>
      </c>
      <c r="I194" s="12" t="b">
        <f>VLOOKUP(H194,'Partner info'!$A$3:$B$100,2,FALSE)</f>
        <v>1</v>
      </c>
      <c r="J194" s="13" t="s">
        <v>24</v>
      </c>
      <c r="K194" s="14" t="s">
        <v>25</v>
      </c>
      <c r="L194" s="15" t="s">
        <v>286</v>
      </c>
      <c r="M194" s="16" t="s">
        <v>686</v>
      </c>
      <c r="N194" s="16"/>
      <c r="O194" s="12">
        <v>3900</v>
      </c>
      <c r="P194" s="12">
        <v>1200</v>
      </c>
      <c r="Q194" s="12"/>
      <c r="R194" s="18" t="b">
        <v>1</v>
      </c>
      <c r="S194" s="18" t="b">
        <v>0</v>
      </c>
      <c r="T194" s="18" t="b">
        <v>0</v>
      </c>
      <c r="U194" s="18" t="b">
        <v>1</v>
      </c>
    </row>
    <row r="195" spans="1:21" ht="12.75">
      <c r="A195" s="8" t="e">
        <f t="shared" ca="1" si="15"/>
        <v>#NAME?</v>
      </c>
      <c r="B195" s="9" t="s">
        <v>3078</v>
      </c>
      <c r="C195" s="22">
        <v>89004056</v>
      </c>
      <c r="D195" s="10" t="s">
        <v>3110</v>
      </c>
      <c r="E195" s="11" t="str">
        <f>CONCATENATE("https://fjong.com/admin/pages/edit-",LEFT(D195,FIND(".",D195) - 1),"/",D195)</f>
        <v>https://fjong.com/admin/pages/edit-outfit/outfit.218745803f1b42e992eb576744b2a172</v>
      </c>
      <c r="F195" s="23" t="s">
        <v>3111</v>
      </c>
      <c r="G195" s="23" t="s">
        <v>31</v>
      </c>
      <c r="H195" s="12" t="s">
        <v>31</v>
      </c>
      <c r="I195" s="12" t="b">
        <f>VLOOKUP(H195,'Partner info'!$A$3:$B$100,2,FALSE)</f>
        <v>1</v>
      </c>
      <c r="J195" s="13" t="s">
        <v>24</v>
      </c>
      <c r="K195" s="14" t="s">
        <v>25</v>
      </c>
      <c r="L195" s="15" t="s">
        <v>286</v>
      </c>
      <c r="M195" s="16" t="s">
        <v>648</v>
      </c>
      <c r="N195" s="16"/>
      <c r="O195" s="12">
        <v>2200</v>
      </c>
      <c r="P195" s="12">
        <v>550</v>
      </c>
      <c r="Q195" s="12"/>
      <c r="R195" s="18" t="b">
        <v>1</v>
      </c>
      <c r="S195" s="18" t="b">
        <v>0</v>
      </c>
      <c r="T195" s="18" t="b">
        <v>0</v>
      </c>
      <c r="U195" s="18" t="b">
        <v>0</v>
      </c>
    </row>
    <row r="196" spans="1:21" ht="12.75">
      <c r="A196" s="8" t="e">
        <f t="shared" ca="1" si="15"/>
        <v>#NAME?</v>
      </c>
      <c r="B196" s="19">
        <v>45188</v>
      </c>
      <c r="C196" s="22">
        <v>88200654</v>
      </c>
      <c r="D196" s="10" t="s">
        <v>2397</v>
      </c>
      <c r="E196" s="11" t="str">
        <f>CONCATENATE("https://fjong.com/admin/pages/edit-",LEFT(D196,FIND(".",D196) - 1),"/",D196)</f>
        <v>https://fjong.com/admin/pages/edit-outfit/outfit.21a5209b91c342a4a0e587fb91f592f5</v>
      </c>
      <c r="F196" s="23" t="s">
        <v>2395</v>
      </c>
      <c r="G196" s="23" t="s">
        <v>906</v>
      </c>
      <c r="H196" s="12" t="s">
        <v>906</v>
      </c>
      <c r="I196" s="12" t="b">
        <f>VLOOKUP(H196,'Partner info'!$A$3:$B$100,2,FALSE)</f>
        <v>1</v>
      </c>
      <c r="J196" s="13" t="s">
        <v>24</v>
      </c>
      <c r="K196" s="14" t="s">
        <v>25</v>
      </c>
      <c r="L196" s="15" t="s">
        <v>286</v>
      </c>
      <c r="M196" s="16" t="s">
        <v>691</v>
      </c>
      <c r="N196" s="16"/>
      <c r="O196" s="12">
        <v>4700</v>
      </c>
      <c r="P196" s="12">
        <v>1200</v>
      </c>
      <c r="Q196" s="12"/>
      <c r="R196" s="18" t="b">
        <v>1</v>
      </c>
      <c r="S196" s="18" t="b">
        <v>0</v>
      </c>
      <c r="T196" s="18" t="b">
        <v>0</v>
      </c>
      <c r="U196" s="18" t="b">
        <v>0</v>
      </c>
    </row>
    <row r="197" spans="1:21" ht="12.75">
      <c r="A197" s="8" t="e">
        <f t="shared" ca="1" si="15"/>
        <v>#NAME?</v>
      </c>
      <c r="B197" s="41">
        <v>44722</v>
      </c>
      <c r="C197" s="9">
        <v>89001349</v>
      </c>
      <c r="D197" s="10" t="s">
        <v>757</v>
      </c>
      <c r="E197" s="11" t="str">
        <f>CONCATENATE("https://fjong.com/admin/pages/edit-",LEFT(D197,FIND(".",D197) - 1),"/",D197)</f>
        <v>https://fjong.com/admin/pages/edit-outfit/outfit.21c28bc4e7744c59a30ed4676ea1d444</v>
      </c>
      <c r="F197" s="12" t="s">
        <v>758</v>
      </c>
      <c r="G197" s="12" t="s">
        <v>759</v>
      </c>
      <c r="H197" s="12" t="s">
        <v>759</v>
      </c>
      <c r="I197" s="12" t="b">
        <f>VLOOKUP(H197,'Partner info'!$A$3:$B$100,2,FALSE)</f>
        <v>1</v>
      </c>
      <c r="J197" s="13" t="s">
        <v>24</v>
      </c>
      <c r="K197" s="14" t="s">
        <v>25</v>
      </c>
      <c r="L197" s="15" t="s">
        <v>286</v>
      </c>
      <c r="M197" s="16"/>
      <c r="N197" s="16"/>
      <c r="O197" s="12">
        <v>7200</v>
      </c>
      <c r="P197" s="12">
        <v>2500</v>
      </c>
      <c r="Q197" s="12"/>
      <c r="R197" s="18" t="b">
        <v>1</v>
      </c>
      <c r="S197" s="18" t="b">
        <v>0</v>
      </c>
      <c r="T197" s="18" t="b">
        <v>0</v>
      </c>
      <c r="U197" s="18" t="b">
        <v>0</v>
      </c>
    </row>
    <row r="198" spans="1:21" ht="12.75">
      <c r="A198" s="8" t="e">
        <f t="shared" ca="1" si="15"/>
        <v>#NAME?</v>
      </c>
      <c r="B198" s="19">
        <v>45061</v>
      </c>
      <c r="C198" s="22">
        <v>89003788</v>
      </c>
      <c r="D198" s="10" t="s">
        <v>2576</v>
      </c>
      <c r="E198" s="11" t="str">
        <f>CONCATENATE("https://fjong.com/admin/pages/edit-",LEFT(D198,FIND(".",D198) - 1),"/",D198)</f>
        <v>https://fjong.com/admin/pages/edit-outfit/outfit.21def3c682b9458da15fbbd6a0135dcf</v>
      </c>
      <c r="F198" s="23" t="s">
        <v>2577</v>
      </c>
      <c r="G198" s="23" t="s">
        <v>199</v>
      </c>
      <c r="H198" s="23" t="s">
        <v>199</v>
      </c>
      <c r="I198" s="12" t="b">
        <f>VLOOKUP(H198,'Partner info'!$A$3:$B$100,2,FALSE)</f>
        <v>1</v>
      </c>
      <c r="J198" s="13" t="s">
        <v>24</v>
      </c>
      <c r="K198" s="14" t="s">
        <v>25</v>
      </c>
      <c r="L198" s="15" t="s">
        <v>286</v>
      </c>
      <c r="M198" s="16"/>
      <c r="N198" s="16"/>
      <c r="O198" s="12">
        <v>7200</v>
      </c>
      <c r="P198" s="12">
        <v>1900</v>
      </c>
      <c r="Q198" s="12"/>
      <c r="R198" s="18" t="b">
        <v>1</v>
      </c>
      <c r="S198" s="18" t="b">
        <v>0</v>
      </c>
      <c r="T198" s="18" t="b">
        <v>0</v>
      </c>
      <c r="U198" s="18" t="b">
        <v>0</v>
      </c>
    </row>
    <row r="199" spans="1:21" ht="12.75">
      <c r="A199" s="8" t="e">
        <f t="shared" ca="1" si="15"/>
        <v>#NAME?</v>
      </c>
      <c r="B199" s="42">
        <v>44722</v>
      </c>
      <c r="C199" s="43">
        <v>89001689</v>
      </c>
      <c r="D199" s="44" t="s">
        <v>754</v>
      </c>
      <c r="E199" s="45" t="str">
        <f>CONCATENATE("https://fjong.com/admin/pages/edit-",LEFT(D199,FIND(".",D199) - 1),"/",D199)</f>
        <v>https://fjong.com/admin/pages/edit-outfit/outfit.227174c0c0b84b3288fe664f86f0bf9e</v>
      </c>
      <c r="F199" s="46" t="s">
        <v>755</v>
      </c>
      <c r="G199" s="46" t="s">
        <v>756</v>
      </c>
      <c r="H199" s="46" t="s">
        <v>756</v>
      </c>
      <c r="I199" s="12" t="b">
        <f>VLOOKUP(H199,'Partner info'!$A$3:$B$100,2,FALSE)</f>
        <v>0</v>
      </c>
      <c r="J199" s="47" t="s">
        <v>24</v>
      </c>
      <c r="K199" s="14" t="s">
        <v>25</v>
      </c>
      <c r="L199" s="15" t="s">
        <v>286</v>
      </c>
      <c r="M199" s="16" t="s">
        <v>699</v>
      </c>
      <c r="N199" s="16"/>
      <c r="O199" s="12">
        <v>3700</v>
      </c>
      <c r="P199" s="21">
        <v>1110</v>
      </c>
      <c r="Q199" s="21" t="s">
        <v>190</v>
      </c>
      <c r="R199" s="18" t="b">
        <v>0</v>
      </c>
      <c r="S199" s="18" t="b">
        <v>0</v>
      </c>
      <c r="T199" s="18" t="b">
        <v>0</v>
      </c>
      <c r="U199" s="18" t="b">
        <v>0</v>
      </c>
    </row>
    <row r="200" spans="1:21" ht="12.75">
      <c r="A200" s="8" t="e">
        <f t="shared" ca="1" si="15"/>
        <v>#NAME?</v>
      </c>
      <c r="B200" s="19" t="s">
        <v>20</v>
      </c>
      <c r="C200" s="9">
        <v>88001639</v>
      </c>
      <c r="D200" s="10" t="s">
        <v>2193</v>
      </c>
      <c r="E200" s="20" t="str">
        <f>CONCATENATE("https://fjong.com/admin/pages/edit-",LEFT(D200,FIND(".",D200) - 1),"/",D200)</f>
        <v>https://fjong.com/admin/pages/edit-outfit/outfit.2297c26b5b6a4081891a5d4aaca0db7e</v>
      </c>
      <c r="F200" s="12" t="s">
        <v>2194</v>
      </c>
      <c r="G200" s="12" t="s">
        <v>2111</v>
      </c>
      <c r="H200" s="12" t="s">
        <v>32</v>
      </c>
      <c r="I200" s="12" t="b">
        <f>VLOOKUP(H200,'Partner info'!$A$3:$B$100,2,FALSE)</f>
        <v>1</v>
      </c>
      <c r="J200" s="13" t="s">
        <v>24</v>
      </c>
      <c r="K200" s="14" t="s">
        <v>25</v>
      </c>
      <c r="L200" s="15" t="s">
        <v>286</v>
      </c>
      <c r="M200" s="16" t="s">
        <v>702</v>
      </c>
      <c r="N200" s="16"/>
      <c r="O200" s="12">
        <v>2900</v>
      </c>
      <c r="P200" s="12">
        <v>700</v>
      </c>
      <c r="Q200" s="12"/>
      <c r="R200" s="18" t="b">
        <v>1</v>
      </c>
      <c r="S200" s="18" t="b">
        <v>0</v>
      </c>
      <c r="T200" s="18" t="b">
        <v>0</v>
      </c>
      <c r="U200" s="18" t="b">
        <v>0</v>
      </c>
    </row>
    <row r="201" spans="1:21" ht="12.75">
      <c r="A201" s="8" t="e">
        <f t="shared" ca="1" si="15"/>
        <v>#NAME?</v>
      </c>
      <c r="B201" s="9" t="s">
        <v>295</v>
      </c>
      <c r="C201" s="22">
        <v>88002942</v>
      </c>
      <c r="D201" s="23" t="s">
        <v>1370</v>
      </c>
      <c r="E201" s="11" t="str">
        <f>CONCATENATE("https://fjong.com/admin/pages/edit-",LEFT(D201,FIND(".",D201) - 1),"/",D201)</f>
        <v>https://fjong.com/admin/pages/edit-outfit/outfit.22ff5d532d24420891c0292df8da84dd</v>
      </c>
      <c r="F201" s="23" t="s">
        <v>1371</v>
      </c>
      <c r="G201" s="23" t="s">
        <v>364</v>
      </c>
      <c r="H201" s="12" t="s">
        <v>32</v>
      </c>
      <c r="I201" s="12" t="b">
        <f>VLOOKUP(H201,'Partner info'!$A$3:$B$100,2,FALSE)</f>
        <v>1</v>
      </c>
      <c r="J201" s="13" t="s">
        <v>24</v>
      </c>
      <c r="K201" s="14" t="s">
        <v>25</v>
      </c>
      <c r="L201" s="15" t="s">
        <v>286</v>
      </c>
      <c r="M201" s="16" t="s">
        <v>706</v>
      </c>
      <c r="N201" s="16"/>
      <c r="O201" s="12">
        <v>2800</v>
      </c>
      <c r="P201" s="12">
        <v>599</v>
      </c>
      <c r="Q201" s="12"/>
      <c r="R201" s="18" t="b">
        <v>1</v>
      </c>
      <c r="S201" s="18" t="b">
        <v>0</v>
      </c>
      <c r="T201" s="18" t="b">
        <v>0</v>
      </c>
      <c r="U201" s="18" t="b">
        <v>0</v>
      </c>
    </row>
    <row r="202" spans="1:21" ht="12.75">
      <c r="A202" s="8" t="e">
        <f t="shared" ca="1" si="15"/>
        <v>#NAME?</v>
      </c>
      <c r="B202" s="19">
        <v>45061</v>
      </c>
      <c r="C202" s="22">
        <v>89001222</v>
      </c>
      <c r="D202" s="10" t="s">
        <v>1878</v>
      </c>
      <c r="E202" s="11" t="str">
        <f>CONCATENATE("https://fjong.com/admin/pages/edit-",LEFT(D202,FIND(".",D202) - 1),"/",D202)</f>
        <v>https://fjong.com/admin/pages/edit-outfit/outfit.232c502605b34b0c986aadc1fb812fc5</v>
      </c>
      <c r="F202" s="23" t="s">
        <v>1879</v>
      </c>
      <c r="G202" s="23" t="s">
        <v>23</v>
      </c>
      <c r="H202" s="23" t="s">
        <v>23</v>
      </c>
      <c r="I202" s="12" t="b">
        <f>VLOOKUP(H202,'Partner info'!$A$3:$B$100,2,FALSE)</f>
        <v>1</v>
      </c>
      <c r="J202" s="13" t="s">
        <v>24</v>
      </c>
      <c r="K202" s="14" t="s">
        <v>25</v>
      </c>
      <c r="L202" s="15" t="s">
        <v>286</v>
      </c>
      <c r="M202" s="16" t="s">
        <v>709</v>
      </c>
      <c r="N202" s="16"/>
      <c r="O202" s="12">
        <v>6000</v>
      </c>
      <c r="P202" s="12">
        <v>1440</v>
      </c>
      <c r="Q202" s="12"/>
      <c r="R202" s="18" t="b">
        <v>1</v>
      </c>
      <c r="S202" s="18" t="b">
        <v>0</v>
      </c>
      <c r="T202" s="18" t="b">
        <v>0</v>
      </c>
      <c r="U202" s="18" t="b">
        <v>0</v>
      </c>
    </row>
    <row r="203" spans="1:21" ht="12.75">
      <c r="A203" s="8" t="e">
        <f t="shared" ca="1" si="15"/>
        <v>#NAME?</v>
      </c>
      <c r="B203" s="19">
        <v>45092</v>
      </c>
      <c r="C203" s="22">
        <v>88000437</v>
      </c>
      <c r="D203" s="10" t="s">
        <v>2688</v>
      </c>
      <c r="E203" s="11" t="str">
        <f>CONCATENATE("https://fjong.com/admin/pages/edit-",LEFT(D203,FIND(".",D203) - 1),"/",D203)</f>
        <v>https://fjong.com/admin/pages/edit-outfit/outfit.233cc1a575934df38cc3c307901345e5</v>
      </c>
      <c r="F203" s="23" t="s">
        <v>2689</v>
      </c>
      <c r="G203" s="23" t="s">
        <v>578</v>
      </c>
      <c r="H203" s="12" t="s">
        <v>32</v>
      </c>
      <c r="I203" s="12" t="b">
        <f>VLOOKUP(H203,'Partner info'!$A$3:$B$100,2,FALSE)</f>
        <v>1</v>
      </c>
      <c r="J203" s="13" t="s">
        <v>24</v>
      </c>
      <c r="K203" s="14" t="s">
        <v>25</v>
      </c>
      <c r="L203" s="15" t="s">
        <v>286</v>
      </c>
      <c r="M203" s="16" t="s">
        <v>713</v>
      </c>
      <c r="N203" s="16"/>
      <c r="O203" s="12">
        <v>2000</v>
      </c>
      <c r="P203" s="12">
        <v>600</v>
      </c>
      <c r="Q203" s="12"/>
      <c r="R203" s="18" t="b">
        <v>1</v>
      </c>
      <c r="S203" s="18" t="b">
        <v>0</v>
      </c>
      <c r="T203" s="18" t="b">
        <v>0</v>
      </c>
      <c r="U203" s="18" t="b">
        <v>1</v>
      </c>
    </row>
    <row r="204" spans="1:21" ht="12.75">
      <c r="A204" s="8" t="e">
        <f t="shared" ca="1" si="15"/>
        <v>#NAME?</v>
      </c>
      <c r="B204" s="19">
        <v>45272</v>
      </c>
      <c r="C204" s="22">
        <v>88100179</v>
      </c>
      <c r="D204" s="10" t="s">
        <v>1942</v>
      </c>
      <c r="E204" s="11" t="str">
        <f>CONCATENATE("https://fjong.com/admin/pages/edit-",LEFT(D204,FIND(".",D204) - 1),"/",D204)</f>
        <v>https://fjong.com/admin/pages/edit-outfit/outfit.234ce093695f4773aba7287620cee9ca</v>
      </c>
      <c r="F204" s="23" t="s">
        <v>1915</v>
      </c>
      <c r="G204" s="23" t="s">
        <v>136</v>
      </c>
      <c r="H204" s="12" t="s">
        <v>137</v>
      </c>
      <c r="I204" s="12" t="b">
        <f>VLOOKUP(H204,'Partner info'!$A$3:$B$100,2,FALSE)</f>
        <v>1</v>
      </c>
      <c r="J204" s="13" t="s">
        <v>24</v>
      </c>
      <c r="K204" s="14" t="s">
        <v>25</v>
      </c>
      <c r="L204" s="15" t="s">
        <v>286</v>
      </c>
      <c r="M204" s="16"/>
      <c r="N204" s="16"/>
      <c r="O204" s="12">
        <v>2200</v>
      </c>
      <c r="P204" s="12">
        <v>700</v>
      </c>
      <c r="Q204" s="12"/>
      <c r="R204" s="18" t="b">
        <v>1</v>
      </c>
      <c r="S204" s="18" t="b">
        <v>0</v>
      </c>
      <c r="T204" s="18" t="b">
        <v>0</v>
      </c>
      <c r="U204" s="18" t="b">
        <v>0</v>
      </c>
    </row>
    <row r="205" spans="1:21" ht="12.75">
      <c r="A205" s="8" t="e">
        <f t="shared" ca="1" si="15"/>
        <v>#NAME?</v>
      </c>
      <c r="B205" s="9" t="s">
        <v>20</v>
      </c>
      <c r="C205" s="9">
        <v>10689473</v>
      </c>
      <c r="D205" s="10" t="s">
        <v>1659</v>
      </c>
      <c r="E205" s="11" t="str">
        <f>CONCATENATE("https://fjong.com/admin/pages/edit-",LEFT(D205,FIND(".",D205) - 1),"/",D205)</f>
        <v>https://fjong.com/admin/pages/edit-outfit/outfit.23bf2c58e916407987746990096b204e</v>
      </c>
      <c r="F205" s="12" t="s">
        <v>1660</v>
      </c>
      <c r="G205" s="12" t="s">
        <v>88</v>
      </c>
      <c r="H205" s="12" t="s">
        <v>32</v>
      </c>
      <c r="I205" s="12" t="b">
        <f>VLOOKUP(H205,'Partner info'!$A$3:$B$100,2,FALSE)</f>
        <v>1</v>
      </c>
      <c r="J205" s="13" t="s">
        <v>24</v>
      </c>
      <c r="K205" s="14" t="s">
        <v>25</v>
      </c>
      <c r="L205" s="15" t="s">
        <v>286</v>
      </c>
      <c r="M205" s="16" t="s">
        <v>718</v>
      </c>
      <c r="N205" s="16"/>
      <c r="O205" s="12">
        <v>3600</v>
      </c>
      <c r="P205" s="12">
        <v>1000</v>
      </c>
      <c r="Q205" s="12"/>
      <c r="R205" s="18" t="b">
        <v>1</v>
      </c>
      <c r="S205" s="18" t="b">
        <v>0</v>
      </c>
      <c r="T205" s="18" t="b">
        <v>0</v>
      </c>
      <c r="U205" s="18" t="b">
        <v>0</v>
      </c>
    </row>
    <row r="206" spans="1:21" ht="12.75">
      <c r="A206" s="8" t="e">
        <f t="shared" ca="1" si="15"/>
        <v>#NAME?</v>
      </c>
      <c r="B206" s="19">
        <v>45272</v>
      </c>
      <c r="C206" s="22">
        <v>89011736</v>
      </c>
      <c r="D206" s="10" t="s">
        <v>2600</v>
      </c>
      <c r="E206" s="11" t="str">
        <f>CONCATENATE("https://fjong.com/admin/pages/edit-",LEFT(D206,FIND(".",D206) - 1),"/",D206)</f>
        <v>https://fjong.com/admin/pages/edit-outfit/outfit.241022fcc99d497da06c08e99ce6f3e9</v>
      </c>
      <c r="F206" s="23" t="s">
        <v>2601</v>
      </c>
      <c r="G206" s="23" t="s">
        <v>2602</v>
      </c>
      <c r="H206" s="12" t="s">
        <v>2603</v>
      </c>
      <c r="I206" s="12" t="b">
        <f>VLOOKUP(H206,'Partner info'!$A$3:$B$100,2,FALSE)</f>
        <v>1</v>
      </c>
      <c r="J206" s="13" t="s">
        <v>24</v>
      </c>
      <c r="K206" s="14" t="s">
        <v>25</v>
      </c>
      <c r="L206" s="15" t="s">
        <v>286</v>
      </c>
      <c r="M206" s="16" t="s">
        <v>721</v>
      </c>
      <c r="N206" s="16"/>
      <c r="O206" s="12">
        <v>1300</v>
      </c>
      <c r="P206" s="12">
        <v>500</v>
      </c>
      <c r="Q206" s="12"/>
      <c r="R206" s="18" t="b">
        <v>1</v>
      </c>
      <c r="S206" s="18" t="b">
        <v>0</v>
      </c>
      <c r="T206" s="18" t="b">
        <v>0</v>
      </c>
      <c r="U206" s="18" t="b">
        <v>0</v>
      </c>
    </row>
    <row r="207" spans="1:21" ht="12.75">
      <c r="A207" s="8" t="e">
        <f t="shared" ca="1" si="15"/>
        <v>#NAME?</v>
      </c>
      <c r="B207" s="9" t="s">
        <v>3078</v>
      </c>
      <c r="C207" s="22">
        <v>89004105</v>
      </c>
      <c r="D207" s="10" t="s">
        <v>3269</v>
      </c>
      <c r="E207" s="11" t="str">
        <f>CONCATENATE("https://fjong.com/admin/pages/edit-",LEFT(D207,FIND(".",D207) - 1),"/",D207)</f>
        <v>https://fjong.com/admin/pages/edit-outfit/outfit.2463e342a360415b8148b44368519252</v>
      </c>
      <c r="F207" s="23" t="s">
        <v>3270</v>
      </c>
      <c r="G207" s="23" t="s">
        <v>3271</v>
      </c>
      <c r="H207" s="12" t="s">
        <v>1293</v>
      </c>
      <c r="I207" s="12" t="b">
        <f>VLOOKUP(H207,'Partner info'!$A$3:$B$100,2,FALSE)</f>
        <v>1</v>
      </c>
      <c r="J207" s="13" t="s">
        <v>24</v>
      </c>
      <c r="K207" s="14" t="s">
        <v>25</v>
      </c>
      <c r="L207" s="15" t="s">
        <v>286</v>
      </c>
      <c r="M207" s="16" t="s">
        <v>724</v>
      </c>
      <c r="N207" s="16"/>
      <c r="O207" s="12">
        <v>1900</v>
      </c>
      <c r="P207" s="12">
        <v>600</v>
      </c>
      <c r="Q207" s="12"/>
      <c r="R207" s="18" t="b">
        <v>1</v>
      </c>
      <c r="S207" s="18" t="b">
        <v>0</v>
      </c>
      <c r="T207" s="18" t="b">
        <v>0</v>
      </c>
      <c r="U207" s="18" t="b">
        <v>0</v>
      </c>
    </row>
    <row r="208" spans="1:21" ht="12.75">
      <c r="A208" s="8" t="e">
        <f t="shared" ca="1" si="15"/>
        <v>#NAME?</v>
      </c>
      <c r="B208" s="19">
        <v>45168</v>
      </c>
      <c r="C208" s="22">
        <v>89002084</v>
      </c>
      <c r="D208" s="10" t="s">
        <v>322</v>
      </c>
      <c r="E208" s="11" t="str">
        <f>CONCATENATE("https://fjong.com/admin/pages/edit-",LEFT(D208,FIND(".",D208) - 1),"/",D208)</f>
        <v>https://fjong.com/admin/pages/edit-outfit/outfit.2520676759bd47758b29a8512bb8b409</v>
      </c>
      <c r="F208" s="23" t="s">
        <v>323</v>
      </c>
      <c r="G208" s="23" t="s">
        <v>67</v>
      </c>
      <c r="H208" s="12" t="s">
        <v>67</v>
      </c>
      <c r="I208" s="12" t="b">
        <f>VLOOKUP(H208,'Partner info'!$A$3:$B$100,2,FALSE)</f>
        <v>1</v>
      </c>
      <c r="J208" s="13" t="s">
        <v>24</v>
      </c>
      <c r="K208" s="14" t="s">
        <v>25</v>
      </c>
      <c r="L208" s="15" t="s">
        <v>286</v>
      </c>
      <c r="M208" s="16" t="s">
        <v>728</v>
      </c>
      <c r="N208" s="16"/>
      <c r="O208" s="12">
        <v>1900</v>
      </c>
      <c r="P208" s="12">
        <v>600</v>
      </c>
      <c r="Q208" s="12"/>
      <c r="R208" s="18" t="b">
        <v>1</v>
      </c>
      <c r="S208" s="18" t="b">
        <v>0</v>
      </c>
      <c r="T208" s="18" t="b">
        <v>0</v>
      </c>
      <c r="U208" s="18" t="b">
        <v>0</v>
      </c>
    </row>
    <row r="209" spans="1:21" ht="12.75">
      <c r="A209" s="8" t="e">
        <f t="shared" ca="1" si="15"/>
        <v>#NAME?</v>
      </c>
      <c r="B209" s="19">
        <v>45184</v>
      </c>
      <c r="C209" s="22">
        <v>88100714</v>
      </c>
      <c r="D209" s="81" t="s">
        <v>2860</v>
      </c>
      <c r="E209" s="11" t="str">
        <f>CONCATENATE("https://fjong.com/admin/pages/edit-",LEFT(D209,FIND(".",D209) - 1),"/",D209)</f>
        <v>https://fjong.com/admin/pages/edit-outfit/outfit.254e2fd341124a79bf0f20196ebd37e7</v>
      </c>
      <c r="F209" s="82" t="s">
        <v>2861</v>
      </c>
      <c r="G209" s="23" t="s">
        <v>347</v>
      </c>
      <c r="H209" s="83" t="s">
        <v>57</v>
      </c>
      <c r="I209" s="12" t="b">
        <f>VLOOKUP(H209,'Partner info'!$A$3:$B$100,2,FALSE)</f>
        <v>1</v>
      </c>
      <c r="J209" s="13" t="s">
        <v>24</v>
      </c>
      <c r="K209" s="14" t="s">
        <v>25</v>
      </c>
      <c r="L209" s="15" t="s">
        <v>286</v>
      </c>
      <c r="M209" s="16" t="s">
        <v>731</v>
      </c>
      <c r="N209" s="16"/>
      <c r="O209" s="12">
        <v>2000</v>
      </c>
      <c r="P209" s="12">
        <v>499</v>
      </c>
      <c r="Q209" s="12"/>
      <c r="R209" s="18" t="b">
        <v>1</v>
      </c>
      <c r="S209" s="18" t="b">
        <v>0</v>
      </c>
      <c r="T209" s="18" t="b">
        <v>0</v>
      </c>
      <c r="U209" s="18" t="b">
        <v>0</v>
      </c>
    </row>
    <row r="210" spans="1:21" ht="12.75">
      <c r="A210" s="8" t="e">
        <f t="shared" ca="1" si="15"/>
        <v>#NAME?</v>
      </c>
      <c r="B210" s="9" t="s">
        <v>3078</v>
      </c>
      <c r="C210" s="22">
        <v>88100977</v>
      </c>
      <c r="D210" s="10" t="s">
        <v>3215</v>
      </c>
      <c r="E210" s="11" t="str">
        <f>CONCATENATE("https://fjong.com/admin/pages/edit-",LEFT(D210,FIND(".",D210) - 1),"/",D210)</f>
        <v>https://fjong.com/admin/pages/edit-outfit/outfit.266dce4381f04b03aaf3edf148cd2a3e</v>
      </c>
      <c r="F210" s="23" t="s">
        <v>3216</v>
      </c>
      <c r="G210" s="23" t="s">
        <v>444</v>
      </c>
      <c r="H210" s="12" t="s">
        <v>57</v>
      </c>
      <c r="I210" s="12" t="b">
        <f>VLOOKUP(H210,'Partner info'!$A$3:$B$100,2,FALSE)</f>
        <v>1</v>
      </c>
      <c r="J210" s="13" t="s">
        <v>24</v>
      </c>
      <c r="K210" s="14" t="s">
        <v>25</v>
      </c>
      <c r="L210" s="15" t="s">
        <v>286</v>
      </c>
      <c r="M210" s="16" t="s">
        <v>734</v>
      </c>
      <c r="N210" s="16"/>
      <c r="O210" s="12">
        <v>1200</v>
      </c>
      <c r="P210" s="12">
        <v>350</v>
      </c>
      <c r="Q210" s="12"/>
      <c r="R210" s="18" t="b">
        <v>1</v>
      </c>
      <c r="S210" s="18" t="b">
        <v>0</v>
      </c>
      <c r="T210" s="18" t="b">
        <v>0</v>
      </c>
      <c r="U210" s="18" t="b">
        <v>0</v>
      </c>
    </row>
    <row r="211" spans="1:21" ht="12.75">
      <c r="A211" s="8" t="e">
        <f t="shared" ca="1" si="15"/>
        <v>#NAME?</v>
      </c>
      <c r="B211" s="19">
        <v>44819</v>
      </c>
      <c r="C211" s="9">
        <v>89001663</v>
      </c>
      <c r="D211" s="10" t="s">
        <v>958</v>
      </c>
      <c r="E211" s="20" t="s">
        <v>959</v>
      </c>
      <c r="F211" s="12" t="s">
        <v>960</v>
      </c>
      <c r="G211" s="12" t="s">
        <v>222</v>
      </c>
      <c r="H211" s="12" t="s">
        <v>222</v>
      </c>
      <c r="I211" s="12" t="b">
        <f>VLOOKUP(H211,'Partner info'!$A$3:$B$100,2,FALSE)</f>
        <v>1</v>
      </c>
      <c r="J211" s="13" t="s">
        <v>24</v>
      </c>
      <c r="K211" s="14" t="s">
        <v>25</v>
      </c>
      <c r="L211" s="15" t="s">
        <v>286</v>
      </c>
      <c r="M211" s="16" t="s">
        <v>473</v>
      </c>
      <c r="N211" s="16"/>
      <c r="O211" s="12">
        <v>1700</v>
      </c>
      <c r="P211" s="12">
        <v>500</v>
      </c>
      <c r="Q211" s="12"/>
      <c r="R211" s="18" t="b">
        <v>1</v>
      </c>
      <c r="S211" s="18" t="b">
        <v>0</v>
      </c>
      <c r="T211" s="18" t="b">
        <v>0</v>
      </c>
      <c r="U211" s="18" t="b">
        <v>0</v>
      </c>
    </row>
    <row r="212" spans="1:21" ht="12.75">
      <c r="A212" s="8" t="e">
        <f t="shared" ca="1" si="15"/>
        <v>#NAME?</v>
      </c>
      <c r="B212" s="9" t="s">
        <v>3078</v>
      </c>
      <c r="C212" s="22">
        <v>89001594</v>
      </c>
      <c r="D212" s="10" t="s">
        <v>3331</v>
      </c>
      <c r="E212" s="11" t="str">
        <f>CONCATENATE("https://fjong.com/admin/pages/edit-",LEFT(D212,FIND(".",D212) - 1),"/",D212)</f>
        <v>https://fjong.com/admin/pages/edit-outfit/outfit.269c4cf0423f4fe3b0305c24447fe1c8</v>
      </c>
      <c r="F212" s="23" t="s">
        <v>3332</v>
      </c>
      <c r="G212" s="23" t="s">
        <v>117</v>
      </c>
      <c r="H212" s="12" t="s">
        <v>117</v>
      </c>
      <c r="I212" s="12" t="b">
        <f>VLOOKUP(H212,'Partner info'!$A$3:$B$100,2,FALSE)</f>
        <v>1</v>
      </c>
      <c r="J212" s="13" t="s">
        <v>24</v>
      </c>
      <c r="K212" s="14" t="s">
        <v>25</v>
      </c>
      <c r="L212" s="15" t="s">
        <v>286</v>
      </c>
      <c r="M212" s="16" t="s">
        <v>741</v>
      </c>
      <c r="N212" s="16"/>
      <c r="O212" s="12">
        <v>4200</v>
      </c>
      <c r="P212" s="12">
        <v>900</v>
      </c>
      <c r="Q212" s="12"/>
      <c r="R212" s="18" t="b">
        <v>1</v>
      </c>
      <c r="S212" s="18" t="b">
        <v>0</v>
      </c>
      <c r="T212" s="18" t="b">
        <v>0</v>
      </c>
      <c r="U212" s="18" t="b">
        <v>0</v>
      </c>
    </row>
    <row r="213" spans="1:21" ht="12.75">
      <c r="A213" s="8" t="e">
        <f t="shared" ca="1" si="15"/>
        <v>#NAME?</v>
      </c>
      <c r="B213" s="9" t="s">
        <v>295</v>
      </c>
      <c r="C213" s="22">
        <v>10689644</v>
      </c>
      <c r="D213" s="10" t="s">
        <v>1378</v>
      </c>
      <c r="E213" s="11" t="str">
        <f>CONCATENATE("https://fjong.com/admin/pages/edit-",LEFT(D213,FIND(".",D213) - 1),"/",D213)</f>
        <v>https://fjong.com/admin/pages/edit-outfit/outfit.26a6d5aa3fea4de08cb8723770250042</v>
      </c>
      <c r="F213" s="23" t="s">
        <v>1379</v>
      </c>
      <c r="G213" s="23" t="s">
        <v>1374</v>
      </c>
      <c r="H213" s="12" t="s">
        <v>299</v>
      </c>
      <c r="I213" s="12" t="b">
        <f>VLOOKUP(H213,'Partner info'!$A$3:$B$100,2,FALSE)</f>
        <v>1</v>
      </c>
      <c r="J213" s="13" t="s">
        <v>24</v>
      </c>
      <c r="K213" s="14" t="s">
        <v>25</v>
      </c>
      <c r="L213" s="15" t="s">
        <v>286</v>
      </c>
      <c r="M213" s="16" t="s">
        <v>528</v>
      </c>
      <c r="N213" s="16"/>
      <c r="O213" s="12">
        <v>1300</v>
      </c>
      <c r="P213" s="12">
        <v>400</v>
      </c>
      <c r="Q213" s="12"/>
      <c r="R213" s="18" t="b">
        <v>1</v>
      </c>
      <c r="S213" s="18" t="b">
        <v>0</v>
      </c>
      <c r="T213" s="18" t="b">
        <v>0</v>
      </c>
      <c r="U213" s="18" t="b">
        <v>0</v>
      </c>
    </row>
    <row r="214" spans="1:21" ht="12.75">
      <c r="A214" s="8" t="e">
        <f t="shared" ca="1" si="15"/>
        <v>#NAME?</v>
      </c>
      <c r="B214" s="9" t="s">
        <v>3078</v>
      </c>
      <c r="C214" s="22">
        <v>89001588</v>
      </c>
      <c r="D214" s="10" t="s">
        <v>3337</v>
      </c>
      <c r="E214" s="11" t="str">
        <f>CONCATENATE("https://fjong.com/admin/pages/edit-",LEFT(D214,FIND(".",D214) - 1),"/",D214)</f>
        <v>https://fjong.com/admin/pages/edit-outfit/outfit.26b00593f2f640beb2046d4cbbc5d047</v>
      </c>
      <c r="F214" s="23" t="s">
        <v>3332</v>
      </c>
      <c r="G214" s="23" t="s">
        <v>117</v>
      </c>
      <c r="H214" s="12" t="s">
        <v>117</v>
      </c>
      <c r="I214" s="12" t="b">
        <f>VLOOKUP(H214,'Partner info'!$A$3:$B$100,2,FALSE)</f>
        <v>1</v>
      </c>
      <c r="J214" s="13" t="s">
        <v>24</v>
      </c>
      <c r="K214" s="14" t="s">
        <v>25</v>
      </c>
      <c r="L214" s="15" t="s">
        <v>286</v>
      </c>
      <c r="M214" s="16" t="s">
        <v>746</v>
      </c>
      <c r="N214" s="16"/>
      <c r="O214" s="12">
        <v>5800</v>
      </c>
      <c r="P214" s="12">
        <v>1700</v>
      </c>
      <c r="Q214" s="12"/>
      <c r="R214" s="18" t="b">
        <v>1</v>
      </c>
      <c r="S214" s="18" t="b">
        <v>0</v>
      </c>
      <c r="T214" s="18" t="b">
        <v>0</v>
      </c>
      <c r="U214" s="18" t="b">
        <v>0</v>
      </c>
    </row>
    <row r="215" spans="1:21" ht="12.75">
      <c r="A215" s="8" t="e">
        <f t="shared" ca="1" si="15"/>
        <v>#NAME?</v>
      </c>
      <c r="B215" s="19" t="s">
        <v>20</v>
      </c>
      <c r="C215" s="9" t="s">
        <v>2531</v>
      </c>
      <c r="D215" s="10" t="s">
        <v>2532</v>
      </c>
      <c r="E215" s="20" t="str">
        <f>CONCATENATE("https://fjong.com/admin/pages/edit-",LEFT(D215,FIND(".",D215) - 1),"/",D215)</f>
        <v>https://fjong.com/admin/pages/edit-outfit/outfit.270d254f002a48f482baa0bb0c700d31</v>
      </c>
      <c r="F215" s="12" t="s">
        <v>2533</v>
      </c>
      <c r="G215" s="12" t="s">
        <v>88</v>
      </c>
      <c r="H215" s="12" t="s">
        <v>57</v>
      </c>
      <c r="I215" s="12" t="b">
        <f>VLOOKUP(H215,'Partner info'!$A$3:$B$100,2,FALSE)</f>
        <v>1</v>
      </c>
      <c r="J215" s="13" t="s">
        <v>24</v>
      </c>
      <c r="K215" s="14" t="s">
        <v>25</v>
      </c>
      <c r="L215" s="15" t="s">
        <v>286</v>
      </c>
      <c r="M215" s="16" t="s">
        <v>749</v>
      </c>
      <c r="N215" s="16" t="s">
        <v>750</v>
      </c>
      <c r="O215" s="12">
        <v>1500</v>
      </c>
      <c r="P215" s="12">
        <v>450</v>
      </c>
      <c r="Q215" s="12"/>
      <c r="R215" s="18" t="b">
        <v>1</v>
      </c>
      <c r="S215" s="18" t="b">
        <v>0</v>
      </c>
      <c r="T215" s="18" t="b">
        <v>0</v>
      </c>
      <c r="U215" s="18" t="b">
        <v>0</v>
      </c>
    </row>
    <row r="216" spans="1:21" ht="12.75">
      <c r="A216" s="1" t="e">
        <f t="shared" ca="1" si="15"/>
        <v>#NAME?</v>
      </c>
      <c r="B216" s="9" t="s">
        <v>3078</v>
      </c>
      <c r="C216" s="22">
        <v>88000730</v>
      </c>
      <c r="D216" s="10" t="s">
        <v>3382</v>
      </c>
      <c r="E216" s="11" t="str">
        <f>CONCATENATE("https://fjong.com/admin/pages/edit-",LEFT(D216,FIND(".",D216) - 1),"/",D216)</f>
        <v>https://fjong.com/admin/pages/edit-outfit/outfit.271d5f29910a40a98a7b49226d4b18d8</v>
      </c>
      <c r="F216" s="23" t="s">
        <v>3383</v>
      </c>
      <c r="G216" s="23" t="s">
        <v>364</v>
      </c>
      <c r="H216" s="12" t="s">
        <v>32</v>
      </c>
      <c r="I216" s="12" t="b">
        <f>VLOOKUP(H216,'Partner info'!$A$3:$B$100,2,FALSE)</f>
        <v>1</v>
      </c>
      <c r="J216" s="13" t="s">
        <v>24</v>
      </c>
      <c r="K216" s="48" t="s">
        <v>25</v>
      </c>
      <c r="L216" s="49" t="s">
        <v>286</v>
      </c>
      <c r="M216" s="50" t="s">
        <v>753</v>
      </c>
      <c r="N216" s="50" t="s">
        <v>127</v>
      </c>
      <c r="O216" s="46">
        <v>1800</v>
      </c>
      <c r="P216" s="46">
        <v>500</v>
      </c>
      <c r="Q216" s="46"/>
      <c r="R216" s="51" t="b">
        <v>0</v>
      </c>
      <c r="S216" s="51" t="b">
        <v>0</v>
      </c>
      <c r="T216" s="51" t="b">
        <v>0</v>
      </c>
      <c r="U216" s="51" t="b">
        <v>0</v>
      </c>
    </row>
    <row r="217" spans="1:21" ht="12.75">
      <c r="A217" s="1" t="e">
        <f t="shared" ca="1" si="15"/>
        <v>#NAME?</v>
      </c>
      <c r="B217" s="19">
        <v>44938</v>
      </c>
      <c r="C217" s="9">
        <v>88200979</v>
      </c>
      <c r="D217" s="10" t="s">
        <v>988</v>
      </c>
      <c r="E217" s="20" t="s">
        <v>989</v>
      </c>
      <c r="F217" s="12" t="s">
        <v>887</v>
      </c>
      <c r="G217" s="12" t="s">
        <v>31</v>
      </c>
      <c r="H217" s="12" t="s">
        <v>31</v>
      </c>
      <c r="I217" s="12" t="b">
        <f>VLOOKUP(H217,'Partner info'!$A$3:$B$100,2,FALSE)</f>
        <v>1</v>
      </c>
      <c r="J217" s="13" t="s">
        <v>24</v>
      </c>
      <c r="K217" s="48" t="s">
        <v>25</v>
      </c>
      <c r="L217" s="49" t="s">
        <v>286</v>
      </c>
      <c r="M217" s="50" t="s">
        <v>555</v>
      </c>
      <c r="N217" s="50" t="s">
        <v>127</v>
      </c>
      <c r="O217" s="46">
        <v>700</v>
      </c>
      <c r="P217" s="46">
        <v>250</v>
      </c>
      <c r="Q217" s="46"/>
      <c r="R217" s="51" t="b">
        <v>0</v>
      </c>
      <c r="S217" s="51" t="b">
        <v>1</v>
      </c>
      <c r="T217" s="51" t="b">
        <v>0</v>
      </c>
      <c r="U217" s="51" t="b">
        <v>0</v>
      </c>
    </row>
    <row r="218" spans="1:21" ht="12.75">
      <c r="A218" s="8" t="e">
        <f t="shared" ca="1" si="15"/>
        <v>#NAME?</v>
      </c>
      <c r="B218" s="19">
        <v>45188</v>
      </c>
      <c r="C218" s="22">
        <v>89007138</v>
      </c>
      <c r="D218" s="10" t="s">
        <v>2382</v>
      </c>
      <c r="E218" s="11" t="str">
        <f>CONCATENATE("https://fjong.com/admin/pages/edit-",LEFT(D218,FIND(".",D218) - 1),"/",D218)</f>
        <v>https://fjong.com/admin/pages/edit-outfit/outfit.2739bdf215b24c19aa425915f94a9dee</v>
      </c>
      <c r="F218" s="23" t="s">
        <v>2383</v>
      </c>
      <c r="G218" s="23" t="s">
        <v>2259</v>
      </c>
      <c r="H218" s="12" t="s">
        <v>2259</v>
      </c>
      <c r="I218" s="12" t="b">
        <f>VLOOKUP(H218,'Partner info'!$A$3:$B$100,2,FALSE)</f>
        <v>1</v>
      </c>
      <c r="J218" s="13" t="s">
        <v>24</v>
      </c>
      <c r="K218" s="14" t="s">
        <v>25</v>
      </c>
      <c r="L218" s="15" t="s">
        <v>286</v>
      </c>
      <c r="M218" s="16" t="s">
        <v>760</v>
      </c>
      <c r="N218" s="52"/>
      <c r="O218" s="12">
        <v>1500</v>
      </c>
      <c r="P218" s="12">
        <v>450</v>
      </c>
      <c r="Q218" s="12"/>
      <c r="R218" s="18" t="b">
        <v>1</v>
      </c>
      <c r="S218" s="18" t="b">
        <v>0</v>
      </c>
      <c r="T218" s="18" t="b">
        <v>0</v>
      </c>
      <c r="U218" s="18" t="b">
        <v>0</v>
      </c>
    </row>
    <row r="219" spans="1:21" ht="12.75">
      <c r="A219" s="8" t="e">
        <f t="shared" ca="1" si="15"/>
        <v>#NAME?</v>
      </c>
      <c r="B219" s="19">
        <v>45061</v>
      </c>
      <c r="C219" s="22">
        <v>89005045</v>
      </c>
      <c r="D219" s="10" t="s">
        <v>2710</v>
      </c>
      <c r="E219" s="11" t="str">
        <f>CONCATENATE("https://fjong.com/admin/pages/edit-",LEFT(D219,FIND(".",D219) - 1),"/",D219)</f>
        <v>https://fjong.com/admin/pages/edit-outfit/outfit.27966c6c18124f63a9dcc55015ee70e4</v>
      </c>
      <c r="F219" s="23" t="s">
        <v>2711</v>
      </c>
      <c r="G219" s="23" t="s">
        <v>199</v>
      </c>
      <c r="H219" s="23" t="s">
        <v>199</v>
      </c>
      <c r="I219" s="12" t="b">
        <f>VLOOKUP(H219,'Partner info'!$A$3:$B$100,2,FALSE)</f>
        <v>1</v>
      </c>
      <c r="J219" s="13" t="s">
        <v>24</v>
      </c>
      <c r="K219" s="14" t="s">
        <v>25</v>
      </c>
      <c r="L219" s="15" t="s">
        <v>338</v>
      </c>
      <c r="M219" s="16"/>
      <c r="N219" s="16"/>
      <c r="O219" s="12">
        <v>2500</v>
      </c>
      <c r="P219" s="12">
        <v>890</v>
      </c>
      <c r="Q219" s="21" t="s">
        <v>52</v>
      </c>
      <c r="R219" s="18" t="b">
        <v>0</v>
      </c>
      <c r="S219" s="18" t="b">
        <v>1</v>
      </c>
      <c r="T219" s="18" t="b">
        <v>1</v>
      </c>
      <c r="U219" s="18" t="b">
        <v>1</v>
      </c>
    </row>
    <row r="220" spans="1:21" ht="12.75">
      <c r="A220" s="8" t="e">
        <f t="shared" ca="1" si="15"/>
        <v>#NAME?</v>
      </c>
      <c r="B220" s="9" t="s">
        <v>3078</v>
      </c>
      <c r="C220" s="22">
        <v>88100095</v>
      </c>
      <c r="D220" s="10" t="s">
        <v>3309</v>
      </c>
      <c r="E220" s="11" t="str">
        <f>CONCATENATE("https://fjong.com/admin/pages/edit-",LEFT(D220,FIND(".",D220) - 1),"/",D220)</f>
        <v>https://fjong.com/admin/pages/edit-outfit/outfit.2808d04f92e6449d93dd07dc098e4f4e</v>
      </c>
      <c r="F220" s="23" t="s">
        <v>3310</v>
      </c>
      <c r="G220" s="23" t="s">
        <v>3308</v>
      </c>
      <c r="H220" s="12" t="s">
        <v>170</v>
      </c>
      <c r="I220" s="12" t="b">
        <f>VLOOKUP(H220,'Partner info'!$A$3:$B$100,2,FALSE)</f>
        <v>1</v>
      </c>
      <c r="J220" s="13" t="s">
        <v>24</v>
      </c>
      <c r="K220" s="14" t="s">
        <v>25</v>
      </c>
      <c r="L220" s="15" t="s">
        <v>286</v>
      </c>
      <c r="M220" s="16" t="s">
        <v>765</v>
      </c>
      <c r="N220" s="16"/>
      <c r="O220" s="12">
        <v>2500</v>
      </c>
      <c r="P220" s="12">
        <v>699</v>
      </c>
      <c r="Q220" s="12"/>
      <c r="R220" s="18" t="b">
        <v>1</v>
      </c>
      <c r="S220" s="18" t="b">
        <v>0</v>
      </c>
      <c r="T220" s="18" t="b">
        <v>0</v>
      </c>
      <c r="U220" s="18" t="b">
        <v>0</v>
      </c>
    </row>
    <row r="221" spans="1:21" ht="12.75">
      <c r="A221" s="8" t="e">
        <f t="shared" ca="1" si="15"/>
        <v>#NAME?</v>
      </c>
      <c r="B221" s="19" t="s">
        <v>20</v>
      </c>
      <c r="C221" s="9">
        <v>88000168</v>
      </c>
      <c r="D221" s="10" t="s">
        <v>2149</v>
      </c>
      <c r="E221" s="20" t="str">
        <f>CONCATENATE("https://fjong.com/admin/pages/edit-",LEFT(D221,FIND(".",D221) - 1),"/",D221)</f>
        <v>https://fjong.com/admin/pages/edit-outfit/outfit.2810ae4baded4b949ae5197afa54e91a</v>
      </c>
      <c r="F221" s="12" t="s">
        <v>2150</v>
      </c>
      <c r="G221" s="12" t="s">
        <v>23</v>
      </c>
      <c r="H221" s="12" t="s">
        <v>32</v>
      </c>
      <c r="I221" s="12" t="b">
        <f>VLOOKUP(H221,'Partner info'!$A$3:$B$100,2,FALSE)</f>
        <v>1</v>
      </c>
      <c r="J221" s="13" t="s">
        <v>24</v>
      </c>
      <c r="K221" s="14" t="s">
        <v>25</v>
      </c>
      <c r="L221" s="15" t="s">
        <v>286</v>
      </c>
      <c r="M221" s="16" t="s">
        <v>473</v>
      </c>
      <c r="N221" s="16"/>
      <c r="O221" s="12">
        <v>2200</v>
      </c>
      <c r="P221" s="12">
        <v>650</v>
      </c>
      <c r="Q221" s="12"/>
      <c r="R221" s="18" t="b">
        <v>1</v>
      </c>
      <c r="S221" s="18" t="b">
        <v>0</v>
      </c>
      <c r="T221" s="18" t="b">
        <v>0</v>
      </c>
      <c r="U221" s="18" t="b">
        <v>0</v>
      </c>
    </row>
    <row r="222" spans="1:21" ht="12.75">
      <c r="A222" s="8" t="e">
        <f t="shared" ca="1" si="15"/>
        <v>#NAME?</v>
      </c>
      <c r="B222" s="19">
        <v>45184</v>
      </c>
      <c r="C222" s="22">
        <v>89001949</v>
      </c>
      <c r="D222" s="81" t="s">
        <v>2944</v>
      </c>
      <c r="E222" s="11" t="str">
        <f>CONCATENATE("https://fjong.com/admin/pages/edit-",LEFT(D222,FIND(".",D222) - 1),"/",D222)</f>
        <v>https://fjong.com/admin/pages/edit-outfit/outfit.28256fea7e9a477ebc136d3aa40861d9</v>
      </c>
      <c r="F222" s="82" t="s">
        <v>1791</v>
      </c>
      <c r="G222" s="23" t="s">
        <v>1204</v>
      </c>
      <c r="H222" s="83" t="s">
        <v>313</v>
      </c>
      <c r="I222" s="12" t="b">
        <f>VLOOKUP(H222,'Partner info'!$A$3:$B$100,2,FALSE)</f>
        <v>1</v>
      </c>
      <c r="J222" s="13" t="s">
        <v>24</v>
      </c>
      <c r="K222" s="14" t="s">
        <v>25</v>
      </c>
      <c r="L222" s="15" t="s">
        <v>286</v>
      </c>
      <c r="M222" s="16" t="s">
        <v>770</v>
      </c>
      <c r="N222" s="16"/>
      <c r="O222" s="12">
        <v>1500</v>
      </c>
      <c r="P222" s="12">
        <v>450</v>
      </c>
      <c r="Q222" s="12"/>
      <c r="R222" s="18" t="b">
        <v>1</v>
      </c>
      <c r="S222" s="18" t="b">
        <v>0</v>
      </c>
      <c r="T222" s="18" t="b">
        <v>0</v>
      </c>
      <c r="U222" s="18" t="b">
        <v>0</v>
      </c>
    </row>
    <row r="223" spans="1:21" ht="12.75">
      <c r="A223" s="8" t="e">
        <f t="shared" ca="1" si="15"/>
        <v>#NAME?</v>
      </c>
      <c r="B223" s="19">
        <v>45061</v>
      </c>
      <c r="C223" s="22">
        <v>89004363</v>
      </c>
      <c r="D223" s="10" t="s">
        <v>2295</v>
      </c>
      <c r="E223" s="11" t="str">
        <f>CONCATENATE("https://fjong.com/admin/pages/edit-",LEFT(D223,FIND(".",D223) - 1),"/",D223)</f>
        <v>https://fjong.com/admin/pages/edit-outfit/outfit.289d776ab4654bca91f229223843cea1</v>
      </c>
      <c r="F223" s="23" t="s">
        <v>2296</v>
      </c>
      <c r="G223" s="23" t="s">
        <v>2219</v>
      </c>
      <c r="H223" s="12" t="s">
        <v>573</v>
      </c>
      <c r="I223" s="12" t="b">
        <f>VLOOKUP(H223,'Partner info'!$A$3:$B$100,2,FALSE)</f>
        <v>1</v>
      </c>
      <c r="J223" s="13" t="s">
        <v>24</v>
      </c>
      <c r="K223" s="14" t="s">
        <v>25</v>
      </c>
      <c r="L223" s="15" t="s">
        <v>286</v>
      </c>
      <c r="M223" s="16" t="s">
        <v>473</v>
      </c>
      <c r="N223" s="16"/>
      <c r="O223" s="12">
        <v>2500</v>
      </c>
      <c r="P223" s="21">
        <v>600</v>
      </c>
      <c r="Q223" s="21"/>
      <c r="R223" s="18" t="b">
        <v>1</v>
      </c>
      <c r="S223" s="18" t="b">
        <v>0</v>
      </c>
      <c r="T223" s="18" t="b">
        <v>0</v>
      </c>
      <c r="U223" s="18" t="b">
        <v>0</v>
      </c>
    </row>
    <row r="224" spans="1:21" ht="12.75">
      <c r="A224" s="8" t="e">
        <f t="shared" ca="1" si="15"/>
        <v>#NAME?</v>
      </c>
      <c r="B224" s="19">
        <v>45061</v>
      </c>
      <c r="C224" s="22">
        <v>89002000</v>
      </c>
      <c r="D224" s="10" t="s">
        <v>2275</v>
      </c>
      <c r="E224" s="11" t="str">
        <f>CONCATENATE("https://fjong.com/admin/pages/edit-",LEFT(D224,FIND(".",D224) - 1),"/",D224)</f>
        <v>https://fjong.com/admin/pages/edit-outfit/outfit.28a83fc7d67245ed8eadaa5dd4a5d354</v>
      </c>
      <c r="F224" s="23" t="s">
        <v>2276</v>
      </c>
      <c r="G224" s="23" t="s">
        <v>67</v>
      </c>
      <c r="H224" s="12" t="s">
        <v>67</v>
      </c>
      <c r="I224" s="12" t="b">
        <f>VLOOKUP(H224,'Partner info'!$A$3:$B$100,2,FALSE)</f>
        <v>1</v>
      </c>
      <c r="J224" s="13" t="s">
        <v>24</v>
      </c>
      <c r="K224" s="14" t="s">
        <v>25</v>
      </c>
      <c r="L224" s="15" t="s">
        <v>286</v>
      </c>
      <c r="M224" s="16" t="s">
        <v>775</v>
      </c>
      <c r="N224" s="16"/>
      <c r="O224" s="12">
        <v>5400</v>
      </c>
      <c r="P224" s="12">
        <v>1500</v>
      </c>
      <c r="Q224" s="12"/>
      <c r="R224" s="18" t="b">
        <v>1</v>
      </c>
      <c r="S224" s="18" t="b">
        <v>0</v>
      </c>
      <c r="T224" s="18" t="b">
        <v>0</v>
      </c>
      <c r="U224" s="18" t="b">
        <v>1</v>
      </c>
    </row>
    <row r="225" spans="1:21" ht="12.75">
      <c r="A225" s="8" t="e">
        <f t="shared" ca="1" si="15"/>
        <v>#NAME?</v>
      </c>
      <c r="B225" s="19">
        <v>45061</v>
      </c>
      <c r="C225" s="22">
        <v>89004360</v>
      </c>
      <c r="D225" s="10" t="s">
        <v>2308</v>
      </c>
      <c r="E225" s="11" t="str">
        <f>CONCATENATE("https://fjong.com/admin/pages/edit-",LEFT(D225,FIND(".",D225) - 1),"/",D225)</f>
        <v>https://fjong.com/admin/pages/edit-outfit/outfit.293a9e98118b430a8581ed862228b106</v>
      </c>
      <c r="F225" s="23" t="s">
        <v>2289</v>
      </c>
      <c r="G225" s="23" t="s">
        <v>2219</v>
      </c>
      <c r="H225" s="12" t="s">
        <v>573</v>
      </c>
      <c r="I225" s="12" t="b">
        <f>VLOOKUP(H225,'Partner info'!$A$3:$B$100,2,FALSE)</f>
        <v>1</v>
      </c>
      <c r="J225" s="13" t="s">
        <v>24</v>
      </c>
      <c r="K225" s="14" t="s">
        <v>25</v>
      </c>
      <c r="L225" s="15" t="s">
        <v>286</v>
      </c>
      <c r="M225" s="16" t="s">
        <v>780</v>
      </c>
      <c r="N225" s="16"/>
      <c r="O225" s="12">
        <v>2500</v>
      </c>
      <c r="P225" s="21">
        <v>750</v>
      </c>
      <c r="Q225" s="21" t="s">
        <v>190</v>
      </c>
      <c r="R225" s="18" t="b">
        <v>0</v>
      </c>
      <c r="S225" s="18" t="b">
        <v>0</v>
      </c>
      <c r="T225" s="18" t="b">
        <v>0</v>
      </c>
      <c r="U225" s="18" t="b">
        <v>0</v>
      </c>
    </row>
    <row r="226" spans="1:21" ht="12.75">
      <c r="A226" s="8" t="e">
        <f t="shared" ca="1" si="15"/>
        <v>#NAME?</v>
      </c>
      <c r="B226" s="19">
        <v>45188</v>
      </c>
      <c r="C226" s="22">
        <v>88200660</v>
      </c>
      <c r="D226" s="10" t="s">
        <v>2403</v>
      </c>
      <c r="E226" s="11" t="str">
        <f>CONCATENATE("https://fjong.com/admin/pages/edit-",LEFT(D226,FIND(".",D226) - 1),"/",D226)</f>
        <v>https://fjong.com/admin/pages/edit-outfit/outfit.2942d8a51f8f4f44aa8ab50dd0be2e22</v>
      </c>
      <c r="F226" s="23" t="s">
        <v>2401</v>
      </c>
      <c r="G226" s="23" t="s">
        <v>906</v>
      </c>
      <c r="H226" s="12" t="s">
        <v>906</v>
      </c>
      <c r="I226" s="12" t="b">
        <f>VLOOKUP(H226,'Partner info'!$A$3:$B$100,2,FALSE)</f>
        <v>1</v>
      </c>
      <c r="J226" s="13" t="s">
        <v>24</v>
      </c>
      <c r="K226" s="14" t="s">
        <v>25</v>
      </c>
      <c r="L226" s="15" t="s">
        <v>286</v>
      </c>
      <c r="M226" s="16" t="s">
        <v>783</v>
      </c>
      <c r="N226" s="16"/>
      <c r="O226" s="12">
        <v>2100</v>
      </c>
      <c r="P226" s="12">
        <v>500</v>
      </c>
      <c r="Q226" s="12"/>
      <c r="R226" s="18" t="b">
        <v>1</v>
      </c>
      <c r="S226" s="18" t="b">
        <v>0</v>
      </c>
      <c r="T226" s="18" t="b">
        <v>0</v>
      </c>
      <c r="U226" s="18" t="b">
        <v>1</v>
      </c>
    </row>
    <row r="227" spans="1:21" ht="12.75">
      <c r="A227" s="8" t="e">
        <f t="shared" ca="1" si="15"/>
        <v>#NAME?</v>
      </c>
      <c r="B227" s="19">
        <v>44938</v>
      </c>
      <c r="C227" s="9">
        <v>88200134</v>
      </c>
      <c r="D227" s="10" t="s">
        <v>1134</v>
      </c>
      <c r="E227" s="20" t="s">
        <v>1135</v>
      </c>
      <c r="F227" s="12" t="s">
        <v>1136</v>
      </c>
      <c r="G227" s="12" t="s">
        <v>994</v>
      </c>
      <c r="H227" s="12" t="s">
        <v>57</v>
      </c>
      <c r="I227" s="12" t="b">
        <f>VLOOKUP(H227,'Partner info'!$A$3:$B$100,2,FALSE)</f>
        <v>1</v>
      </c>
      <c r="J227" s="13" t="s">
        <v>24</v>
      </c>
      <c r="K227" s="14" t="s">
        <v>25</v>
      </c>
      <c r="L227" s="15" t="s">
        <v>286</v>
      </c>
      <c r="M227" s="16" t="s">
        <v>648</v>
      </c>
      <c r="N227" s="16"/>
      <c r="O227" s="12">
        <v>2500</v>
      </c>
      <c r="P227" s="21">
        <v>750</v>
      </c>
      <c r="Q227" s="21" t="s">
        <v>139</v>
      </c>
      <c r="R227" s="18" t="b">
        <v>0</v>
      </c>
      <c r="S227" s="18" t="b">
        <v>0</v>
      </c>
      <c r="T227" s="18" t="b">
        <v>0</v>
      </c>
      <c r="U227" s="18" t="b">
        <v>0</v>
      </c>
    </row>
    <row r="228" spans="1:21" ht="12.75">
      <c r="A228" s="8" t="e">
        <f t="shared" ca="1" si="15"/>
        <v>#NAME?</v>
      </c>
      <c r="B228" s="19">
        <v>44936</v>
      </c>
      <c r="C228" s="9">
        <v>88100303</v>
      </c>
      <c r="D228" s="10" t="s">
        <v>930</v>
      </c>
      <c r="E228" s="20" t="s">
        <v>931</v>
      </c>
      <c r="F228" s="12" t="s">
        <v>932</v>
      </c>
      <c r="G228" s="12" t="s">
        <v>31</v>
      </c>
      <c r="H228" s="12" t="s">
        <v>89</v>
      </c>
      <c r="I228" s="12" t="b">
        <f>VLOOKUP(H228,'Partner info'!$A$3:$B$100,2,FALSE)</f>
        <v>1</v>
      </c>
      <c r="J228" s="13" t="s">
        <v>24</v>
      </c>
      <c r="K228" s="14" t="s">
        <v>25</v>
      </c>
      <c r="L228" s="15" t="s">
        <v>286</v>
      </c>
      <c r="M228" s="16" t="s">
        <v>746</v>
      </c>
      <c r="N228" s="16"/>
      <c r="O228" s="12">
        <v>3200</v>
      </c>
      <c r="P228" s="12">
        <v>950</v>
      </c>
      <c r="Q228" s="12"/>
      <c r="R228" s="18" t="b">
        <v>1</v>
      </c>
      <c r="S228" s="18" t="b">
        <v>0</v>
      </c>
      <c r="T228" s="18" t="b">
        <v>0</v>
      </c>
      <c r="U228" s="18" t="b">
        <v>0</v>
      </c>
    </row>
    <row r="229" spans="1:21" ht="12.75">
      <c r="A229" s="8" t="e">
        <f t="shared" ca="1" si="15"/>
        <v>#NAME?</v>
      </c>
      <c r="B229" s="19">
        <v>45188</v>
      </c>
      <c r="C229" s="22">
        <v>89001397</v>
      </c>
      <c r="D229" s="10" t="s">
        <v>2316</v>
      </c>
      <c r="E229" s="11" t="str">
        <f>CONCATENATE("https://fjong.com/admin/pages/edit-",LEFT(D229,FIND(".",D229) - 1),"/",D229)</f>
        <v>https://fjong.com/admin/pages/edit-outfit/outfit.2a02ed29f6204423bfcd612ce3ea3d59</v>
      </c>
      <c r="F229" s="23" t="s">
        <v>2317</v>
      </c>
      <c r="G229" s="23" t="s">
        <v>23</v>
      </c>
      <c r="H229" s="12" t="s">
        <v>352</v>
      </c>
      <c r="I229" s="12" t="b">
        <f>VLOOKUP(H229,'Partner info'!$A$3:$B$100,2,FALSE)</f>
        <v>1</v>
      </c>
      <c r="J229" s="13" t="s">
        <v>24</v>
      </c>
      <c r="K229" s="14" t="s">
        <v>25</v>
      </c>
      <c r="L229" s="15" t="s">
        <v>286</v>
      </c>
      <c r="M229" s="16" t="s">
        <v>793</v>
      </c>
      <c r="N229" s="16"/>
      <c r="O229" s="12">
        <v>5400</v>
      </c>
      <c r="P229" s="12">
        <v>1600</v>
      </c>
      <c r="Q229" s="12"/>
      <c r="R229" s="18" t="b">
        <v>1</v>
      </c>
      <c r="S229" s="18" t="b">
        <v>0</v>
      </c>
      <c r="T229" s="18" t="b">
        <v>0</v>
      </c>
      <c r="U229" s="18" t="b">
        <v>0</v>
      </c>
    </row>
    <row r="230" spans="1:21" ht="12.75">
      <c r="A230" s="8" t="e">
        <f t="shared" ca="1" si="15"/>
        <v>#NAME?</v>
      </c>
      <c r="B230" s="19">
        <v>45061</v>
      </c>
      <c r="C230" s="22">
        <v>89005041</v>
      </c>
      <c r="D230" s="10" t="s">
        <v>2645</v>
      </c>
      <c r="E230" s="11" t="str">
        <f>CONCATENATE("https://fjong.com/admin/pages/edit-",LEFT(D230,FIND(".",D230) - 1),"/",D230)</f>
        <v>https://fjong.com/admin/pages/edit-outfit/outfit.2a4888e83fed40f78563fe0742b41f22</v>
      </c>
      <c r="F230" s="23" t="s">
        <v>2646</v>
      </c>
      <c r="G230" s="23" t="s">
        <v>199</v>
      </c>
      <c r="H230" s="12" t="s">
        <v>199</v>
      </c>
      <c r="I230" s="12" t="b">
        <f>VLOOKUP(H230,'Partner info'!$A$3:$B$100,2,FALSE)</f>
        <v>1</v>
      </c>
      <c r="J230" s="13" t="s">
        <v>24</v>
      </c>
      <c r="K230" s="14" t="s">
        <v>25</v>
      </c>
      <c r="L230" s="15" t="s">
        <v>286</v>
      </c>
      <c r="M230" s="16" t="s">
        <v>796</v>
      </c>
      <c r="N230" s="16"/>
      <c r="O230" s="12">
        <v>1000</v>
      </c>
      <c r="P230" s="12">
        <v>300</v>
      </c>
      <c r="Q230" s="12"/>
      <c r="R230" s="18" t="b">
        <v>1</v>
      </c>
      <c r="S230" s="18" t="b">
        <v>0</v>
      </c>
      <c r="T230" s="18" t="b">
        <v>0</v>
      </c>
      <c r="U230" s="18" t="b">
        <v>0</v>
      </c>
    </row>
    <row r="231" spans="1:21" ht="12.75">
      <c r="A231" s="8" t="e">
        <f t="shared" ca="1" si="15"/>
        <v>#NAME?</v>
      </c>
      <c r="B231" s="19">
        <v>44936</v>
      </c>
      <c r="C231" s="9">
        <v>10689257</v>
      </c>
      <c r="D231" s="10" t="s">
        <v>1498</v>
      </c>
      <c r="E231" s="20" t="s">
        <v>1499</v>
      </c>
      <c r="F231" s="12" t="s">
        <v>1500</v>
      </c>
      <c r="G231" s="12" t="s">
        <v>31</v>
      </c>
      <c r="H231" s="12" t="s">
        <v>32</v>
      </c>
      <c r="I231" s="12" t="b">
        <f>VLOOKUP(H231,'Partner info'!$A$3:$B$100,2,FALSE)</f>
        <v>1</v>
      </c>
      <c r="J231" s="13" t="s">
        <v>24</v>
      </c>
      <c r="K231" s="14" t="s">
        <v>25</v>
      </c>
      <c r="L231" s="15" t="s">
        <v>286</v>
      </c>
      <c r="M231" s="16" t="s">
        <v>801</v>
      </c>
      <c r="N231" s="52" t="s">
        <v>802</v>
      </c>
      <c r="O231" s="12">
        <v>600</v>
      </c>
      <c r="P231" s="12">
        <v>200</v>
      </c>
      <c r="Q231" s="12"/>
      <c r="R231" s="18" t="b">
        <v>1</v>
      </c>
      <c r="S231" s="18" t="b">
        <v>0</v>
      </c>
      <c r="T231" s="18" t="b">
        <v>0</v>
      </c>
      <c r="U231" s="18" t="b">
        <v>0</v>
      </c>
    </row>
    <row r="232" spans="1:21" ht="12.75">
      <c r="A232" s="8" t="e">
        <f t="shared" ca="1" si="15"/>
        <v>#NAME?</v>
      </c>
      <c r="B232" s="9" t="s">
        <v>3078</v>
      </c>
      <c r="C232" s="22">
        <v>88101008</v>
      </c>
      <c r="D232" s="10" t="s">
        <v>3221</v>
      </c>
      <c r="E232" s="11" t="str">
        <f>CONCATENATE("https://fjong.com/admin/pages/edit-",LEFT(D232,FIND(".",D232) - 1),"/",D232)</f>
        <v>https://fjong.com/admin/pages/edit-outfit/outfit.2a547eb9b6554b199325ccdb2b76fb36</v>
      </c>
      <c r="F232" s="23" t="s">
        <v>3222</v>
      </c>
      <c r="G232" s="23" t="s">
        <v>88</v>
      </c>
      <c r="H232" s="12" t="s">
        <v>57</v>
      </c>
      <c r="I232" s="12" t="b">
        <f>VLOOKUP(H232,'Partner info'!$A$3:$B$100,2,FALSE)</f>
        <v>1</v>
      </c>
      <c r="J232" s="13" t="s">
        <v>24</v>
      </c>
      <c r="K232" s="14" t="s">
        <v>25</v>
      </c>
      <c r="L232" s="15" t="s">
        <v>286</v>
      </c>
      <c r="M232" s="16" t="s">
        <v>805</v>
      </c>
      <c r="N232" s="52" t="s">
        <v>806</v>
      </c>
      <c r="O232" s="12">
        <v>600</v>
      </c>
      <c r="P232" s="12">
        <v>200</v>
      </c>
      <c r="Q232" s="12"/>
      <c r="R232" s="18" t="b">
        <v>1</v>
      </c>
      <c r="S232" s="18" t="b">
        <v>0</v>
      </c>
      <c r="T232" s="18" t="b">
        <v>0</v>
      </c>
      <c r="U232" s="18" t="b">
        <v>0</v>
      </c>
    </row>
    <row r="233" spans="1:21" ht="12.75">
      <c r="A233" s="8" t="e">
        <f t="shared" ca="1" si="15"/>
        <v>#NAME?</v>
      </c>
      <c r="B233" s="19">
        <v>45061</v>
      </c>
      <c r="C233" s="22">
        <v>89003170</v>
      </c>
      <c r="D233" s="10" t="s">
        <v>2838</v>
      </c>
      <c r="E233" s="11" t="str">
        <f>CONCATENATE("https://fjong.com/admin/pages/edit-",LEFT(D233,FIND(".",D233) - 1),"/",D233)</f>
        <v>https://fjong.com/admin/pages/edit-outfit/outfit.2a96b8b07db54dcab06808c21a854499</v>
      </c>
      <c r="F233" s="23" t="s">
        <v>2839</v>
      </c>
      <c r="G233" s="23" t="s">
        <v>618</v>
      </c>
      <c r="H233" s="12" t="s">
        <v>573</v>
      </c>
      <c r="I233" s="12" t="b">
        <f>VLOOKUP(H233,'Partner info'!$A$3:$B$100,2,FALSE)</f>
        <v>1</v>
      </c>
      <c r="J233" s="13" t="s">
        <v>24</v>
      </c>
      <c r="K233" s="14" t="s">
        <v>25</v>
      </c>
      <c r="L233" s="15" t="s">
        <v>286</v>
      </c>
      <c r="M233" s="16" t="s">
        <v>810</v>
      </c>
      <c r="N233" s="16"/>
      <c r="O233" s="12">
        <v>2500</v>
      </c>
      <c r="P233" s="12">
        <v>850</v>
      </c>
      <c r="Q233" s="12"/>
      <c r="R233" s="18" t="b">
        <v>1</v>
      </c>
      <c r="S233" s="18" t="b">
        <v>0</v>
      </c>
      <c r="T233" s="18" t="b">
        <v>0</v>
      </c>
      <c r="U233" s="18" t="b">
        <v>0</v>
      </c>
    </row>
    <row r="234" spans="1:21" ht="12.75">
      <c r="A234" s="8" t="e">
        <f t="shared" ca="1" si="15"/>
        <v>#NAME?</v>
      </c>
      <c r="B234" s="19">
        <v>44819</v>
      </c>
      <c r="C234" s="9">
        <v>89003734</v>
      </c>
      <c r="D234" s="10" t="s">
        <v>154</v>
      </c>
      <c r="E234" s="20" t="s">
        <v>155</v>
      </c>
      <c r="F234" s="12" t="s">
        <v>156</v>
      </c>
      <c r="G234" s="12" t="s">
        <v>67</v>
      </c>
      <c r="H234" s="12" t="s">
        <v>67</v>
      </c>
      <c r="I234" s="12" t="b">
        <f>VLOOKUP(H234,'Partner info'!$A$3:$B$100,2,FALSE)</f>
        <v>1</v>
      </c>
      <c r="J234" s="13" t="s">
        <v>24</v>
      </c>
      <c r="K234" s="14" t="s">
        <v>25</v>
      </c>
      <c r="L234" s="15" t="s">
        <v>286</v>
      </c>
      <c r="M234" s="16" t="s">
        <v>814</v>
      </c>
      <c r="N234" s="16"/>
      <c r="O234" s="12">
        <v>2500</v>
      </c>
      <c r="P234" s="12">
        <v>750</v>
      </c>
      <c r="Q234" s="12"/>
      <c r="R234" s="18" t="b">
        <v>1</v>
      </c>
      <c r="S234" s="18" t="b">
        <v>0</v>
      </c>
      <c r="T234" s="18" t="b">
        <v>0</v>
      </c>
      <c r="U234" s="18" t="b">
        <v>0</v>
      </c>
    </row>
    <row r="235" spans="1:21" ht="12.75">
      <c r="A235" s="8" t="e">
        <f t="shared" ca="1" si="15"/>
        <v>#NAME?</v>
      </c>
      <c r="B235" s="19">
        <v>44813</v>
      </c>
      <c r="C235" s="9">
        <v>89003734</v>
      </c>
      <c r="D235" s="10" t="s">
        <v>154</v>
      </c>
      <c r="E235" s="20" t="s">
        <v>1272</v>
      </c>
      <c r="F235" s="12" t="s">
        <v>156</v>
      </c>
      <c r="G235" s="12" t="s">
        <v>67</v>
      </c>
      <c r="H235" s="12" t="s">
        <v>67</v>
      </c>
      <c r="I235" s="12" t="b">
        <f>VLOOKUP(H235,'Partner info'!$A$3:$B$100,2,FALSE)</f>
        <v>1</v>
      </c>
      <c r="J235" s="13" t="s">
        <v>24</v>
      </c>
      <c r="K235" s="14" t="s">
        <v>25</v>
      </c>
      <c r="L235" s="15" t="s">
        <v>286</v>
      </c>
      <c r="M235" s="16" t="s">
        <v>818</v>
      </c>
      <c r="N235" s="16"/>
      <c r="O235" s="12">
        <v>1200</v>
      </c>
      <c r="P235" s="12">
        <v>350</v>
      </c>
      <c r="Q235" s="12"/>
      <c r="R235" s="18" t="b">
        <v>1</v>
      </c>
      <c r="S235" s="18" t="b">
        <v>0</v>
      </c>
      <c r="T235" s="18" t="b">
        <v>0</v>
      </c>
      <c r="U235" s="18" t="b">
        <v>0</v>
      </c>
    </row>
    <row r="236" spans="1:21" ht="12.75">
      <c r="A236" s="8" t="e">
        <f t="shared" ca="1" si="15"/>
        <v>#NAME?</v>
      </c>
      <c r="B236" s="9" t="s">
        <v>20</v>
      </c>
      <c r="C236" s="9">
        <v>88100878</v>
      </c>
      <c r="D236" s="10" t="s">
        <v>2126</v>
      </c>
      <c r="E236" s="11" t="str">
        <f>CONCATENATE("https://fjong.com/admin/pages/edit-",LEFT(D236,FIND(".",D236) - 1),"/",D236)</f>
        <v>https://fjong.com/admin/pages/edit-outfit/outfit.2b518ac585a64196939bfeba67376f99</v>
      </c>
      <c r="F236" s="12" t="s">
        <v>2127</v>
      </c>
      <c r="G236" s="12" t="s">
        <v>88</v>
      </c>
      <c r="H236" s="12" t="s">
        <v>57</v>
      </c>
      <c r="I236" s="12" t="b">
        <f>VLOOKUP(H236,'Partner info'!$A$3:$B$100,2,FALSE)</f>
        <v>1</v>
      </c>
      <c r="J236" s="13" t="s">
        <v>24</v>
      </c>
      <c r="K236" s="14" t="s">
        <v>25</v>
      </c>
      <c r="L236" s="15" t="s">
        <v>286</v>
      </c>
      <c r="M236" s="16" t="s">
        <v>823</v>
      </c>
      <c r="N236" s="16"/>
      <c r="O236" s="12">
        <v>3800</v>
      </c>
      <c r="P236" s="12">
        <v>1200</v>
      </c>
      <c r="Q236" s="12"/>
      <c r="R236" s="18" t="b">
        <v>1</v>
      </c>
      <c r="S236" s="18" t="b">
        <v>0</v>
      </c>
      <c r="T236" s="18" t="b">
        <v>0</v>
      </c>
      <c r="U236" s="18" t="b">
        <v>0</v>
      </c>
    </row>
    <row r="237" spans="1:21" ht="12.75">
      <c r="A237" s="8" t="e">
        <f t="shared" ca="1" si="15"/>
        <v>#NAME?</v>
      </c>
      <c r="B237" s="9" t="s">
        <v>20</v>
      </c>
      <c r="C237" s="9" t="s">
        <v>2751</v>
      </c>
      <c r="D237" s="10" t="s">
        <v>2752</v>
      </c>
      <c r="E237" s="11" t="str">
        <f>CONCATENATE("https://fjong.com/admin/pages/edit-",LEFT(D237,FIND(".",D237) - 1),"/",D237)</f>
        <v>https://fjong.com/admin/pages/edit-outfit/outfit.2bc87a8186e9455fa4e3f8be4385ed03</v>
      </c>
      <c r="F237" s="12" t="s">
        <v>2753</v>
      </c>
      <c r="G237" s="12" t="s">
        <v>504</v>
      </c>
      <c r="H237" s="12" t="s">
        <v>32</v>
      </c>
      <c r="I237" s="12" t="b">
        <f>VLOOKUP(H237,'Partner info'!$A$3:$B$100,2,FALSE)</f>
        <v>1</v>
      </c>
      <c r="J237" s="13" t="s">
        <v>24</v>
      </c>
      <c r="K237" s="14" t="s">
        <v>61</v>
      </c>
      <c r="L237" s="15" t="s">
        <v>286</v>
      </c>
      <c r="M237" s="16" t="s">
        <v>528</v>
      </c>
      <c r="N237" s="16" t="s">
        <v>827</v>
      </c>
      <c r="O237" s="12">
        <v>2400</v>
      </c>
      <c r="P237" s="12">
        <v>1680</v>
      </c>
      <c r="Q237" s="12"/>
      <c r="R237" s="18" t="b">
        <v>0</v>
      </c>
      <c r="S237" s="18" t="b">
        <v>0</v>
      </c>
      <c r="T237" s="18" t="b">
        <v>0</v>
      </c>
      <c r="U237" s="18" t="b">
        <v>0</v>
      </c>
    </row>
    <row r="238" spans="1:21" ht="12.75">
      <c r="A238" s="8" t="e">
        <f t="shared" ca="1" si="15"/>
        <v>#NAME?</v>
      </c>
      <c r="B238" s="19">
        <v>45061</v>
      </c>
      <c r="C238" s="22">
        <v>89003479</v>
      </c>
      <c r="D238" s="10" t="s">
        <v>2681</v>
      </c>
      <c r="E238" s="11" t="str">
        <f>CONCATENATE("https://fjong.com/admin/pages/edit-",LEFT(D238,FIND(".",D238) - 1),"/",D238)</f>
        <v>https://fjong.com/admin/pages/edit-outfit/outfit.2c34d063c6d844029003097d285c4a3c</v>
      </c>
      <c r="F238" s="23" t="s">
        <v>2682</v>
      </c>
      <c r="G238" s="23" t="s">
        <v>23</v>
      </c>
      <c r="H238" s="12" t="s">
        <v>23</v>
      </c>
      <c r="I238" s="12" t="b">
        <f>VLOOKUP(H238,'Partner info'!$A$3:$B$100,2,FALSE)</f>
        <v>1</v>
      </c>
      <c r="J238" s="13" t="s">
        <v>24</v>
      </c>
      <c r="K238" s="14" t="s">
        <v>25</v>
      </c>
      <c r="L238" s="15" t="s">
        <v>286</v>
      </c>
      <c r="M238" s="16" t="s">
        <v>830</v>
      </c>
      <c r="N238" s="16"/>
      <c r="O238" s="12">
        <v>2400</v>
      </c>
      <c r="P238" s="12">
        <v>500</v>
      </c>
      <c r="Q238" s="12"/>
      <c r="R238" s="18" t="b">
        <v>1</v>
      </c>
      <c r="S238" s="18" t="b">
        <v>0</v>
      </c>
      <c r="T238" s="18" t="b">
        <v>0</v>
      </c>
      <c r="U238" s="18" t="b">
        <v>0</v>
      </c>
    </row>
    <row r="239" spans="1:21" ht="12.75">
      <c r="A239" s="8" t="e">
        <f t="shared" ca="1" si="15"/>
        <v>#NAME?</v>
      </c>
      <c r="B239" s="19">
        <v>45184</v>
      </c>
      <c r="C239" s="22">
        <v>88001999</v>
      </c>
      <c r="D239" s="81" t="s">
        <v>2807</v>
      </c>
      <c r="E239" s="11" t="str">
        <f>CONCATENATE("https://fjong.com/admin/pages/edit-",LEFT(D239,FIND(".",D239) - 1),"/",D239)</f>
        <v>https://fjong.com/admin/pages/edit-outfit/outfit.2c41ad0bf3044e768df5508aeb05495c</v>
      </c>
      <c r="F239" s="82" t="s">
        <v>2808</v>
      </c>
      <c r="G239" s="23" t="s">
        <v>361</v>
      </c>
      <c r="H239" s="83" t="s">
        <v>32</v>
      </c>
      <c r="I239" s="12" t="b">
        <f>VLOOKUP(H239,'Partner info'!$A$3:$B$100,2,FALSE)</f>
        <v>1</v>
      </c>
      <c r="J239" s="13" t="s">
        <v>24</v>
      </c>
      <c r="K239" s="14" t="s">
        <v>25</v>
      </c>
      <c r="L239" s="15" t="s">
        <v>338</v>
      </c>
      <c r="M239" s="16" t="s">
        <v>473</v>
      </c>
      <c r="N239" s="16"/>
      <c r="O239" s="12">
        <v>2900</v>
      </c>
      <c r="P239" s="12">
        <v>1499</v>
      </c>
      <c r="Q239" s="21" t="s">
        <v>52</v>
      </c>
      <c r="R239" s="18" t="b">
        <v>0</v>
      </c>
      <c r="S239" s="18" t="b">
        <v>1</v>
      </c>
      <c r="T239" s="18" t="b">
        <v>1</v>
      </c>
      <c r="U239" s="18" t="b">
        <v>1</v>
      </c>
    </row>
    <row r="240" spans="1:21" ht="12.75">
      <c r="A240" s="8"/>
      <c r="B240" s="57">
        <v>45188</v>
      </c>
      <c r="C240" s="74">
        <v>89011201</v>
      </c>
      <c r="D240" s="44" t="s">
        <v>355</v>
      </c>
      <c r="E240" s="45" t="str">
        <f>CONCATENATE("https://fjong.com/admin/pages/edit-",LEFT(D240,FIND(".",D240) - 1),"/",D240)</f>
        <v>https://fjong.com/admin/pages/edit-outfit/outfit.2c4583bd98d748f29b7f7fb1cf6c43c4</v>
      </c>
      <c r="F240" s="75" t="s">
        <v>356</v>
      </c>
      <c r="G240" s="75" t="s">
        <v>357</v>
      </c>
      <c r="H240" s="46" t="s">
        <v>358</v>
      </c>
      <c r="I240" s="12" t="e">
        <f>VLOOKUP(H240,'Partner info'!$A$3:$B$100,2,FALSE)</f>
        <v>#N/A</v>
      </c>
      <c r="J240" s="47" t="s">
        <v>24</v>
      </c>
      <c r="K240" s="14" t="s">
        <v>25</v>
      </c>
      <c r="L240" s="15" t="s">
        <v>338</v>
      </c>
      <c r="M240" s="16" t="s">
        <v>836</v>
      </c>
      <c r="N240" s="16"/>
      <c r="O240" s="12">
        <v>2200</v>
      </c>
      <c r="P240" s="12">
        <v>600</v>
      </c>
      <c r="Q240" s="21" t="s">
        <v>52</v>
      </c>
      <c r="R240" s="18" t="b">
        <v>0</v>
      </c>
      <c r="S240" s="18" t="b">
        <v>1</v>
      </c>
      <c r="T240" s="18" t="b">
        <v>1</v>
      </c>
      <c r="U240" s="18" t="b">
        <v>1</v>
      </c>
    </row>
    <row r="241" spans="1:21" ht="12.75">
      <c r="A241" s="8" t="e">
        <f t="shared" ref="A241:A245" ca="1" si="16">IF(K241="Yes",_xludf.IMAGE("https://i.imgur.com/fKx8ugK.png",3),IF(K241="Not found",_xludf.IMAGE("https://i.imgur.com/NnPyonJ.png",3),IF(K241="",_xludf.IMAGE("https://i.imgur.com/x4IXK6M.png",3))))</f>
        <v>#NAME?</v>
      </c>
      <c r="B241" s="19">
        <v>44936</v>
      </c>
      <c r="C241" s="97">
        <v>89006966</v>
      </c>
      <c r="D241" s="10" t="s">
        <v>1028</v>
      </c>
      <c r="E241" s="20" t="s">
        <v>1029</v>
      </c>
      <c r="F241" s="56" t="s">
        <v>1030</v>
      </c>
      <c r="G241" s="12" t="s">
        <v>36</v>
      </c>
      <c r="H241" s="12" t="s">
        <v>37</v>
      </c>
      <c r="I241" s="12" t="b">
        <f>VLOOKUP(H241,'Partner info'!$A$3:$B$100,2,FALSE)</f>
        <v>1</v>
      </c>
      <c r="J241" s="13" t="s">
        <v>24</v>
      </c>
      <c r="K241" s="14" t="s">
        <v>25</v>
      </c>
      <c r="L241" s="15" t="s">
        <v>286</v>
      </c>
      <c r="M241" s="16" t="s">
        <v>840</v>
      </c>
      <c r="N241" s="16"/>
      <c r="O241" s="12">
        <v>2600</v>
      </c>
      <c r="P241" s="12">
        <v>850</v>
      </c>
      <c r="Q241" s="12"/>
      <c r="R241" s="18" t="b">
        <v>1</v>
      </c>
      <c r="S241" s="18" t="b">
        <v>0</v>
      </c>
      <c r="T241" s="18" t="b">
        <v>0</v>
      </c>
      <c r="U241" s="18" t="b">
        <v>0</v>
      </c>
    </row>
    <row r="242" spans="1:21" ht="12.75">
      <c r="A242" s="8" t="e">
        <f t="shared" ca="1" si="16"/>
        <v>#NAME?</v>
      </c>
      <c r="B242" s="9" t="s">
        <v>3078</v>
      </c>
      <c r="C242" s="22">
        <v>89003929</v>
      </c>
      <c r="D242" s="10" t="s">
        <v>3352</v>
      </c>
      <c r="E242" s="11" t="str">
        <f>CONCATENATE("https://fjong.com/admin/pages/edit-",LEFT(D242,FIND(".",D242) - 1),"/",D242)</f>
        <v>https://fjong.com/admin/pages/edit-outfit/outfit.2cc3d623cc8c417ca367eb43c72a5fa0</v>
      </c>
      <c r="F242" s="23" t="s">
        <v>3351</v>
      </c>
      <c r="G242" s="23" t="s">
        <v>3208</v>
      </c>
      <c r="H242" s="12" t="s">
        <v>170</v>
      </c>
      <c r="I242" s="12" t="b">
        <f>VLOOKUP(H242,'Partner info'!$A$3:$B$100,2,FALSE)</f>
        <v>1</v>
      </c>
      <c r="J242" s="13" t="s">
        <v>24</v>
      </c>
      <c r="K242" s="14" t="s">
        <v>25</v>
      </c>
      <c r="L242" s="15" t="s">
        <v>286</v>
      </c>
      <c r="M242" s="16" t="s">
        <v>844</v>
      </c>
      <c r="N242" s="16"/>
      <c r="O242" s="12">
        <v>2200</v>
      </c>
      <c r="P242" s="21">
        <v>1000</v>
      </c>
      <c r="Q242" s="21" t="s">
        <v>190</v>
      </c>
      <c r="R242" s="18" t="b">
        <v>0</v>
      </c>
      <c r="S242" s="18" t="b">
        <v>0</v>
      </c>
      <c r="T242" s="18" t="b">
        <v>0</v>
      </c>
      <c r="U242" s="18" t="b">
        <v>0</v>
      </c>
    </row>
    <row r="243" spans="1:21" ht="12.75">
      <c r="A243" s="8" t="e">
        <f t="shared" ca="1" si="16"/>
        <v>#NAME?</v>
      </c>
      <c r="B243" s="19">
        <v>45061</v>
      </c>
      <c r="C243" s="22">
        <v>89003194</v>
      </c>
      <c r="D243" s="10" t="s">
        <v>2547</v>
      </c>
      <c r="E243" s="11" t="str">
        <f>CONCATENATE("https://fjong.com/admin/pages/edit-",LEFT(D243,FIND(".",D243) - 1),"/",D243)</f>
        <v>https://fjong.com/admin/pages/edit-outfit/outfit.2ce38eca85f447909fc7182e26fefb3e</v>
      </c>
      <c r="F243" s="23" t="s">
        <v>2548</v>
      </c>
      <c r="G243" s="23" t="s">
        <v>618</v>
      </c>
      <c r="H243" s="12" t="s">
        <v>573</v>
      </c>
      <c r="I243" s="12" t="b">
        <f>VLOOKUP(H243,'Partner info'!$A$3:$B$100,2,FALSE)</f>
        <v>1</v>
      </c>
      <c r="J243" s="13" t="s">
        <v>24</v>
      </c>
      <c r="K243" s="14" t="s">
        <v>61</v>
      </c>
      <c r="L243" s="15" t="s">
        <v>286</v>
      </c>
      <c r="M243" s="16" t="s">
        <v>848</v>
      </c>
      <c r="N243" s="16"/>
      <c r="O243" s="12">
        <v>2000</v>
      </c>
      <c r="P243" s="12">
        <v>449</v>
      </c>
      <c r="Q243" s="21" t="s">
        <v>40</v>
      </c>
      <c r="R243" s="18" t="b">
        <v>0</v>
      </c>
      <c r="S243" s="18" t="b">
        <v>0</v>
      </c>
      <c r="T243" s="18" t="b">
        <v>0</v>
      </c>
      <c r="U243" s="18" t="b">
        <v>0</v>
      </c>
    </row>
    <row r="244" spans="1:21" ht="12.75">
      <c r="A244" s="8" t="e">
        <f t="shared" ca="1" si="16"/>
        <v>#NAME?</v>
      </c>
      <c r="B244" s="19">
        <v>45184</v>
      </c>
      <c r="C244" s="22">
        <v>88100299</v>
      </c>
      <c r="D244" s="81" t="s">
        <v>1553</v>
      </c>
      <c r="E244" s="11" t="str">
        <f>CONCATENATE("https://fjong.com/admin/pages/edit-",LEFT(D244,FIND(".",D244) - 1),"/",D244)</f>
        <v>https://fjong.com/admin/pages/edit-outfit/outfit.2d4ed8658aa045b29663902f1e0ce84a</v>
      </c>
      <c r="F244" s="82" t="s">
        <v>1554</v>
      </c>
      <c r="G244" s="23" t="s">
        <v>31</v>
      </c>
      <c r="H244" s="83" t="s">
        <v>89</v>
      </c>
      <c r="I244" s="12" t="b">
        <f>VLOOKUP(H244,'Partner info'!$A$3:$B$100,2,FALSE)</f>
        <v>1</v>
      </c>
      <c r="J244" s="13" t="s">
        <v>24</v>
      </c>
      <c r="K244" s="14" t="s">
        <v>25</v>
      </c>
      <c r="L244" s="15" t="s">
        <v>286</v>
      </c>
      <c r="M244" s="16" t="s">
        <v>852</v>
      </c>
      <c r="N244" s="16"/>
      <c r="O244" s="12">
        <v>2700</v>
      </c>
      <c r="P244" s="12">
        <v>699</v>
      </c>
      <c r="Q244" s="12"/>
      <c r="R244" s="18" t="b">
        <v>1</v>
      </c>
      <c r="S244" s="18" t="b">
        <v>0</v>
      </c>
      <c r="T244" s="18" t="b">
        <v>0</v>
      </c>
      <c r="U244" s="18" t="b">
        <v>0</v>
      </c>
    </row>
    <row r="245" spans="1:21" ht="12.75">
      <c r="A245" s="1" t="e">
        <f t="shared" ca="1" si="16"/>
        <v>#NAME?</v>
      </c>
      <c r="B245" s="19">
        <v>44938</v>
      </c>
      <c r="C245" s="9">
        <v>10689410</v>
      </c>
      <c r="D245" s="10" t="s">
        <v>470</v>
      </c>
      <c r="E245" s="20" t="s">
        <v>471</v>
      </c>
      <c r="F245" s="12" t="s">
        <v>472</v>
      </c>
      <c r="G245" s="12" t="s">
        <v>88</v>
      </c>
      <c r="H245" s="12" t="s">
        <v>32</v>
      </c>
      <c r="I245" s="12" t="b">
        <f>VLOOKUP(H245,'Partner info'!$A$3:$B$100,2,FALSE)</f>
        <v>1</v>
      </c>
      <c r="J245" s="13" t="s">
        <v>24</v>
      </c>
      <c r="K245" s="14" t="s">
        <v>25</v>
      </c>
      <c r="L245" s="15" t="s">
        <v>286</v>
      </c>
      <c r="M245" s="16" t="s">
        <v>856</v>
      </c>
      <c r="N245" s="16"/>
      <c r="O245" s="12">
        <v>1200</v>
      </c>
      <c r="P245" s="21">
        <v>360</v>
      </c>
      <c r="Q245" s="21" t="s">
        <v>52</v>
      </c>
      <c r="R245" s="18" t="b">
        <v>0</v>
      </c>
      <c r="S245" s="18" t="b">
        <v>1</v>
      </c>
      <c r="T245" s="18" t="b">
        <v>1</v>
      </c>
      <c r="U245" s="18" t="b">
        <v>0</v>
      </c>
    </row>
    <row r="246" spans="1:21" ht="12.75">
      <c r="A246" s="8"/>
      <c r="B246" s="19">
        <v>45061</v>
      </c>
      <c r="C246" s="22">
        <v>89003768</v>
      </c>
      <c r="D246" s="10" t="s">
        <v>2572</v>
      </c>
      <c r="E246" s="11" t="str">
        <f>CONCATENATE("https://fjong.com/admin/pages/edit-",LEFT(D246,FIND(".",D246) - 1),"/",D246)</f>
        <v>https://fjong.com/admin/pages/edit-outfit/outfit.2dfb6e55b7e949d08c177f65e676bf6c</v>
      </c>
      <c r="F246" s="23" t="s">
        <v>2573</v>
      </c>
      <c r="G246" s="23" t="s">
        <v>199</v>
      </c>
      <c r="H246" s="23" t="s">
        <v>199</v>
      </c>
      <c r="I246" s="12" t="b">
        <f>VLOOKUP(H246,'Partner info'!$A$3:$B$100,2,FALSE)</f>
        <v>1</v>
      </c>
      <c r="J246" s="13" t="s">
        <v>24</v>
      </c>
      <c r="K246" s="14" t="s">
        <v>25</v>
      </c>
      <c r="L246" s="15" t="s">
        <v>38</v>
      </c>
      <c r="M246" s="16" t="s">
        <v>860</v>
      </c>
      <c r="N246" s="16" t="s">
        <v>861</v>
      </c>
      <c r="O246" s="12">
        <v>2900</v>
      </c>
      <c r="P246" s="12">
        <v>350</v>
      </c>
      <c r="Q246" s="21" t="s">
        <v>52</v>
      </c>
      <c r="R246" s="18" t="b">
        <v>0</v>
      </c>
      <c r="S246" s="18" t="b">
        <v>1</v>
      </c>
      <c r="T246" s="18" t="b">
        <v>1</v>
      </c>
      <c r="U246" s="18" t="b">
        <v>1</v>
      </c>
    </row>
    <row r="247" spans="1:21" ht="12.75">
      <c r="A247" s="8" t="e">
        <f t="shared" ref="A247:A265" ca="1" si="17">IF(K247="Yes",_xludf.IMAGE("https://i.imgur.com/fKx8ugK.png",3),IF(K247="Not found",_xludf.IMAGE("https://i.imgur.com/NnPyonJ.png",3),IF(K247="",_xludf.IMAGE("https://i.imgur.com/x4IXK6M.png",3))))</f>
        <v>#NAME?</v>
      </c>
      <c r="B247" s="19">
        <v>45152</v>
      </c>
      <c r="C247" s="22">
        <v>88100664</v>
      </c>
      <c r="D247" s="12" t="s">
        <v>1329</v>
      </c>
      <c r="E247" s="11" t="str">
        <f>CONCATENATE("https://fjong.com/admin/pages/edit-",LEFT(D247,FIND(".",D247) - 1),"/",D247)</f>
        <v>https://fjong.com/admin/pages/edit-outfit/outfit.2e81990168f44991b1b95fe9995ddff5</v>
      </c>
      <c r="F247" s="23" t="s">
        <v>1330</v>
      </c>
      <c r="G247" s="23" t="s">
        <v>402</v>
      </c>
      <c r="H247" s="12" t="s">
        <v>57</v>
      </c>
      <c r="I247" s="12" t="b">
        <f>VLOOKUP(H247,'Partner info'!$A$3:$B$100,2,FALSE)</f>
        <v>1</v>
      </c>
      <c r="J247" s="13" t="s">
        <v>24</v>
      </c>
      <c r="K247" s="14" t="s">
        <v>25</v>
      </c>
      <c r="L247" s="15" t="s">
        <v>286</v>
      </c>
      <c r="M247" s="16" t="s">
        <v>473</v>
      </c>
      <c r="N247" s="16"/>
      <c r="O247" s="12">
        <v>2500</v>
      </c>
      <c r="P247" s="21">
        <v>300</v>
      </c>
      <c r="Q247" s="21"/>
      <c r="R247" s="18" t="b">
        <v>1</v>
      </c>
      <c r="S247" s="18" t="b">
        <v>0</v>
      </c>
      <c r="T247" s="18" t="b">
        <v>0</v>
      </c>
      <c r="U247" s="18" t="b">
        <v>1</v>
      </c>
    </row>
    <row r="248" spans="1:21" ht="12.75">
      <c r="A248" s="1" t="e">
        <f t="shared" ca="1" si="17"/>
        <v>#NAME?</v>
      </c>
      <c r="B248" s="19">
        <v>44938</v>
      </c>
      <c r="C248" s="9">
        <v>89003593</v>
      </c>
      <c r="D248" s="10" t="s">
        <v>703</v>
      </c>
      <c r="E248" s="20" t="s">
        <v>704</v>
      </c>
      <c r="F248" s="12" t="s">
        <v>705</v>
      </c>
      <c r="G248" s="12" t="s">
        <v>31</v>
      </c>
      <c r="H248" s="12" t="s">
        <v>31</v>
      </c>
      <c r="I248" s="12" t="b">
        <f>VLOOKUP(H248,'Partner info'!$A$3:$B$100,2,FALSE)</f>
        <v>1</v>
      </c>
      <c r="J248" s="13" t="s">
        <v>24</v>
      </c>
      <c r="K248" s="14" t="s">
        <v>25</v>
      </c>
      <c r="L248" s="15" t="s">
        <v>286</v>
      </c>
      <c r="M248" s="16" t="s">
        <v>867</v>
      </c>
      <c r="N248" s="84"/>
      <c r="O248" s="85" t="s">
        <v>868</v>
      </c>
      <c r="P248" s="21">
        <v>360</v>
      </c>
      <c r="Q248" s="21" t="s">
        <v>52</v>
      </c>
      <c r="R248" s="18" t="b">
        <v>0</v>
      </c>
      <c r="S248" s="18" t="b">
        <v>1</v>
      </c>
      <c r="T248" s="18" t="b">
        <v>1</v>
      </c>
      <c r="U248" s="18" t="b">
        <v>0</v>
      </c>
    </row>
    <row r="249" spans="1:21" ht="12.75">
      <c r="A249" s="8" t="e">
        <f t="shared" ca="1" si="17"/>
        <v>#NAME?</v>
      </c>
      <c r="B249" s="9" t="s">
        <v>20</v>
      </c>
      <c r="C249" s="9">
        <v>88100024</v>
      </c>
      <c r="D249" s="10" t="s">
        <v>1674</v>
      </c>
      <c r="E249" s="11" t="str">
        <f>CONCATENATE("https://fjong.com/admin/pages/edit-",LEFT(D249,FIND(".",D249) - 1),"/",D249)</f>
        <v>https://fjong.com/admin/pages/edit-outfit/outfit.2ead65a1ecf54c38a27bebc2bf47b9b1</v>
      </c>
      <c r="F249" s="12" t="s">
        <v>1675</v>
      </c>
      <c r="G249" s="12" t="s">
        <v>99</v>
      </c>
      <c r="H249" s="12" t="s">
        <v>32</v>
      </c>
      <c r="I249" s="12" t="b">
        <f>VLOOKUP(H249,'Partner info'!$A$3:$B$100,2,FALSE)</f>
        <v>1</v>
      </c>
      <c r="J249" s="13" t="s">
        <v>24</v>
      </c>
      <c r="K249" s="14" t="s">
        <v>25</v>
      </c>
      <c r="L249" s="15" t="s">
        <v>50</v>
      </c>
      <c r="M249" s="16"/>
      <c r="N249" s="16"/>
      <c r="O249" s="12">
        <v>2100</v>
      </c>
      <c r="P249" s="12">
        <v>799</v>
      </c>
      <c r="Q249" s="21" t="s">
        <v>52</v>
      </c>
      <c r="R249" s="18" t="b">
        <v>0</v>
      </c>
      <c r="S249" s="18" t="b">
        <v>1</v>
      </c>
      <c r="T249" s="18" t="b">
        <v>1</v>
      </c>
      <c r="U249" s="18" t="b">
        <v>1</v>
      </c>
    </row>
    <row r="250" spans="1:21" ht="12.75">
      <c r="A250" s="8" t="e">
        <f t="shared" ca="1" si="17"/>
        <v>#NAME?</v>
      </c>
      <c r="B250" s="19">
        <v>44936</v>
      </c>
      <c r="C250" s="9">
        <v>89007743</v>
      </c>
      <c r="D250" s="10" t="s">
        <v>1179</v>
      </c>
      <c r="E250" s="20" t="s">
        <v>1180</v>
      </c>
      <c r="F250" s="12" t="s">
        <v>1181</v>
      </c>
      <c r="G250" s="12" t="s">
        <v>1182</v>
      </c>
      <c r="H250" s="12" t="s">
        <v>32</v>
      </c>
      <c r="I250" s="12" t="b">
        <f>VLOOKUP(H250,'Partner info'!$A$3:$B$100,2,FALSE)</f>
        <v>1</v>
      </c>
      <c r="J250" s="13" t="s">
        <v>24</v>
      </c>
      <c r="K250" s="14" t="s">
        <v>25</v>
      </c>
      <c r="L250" s="15" t="s">
        <v>50</v>
      </c>
      <c r="M250" s="16"/>
      <c r="N250" s="16"/>
      <c r="O250" s="12">
        <v>2100</v>
      </c>
      <c r="P250" s="12">
        <v>799</v>
      </c>
      <c r="Q250" s="21" t="s">
        <v>52</v>
      </c>
      <c r="R250" s="18" t="b">
        <v>0</v>
      </c>
      <c r="S250" s="18" t="b">
        <v>1</v>
      </c>
      <c r="T250" s="18" t="b">
        <v>1</v>
      </c>
      <c r="U250" s="18" t="b">
        <v>1</v>
      </c>
    </row>
    <row r="251" spans="1:21" ht="12.75">
      <c r="A251" s="8" t="e">
        <f t="shared" ca="1" si="17"/>
        <v>#NAME?</v>
      </c>
      <c r="B251" s="19">
        <v>44936</v>
      </c>
      <c r="C251" s="9">
        <v>88101003</v>
      </c>
      <c r="D251" s="10" t="s">
        <v>2445</v>
      </c>
      <c r="E251" s="20" t="s">
        <v>2446</v>
      </c>
      <c r="F251" s="12" t="s">
        <v>1240</v>
      </c>
      <c r="G251" s="12" t="s">
        <v>347</v>
      </c>
      <c r="H251" s="12" t="s">
        <v>57</v>
      </c>
      <c r="I251" s="12" t="b">
        <f>VLOOKUP(H251,'Partner info'!$A$3:$B$100,2,FALSE)</f>
        <v>1</v>
      </c>
      <c r="J251" s="13" t="s">
        <v>24</v>
      </c>
      <c r="K251" s="14" t="s">
        <v>25</v>
      </c>
      <c r="L251" s="15" t="s">
        <v>286</v>
      </c>
      <c r="M251" s="16" t="s">
        <v>876</v>
      </c>
      <c r="N251" s="16"/>
      <c r="O251" s="12">
        <v>900</v>
      </c>
      <c r="P251" s="12">
        <v>300</v>
      </c>
      <c r="Q251" s="12"/>
      <c r="R251" s="18" t="b">
        <v>1</v>
      </c>
      <c r="S251" s="18" t="b">
        <v>0</v>
      </c>
      <c r="T251" s="18" t="b">
        <v>0</v>
      </c>
      <c r="U251" s="18" t="b">
        <v>0</v>
      </c>
    </row>
    <row r="252" spans="1:21" ht="12.75">
      <c r="A252" s="1" t="e">
        <f t="shared" ca="1" si="17"/>
        <v>#NAME?</v>
      </c>
      <c r="B252" s="9" t="s">
        <v>295</v>
      </c>
      <c r="C252" s="22">
        <v>88000077</v>
      </c>
      <c r="D252" s="10" t="s">
        <v>1380</v>
      </c>
      <c r="E252" s="11" t="str">
        <f>CONCATENATE("https://fjong.com/admin/pages/edit-",LEFT(D252,FIND(".",D252) - 1),"/",D252)</f>
        <v>https://fjong.com/admin/pages/edit-outfit/outfit.2fac9258e5a64ac9a7658f54bd2056a8</v>
      </c>
      <c r="F252" s="23" t="s">
        <v>1381</v>
      </c>
      <c r="G252" s="23" t="s">
        <v>1377</v>
      </c>
      <c r="H252" s="12" t="s">
        <v>299</v>
      </c>
      <c r="I252" s="12" t="b">
        <f>VLOOKUP(H252,'Partner info'!$A$3:$B$100,2,FALSE)</f>
        <v>1</v>
      </c>
      <c r="J252" s="13" t="s">
        <v>24</v>
      </c>
      <c r="K252" s="14" t="s">
        <v>25</v>
      </c>
      <c r="L252" s="15"/>
      <c r="M252" s="16"/>
      <c r="N252" s="84"/>
      <c r="O252" s="85" t="s">
        <v>868</v>
      </c>
      <c r="P252" s="21">
        <v>360</v>
      </c>
      <c r="Q252" s="21" t="s">
        <v>52</v>
      </c>
      <c r="R252" s="18" t="b">
        <v>0</v>
      </c>
      <c r="S252" s="18" t="b">
        <v>1</v>
      </c>
      <c r="T252" s="18" t="b">
        <v>1</v>
      </c>
      <c r="U252" s="18" t="b">
        <v>0</v>
      </c>
    </row>
    <row r="253" spans="1:21" ht="12.75">
      <c r="A253" s="8" t="e">
        <f t="shared" ca="1" si="17"/>
        <v>#NAME?</v>
      </c>
      <c r="B253" s="19">
        <v>45188</v>
      </c>
      <c r="C253" s="22">
        <v>88200662</v>
      </c>
      <c r="D253" s="10" t="s">
        <v>2404</v>
      </c>
      <c r="E253" s="11" t="str">
        <f>CONCATENATE("https://fjong.com/admin/pages/edit-",LEFT(D253,FIND(".",D253) - 1),"/",D253)</f>
        <v>https://fjong.com/admin/pages/edit-outfit/outfit.2fb73cd21d0e417a8c4a6b5949259bef</v>
      </c>
      <c r="F253" s="23" t="s">
        <v>2401</v>
      </c>
      <c r="G253" s="23" t="s">
        <v>906</v>
      </c>
      <c r="H253" s="12" t="s">
        <v>906</v>
      </c>
      <c r="I253" s="12" t="b">
        <f>VLOOKUP(H253,'Partner info'!$A$3:$B$100,2,FALSE)</f>
        <v>1</v>
      </c>
      <c r="J253" s="13" t="s">
        <v>24</v>
      </c>
      <c r="K253" s="14" t="s">
        <v>25</v>
      </c>
      <c r="L253" s="15" t="s">
        <v>286</v>
      </c>
      <c r="M253" s="16" t="s">
        <v>881</v>
      </c>
      <c r="N253" s="16"/>
      <c r="O253" s="12">
        <v>2000</v>
      </c>
      <c r="P253" s="12">
        <v>600</v>
      </c>
      <c r="Q253" s="12"/>
      <c r="R253" s="18" t="b">
        <v>1</v>
      </c>
      <c r="S253" s="18" t="b">
        <v>0</v>
      </c>
      <c r="T253" s="18" t="b">
        <v>0</v>
      </c>
      <c r="U253" s="18" t="b">
        <v>0</v>
      </c>
    </row>
    <row r="254" spans="1:21" ht="12.75">
      <c r="A254" s="8" t="e">
        <f t="shared" ca="1" si="17"/>
        <v>#NAME?</v>
      </c>
      <c r="B254" s="19">
        <v>45188</v>
      </c>
      <c r="C254" s="22">
        <v>89007285</v>
      </c>
      <c r="D254" s="10" t="s">
        <v>2356</v>
      </c>
      <c r="E254" s="11" t="str">
        <f>CONCATENATE("https://fjong.com/admin/pages/edit-",LEFT(D254,FIND(".",D254) - 1),"/",D254)</f>
        <v>https://fjong.com/admin/pages/edit-outfit/outfit.2fec57c8ce224226b6049c8c34a99f91</v>
      </c>
      <c r="F254" s="23" t="s">
        <v>2353</v>
      </c>
      <c r="G254" s="23" t="s">
        <v>2259</v>
      </c>
      <c r="H254" s="12" t="s">
        <v>2259</v>
      </c>
      <c r="I254" s="12" t="b">
        <f>VLOOKUP(H254,'Partner info'!$A$3:$B$100,2,FALSE)</f>
        <v>1</v>
      </c>
      <c r="J254" s="13" t="s">
        <v>24</v>
      </c>
      <c r="K254" s="14" t="s">
        <v>25</v>
      </c>
      <c r="L254" s="15" t="s">
        <v>286</v>
      </c>
      <c r="M254" s="16" t="s">
        <v>884</v>
      </c>
      <c r="N254" s="16"/>
      <c r="O254" s="12">
        <v>2400</v>
      </c>
      <c r="P254" s="12">
        <v>700</v>
      </c>
      <c r="Q254" s="12"/>
      <c r="R254" s="18" t="b">
        <v>1</v>
      </c>
      <c r="S254" s="18" t="b">
        <v>0</v>
      </c>
      <c r="T254" s="18" t="b">
        <v>0</v>
      </c>
      <c r="U254" s="18" t="b">
        <v>0</v>
      </c>
    </row>
    <row r="255" spans="1:21" ht="12.75">
      <c r="A255" s="8" t="e">
        <f t="shared" ca="1" si="17"/>
        <v>#NAME?</v>
      </c>
      <c r="B255" s="19" t="s">
        <v>20</v>
      </c>
      <c r="C255" s="9" t="s">
        <v>1911</v>
      </c>
      <c r="D255" s="10" t="s">
        <v>1912</v>
      </c>
      <c r="E255" s="20" t="str">
        <f>CONCATENATE("https://fjong.com/admin/pages/edit-",LEFT(D255,FIND(".",D255) - 1),"/",D255)</f>
        <v>https://fjong.com/admin/pages/edit-outfit/outfit.304629da40fd4b5281bd92b2e5d9fcbe</v>
      </c>
      <c r="F255" s="12" t="s">
        <v>1913</v>
      </c>
      <c r="G255" s="12" t="s">
        <v>216</v>
      </c>
      <c r="H255" s="12" t="s">
        <v>57</v>
      </c>
      <c r="I255" s="12" t="b">
        <f>VLOOKUP(H255,'Partner info'!$A$3:$B$100,2,FALSE)</f>
        <v>1</v>
      </c>
      <c r="J255" s="13" t="s">
        <v>24</v>
      </c>
      <c r="K255" s="14" t="s">
        <v>25</v>
      </c>
      <c r="L255" s="15" t="s">
        <v>286</v>
      </c>
      <c r="M255" s="16" t="s">
        <v>888</v>
      </c>
      <c r="N255" s="16"/>
      <c r="O255" s="12">
        <v>1899</v>
      </c>
      <c r="P255" s="12">
        <v>600</v>
      </c>
      <c r="Q255" s="12"/>
      <c r="R255" s="18" t="b">
        <v>1</v>
      </c>
      <c r="S255" s="18" t="b">
        <v>0</v>
      </c>
      <c r="T255" s="18" t="b">
        <v>0</v>
      </c>
      <c r="U255" s="18" t="b">
        <v>0</v>
      </c>
    </row>
    <row r="256" spans="1:21" ht="12.75">
      <c r="A256" s="8" t="e">
        <f t="shared" ca="1" si="17"/>
        <v>#NAME?</v>
      </c>
      <c r="B256" s="19">
        <v>44819</v>
      </c>
      <c r="C256" s="9">
        <v>88000235</v>
      </c>
      <c r="D256" s="10" t="s">
        <v>186</v>
      </c>
      <c r="E256" s="20" t="s">
        <v>187</v>
      </c>
      <c r="F256" s="12" t="s">
        <v>188</v>
      </c>
      <c r="G256" s="12" t="s">
        <v>31</v>
      </c>
      <c r="H256" s="12" t="s">
        <v>32</v>
      </c>
      <c r="I256" s="12" t="b">
        <f>VLOOKUP(H256,'Partner info'!$A$3:$B$100,2,FALSE)</f>
        <v>1</v>
      </c>
      <c r="J256" s="13" t="s">
        <v>24</v>
      </c>
      <c r="K256" s="14" t="s">
        <v>25</v>
      </c>
      <c r="L256" s="15" t="s">
        <v>286</v>
      </c>
      <c r="M256" s="16" t="s">
        <v>892</v>
      </c>
      <c r="N256" s="52"/>
      <c r="O256" s="12">
        <v>2000</v>
      </c>
      <c r="P256" s="12">
        <v>600</v>
      </c>
      <c r="Q256" s="12"/>
      <c r="R256" s="18" t="b">
        <v>1</v>
      </c>
      <c r="S256" s="18" t="b">
        <v>0</v>
      </c>
      <c r="T256" s="18" t="b">
        <v>0</v>
      </c>
      <c r="U256" s="18" t="b">
        <v>0</v>
      </c>
    </row>
    <row r="257" spans="1:21" ht="12.75">
      <c r="A257" s="8" t="e">
        <f t="shared" ca="1" si="17"/>
        <v>#NAME?</v>
      </c>
      <c r="B257" s="9" t="s">
        <v>3078</v>
      </c>
      <c r="C257" s="22">
        <v>88001164</v>
      </c>
      <c r="D257" s="10" t="s">
        <v>3103</v>
      </c>
      <c r="E257" s="11" t="str">
        <f>CONCATENATE("https://fjong.com/admin/pages/edit-",LEFT(D257,FIND(".",D257) - 1),"/",D257)</f>
        <v>https://fjong.com/admin/pages/edit-outfit/outfit.30a3ca6bb1c44394be44eff0548ed968</v>
      </c>
      <c r="F257" s="23" t="s">
        <v>3104</v>
      </c>
      <c r="G257" s="23" t="s">
        <v>364</v>
      </c>
      <c r="H257" s="12" t="s">
        <v>32</v>
      </c>
      <c r="I257" s="12" t="b">
        <f>VLOOKUP(H257,'Partner info'!$A$3:$B$100,2,FALSE)</f>
        <v>1</v>
      </c>
      <c r="J257" s="13" t="s">
        <v>24</v>
      </c>
      <c r="K257" s="14" t="s">
        <v>25</v>
      </c>
      <c r="L257" s="15" t="s">
        <v>286</v>
      </c>
      <c r="M257" s="16" t="s">
        <v>896</v>
      </c>
      <c r="N257" s="16"/>
      <c r="O257" s="12">
        <v>2600</v>
      </c>
      <c r="P257" s="12">
        <v>849</v>
      </c>
      <c r="Q257" s="21" t="s">
        <v>52</v>
      </c>
      <c r="R257" s="18" t="b">
        <v>0</v>
      </c>
      <c r="S257" s="18" t="b">
        <v>1</v>
      </c>
      <c r="T257" s="18" t="b">
        <v>0</v>
      </c>
      <c r="U257" s="18" t="b">
        <v>0</v>
      </c>
    </row>
    <row r="258" spans="1:21" ht="12.75">
      <c r="A258" s="86" t="e">
        <f t="shared" ca="1" si="17"/>
        <v>#NAME?</v>
      </c>
      <c r="B258" s="19">
        <v>45061</v>
      </c>
      <c r="C258" s="22">
        <v>89003192</v>
      </c>
      <c r="D258" s="10" t="s">
        <v>2878</v>
      </c>
      <c r="E258" s="11" t="str">
        <f>CONCATENATE("https://fjong.com/admin/pages/edit-",LEFT(D258,FIND(".",D258) - 1),"/",D258)</f>
        <v>https://fjong.com/admin/pages/edit-outfit/outfit.314b46ab70d9404681c9295ae789fef7</v>
      </c>
      <c r="F258" s="23" t="s">
        <v>2879</v>
      </c>
      <c r="G258" s="23" t="s">
        <v>618</v>
      </c>
      <c r="H258" s="12" t="s">
        <v>573</v>
      </c>
      <c r="I258" s="12" t="b">
        <f>VLOOKUP(H258,'Partner info'!$A$3:$B$100,2,FALSE)</f>
        <v>1</v>
      </c>
      <c r="J258" s="13" t="s">
        <v>24</v>
      </c>
      <c r="K258" s="14" t="s">
        <v>25</v>
      </c>
      <c r="L258" s="15" t="s">
        <v>286</v>
      </c>
      <c r="M258" s="92" t="s">
        <v>473</v>
      </c>
      <c r="N258" s="92"/>
      <c r="O258" s="91">
        <v>1900</v>
      </c>
      <c r="P258" s="91">
        <v>500</v>
      </c>
      <c r="Q258" s="91"/>
      <c r="R258" s="93" t="b">
        <v>1</v>
      </c>
      <c r="S258" s="93" t="b">
        <v>0</v>
      </c>
      <c r="T258" s="93" t="b">
        <v>0</v>
      </c>
      <c r="U258" s="93" t="b">
        <v>0</v>
      </c>
    </row>
    <row r="259" spans="1:21" ht="12.75">
      <c r="A259" s="8" t="e">
        <f t="shared" ca="1" si="17"/>
        <v>#NAME?</v>
      </c>
      <c r="B259" s="9" t="s">
        <v>20</v>
      </c>
      <c r="C259" s="9">
        <v>88000337</v>
      </c>
      <c r="D259" s="10" t="s">
        <v>2153</v>
      </c>
      <c r="E259" s="11" t="str">
        <f>CONCATENATE("https://fjong.com/admin/pages/edit-",LEFT(D259,FIND(".",D259) - 1),"/",D259)</f>
        <v>https://fjong.com/admin/pages/edit-outfit/outfit.31db3530dd7749a5b342e0650a8c8b7a</v>
      </c>
      <c r="F259" s="12" t="s">
        <v>2154</v>
      </c>
      <c r="G259" s="12" t="s">
        <v>110</v>
      </c>
      <c r="H259" s="12" t="s">
        <v>32</v>
      </c>
      <c r="I259" s="12" t="b">
        <f>VLOOKUP(H259,'Partner info'!$A$3:$B$100,2,FALSE)</f>
        <v>1</v>
      </c>
      <c r="J259" s="13" t="s">
        <v>24</v>
      </c>
      <c r="K259" s="14" t="s">
        <v>25</v>
      </c>
      <c r="L259" s="15" t="s">
        <v>286</v>
      </c>
      <c r="M259" s="16" t="s">
        <v>903</v>
      </c>
      <c r="N259" s="16"/>
      <c r="O259" s="12">
        <v>2500</v>
      </c>
      <c r="P259" s="12">
        <v>700</v>
      </c>
      <c r="Q259" s="12"/>
      <c r="R259" s="18" t="b">
        <v>1</v>
      </c>
      <c r="S259" s="18" t="b">
        <v>0</v>
      </c>
      <c r="T259" s="18" t="b">
        <v>0</v>
      </c>
      <c r="U259" s="18" t="b">
        <v>0</v>
      </c>
    </row>
    <row r="260" spans="1:21" ht="12.75">
      <c r="A260" s="8" t="e">
        <f t="shared" ca="1" si="17"/>
        <v>#NAME?</v>
      </c>
      <c r="B260" s="19">
        <v>44750</v>
      </c>
      <c r="C260" s="9">
        <v>88001529</v>
      </c>
      <c r="D260" s="10" t="s">
        <v>807</v>
      </c>
      <c r="E260" s="20" t="s">
        <v>808</v>
      </c>
      <c r="F260" s="12" t="s">
        <v>809</v>
      </c>
      <c r="G260" s="12" t="s">
        <v>31</v>
      </c>
      <c r="H260" s="12" t="s">
        <v>32</v>
      </c>
      <c r="I260" s="12" t="b">
        <f>VLOOKUP(H260,'Partner info'!$A$3:$B$100,2,FALSE)</f>
        <v>1</v>
      </c>
      <c r="J260" s="13" t="s">
        <v>24</v>
      </c>
      <c r="K260" s="14" t="s">
        <v>25</v>
      </c>
      <c r="L260" s="15" t="s">
        <v>286</v>
      </c>
      <c r="M260" s="16" t="s">
        <v>793</v>
      </c>
      <c r="N260" s="16"/>
      <c r="O260" s="12">
        <v>2200</v>
      </c>
      <c r="P260" s="21">
        <v>660</v>
      </c>
      <c r="Q260" s="21" t="s">
        <v>139</v>
      </c>
      <c r="R260" s="18" t="b">
        <v>0</v>
      </c>
      <c r="S260" s="18" t="b">
        <v>0</v>
      </c>
      <c r="T260" s="18" t="b">
        <v>0</v>
      </c>
      <c r="U260" s="18" t="b">
        <v>1</v>
      </c>
    </row>
    <row r="261" spans="1:21" ht="12.75">
      <c r="A261" s="8" t="e">
        <f t="shared" ca="1" si="17"/>
        <v>#NAME?</v>
      </c>
      <c r="B261" s="19">
        <v>45188</v>
      </c>
      <c r="C261" s="22">
        <v>89007312</v>
      </c>
      <c r="D261" s="10" t="s">
        <v>2357</v>
      </c>
      <c r="E261" s="11" t="str">
        <f>CONCATENATE("https://fjong.com/admin/pages/edit-",LEFT(D261,FIND(".",D261) - 1),"/",D261)</f>
        <v>https://fjong.com/admin/pages/edit-outfit/outfit.31efeb03a0a147e79aa0a3b7d994badd</v>
      </c>
      <c r="F261" s="23" t="s">
        <v>2358</v>
      </c>
      <c r="G261" s="23" t="s">
        <v>2259</v>
      </c>
      <c r="H261" s="12" t="s">
        <v>2259</v>
      </c>
      <c r="I261" s="12" t="b">
        <f>VLOOKUP(H261,'Partner info'!$A$3:$B$100,2,FALSE)</f>
        <v>1</v>
      </c>
      <c r="J261" s="13" t="s">
        <v>24</v>
      </c>
      <c r="K261" s="14" t="s">
        <v>25</v>
      </c>
      <c r="L261" s="15" t="s">
        <v>286</v>
      </c>
      <c r="M261" s="16" t="s">
        <v>910</v>
      </c>
      <c r="N261" s="16"/>
      <c r="O261" s="12">
        <v>2100</v>
      </c>
      <c r="P261" s="12">
        <v>400</v>
      </c>
      <c r="Q261" s="12"/>
      <c r="R261" s="18" t="b">
        <v>1</v>
      </c>
      <c r="S261" s="18" t="b">
        <v>0</v>
      </c>
      <c r="T261" s="18" t="b">
        <v>0</v>
      </c>
      <c r="U261" s="18" t="b">
        <v>0</v>
      </c>
    </row>
    <row r="262" spans="1:21" ht="12.75">
      <c r="A262" s="8" t="e">
        <f t="shared" ca="1" si="17"/>
        <v>#NAME?</v>
      </c>
      <c r="B262" s="19">
        <v>45184</v>
      </c>
      <c r="C262" s="22">
        <v>88200294</v>
      </c>
      <c r="D262" s="81" t="s">
        <v>3036</v>
      </c>
      <c r="E262" s="11" t="str">
        <f>CONCATENATE("https://fjong.com/admin/pages/edit-",LEFT(D262,FIND(".",D262) - 1),"/",D262)</f>
        <v>https://fjong.com/admin/pages/edit-outfit/outfit.32b73de3615446609a7722cfcd3a6f26</v>
      </c>
      <c r="F262" s="82" t="s">
        <v>3037</v>
      </c>
      <c r="G262" s="23" t="s">
        <v>1132</v>
      </c>
      <c r="H262" s="83" t="s">
        <v>1132</v>
      </c>
      <c r="I262" s="12" t="b">
        <f>VLOOKUP(H262,'Partner info'!$A$3:$B$100,2,FALSE)</f>
        <v>1</v>
      </c>
      <c r="J262" s="13" t="s">
        <v>24</v>
      </c>
      <c r="K262" s="14" t="s">
        <v>25</v>
      </c>
      <c r="L262" s="15" t="s">
        <v>286</v>
      </c>
      <c r="M262" s="16" t="s">
        <v>914</v>
      </c>
      <c r="N262" s="16"/>
      <c r="O262" s="12">
        <v>3300</v>
      </c>
      <c r="P262" s="12">
        <v>699</v>
      </c>
      <c r="Q262" s="12"/>
      <c r="R262" s="18" t="b">
        <v>1</v>
      </c>
      <c r="S262" s="18" t="b">
        <v>0</v>
      </c>
      <c r="T262" s="18" t="b">
        <v>0</v>
      </c>
      <c r="U262" s="18" t="b">
        <v>0</v>
      </c>
    </row>
    <row r="263" spans="1:21" ht="12.75">
      <c r="A263" s="8" t="e">
        <f t="shared" ca="1" si="17"/>
        <v>#NAME?</v>
      </c>
      <c r="B263" s="19">
        <v>44726</v>
      </c>
      <c r="C263" s="9">
        <v>89001535</v>
      </c>
      <c r="D263" s="10" t="s">
        <v>1058</v>
      </c>
      <c r="E263" s="20" t="str">
        <f>CONCATENATE("https://fjong.com/admin/pages/edit-",LEFT(D263,FIND(".",D263) - 1),"/",D263)</f>
        <v>https://fjong.com/admin/pages/edit-outfit/outfit.32bbe20e948d4839b63aa0f4b540b466</v>
      </c>
      <c r="F263" s="12" t="s">
        <v>1059</v>
      </c>
      <c r="G263" s="12" t="s">
        <v>578</v>
      </c>
      <c r="H263" s="12" t="s">
        <v>32</v>
      </c>
      <c r="I263" s="12" t="b">
        <f>VLOOKUP(H263,'Partner info'!$A$3:$B$100,2,FALSE)</f>
        <v>1</v>
      </c>
      <c r="J263" s="13" t="s">
        <v>24</v>
      </c>
      <c r="K263" s="14" t="s">
        <v>25</v>
      </c>
      <c r="L263" s="15" t="s">
        <v>286</v>
      </c>
      <c r="M263" s="16" t="s">
        <v>918</v>
      </c>
      <c r="N263" s="16"/>
      <c r="O263" s="12">
        <v>3300</v>
      </c>
      <c r="P263" s="12">
        <v>1100</v>
      </c>
      <c r="Q263" s="12"/>
      <c r="R263" s="18" t="b">
        <v>1</v>
      </c>
      <c r="S263" s="18" t="b">
        <v>0</v>
      </c>
      <c r="T263" s="18" t="b">
        <v>0</v>
      </c>
      <c r="U263" s="18" t="b">
        <v>0</v>
      </c>
    </row>
    <row r="264" spans="1:21" ht="12.75">
      <c r="A264" s="8" t="e">
        <f t="shared" ca="1" si="17"/>
        <v>#NAME?</v>
      </c>
      <c r="B264" s="57">
        <v>45272</v>
      </c>
      <c r="C264" s="74">
        <v>89001595</v>
      </c>
      <c r="D264" s="44" t="s">
        <v>494</v>
      </c>
      <c r="E264" s="45" t="str">
        <f>CONCATENATE("https://fjong.com/admin/pages/edit-",LEFT(D264,FIND(".",D264) - 1),"/",D264)</f>
        <v>https://fjong.com/admin/pages/edit-outfit/outfit.331b5ce0c92b4fd69e4f4f03e341b64a</v>
      </c>
      <c r="F264" s="75" t="s">
        <v>495</v>
      </c>
      <c r="G264" s="75" t="s">
        <v>364</v>
      </c>
      <c r="H264" s="46" t="s">
        <v>32</v>
      </c>
      <c r="I264" s="46" t="b">
        <f>VLOOKUP(H264,'Partner info'!$A$3:$B$100,2,FALSE)</f>
        <v>1</v>
      </c>
      <c r="J264" s="47" t="s">
        <v>24</v>
      </c>
      <c r="K264" s="14" t="s">
        <v>25</v>
      </c>
      <c r="L264" s="15" t="s">
        <v>286</v>
      </c>
      <c r="M264" s="16" t="s">
        <v>920</v>
      </c>
      <c r="N264" s="16"/>
      <c r="O264" s="12">
        <v>2000</v>
      </c>
      <c r="P264" s="12">
        <v>750</v>
      </c>
      <c r="Q264" s="12"/>
      <c r="R264" s="18" t="b">
        <v>1</v>
      </c>
      <c r="S264" s="18" t="b">
        <v>0</v>
      </c>
      <c r="T264" s="18" t="b">
        <v>0</v>
      </c>
      <c r="U264" s="18" t="b">
        <v>0</v>
      </c>
    </row>
    <row r="265" spans="1:21" ht="12.75">
      <c r="A265" s="1" t="e">
        <f t="shared" ca="1" si="17"/>
        <v>#NAME?</v>
      </c>
      <c r="B265" s="19">
        <v>44819</v>
      </c>
      <c r="C265" s="9">
        <v>88101259</v>
      </c>
      <c r="D265" s="10" t="s">
        <v>1486</v>
      </c>
      <c r="E265" s="77" t="s">
        <v>1487</v>
      </c>
      <c r="F265" s="12" t="s">
        <v>1488</v>
      </c>
      <c r="G265" s="12" t="s">
        <v>31</v>
      </c>
      <c r="H265" s="12" t="s">
        <v>89</v>
      </c>
      <c r="I265" s="12" t="b">
        <f>VLOOKUP(H265,'Partner info'!$A$3:$B$100,2,FALSE)</f>
        <v>1</v>
      </c>
      <c r="J265" s="13" t="s">
        <v>24</v>
      </c>
      <c r="K265" s="14" t="s">
        <v>25</v>
      </c>
      <c r="L265" s="15" t="s">
        <v>38</v>
      </c>
      <c r="M265" s="16"/>
      <c r="N265" s="16"/>
      <c r="O265" s="12">
        <v>5300</v>
      </c>
      <c r="P265" s="12">
        <v>800</v>
      </c>
      <c r="Q265" s="21" t="s">
        <v>52</v>
      </c>
      <c r="R265" s="18" t="b">
        <v>1</v>
      </c>
      <c r="S265" s="18" t="b">
        <v>1</v>
      </c>
      <c r="T265" s="18" t="b">
        <v>1</v>
      </c>
      <c r="U265" s="18" t="b">
        <v>1</v>
      </c>
    </row>
    <row r="266" spans="1:21" ht="12.75">
      <c r="A266" s="8"/>
      <c r="B266" s="9" t="s">
        <v>3078</v>
      </c>
      <c r="C266" s="22">
        <v>89003098</v>
      </c>
      <c r="D266" s="10" t="s">
        <v>3087</v>
      </c>
      <c r="E266" s="11" t="str">
        <f>CONCATENATE("https://fjong.com/admin/pages/edit-",LEFT(D266,FIND(".",D266) - 1),"/",D266)</f>
        <v>https://fjong.com/admin/pages/edit-outfit/outfit.335079379866436ab1ce47f8bb8d332d</v>
      </c>
      <c r="F266" s="23" t="s">
        <v>3088</v>
      </c>
      <c r="G266" s="23" t="s">
        <v>3089</v>
      </c>
      <c r="H266" s="12" t="s">
        <v>89</v>
      </c>
      <c r="I266" s="12" t="b">
        <f>VLOOKUP(H266,'Partner info'!$A$3:$B$100,2,FALSE)</f>
        <v>1</v>
      </c>
      <c r="J266" s="13" t="s">
        <v>24</v>
      </c>
      <c r="K266" s="14" t="s">
        <v>25</v>
      </c>
      <c r="L266" s="15" t="s">
        <v>38</v>
      </c>
      <c r="M266" s="16" t="s">
        <v>927</v>
      </c>
      <c r="N266" s="16"/>
      <c r="O266" s="12">
        <v>3600</v>
      </c>
      <c r="P266" s="12">
        <v>700</v>
      </c>
      <c r="Q266" s="21" t="s">
        <v>52</v>
      </c>
      <c r="R266" s="18" t="b">
        <v>0</v>
      </c>
      <c r="S266" s="18" t="b">
        <v>1</v>
      </c>
      <c r="T266" s="18" t="b">
        <v>1</v>
      </c>
      <c r="U266" s="18" t="b">
        <v>1</v>
      </c>
    </row>
    <row r="267" spans="1:21" ht="12.75">
      <c r="A267" s="1" t="e">
        <f t="shared" ref="A267:A271" ca="1" si="18">IF(K267="Yes",_xludf.IMAGE("https://i.imgur.com/fKx8ugK.png",3),IF(K267="Not found",_xludf.IMAGE("https://i.imgur.com/NnPyonJ.png",3),IF(K267="",_xludf.IMAGE("https://i.imgur.com/x4IXK6M.png",3))))</f>
        <v>#NAME?</v>
      </c>
      <c r="B267" s="9" t="s">
        <v>3078</v>
      </c>
      <c r="C267" s="22">
        <v>88100837</v>
      </c>
      <c r="D267" s="10" t="s">
        <v>3384</v>
      </c>
      <c r="E267" s="11" t="str">
        <f>CONCATENATE("https://fjong.com/admin/pages/edit-",LEFT(D267,FIND(".",D267) - 1),"/",D267)</f>
        <v>https://fjong.com/admin/pages/edit-outfit/outfit.33591fef8f974e2bbfa1726f192bfba5</v>
      </c>
      <c r="F267" s="23" t="s">
        <v>3385</v>
      </c>
      <c r="G267" s="23" t="s">
        <v>532</v>
      </c>
      <c r="H267" s="12" t="s">
        <v>57</v>
      </c>
      <c r="I267" s="12" t="b">
        <f>VLOOKUP(H267,'Partner info'!$A$3:$B$100,2,FALSE)</f>
        <v>1</v>
      </c>
      <c r="J267" s="13" t="s">
        <v>24</v>
      </c>
      <c r="K267" s="48" t="s">
        <v>25</v>
      </c>
      <c r="L267" s="49" t="s">
        <v>286</v>
      </c>
      <c r="M267" s="50"/>
      <c r="N267" s="50"/>
      <c r="O267" s="46"/>
      <c r="P267" s="46"/>
      <c r="Q267" s="46"/>
      <c r="R267" s="51" t="b">
        <v>0</v>
      </c>
      <c r="S267" s="51" t="b">
        <v>0</v>
      </c>
      <c r="T267" s="51" t="b">
        <v>0</v>
      </c>
      <c r="U267" s="51" t="b">
        <v>0</v>
      </c>
    </row>
    <row r="268" spans="1:21" ht="12.75">
      <c r="A268" s="8" t="e">
        <f t="shared" ca="1" si="18"/>
        <v>#NAME?</v>
      </c>
      <c r="B268" s="19">
        <v>45188</v>
      </c>
      <c r="C268" s="22">
        <v>89003180</v>
      </c>
      <c r="D268" s="10" t="s">
        <v>2436</v>
      </c>
      <c r="E268" s="11" t="str">
        <f>CONCATENATE("https://fjong.com/admin/pages/edit-",LEFT(D268,FIND(".",D268) - 1),"/",D268)</f>
        <v>https://fjong.com/admin/pages/edit-outfit/outfit.335f4ee814084c619c1352435bd479ef</v>
      </c>
      <c r="F268" s="23" t="s">
        <v>2437</v>
      </c>
      <c r="G268" s="23" t="s">
        <v>618</v>
      </c>
      <c r="H268" s="12" t="s">
        <v>573</v>
      </c>
      <c r="I268" s="12" t="b">
        <f>VLOOKUP(H268,'Partner info'!$A$3:$B$100,2,FALSE)</f>
        <v>1</v>
      </c>
      <c r="J268" s="13" t="s">
        <v>24</v>
      </c>
      <c r="K268" s="14" t="s">
        <v>25</v>
      </c>
      <c r="L268" s="15" t="s">
        <v>286</v>
      </c>
      <c r="M268" s="16" t="s">
        <v>933</v>
      </c>
      <c r="N268" s="16"/>
      <c r="O268" s="12">
        <v>1900</v>
      </c>
      <c r="P268" s="12">
        <v>649</v>
      </c>
      <c r="Q268" s="12"/>
      <c r="R268" s="18" t="b">
        <v>1</v>
      </c>
      <c r="S268" s="18" t="b">
        <v>0</v>
      </c>
      <c r="T268" s="18" t="b">
        <v>0</v>
      </c>
      <c r="U268" s="18" t="b">
        <v>0</v>
      </c>
    </row>
    <row r="269" spans="1:21" ht="12.75">
      <c r="A269" s="8" t="e">
        <f t="shared" ca="1" si="18"/>
        <v>#NAME?</v>
      </c>
      <c r="B269" s="19">
        <v>45061</v>
      </c>
      <c r="C269" s="22">
        <v>89001232</v>
      </c>
      <c r="D269" s="10" t="s">
        <v>2607</v>
      </c>
      <c r="E269" s="11" t="str">
        <f>CONCATENATE("https://fjong.com/admin/pages/edit-",LEFT(D269,FIND(".",D269) - 1),"/",D269)</f>
        <v>https://fjong.com/admin/pages/edit-outfit/outfit.33b2179ccaa44775a9c1594f0eef87e7</v>
      </c>
      <c r="F269" s="23" t="s">
        <v>1881</v>
      </c>
      <c r="G269" s="23" t="s">
        <v>23</v>
      </c>
      <c r="H269" s="23" t="s">
        <v>23</v>
      </c>
      <c r="I269" s="12" t="b">
        <f>VLOOKUP(H269,'Partner info'!$A$3:$B$100,2,FALSE)</f>
        <v>1</v>
      </c>
      <c r="J269" s="13" t="s">
        <v>24</v>
      </c>
      <c r="K269" s="14" t="s">
        <v>25</v>
      </c>
      <c r="L269" s="15" t="s">
        <v>286</v>
      </c>
      <c r="M269" s="16" t="s">
        <v>937</v>
      </c>
      <c r="N269" s="16"/>
      <c r="O269" s="12">
        <v>1200</v>
      </c>
      <c r="P269" s="12">
        <v>400</v>
      </c>
      <c r="Q269" s="12"/>
      <c r="R269" s="18" t="b">
        <v>1</v>
      </c>
      <c r="S269" s="18" t="b">
        <v>0</v>
      </c>
      <c r="T269" s="18" t="b">
        <v>0</v>
      </c>
      <c r="U269" s="18" t="b">
        <v>0</v>
      </c>
    </row>
    <row r="270" spans="1:21" ht="12.75">
      <c r="A270" s="8" t="e">
        <f t="shared" ca="1" si="18"/>
        <v>#NAME?</v>
      </c>
      <c r="B270" s="19">
        <v>45092</v>
      </c>
      <c r="C270" s="22">
        <v>89013421</v>
      </c>
      <c r="D270" s="10" t="s">
        <v>316</v>
      </c>
      <c r="E270" s="11" t="str">
        <f>CONCATENATE("https://fjong.com/admin/pages/edit-",LEFT(D270,FIND(".",D270) - 1),"/",D270)</f>
        <v>https://fjong.com/admin/pages/edit-outfit/outfit.33c44fa9c1894165bfa3586ae85c1d00</v>
      </c>
      <c r="F270" s="23" t="s">
        <v>317</v>
      </c>
      <c r="G270" s="23" t="s">
        <v>99</v>
      </c>
      <c r="H270" s="12" t="s">
        <v>32</v>
      </c>
      <c r="I270" s="12" t="b">
        <f>VLOOKUP(H270,'Partner info'!$A$3:$B$100,2,FALSE)</f>
        <v>1</v>
      </c>
      <c r="J270" s="13" t="s">
        <v>24</v>
      </c>
      <c r="K270" s="14" t="s">
        <v>25</v>
      </c>
      <c r="L270" s="15" t="s">
        <v>286</v>
      </c>
      <c r="M270" s="16" t="s">
        <v>941</v>
      </c>
      <c r="N270" s="16"/>
      <c r="O270" s="12">
        <v>1900</v>
      </c>
      <c r="P270" s="12">
        <v>349</v>
      </c>
      <c r="Q270" s="12"/>
      <c r="R270" s="18" t="b">
        <v>1</v>
      </c>
      <c r="S270" s="18" t="b">
        <v>0</v>
      </c>
      <c r="T270" s="18" t="b">
        <v>0</v>
      </c>
      <c r="U270" s="18" t="b">
        <v>0</v>
      </c>
    </row>
    <row r="271" spans="1:21" ht="12.75">
      <c r="A271" s="8" t="e">
        <f t="shared" ca="1" si="18"/>
        <v>#NAME?</v>
      </c>
      <c r="B271" s="19">
        <v>45272</v>
      </c>
      <c r="C271" s="22">
        <v>89004462</v>
      </c>
      <c r="D271" s="10" t="s">
        <v>1194</v>
      </c>
      <c r="E271" s="11" t="str">
        <f>CONCATENATE("https://fjong.com/admin/pages/edit-",LEFT(D271,FIND(".",D271) - 1),"/",D271)</f>
        <v>https://fjong.com/admin/pages/edit-outfit/outfit.3434ac6ea6f947f88b27a6c7eae9fb53</v>
      </c>
      <c r="F271" s="23" t="s">
        <v>1195</v>
      </c>
      <c r="G271" s="23" t="s">
        <v>1196</v>
      </c>
      <c r="H271" s="12" t="s">
        <v>89</v>
      </c>
      <c r="I271" s="12" t="b">
        <f>VLOOKUP(H271,'Partner info'!$A$3:$B$100,2,FALSE)</f>
        <v>1</v>
      </c>
      <c r="J271" s="13" t="s">
        <v>24</v>
      </c>
      <c r="K271" s="14" t="s">
        <v>25</v>
      </c>
      <c r="L271" s="15" t="s">
        <v>286</v>
      </c>
      <c r="M271" s="16" t="s">
        <v>945</v>
      </c>
      <c r="N271" s="16"/>
      <c r="O271" s="12">
        <v>2000</v>
      </c>
      <c r="P271" s="12">
        <v>499</v>
      </c>
      <c r="Q271" s="12"/>
      <c r="R271" s="18" t="b">
        <v>1</v>
      </c>
      <c r="S271" s="18" t="b">
        <v>0</v>
      </c>
      <c r="T271" s="18" t="b">
        <v>0</v>
      </c>
      <c r="U271" s="18" t="b">
        <v>0</v>
      </c>
    </row>
    <row r="272" spans="1:21" ht="12.75">
      <c r="A272" s="8"/>
      <c r="B272" s="19">
        <v>45061</v>
      </c>
      <c r="C272" s="22">
        <v>89003840</v>
      </c>
      <c r="D272" s="10" t="s">
        <v>2666</v>
      </c>
      <c r="E272" s="11" t="str">
        <f>CONCATENATE("https://fjong.com/admin/pages/edit-",LEFT(D272,FIND(".",D272) - 1),"/",D272)</f>
        <v>https://fjong.com/admin/pages/edit-outfit/outfit.3483a9d9b91b41e1bbac3e0cdc158b16</v>
      </c>
      <c r="F272" s="23" t="s">
        <v>2667</v>
      </c>
      <c r="G272" s="23" t="s">
        <v>199</v>
      </c>
      <c r="H272" s="12" t="s">
        <v>199</v>
      </c>
      <c r="I272" s="12" t="b">
        <f>VLOOKUP(H272,'Partner info'!$A$3:$B$100,2,FALSE)</f>
        <v>1</v>
      </c>
      <c r="J272" s="13" t="s">
        <v>24</v>
      </c>
      <c r="K272" s="14" t="s">
        <v>25</v>
      </c>
      <c r="L272" s="15" t="s">
        <v>338</v>
      </c>
      <c r="M272" s="16" t="s">
        <v>949</v>
      </c>
      <c r="N272" s="16"/>
      <c r="O272" s="12">
        <v>900</v>
      </c>
      <c r="P272" s="12">
        <v>300</v>
      </c>
      <c r="Q272" s="21" t="s">
        <v>52</v>
      </c>
      <c r="R272" s="18" t="b">
        <v>0</v>
      </c>
      <c r="S272" s="18" t="b">
        <v>1</v>
      </c>
      <c r="T272" s="18" t="b">
        <v>1</v>
      </c>
      <c r="U272" s="18" t="b">
        <v>1</v>
      </c>
    </row>
    <row r="273" spans="1:21" ht="12.75">
      <c r="A273" s="8" t="e">
        <f t="shared" ref="A273:A281" ca="1" si="19">IF(K273="Yes",_xludf.IMAGE("https://i.imgur.com/fKx8ugK.png",3),IF(K273="Not found",_xludf.IMAGE("https://i.imgur.com/NnPyonJ.png",3),IF(K273="",_xludf.IMAGE("https://i.imgur.com/x4IXK6M.png",3))))</f>
        <v>#NAME?</v>
      </c>
      <c r="B273" s="9" t="s">
        <v>3078</v>
      </c>
      <c r="C273" s="22">
        <v>89004205</v>
      </c>
      <c r="D273" s="10" t="s">
        <v>3348</v>
      </c>
      <c r="E273" s="11" t="str">
        <f>CONCATENATE("https://fjong.com/admin/pages/edit-",LEFT(D273,FIND(".",D273) - 1),"/",D273)</f>
        <v>https://fjong.com/admin/pages/edit-outfit/outfit.34b5981133484f33994eb0a57dac085f</v>
      </c>
      <c r="F273" s="23" t="s">
        <v>3349</v>
      </c>
      <c r="G273" s="23" t="s">
        <v>3208</v>
      </c>
      <c r="H273" s="12" t="s">
        <v>170</v>
      </c>
      <c r="I273" s="12" t="b">
        <f>VLOOKUP(H273,'Partner info'!$A$3:$B$100,2,FALSE)</f>
        <v>1</v>
      </c>
      <c r="J273" s="13" t="s">
        <v>24</v>
      </c>
      <c r="K273" s="14" t="s">
        <v>61</v>
      </c>
      <c r="L273" s="15" t="s">
        <v>286</v>
      </c>
      <c r="M273" s="16" t="s">
        <v>953</v>
      </c>
      <c r="N273" s="16"/>
      <c r="O273" s="12">
        <v>3300</v>
      </c>
      <c r="P273" s="12">
        <v>800</v>
      </c>
      <c r="Q273" s="12"/>
      <c r="R273" s="18" t="b">
        <v>0</v>
      </c>
      <c r="S273" s="18" t="b">
        <v>0</v>
      </c>
      <c r="T273" s="18" t="b">
        <v>0</v>
      </c>
      <c r="U273" s="18" t="b">
        <v>0</v>
      </c>
    </row>
    <row r="274" spans="1:21" ht="12.75">
      <c r="A274" s="8" t="e">
        <f t="shared" ca="1" si="19"/>
        <v>#NAME?</v>
      </c>
      <c r="B274" s="19">
        <v>45188</v>
      </c>
      <c r="C274" s="22">
        <v>89007264</v>
      </c>
      <c r="D274" s="10" t="s">
        <v>2348</v>
      </c>
      <c r="E274" s="11" t="str">
        <f>CONCATENATE("https://fjong.com/admin/pages/edit-",LEFT(D274,FIND(".",D274) - 1),"/",D274)</f>
        <v>https://fjong.com/admin/pages/edit-outfit/outfit.34e07517d69b44c09233084c49b4a83e</v>
      </c>
      <c r="F274" s="23" t="s">
        <v>2341</v>
      </c>
      <c r="G274" s="23" t="s">
        <v>2259</v>
      </c>
      <c r="H274" s="12" t="s">
        <v>2259</v>
      </c>
      <c r="I274" s="12" t="b">
        <f>VLOOKUP(H274,'Partner info'!$A$3:$B$100,2,FALSE)</f>
        <v>1</v>
      </c>
      <c r="J274" s="13" t="s">
        <v>24</v>
      </c>
      <c r="K274" s="14" t="s">
        <v>25</v>
      </c>
      <c r="L274" s="15" t="s">
        <v>286</v>
      </c>
      <c r="M274" s="16" t="s">
        <v>957</v>
      </c>
      <c r="N274" s="16"/>
      <c r="O274" s="12">
        <v>2000</v>
      </c>
      <c r="P274" s="12">
        <v>200</v>
      </c>
      <c r="Q274" s="12"/>
      <c r="R274" s="18" t="b">
        <v>1</v>
      </c>
      <c r="S274" s="18" t="b">
        <v>0</v>
      </c>
      <c r="T274" s="18" t="b">
        <v>0</v>
      </c>
      <c r="U274" s="18" t="b">
        <v>0</v>
      </c>
    </row>
    <row r="275" spans="1:21" ht="12.75">
      <c r="A275" s="8" t="e">
        <f t="shared" ca="1" si="19"/>
        <v>#NAME?</v>
      </c>
      <c r="B275" s="19">
        <v>45184</v>
      </c>
      <c r="C275" s="22">
        <v>88002005</v>
      </c>
      <c r="D275" s="81" t="s">
        <v>3015</v>
      </c>
      <c r="E275" s="11" t="str">
        <f>CONCATENATE("https://fjong.com/admin/pages/edit-",LEFT(D275,FIND(".",D275) - 1),"/",D275)</f>
        <v>https://fjong.com/admin/pages/edit-outfit/outfit.353d5f65327e4dc7a10203844a59c560</v>
      </c>
      <c r="F275" s="82" t="s">
        <v>3016</v>
      </c>
      <c r="G275" s="23" t="s">
        <v>361</v>
      </c>
      <c r="H275" s="83" t="s">
        <v>32</v>
      </c>
      <c r="I275" s="12" t="b">
        <f>VLOOKUP(H275,'Partner info'!$A$3:$B$100,2,FALSE)</f>
        <v>1</v>
      </c>
      <c r="J275" s="13" t="s">
        <v>24</v>
      </c>
      <c r="K275" s="14" t="s">
        <v>25</v>
      </c>
      <c r="L275" s="15" t="s">
        <v>286</v>
      </c>
      <c r="M275" s="16" t="s">
        <v>961</v>
      </c>
      <c r="N275" s="16"/>
      <c r="O275" s="12">
        <v>1400</v>
      </c>
      <c r="P275" s="12">
        <v>400</v>
      </c>
      <c r="Q275" s="12"/>
      <c r="R275" s="18" t="b">
        <v>1</v>
      </c>
      <c r="S275" s="18" t="b">
        <v>0</v>
      </c>
      <c r="T275" s="18" t="b">
        <v>0</v>
      </c>
      <c r="U275" s="18" t="b">
        <v>0</v>
      </c>
    </row>
    <row r="276" spans="1:21" ht="12.75">
      <c r="A276" s="1" t="e">
        <f t="shared" ca="1" si="19"/>
        <v>#NAME?</v>
      </c>
      <c r="B276" s="19">
        <v>45061</v>
      </c>
      <c r="C276" s="22">
        <v>89003174</v>
      </c>
      <c r="D276" s="10" t="s">
        <v>2708</v>
      </c>
      <c r="E276" s="11" t="str">
        <f>CONCATENATE("https://fjong.com/admin/pages/edit-",LEFT(D276,FIND(".",D276) - 1),"/",D276)</f>
        <v>https://fjong.com/admin/pages/edit-outfit/outfit.3565bbaa39ab4e82b8d2e9d89010c0dc</v>
      </c>
      <c r="F276" s="23" t="s">
        <v>2709</v>
      </c>
      <c r="G276" s="23" t="s">
        <v>618</v>
      </c>
      <c r="H276" s="12" t="s">
        <v>573</v>
      </c>
      <c r="I276" s="12" t="b">
        <f>VLOOKUP(H276,'Partner info'!$A$3:$B$100,2,FALSE)</f>
        <v>1</v>
      </c>
      <c r="J276" s="13" t="s">
        <v>24</v>
      </c>
      <c r="K276" s="48" t="s">
        <v>25</v>
      </c>
      <c r="L276" s="49" t="s">
        <v>286</v>
      </c>
      <c r="M276" s="50" t="s">
        <v>965</v>
      </c>
      <c r="N276" s="50" t="s">
        <v>127</v>
      </c>
      <c r="O276" s="46">
        <v>2200</v>
      </c>
      <c r="P276" s="46">
        <v>600</v>
      </c>
      <c r="Q276" s="46"/>
      <c r="R276" s="51" t="b">
        <v>0</v>
      </c>
      <c r="S276" s="51" t="b">
        <v>0</v>
      </c>
      <c r="T276" s="51" t="b">
        <v>0</v>
      </c>
      <c r="U276" s="51" t="b">
        <v>0</v>
      </c>
    </row>
    <row r="277" spans="1:21" ht="12.75">
      <c r="A277" s="8" t="e">
        <f t="shared" ca="1" si="19"/>
        <v>#NAME?</v>
      </c>
      <c r="B277" s="19" t="s">
        <v>20</v>
      </c>
      <c r="C277" s="9" t="s">
        <v>438</v>
      </c>
      <c r="D277" s="10" t="s">
        <v>439</v>
      </c>
      <c r="E277" s="20" t="str">
        <f>CONCATENATE("https://fjong.com/admin/pages/edit-",LEFT(D277,FIND(".",D277) - 1),"/",D277)</f>
        <v>https://fjong.com/admin/pages/edit-outfit/outfit.35851ee36d484e518a1fb80a71796d53</v>
      </c>
      <c r="F277" s="12" t="s">
        <v>440</v>
      </c>
      <c r="G277" s="12" t="s">
        <v>402</v>
      </c>
      <c r="H277" s="12" t="s">
        <v>57</v>
      </c>
      <c r="I277" s="12" t="b">
        <f>VLOOKUP(H277,'Partner info'!$A$3:$B$100,2,FALSE)</f>
        <v>1</v>
      </c>
      <c r="J277" s="13" t="s">
        <v>24</v>
      </c>
      <c r="K277" s="14" t="s">
        <v>25</v>
      </c>
      <c r="L277" s="15" t="s">
        <v>286</v>
      </c>
      <c r="M277" s="16" t="s">
        <v>969</v>
      </c>
      <c r="N277" s="16"/>
      <c r="O277" s="12">
        <v>2000</v>
      </c>
      <c r="P277" s="12">
        <v>600</v>
      </c>
      <c r="Q277" s="12"/>
      <c r="R277" s="18" t="b">
        <v>1</v>
      </c>
      <c r="S277" s="18" t="b">
        <v>0</v>
      </c>
      <c r="T277" s="18" t="b">
        <v>0</v>
      </c>
      <c r="U277" s="18" t="b">
        <v>0</v>
      </c>
    </row>
    <row r="278" spans="1:21" ht="12.75">
      <c r="A278" s="8" t="e">
        <f t="shared" ca="1" si="19"/>
        <v>#NAME?</v>
      </c>
      <c r="B278" s="19">
        <v>45061</v>
      </c>
      <c r="C278" s="22">
        <v>89003196</v>
      </c>
      <c r="D278" s="10" t="s">
        <v>1823</v>
      </c>
      <c r="E278" s="11" t="str">
        <f>CONCATENATE("https://fjong.com/admin/pages/edit-",LEFT(D278,FIND(".",D278) - 1),"/",D278)</f>
        <v>https://fjong.com/admin/pages/edit-outfit/outfit.35cb152d3f2841c2bc18e95b42c0f055</v>
      </c>
      <c r="F278" s="23" t="s">
        <v>1824</v>
      </c>
      <c r="G278" s="23" t="s">
        <v>618</v>
      </c>
      <c r="H278" s="12" t="s">
        <v>573</v>
      </c>
      <c r="I278" s="12" t="b">
        <f>VLOOKUP(H278,'Partner info'!$A$3:$B$100,2,FALSE)</f>
        <v>1</v>
      </c>
      <c r="J278" s="13" t="s">
        <v>24</v>
      </c>
      <c r="K278" s="14" t="s">
        <v>25</v>
      </c>
      <c r="L278" s="15" t="s">
        <v>286</v>
      </c>
      <c r="M278" s="16" t="s">
        <v>973</v>
      </c>
      <c r="N278" s="16"/>
      <c r="O278" s="12">
        <v>2000</v>
      </c>
      <c r="P278" s="12">
        <v>500</v>
      </c>
      <c r="Q278" s="12"/>
      <c r="R278" s="18" t="b">
        <v>1</v>
      </c>
      <c r="S278" s="18" t="b">
        <v>0</v>
      </c>
      <c r="T278" s="18" t="b">
        <v>0</v>
      </c>
      <c r="U278" s="18" t="b">
        <v>0</v>
      </c>
    </row>
    <row r="279" spans="1:21" ht="12.75">
      <c r="A279" s="8" t="e">
        <f t="shared" ca="1" si="19"/>
        <v>#NAME?</v>
      </c>
      <c r="B279" s="19">
        <v>45061</v>
      </c>
      <c r="C279" s="22">
        <v>89003521</v>
      </c>
      <c r="D279" s="10" t="s">
        <v>1892</v>
      </c>
      <c r="E279" s="11" t="str">
        <f>CONCATENATE("https://fjong.com/admin/pages/edit-",LEFT(D279,FIND(".",D279) - 1),"/",D279)</f>
        <v>https://fjong.com/admin/pages/edit-outfit/outfit.35df8ee26ea3461dbf593b1b4ea47d37</v>
      </c>
      <c r="F279" s="23" t="s">
        <v>1893</v>
      </c>
      <c r="G279" s="23" t="s">
        <v>23</v>
      </c>
      <c r="H279" s="12" t="s">
        <v>23</v>
      </c>
      <c r="I279" s="12" t="b">
        <f>VLOOKUP(H279,'Partner info'!$A$3:$B$100,2,FALSE)</f>
        <v>1</v>
      </c>
      <c r="J279" s="13" t="s">
        <v>24</v>
      </c>
      <c r="K279" s="14" t="s">
        <v>25</v>
      </c>
      <c r="L279" s="15" t="s">
        <v>286</v>
      </c>
      <c r="M279" s="16" t="s">
        <v>245</v>
      </c>
      <c r="N279" s="16"/>
      <c r="O279" s="12">
        <v>2000</v>
      </c>
      <c r="P279" s="12">
        <v>549</v>
      </c>
      <c r="Q279" s="12"/>
      <c r="R279" s="18" t="b">
        <v>1</v>
      </c>
      <c r="S279" s="18" t="b">
        <v>0</v>
      </c>
      <c r="T279" s="18" t="b">
        <v>0</v>
      </c>
      <c r="U279" s="18" t="b">
        <v>0</v>
      </c>
    </row>
    <row r="280" spans="1:21" ht="12.75">
      <c r="A280" s="8" t="e">
        <f t="shared" ca="1" si="19"/>
        <v>#NAME?</v>
      </c>
      <c r="B280" s="19">
        <v>45188</v>
      </c>
      <c r="C280" s="22">
        <v>89010435</v>
      </c>
      <c r="D280" s="10" t="s">
        <v>1841</v>
      </c>
      <c r="E280" s="11" t="str">
        <f>CONCATENATE("https://fjong.com/admin/pages/edit-",LEFT(D280,FIND(".",D280) - 1),"/",D280)</f>
        <v>https://fjong.com/admin/pages/edit-outfit/outfit.3605476e4b56488fa065f2d687b72b85</v>
      </c>
      <c r="F280" s="23" t="s">
        <v>1842</v>
      </c>
      <c r="G280" s="23" t="s">
        <v>1840</v>
      </c>
      <c r="H280" s="12" t="s">
        <v>1840</v>
      </c>
      <c r="I280" s="12" t="b">
        <f>VLOOKUP(H280,'Partner info'!$A$3:$B$100,2,FALSE)</f>
        <v>0</v>
      </c>
      <c r="J280" s="13" t="s">
        <v>24</v>
      </c>
      <c r="K280" s="14" t="s">
        <v>25</v>
      </c>
      <c r="L280" s="15" t="s">
        <v>286</v>
      </c>
      <c r="M280" s="16" t="s">
        <v>980</v>
      </c>
      <c r="N280" s="16"/>
      <c r="O280" s="12">
        <v>2700</v>
      </c>
      <c r="P280" s="12">
        <v>399</v>
      </c>
      <c r="Q280" s="12"/>
      <c r="R280" s="18" t="b">
        <v>1</v>
      </c>
      <c r="S280" s="18" t="b">
        <v>0</v>
      </c>
      <c r="T280" s="18" t="b">
        <v>0</v>
      </c>
      <c r="U280" s="18" t="b">
        <v>0</v>
      </c>
    </row>
    <row r="281" spans="1:21" ht="12.75">
      <c r="A281" s="8" t="e">
        <f t="shared" ca="1" si="19"/>
        <v>#NAME?</v>
      </c>
      <c r="B281" s="9" t="s">
        <v>3078</v>
      </c>
      <c r="C281" s="22">
        <v>88100961</v>
      </c>
      <c r="D281" s="10" t="s">
        <v>3248</v>
      </c>
      <c r="E281" s="11" t="str">
        <f>CONCATENATE("https://fjong.com/admin/pages/edit-",LEFT(D281,FIND(".",D281) - 1),"/",D281)</f>
        <v>https://fjong.com/admin/pages/edit-outfit/outfit.3681a473314f4f11b01879318073b544</v>
      </c>
      <c r="F281" s="23" t="s">
        <v>3247</v>
      </c>
      <c r="G281" s="23" t="s">
        <v>88</v>
      </c>
      <c r="H281" s="12" t="s">
        <v>57</v>
      </c>
      <c r="I281" s="12" t="b">
        <f>VLOOKUP(H281,'Partner info'!$A$3:$B$100,2,FALSE)</f>
        <v>1</v>
      </c>
      <c r="J281" s="13" t="s">
        <v>24</v>
      </c>
      <c r="K281" s="14" t="s">
        <v>25</v>
      </c>
      <c r="L281" s="15" t="s">
        <v>286</v>
      </c>
      <c r="M281" s="16" t="s">
        <v>984</v>
      </c>
      <c r="N281" s="16"/>
      <c r="O281" s="12">
        <v>1900</v>
      </c>
      <c r="P281" s="12">
        <v>449</v>
      </c>
      <c r="Q281" s="12"/>
      <c r="R281" s="18" t="b">
        <v>1</v>
      </c>
      <c r="S281" s="18" t="b">
        <v>0</v>
      </c>
      <c r="T281" s="18" t="b">
        <v>0</v>
      </c>
      <c r="U281" s="18" t="b">
        <v>1</v>
      </c>
    </row>
    <row r="282" spans="1:21" ht="12.75">
      <c r="A282" s="8"/>
      <c r="B282" s="9" t="s">
        <v>3078</v>
      </c>
      <c r="C282" s="22">
        <v>88100943</v>
      </c>
      <c r="D282" s="10" t="s">
        <v>3237</v>
      </c>
      <c r="E282" s="11" t="str">
        <f>CONCATENATE("https://fjong.com/admin/pages/edit-",LEFT(D282,FIND(".",D282) - 1),"/",D282)</f>
        <v>https://fjong.com/admin/pages/edit-outfit/outfit.368e920d06694dda9ff179ce225fd1d5</v>
      </c>
      <c r="F282" s="23" t="s">
        <v>3238</v>
      </c>
      <c r="G282" s="23" t="s">
        <v>88</v>
      </c>
      <c r="H282" s="12" t="s">
        <v>57</v>
      </c>
      <c r="I282" s="12" t="b">
        <f>VLOOKUP(H282,'Partner info'!$A$3:$B$100,2,FALSE)</f>
        <v>1</v>
      </c>
      <c r="J282" s="13" t="s">
        <v>24</v>
      </c>
      <c r="K282" s="14" t="s">
        <v>25</v>
      </c>
      <c r="L282" s="15" t="s">
        <v>50</v>
      </c>
      <c r="M282" s="16" t="s">
        <v>51</v>
      </c>
      <c r="N282" s="16"/>
      <c r="O282" s="12">
        <v>500</v>
      </c>
      <c r="P282" s="12">
        <v>250</v>
      </c>
      <c r="Q282" s="21" t="s">
        <v>52</v>
      </c>
      <c r="R282" s="18" t="b">
        <v>0</v>
      </c>
      <c r="S282" s="18" t="b">
        <v>1</v>
      </c>
      <c r="T282" s="18" t="b">
        <v>1</v>
      </c>
      <c r="U282" s="18" t="b">
        <v>1</v>
      </c>
    </row>
    <row r="283" spans="1:21" ht="12.75">
      <c r="A283" s="8" t="e">
        <f t="shared" ref="A283:A296" ca="1" si="20">IF(K283="Yes",_xludf.IMAGE("https://i.imgur.com/fKx8ugK.png",3),IF(K283="Not found",_xludf.IMAGE("https://i.imgur.com/NnPyonJ.png",3),IF(K283="",_xludf.IMAGE("https://i.imgur.com/x4IXK6M.png",3))))</f>
        <v>#NAME?</v>
      </c>
      <c r="B283" s="9" t="s">
        <v>3078</v>
      </c>
      <c r="C283" s="22">
        <v>88100976</v>
      </c>
      <c r="D283" s="10" t="s">
        <v>3217</v>
      </c>
      <c r="E283" s="11" t="str">
        <f>CONCATENATE("https://fjong.com/admin/pages/edit-",LEFT(D283,FIND(".",D283) - 1),"/",D283)</f>
        <v>https://fjong.com/admin/pages/edit-outfit/outfit.36fdb2d880b8428285fc819797ae3172</v>
      </c>
      <c r="F283" s="23" t="s">
        <v>3218</v>
      </c>
      <c r="G283" s="23" t="s">
        <v>444</v>
      </c>
      <c r="H283" s="12" t="s">
        <v>57</v>
      </c>
      <c r="I283" s="12" t="b">
        <f>VLOOKUP(H283,'Partner info'!$A$3:$B$100,2,FALSE)</f>
        <v>1</v>
      </c>
      <c r="J283" s="13" t="s">
        <v>24</v>
      </c>
      <c r="K283" s="14" t="s">
        <v>25</v>
      </c>
      <c r="L283" s="15" t="s">
        <v>286</v>
      </c>
      <c r="M283" s="16" t="s">
        <v>990</v>
      </c>
      <c r="N283" s="16"/>
      <c r="O283" s="12">
        <v>1900</v>
      </c>
      <c r="P283" s="12">
        <v>500</v>
      </c>
      <c r="Q283" s="12"/>
      <c r="R283" s="18" t="b">
        <v>1</v>
      </c>
      <c r="S283" s="18" t="b">
        <v>0</v>
      </c>
      <c r="T283" s="18" t="b">
        <v>0</v>
      </c>
      <c r="U283" s="18" t="b">
        <v>0</v>
      </c>
    </row>
    <row r="284" spans="1:21" ht="12.75">
      <c r="A284" s="8" t="e">
        <f t="shared" ca="1" si="20"/>
        <v>#NAME?</v>
      </c>
      <c r="B284" s="19">
        <v>45061</v>
      </c>
      <c r="C284" s="22">
        <v>89001977</v>
      </c>
      <c r="D284" s="10" t="s">
        <v>2772</v>
      </c>
      <c r="E284" s="11" t="str">
        <f>CONCATENATE("https://fjong.com/admin/pages/edit-",LEFT(D284,FIND(".",D284) - 1),"/",D284)</f>
        <v>https://fjong.com/admin/pages/edit-outfit/outfit.375735b28d4d49a591837603206a26f4</v>
      </c>
      <c r="F284" s="23" t="s">
        <v>2555</v>
      </c>
      <c r="G284" s="23" t="s">
        <v>67</v>
      </c>
      <c r="H284" s="12" t="s">
        <v>67</v>
      </c>
      <c r="I284" s="12" t="b">
        <f>VLOOKUP(H284,'Partner info'!$A$3:$B$100,2,FALSE)</f>
        <v>1</v>
      </c>
      <c r="J284" s="13" t="s">
        <v>24</v>
      </c>
      <c r="K284" s="14" t="s">
        <v>25</v>
      </c>
      <c r="L284" s="15" t="s">
        <v>286</v>
      </c>
      <c r="M284" s="16" t="s">
        <v>435</v>
      </c>
      <c r="N284" s="16"/>
      <c r="O284" s="12">
        <v>1900</v>
      </c>
      <c r="P284" s="21">
        <v>570</v>
      </c>
      <c r="Q284" s="21" t="s">
        <v>190</v>
      </c>
      <c r="R284" s="18" t="b">
        <v>0</v>
      </c>
      <c r="S284" s="18" t="b">
        <v>0</v>
      </c>
      <c r="T284" s="18" t="b">
        <v>0</v>
      </c>
      <c r="U284" s="18" t="b">
        <v>0</v>
      </c>
    </row>
    <row r="285" spans="1:21" ht="12.75">
      <c r="A285" s="8" t="e">
        <f t="shared" ca="1" si="20"/>
        <v>#NAME?</v>
      </c>
      <c r="B285" s="19">
        <v>45184</v>
      </c>
      <c r="C285" s="22">
        <v>89003843</v>
      </c>
      <c r="D285" s="81" t="s">
        <v>865</v>
      </c>
      <c r="E285" s="11" t="str">
        <f>CONCATENATE("https://fjong.com/admin/pages/edit-",LEFT(D285,FIND(".",D285) - 1),"/",D285)</f>
        <v>https://fjong.com/admin/pages/edit-outfit/outfit.377c94a136834819a9e2c77045837279</v>
      </c>
      <c r="F285" s="82" t="s">
        <v>866</v>
      </c>
      <c r="G285" s="23" t="s">
        <v>199</v>
      </c>
      <c r="H285" s="83" t="s">
        <v>199</v>
      </c>
      <c r="I285" s="12" t="b">
        <f>VLOOKUP(H285,'Partner info'!$A$3:$B$100,2,FALSE)</f>
        <v>1</v>
      </c>
      <c r="J285" s="13" t="s">
        <v>24</v>
      </c>
      <c r="K285" s="14" t="s">
        <v>25</v>
      </c>
      <c r="L285" s="15" t="s">
        <v>286</v>
      </c>
      <c r="M285" s="16"/>
      <c r="N285" s="16"/>
      <c r="O285" s="12">
        <v>2200</v>
      </c>
      <c r="P285" s="12">
        <v>700</v>
      </c>
      <c r="Q285" s="12"/>
      <c r="R285" s="18" t="b">
        <v>1</v>
      </c>
      <c r="S285" s="18" t="b">
        <v>0</v>
      </c>
      <c r="T285" s="18" t="b">
        <v>0</v>
      </c>
      <c r="U285" s="18" t="b">
        <v>0</v>
      </c>
    </row>
    <row r="286" spans="1:21" ht="12.75">
      <c r="A286" s="8" t="e">
        <f t="shared" ca="1" si="20"/>
        <v>#NAME?</v>
      </c>
      <c r="B286" s="19">
        <v>45061</v>
      </c>
      <c r="C286" s="22">
        <v>89003212</v>
      </c>
      <c r="D286" s="10" t="s">
        <v>2271</v>
      </c>
      <c r="E286" s="11" t="str">
        <f>CONCATENATE("https://fjong.com/admin/pages/edit-",LEFT(D286,FIND(".",D286) - 1),"/",D286)</f>
        <v>https://fjong.com/admin/pages/edit-outfit/outfit.37b13947071947b69fa7e9e5aaf8c74d</v>
      </c>
      <c r="F286" s="23" t="s">
        <v>2272</v>
      </c>
      <c r="G286" s="23" t="s">
        <v>618</v>
      </c>
      <c r="H286" s="12" t="s">
        <v>573</v>
      </c>
      <c r="I286" s="12" t="b">
        <f>VLOOKUP(H286,'Partner info'!$A$3:$B$100,2,FALSE)</f>
        <v>1</v>
      </c>
      <c r="J286" s="13" t="s">
        <v>24</v>
      </c>
      <c r="K286" s="14" t="s">
        <v>25</v>
      </c>
      <c r="L286" s="15" t="s">
        <v>286</v>
      </c>
      <c r="M286" s="16"/>
      <c r="N286" s="16"/>
      <c r="O286" s="12">
        <v>2100</v>
      </c>
      <c r="P286" s="12">
        <v>750</v>
      </c>
      <c r="Q286" s="12"/>
      <c r="R286" s="18" t="b">
        <v>1</v>
      </c>
      <c r="S286" s="18" t="b">
        <v>0</v>
      </c>
      <c r="T286" s="18" t="b">
        <v>0</v>
      </c>
      <c r="U286" s="18" t="b">
        <v>0</v>
      </c>
    </row>
    <row r="287" spans="1:21" ht="12.75">
      <c r="A287" s="8" t="e">
        <f t="shared" ca="1" si="20"/>
        <v>#NAME?</v>
      </c>
      <c r="B287" s="19">
        <v>44789</v>
      </c>
      <c r="C287" s="9">
        <v>88000049</v>
      </c>
      <c r="D287" s="10" t="s">
        <v>885</v>
      </c>
      <c r="E287" s="20" t="s">
        <v>886</v>
      </c>
      <c r="F287" s="12" t="s">
        <v>887</v>
      </c>
      <c r="G287" s="12" t="s">
        <v>31</v>
      </c>
      <c r="H287" s="12" t="s">
        <v>32</v>
      </c>
      <c r="I287" s="12" t="b">
        <f>VLOOKUP(H287,'Partner info'!$A$3:$B$100,2,FALSE)</f>
        <v>1</v>
      </c>
      <c r="J287" s="13" t="s">
        <v>24</v>
      </c>
      <c r="K287" s="14" t="s">
        <v>25</v>
      </c>
      <c r="L287" s="15" t="s">
        <v>286</v>
      </c>
      <c r="M287" s="16"/>
      <c r="N287" s="16"/>
      <c r="O287" s="12">
        <v>2900</v>
      </c>
      <c r="P287" s="12">
        <v>900</v>
      </c>
      <c r="Q287" s="12"/>
      <c r="R287" s="18" t="b">
        <v>1</v>
      </c>
      <c r="S287" s="18" t="b">
        <v>0</v>
      </c>
      <c r="T287" s="18" t="b">
        <v>0</v>
      </c>
      <c r="U287" s="18" t="b">
        <v>0</v>
      </c>
    </row>
    <row r="288" spans="1:21" ht="12.75">
      <c r="A288" s="8" t="e">
        <f t="shared" ca="1" si="20"/>
        <v>#NAME?</v>
      </c>
      <c r="B288" s="19">
        <v>45061</v>
      </c>
      <c r="C288" s="22">
        <v>89003772</v>
      </c>
      <c r="D288" s="10" t="s">
        <v>2621</v>
      </c>
      <c r="E288" s="11" t="str">
        <f>CONCATENATE("https://fjong.com/admin/pages/edit-",LEFT(D288,FIND(".",D288) - 1),"/",D288)</f>
        <v>https://fjong.com/admin/pages/edit-outfit/outfit.37f94b27ee7646dab1411a88a9f578e0</v>
      </c>
      <c r="F288" s="23" t="s">
        <v>2622</v>
      </c>
      <c r="G288" s="23" t="s">
        <v>199</v>
      </c>
      <c r="H288" s="23" t="s">
        <v>199</v>
      </c>
      <c r="I288" s="12" t="b">
        <f>VLOOKUP(H288,'Partner info'!$A$3:$B$100,2,FALSE)</f>
        <v>1</v>
      </c>
      <c r="J288" s="13" t="s">
        <v>24</v>
      </c>
      <c r="K288" s="14" t="s">
        <v>25</v>
      </c>
      <c r="L288" s="15" t="s">
        <v>286</v>
      </c>
      <c r="M288" s="16"/>
      <c r="N288" s="16"/>
      <c r="O288" s="12">
        <v>600</v>
      </c>
      <c r="P288" s="12">
        <v>300</v>
      </c>
      <c r="Q288" s="12"/>
      <c r="R288" s="18" t="b">
        <v>1</v>
      </c>
      <c r="S288" s="18" t="b">
        <v>0</v>
      </c>
      <c r="T288" s="18" t="b">
        <v>0</v>
      </c>
      <c r="U288" s="18" t="b">
        <v>0</v>
      </c>
    </row>
    <row r="289" spans="1:21" ht="12.75">
      <c r="A289" s="8" t="e">
        <f t="shared" ca="1" si="20"/>
        <v>#NAME?</v>
      </c>
      <c r="B289" s="19">
        <v>45188</v>
      </c>
      <c r="C289" s="22">
        <v>89007149</v>
      </c>
      <c r="D289" s="10" t="s">
        <v>2388</v>
      </c>
      <c r="E289" s="11" t="str">
        <f>CONCATENATE("https://fjong.com/admin/pages/edit-",LEFT(D289,FIND(".",D289) - 1),"/",D289)</f>
        <v>https://fjong.com/admin/pages/edit-outfit/outfit.3803aea3bbe340dcad992ed59d4c2cad</v>
      </c>
      <c r="F289" s="23" t="s">
        <v>2387</v>
      </c>
      <c r="G289" s="23" t="s">
        <v>2259</v>
      </c>
      <c r="H289" s="12" t="s">
        <v>2259</v>
      </c>
      <c r="I289" s="12" t="b">
        <f>VLOOKUP(H289,'Partner info'!$A$3:$B$100,2,FALSE)</f>
        <v>1</v>
      </c>
      <c r="J289" s="13" t="s">
        <v>24</v>
      </c>
      <c r="K289" s="14" t="s">
        <v>25</v>
      </c>
      <c r="L289" s="15" t="s">
        <v>286</v>
      </c>
      <c r="M289" s="16"/>
      <c r="N289" s="16"/>
      <c r="O289" s="12">
        <v>3300</v>
      </c>
      <c r="P289" s="12">
        <v>900</v>
      </c>
      <c r="Q289" s="12"/>
      <c r="R289" s="18" t="b">
        <v>1</v>
      </c>
      <c r="S289" s="18" t="b">
        <v>0</v>
      </c>
      <c r="T289" s="18" t="b">
        <v>0</v>
      </c>
      <c r="U289" s="18" t="b">
        <v>0</v>
      </c>
    </row>
    <row r="290" spans="1:21" ht="12.75">
      <c r="A290" s="8" t="e">
        <f t="shared" ca="1" si="20"/>
        <v>#NAME?</v>
      </c>
      <c r="B290" s="19">
        <v>45169</v>
      </c>
      <c r="C290" s="22">
        <v>89003617</v>
      </c>
      <c r="D290" s="12" t="s">
        <v>333</v>
      </c>
      <c r="E290" s="11" t="str">
        <f>CONCATENATE("https://fjong.com/admin/pages/edit-",LEFT(D290,FIND(".",D290) - 1),"/",D290)</f>
        <v>https://fjong.com/admin/pages/edit-outfit/outfit.384a04174b8f4cbe97489c4a1f9fa556</v>
      </c>
      <c r="F290" s="23" t="s">
        <v>334</v>
      </c>
      <c r="G290" s="23" t="s">
        <v>31</v>
      </c>
      <c r="H290" s="12" t="s">
        <v>31</v>
      </c>
      <c r="I290" s="12" t="b">
        <f>VLOOKUP(H290,'Partner info'!$A$3:$B$100,2,FALSE)</f>
        <v>1</v>
      </c>
      <c r="J290" s="13" t="s">
        <v>24</v>
      </c>
      <c r="K290" s="14" t="s">
        <v>25</v>
      </c>
      <c r="L290" s="15" t="s">
        <v>286</v>
      </c>
      <c r="M290" s="16" t="s">
        <v>1010</v>
      </c>
      <c r="N290" s="17"/>
      <c r="O290" s="12">
        <v>3000</v>
      </c>
      <c r="P290" s="12">
        <v>800</v>
      </c>
      <c r="Q290" s="21" t="s">
        <v>40</v>
      </c>
      <c r="R290" s="18" t="b">
        <v>0</v>
      </c>
      <c r="S290" s="18" t="b">
        <v>0</v>
      </c>
      <c r="T290" s="18" t="b">
        <v>0</v>
      </c>
      <c r="U290" s="18" t="b">
        <v>0</v>
      </c>
    </row>
    <row r="291" spans="1:21" ht="12.75">
      <c r="A291" s="8" t="e">
        <f t="shared" ca="1" si="20"/>
        <v>#NAME?</v>
      </c>
      <c r="B291" s="19">
        <v>44789</v>
      </c>
      <c r="C291" s="9">
        <v>88200357</v>
      </c>
      <c r="D291" s="10" t="s">
        <v>1714</v>
      </c>
      <c r="E291" s="20" t="s">
        <v>1715</v>
      </c>
      <c r="F291" s="12" t="s">
        <v>1716</v>
      </c>
      <c r="G291" s="12" t="s">
        <v>23</v>
      </c>
      <c r="H291" s="12" t="s">
        <v>23</v>
      </c>
      <c r="I291" s="12" t="b">
        <f>VLOOKUP(H291,'Partner info'!$A$3:$B$100,2,FALSE)</f>
        <v>1</v>
      </c>
      <c r="J291" s="13" t="s">
        <v>24</v>
      </c>
      <c r="K291" s="14" t="s">
        <v>25</v>
      </c>
      <c r="L291" s="15" t="s">
        <v>286</v>
      </c>
      <c r="M291" s="16"/>
      <c r="N291" s="16"/>
      <c r="O291" s="12">
        <v>2900</v>
      </c>
      <c r="P291" s="12">
        <v>800</v>
      </c>
      <c r="Q291" s="12"/>
      <c r="R291" s="18" t="b">
        <v>1</v>
      </c>
      <c r="S291" s="18" t="b">
        <v>0</v>
      </c>
      <c r="T291" s="18" t="b">
        <v>0</v>
      </c>
      <c r="U291" s="18" t="b">
        <v>0</v>
      </c>
    </row>
    <row r="292" spans="1:21" ht="12.75">
      <c r="A292" s="8" t="e">
        <f t="shared" ca="1" si="20"/>
        <v>#NAME?</v>
      </c>
      <c r="B292" s="19">
        <v>45169</v>
      </c>
      <c r="C292" s="22">
        <v>10689826</v>
      </c>
      <c r="D292" s="10" t="s">
        <v>330</v>
      </c>
      <c r="E292" s="11" t="str">
        <f>CONCATENATE("https://fjong.com/admin/pages/edit-",LEFT(D292,FIND(".",D292) - 1),"/",D292)</f>
        <v>https://fjong.com/admin/pages/edit-outfit/outfit.3895e85d340f4339b7fef2e143e5e390</v>
      </c>
      <c r="F292" s="23" t="s">
        <v>331</v>
      </c>
      <c r="G292" s="23" t="s">
        <v>332</v>
      </c>
      <c r="H292" s="12" t="s">
        <v>32</v>
      </c>
      <c r="I292" s="12" t="b">
        <f>VLOOKUP(H292,'Partner info'!$A$3:$B$100,2,FALSE)</f>
        <v>1</v>
      </c>
      <c r="J292" s="13" t="s">
        <v>24</v>
      </c>
      <c r="K292" s="14" t="s">
        <v>25</v>
      </c>
      <c r="L292" s="15" t="s">
        <v>286</v>
      </c>
      <c r="M292" s="16"/>
      <c r="N292" s="16"/>
      <c r="O292" s="12">
        <v>1200</v>
      </c>
      <c r="P292" s="12">
        <v>400</v>
      </c>
      <c r="Q292" s="12"/>
      <c r="R292" s="18" t="b">
        <v>1</v>
      </c>
      <c r="S292" s="18" t="b">
        <v>0</v>
      </c>
      <c r="T292" s="18" t="b">
        <v>0</v>
      </c>
      <c r="U292" s="18" t="b">
        <v>0</v>
      </c>
    </row>
    <row r="293" spans="1:21" ht="12.75">
      <c r="A293" s="8" t="e">
        <f t="shared" ca="1" si="20"/>
        <v>#NAME?</v>
      </c>
      <c r="B293" s="9" t="s">
        <v>20</v>
      </c>
      <c r="C293" s="24">
        <v>88001640</v>
      </c>
      <c r="D293" s="25" t="s">
        <v>2749</v>
      </c>
      <c r="E293" s="11" t="str">
        <f>CONCATENATE("https://fjong.com/admin/pages/edit-",LEFT(D293,FIND(".",D293) - 1),"/",D293)</f>
        <v>https://fjong.com/admin/pages/edit-outfit/outfit.38b7b4869f994e83b08f345d1e3ebb28</v>
      </c>
      <c r="F293" s="26" t="s">
        <v>2750</v>
      </c>
      <c r="G293" s="26" t="s">
        <v>2111</v>
      </c>
      <c r="H293" s="26" t="s">
        <v>32</v>
      </c>
      <c r="I293" s="12" t="b">
        <f>VLOOKUP(H293,'Partner info'!$A$3:$B$100,2,FALSE)</f>
        <v>1</v>
      </c>
      <c r="J293" s="13" t="s">
        <v>24</v>
      </c>
      <c r="K293" s="14" t="s">
        <v>25</v>
      </c>
      <c r="L293" s="15" t="s">
        <v>286</v>
      </c>
      <c r="M293" s="16" t="s">
        <v>435</v>
      </c>
      <c r="N293" s="16"/>
      <c r="O293" s="12">
        <v>1800</v>
      </c>
      <c r="P293" s="12">
        <v>399</v>
      </c>
      <c r="Q293" s="12"/>
      <c r="R293" s="18" t="b">
        <v>1</v>
      </c>
      <c r="S293" s="18" t="b">
        <v>0</v>
      </c>
      <c r="T293" s="18" t="b">
        <v>0</v>
      </c>
      <c r="U293" s="18" t="b">
        <v>0</v>
      </c>
    </row>
    <row r="294" spans="1:21" ht="12.75">
      <c r="A294" s="8" t="e">
        <f t="shared" ca="1" si="20"/>
        <v>#NAME?</v>
      </c>
      <c r="B294" s="19">
        <v>45184</v>
      </c>
      <c r="C294" s="22">
        <v>89001957</v>
      </c>
      <c r="D294" s="81" t="s">
        <v>2845</v>
      </c>
      <c r="E294" s="11" t="str">
        <f>CONCATENATE("https://fjong.com/admin/pages/edit-",LEFT(D294,FIND(".",D294) - 1),"/",D294)</f>
        <v>https://fjong.com/admin/pages/edit-outfit/outfit.38c9df87fdf74c938ecc782f573a6915</v>
      </c>
      <c r="F294" s="82" t="s">
        <v>2846</v>
      </c>
      <c r="G294" s="23" t="s">
        <v>1204</v>
      </c>
      <c r="H294" s="83" t="s">
        <v>313</v>
      </c>
      <c r="I294" s="12" t="b">
        <f>VLOOKUP(H294,'Partner info'!$A$3:$B$100,2,FALSE)</f>
        <v>1</v>
      </c>
      <c r="J294" s="13" t="s">
        <v>24</v>
      </c>
      <c r="K294" s="14" t="s">
        <v>25</v>
      </c>
      <c r="L294" s="15" t="s">
        <v>286</v>
      </c>
      <c r="M294" s="96" t="s">
        <v>1023</v>
      </c>
      <c r="N294" s="16"/>
      <c r="O294" s="12">
        <v>1800</v>
      </c>
      <c r="P294" s="12">
        <v>540</v>
      </c>
      <c r="Q294" s="12"/>
      <c r="R294" s="18" t="b">
        <v>1</v>
      </c>
      <c r="S294" s="18" t="b">
        <v>0</v>
      </c>
      <c r="T294" s="18" t="b">
        <v>0</v>
      </c>
      <c r="U294" s="18" t="b">
        <v>0</v>
      </c>
    </row>
    <row r="295" spans="1:21" ht="12.75">
      <c r="A295" s="8" t="e">
        <f t="shared" ca="1" si="20"/>
        <v>#NAME?</v>
      </c>
      <c r="B295" s="9" t="s">
        <v>3078</v>
      </c>
      <c r="C295" s="22">
        <v>89004308</v>
      </c>
      <c r="D295" s="10" t="s">
        <v>3358</v>
      </c>
      <c r="E295" s="11" t="str">
        <f>CONCATENATE("https://fjong.com/admin/pages/edit-",LEFT(D295,FIND(".",D295) - 1),"/",D295)</f>
        <v>https://fjong.com/admin/pages/edit-outfit/outfit.38d994cd5ff94c69be14eea92de06029</v>
      </c>
      <c r="F295" s="23" t="s">
        <v>3359</v>
      </c>
      <c r="G295" s="23" t="s">
        <v>169</v>
      </c>
      <c r="H295" s="12" t="s">
        <v>170</v>
      </c>
      <c r="I295" s="12" t="b">
        <f>VLOOKUP(H295,'Partner info'!$A$3:$B$100,2,FALSE)</f>
        <v>1</v>
      </c>
      <c r="J295" s="13" t="s">
        <v>24</v>
      </c>
      <c r="K295" s="14" t="s">
        <v>25</v>
      </c>
      <c r="L295" s="15" t="s">
        <v>286</v>
      </c>
      <c r="M295" s="16" t="s">
        <v>1027</v>
      </c>
      <c r="N295" s="16"/>
      <c r="O295" s="12">
        <v>1700</v>
      </c>
      <c r="P295" s="12">
        <v>350</v>
      </c>
      <c r="Q295" s="21" t="s">
        <v>40</v>
      </c>
      <c r="R295" s="18" t="b">
        <v>1</v>
      </c>
      <c r="S295" s="18" t="b">
        <v>0</v>
      </c>
      <c r="T295" s="18" t="b">
        <v>0</v>
      </c>
      <c r="U295" s="18" t="b">
        <v>0</v>
      </c>
    </row>
    <row r="296" spans="1:21" ht="12.75">
      <c r="A296" s="8" t="e">
        <f t="shared" ca="1" si="20"/>
        <v>#NAME?</v>
      </c>
      <c r="B296" s="9" t="s">
        <v>3078</v>
      </c>
      <c r="C296" s="22">
        <v>89013337</v>
      </c>
      <c r="D296" s="10" t="s">
        <v>3204</v>
      </c>
      <c r="E296" s="11" t="str">
        <f>CONCATENATE("https://fjong.com/admin/pages/edit-",LEFT(D296,FIND(".",D296) - 1),"/",D296)</f>
        <v>https://fjong.com/admin/pages/edit-outfit/outfit.390d157276c243dd9bb9c7e80d440d07</v>
      </c>
      <c r="F296" s="23" t="s">
        <v>3205</v>
      </c>
      <c r="G296" s="23" t="s">
        <v>199</v>
      </c>
      <c r="H296" s="12" t="s">
        <v>199</v>
      </c>
      <c r="I296" s="12" t="b">
        <f>VLOOKUP(H296,'Partner info'!$A$3:$B$100,2,FALSE)</f>
        <v>1</v>
      </c>
      <c r="J296" s="13" t="s">
        <v>24</v>
      </c>
      <c r="K296" s="14" t="s">
        <v>25</v>
      </c>
      <c r="L296" s="15" t="s">
        <v>286</v>
      </c>
      <c r="M296" s="98" t="s">
        <v>1031</v>
      </c>
      <c r="N296" s="16"/>
      <c r="O296" s="12">
        <v>3400</v>
      </c>
      <c r="P296" s="12">
        <v>1020</v>
      </c>
      <c r="Q296" s="12"/>
      <c r="R296" s="18" t="b">
        <v>1</v>
      </c>
      <c r="S296" s="18" t="b">
        <v>0</v>
      </c>
      <c r="T296" s="18" t="b">
        <v>0</v>
      </c>
      <c r="U296" s="18" t="b">
        <v>0</v>
      </c>
    </row>
    <row r="297" spans="1:21" ht="12.75">
      <c r="A297" s="8"/>
      <c r="B297" s="19">
        <v>44938</v>
      </c>
      <c r="C297" s="9">
        <v>88200746</v>
      </c>
      <c r="D297" s="10" t="s">
        <v>210</v>
      </c>
      <c r="E297" s="20" t="s">
        <v>211</v>
      </c>
      <c r="F297" s="12" t="s">
        <v>212</v>
      </c>
      <c r="G297" s="12" t="s">
        <v>23</v>
      </c>
      <c r="H297" s="12" t="s">
        <v>23</v>
      </c>
      <c r="I297" s="12" t="b">
        <f>VLOOKUP(H297,'Partner info'!$A$3:$B$100,2,FALSE)</f>
        <v>1</v>
      </c>
      <c r="J297" s="13" t="s">
        <v>24</v>
      </c>
      <c r="K297" s="14" t="s">
        <v>25</v>
      </c>
      <c r="L297" s="15" t="s">
        <v>50</v>
      </c>
      <c r="M297" s="16" t="s">
        <v>51</v>
      </c>
      <c r="N297" s="16"/>
      <c r="O297" s="12">
        <v>500</v>
      </c>
      <c r="P297" s="12">
        <v>250</v>
      </c>
      <c r="Q297" s="21" t="s">
        <v>52</v>
      </c>
      <c r="R297" s="18" t="b">
        <v>0</v>
      </c>
      <c r="S297" s="18" t="b">
        <v>1</v>
      </c>
      <c r="T297" s="18" t="b">
        <v>1</v>
      </c>
      <c r="U297" s="18" t="b">
        <v>1</v>
      </c>
    </row>
    <row r="298" spans="1:21" ht="12.75">
      <c r="A298" s="8" t="e">
        <f t="shared" ref="A298:A339" ca="1" si="21">IF(K298="Yes",_xludf.IMAGE("https://i.imgur.com/fKx8ugK.png",3),IF(K298="Not found",_xludf.IMAGE("https://i.imgur.com/NnPyonJ.png",3),IF(K298="",_xludf.IMAGE("https://i.imgur.com/x4IXK6M.png",3))))</f>
        <v>#NAME?</v>
      </c>
      <c r="B298" s="19" t="s">
        <v>20</v>
      </c>
      <c r="C298" s="9" t="s">
        <v>2039</v>
      </c>
      <c r="D298" s="10" t="s">
        <v>2040</v>
      </c>
      <c r="E298" s="20" t="str">
        <f>CONCATENATE("https://fjong.com/admin/pages/edit-",LEFT(D298,FIND(".",D298) - 1),"/",D298)</f>
        <v>https://fjong.com/admin/pages/edit-outfit/outfit.393f43fc57454e2dbda75a2e34d5b672</v>
      </c>
      <c r="F298" s="12" t="s">
        <v>2041</v>
      </c>
      <c r="G298" s="12" t="s">
        <v>216</v>
      </c>
      <c r="H298" s="12" t="s">
        <v>57</v>
      </c>
      <c r="I298" s="12" t="b">
        <f>VLOOKUP(H298,'Partner info'!$A$3:$B$100,2,FALSE)</f>
        <v>1</v>
      </c>
      <c r="J298" s="13" t="s">
        <v>24</v>
      </c>
      <c r="K298" s="14" t="s">
        <v>25</v>
      </c>
      <c r="L298" s="15" t="s">
        <v>286</v>
      </c>
      <c r="M298" s="16" t="s">
        <v>1037</v>
      </c>
      <c r="N298" s="16"/>
      <c r="O298" s="12">
        <v>2000</v>
      </c>
      <c r="P298" s="12">
        <v>449</v>
      </c>
      <c r="Q298" s="12"/>
      <c r="R298" s="18" t="b">
        <v>1</v>
      </c>
      <c r="S298" s="18" t="b">
        <v>0</v>
      </c>
      <c r="T298" s="18" t="b">
        <v>0</v>
      </c>
      <c r="U298" s="18" t="b">
        <v>0</v>
      </c>
    </row>
    <row r="299" spans="1:21" ht="15">
      <c r="A299" s="8" t="e">
        <f t="shared" ca="1" si="21"/>
        <v>#NAME?</v>
      </c>
      <c r="B299" s="19">
        <v>44936</v>
      </c>
      <c r="C299" s="9">
        <v>10689068</v>
      </c>
      <c r="D299" s="10" t="s">
        <v>642</v>
      </c>
      <c r="E299" s="20" t="s">
        <v>643</v>
      </c>
      <c r="F299" s="12" t="s">
        <v>644</v>
      </c>
      <c r="G299" s="12" t="s">
        <v>31</v>
      </c>
      <c r="H299" s="12" t="s">
        <v>32</v>
      </c>
      <c r="I299" s="12" t="b">
        <f>VLOOKUP(H299,'Partner info'!$A$3:$B$100,2,FALSE)</f>
        <v>1</v>
      </c>
      <c r="J299" s="13" t="s">
        <v>24</v>
      </c>
      <c r="K299" s="14" t="s">
        <v>25</v>
      </c>
      <c r="L299" s="15" t="s">
        <v>286</v>
      </c>
      <c r="M299" s="55" t="s">
        <v>1043</v>
      </c>
      <c r="N299" s="99"/>
      <c r="O299" s="12">
        <v>1500</v>
      </c>
      <c r="P299" s="12">
        <v>450</v>
      </c>
      <c r="Q299" s="12"/>
      <c r="R299" s="18" t="b">
        <v>1</v>
      </c>
      <c r="S299" s="18" t="b">
        <v>0</v>
      </c>
      <c r="T299" s="18" t="b">
        <v>0</v>
      </c>
      <c r="U299" s="18" t="b">
        <v>0</v>
      </c>
    </row>
    <row r="300" spans="1:21" ht="12.75">
      <c r="A300" s="8" t="e">
        <f t="shared" ca="1" si="21"/>
        <v>#NAME?</v>
      </c>
      <c r="B300" s="9" t="s">
        <v>295</v>
      </c>
      <c r="C300" s="22">
        <v>88000434</v>
      </c>
      <c r="D300" s="23" t="s">
        <v>2639</v>
      </c>
      <c r="E300" s="11" t="str">
        <f>CONCATENATE("https://fjong.com/admin/pages/edit-",LEFT(D300,FIND(".",D300) - 1),"/",D300)</f>
        <v>https://fjong.com/admin/pages/edit-outfit/outfit.394da7e98f8a4531b64e45da73749eec</v>
      </c>
      <c r="F300" s="23" t="s">
        <v>2640</v>
      </c>
      <c r="G300" s="23" t="s">
        <v>364</v>
      </c>
      <c r="H300" s="12" t="s">
        <v>32</v>
      </c>
      <c r="I300" s="12" t="b">
        <f>VLOOKUP(H300,'Partner info'!$A$3:$B$100,2,FALSE)</f>
        <v>1</v>
      </c>
      <c r="J300" s="13" t="s">
        <v>24</v>
      </c>
      <c r="K300" s="14" t="s">
        <v>25</v>
      </c>
      <c r="L300" s="15" t="s">
        <v>286</v>
      </c>
      <c r="M300" s="16" t="s">
        <v>1047</v>
      </c>
      <c r="N300" s="16"/>
      <c r="O300" s="12">
        <v>2800</v>
      </c>
      <c r="P300" s="12">
        <v>800</v>
      </c>
      <c r="Q300" s="12"/>
      <c r="R300" s="18" t="b">
        <v>1</v>
      </c>
      <c r="S300" s="18" t="b">
        <v>0</v>
      </c>
      <c r="T300" s="18" t="b">
        <v>0</v>
      </c>
      <c r="U300" s="18" t="b">
        <v>0</v>
      </c>
    </row>
    <row r="301" spans="1:21" ht="12.75">
      <c r="A301" s="8" t="e">
        <f t="shared" ca="1" si="21"/>
        <v>#NAME?</v>
      </c>
      <c r="B301" s="19">
        <v>44858</v>
      </c>
      <c r="C301" s="9">
        <v>88000660</v>
      </c>
      <c r="D301" s="10" t="s">
        <v>1598</v>
      </c>
      <c r="E301" s="20" t="s">
        <v>1599</v>
      </c>
      <c r="F301" s="12" t="s">
        <v>1600</v>
      </c>
      <c r="G301" s="12" t="s">
        <v>294</v>
      </c>
      <c r="H301" s="12" t="s">
        <v>32</v>
      </c>
      <c r="I301" s="12" t="b">
        <f>VLOOKUP(H301,'Partner info'!$A$3:$B$100,2,FALSE)</f>
        <v>1</v>
      </c>
      <c r="J301" s="13" t="s">
        <v>24</v>
      </c>
      <c r="K301" s="14" t="s">
        <v>25</v>
      </c>
      <c r="L301" s="15" t="s">
        <v>286</v>
      </c>
      <c r="M301" s="16" t="s">
        <v>1051</v>
      </c>
      <c r="N301" s="16"/>
      <c r="O301" s="12">
        <v>1800</v>
      </c>
      <c r="P301" s="12">
        <v>500</v>
      </c>
      <c r="Q301" s="12"/>
      <c r="R301" s="18" t="b">
        <v>1</v>
      </c>
      <c r="S301" s="18" t="b">
        <v>0</v>
      </c>
      <c r="T301" s="18" t="b">
        <v>0</v>
      </c>
      <c r="U301" s="18" t="b">
        <v>0</v>
      </c>
    </row>
    <row r="302" spans="1:21" ht="12.75">
      <c r="A302" s="8" t="e">
        <f t="shared" ca="1" si="21"/>
        <v>#NAME?</v>
      </c>
      <c r="B302" s="9" t="s">
        <v>3078</v>
      </c>
      <c r="C302" s="22">
        <v>89001707</v>
      </c>
      <c r="D302" s="10" t="s">
        <v>3083</v>
      </c>
      <c r="E302" s="11" t="str">
        <f>CONCATENATE("https://fjong.com/admin/pages/edit-",LEFT(D302,FIND(".",D302) - 1),"/",D302)</f>
        <v>https://fjong.com/admin/pages/edit-outfit/outfit.39b181c7c54a4e5187bdb7bdad7792df</v>
      </c>
      <c r="F302" s="23" t="s">
        <v>3084</v>
      </c>
      <c r="G302" s="23" t="s">
        <v>99</v>
      </c>
      <c r="H302" s="12" t="s">
        <v>89</v>
      </c>
      <c r="I302" s="12" t="b">
        <f>VLOOKUP(H302,'Partner info'!$A$3:$B$100,2,FALSE)</f>
        <v>1</v>
      </c>
      <c r="J302" s="13" t="s">
        <v>24</v>
      </c>
      <c r="K302" s="14" t="s">
        <v>25</v>
      </c>
      <c r="L302" s="15" t="s">
        <v>286</v>
      </c>
      <c r="M302" s="16" t="s">
        <v>1054</v>
      </c>
      <c r="N302" s="16"/>
      <c r="O302" s="12">
        <v>1700</v>
      </c>
      <c r="P302" s="12">
        <v>449</v>
      </c>
      <c r="Q302" s="12"/>
      <c r="R302" s="18" t="b">
        <v>1</v>
      </c>
      <c r="S302" s="18" t="b">
        <v>0</v>
      </c>
      <c r="T302" s="18" t="b">
        <v>0</v>
      </c>
      <c r="U302" s="18" t="b">
        <v>0</v>
      </c>
    </row>
    <row r="303" spans="1:21" ht="12.75">
      <c r="A303" s="8" t="e">
        <f t="shared" ca="1" si="21"/>
        <v>#NAME?</v>
      </c>
      <c r="B303" s="19">
        <v>45092</v>
      </c>
      <c r="C303" s="22">
        <v>88200116</v>
      </c>
      <c r="D303" s="10" t="s">
        <v>1312</v>
      </c>
      <c r="E303" s="11" t="str">
        <f>CONCATENATE("https://fjong.com/admin/pages/edit-",LEFT(D303,FIND(".",D303) - 1),"/",D303)</f>
        <v>https://fjong.com/admin/pages/edit-outfit/outfit.39f6678e369b47c5adc9551d16f15c78</v>
      </c>
      <c r="F303" s="23" t="s">
        <v>1313</v>
      </c>
      <c r="G303" s="23" t="s">
        <v>402</v>
      </c>
      <c r="H303" s="12" t="s">
        <v>57</v>
      </c>
      <c r="I303" s="12" t="b">
        <f>VLOOKUP(H303,'Partner info'!$A$3:$B$100,2,FALSE)</f>
        <v>1</v>
      </c>
      <c r="J303" s="13" t="s">
        <v>24</v>
      </c>
      <c r="K303" s="14" t="s">
        <v>25</v>
      </c>
      <c r="L303" s="15" t="s">
        <v>286</v>
      </c>
      <c r="M303" s="16" t="s">
        <v>1057</v>
      </c>
      <c r="N303" s="16"/>
      <c r="O303" s="12">
        <v>1700</v>
      </c>
      <c r="P303" s="12">
        <v>549</v>
      </c>
      <c r="Q303" s="21" t="s">
        <v>40</v>
      </c>
      <c r="R303" s="18" t="b">
        <v>0</v>
      </c>
      <c r="S303" s="18" t="b">
        <v>0</v>
      </c>
      <c r="T303" s="18" t="b">
        <v>0</v>
      </c>
      <c r="U303" s="18" t="b">
        <v>0</v>
      </c>
    </row>
    <row r="304" spans="1:21" ht="12.75">
      <c r="A304" s="8" t="e">
        <f t="shared" ca="1" si="21"/>
        <v>#NAME?</v>
      </c>
      <c r="B304" s="19">
        <v>45169</v>
      </c>
      <c r="C304" s="22">
        <v>89001533</v>
      </c>
      <c r="D304" s="10" t="s">
        <v>327</v>
      </c>
      <c r="E304" s="11" t="str">
        <f>CONCATENATE("https://fjong.com/admin/pages/edit-",LEFT(D304,FIND(".",D304) - 1),"/",D304)</f>
        <v>https://fjong.com/admin/pages/edit-outfit/outfit.3a174f6aec064071a6216f122061483d</v>
      </c>
      <c r="F304" s="23" t="s">
        <v>328</v>
      </c>
      <c r="G304" s="23" t="s">
        <v>301</v>
      </c>
      <c r="H304" s="12" t="s">
        <v>301</v>
      </c>
      <c r="I304" s="12" t="b">
        <f>VLOOKUP(H304,'Partner info'!$A$3:$B$100,2,FALSE)</f>
        <v>1</v>
      </c>
      <c r="J304" s="13" t="s">
        <v>24</v>
      </c>
      <c r="K304" s="14" t="s">
        <v>25</v>
      </c>
      <c r="L304" s="15" t="s">
        <v>286</v>
      </c>
      <c r="M304" s="16" t="s">
        <v>1060</v>
      </c>
      <c r="N304" s="16"/>
      <c r="O304" s="12">
        <v>2400</v>
      </c>
      <c r="P304" s="12">
        <v>400</v>
      </c>
      <c r="Q304" s="12"/>
      <c r="R304" s="18" t="b">
        <v>1</v>
      </c>
      <c r="S304" s="18" t="b">
        <v>0</v>
      </c>
      <c r="T304" s="18" t="b">
        <v>0</v>
      </c>
      <c r="U304" s="18" t="b">
        <v>0</v>
      </c>
    </row>
    <row r="305" spans="1:21" ht="12.75">
      <c r="A305" s="8" t="e">
        <f t="shared" ca="1" si="21"/>
        <v>#NAME?</v>
      </c>
      <c r="B305" s="57">
        <v>45056</v>
      </c>
      <c r="C305" s="43">
        <v>89001926</v>
      </c>
      <c r="D305" s="44" t="s">
        <v>2766</v>
      </c>
      <c r="E305" s="58" t="str">
        <f>CONCATENATE("https://fjong.com/admin/pages/edit-",LEFT(D305,FIND(".",D305) - 1),"/",D305)</f>
        <v>https://fjong.com/admin/pages/edit-outfit/outfit.3a3557e0b2c54ed3b44627203798f058</v>
      </c>
      <c r="F305" s="59" t="s">
        <v>2767</v>
      </c>
      <c r="G305" s="46" t="s">
        <v>483</v>
      </c>
      <c r="H305" s="46" t="s">
        <v>483</v>
      </c>
      <c r="I305" s="12" t="b">
        <f>VLOOKUP(H305,'Partner info'!$A$3:$B$100,2,FALSE)</f>
        <v>0</v>
      </c>
      <c r="J305" s="47" t="s">
        <v>24</v>
      </c>
      <c r="K305" s="14" t="s">
        <v>25</v>
      </c>
      <c r="L305" s="15" t="s">
        <v>286</v>
      </c>
      <c r="M305" s="16" t="s">
        <v>1064</v>
      </c>
      <c r="N305" s="16"/>
      <c r="O305" s="12">
        <v>1650</v>
      </c>
      <c r="P305" s="21">
        <v>495</v>
      </c>
      <c r="Q305" s="21" t="s">
        <v>145</v>
      </c>
      <c r="R305" s="18" t="b">
        <v>0</v>
      </c>
      <c r="S305" s="18" t="b">
        <v>0</v>
      </c>
      <c r="T305" s="18" t="b">
        <v>0</v>
      </c>
      <c r="U305" s="18" t="b">
        <v>0</v>
      </c>
    </row>
    <row r="306" spans="1:21" ht="12.75">
      <c r="A306" s="8" t="e">
        <f t="shared" ca="1" si="21"/>
        <v>#NAME?</v>
      </c>
      <c r="B306" s="19">
        <v>44938</v>
      </c>
      <c r="C306" s="9">
        <v>89001151</v>
      </c>
      <c r="D306" s="10" t="s">
        <v>81</v>
      </c>
      <c r="E306" s="20" t="s">
        <v>82</v>
      </c>
      <c r="F306" s="12" t="s">
        <v>83</v>
      </c>
      <c r="G306" s="12" t="s">
        <v>23</v>
      </c>
      <c r="H306" s="12" t="s">
        <v>23</v>
      </c>
      <c r="I306" s="12" t="b">
        <f>VLOOKUP(H306,'Partner info'!$A$3:$B$100,2,FALSE)</f>
        <v>1</v>
      </c>
      <c r="J306" s="13" t="s">
        <v>24</v>
      </c>
      <c r="K306" s="14" t="s">
        <v>25</v>
      </c>
      <c r="L306" s="15" t="s">
        <v>286</v>
      </c>
      <c r="M306" s="16" t="s">
        <v>1068</v>
      </c>
      <c r="N306" s="16"/>
      <c r="O306" s="12">
        <v>900</v>
      </c>
      <c r="P306" s="12">
        <v>300</v>
      </c>
      <c r="Q306" s="12"/>
      <c r="R306" s="18" t="b">
        <v>1</v>
      </c>
      <c r="S306" s="18" t="b">
        <v>0</v>
      </c>
      <c r="T306" s="18" t="b">
        <v>0</v>
      </c>
      <c r="U306" s="18" t="b">
        <v>0</v>
      </c>
    </row>
    <row r="307" spans="1:21" ht="12.75">
      <c r="A307" s="8" t="e">
        <f t="shared" ca="1" si="21"/>
        <v>#NAME?</v>
      </c>
      <c r="B307" s="57">
        <v>45184</v>
      </c>
      <c r="C307" s="74">
        <v>89007686</v>
      </c>
      <c r="D307" s="123" t="s">
        <v>2924</v>
      </c>
      <c r="E307" s="45" t="str">
        <f>CONCATENATE("https://fjong.com/admin/pages/edit-",LEFT(D307,FIND(".",D307) - 1),"/",D307)</f>
        <v>https://fjong.com/admin/pages/edit-outfit/outfit.3acde9229dd040e09a80a645d4912c3f</v>
      </c>
      <c r="F307" s="124" t="s">
        <v>2925</v>
      </c>
      <c r="G307" s="75" t="s">
        <v>2820</v>
      </c>
      <c r="H307" s="125" t="s">
        <v>2820</v>
      </c>
      <c r="I307" s="12" t="e">
        <f>VLOOKUP(H307,'Partner info'!$A$3:$B$100,2,FALSE)</f>
        <v>#N/A</v>
      </c>
      <c r="J307" s="47" t="s">
        <v>24</v>
      </c>
      <c r="K307" s="14" t="s">
        <v>25</v>
      </c>
      <c r="L307" s="15" t="s">
        <v>286</v>
      </c>
      <c r="M307" s="16"/>
      <c r="N307" s="16"/>
      <c r="O307" s="12">
        <v>2200</v>
      </c>
      <c r="P307" s="21">
        <v>660</v>
      </c>
      <c r="Q307" s="21"/>
      <c r="R307" s="18" t="b">
        <v>1</v>
      </c>
      <c r="S307" s="18" t="b">
        <v>0</v>
      </c>
      <c r="T307" s="18" t="b">
        <v>0</v>
      </c>
      <c r="U307" s="18" t="b">
        <v>0</v>
      </c>
    </row>
    <row r="308" spans="1:21" ht="12.75">
      <c r="A308" s="8" t="e">
        <f t="shared" ca="1" si="21"/>
        <v>#NAME?</v>
      </c>
      <c r="B308" s="19">
        <v>45056</v>
      </c>
      <c r="C308" s="9">
        <v>88000739</v>
      </c>
      <c r="D308" s="10" t="s">
        <v>1286</v>
      </c>
      <c r="E308" s="11" t="str">
        <f>CONCATENATE("https://fjong.com/admin/pages/edit-",LEFT(D308,FIND(".",D308) - 1),"/",D308)</f>
        <v>https://fjong.com/admin/pages/edit-outfit/outfit.3ae8377476ab4594b00bd3a7790e9549</v>
      </c>
      <c r="F308" s="12" t="s">
        <v>1287</v>
      </c>
      <c r="G308" s="12" t="s">
        <v>110</v>
      </c>
      <c r="H308" s="12" t="s">
        <v>32</v>
      </c>
      <c r="I308" s="12" t="b">
        <f>VLOOKUP(H308,'Partner info'!$A$3:$B$100,2,FALSE)</f>
        <v>1</v>
      </c>
      <c r="J308" s="13" t="s">
        <v>24</v>
      </c>
      <c r="K308" s="14" t="s">
        <v>25</v>
      </c>
      <c r="L308" s="15" t="s">
        <v>286</v>
      </c>
      <c r="M308" s="16" t="s">
        <v>1074</v>
      </c>
      <c r="N308" s="16"/>
      <c r="O308" s="12">
        <v>1900</v>
      </c>
      <c r="P308" s="12">
        <v>449</v>
      </c>
      <c r="Q308" s="12"/>
      <c r="R308" s="18" t="b">
        <v>1</v>
      </c>
      <c r="S308" s="18" t="b">
        <v>0</v>
      </c>
      <c r="T308" s="18" t="b">
        <v>0</v>
      </c>
      <c r="U308" s="18" t="b">
        <v>0</v>
      </c>
    </row>
    <row r="309" spans="1:21" ht="12.75">
      <c r="A309" s="8" t="e">
        <f t="shared" ca="1" si="21"/>
        <v>#NAME?</v>
      </c>
      <c r="B309" s="9" t="s">
        <v>20</v>
      </c>
      <c r="C309" s="9">
        <v>89001147</v>
      </c>
      <c r="D309" s="10" t="s">
        <v>112</v>
      </c>
      <c r="E309" s="11" t="str">
        <f>CONCATENATE("https://fjong.com/admin/pages/edit-",LEFT(D309,FIND(".",D309) - 1),"/",D309)</f>
        <v>https://fjong.com/admin/pages/edit-outfit/outfit.3b17efa43ae04df69134f54f492354d2</v>
      </c>
      <c r="F309" s="12" t="s">
        <v>113</v>
      </c>
      <c r="G309" s="12" t="s">
        <v>23</v>
      </c>
      <c r="H309" s="12" t="s">
        <v>23</v>
      </c>
      <c r="I309" s="12" t="b">
        <f>VLOOKUP(H309,'Partner info'!$A$3:$B$100,2,FALSE)</f>
        <v>1</v>
      </c>
      <c r="J309" s="13" t="s">
        <v>24</v>
      </c>
      <c r="K309" s="14" t="s">
        <v>25</v>
      </c>
      <c r="L309" s="15" t="s">
        <v>286</v>
      </c>
      <c r="M309" s="16" t="s">
        <v>1078</v>
      </c>
      <c r="N309" s="16"/>
      <c r="O309" s="12">
        <v>1300</v>
      </c>
      <c r="P309" s="12">
        <v>150</v>
      </c>
      <c r="Q309" s="12"/>
      <c r="R309" s="18" t="b">
        <v>1</v>
      </c>
      <c r="S309" s="18" t="b">
        <v>0</v>
      </c>
      <c r="T309" s="18" t="b">
        <v>0</v>
      </c>
      <c r="U309" s="18" t="b">
        <v>0</v>
      </c>
    </row>
    <row r="310" spans="1:21" ht="12.75">
      <c r="A310" s="8" t="e">
        <f t="shared" ca="1" si="21"/>
        <v>#NAME?</v>
      </c>
      <c r="B310" s="9" t="s">
        <v>20</v>
      </c>
      <c r="C310" s="9">
        <v>10688877</v>
      </c>
      <c r="D310" s="10" t="s">
        <v>747</v>
      </c>
      <c r="E310" s="11" t="str">
        <f>CONCATENATE("https://fjong.com/admin/pages/edit-",LEFT(D310,FIND(".",D310) - 1),"/",D310)</f>
        <v>https://fjong.com/admin/pages/edit-outfit/outfit.3b756132543a45d4a94b9bebb0aaebfb</v>
      </c>
      <c r="F310" s="12" t="s">
        <v>748</v>
      </c>
      <c r="G310" s="12" t="s">
        <v>347</v>
      </c>
      <c r="H310" s="12" t="s">
        <v>32</v>
      </c>
      <c r="I310" s="12" t="b">
        <f>VLOOKUP(H310,'Partner info'!$A$3:$B$100,2,FALSE)</f>
        <v>1</v>
      </c>
      <c r="J310" s="13" t="s">
        <v>24</v>
      </c>
      <c r="K310" s="14" t="s">
        <v>25</v>
      </c>
      <c r="L310" s="15" t="s">
        <v>286</v>
      </c>
      <c r="M310" s="16" t="s">
        <v>1082</v>
      </c>
      <c r="N310" s="16"/>
      <c r="O310" s="12">
        <v>1700</v>
      </c>
      <c r="P310" s="12">
        <v>649</v>
      </c>
      <c r="Q310" s="12"/>
      <c r="R310" s="18" t="b">
        <v>1</v>
      </c>
      <c r="S310" s="18" t="b">
        <v>0</v>
      </c>
      <c r="T310" s="18" t="b">
        <v>0</v>
      </c>
      <c r="U310" s="18" t="b">
        <v>0</v>
      </c>
    </row>
    <row r="311" spans="1:21" ht="12.75">
      <c r="A311" s="8" t="e">
        <f t="shared" ca="1" si="21"/>
        <v>#NAME?</v>
      </c>
      <c r="B311" s="19">
        <v>44936</v>
      </c>
      <c r="C311" s="9">
        <v>88001787</v>
      </c>
      <c r="D311" s="10" t="s">
        <v>1771</v>
      </c>
      <c r="E311" s="20" t="s">
        <v>1772</v>
      </c>
      <c r="F311" s="12" t="s">
        <v>1773</v>
      </c>
      <c r="G311" s="12" t="s">
        <v>169</v>
      </c>
      <c r="H311" s="12" t="s">
        <v>170</v>
      </c>
      <c r="I311" s="12" t="b">
        <f>VLOOKUP(H311,'Partner info'!$A$3:$B$100,2,FALSE)</f>
        <v>1</v>
      </c>
      <c r="J311" s="13" t="s">
        <v>24</v>
      </c>
      <c r="K311" s="14" t="s">
        <v>25</v>
      </c>
      <c r="L311" s="15" t="s">
        <v>286</v>
      </c>
      <c r="M311" s="16" t="s">
        <v>287</v>
      </c>
      <c r="N311" s="16"/>
      <c r="O311" s="12">
        <v>2000</v>
      </c>
      <c r="P311" s="12">
        <v>499</v>
      </c>
      <c r="Q311" s="12"/>
      <c r="R311" s="18" t="b">
        <v>1</v>
      </c>
      <c r="S311" s="18" t="b">
        <v>0</v>
      </c>
      <c r="T311" s="18" t="b">
        <v>0</v>
      </c>
      <c r="U311" s="18" t="b">
        <v>0</v>
      </c>
    </row>
    <row r="312" spans="1:21" ht="12.75">
      <c r="A312" s="1" t="e">
        <f t="shared" ca="1" si="21"/>
        <v>#NAME?</v>
      </c>
      <c r="B312" s="19">
        <v>45188</v>
      </c>
      <c r="C312" s="22">
        <v>89007145</v>
      </c>
      <c r="D312" s="10" t="s">
        <v>2391</v>
      </c>
      <c r="E312" s="11" t="str">
        <f>CONCATENATE("https://fjong.com/admin/pages/edit-",LEFT(D312,FIND(".",D312) - 1),"/",D312)</f>
        <v>https://fjong.com/admin/pages/edit-outfit/outfit.3bd0846989404ef0ab5bcfa3aa73224f</v>
      </c>
      <c r="F312" s="23" t="s">
        <v>2387</v>
      </c>
      <c r="G312" s="23" t="s">
        <v>2259</v>
      </c>
      <c r="H312" s="12" t="s">
        <v>2259</v>
      </c>
      <c r="I312" s="12" t="b">
        <f>VLOOKUP(H312,'Partner info'!$A$3:$B$100,2,FALSE)</f>
        <v>1</v>
      </c>
      <c r="J312" s="13" t="s">
        <v>24</v>
      </c>
      <c r="K312" s="14" t="s">
        <v>25</v>
      </c>
      <c r="L312" s="15" t="s">
        <v>338</v>
      </c>
      <c r="M312" s="16" t="s">
        <v>1090</v>
      </c>
      <c r="N312" s="101" t="s">
        <v>1091</v>
      </c>
      <c r="O312" s="12">
        <v>1800</v>
      </c>
      <c r="P312" s="12">
        <v>449</v>
      </c>
      <c r="Q312" s="21" t="s">
        <v>52</v>
      </c>
      <c r="R312" s="18" t="b">
        <v>0</v>
      </c>
      <c r="S312" s="18" t="b">
        <v>1</v>
      </c>
      <c r="T312" s="18" t="b">
        <v>1</v>
      </c>
      <c r="U312" s="18" t="b">
        <v>0</v>
      </c>
    </row>
    <row r="313" spans="1:21" ht="12.75">
      <c r="A313" s="8" t="e">
        <f t="shared" ca="1" si="21"/>
        <v>#NAME?</v>
      </c>
      <c r="B313" s="9" t="s">
        <v>3078</v>
      </c>
      <c r="C313" s="22">
        <v>89004123</v>
      </c>
      <c r="D313" s="10" t="s">
        <v>3266</v>
      </c>
      <c r="E313" s="11" t="str">
        <f>CONCATENATE("https://fjong.com/admin/pages/edit-",LEFT(D313,FIND(".",D313) - 1),"/",D313)</f>
        <v>https://fjong.com/admin/pages/edit-outfit/outfit.3bd3895e591d4b48bf8d65aa5099a4d5</v>
      </c>
      <c r="F313" s="23" t="s">
        <v>3267</v>
      </c>
      <c r="G313" s="23" t="s">
        <v>361</v>
      </c>
      <c r="H313" s="12" t="s">
        <v>1293</v>
      </c>
      <c r="I313" s="12" t="b">
        <f>VLOOKUP(H313,'Partner info'!$A$3:$B$100,2,FALSE)</f>
        <v>1</v>
      </c>
      <c r="J313" s="13" t="s">
        <v>24</v>
      </c>
      <c r="K313" s="14" t="s">
        <v>61</v>
      </c>
      <c r="L313" s="15" t="s">
        <v>286</v>
      </c>
      <c r="M313" s="55" t="s">
        <v>793</v>
      </c>
      <c r="N313" s="16"/>
      <c r="O313" s="12">
        <v>15000</v>
      </c>
      <c r="P313" s="12">
        <v>4500</v>
      </c>
      <c r="Q313" s="12"/>
      <c r="R313" s="18" t="b">
        <v>0</v>
      </c>
      <c r="S313" s="18" t="b">
        <v>0</v>
      </c>
      <c r="T313" s="18" t="b">
        <v>0</v>
      </c>
      <c r="U313" s="18" t="b">
        <v>0</v>
      </c>
    </row>
    <row r="314" spans="1:21" ht="12.75">
      <c r="A314" s="1" t="e">
        <f t="shared" ca="1" si="21"/>
        <v>#NAME?</v>
      </c>
      <c r="B314" s="9" t="s">
        <v>3078</v>
      </c>
      <c r="C314" s="22">
        <v>88100916</v>
      </c>
      <c r="D314" s="10" t="s">
        <v>3232</v>
      </c>
      <c r="E314" s="11" t="str">
        <f>CONCATENATE("https://fjong.com/admin/pages/edit-",LEFT(D314,FIND(".",D314) - 1),"/",D314)</f>
        <v>https://fjong.com/admin/pages/edit-outfit/outfit.3bf31303950d46adaac9667abebbc50a</v>
      </c>
      <c r="F314" s="23" t="s">
        <v>3233</v>
      </c>
      <c r="G314" s="23" t="s">
        <v>88</v>
      </c>
      <c r="H314" s="12" t="s">
        <v>57</v>
      </c>
      <c r="I314" s="12" t="b">
        <f>VLOOKUP(H314,'Partner info'!$A$3:$B$100,2,FALSE)</f>
        <v>1</v>
      </c>
      <c r="J314" s="13" t="s">
        <v>24</v>
      </c>
      <c r="K314" s="14" t="s">
        <v>25</v>
      </c>
      <c r="L314" s="15" t="s">
        <v>286</v>
      </c>
      <c r="M314" s="16" t="s">
        <v>1098</v>
      </c>
      <c r="N314" s="16"/>
      <c r="O314" s="12">
        <v>1900</v>
      </c>
      <c r="P314" s="12">
        <v>450</v>
      </c>
      <c r="Q314" s="21" t="s">
        <v>52</v>
      </c>
      <c r="R314" s="18" t="b">
        <v>0</v>
      </c>
      <c r="S314" s="18" t="b">
        <v>1</v>
      </c>
      <c r="T314" s="18" t="b">
        <v>1</v>
      </c>
      <c r="U314" s="18" t="b">
        <v>1</v>
      </c>
    </row>
    <row r="315" spans="1:21" ht="12.75">
      <c r="A315" s="8" t="e">
        <f t="shared" ca="1" si="21"/>
        <v>#NAME?</v>
      </c>
      <c r="B315" s="19">
        <v>44819</v>
      </c>
      <c r="C315" s="9">
        <v>88200445</v>
      </c>
      <c r="D315" s="10" t="s">
        <v>158</v>
      </c>
      <c r="E315" s="20" t="s">
        <v>159</v>
      </c>
      <c r="F315" s="12" t="s">
        <v>160</v>
      </c>
      <c r="G315" s="12" t="s">
        <v>67</v>
      </c>
      <c r="H315" s="12" t="s">
        <v>67</v>
      </c>
      <c r="I315" s="12" t="b">
        <f>VLOOKUP(H315,'Partner info'!$A$3:$B$100,2,FALSE)</f>
        <v>1</v>
      </c>
      <c r="J315" s="13" t="s">
        <v>24</v>
      </c>
      <c r="K315" s="14" t="s">
        <v>25</v>
      </c>
      <c r="L315" s="15" t="s">
        <v>286</v>
      </c>
      <c r="M315" s="16" t="s">
        <v>1102</v>
      </c>
      <c r="N315" s="16"/>
      <c r="O315" s="12">
        <v>1700</v>
      </c>
      <c r="P315" s="12">
        <v>499</v>
      </c>
      <c r="Q315" s="12"/>
      <c r="R315" s="18" t="b">
        <v>1</v>
      </c>
      <c r="S315" s="18" t="b">
        <v>0</v>
      </c>
      <c r="T315" s="18" t="b">
        <v>0</v>
      </c>
      <c r="U315" s="18" t="b">
        <v>0</v>
      </c>
    </row>
    <row r="316" spans="1:21" ht="12.75">
      <c r="A316" s="8" t="e">
        <f t="shared" ca="1" si="21"/>
        <v>#NAME?</v>
      </c>
      <c r="B316" s="19">
        <v>45272</v>
      </c>
      <c r="C316" s="22">
        <v>88200969</v>
      </c>
      <c r="D316" s="10" t="s">
        <v>1510</v>
      </c>
      <c r="E316" s="11" t="str">
        <f>CONCATENATE("https://fjong.com/admin/pages/edit-",LEFT(D316,FIND(".",D316) - 1),"/",D316)</f>
        <v>https://fjong.com/admin/pages/edit-outfit/outfit.3ca39a7438e141ff8f0ba18b67d92062</v>
      </c>
      <c r="F316" s="23" t="s">
        <v>1511</v>
      </c>
      <c r="G316" s="23" t="s">
        <v>31</v>
      </c>
      <c r="H316" s="12" t="s">
        <v>31</v>
      </c>
      <c r="I316" s="12" t="b">
        <f>VLOOKUP(H316,'Partner info'!$A$3:$B$100,2,FALSE)</f>
        <v>1</v>
      </c>
      <c r="J316" s="13" t="s">
        <v>24</v>
      </c>
      <c r="K316" s="14" t="s">
        <v>25</v>
      </c>
      <c r="L316" s="15" t="s">
        <v>286</v>
      </c>
      <c r="M316" s="16" t="s">
        <v>1107</v>
      </c>
      <c r="N316" s="16"/>
      <c r="O316" s="12">
        <v>1100</v>
      </c>
      <c r="P316" s="12">
        <v>400</v>
      </c>
      <c r="Q316" s="12"/>
      <c r="R316" s="18" t="b">
        <v>1</v>
      </c>
      <c r="S316" s="18" t="b">
        <v>0</v>
      </c>
      <c r="T316" s="18" t="b">
        <v>0</v>
      </c>
      <c r="U316" s="18" t="b">
        <v>0</v>
      </c>
    </row>
    <row r="317" spans="1:21" ht="12.75">
      <c r="A317" s="8" t="e">
        <f t="shared" ca="1" si="21"/>
        <v>#NAME?</v>
      </c>
      <c r="B317" s="19">
        <v>45061</v>
      </c>
      <c r="C317" s="22">
        <v>89003748</v>
      </c>
      <c r="D317" s="10" t="s">
        <v>2560</v>
      </c>
      <c r="E317" s="11" t="str">
        <f>CONCATENATE("https://fjong.com/admin/pages/edit-",LEFT(D317,FIND(".",D317) - 1),"/",D317)</f>
        <v>https://fjong.com/admin/pages/edit-outfit/outfit.3cb32ed1719c4c9d885517a781cea52e</v>
      </c>
      <c r="F317" s="23" t="s">
        <v>2561</v>
      </c>
      <c r="G317" s="23" t="s">
        <v>199</v>
      </c>
      <c r="H317" s="23" t="s">
        <v>199</v>
      </c>
      <c r="I317" s="12" t="b">
        <f>VLOOKUP(H317,'Partner info'!$A$3:$B$100,2,FALSE)</f>
        <v>1</v>
      </c>
      <c r="J317" s="13" t="s">
        <v>24</v>
      </c>
      <c r="K317" s="14" t="s">
        <v>61</v>
      </c>
      <c r="L317" s="15" t="s">
        <v>286</v>
      </c>
      <c r="M317" s="16" t="s">
        <v>1110</v>
      </c>
      <c r="N317" s="16"/>
      <c r="O317" s="12">
        <v>900</v>
      </c>
      <c r="P317" s="12">
        <v>300</v>
      </c>
      <c r="Q317" s="12"/>
      <c r="R317" s="18" t="b">
        <v>0</v>
      </c>
      <c r="S317" s="18" t="b">
        <v>0</v>
      </c>
      <c r="T317" s="18" t="b">
        <v>0</v>
      </c>
      <c r="U317" s="18" t="b">
        <v>0</v>
      </c>
    </row>
    <row r="318" spans="1:21" ht="12.75">
      <c r="A318" s="8" t="e">
        <f t="shared" ca="1" si="21"/>
        <v>#NAME?</v>
      </c>
      <c r="B318" s="19">
        <v>45188</v>
      </c>
      <c r="C318" s="22">
        <v>88000151</v>
      </c>
      <c r="D318" s="10" t="s">
        <v>1848</v>
      </c>
      <c r="E318" s="11" t="str">
        <f>CONCATENATE("https://fjong.com/admin/pages/edit-",LEFT(D318,FIND(".",D318) - 1),"/",D318)</f>
        <v>https://fjong.com/admin/pages/edit-outfit/outfit.3ce016303b474839a95f7375cf891639</v>
      </c>
      <c r="F318" s="23" t="s">
        <v>1849</v>
      </c>
      <c r="G318" s="23" t="s">
        <v>110</v>
      </c>
      <c r="H318" s="12" t="s">
        <v>32</v>
      </c>
      <c r="I318" s="12" t="b">
        <f>VLOOKUP(H318,'Partner info'!$A$3:$B$100,2,FALSE)</f>
        <v>1</v>
      </c>
      <c r="J318" s="13" t="s">
        <v>24</v>
      </c>
      <c r="K318" s="14" t="s">
        <v>25</v>
      </c>
      <c r="L318" s="15" t="s">
        <v>338</v>
      </c>
      <c r="M318" s="16" t="s">
        <v>1114</v>
      </c>
      <c r="N318" s="16"/>
      <c r="O318" s="12">
        <v>3400</v>
      </c>
      <c r="P318" s="12">
        <v>1299</v>
      </c>
      <c r="Q318" s="21" t="s">
        <v>52</v>
      </c>
      <c r="R318" s="18" t="b">
        <v>0</v>
      </c>
      <c r="S318" s="18" t="b">
        <v>1</v>
      </c>
      <c r="T318" s="18" t="b">
        <v>1</v>
      </c>
      <c r="U318" s="18" t="b">
        <v>1</v>
      </c>
    </row>
    <row r="319" spans="1:21" ht="12.75">
      <c r="A319" s="8" t="e">
        <f t="shared" ca="1" si="21"/>
        <v>#NAME?</v>
      </c>
      <c r="B319" s="19">
        <v>45188</v>
      </c>
      <c r="C319" s="22">
        <v>88200648</v>
      </c>
      <c r="D319" s="10" t="s">
        <v>2398</v>
      </c>
      <c r="E319" s="11" t="str">
        <f>CONCATENATE("https://fjong.com/admin/pages/edit-",LEFT(D319,FIND(".",D319) - 1),"/",D319)</f>
        <v>https://fjong.com/admin/pages/edit-outfit/outfit.3d05e7f7b4c24e6d9eb1b0c0bab74964</v>
      </c>
      <c r="F319" s="23" t="s">
        <v>2395</v>
      </c>
      <c r="G319" s="23" t="s">
        <v>906</v>
      </c>
      <c r="H319" s="12" t="s">
        <v>906</v>
      </c>
      <c r="I319" s="12" t="b">
        <f>VLOOKUP(H319,'Partner info'!$A$3:$B$100,2,FALSE)</f>
        <v>1</v>
      </c>
      <c r="J319" s="13" t="s">
        <v>24</v>
      </c>
      <c r="K319" s="14" t="s">
        <v>25</v>
      </c>
      <c r="L319" s="15" t="s">
        <v>286</v>
      </c>
      <c r="M319" s="16" t="s">
        <v>1118</v>
      </c>
      <c r="N319" s="16"/>
      <c r="O319" s="12">
        <v>1700</v>
      </c>
      <c r="P319" s="12">
        <v>499</v>
      </c>
      <c r="Q319" s="12"/>
      <c r="R319" s="18" t="b">
        <v>1</v>
      </c>
      <c r="S319" s="18" t="b">
        <v>0</v>
      </c>
      <c r="T319" s="18" t="b">
        <v>0</v>
      </c>
      <c r="U319" s="18" t="b">
        <v>0</v>
      </c>
    </row>
    <row r="320" spans="1:21" ht="12.75">
      <c r="A320" s="8" t="e">
        <f t="shared" ca="1" si="21"/>
        <v>#NAME?</v>
      </c>
      <c r="B320" s="19">
        <v>44754</v>
      </c>
      <c r="C320" s="9">
        <v>89001722</v>
      </c>
      <c r="D320" s="10" t="s">
        <v>819</v>
      </c>
      <c r="E320" s="20" t="s">
        <v>820</v>
      </c>
      <c r="F320" s="12" t="s">
        <v>821</v>
      </c>
      <c r="G320" s="12" t="s">
        <v>822</v>
      </c>
      <c r="H320" s="12" t="s">
        <v>89</v>
      </c>
      <c r="I320" s="12" t="b">
        <f>VLOOKUP(H320,'Partner info'!$A$3:$B$100,2,FALSE)</f>
        <v>1</v>
      </c>
      <c r="J320" s="13" t="s">
        <v>24</v>
      </c>
      <c r="K320" s="14" t="s">
        <v>25</v>
      </c>
      <c r="L320" s="15" t="s">
        <v>286</v>
      </c>
      <c r="M320" s="16" t="s">
        <v>1122</v>
      </c>
      <c r="N320" s="16"/>
      <c r="O320" s="12">
        <v>2900</v>
      </c>
      <c r="P320" s="12">
        <v>800</v>
      </c>
      <c r="Q320" s="12"/>
      <c r="R320" s="18" t="b">
        <v>1</v>
      </c>
      <c r="S320" s="18" t="b">
        <v>0</v>
      </c>
      <c r="T320" s="18" t="b">
        <v>0</v>
      </c>
      <c r="U320" s="18" t="b">
        <v>0</v>
      </c>
    </row>
    <row r="321" spans="1:21" ht="12.75">
      <c r="A321" s="1" t="e">
        <f t="shared" ca="1" si="21"/>
        <v>#NAME?</v>
      </c>
      <c r="B321" s="19">
        <v>45188</v>
      </c>
      <c r="C321" s="22">
        <v>89007275</v>
      </c>
      <c r="D321" s="10" t="s">
        <v>2340</v>
      </c>
      <c r="E321" s="11" t="str">
        <f>CONCATENATE("https://fjong.com/admin/pages/edit-",LEFT(D321,FIND(".",D321) - 1),"/",D321)</f>
        <v>https://fjong.com/admin/pages/edit-outfit/outfit.3e2c89b932744f1eb141b232937e9c67</v>
      </c>
      <c r="F321" s="23" t="s">
        <v>2341</v>
      </c>
      <c r="G321" s="23" t="s">
        <v>2259</v>
      </c>
      <c r="H321" s="12" t="s">
        <v>2259</v>
      </c>
      <c r="I321" s="12" t="b">
        <f>VLOOKUP(H321,'Partner info'!$A$3:$B$100,2,FALSE)</f>
        <v>1</v>
      </c>
      <c r="J321" s="13" t="s">
        <v>24</v>
      </c>
      <c r="K321" s="48" t="s">
        <v>61</v>
      </c>
      <c r="L321" s="49" t="s">
        <v>286</v>
      </c>
      <c r="M321" s="50" t="s">
        <v>1128</v>
      </c>
      <c r="N321" s="50"/>
      <c r="O321" s="46">
        <v>900</v>
      </c>
      <c r="P321" s="46">
        <v>300</v>
      </c>
      <c r="Q321" s="46"/>
      <c r="R321" s="51" t="b">
        <v>0</v>
      </c>
      <c r="S321" s="51" t="b">
        <v>0</v>
      </c>
      <c r="T321" s="51" t="b">
        <v>0</v>
      </c>
      <c r="U321" s="51" t="b">
        <v>0</v>
      </c>
    </row>
    <row r="322" spans="1:21" ht="12.75">
      <c r="A322" s="8" t="e">
        <f t="shared" ca="1" si="21"/>
        <v>#NAME?</v>
      </c>
      <c r="B322" s="19" t="s">
        <v>20</v>
      </c>
      <c r="C322" s="9" t="s">
        <v>1756</v>
      </c>
      <c r="D322" s="10" t="s">
        <v>1757</v>
      </c>
      <c r="E322" s="20" t="str">
        <f>CONCATENATE("https://fjong.com/admin/pages/edit-",LEFT(D322,FIND(".",D322) - 1),"/",D322)</f>
        <v>https://fjong.com/admin/pages/edit-outfit/outfit.3edf878542114c6097b65a8a5492c4c2</v>
      </c>
      <c r="F322" s="12" t="s">
        <v>1758</v>
      </c>
      <c r="G322" s="12" t="s">
        <v>216</v>
      </c>
      <c r="H322" s="12" t="s">
        <v>57</v>
      </c>
      <c r="I322" s="12" t="b">
        <f>VLOOKUP(H322,'Partner info'!$A$3:$B$100,2,FALSE)</f>
        <v>1</v>
      </c>
      <c r="J322" s="13" t="s">
        <v>24</v>
      </c>
      <c r="K322" s="14" t="s">
        <v>25</v>
      </c>
      <c r="L322" s="15" t="s">
        <v>286</v>
      </c>
      <c r="M322" s="16" t="s">
        <v>1133</v>
      </c>
      <c r="N322" s="16"/>
      <c r="O322" s="12">
        <v>1700</v>
      </c>
      <c r="P322" s="12">
        <v>250</v>
      </c>
      <c r="Q322" s="12"/>
      <c r="R322" s="18" t="b">
        <v>1</v>
      </c>
      <c r="S322" s="18" t="b">
        <v>0</v>
      </c>
      <c r="T322" s="18" t="b">
        <v>0</v>
      </c>
      <c r="U322" s="18" t="b">
        <v>0</v>
      </c>
    </row>
    <row r="323" spans="1:21" ht="12.75">
      <c r="A323" s="8" t="e">
        <f t="shared" ca="1" si="21"/>
        <v>#NAME?</v>
      </c>
      <c r="B323" s="19">
        <v>45061</v>
      </c>
      <c r="C323" s="22">
        <v>89003787</v>
      </c>
      <c r="D323" s="10" t="s">
        <v>2579</v>
      </c>
      <c r="E323" s="11" t="str">
        <f>CONCATENATE("https://fjong.com/admin/pages/edit-",LEFT(D323,FIND(".",D323) - 1),"/",D323)</f>
        <v>https://fjong.com/admin/pages/edit-outfit/outfit.3ef6d2dce9f4492d905e79441b02fb8d</v>
      </c>
      <c r="F323" s="23" t="s">
        <v>2577</v>
      </c>
      <c r="G323" s="23" t="s">
        <v>199</v>
      </c>
      <c r="H323" s="23" t="s">
        <v>199</v>
      </c>
      <c r="I323" s="12" t="b">
        <f>VLOOKUP(H323,'Partner info'!$A$3:$B$100,2,FALSE)</f>
        <v>1</v>
      </c>
      <c r="J323" s="13" t="s">
        <v>24</v>
      </c>
      <c r="K323" s="14" t="s">
        <v>25</v>
      </c>
      <c r="L323" s="15" t="s">
        <v>286</v>
      </c>
      <c r="M323" s="16" t="s">
        <v>793</v>
      </c>
      <c r="N323" s="16"/>
      <c r="O323" s="12">
        <v>1500</v>
      </c>
      <c r="P323" s="21">
        <v>450</v>
      </c>
      <c r="Q323" s="21" t="s">
        <v>139</v>
      </c>
      <c r="R323" s="18" t="b">
        <v>0</v>
      </c>
      <c r="S323" s="18" t="b">
        <v>0</v>
      </c>
      <c r="T323" s="18" t="b">
        <v>0</v>
      </c>
      <c r="U323" s="18" t="b">
        <v>0</v>
      </c>
    </row>
    <row r="324" spans="1:21" ht="12.75">
      <c r="A324" s="8" t="e">
        <f t="shared" ca="1" si="21"/>
        <v>#NAME?</v>
      </c>
      <c r="B324" s="19">
        <v>45092</v>
      </c>
      <c r="C324" s="22">
        <v>88001502</v>
      </c>
      <c r="D324" s="10" t="s">
        <v>1318</v>
      </c>
      <c r="E324" s="11" t="str">
        <f>CONCATENATE("https://fjong.com/admin/pages/edit-",LEFT(D324,FIND(".",D324) - 1),"/",D324)</f>
        <v>https://fjong.com/admin/pages/edit-outfit/outfit.3effb4e5a788451a9d271d9a53090f01</v>
      </c>
      <c r="F324" s="23" t="s">
        <v>1319</v>
      </c>
      <c r="G324" s="23" t="s">
        <v>578</v>
      </c>
      <c r="H324" s="12" t="s">
        <v>32</v>
      </c>
      <c r="I324" s="12" t="b">
        <f>VLOOKUP(H324,'Partner info'!$A$3:$B$100,2,FALSE)</f>
        <v>1</v>
      </c>
      <c r="J324" s="13" t="s">
        <v>24</v>
      </c>
      <c r="K324" s="14" t="s">
        <v>25</v>
      </c>
      <c r="L324" s="15" t="s">
        <v>286</v>
      </c>
      <c r="M324" s="16" t="s">
        <v>1140</v>
      </c>
      <c r="N324" s="16"/>
      <c r="O324" s="12">
        <v>2200</v>
      </c>
      <c r="P324" s="12">
        <v>449</v>
      </c>
      <c r="Q324" s="12"/>
      <c r="R324" s="18" t="b">
        <v>1</v>
      </c>
      <c r="S324" s="18" t="b">
        <v>0</v>
      </c>
      <c r="T324" s="18" t="b">
        <v>0</v>
      </c>
      <c r="U324" s="18" t="b">
        <v>0</v>
      </c>
    </row>
    <row r="325" spans="1:21" ht="12.75">
      <c r="A325" s="8" t="e">
        <f t="shared" ca="1" si="21"/>
        <v>#NAME?</v>
      </c>
      <c r="B325" s="19">
        <v>45061</v>
      </c>
      <c r="C325" s="22">
        <v>89003622</v>
      </c>
      <c r="D325" s="10" t="s">
        <v>2302</v>
      </c>
      <c r="E325" s="11" t="str">
        <f>CONCATENATE("https://fjong.com/admin/pages/edit-",LEFT(D325,FIND(".",D325) - 1),"/",D325)</f>
        <v>https://fjong.com/admin/pages/edit-outfit/outfit.3f35389557f44f9b8d089622fabdea74</v>
      </c>
      <c r="F325" s="23" t="s">
        <v>2303</v>
      </c>
      <c r="G325" s="23" t="s">
        <v>31</v>
      </c>
      <c r="H325" s="12" t="s">
        <v>31</v>
      </c>
      <c r="I325" s="12" t="b">
        <f>VLOOKUP(H325,'Partner info'!$A$3:$B$100,2,FALSE)</f>
        <v>1</v>
      </c>
      <c r="J325" s="13" t="s">
        <v>24</v>
      </c>
      <c r="K325" s="14" t="s">
        <v>25</v>
      </c>
      <c r="L325" s="15" t="s">
        <v>286</v>
      </c>
      <c r="M325" s="16" t="s">
        <v>1144</v>
      </c>
      <c r="N325" s="16"/>
      <c r="O325" s="12">
        <v>1700</v>
      </c>
      <c r="P325" s="21">
        <v>400</v>
      </c>
      <c r="Q325" s="21"/>
      <c r="R325" s="18" t="b">
        <v>1</v>
      </c>
      <c r="S325" s="18" t="b">
        <v>0</v>
      </c>
      <c r="T325" s="18" t="b">
        <v>0</v>
      </c>
      <c r="U325" s="18" t="b">
        <v>0</v>
      </c>
    </row>
    <row r="326" spans="1:21" ht="12.75">
      <c r="A326" s="8" t="e">
        <f t="shared" ca="1" si="21"/>
        <v>#NAME?</v>
      </c>
      <c r="B326" s="19">
        <v>45188</v>
      </c>
      <c r="C326" s="22">
        <v>89013370</v>
      </c>
      <c r="D326" s="10" t="s">
        <v>2257</v>
      </c>
      <c r="E326" s="11" t="str">
        <f>CONCATENATE("https://fjong.com/admin/pages/edit-",LEFT(D326,FIND(".",D326) - 1),"/",D326)</f>
        <v>https://fjong.com/admin/pages/edit-outfit/outfit.3f477cf009634da8af97fc1582318390</v>
      </c>
      <c r="F326" s="23" t="s">
        <v>2258</v>
      </c>
      <c r="G326" s="23" t="s">
        <v>2259</v>
      </c>
      <c r="H326" s="12" t="s">
        <v>2259</v>
      </c>
      <c r="I326" s="12" t="b">
        <f>VLOOKUP(H326,'Partner info'!$A$3:$B$100,2,FALSE)</f>
        <v>1</v>
      </c>
      <c r="J326" s="13" t="s">
        <v>24</v>
      </c>
      <c r="K326" s="14" t="s">
        <v>25</v>
      </c>
      <c r="L326" s="15" t="s">
        <v>286</v>
      </c>
      <c r="M326" s="16" t="s">
        <v>1148</v>
      </c>
      <c r="N326" s="16"/>
      <c r="O326" s="12">
        <v>1600</v>
      </c>
      <c r="P326" s="12">
        <v>449</v>
      </c>
      <c r="Q326" s="12"/>
      <c r="R326" s="18" t="b">
        <v>1</v>
      </c>
      <c r="S326" s="18" t="b">
        <v>0</v>
      </c>
      <c r="T326" s="18" t="b">
        <v>0</v>
      </c>
      <c r="U326" s="18" t="b">
        <v>0</v>
      </c>
    </row>
    <row r="327" spans="1:21" ht="12.75">
      <c r="A327" s="8" t="e">
        <f t="shared" ca="1" si="21"/>
        <v>#NAME?</v>
      </c>
      <c r="B327" s="9" t="s">
        <v>20</v>
      </c>
      <c r="C327" s="9">
        <v>88000148</v>
      </c>
      <c r="D327" s="10" t="s">
        <v>732</v>
      </c>
      <c r="E327" s="11" t="str">
        <f>CONCATENATE("https://fjong.com/admin/pages/edit-",LEFT(D327,FIND(".",D327) - 1),"/",D327)</f>
        <v>https://fjong.com/admin/pages/edit-outfit/outfit.3f51dbc828b74034899009dd1a0177b5</v>
      </c>
      <c r="F327" s="12" t="s">
        <v>733</v>
      </c>
      <c r="G327" s="12" t="s">
        <v>23</v>
      </c>
      <c r="H327" s="12" t="s">
        <v>32</v>
      </c>
      <c r="I327" s="12" t="b">
        <f>VLOOKUP(H327,'Partner info'!$A$3:$B$100,2,FALSE)</f>
        <v>1</v>
      </c>
      <c r="J327" s="13" t="s">
        <v>24</v>
      </c>
      <c r="K327" s="14" t="s">
        <v>25</v>
      </c>
      <c r="L327" s="15" t="s">
        <v>286</v>
      </c>
      <c r="M327" s="16" t="s">
        <v>435</v>
      </c>
      <c r="N327" s="16"/>
      <c r="O327" s="12">
        <v>1600</v>
      </c>
      <c r="P327" s="21">
        <v>480</v>
      </c>
      <c r="Q327" s="21"/>
      <c r="R327" s="18" t="b">
        <v>0</v>
      </c>
      <c r="S327" s="18" t="b">
        <v>0</v>
      </c>
      <c r="T327" s="18" t="b">
        <v>0</v>
      </c>
      <c r="U327" s="18" t="b">
        <v>0</v>
      </c>
    </row>
    <row r="328" spans="1:21" ht="12.75">
      <c r="A328" s="8" t="e">
        <f t="shared" ca="1" si="21"/>
        <v>#NAME?</v>
      </c>
      <c r="B328" s="19">
        <v>45061</v>
      </c>
      <c r="C328" s="22">
        <v>89003169</v>
      </c>
      <c r="D328" s="10" t="s">
        <v>2633</v>
      </c>
      <c r="E328" s="11" t="str">
        <f>CONCATENATE("https://fjong.com/admin/pages/edit-",LEFT(D328,FIND(".",D328) - 1),"/",D328)</f>
        <v>https://fjong.com/admin/pages/edit-outfit/outfit.3f8e1a16f2c540258828a59d348c9442</v>
      </c>
      <c r="F328" s="23" t="s">
        <v>2634</v>
      </c>
      <c r="G328" s="23" t="s">
        <v>618</v>
      </c>
      <c r="H328" s="12" t="s">
        <v>573</v>
      </c>
      <c r="I328" s="12" t="b">
        <f>VLOOKUP(H328,'Partner info'!$A$3:$B$100,2,FALSE)</f>
        <v>1</v>
      </c>
      <c r="J328" s="13" t="s">
        <v>24</v>
      </c>
      <c r="K328" s="14" t="s">
        <v>25</v>
      </c>
      <c r="L328" s="15" t="s">
        <v>286</v>
      </c>
      <c r="M328" s="16" t="s">
        <v>1154</v>
      </c>
      <c r="N328" s="16"/>
      <c r="O328" s="12">
        <v>1500</v>
      </c>
      <c r="P328" s="12">
        <v>449</v>
      </c>
      <c r="Q328" s="21" t="s">
        <v>52</v>
      </c>
      <c r="R328" s="18" t="b">
        <v>0</v>
      </c>
      <c r="S328" s="18" t="b">
        <v>1</v>
      </c>
      <c r="T328" s="18" t="b">
        <v>0</v>
      </c>
      <c r="U328" s="18" t="b">
        <v>0</v>
      </c>
    </row>
    <row r="329" spans="1:21" ht="12.75">
      <c r="A329" s="8" t="e">
        <f t="shared" ca="1" si="21"/>
        <v>#NAME?</v>
      </c>
      <c r="B329" s="9" t="s">
        <v>3078</v>
      </c>
      <c r="C329" s="22">
        <v>88100844</v>
      </c>
      <c r="D329" s="10" t="s">
        <v>3363</v>
      </c>
      <c r="E329" s="11" t="str">
        <f>CONCATENATE("https://fjong.com/admin/pages/edit-",LEFT(D329,FIND(".",D329) - 1),"/",D329)</f>
        <v>https://fjong.com/admin/pages/edit-outfit/outfit.405535b690574718a29401db229cdc11</v>
      </c>
      <c r="F329" s="23" t="s">
        <v>3364</v>
      </c>
      <c r="G329" s="23" t="s">
        <v>347</v>
      </c>
      <c r="H329" s="12" t="s">
        <v>57</v>
      </c>
      <c r="I329" s="12" t="b">
        <f>VLOOKUP(H329,'Partner info'!$A$3:$B$100,2,FALSE)</f>
        <v>1</v>
      </c>
      <c r="J329" s="13" t="s">
        <v>24</v>
      </c>
      <c r="K329" s="14" t="s">
        <v>25</v>
      </c>
      <c r="L329" s="15" t="s">
        <v>286</v>
      </c>
      <c r="M329" s="16" t="s">
        <v>550</v>
      </c>
      <c r="N329" s="16"/>
      <c r="O329" s="12">
        <v>1500</v>
      </c>
      <c r="P329" s="12">
        <v>449</v>
      </c>
      <c r="Q329" s="12"/>
      <c r="R329" s="18" t="b">
        <v>1</v>
      </c>
      <c r="S329" s="18" t="b">
        <v>0</v>
      </c>
      <c r="T329" s="18" t="b">
        <v>0</v>
      </c>
      <c r="U329" s="18" t="b">
        <v>0</v>
      </c>
    </row>
    <row r="330" spans="1:21" ht="12.75">
      <c r="A330" s="8" t="e">
        <f t="shared" ca="1" si="21"/>
        <v>#NAME?</v>
      </c>
      <c r="B330" s="19">
        <v>45188</v>
      </c>
      <c r="C330" s="22">
        <v>88200657</v>
      </c>
      <c r="D330" s="10" t="s">
        <v>2405</v>
      </c>
      <c r="E330" s="11" t="str">
        <f>CONCATENATE("https://fjong.com/admin/pages/edit-",LEFT(D330,FIND(".",D330) - 1),"/",D330)</f>
        <v>https://fjong.com/admin/pages/edit-outfit/outfit.40b6cf02c59c41ef969a19d7aea84562</v>
      </c>
      <c r="F330" s="23" t="s">
        <v>2401</v>
      </c>
      <c r="G330" s="23" t="s">
        <v>906</v>
      </c>
      <c r="H330" s="12" t="s">
        <v>906</v>
      </c>
      <c r="I330" s="12" t="b">
        <f>VLOOKUP(H330,'Partner info'!$A$3:$B$100,2,FALSE)</f>
        <v>1</v>
      </c>
      <c r="J330" s="13" t="s">
        <v>24</v>
      </c>
      <c r="K330" s="14" t="s">
        <v>25</v>
      </c>
      <c r="L330" s="15" t="s">
        <v>286</v>
      </c>
      <c r="M330" s="16" t="s">
        <v>1161</v>
      </c>
      <c r="N330" s="102" t="s">
        <v>127</v>
      </c>
      <c r="O330" s="12">
        <v>1400</v>
      </c>
      <c r="P330" s="12">
        <v>420</v>
      </c>
      <c r="Q330" s="21" t="s">
        <v>139</v>
      </c>
      <c r="R330" s="18" t="b">
        <v>0</v>
      </c>
      <c r="S330" s="18" t="b">
        <v>0</v>
      </c>
      <c r="T330" s="18" t="b">
        <v>0</v>
      </c>
      <c r="U330" s="18" t="b">
        <v>0</v>
      </c>
    </row>
    <row r="331" spans="1:21" ht="12.75">
      <c r="A331" s="8" t="e">
        <f t="shared" ca="1" si="21"/>
        <v>#NAME?</v>
      </c>
      <c r="B331" s="19">
        <v>45092</v>
      </c>
      <c r="C331" s="22">
        <v>89006480</v>
      </c>
      <c r="D331" s="10" t="s">
        <v>1306</v>
      </c>
      <c r="E331" s="11" t="str">
        <f>CONCATENATE("https://fjong.com/admin/pages/edit-",LEFT(D331,FIND(".",D331) - 1),"/",D331)</f>
        <v>https://fjong.com/admin/pages/edit-outfit/outfit.40e245346b6147d49513cbb57d15bee3</v>
      </c>
      <c r="F331" s="23" t="s">
        <v>1307</v>
      </c>
      <c r="G331" s="23" t="s">
        <v>67</v>
      </c>
      <c r="H331" s="12" t="s">
        <v>67</v>
      </c>
      <c r="I331" s="12" t="b">
        <f>VLOOKUP(H331,'Partner info'!$A$3:$B$100,2,FALSE)</f>
        <v>1</v>
      </c>
      <c r="J331" s="13" t="s">
        <v>24</v>
      </c>
      <c r="K331" s="14" t="s">
        <v>25</v>
      </c>
      <c r="L331" s="15" t="s">
        <v>286</v>
      </c>
      <c r="M331" s="16" t="s">
        <v>1164</v>
      </c>
      <c r="N331" s="16" t="s">
        <v>69</v>
      </c>
      <c r="O331" s="12">
        <v>1500</v>
      </c>
      <c r="P331" s="21">
        <v>450</v>
      </c>
      <c r="Q331" s="21"/>
      <c r="R331" s="18" t="b">
        <v>1</v>
      </c>
      <c r="S331" s="18" t="b">
        <v>0</v>
      </c>
      <c r="T331" s="18" t="b">
        <v>0</v>
      </c>
      <c r="U331" s="18" t="b">
        <v>0</v>
      </c>
    </row>
    <row r="332" spans="1:21" ht="12.75">
      <c r="A332" s="8" t="e">
        <f t="shared" ca="1" si="21"/>
        <v>#NAME?</v>
      </c>
      <c r="B332" s="9" t="s">
        <v>3078</v>
      </c>
      <c r="C332" s="22">
        <v>88101057</v>
      </c>
      <c r="D332" s="10" t="s">
        <v>3375</v>
      </c>
      <c r="E332" s="11" t="str">
        <f>CONCATENATE("https://fjong.com/admin/pages/edit-",LEFT(D332,FIND(".",D332) - 1),"/",D332)</f>
        <v>https://fjong.com/admin/pages/edit-outfit/outfit.413edc22ef4f4f0e8fc0cd171f8735d9</v>
      </c>
      <c r="F332" s="23" t="s">
        <v>417</v>
      </c>
      <c r="G332" s="23" t="s">
        <v>347</v>
      </c>
      <c r="H332" s="12" t="s">
        <v>57</v>
      </c>
      <c r="I332" s="12" t="b">
        <f>VLOOKUP(H332,'Partner info'!$A$3:$B$100,2,FALSE)</f>
        <v>1</v>
      </c>
      <c r="J332" s="13" t="s">
        <v>24</v>
      </c>
      <c r="K332" s="14" t="s">
        <v>25</v>
      </c>
      <c r="L332" s="15" t="s">
        <v>286</v>
      </c>
      <c r="M332" s="16" t="s">
        <v>143</v>
      </c>
      <c r="N332" s="16"/>
      <c r="O332" s="12">
        <v>1500</v>
      </c>
      <c r="P332" s="21">
        <v>450</v>
      </c>
      <c r="Q332" s="21" t="s">
        <v>190</v>
      </c>
      <c r="R332" s="18" t="b">
        <v>0</v>
      </c>
      <c r="S332" s="18" t="b">
        <v>0</v>
      </c>
      <c r="T332" s="18" t="b">
        <v>0</v>
      </c>
      <c r="U332" s="18" t="b">
        <v>0</v>
      </c>
    </row>
    <row r="333" spans="1:21" ht="12.75">
      <c r="A333" s="8" t="e">
        <f t="shared" ca="1" si="21"/>
        <v>#NAME?</v>
      </c>
      <c r="B333" s="9" t="s">
        <v>20</v>
      </c>
      <c r="C333" s="9">
        <v>88100899</v>
      </c>
      <c r="D333" s="12" t="s">
        <v>2128</v>
      </c>
      <c r="E333" s="11" t="str">
        <f>CONCATENATE("https://fjong.com/admin/pages/edit-",LEFT(D333,FIND(".",D333) - 1),"/",D333)</f>
        <v>https://fjong.com/admin/pages/edit-outfit/outfit.41424c5222bb44c9890377a30487f2fc</v>
      </c>
      <c r="F333" s="12" t="s">
        <v>2129</v>
      </c>
      <c r="G333" s="12" t="s">
        <v>1605</v>
      </c>
      <c r="H333" s="26" t="s">
        <v>57</v>
      </c>
      <c r="I333" s="12" t="b">
        <f>VLOOKUP(H333,'Partner info'!$A$3:$B$100,2,FALSE)</f>
        <v>1</v>
      </c>
      <c r="J333" s="13" t="s">
        <v>24</v>
      </c>
      <c r="K333" s="14" t="s">
        <v>25</v>
      </c>
      <c r="L333" s="15" t="s">
        <v>286</v>
      </c>
      <c r="M333" s="16" t="s">
        <v>435</v>
      </c>
      <c r="N333" s="16"/>
      <c r="O333" s="12">
        <v>1300</v>
      </c>
      <c r="P333" s="12">
        <v>390</v>
      </c>
      <c r="Q333" s="12"/>
      <c r="R333" s="18" t="b">
        <v>1</v>
      </c>
      <c r="S333" s="18" t="b">
        <v>0</v>
      </c>
      <c r="T333" s="18" t="b">
        <v>0</v>
      </c>
      <c r="U333" s="18" t="b">
        <v>0</v>
      </c>
    </row>
    <row r="334" spans="1:21" ht="12.75">
      <c r="A334" s="8" t="e">
        <f t="shared" ca="1" si="21"/>
        <v>#NAME?</v>
      </c>
      <c r="B334" s="57">
        <v>44819</v>
      </c>
      <c r="C334" s="43">
        <v>89001930</v>
      </c>
      <c r="D334" s="44" t="s">
        <v>928</v>
      </c>
      <c r="E334" s="58" t="s">
        <v>929</v>
      </c>
      <c r="F334" s="46"/>
      <c r="G334" s="46"/>
      <c r="H334" s="46" t="s">
        <v>483</v>
      </c>
      <c r="I334" s="12" t="b">
        <f>VLOOKUP(H334,'Partner info'!$A$3:$B$100,2,FALSE)</f>
        <v>0</v>
      </c>
      <c r="J334" s="47" t="s">
        <v>24</v>
      </c>
      <c r="K334" s="14" t="s">
        <v>25</v>
      </c>
      <c r="L334" s="15" t="s">
        <v>286</v>
      </c>
      <c r="M334" s="16" t="s">
        <v>1174</v>
      </c>
      <c r="N334" s="16"/>
      <c r="O334" s="12">
        <v>1900</v>
      </c>
      <c r="P334" s="12">
        <v>600</v>
      </c>
      <c r="Q334" s="12"/>
      <c r="R334" s="18" t="b">
        <v>1</v>
      </c>
      <c r="S334" s="18" t="b">
        <v>0</v>
      </c>
      <c r="T334" s="18" t="b">
        <v>0</v>
      </c>
      <c r="U334" s="18" t="b">
        <v>0</v>
      </c>
    </row>
    <row r="335" spans="1:21" ht="12.75">
      <c r="A335" s="8" t="e">
        <f t="shared" ca="1" si="21"/>
        <v>#NAME?</v>
      </c>
      <c r="B335" s="19">
        <v>45188</v>
      </c>
      <c r="C335" s="22">
        <v>89003789</v>
      </c>
      <c r="D335" s="10" t="s">
        <v>2329</v>
      </c>
      <c r="E335" s="11" t="str">
        <f>CONCATENATE("https://fjong.com/admin/pages/edit-",LEFT(D335,FIND(".",D335) - 1),"/",D335)</f>
        <v>https://fjong.com/admin/pages/edit-outfit/outfit.419687cbb0ea45008b118161d71c564a</v>
      </c>
      <c r="F335" s="23" t="s">
        <v>2327</v>
      </c>
      <c r="G335" s="23" t="s">
        <v>199</v>
      </c>
      <c r="H335" s="12" t="s">
        <v>199</v>
      </c>
      <c r="I335" s="12" t="b">
        <f>VLOOKUP(H335,'Partner info'!$A$3:$B$100,2,FALSE)</f>
        <v>1</v>
      </c>
      <c r="J335" s="13" t="s">
        <v>24</v>
      </c>
      <c r="K335" s="14" t="s">
        <v>25</v>
      </c>
      <c r="L335" s="15" t="s">
        <v>286</v>
      </c>
      <c r="M335" s="16" t="s">
        <v>473</v>
      </c>
      <c r="N335" s="16"/>
      <c r="O335" s="12">
        <v>1400</v>
      </c>
      <c r="P335" s="12">
        <v>499</v>
      </c>
      <c r="Q335" s="12"/>
      <c r="R335" s="18" t="b">
        <v>1</v>
      </c>
      <c r="S335" s="18" t="b">
        <v>0</v>
      </c>
      <c r="T335" s="18" t="b">
        <v>0</v>
      </c>
      <c r="U335" s="18" t="b">
        <v>0</v>
      </c>
    </row>
    <row r="336" spans="1:21" ht="12.75">
      <c r="A336" s="8" t="e">
        <f t="shared" ca="1" si="21"/>
        <v>#NAME?</v>
      </c>
      <c r="B336" s="19" t="s">
        <v>20</v>
      </c>
      <c r="C336" s="9" t="s">
        <v>441</v>
      </c>
      <c r="D336" s="10" t="s">
        <v>442</v>
      </c>
      <c r="E336" s="20" t="str">
        <f>CONCATENATE("https://fjong.com/admin/pages/edit-",LEFT(D336,FIND(".",D336) - 1),"/",D336)</f>
        <v>https://fjong.com/admin/pages/edit-outfit/outfit.41ca0da61eca4b8aa37f606e7841e8bf</v>
      </c>
      <c r="F336" s="12" t="s">
        <v>443</v>
      </c>
      <c r="G336" s="12" t="s">
        <v>444</v>
      </c>
      <c r="H336" s="12" t="s">
        <v>57</v>
      </c>
      <c r="I336" s="12" t="b">
        <f>VLOOKUP(H336,'Partner info'!$A$3:$B$100,2,FALSE)</f>
        <v>1</v>
      </c>
      <c r="J336" s="13" t="s">
        <v>24</v>
      </c>
      <c r="K336" s="14" t="s">
        <v>25</v>
      </c>
      <c r="L336" s="15" t="s">
        <v>286</v>
      </c>
      <c r="M336" s="16" t="s">
        <v>245</v>
      </c>
      <c r="N336" s="16"/>
      <c r="O336" s="12">
        <v>1400</v>
      </c>
      <c r="P336" s="12">
        <v>399</v>
      </c>
      <c r="Q336" s="12"/>
      <c r="R336" s="18" t="b">
        <v>1</v>
      </c>
      <c r="S336" s="18" t="b">
        <v>0</v>
      </c>
      <c r="T336" s="18" t="b">
        <v>0</v>
      </c>
      <c r="U336" s="18" t="b">
        <v>0</v>
      </c>
    </row>
    <row r="337" spans="1:21" ht="12.75">
      <c r="A337" s="8" t="e">
        <f t="shared" ca="1" si="21"/>
        <v>#NAME?</v>
      </c>
      <c r="B337" s="19">
        <v>45056</v>
      </c>
      <c r="C337" s="9">
        <v>88001922</v>
      </c>
      <c r="D337" s="10" t="s">
        <v>1819</v>
      </c>
      <c r="E337" s="11" t="str">
        <f>CONCATENATE("https://fjong.com/admin/pages/edit-",LEFT(D337,FIND(".",D337) - 1),"/",D337)</f>
        <v>https://fjong.com/admin/pages/edit-outfit/outfit.4238aa017620494dbe0724f9b8f8f702</v>
      </c>
      <c r="F337" s="12" t="s">
        <v>1820</v>
      </c>
      <c r="G337" s="12" t="s">
        <v>23</v>
      </c>
      <c r="H337" s="12" t="s">
        <v>32</v>
      </c>
      <c r="I337" s="12" t="b">
        <f>VLOOKUP(H337,'Partner info'!$A$3:$B$100,2,FALSE)</f>
        <v>1</v>
      </c>
      <c r="J337" s="13" t="s">
        <v>24</v>
      </c>
      <c r="K337" s="14" t="s">
        <v>25</v>
      </c>
      <c r="L337" s="15" t="s">
        <v>286</v>
      </c>
      <c r="M337" s="16" t="s">
        <v>1185</v>
      </c>
      <c r="N337" s="16"/>
      <c r="O337" s="12">
        <v>1300</v>
      </c>
      <c r="P337" s="12">
        <v>449</v>
      </c>
      <c r="Q337" s="12"/>
      <c r="R337" s="18" t="b">
        <v>1</v>
      </c>
      <c r="S337" s="18" t="b">
        <v>0</v>
      </c>
      <c r="T337" s="18" t="b">
        <v>0</v>
      </c>
      <c r="U337" s="18" t="b">
        <v>0</v>
      </c>
    </row>
    <row r="338" spans="1:21" ht="12.75">
      <c r="A338" s="8" t="e">
        <f t="shared" ca="1" si="21"/>
        <v>#NAME?</v>
      </c>
      <c r="B338" s="19">
        <v>45184</v>
      </c>
      <c r="C338" s="22">
        <v>89004840</v>
      </c>
      <c r="D338" s="81" t="s">
        <v>2973</v>
      </c>
      <c r="E338" s="11" t="str">
        <f>CONCATENATE("https://fjong.com/admin/pages/edit-",LEFT(D338,FIND(".",D338) - 1),"/",D338)</f>
        <v>https://fjong.com/admin/pages/edit-outfit/outfit.43da3ebaecb3456db8f6989fead54bc7</v>
      </c>
      <c r="F338" s="82" t="s">
        <v>2974</v>
      </c>
      <c r="G338" s="23" t="s">
        <v>23</v>
      </c>
      <c r="H338" s="83" t="s">
        <v>352</v>
      </c>
      <c r="I338" s="12" t="b">
        <f>VLOOKUP(H338,'Partner info'!$A$3:$B$100,2,FALSE)</f>
        <v>1</v>
      </c>
      <c r="J338" s="13" t="s">
        <v>24</v>
      </c>
      <c r="K338" s="14" t="s">
        <v>25</v>
      </c>
      <c r="L338" s="15" t="s">
        <v>286</v>
      </c>
      <c r="M338" s="16" t="s">
        <v>1188</v>
      </c>
      <c r="N338" s="16" t="s">
        <v>1189</v>
      </c>
      <c r="O338" s="12">
        <v>1300</v>
      </c>
      <c r="P338" s="12">
        <v>399</v>
      </c>
      <c r="Q338" s="12"/>
      <c r="R338" s="18" t="b">
        <v>1</v>
      </c>
      <c r="S338" s="18" t="b">
        <v>0</v>
      </c>
      <c r="T338" s="18" t="b">
        <v>0</v>
      </c>
      <c r="U338" s="18" t="b">
        <v>0</v>
      </c>
    </row>
    <row r="339" spans="1:21" ht="12.75">
      <c r="A339" s="8" t="e">
        <f t="shared" ca="1" si="21"/>
        <v>#NAME?</v>
      </c>
      <c r="B339" s="19">
        <v>45184</v>
      </c>
      <c r="C339" s="22">
        <v>88001478</v>
      </c>
      <c r="D339" s="81" t="s">
        <v>2999</v>
      </c>
      <c r="E339" s="11" t="str">
        <f>CONCATENATE("https://fjong.com/admin/pages/edit-",LEFT(D339,FIND(".",D339) - 1),"/",D339)</f>
        <v>https://fjong.com/admin/pages/edit-outfit/outfit.44a34b733ba147379154a2e9693cc0ad</v>
      </c>
      <c r="F339" s="82" t="s">
        <v>3000</v>
      </c>
      <c r="G339" s="23" t="s">
        <v>364</v>
      </c>
      <c r="H339" s="83" t="s">
        <v>32</v>
      </c>
      <c r="I339" s="12" t="b">
        <f>VLOOKUP(H339,'Partner info'!$A$3:$B$100,2,FALSE)</f>
        <v>1</v>
      </c>
      <c r="J339" s="13" t="s">
        <v>24</v>
      </c>
      <c r="K339" s="14" t="s">
        <v>25</v>
      </c>
      <c r="L339" s="15" t="s">
        <v>286</v>
      </c>
      <c r="M339" s="16" t="s">
        <v>1193</v>
      </c>
      <c r="N339" s="16"/>
      <c r="O339" s="12">
        <v>2800</v>
      </c>
      <c r="P339" s="12">
        <v>800</v>
      </c>
      <c r="Q339" s="12"/>
      <c r="R339" s="18" t="b">
        <v>1</v>
      </c>
      <c r="S339" s="18" t="b">
        <v>0</v>
      </c>
      <c r="T339" s="18" t="b">
        <v>0</v>
      </c>
      <c r="U339" s="18" t="b">
        <v>0</v>
      </c>
    </row>
    <row r="340" spans="1:21" ht="12.75">
      <c r="A340" s="8"/>
      <c r="B340" s="19">
        <v>44936</v>
      </c>
      <c r="C340" s="9">
        <v>88200111</v>
      </c>
      <c r="D340" s="10" t="s">
        <v>974</v>
      </c>
      <c r="E340" s="20" t="s">
        <v>975</v>
      </c>
      <c r="F340" s="12" t="s">
        <v>976</v>
      </c>
      <c r="G340" s="12" t="s">
        <v>313</v>
      </c>
      <c r="H340" s="12" t="s">
        <v>313</v>
      </c>
      <c r="I340" s="12" t="b">
        <f>VLOOKUP(H340,'Partner info'!$A$3:$B$100,2,FALSE)</f>
        <v>1</v>
      </c>
      <c r="J340" s="13" t="s">
        <v>24</v>
      </c>
      <c r="K340" s="14" t="s">
        <v>25</v>
      </c>
      <c r="L340" s="15" t="s">
        <v>38</v>
      </c>
      <c r="M340" s="16" t="s">
        <v>1197</v>
      </c>
      <c r="N340" s="16"/>
      <c r="O340" s="12">
        <v>1800</v>
      </c>
      <c r="P340" s="12">
        <v>350</v>
      </c>
      <c r="Q340" s="21" t="s">
        <v>52</v>
      </c>
      <c r="R340" s="18" t="b">
        <v>1</v>
      </c>
      <c r="S340" s="18" t="b">
        <v>1</v>
      </c>
      <c r="T340" s="18" t="b">
        <v>1</v>
      </c>
      <c r="U340" s="18" t="b">
        <v>1</v>
      </c>
    </row>
    <row r="341" spans="1:21" ht="12.75">
      <c r="A341" s="8" t="e">
        <f ca="1">IF(K341="Yes",_xludf.IMAGE("https://i.imgur.com/fKx8ugK.png",3),IF(K341="Not found",_xludf.IMAGE("https://i.imgur.com/NnPyonJ.png",3),IF(K341="",_xludf.IMAGE("https://i.imgur.com/x4IXK6M.png",3))))</f>
        <v>#NAME?</v>
      </c>
      <c r="B341" s="19" t="s">
        <v>20</v>
      </c>
      <c r="C341" s="9">
        <v>88100866</v>
      </c>
      <c r="D341" s="10" t="s">
        <v>477</v>
      </c>
      <c r="E341" s="20" t="str">
        <f>CONCATENATE("https://fjong.com/admin/pages/edit-",LEFT(D341,FIND(".",D341) - 1),"/",D341)</f>
        <v>https://fjong.com/admin/pages/edit-outfit/outfit.451bac9041d04e6380d77a3f4fc7cc45</v>
      </c>
      <c r="F341" s="12" t="s">
        <v>478</v>
      </c>
      <c r="G341" s="12" t="s">
        <v>88</v>
      </c>
      <c r="H341" s="12" t="s">
        <v>57</v>
      </c>
      <c r="I341" s="12" t="b">
        <f>VLOOKUP(H341,'Partner info'!$A$3:$B$100,2,FALSE)</f>
        <v>1</v>
      </c>
      <c r="J341" s="13" t="s">
        <v>24</v>
      </c>
      <c r="K341" s="14" t="s">
        <v>25</v>
      </c>
      <c r="L341" s="15" t="s">
        <v>286</v>
      </c>
      <c r="M341" s="16" t="s">
        <v>1201</v>
      </c>
      <c r="N341" s="16"/>
      <c r="O341" s="12">
        <v>1400</v>
      </c>
      <c r="P341" s="12">
        <v>400</v>
      </c>
      <c r="Q341" s="12"/>
      <c r="R341" s="18" t="b">
        <v>1</v>
      </c>
      <c r="S341" s="18" t="b">
        <v>0</v>
      </c>
      <c r="T341" s="18" t="b">
        <v>0</v>
      </c>
      <c r="U341" s="18" t="b">
        <v>0</v>
      </c>
    </row>
    <row r="342" spans="1:21" ht="12.75">
      <c r="A342" s="8"/>
      <c r="B342" s="19">
        <v>44732</v>
      </c>
      <c r="C342" s="9">
        <v>88200582</v>
      </c>
      <c r="D342" s="10" t="s">
        <v>794</v>
      </c>
      <c r="E342" s="11" t="str">
        <f>CONCATENATE("https://fjong.com/admin/pages/edit-",LEFT(D342,FIND(".",D342) - 1),"/",D342)</f>
        <v>https://fjong.com/admin/pages/edit-outfit/outfit.452c8e6090f8496c84609728a1147879</v>
      </c>
      <c r="F342" s="12" t="s">
        <v>795</v>
      </c>
      <c r="G342" s="12" t="s">
        <v>578</v>
      </c>
      <c r="H342" s="12" t="s">
        <v>32</v>
      </c>
      <c r="I342" s="12" t="b">
        <f>VLOOKUP(H342,'Partner info'!$A$3:$B$100,2,FALSE)</f>
        <v>1</v>
      </c>
      <c r="J342" s="13" t="s">
        <v>24</v>
      </c>
      <c r="K342" s="14" t="s">
        <v>25</v>
      </c>
      <c r="L342" s="15" t="s">
        <v>338</v>
      </c>
      <c r="M342" s="16" t="s">
        <v>1205</v>
      </c>
      <c r="N342" s="16"/>
      <c r="O342" s="12">
        <v>2000</v>
      </c>
      <c r="P342" s="12">
        <v>550</v>
      </c>
      <c r="Q342" s="21" t="s">
        <v>52</v>
      </c>
      <c r="R342" s="18" t="b">
        <v>1</v>
      </c>
      <c r="S342" s="18" t="b">
        <v>1</v>
      </c>
      <c r="T342" s="18" t="b">
        <v>1</v>
      </c>
      <c r="U342" s="18" t="b">
        <v>1</v>
      </c>
    </row>
    <row r="343" spans="1:21" ht="12.75">
      <c r="A343" s="8" t="e">
        <f t="shared" ref="A343:A367" ca="1" si="22">IF(K343="Yes",_xludf.IMAGE("https://i.imgur.com/fKx8ugK.png",3),IF(K343="Not found",_xludf.IMAGE("https://i.imgur.com/NnPyonJ.png",3),IF(K343="",_xludf.IMAGE("https://i.imgur.com/x4IXK6M.png",3))))</f>
        <v>#NAME?</v>
      </c>
      <c r="B343" s="9" t="s">
        <v>3078</v>
      </c>
      <c r="C343" s="22">
        <v>88100806</v>
      </c>
      <c r="D343" s="10" t="s">
        <v>3302</v>
      </c>
      <c r="E343" s="11" t="str">
        <f>CONCATENATE("https://fjong.com/admin/pages/edit-",LEFT(D343,FIND(".",D343) - 1),"/",D343)</f>
        <v>https://fjong.com/admin/pages/edit-outfit/outfit.4595fbf7e5f34cd5930aee22e63d7b1d</v>
      </c>
      <c r="F343" s="23" t="s">
        <v>3303</v>
      </c>
      <c r="G343" s="23" t="s">
        <v>740</v>
      </c>
      <c r="H343" s="12" t="s">
        <v>57</v>
      </c>
      <c r="I343" s="12" t="b">
        <f>VLOOKUP(H343,'Partner info'!$A$3:$B$100,2,FALSE)</f>
        <v>1</v>
      </c>
      <c r="J343" s="13" t="s">
        <v>24</v>
      </c>
      <c r="K343" s="14" t="s">
        <v>25</v>
      </c>
      <c r="L343" s="15" t="s">
        <v>286</v>
      </c>
      <c r="M343" s="16" t="s">
        <v>1209</v>
      </c>
      <c r="N343" s="16"/>
      <c r="O343" s="12">
        <v>1500</v>
      </c>
      <c r="P343" s="12">
        <v>450</v>
      </c>
      <c r="Q343" s="12"/>
      <c r="R343" s="18" t="b">
        <v>1</v>
      </c>
      <c r="S343" s="18" t="b">
        <v>0</v>
      </c>
      <c r="T343" s="18" t="b">
        <v>0</v>
      </c>
      <c r="U343" s="18" t="b">
        <v>0</v>
      </c>
    </row>
    <row r="344" spans="1:21" ht="12.75">
      <c r="A344" s="8" t="e">
        <f t="shared" ca="1" si="22"/>
        <v>#NAME?</v>
      </c>
      <c r="B344" s="19" t="s">
        <v>20</v>
      </c>
      <c r="C344" s="9">
        <v>88200190</v>
      </c>
      <c r="D344" s="10" t="s">
        <v>134</v>
      </c>
      <c r="E344" s="20" t="str">
        <f>CONCATENATE("https://fjong.com/admin/pages/edit-",LEFT(D344,FIND(".",D344) - 1),"/",D344)</f>
        <v>https://fjong.com/admin/pages/edit-outfit/outfit.460500dce5c944249932eecd198fddd7</v>
      </c>
      <c r="F344" s="12" t="s">
        <v>135</v>
      </c>
      <c r="G344" s="12" t="s">
        <v>136</v>
      </c>
      <c r="H344" s="12" t="s">
        <v>137</v>
      </c>
      <c r="I344" s="12" t="b">
        <f>VLOOKUP(H344,'Partner info'!$A$3:$B$100,2,FALSE)</f>
        <v>1</v>
      </c>
      <c r="J344" s="13" t="s">
        <v>24</v>
      </c>
      <c r="K344" s="14" t="s">
        <v>25</v>
      </c>
      <c r="L344" s="15" t="s">
        <v>286</v>
      </c>
      <c r="M344" s="16" t="s">
        <v>435</v>
      </c>
      <c r="N344" s="16"/>
      <c r="O344" s="12">
        <v>1200</v>
      </c>
      <c r="P344" s="12">
        <v>150</v>
      </c>
      <c r="Q344" s="12"/>
      <c r="R344" s="18" t="b">
        <v>1</v>
      </c>
      <c r="S344" s="18" t="b">
        <v>0</v>
      </c>
      <c r="T344" s="18" t="b">
        <v>0</v>
      </c>
      <c r="U344" s="18" t="b">
        <v>0</v>
      </c>
    </row>
    <row r="345" spans="1:21" ht="12.75">
      <c r="A345" s="1" t="e">
        <f t="shared" ca="1" si="22"/>
        <v>#NAME?</v>
      </c>
      <c r="B345" s="19" t="s">
        <v>20</v>
      </c>
      <c r="C345" s="9">
        <v>88001630</v>
      </c>
      <c r="D345" s="10" t="s">
        <v>1794</v>
      </c>
      <c r="E345" s="20" t="str">
        <f>CONCATENATE("https://fjong.com/admin/pages/edit-",LEFT(D345,FIND(".",D345) - 1),"/",D345)</f>
        <v>https://fjong.com/admin/pages/edit-outfit/outfit.4618ef3a63e5411fbc194d124950aab5</v>
      </c>
      <c r="F345" s="12" t="s">
        <v>1795</v>
      </c>
      <c r="G345" s="12" t="s">
        <v>110</v>
      </c>
      <c r="H345" s="12" t="s">
        <v>32</v>
      </c>
      <c r="I345" s="12" t="b">
        <f>VLOOKUP(H345,'Partner info'!$A$3:$B$100,2,FALSE)</f>
        <v>1</v>
      </c>
      <c r="J345" s="13" t="s">
        <v>24</v>
      </c>
      <c r="K345" s="48" t="s">
        <v>25</v>
      </c>
      <c r="L345" s="49" t="s">
        <v>286</v>
      </c>
      <c r="M345" s="50" t="s">
        <v>1215</v>
      </c>
      <c r="N345" s="50" t="s">
        <v>1216</v>
      </c>
      <c r="O345" s="46">
        <v>2800</v>
      </c>
      <c r="P345" s="46">
        <v>840</v>
      </c>
      <c r="Q345" s="46"/>
      <c r="R345" s="51" t="b">
        <v>0</v>
      </c>
      <c r="S345" s="51" t="b">
        <v>1</v>
      </c>
      <c r="T345" s="51" t="b">
        <v>0</v>
      </c>
      <c r="U345" s="51" t="b">
        <v>0</v>
      </c>
    </row>
    <row r="346" spans="1:21" ht="12.75">
      <c r="A346" s="8" t="e">
        <f t="shared" ca="1" si="22"/>
        <v>#NAME?</v>
      </c>
      <c r="B346" s="43" t="s">
        <v>3078</v>
      </c>
      <c r="C346" s="74">
        <v>89001939</v>
      </c>
      <c r="D346" s="46" t="s">
        <v>3168</v>
      </c>
      <c r="E346" s="45" t="str">
        <f>CONCATENATE("https://fjong.com/admin/pages/edit-",LEFT(D346,FIND(".",D346) - 1),"/",D346)</f>
        <v>https://fjong.com/admin/pages/edit-outfit/outfit.46566b8f0d3642eca8a615521739dc61</v>
      </c>
      <c r="F346" s="75" t="s">
        <v>1232</v>
      </c>
      <c r="G346" s="75" t="s">
        <v>483</v>
      </c>
      <c r="H346" s="46" t="s">
        <v>483</v>
      </c>
      <c r="I346" s="46" t="b">
        <f>VLOOKUP(H346,'Partner info'!$A$3:$B$100,2,FALSE)</f>
        <v>0</v>
      </c>
      <c r="J346" s="47" t="s">
        <v>24</v>
      </c>
      <c r="K346" s="14" t="s">
        <v>25</v>
      </c>
      <c r="L346" s="15" t="s">
        <v>286</v>
      </c>
      <c r="M346" s="16" t="s">
        <v>1220</v>
      </c>
      <c r="N346" s="16"/>
      <c r="O346" s="12">
        <v>1300</v>
      </c>
      <c r="P346" s="12">
        <v>399</v>
      </c>
      <c r="Q346" s="12"/>
      <c r="R346" s="18" t="b">
        <v>1</v>
      </c>
      <c r="S346" s="18" t="b">
        <v>0</v>
      </c>
      <c r="T346" s="18" t="b">
        <v>0</v>
      </c>
      <c r="U346" s="18" t="b">
        <v>0</v>
      </c>
    </row>
    <row r="347" spans="1:21" ht="12.75">
      <c r="A347" s="8" t="e">
        <f t="shared" ca="1" si="22"/>
        <v>#NAME?</v>
      </c>
      <c r="B347" s="19">
        <v>44938</v>
      </c>
      <c r="C347" s="9">
        <v>88100090</v>
      </c>
      <c r="D347" s="10" t="s">
        <v>977</v>
      </c>
      <c r="E347" s="20" t="s">
        <v>978</v>
      </c>
      <c r="F347" s="12" t="s">
        <v>979</v>
      </c>
      <c r="G347" s="12" t="s">
        <v>99</v>
      </c>
      <c r="H347" s="12" t="s">
        <v>32</v>
      </c>
      <c r="I347" s="12" t="b">
        <f>VLOOKUP(H347,'Partner info'!$A$3:$B$100,2,FALSE)</f>
        <v>1</v>
      </c>
      <c r="J347" s="13" t="s">
        <v>24</v>
      </c>
      <c r="K347" s="14" t="s">
        <v>25</v>
      </c>
      <c r="L347" s="15" t="s">
        <v>286</v>
      </c>
      <c r="M347" s="16" t="s">
        <v>1224</v>
      </c>
      <c r="N347" s="16"/>
      <c r="O347" s="12">
        <v>1200</v>
      </c>
      <c r="P347" s="12">
        <v>200</v>
      </c>
      <c r="Q347" s="12"/>
      <c r="R347" s="18" t="b">
        <v>1</v>
      </c>
      <c r="S347" s="18" t="b">
        <v>0</v>
      </c>
      <c r="T347" s="18" t="b">
        <v>0</v>
      </c>
      <c r="U347" s="18" t="b">
        <v>0</v>
      </c>
    </row>
    <row r="348" spans="1:21" ht="12.75">
      <c r="A348" s="8" t="e">
        <f t="shared" ca="1" si="22"/>
        <v>#NAME?</v>
      </c>
      <c r="B348" s="19">
        <v>45272</v>
      </c>
      <c r="C348" s="22">
        <v>88001844</v>
      </c>
      <c r="D348" s="10" t="s">
        <v>467</v>
      </c>
      <c r="E348" s="11" t="str">
        <f>CONCATENATE("https://fjong.com/admin/pages/edit-",LEFT(D348,FIND(".",D348) - 1),"/",D348)</f>
        <v>https://fjong.com/admin/pages/edit-outfit/outfit.4688b412bce3457a9c1727fd38ab4a06</v>
      </c>
      <c r="F348" s="23" t="s">
        <v>468</v>
      </c>
      <c r="G348" s="23" t="s">
        <v>88</v>
      </c>
      <c r="H348" s="12" t="s">
        <v>32</v>
      </c>
      <c r="I348" s="12" t="b">
        <f>VLOOKUP(H348,'Partner info'!$A$3:$B$100,2,FALSE)</f>
        <v>1</v>
      </c>
      <c r="J348" s="13" t="s">
        <v>24</v>
      </c>
      <c r="K348" s="14" t="s">
        <v>25</v>
      </c>
      <c r="L348" s="15" t="s">
        <v>286</v>
      </c>
      <c r="M348" s="16" t="s">
        <v>1228</v>
      </c>
      <c r="N348" s="16"/>
      <c r="O348" s="12">
        <v>2400</v>
      </c>
      <c r="P348" s="12">
        <v>720</v>
      </c>
      <c r="Q348" s="12"/>
      <c r="R348" s="18" t="b">
        <v>1</v>
      </c>
      <c r="S348" s="18" t="b">
        <v>0</v>
      </c>
      <c r="T348" s="18" t="b">
        <v>0</v>
      </c>
      <c r="U348" s="18" t="b">
        <v>0</v>
      </c>
    </row>
    <row r="349" spans="1:21" ht="12.75">
      <c r="A349" s="1" t="e">
        <f t="shared" ca="1" si="22"/>
        <v>#NAME?</v>
      </c>
      <c r="B349" s="19">
        <v>45188</v>
      </c>
      <c r="C349" s="22">
        <v>89007311</v>
      </c>
      <c r="D349" s="10" t="s">
        <v>2359</v>
      </c>
      <c r="E349" s="11" t="str">
        <f>CONCATENATE("https://fjong.com/admin/pages/edit-",LEFT(D349,FIND(".",D349) - 1),"/",D349)</f>
        <v>https://fjong.com/admin/pages/edit-outfit/outfit.46a57f02cc2144ddb20b38d581a12bb8</v>
      </c>
      <c r="F349" s="23" t="s">
        <v>2358</v>
      </c>
      <c r="G349" s="23" t="s">
        <v>2259</v>
      </c>
      <c r="H349" s="12" t="s">
        <v>2259</v>
      </c>
      <c r="I349" s="12" t="b">
        <f>VLOOKUP(H349,'Partner info'!$A$3:$B$100,2,FALSE)</f>
        <v>1</v>
      </c>
      <c r="J349" s="13" t="s">
        <v>24</v>
      </c>
      <c r="K349" s="48" t="s">
        <v>25</v>
      </c>
      <c r="L349" s="49" t="s">
        <v>286</v>
      </c>
      <c r="M349" s="50" t="s">
        <v>1230</v>
      </c>
      <c r="N349" s="50" t="s">
        <v>1216</v>
      </c>
      <c r="O349" s="46">
        <v>1800</v>
      </c>
      <c r="P349" s="46">
        <v>540</v>
      </c>
      <c r="Q349" s="46"/>
      <c r="R349" s="51" t="b">
        <v>0</v>
      </c>
      <c r="S349" s="51" t="b">
        <v>0</v>
      </c>
      <c r="T349" s="51" t="b">
        <v>0</v>
      </c>
      <c r="U349" s="51" t="b">
        <v>0</v>
      </c>
    </row>
    <row r="350" spans="1:21" ht="15" customHeight="1">
      <c r="A350" s="1" t="e">
        <f t="shared" ca="1" si="22"/>
        <v>#NAME?</v>
      </c>
      <c r="B350" s="19">
        <v>45188</v>
      </c>
      <c r="C350" s="22">
        <v>89007141</v>
      </c>
      <c r="D350" s="10" t="s">
        <v>2392</v>
      </c>
      <c r="E350" s="11" t="str">
        <f>CONCATENATE("https://fjong.com/admin/pages/edit-",LEFT(D350,FIND(".",D350) - 1),"/",D350)</f>
        <v>https://fjong.com/admin/pages/edit-outfit/outfit.46d008fbf3d14ad491a44b5c617b8417</v>
      </c>
      <c r="F350" s="23" t="s">
        <v>2387</v>
      </c>
      <c r="G350" s="23" t="s">
        <v>2259</v>
      </c>
      <c r="H350" s="12" t="s">
        <v>2259</v>
      </c>
      <c r="I350" s="12" t="b">
        <f>VLOOKUP(H350,'Partner info'!$A$3:$B$100,2,FALSE)</f>
        <v>1</v>
      </c>
      <c r="J350" s="13" t="s">
        <v>24</v>
      </c>
      <c r="K350" s="48" t="s">
        <v>25</v>
      </c>
      <c r="L350" s="49" t="s">
        <v>286</v>
      </c>
      <c r="M350" s="50" t="s">
        <v>1233</v>
      </c>
      <c r="N350" s="50" t="s">
        <v>1216</v>
      </c>
      <c r="O350" s="46">
        <v>1800</v>
      </c>
      <c r="P350" s="46">
        <v>540</v>
      </c>
      <c r="Q350" s="46"/>
      <c r="R350" s="51" t="b">
        <v>0</v>
      </c>
      <c r="S350" s="51" t="b">
        <v>0</v>
      </c>
      <c r="T350" s="51" t="b">
        <v>0</v>
      </c>
      <c r="U350" s="51" t="b">
        <v>0</v>
      </c>
    </row>
    <row r="351" spans="1:21" ht="12.75">
      <c r="A351" s="8" t="e">
        <f t="shared" ca="1" si="22"/>
        <v>#NAME?</v>
      </c>
      <c r="B351" s="19">
        <v>45188</v>
      </c>
      <c r="C351" s="22">
        <v>89007266</v>
      </c>
      <c r="D351" s="10" t="s">
        <v>2349</v>
      </c>
      <c r="E351" s="11" t="str">
        <f>CONCATENATE("https://fjong.com/admin/pages/edit-",LEFT(D351,FIND(".",D351) - 1),"/",D351)</f>
        <v>https://fjong.com/admin/pages/edit-outfit/outfit.470a1c0df40d47a583e80f1ca42d9212</v>
      </c>
      <c r="F351" s="23" t="s">
        <v>2341</v>
      </c>
      <c r="G351" s="23" t="s">
        <v>2259</v>
      </c>
      <c r="H351" s="12" t="s">
        <v>2259</v>
      </c>
      <c r="I351" s="12" t="b">
        <f>VLOOKUP(H351,'Partner info'!$A$3:$B$100,2,FALSE)</f>
        <v>1</v>
      </c>
      <c r="J351" s="13" t="s">
        <v>24</v>
      </c>
      <c r="K351" s="14" t="s">
        <v>25</v>
      </c>
      <c r="L351" s="15" t="s">
        <v>286</v>
      </c>
      <c r="M351" s="16" t="s">
        <v>143</v>
      </c>
      <c r="N351" s="16"/>
      <c r="O351" s="12">
        <v>1200</v>
      </c>
      <c r="P351" s="12">
        <v>399</v>
      </c>
      <c r="Q351" s="12"/>
      <c r="R351" s="18" t="b">
        <v>1</v>
      </c>
      <c r="S351" s="18" t="b">
        <v>0</v>
      </c>
      <c r="T351" s="18" t="b">
        <v>0</v>
      </c>
      <c r="U351" s="18" t="b">
        <v>0</v>
      </c>
    </row>
    <row r="352" spans="1:21" ht="12.75">
      <c r="A352" s="8" t="e">
        <f t="shared" ca="1" si="22"/>
        <v>#NAME?</v>
      </c>
      <c r="B352" s="19">
        <v>45272</v>
      </c>
      <c r="C352" s="22">
        <v>89006123</v>
      </c>
      <c r="D352" s="10" t="s">
        <v>1944</v>
      </c>
      <c r="E352" s="11" t="str">
        <f>CONCATENATE("https://fjong.com/admin/pages/edit-",LEFT(D352,FIND(".",D352) - 1),"/",D352)</f>
        <v>https://fjong.com/admin/pages/edit-outfit/outfit.471fa47a1ef745898ba066c52fa7e8d1</v>
      </c>
      <c r="F352" s="23" t="s">
        <v>1945</v>
      </c>
      <c r="G352" s="23" t="s">
        <v>1946</v>
      </c>
      <c r="H352" s="12" t="s">
        <v>89</v>
      </c>
      <c r="I352" s="12" t="b">
        <f>VLOOKUP(H352,'Partner info'!$A$3:$B$100,2,FALSE)</f>
        <v>1</v>
      </c>
      <c r="J352" s="13" t="s">
        <v>24</v>
      </c>
      <c r="K352" s="14" t="s">
        <v>25</v>
      </c>
      <c r="L352" s="15" t="s">
        <v>286</v>
      </c>
      <c r="M352" s="16" t="s">
        <v>1242</v>
      </c>
      <c r="N352" s="16"/>
      <c r="O352" s="12">
        <v>2500</v>
      </c>
      <c r="P352" s="12">
        <v>700</v>
      </c>
      <c r="Q352" s="12"/>
      <c r="R352" s="18" t="b">
        <v>1</v>
      </c>
      <c r="S352" s="18" t="b">
        <v>0</v>
      </c>
      <c r="T352" s="18" t="b">
        <v>0</v>
      </c>
      <c r="U352" s="18" t="b">
        <v>0</v>
      </c>
    </row>
    <row r="353" spans="1:21" ht="12.75">
      <c r="A353" s="8" t="e">
        <f t="shared" ca="1" si="22"/>
        <v>#NAME?</v>
      </c>
      <c r="B353" s="9" t="s">
        <v>20</v>
      </c>
      <c r="C353" s="9">
        <v>88001949</v>
      </c>
      <c r="D353" s="12" t="s">
        <v>70</v>
      </c>
      <c r="E353" s="11" t="str">
        <f>CONCATENATE("https://fjong.com/admin/pages/edit-",LEFT(D353,FIND(".",D353) - 1),"/",D353)</f>
        <v>https://fjong.com/admin/pages/edit-outfit/outfit.47875ce75a2846c29607b0c39bf03327</v>
      </c>
      <c r="F353" s="12" t="s">
        <v>71</v>
      </c>
      <c r="G353" s="12" t="s">
        <v>72</v>
      </c>
      <c r="H353" s="12" t="s">
        <v>32</v>
      </c>
      <c r="I353" s="12" t="b">
        <f>VLOOKUP(H353,'Partner info'!$A$3:$B$100,2,FALSE)</f>
        <v>1</v>
      </c>
      <c r="J353" s="13" t="s">
        <v>24</v>
      </c>
      <c r="K353" s="14" t="s">
        <v>25</v>
      </c>
      <c r="L353" s="15" t="s">
        <v>286</v>
      </c>
      <c r="M353" s="16"/>
      <c r="N353" s="16"/>
      <c r="O353" s="12">
        <v>1200</v>
      </c>
      <c r="P353" s="12">
        <v>349</v>
      </c>
      <c r="Q353" s="12"/>
      <c r="R353" s="18" t="b">
        <v>1</v>
      </c>
      <c r="S353" s="18" t="b">
        <v>0</v>
      </c>
      <c r="T353" s="18" t="b">
        <v>0</v>
      </c>
      <c r="U353" s="18" t="b">
        <v>0</v>
      </c>
    </row>
    <row r="354" spans="1:21" ht="12.75">
      <c r="A354" s="8" t="e">
        <f t="shared" ca="1" si="22"/>
        <v>#NAME?</v>
      </c>
      <c r="B354" s="19">
        <v>45272</v>
      </c>
      <c r="C354" s="22">
        <v>89001018</v>
      </c>
      <c r="D354" s="10" t="s">
        <v>1781</v>
      </c>
      <c r="E354" s="11" t="str">
        <f>CONCATENATE("https://fjong.com/admin/pages/edit-",LEFT(D354,FIND(".",D354) - 1),"/",D354)</f>
        <v>https://fjong.com/admin/pages/edit-outfit/outfit.48259c9070d34070bbde5c7f32ae10f9</v>
      </c>
      <c r="F354" s="23" t="s">
        <v>180</v>
      </c>
      <c r="G354" s="23" t="s">
        <v>23</v>
      </c>
      <c r="H354" s="12" t="s">
        <v>23</v>
      </c>
      <c r="I354" s="12" t="b">
        <f>VLOOKUP(H354,'Partner info'!$A$3:$B$100,2,FALSE)</f>
        <v>1</v>
      </c>
      <c r="J354" s="13" t="s">
        <v>24</v>
      </c>
      <c r="K354" s="14" t="s">
        <v>25</v>
      </c>
      <c r="L354" s="15" t="s">
        <v>286</v>
      </c>
      <c r="M354" s="16" t="s">
        <v>1144</v>
      </c>
      <c r="N354" s="16"/>
      <c r="O354" s="12">
        <v>1100</v>
      </c>
      <c r="P354" s="12">
        <v>330</v>
      </c>
      <c r="Q354" s="12"/>
      <c r="R354" s="18" t="b">
        <v>1</v>
      </c>
      <c r="S354" s="18" t="b">
        <v>0</v>
      </c>
      <c r="T354" s="18" t="b">
        <v>0</v>
      </c>
      <c r="U354" s="18" t="b">
        <v>0</v>
      </c>
    </row>
    <row r="355" spans="1:21" ht="12.75">
      <c r="A355" s="8" t="e">
        <f t="shared" ca="1" si="22"/>
        <v>#NAME?</v>
      </c>
      <c r="B355" s="9" t="s">
        <v>20</v>
      </c>
      <c r="C355" s="9">
        <v>88000234</v>
      </c>
      <c r="D355" s="10" t="s">
        <v>2133</v>
      </c>
      <c r="E355" s="11" t="str">
        <f>CONCATENATE("https://fjong.com/admin/pages/edit-",LEFT(D355,FIND(".",D355) - 1),"/",D355)</f>
        <v>https://fjong.com/admin/pages/edit-outfit/outfit.48abe912a1f740659e1a7d6edf0456a9</v>
      </c>
      <c r="F355" s="12" t="s">
        <v>2134</v>
      </c>
      <c r="G355" s="12" t="s">
        <v>31</v>
      </c>
      <c r="H355" s="12" t="s">
        <v>32</v>
      </c>
      <c r="I355" s="12" t="b">
        <f>VLOOKUP(H355,'Partner info'!$A$3:$B$100,2,FALSE)</f>
        <v>1</v>
      </c>
      <c r="J355" s="13" t="s">
        <v>24</v>
      </c>
      <c r="K355" s="14" t="s">
        <v>25</v>
      </c>
      <c r="L355" s="15" t="s">
        <v>286</v>
      </c>
      <c r="M355" s="16" t="s">
        <v>1252</v>
      </c>
      <c r="N355" s="16"/>
      <c r="O355" s="12">
        <v>900</v>
      </c>
      <c r="P355" s="12">
        <v>150</v>
      </c>
      <c r="Q355" s="12"/>
      <c r="R355" s="18" t="b">
        <v>1</v>
      </c>
      <c r="S355" s="18" t="b">
        <v>0</v>
      </c>
      <c r="T355" s="18" t="b">
        <v>0</v>
      </c>
      <c r="U355" s="18" t="b">
        <v>0</v>
      </c>
    </row>
    <row r="356" spans="1:21" ht="12.75">
      <c r="A356" s="8" t="e">
        <f t="shared" ca="1" si="22"/>
        <v>#NAME?</v>
      </c>
      <c r="B356" s="19">
        <v>45061</v>
      </c>
      <c r="C356" s="22">
        <v>89003820</v>
      </c>
      <c r="D356" s="10" t="s">
        <v>2535</v>
      </c>
      <c r="E356" s="11" t="str">
        <f>CONCATENATE("https://fjong.com/admin/pages/edit-",LEFT(D356,FIND(".",D356) - 1),"/",D356)</f>
        <v>https://fjong.com/admin/pages/edit-outfit/outfit.4906cc56db024c6aab7f83a9f4212446</v>
      </c>
      <c r="F356" s="23" t="s">
        <v>2536</v>
      </c>
      <c r="G356" s="23" t="s">
        <v>199</v>
      </c>
      <c r="H356" s="23" t="s">
        <v>199</v>
      </c>
      <c r="I356" s="12" t="b">
        <f>VLOOKUP(H356,'Partner info'!$A$3:$B$100,2,FALSE)</f>
        <v>1</v>
      </c>
      <c r="J356" s="13" t="s">
        <v>24</v>
      </c>
      <c r="K356" s="14" t="s">
        <v>25</v>
      </c>
      <c r="L356" s="15" t="s">
        <v>286</v>
      </c>
      <c r="M356" s="16" t="s">
        <v>1256</v>
      </c>
      <c r="N356" s="16"/>
      <c r="O356" s="12">
        <v>600</v>
      </c>
      <c r="P356" s="12">
        <v>150</v>
      </c>
      <c r="Q356" s="12"/>
      <c r="R356" s="18" t="b">
        <v>1</v>
      </c>
      <c r="S356" s="18" t="b">
        <v>0</v>
      </c>
      <c r="T356" s="18" t="b">
        <v>0</v>
      </c>
      <c r="U356" s="18" t="b">
        <v>0</v>
      </c>
    </row>
    <row r="357" spans="1:21" ht="12.75">
      <c r="A357" s="8" t="e">
        <f t="shared" ca="1" si="22"/>
        <v>#NAME?</v>
      </c>
      <c r="B357" s="9" t="s">
        <v>295</v>
      </c>
      <c r="C357" s="22">
        <v>88002015</v>
      </c>
      <c r="D357" s="23" t="s">
        <v>398</v>
      </c>
      <c r="E357" s="11" t="str">
        <f>CONCATENATE("https://fjong.com/admin/pages/edit-",LEFT(D357,FIND(".",D357) - 1),"/",D357)</f>
        <v>https://fjong.com/admin/pages/edit-outfit/outfit.491310236c1447b58e87a3631f969b02</v>
      </c>
      <c r="F357" s="23" t="s">
        <v>399</v>
      </c>
      <c r="G357" s="23" t="s">
        <v>364</v>
      </c>
      <c r="H357" s="12" t="s">
        <v>32</v>
      </c>
      <c r="I357" s="12" t="b">
        <f>VLOOKUP(H357,'Partner info'!$A$3:$B$100,2,FALSE)</f>
        <v>1</v>
      </c>
      <c r="J357" s="13" t="s">
        <v>24</v>
      </c>
      <c r="K357" s="14" t="s">
        <v>25</v>
      </c>
      <c r="L357" s="15" t="s">
        <v>286</v>
      </c>
      <c r="M357" s="16" t="s">
        <v>1260</v>
      </c>
      <c r="N357" s="16"/>
      <c r="O357" s="12">
        <v>1000</v>
      </c>
      <c r="P357" s="12">
        <v>150</v>
      </c>
      <c r="Q357" s="12"/>
      <c r="R357" s="18" t="b">
        <v>1</v>
      </c>
      <c r="S357" s="18" t="b">
        <v>0</v>
      </c>
      <c r="T357" s="18" t="b">
        <v>0</v>
      </c>
      <c r="U357" s="18" t="b">
        <v>0</v>
      </c>
    </row>
    <row r="358" spans="1:21" ht="12.75">
      <c r="A358" s="8" t="e">
        <f t="shared" ca="1" si="22"/>
        <v>#NAME?</v>
      </c>
      <c r="B358" s="19">
        <v>45184</v>
      </c>
      <c r="C358" s="22">
        <v>89001002</v>
      </c>
      <c r="D358" s="81" t="s">
        <v>2913</v>
      </c>
      <c r="E358" s="11" t="str">
        <f>CONCATENATE("https://fjong.com/admin/pages/edit-",LEFT(D358,FIND(".",D358) - 1),"/",D358)</f>
        <v>https://fjong.com/admin/pages/edit-outfit/outfit.499167abb20f463ca8443a0daad5cd37</v>
      </c>
      <c r="F358" s="82" t="s">
        <v>2902</v>
      </c>
      <c r="G358" s="23" t="s">
        <v>23</v>
      </c>
      <c r="H358" s="83" t="s">
        <v>352</v>
      </c>
      <c r="I358" s="12" t="b">
        <f>VLOOKUP(H358,'Partner info'!$A$3:$B$100,2,FALSE)</f>
        <v>1</v>
      </c>
      <c r="J358" s="13" t="s">
        <v>24</v>
      </c>
      <c r="K358" s="14" t="s">
        <v>25</v>
      </c>
      <c r="L358" s="15" t="s">
        <v>286</v>
      </c>
      <c r="M358" s="16"/>
      <c r="N358" s="16"/>
      <c r="O358" s="12">
        <v>900</v>
      </c>
      <c r="P358" s="12">
        <v>299</v>
      </c>
      <c r="Q358" s="12"/>
      <c r="R358" s="18" t="b">
        <v>1</v>
      </c>
      <c r="S358" s="18" t="b">
        <v>0</v>
      </c>
      <c r="T358" s="18" t="b">
        <v>0</v>
      </c>
      <c r="U358" s="18" t="b">
        <v>0</v>
      </c>
    </row>
    <row r="359" spans="1:21" ht="12.75">
      <c r="A359" s="8" t="e">
        <f t="shared" ca="1" si="22"/>
        <v>#NAME?</v>
      </c>
      <c r="B359" s="19">
        <v>45092</v>
      </c>
      <c r="C359" s="22">
        <v>89006154</v>
      </c>
      <c r="D359" s="10" t="s">
        <v>289</v>
      </c>
      <c r="E359" s="11" t="str">
        <f>CONCATENATE("https://fjong.com/admin/pages/edit-",LEFT(D359,FIND(".",D359) - 1),"/",D359)</f>
        <v>https://fjong.com/admin/pages/edit-outfit/outfit.49a1d76f12f34b47a4cbc54aeb05a9f0</v>
      </c>
      <c r="F359" s="23" t="s">
        <v>290</v>
      </c>
      <c r="G359" s="23" t="s">
        <v>291</v>
      </c>
      <c r="H359" s="12" t="s">
        <v>32</v>
      </c>
      <c r="I359" s="12" t="b">
        <f>VLOOKUP(H359,'Partner info'!$A$3:$B$100,2,FALSE)</f>
        <v>1</v>
      </c>
      <c r="J359" s="13" t="s">
        <v>24</v>
      </c>
      <c r="K359" s="14" t="s">
        <v>25</v>
      </c>
      <c r="L359" s="15" t="s">
        <v>286</v>
      </c>
      <c r="M359" s="16"/>
      <c r="N359" s="16"/>
      <c r="O359" s="12">
        <v>900</v>
      </c>
      <c r="P359" s="21">
        <v>270</v>
      </c>
      <c r="Q359" s="21"/>
      <c r="R359" s="18" t="b">
        <v>1</v>
      </c>
      <c r="S359" s="18" t="b">
        <v>0</v>
      </c>
      <c r="T359" s="18" t="b">
        <v>0</v>
      </c>
      <c r="U359" s="18" t="b">
        <v>0</v>
      </c>
    </row>
    <row r="360" spans="1:21" ht="12.75">
      <c r="A360" s="8" t="e">
        <f t="shared" ca="1" si="22"/>
        <v>#NAME?</v>
      </c>
      <c r="B360" s="19">
        <v>45272</v>
      </c>
      <c r="C360" s="22">
        <v>89004033</v>
      </c>
      <c r="D360" s="10" t="s">
        <v>1538</v>
      </c>
      <c r="E360" s="11" t="str">
        <f>CONCATENATE("https://fjong.com/admin/pages/edit-",LEFT(D360,FIND(".",D360) - 1),"/",D360)</f>
        <v>https://fjong.com/admin/pages/edit-outfit/outfit.49df221ce897464aa7b83bd8ac5be754</v>
      </c>
      <c r="F360" s="23" t="s">
        <v>1539</v>
      </c>
      <c r="G360" s="23" t="s">
        <v>31</v>
      </c>
      <c r="H360" s="12" t="s">
        <v>31</v>
      </c>
      <c r="I360" s="12" t="b">
        <f>VLOOKUP(H360,'Partner info'!$A$3:$B$100,2,FALSE)</f>
        <v>1</v>
      </c>
      <c r="J360" s="13" t="s">
        <v>24</v>
      </c>
      <c r="K360" s="14" t="s">
        <v>25</v>
      </c>
      <c r="L360" s="15" t="s">
        <v>286</v>
      </c>
      <c r="M360" s="16" t="s">
        <v>1268</v>
      </c>
      <c r="N360" s="16"/>
      <c r="O360" s="12">
        <v>900</v>
      </c>
      <c r="P360" s="12">
        <v>299</v>
      </c>
      <c r="Q360" s="12"/>
      <c r="R360" s="18" t="b">
        <v>1</v>
      </c>
      <c r="S360" s="18" t="b">
        <v>0</v>
      </c>
      <c r="T360" s="18" t="b">
        <v>0</v>
      </c>
      <c r="U360" s="18" t="b">
        <v>0</v>
      </c>
    </row>
    <row r="361" spans="1:21" ht="12.75">
      <c r="A361" s="8" t="e">
        <f t="shared" ca="1" si="22"/>
        <v>#NAME?</v>
      </c>
      <c r="B361" s="9" t="s">
        <v>20</v>
      </c>
      <c r="C361" s="9">
        <v>88100546</v>
      </c>
      <c r="D361" s="10" t="s">
        <v>1672</v>
      </c>
      <c r="E361" s="11" t="str">
        <f>CONCATENATE("https://fjong.com/admin/pages/edit-",LEFT(D361,FIND(".",D361) - 1),"/",D361)</f>
        <v>https://fjong.com/admin/pages/edit-outfit/outfit.49f8251a1f734402937a146051ea0e6f</v>
      </c>
      <c r="F361" s="12" t="s">
        <v>1673</v>
      </c>
      <c r="G361" s="12" t="s">
        <v>88</v>
      </c>
      <c r="H361" s="12" t="s">
        <v>49</v>
      </c>
      <c r="I361" s="12" t="b">
        <f>VLOOKUP(H361,'Partner info'!$A$3:$B$100,2,FALSE)</f>
        <v>1</v>
      </c>
      <c r="J361" s="13" t="s">
        <v>24</v>
      </c>
      <c r="K361" s="14" t="s">
        <v>25</v>
      </c>
      <c r="L361" s="15" t="s">
        <v>286</v>
      </c>
      <c r="M361" s="16" t="s">
        <v>1271</v>
      </c>
      <c r="N361" s="16"/>
      <c r="O361" s="12">
        <v>800</v>
      </c>
      <c r="P361" s="21">
        <v>240</v>
      </c>
      <c r="Q361" s="21" t="s">
        <v>52</v>
      </c>
      <c r="R361" s="18" t="b">
        <v>0</v>
      </c>
      <c r="S361" s="18" t="b">
        <v>1</v>
      </c>
      <c r="T361" s="18" t="b">
        <v>0</v>
      </c>
      <c r="U361" s="18" t="b">
        <v>0</v>
      </c>
    </row>
    <row r="362" spans="1:21" ht="12.75">
      <c r="A362" s="8" t="e">
        <f t="shared" ca="1" si="22"/>
        <v>#NAME?</v>
      </c>
      <c r="B362" s="19">
        <v>45092</v>
      </c>
      <c r="C362" s="22">
        <v>88100975</v>
      </c>
      <c r="D362" s="10" t="s">
        <v>314</v>
      </c>
      <c r="E362" s="11" t="str">
        <f>CONCATENATE("https://fjong.com/admin/pages/edit-",LEFT(D362,FIND(".",D362) - 1),"/",D362)</f>
        <v>https://fjong.com/admin/pages/edit-outfit/outfit.4a4240dbc2f943dbb1482b7dc728778b</v>
      </c>
      <c r="F362" s="23" t="s">
        <v>315</v>
      </c>
      <c r="G362" s="23" t="s">
        <v>88</v>
      </c>
      <c r="H362" s="12" t="s">
        <v>57</v>
      </c>
      <c r="I362" s="12" t="b">
        <f>VLOOKUP(H362,'Partner info'!$A$3:$B$100,2,FALSE)</f>
        <v>1</v>
      </c>
      <c r="J362" s="13" t="s">
        <v>24</v>
      </c>
      <c r="K362" s="14" t="s">
        <v>25</v>
      </c>
      <c r="L362" s="15" t="s">
        <v>286</v>
      </c>
      <c r="M362" s="16" t="s">
        <v>1273</v>
      </c>
      <c r="N362" s="16"/>
      <c r="O362" s="12">
        <v>600</v>
      </c>
      <c r="P362" s="21">
        <v>180</v>
      </c>
      <c r="Q362" s="21"/>
      <c r="R362" s="18" t="b">
        <v>0</v>
      </c>
      <c r="S362" s="18" t="b">
        <v>0</v>
      </c>
      <c r="T362" s="18" t="b">
        <v>0</v>
      </c>
      <c r="U362" s="18" t="b">
        <v>0</v>
      </c>
    </row>
    <row r="363" spans="1:21" ht="12.75">
      <c r="A363" s="8" t="e">
        <f t="shared" ca="1" si="22"/>
        <v>#NAME?</v>
      </c>
      <c r="B363" s="9" t="s">
        <v>295</v>
      </c>
      <c r="C363" s="22">
        <v>88000588</v>
      </c>
      <c r="D363" s="23" t="s">
        <v>429</v>
      </c>
      <c r="E363" s="11" t="str">
        <f>CONCATENATE("https://fjong.com/admin/pages/edit-",LEFT(D363,FIND(".",D363) - 1),"/",D363)</f>
        <v>https://fjong.com/admin/pages/edit-outfit/outfit.4a42bebcc6534e8697fd6f7656839c29</v>
      </c>
      <c r="F363" s="23" t="s">
        <v>430</v>
      </c>
      <c r="G363" s="23" t="s">
        <v>364</v>
      </c>
      <c r="H363" s="12" t="s">
        <v>32</v>
      </c>
      <c r="I363" s="12" t="b">
        <f>VLOOKUP(H363,'Partner info'!$A$3:$B$100,2,FALSE)</f>
        <v>1</v>
      </c>
      <c r="J363" s="13" t="s">
        <v>24</v>
      </c>
      <c r="K363" s="14" t="s">
        <v>25</v>
      </c>
      <c r="L363" s="15" t="s">
        <v>286</v>
      </c>
      <c r="M363" s="16" t="s">
        <v>1277</v>
      </c>
      <c r="N363" s="16" t="s">
        <v>1278</v>
      </c>
      <c r="O363" s="12">
        <v>450</v>
      </c>
      <c r="P363" s="12">
        <v>200</v>
      </c>
      <c r="Q363" s="12"/>
      <c r="R363" s="18" t="b">
        <v>1</v>
      </c>
      <c r="S363" s="18" t="b">
        <v>0</v>
      </c>
      <c r="T363" s="18" t="b">
        <v>0</v>
      </c>
      <c r="U363" s="18" t="b">
        <v>0</v>
      </c>
    </row>
    <row r="364" spans="1:21" ht="12.75">
      <c r="A364" s="8" t="e">
        <f t="shared" ca="1" si="22"/>
        <v>#NAME?</v>
      </c>
      <c r="B364" s="19">
        <v>45188</v>
      </c>
      <c r="C364" s="22">
        <v>89001125</v>
      </c>
      <c r="D364" s="10" t="s">
        <v>2338</v>
      </c>
      <c r="E364" s="11" t="str">
        <f>CONCATENATE("https://fjong.com/admin/pages/edit-",LEFT(D364,FIND(".",D364) - 1),"/",D364)</f>
        <v>https://fjong.com/admin/pages/edit-outfit/outfit.4a55a612adf64ba4bc92ae005cf818bc</v>
      </c>
      <c r="F364" s="23" t="s">
        <v>2332</v>
      </c>
      <c r="G364" s="23" t="s">
        <v>23</v>
      </c>
      <c r="H364" s="12" t="s">
        <v>352</v>
      </c>
      <c r="I364" s="12" t="b">
        <f>VLOOKUP(H364,'Partner info'!$A$3:$B$100,2,FALSE)</f>
        <v>1</v>
      </c>
      <c r="J364" s="13" t="s">
        <v>24</v>
      </c>
      <c r="K364" s="14" t="s">
        <v>25</v>
      </c>
      <c r="L364" s="15" t="s">
        <v>286</v>
      </c>
      <c r="M364" s="16" t="s">
        <v>1281</v>
      </c>
      <c r="N364" s="16"/>
      <c r="O364" s="12">
        <v>2000</v>
      </c>
      <c r="P364" s="12">
        <v>699</v>
      </c>
      <c r="Q364" s="21" t="s">
        <v>190</v>
      </c>
      <c r="R364" s="18" t="b">
        <v>1</v>
      </c>
      <c r="S364" s="18" t="b">
        <v>0</v>
      </c>
      <c r="T364" s="18" t="b">
        <v>0</v>
      </c>
      <c r="U364" s="18" t="b">
        <v>0</v>
      </c>
    </row>
    <row r="365" spans="1:21" ht="12.75">
      <c r="A365" s="1" t="e">
        <f t="shared" ca="1" si="22"/>
        <v>#NAME?</v>
      </c>
      <c r="B365" s="9" t="s">
        <v>3078</v>
      </c>
      <c r="C365" s="22">
        <v>89004307</v>
      </c>
      <c r="D365" s="10" t="s">
        <v>3360</v>
      </c>
      <c r="E365" s="11" t="str">
        <f>CONCATENATE("https://fjong.com/admin/pages/edit-",LEFT(D365,FIND(".",D365) - 1),"/",D365)</f>
        <v>https://fjong.com/admin/pages/edit-outfit/outfit.4a87b30286ac4a78852863c9c71c2874</v>
      </c>
      <c r="F365" s="23" t="s">
        <v>3359</v>
      </c>
      <c r="G365" s="23" t="s">
        <v>169</v>
      </c>
      <c r="H365" s="12" t="s">
        <v>170</v>
      </c>
      <c r="I365" s="12" t="b">
        <f>VLOOKUP(H365,'Partner info'!$A$3:$B$100,2,FALSE)</f>
        <v>1</v>
      </c>
      <c r="J365" s="13" t="s">
        <v>24</v>
      </c>
      <c r="K365" s="14" t="s">
        <v>25</v>
      </c>
      <c r="L365" s="15" t="s">
        <v>286</v>
      </c>
      <c r="M365" s="16"/>
      <c r="N365" s="16"/>
      <c r="O365" s="12">
        <v>2000</v>
      </c>
      <c r="P365" s="12">
        <v>699</v>
      </c>
      <c r="Q365" s="12"/>
      <c r="R365" s="18" t="b">
        <v>1</v>
      </c>
      <c r="S365" s="18" t="b">
        <v>0</v>
      </c>
      <c r="T365" s="18" t="b">
        <v>0</v>
      </c>
      <c r="U365" s="18" t="b">
        <v>0</v>
      </c>
    </row>
    <row r="366" spans="1:21" ht="12.75">
      <c r="A366" s="1" t="e">
        <f t="shared" ca="1" si="22"/>
        <v>#NAME?</v>
      </c>
      <c r="B366" s="9" t="s">
        <v>3401</v>
      </c>
      <c r="C366" s="22" t="s">
        <v>3402</v>
      </c>
      <c r="D366" s="10" t="s">
        <v>3403</v>
      </c>
      <c r="E366" s="11" t="str">
        <f>CONCATENATE("https://fjong.com/admin/pages/edit-",LEFT(D366,FIND(".",D366) - 1),"/",D366)</f>
        <v>https://fjong.com/admin/pages/edit-outfit/outfit.4a90e6e831c644d2b999953b34aba3b7</v>
      </c>
      <c r="F366" s="23" t="s">
        <v>3404</v>
      </c>
      <c r="G366" s="23" t="s">
        <v>3405</v>
      </c>
      <c r="H366" s="12" t="s">
        <v>89</v>
      </c>
      <c r="I366" s="12" t="b">
        <f>VLOOKUP(H366,'Partner info'!$A$3:$B$100,2,FALSE)</f>
        <v>1</v>
      </c>
      <c r="J366" s="13" t="s">
        <v>24</v>
      </c>
      <c r="K366" s="14" t="s">
        <v>25</v>
      </c>
      <c r="L366" s="15" t="s">
        <v>286</v>
      </c>
      <c r="M366" s="16"/>
      <c r="N366" s="16"/>
      <c r="O366" s="12">
        <v>3300</v>
      </c>
      <c r="P366" s="12">
        <v>849</v>
      </c>
      <c r="Q366" s="12"/>
      <c r="R366" s="18" t="b">
        <v>1</v>
      </c>
      <c r="S366" s="18" t="b">
        <v>0</v>
      </c>
      <c r="T366" s="18" t="b">
        <v>0</v>
      </c>
      <c r="U366" s="18" t="b">
        <v>0</v>
      </c>
    </row>
    <row r="367" spans="1:21" ht="12.75">
      <c r="A367" s="1" t="e">
        <f t="shared" ca="1" si="22"/>
        <v>#NAME?</v>
      </c>
      <c r="B367" s="19">
        <v>44936</v>
      </c>
      <c r="C367" s="9">
        <v>10689133</v>
      </c>
      <c r="D367" s="10" t="s">
        <v>464</v>
      </c>
      <c r="E367" s="20" t="s">
        <v>465</v>
      </c>
      <c r="F367" s="12" t="s">
        <v>466</v>
      </c>
      <c r="G367" s="12" t="s">
        <v>88</v>
      </c>
      <c r="H367" s="12" t="s">
        <v>32</v>
      </c>
      <c r="I367" s="12" t="b">
        <f>VLOOKUP(H367,'Partner info'!$A$3:$B$100,2,FALSE)</f>
        <v>1</v>
      </c>
      <c r="J367" s="13" t="s">
        <v>24</v>
      </c>
      <c r="K367" s="14" t="s">
        <v>25</v>
      </c>
      <c r="L367" s="15" t="s">
        <v>286</v>
      </c>
      <c r="M367" s="16"/>
      <c r="N367" s="16"/>
      <c r="O367" s="12">
        <v>750</v>
      </c>
      <c r="P367" s="12">
        <v>299</v>
      </c>
      <c r="Q367" s="12"/>
      <c r="R367" s="18" t="b">
        <v>1</v>
      </c>
      <c r="S367" s="18" t="b">
        <v>0</v>
      </c>
      <c r="T367" s="18" t="b">
        <v>0</v>
      </c>
      <c r="U367" s="18" t="b">
        <v>0</v>
      </c>
    </row>
    <row r="368" spans="1:21" ht="12.75">
      <c r="A368" s="8"/>
      <c r="B368" s="57">
        <v>45184</v>
      </c>
      <c r="C368" s="74">
        <v>89001934</v>
      </c>
      <c r="D368" s="123" t="s">
        <v>2919</v>
      </c>
      <c r="E368" s="45" t="str">
        <f>CONCATENATE("https://fjong.com/admin/pages/edit-",LEFT(D368,FIND(".",D368) - 1),"/",D368)</f>
        <v>https://fjong.com/admin/pages/edit-outfit/outfit.4b1ded245fda45be9fa42b8e16128d45</v>
      </c>
      <c r="F368" s="124" t="s">
        <v>1232</v>
      </c>
      <c r="G368" s="75" t="s">
        <v>483</v>
      </c>
      <c r="H368" s="125" t="s">
        <v>483</v>
      </c>
      <c r="I368" s="12" t="b">
        <f>VLOOKUP(H368,'Partner info'!$A$3:$B$100,2,FALSE)</f>
        <v>0</v>
      </c>
      <c r="J368" s="47" t="s">
        <v>24</v>
      </c>
      <c r="K368" s="14" t="s">
        <v>25</v>
      </c>
      <c r="L368" s="15" t="s">
        <v>286</v>
      </c>
      <c r="M368" s="16" t="s">
        <v>1290</v>
      </c>
      <c r="N368" s="16"/>
      <c r="O368" s="12">
        <v>1500</v>
      </c>
      <c r="P368" s="12">
        <v>450</v>
      </c>
      <c r="Q368" s="21" t="s">
        <v>52</v>
      </c>
      <c r="R368" s="18" t="b">
        <v>0</v>
      </c>
      <c r="S368" s="18" t="b">
        <v>1</v>
      </c>
      <c r="T368" s="18" t="b">
        <v>1</v>
      </c>
      <c r="U368" s="18" t="b">
        <v>1</v>
      </c>
    </row>
    <row r="369" spans="1:21" ht="12.75">
      <c r="A369" s="8"/>
      <c r="B369" s="19">
        <v>45188</v>
      </c>
      <c r="C369" s="22">
        <v>89008483</v>
      </c>
      <c r="D369" s="10" t="s">
        <v>3002</v>
      </c>
      <c r="E369" s="11" t="str">
        <f>CONCATENATE("https://fjong.com/admin/pages/edit-",LEFT(D369,FIND(".",D369) - 1),"/",D369)</f>
        <v>https://fjong.com/admin/pages/edit-outfit/outfit.4b1ed5fc99864b40808da594270adac7</v>
      </c>
      <c r="F369" s="23" t="s">
        <v>3003</v>
      </c>
      <c r="G369" s="23" t="s">
        <v>3004</v>
      </c>
      <c r="H369" s="12" t="s">
        <v>32</v>
      </c>
      <c r="I369" s="12" t="b">
        <f>VLOOKUP(H369,'Partner info'!$A$3:$B$100,2,FALSE)</f>
        <v>1</v>
      </c>
      <c r="J369" s="13" t="s">
        <v>24</v>
      </c>
      <c r="K369" s="14" t="s">
        <v>25</v>
      </c>
      <c r="L369" s="15" t="s">
        <v>286</v>
      </c>
      <c r="M369" s="16" t="s">
        <v>1294</v>
      </c>
      <c r="N369" s="16"/>
      <c r="O369" s="12">
        <v>1600</v>
      </c>
      <c r="P369" s="12">
        <v>400</v>
      </c>
      <c r="Q369" s="21" t="s">
        <v>52</v>
      </c>
      <c r="R369" s="18" t="b">
        <v>0</v>
      </c>
      <c r="S369" s="18" t="b">
        <v>1</v>
      </c>
      <c r="T369" s="18" t="b">
        <v>1</v>
      </c>
      <c r="U369" s="18" t="b">
        <v>1</v>
      </c>
    </row>
    <row r="370" spans="1:21" ht="12.75">
      <c r="A370" s="1" t="e">
        <f ca="1">IF(K370="Yes",_xludf.IMAGE("https://i.imgur.com/fKx8ugK.png",3),IF(K370="Not found",_xludf.IMAGE("https://i.imgur.com/NnPyonJ.png",3),IF(K370="",_xludf.IMAGE("https://i.imgur.com/x4IXK6M.png",3))))</f>
        <v>#NAME?</v>
      </c>
      <c r="B370" s="9" t="s">
        <v>20</v>
      </c>
      <c r="C370" s="9">
        <v>89002127</v>
      </c>
      <c r="D370" s="10" t="s">
        <v>115</v>
      </c>
      <c r="E370" s="11" t="str">
        <f>CONCATENATE("https://fjong.com/admin/pages/edit-",LEFT(D370,FIND(".",D370) - 1),"/",D370)</f>
        <v>https://fjong.com/admin/pages/edit-outfit/outfit.4b2e968c1b8f4cfaa61c39c9124c34c0</v>
      </c>
      <c r="F370" s="12" t="s">
        <v>116</v>
      </c>
      <c r="G370" s="12" t="s">
        <v>117</v>
      </c>
      <c r="H370" s="12" t="s">
        <v>117</v>
      </c>
      <c r="I370" s="12" t="b">
        <f>VLOOKUP(H370,'Partner info'!$A$3:$B$100,2,FALSE)</f>
        <v>1</v>
      </c>
      <c r="J370" s="13" t="s">
        <v>24</v>
      </c>
      <c r="K370" s="14" t="s">
        <v>25</v>
      </c>
      <c r="L370" s="15" t="s">
        <v>286</v>
      </c>
      <c r="M370" s="16"/>
      <c r="N370" s="16"/>
      <c r="O370" s="12">
        <v>2200</v>
      </c>
      <c r="P370" s="12">
        <v>400</v>
      </c>
      <c r="Q370" s="12"/>
      <c r="R370" s="18" t="b">
        <v>1</v>
      </c>
      <c r="S370" s="18" t="b">
        <v>0</v>
      </c>
      <c r="T370" s="18" t="b">
        <v>0</v>
      </c>
      <c r="U370" s="18" t="b">
        <v>0</v>
      </c>
    </row>
    <row r="371" spans="1:21" ht="12.75">
      <c r="A371" s="8"/>
      <c r="B371" s="9" t="s">
        <v>295</v>
      </c>
      <c r="C371" s="22">
        <v>88000394</v>
      </c>
      <c r="D371" s="23" t="s">
        <v>407</v>
      </c>
      <c r="E371" s="11" t="str">
        <f>CONCATENATE("https://fjong.com/admin/pages/edit-",LEFT(D371,FIND(".",D371) - 1),"/",D371)</f>
        <v>https://fjong.com/admin/pages/edit-outfit/outfit.4b4a8f000a6b46d7a97df90ba4cd9874</v>
      </c>
      <c r="F371" s="23" t="s">
        <v>408</v>
      </c>
      <c r="G371" s="23" t="s">
        <v>88</v>
      </c>
      <c r="H371" s="12" t="s">
        <v>32</v>
      </c>
      <c r="I371" s="12" t="b">
        <f>VLOOKUP(H371,'Partner info'!$A$3:$B$100,2,FALSE)</f>
        <v>1</v>
      </c>
      <c r="J371" s="13" t="s">
        <v>24</v>
      </c>
      <c r="K371" s="14" t="s">
        <v>25</v>
      </c>
      <c r="L371" s="15" t="s">
        <v>338</v>
      </c>
      <c r="M371" s="16" t="s">
        <v>1299</v>
      </c>
      <c r="N371" s="16"/>
      <c r="O371" s="12">
        <v>1800</v>
      </c>
      <c r="P371" s="12">
        <v>550</v>
      </c>
      <c r="Q371" s="21" t="s">
        <v>52</v>
      </c>
      <c r="R371" s="18" t="b">
        <v>1</v>
      </c>
      <c r="S371" s="18" t="b">
        <v>1</v>
      </c>
      <c r="T371" s="18" t="b">
        <v>1</v>
      </c>
      <c r="U371" s="18" t="b">
        <v>1</v>
      </c>
    </row>
    <row r="372" spans="1:21" ht="12.75">
      <c r="A372" s="8" t="e">
        <f t="shared" ref="A372:A385" ca="1" si="23">IF(K372="Yes",_xludf.IMAGE("https://i.imgur.com/fKx8ugK.png",3),IF(K372="Not found",_xludf.IMAGE("https://i.imgur.com/NnPyonJ.png",3),IF(K372="",_xludf.IMAGE("https://i.imgur.com/x4IXK6M.png",3))))</f>
        <v>#NAME?</v>
      </c>
      <c r="B372" s="19">
        <v>45188</v>
      </c>
      <c r="C372" s="22">
        <v>89001121</v>
      </c>
      <c r="D372" s="10" t="s">
        <v>2339</v>
      </c>
      <c r="E372" s="11" t="str">
        <f>CONCATENATE("https://fjong.com/admin/pages/edit-",LEFT(D372,FIND(".",D372) - 1),"/",D372)</f>
        <v>https://fjong.com/admin/pages/edit-outfit/outfit.4b503b91057041f0bf5a9f3135664d8e</v>
      </c>
      <c r="F372" s="23" t="s">
        <v>2332</v>
      </c>
      <c r="G372" s="23" t="s">
        <v>23</v>
      </c>
      <c r="H372" s="12" t="s">
        <v>352</v>
      </c>
      <c r="I372" s="12" t="b">
        <f>VLOOKUP(H372,'Partner info'!$A$3:$B$100,2,FALSE)</f>
        <v>1</v>
      </c>
      <c r="J372" s="13" t="s">
        <v>24</v>
      </c>
      <c r="K372" s="14" t="s">
        <v>25</v>
      </c>
      <c r="L372" s="15" t="s">
        <v>286</v>
      </c>
      <c r="M372" s="16"/>
      <c r="N372" s="16"/>
      <c r="O372" s="12"/>
      <c r="P372" s="21">
        <v>3000</v>
      </c>
      <c r="Q372" s="21"/>
      <c r="R372" s="18" t="b">
        <v>1</v>
      </c>
      <c r="S372" s="18" t="b">
        <v>0</v>
      </c>
      <c r="T372" s="18" t="b">
        <v>0</v>
      </c>
      <c r="U372" s="18" t="b">
        <v>0</v>
      </c>
    </row>
    <row r="373" spans="1:21" ht="12.75">
      <c r="A373" s="1" t="e">
        <f t="shared" ca="1" si="23"/>
        <v>#NAME?</v>
      </c>
      <c r="B373" s="19">
        <v>45188</v>
      </c>
      <c r="C373" s="22">
        <v>88200323</v>
      </c>
      <c r="D373" s="10" t="s">
        <v>2319</v>
      </c>
      <c r="E373" s="11" t="str">
        <f>CONCATENATE("https://fjong.com/admin/pages/edit-",LEFT(D373,FIND(".",D373) - 1),"/",D373)</f>
        <v>https://fjong.com/admin/pages/edit-outfit/outfit.4b74f043d01c40d080db6fcbd747df8d</v>
      </c>
      <c r="F373" s="23" t="s">
        <v>2317</v>
      </c>
      <c r="G373" s="23" t="s">
        <v>23</v>
      </c>
      <c r="H373" s="12" t="s">
        <v>352</v>
      </c>
      <c r="I373" s="12" t="b">
        <f>VLOOKUP(H373,'Partner info'!$A$3:$B$100,2,FALSE)</f>
        <v>1</v>
      </c>
      <c r="J373" s="13" t="s">
        <v>24</v>
      </c>
      <c r="K373" s="48" t="s">
        <v>25</v>
      </c>
      <c r="L373" s="49" t="s">
        <v>286</v>
      </c>
      <c r="M373" s="50"/>
      <c r="N373" s="50"/>
      <c r="O373" s="46">
        <v>2200</v>
      </c>
      <c r="P373" s="46"/>
      <c r="Q373" s="46"/>
      <c r="R373" s="51" t="b">
        <v>0</v>
      </c>
      <c r="S373" s="51" t="b">
        <v>0</v>
      </c>
      <c r="T373" s="51" t="b">
        <v>0</v>
      </c>
      <c r="U373" s="51" t="b">
        <v>0</v>
      </c>
    </row>
    <row r="374" spans="1:21" ht="12.75">
      <c r="A374" s="8" t="e">
        <f t="shared" ca="1" si="23"/>
        <v>#NAME?</v>
      </c>
      <c r="B374" s="19" t="s">
        <v>20</v>
      </c>
      <c r="C374" s="9" t="s">
        <v>2481</v>
      </c>
      <c r="D374" s="10" t="s">
        <v>2482</v>
      </c>
      <c r="E374" s="20" t="str">
        <f>CONCATENATE("https://fjong.com/admin/pages/edit-",LEFT(D374,FIND(".",D374) - 1),"/",D374)</f>
        <v>https://fjong.com/admin/pages/edit-outfit/outfit.4b772373c25e40c291031f14ac1521eb</v>
      </c>
      <c r="F374" s="12" t="s">
        <v>2483</v>
      </c>
      <c r="G374" s="12" t="s">
        <v>2484</v>
      </c>
      <c r="H374" s="12" t="s">
        <v>57</v>
      </c>
      <c r="I374" s="12" t="b">
        <f>VLOOKUP(H374,'Partner info'!$A$3:$B$100,2,FALSE)</f>
        <v>1</v>
      </c>
      <c r="J374" s="13" t="s">
        <v>24</v>
      </c>
      <c r="K374" s="14" t="s">
        <v>25</v>
      </c>
      <c r="L374" s="15" t="s">
        <v>286</v>
      </c>
      <c r="M374" s="16"/>
      <c r="N374" s="16"/>
      <c r="O374" s="12">
        <v>2000</v>
      </c>
      <c r="P374" s="12">
        <v>599</v>
      </c>
      <c r="Q374" s="21" t="s">
        <v>190</v>
      </c>
      <c r="R374" s="18" t="b">
        <v>1</v>
      </c>
      <c r="S374" s="18" t="b">
        <v>0</v>
      </c>
      <c r="T374" s="18" t="b">
        <v>0</v>
      </c>
      <c r="U374" s="18" t="b">
        <v>0</v>
      </c>
    </row>
    <row r="375" spans="1:21" ht="12.75">
      <c r="A375" s="8" t="e">
        <f t="shared" ca="1" si="23"/>
        <v>#NAME?</v>
      </c>
      <c r="B375" s="19">
        <v>45056</v>
      </c>
      <c r="C375" s="9">
        <v>88000053</v>
      </c>
      <c r="D375" s="10" t="s">
        <v>1295</v>
      </c>
      <c r="E375" s="11" t="str">
        <f>CONCATENATE("https://fjong.com/admin/pages/edit-",LEFT(D375,FIND(".",D375) - 1),"/",D375)</f>
        <v>https://fjong.com/admin/pages/edit-outfit/outfit.4c4c5965b02c4457a057b341d33a5c71</v>
      </c>
      <c r="F375" s="12" t="s">
        <v>1296</v>
      </c>
      <c r="G375" s="12" t="s">
        <v>31</v>
      </c>
      <c r="H375" s="12" t="s">
        <v>32</v>
      </c>
      <c r="I375" s="12" t="b">
        <f>VLOOKUP(H375,'Partner info'!$A$3:$B$100,2,FALSE)</f>
        <v>1</v>
      </c>
      <c r="J375" s="13" t="s">
        <v>24</v>
      </c>
      <c r="K375" s="14" t="s">
        <v>25</v>
      </c>
      <c r="L375" s="15" t="s">
        <v>286</v>
      </c>
      <c r="M375" s="16"/>
      <c r="N375" s="16"/>
      <c r="O375" s="12">
        <v>1700</v>
      </c>
      <c r="P375" s="12">
        <v>399</v>
      </c>
      <c r="Q375" s="12"/>
      <c r="R375" s="18" t="b">
        <v>1</v>
      </c>
      <c r="S375" s="18" t="b">
        <v>0</v>
      </c>
      <c r="T375" s="18" t="b">
        <v>0</v>
      </c>
      <c r="U375" s="18" t="b">
        <v>0</v>
      </c>
    </row>
    <row r="376" spans="1:21" ht="12.75">
      <c r="A376" s="8" t="e">
        <f t="shared" ca="1" si="23"/>
        <v>#NAME?</v>
      </c>
      <c r="B376" s="19" t="s">
        <v>20</v>
      </c>
      <c r="C376" s="9" t="s">
        <v>2186</v>
      </c>
      <c r="D376" s="10" t="s">
        <v>2187</v>
      </c>
      <c r="E376" s="20" t="str">
        <f>CONCATENATE("https://fjong.com/admin/pages/edit-",LEFT(D376,FIND(".",D376) - 1),"/",D376)</f>
        <v>https://fjong.com/admin/pages/edit-outfit/outfit.4c64a0b1b6d741ba94af7fea29ff0dff</v>
      </c>
      <c r="F376" s="12" t="s">
        <v>2188</v>
      </c>
      <c r="G376" s="12" t="s">
        <v>216</v>
      </c>
      <c r="H376" s="12" t="s">
        <v>57</v>
      </c>
      <c r="I376" s="12" t="b">
        <f>VLOOKUP(H376,'Partner info'!$A$3:$B$100,2,FALSE)</f>
        <v>1</v>
      </c>
      <c r="J376" s="13" t="s">
        <v>24</v>
      </c>
      <c r="K376" s="14" t="s">
        <v>25</v>
      </c>
      <c r="L376" s="15" t="s">
        <v>286</v>
      </c>
      <c r="M376" s="16"/>
      <c r="N376" s="16"/>
      <c r="O376" s="12">
        <v>2200</v>
      </c>
      <c r="P376" s="12">
        <v>449</v>
      </c>
      <c r="Q376" s="21" t="s">
        <v>190</v>
      </c>
      <c r="R376" s="18" t="b">
        <v>1</v>
      </c>
      <c r="S376" s="18" t="b">
        <v>0</v>
      </c>
      <c r="T376" s="18" t="b">
        <v>0</v>
      </c>
      <c r="U376" s="18" t="b">
        <v>0</v>
      </c>
    </row>
    <row r="377" spans="1:21" ht="12.75">
      <c r="A377" s="8" t="e">
        <f t="shared" ca="1" si="23"/>
        <v>#NAME?</v>
      </c>
      <c r="B377" s="9" t="s">
        <v>20</v>
      </c>
      <c r="C377" s="9">
        <v>88001228</v>
      </c>
      <c r="D377" s="12" t="s">
        <v>1661</v>
      </c>
      <c r="E377" s="11" t="str">
        <f>CONCATENATE("https://fjong.com/admin/pages/edit-",LEFT(D377,FIND(".",D377) - 1),"/",D377)</f>
        <v>https://fjong.com/admin/pages/edit-outfit/outfit.4c7025a42af74e9bb6aa71afac57324a</v>
      </c>
      <c r="F377" s="12" t="s">
        <v>1662</v>
      </c>
      <c r="G377" s="12" t="s">
        <v>31</v>
      </c>
      <c r="H377" s="12" t="s">
        <v>32</v>
      </c>
      <c r="I377" s="12" t="b">
        <f>VLOOKUP(H377,'Partner info'!$A$3:$B$100,2,FALSE)</f>
        <v>1</v>
      </c>
      <c r="J377" s="13" t="s">
        <v>24</v>
      </c>
      <c r="K377" s="14" t="s">
        <v>25</v>
      </c>
      <c r="L377" s="15" t="s">
        <v>286</v>
      </c>
      <c r="M377" s="16"/>
      <c r="N377" s="16"/>
      <c r="O377" s="12">
        <v>1500</v>
      </c>
      <c r="P377" s="21">
        <v>450</v>
      </c>
      <c r="Q377" s="21" t="s">
        <v>145</v>
      </c>
      <c r="R377" s="18" t="b">
        <v>0</v>
      </c>
      <c r="S377" s="18" t="b">
        <v>0</v>
      </c>
      <c r="T377" s="18" t="b">
        <v>0</v>
      </c>
      <c r="U377" s="18" t="b">
        <v>0</v>
      </c>
    </row>
    <row r="378" spans="1:21" ht="12.75">
      <c r="A378" s="8" t="e">
        <f t="shared" ca="1" si="23"/>
        <v>#NAME?</v>
      </c>
      <c r="B378" s="19">
        <v>45061</v>
      </c>
      <c r="C378" s="22">
        <v>89001975</v>
      </c>
      <c r="D378" s="10" t="s">
        <v>2998</v>
      </c>
      <c r="E378" s="11" t="str">
        <f>CONCATENATE("https://fjong.com/admin/pages/edit-",LEFT(D378,FIND(".",D378) - 1),"/",D378)</f>
        <v>https://fjong.com/admin/pages/edit-outfit/outfit.4c7d8da905a640f38478c9e2b6407eba</v>
      </c>
      <c r="F378" s="23" t="s">
        <v>2555</v>
      </c>
      <c r="G378" s="23" t="s">
        <v>67</v>
      </c>
      <c r="H378" s="12" t="s">
        <v>67</v>
      </c>
      <c r="I378" s="12" t="b">
        <f>VLOOKUP(H378,'Partner info'!$A$3:$B$100,2,FALSE)</f>
        <v>1</v>
      </c>
      <c r="J378" s="13" t="s">
        <v>24</v>
      </c>
      <c r="K378" s="14" t="s">
        <v>25</v>
      </c>
      <c r="L378" s="15" t="s">
        <v>286</v>
      </c>
      <c r="M378" s="16"/>
      <c r="N378" s="16"/>
      <c r="O378" s="12">
        <v>2500</v>
      </c>
      <c r="P378" s="12">
        <v>699</v>
      </c>
      <c r="Q378" s="21" t="s">
        <v>190</v>
      </c>
      <c r="R378" s="18" t="b">
        <v>0</v>
      </c>
      <c r="S378" s="18" t="b">
        <v>0</v>
      </c>
      <c r="T378" s="18" t="b">
        <v>0</v>
      </c>
      <c r="U378" s="18" t="b">
        <v>0</v>
      </c>
    </row>
    <row r="379" spans="1:21" ht="12.75">
      <c r="A379" s="8" t="e">
        <f t="shared" ca="1" si="23"/>
        <v>#NAME?</v>
      </c>
      <c r="B379" s="19">
        <v>45272</v>
      </c>
      <c r="C379" s="22">
        <v>88001173</v>
      </c>
      <c r="D379" s="10" t="s">
        <v>1543</v>
      </c>
      <c r="E379" s="11" t="str">
        <f>CONCATENATE("https://fjong.com/admin/pages/edit-",LEFT(D379,FIND(".",D379) - 1),"/",D379)</f>
        <v>https://fjong.com/admin/pages/edit-outfit/outfit.4c8d6c10b08440fcb06d8893d705124b</v>
      </c>
      <c r="F379" s="23" t="s">
        <v>1544</v>
      </c>
      <c r="G379" s="23" t="s">
        <v>31</v>
      </c>
      <c r="H379" s="12" t="s">
        <v>32</v>
      </c>
      <c r="I379" s="12" t="b">
        <f>VLOOKUP(H379,'Partner info'!$A$3:$B$100,2,FALSE)</f>
        <v>1</v>
      </c>
      <c r="J379" s="13" t="s">
        <v>24</v>
      </c>
      <c r="K379" s="14" t="s">
        <v>25</v>
      </c>
      <c r="L379" s="15" t="s">
        <v>286</v>
      </c>
      <c r="M379" s="16"/>
      <c r="N379" s="16"/>
      <c r="O379" s="12">
        <v>4500</v>
      </c>
      <c r="P379" s="21">
        <v>1350</v>
      </c>
      <c r="Q379" s="21"/>
      <c r="R379" s="18" t="b">
        <v>0</v>
      </c>
      <c r="S379" s="18" t="b">
        <v>0</v>
      </c>
      <c r="T379" s="18" t="b">
        <v>0</v>
      </c>
      <c r="U379" s="18" t="b">
        <v>0</v>
      </c>
    </row>
    <row r="380" spans="1:21" ht="12.75">
      <c r="A380" s="8" t="e">
        <f t="shared" ca="1" si="23"/>
        <v>#NAME?</v>
      </c>
      <c r="B380" s="19">
        <v>45272</v>
      </c>
      <c r="C380" s="22">
        <v>88100260</v>
      </c>
      <c r="D380" s="10" t="s">
        <v>2415</v>
      </c>
      <c r="E380" s="11" t="str">
        <f>CONCATENATE("https://fjong.com/admin/pages/edit-",LEFT(D380,FIND(".",D380) - 1),"/",D380)</f>
        <v>https://fjong.com/admin/pages/edit-outfit/outfit.4c96620b5f444f05adcd28bcfd3861d5</v>
      </c>
      <c r="F380" s="23" t="s">
        <v>2416</v>
      </c>
      <c r="G380" s="23" t="s">
        <v>347</v>
      </c>
      <c r="H380" s="12" t="s">
        <v>89</v>
      </c>
      <c r="I380" s="12" t="b">
        <f>VLOOKUP(H380,'Partner info'!$A$3:$B$100,2,FALSE)</f>
        <v>1</v>
      </c>
      <c r="J380" s="13" t="s">
        <v>24</v>
      </c>
      <c r="K380" s="14" t="s">
        <v>25</v>
      </c>
      <c r="L380" s="15" t="s">
        <v>286</v>
      </c>
      <c r="M380" s="16"/>
      <c r="N380" s="16"/>
      <c r="O380" s="12">
        <v>2200</v>
      </c>
      <c r="P380" s="21">
        <v>660</v>
      </c>
      <c r="Q380" s="21" t="s">
        <v>139</v>
      </c>
      <c r="R380" s="18" t="b">
        <v>0</v>
      </c>
      <c r="S380" s="18" t="b">
        <v>0</v>
      </c>
      <c r="T380" s="18" t="b">
        <v>0</v>
      </c>
      <c r="U380" s="18" t="b">
        <v>0</v>
      </c>
    </row>
    <row r="381" spans="1:21" ht="12.75">
      <c r="A381" s="8" t="e">
        <f t="shared" ca="1" si="23"/>
        <v>#NAME?</v>
      </c>
      <c r="B381" s="9" t="s">
        <v>20</v>
      </c>
      <c r="C381" s="9">
        <v>88000863</v>
      </c>
      <c r="D381" s="12" t="s">
        <v>612</v>
      </c>
      <c r="E381" s="11" t="str">
        <f>CONCATENATE("https://fjong.com/admin/pages/edit-",LEFT(D381,FIND(".",D381) - 1),"/",D381)</f>
        <v>https://fjong.com/admin/pages/edit-outfit/outfit.4c9864b84197439ab388910160076c5d</v>
      </c>
      <c r="F381" s="12" t="s">
        <v>613</v>
      </c>
      <c r="G381" s="12" t="s">
        <v>99</v>
      </c>
      <c r="H381" s="12" t="s">
        <v>32</v>
      </c>
      <c r="I381" s="12" t="b">
        <f>VLOOKUP(H381,'Partner info'!$A$3:$B$100,2,FALSE)</f>
        <v>1</v>
      </c>
      <c r="J381" s="13" t="s">
        <v>24</v>
      </c>
      <c r="K381" s="14" t="s">
        <v>25</v>
      </c>
      <c r="L381" s="15" t="s">
        <v>286</v>
      </c>
      <c r="M381" s="16"/>
      <c r="N381" s="16"/>
      <c r="O381" s="12">
        <v>3200</v>
      </c>
      <c r="P381" s="12">
        <v>799</v>
      </c>
      <c r="Q381" s="12"/>
      <c r="R381" s="18" t="b">
        <v>1</v>
      </c>
      <c r="S381" s="18" t="b">
        <v>0</v>
      </c>
      <c r="T381" s="18" t="b">
        <v>0</v>
      </c>
      <c r="U381" s="18" t="b">
        <v>0</v>
      </c>
    </row>
    <row r="382" spans="1:21" ht="12.75">
      <c r="A382" s="8" t="e">
        <f t="shared" ca="1" si="23"/>
        <v>#NAME?</v>
      </c>
      <c r="B382" s="19">
        <v>45188</v>
      </c>
      <c r="C382" s="22">
        <v>89007290</v>
      </c>
      <c r="D382" s="10" t="s">
        <v>2352</v>
      </c>
      <c r="E382" s="11" t="str">
        <f>CONCATENATE("https://fjong.com/admin/pages/edit-",LEFT(D382,FIND(".",D382) - 1),"/",D382)</f>
        <v>https://fjong.com/admin/pages/edit-outfit/outfit.4c9cb960c2ee484883eea22999bc1a27</v>
      </c>
      <c r="F382" s="23" t="s">
        <v>2353</v>
      </c>
      <c r="G382" s="23" t="s">
        <v>2259</v>
      </c>
      <c r="H382" s="12" t="s">
        <v>2259</v>
      </c>
      <c r="I382" s="12" t="b">
        <f>VLOOKUP(H382,'Partner info'!$A$3:$B$100,2,FALSE)</f>
        <v>1</v>
      </c>
      <c r="J382" s="13" t="s">
        <v>24</v>
      </c>
      <c r="K382" s="14" t="s">
        <v>25</v>
      </c>
      <c r="L382" s="15" t="s">
        <v>286</v>
      </c>
      <c r="M382" s="16"/>
      <c r="N382" s="16"/>
      <c r="O382" s="12">
        <v>1700</v>
      </c>
      <c r="P382" s="12">
        <v>399</v>
      </c>
      <c r="Q382" s="12"/>
      <c r="R382" s="18" t="b">
        <v>1</v>
      </c>
      <c r="S382" s="18" t="b">
        <v>0</v>
      </c>
      <c r="T382" s="18" t="b">
        <v>0</v>
      </c>
      <c r="U382" s="18" t="b">
        <v>0</v>
      </c>
    </row>
    <row r="383" spans="1:21" ht="12.75">
      <c r="A383" s="8" t="e">
        <f t="shared" ca="1" si="23"/>
        <v>#NAME?</v>
      </c>
      <c r="B383" s="19" t="s">
        <v>20</v>
      </c>
      <c r="C383" s="9" t="s">
        <v>1683</v>
      </c>
      <c r="D383" s="10" t="s">
        <v>1684</v>
      </c>
      <c r="E383" s="20" t="str">
        <f>CONCATENATE("https://fjong.com/admin/pages/edit-",LEFT(D383,FIND(".",D383) - 1),"/",D383)</f>
        <v>https://fjong.com/admin/pages/edit-outfit/outfit.4ce5d39334044d95add1fb25093e5df6</v>
      </c>
      <c r="F383" s="12" t="s">
        <v>1685</v>
      </c>
      <c r="G383" s="12" t="s">
        <v>1089</v>
      </c>
      <c r="H383" s="12" t="s">
        <v>57</v>
      </c>
      <c r="I383" s="12" t="b">
        <f>VLOOKUP(H383,'Partner info'!$A$3:$B$100,2,FALSE)</f>
        <v>1</v>
      </c>
      <c r="J383" s="13" t="s">
        <v>24</v>
      </c>
      <c r="K383" s="14" t="s">
        <v>25</v>
      </c>
      <c r="L383" s="15" t="s">
        <v>286</v>
      </c>
      <c r="M383" s="16"/>
      <c r="N383" s="16"/>
      <c r="O383" s="12">
        <v>750</v>
      </c>
      <c r="P383" s="12">
        <v>399</v>
      </c>
      <c r="Q383" s="21" t="s">
        <v>52</v>
      </c>
      <c r="R383" s="18" t="b">
        <v>0</v>
      </c>
      <c r="S383" s="18" t="b">
        <v>1</v>
      </c>
      <c r="T383" s="18" t="b">
        <v>0</v>
      </c>
      <c r="U383" s="18" t="b">
        <v>0</v>
      </c>
    </row>
    <row r="384" spans="1:21" ht="12.75">
      <c r="A384" s="8" t="e">
        <f t="shared" ca="1" si="23"/>
        <v>#NAME?</v>
      </c>
      <c r="B384" s="19">
        <v>45184</v>
      </c>
      <c r="C384" s="22">
        <v>89008642</v>
      </c>
      <c r="D384" s="81" t="s">
        <v>2792</v>
      </c>
      <c r="E384" s="11" t="str">
        <f>CONCATENATE("https://fjong.com/admin/pages/edit-",LEFT(D384,FIND(".",D384) - 1),"/",D384)</f>
        <v>https://fjong.com/admin/pages/edit-outfit/outfit.4cec943d32d44da1afd1d0cbf4ccb4e2</v>
      </c>
      <c r="F384" s="82" t="s">
        <v>2793</v>
      </c>
      <c r="G384" s="23" t="s">
        <v>99</v>
      </c>
      <c r="H384" s="83" t="s">
        <v>537</v>
      </c>
      <c r="I384" s="12" t="b">
        <f>VLOOKUP(H384,'Partner info'!$A$3:$B$100,2,FALSE)</f>
        <v>1</v>
      </c>
      <c r="J384" s="13" t="s">
        <v>24</v>
      </c>
      <c r="K384" s="14" t="s">
        <v>25</v>
      </c>
      <c r="L384" s="15" t="s">
        <v>286</v>
      </c>
      <c r="M384" s="16"/>
      <c r="N384" s="16"/>
      <c r="O384" s="12"/>
      <c r="P384" s="21">
        <v>650</v>
      </c>
      <c r="Q384" s="21"/>
      <c r="R384" s="18" t="b">
        <v>1</v>
      </c>
      <c r="S384" s="18" t="b">
        <v>0</v>
      </c>
      <c r="T384" s="18" t="b">
        <v>0</v>
      </c>
      <c r="U384" s="18" t="b">
        <v>0</v>
      </c>
    </row>
    <row r="385" spans="1:21" ht="12.75">
      <c r="A385" s="1" t="e">
        <f t="shared" ca="1" si="23"/>
        <v>#NAME?</v>
      </c>
      <c r="B385" s="19">
        <v>45272</v>
      </c>
      <c r="C385" s="22">
        <v>88100021</v>
      </c>
      <c r="D385" s="10" t="s">
        <v>1297</v>
      </c>
      <c r="E385" s="11" t="str">
        <f>CONCATENATE("https://fjong.com/admin/pages/edit-",LEFT(D385,FIND(".",D385) - 1),"/",D385)</f>
        <v>https://fjong.com/admin/pages/edit-outfit/outfit.4d15ca1915cf4639a9029a016640f7da</v>
      </c>
      <c r="F385" s="23" t="s">
        <v>1298</v>
      </c>
      <c r="G385" s="23" t="s">
        <v>361</v>
      </c>
      <c r="H385" s="12" t="s">
        <v>32</v>
      </c>
      <c r="I385" s="12" t="b">
        <f>VLOOKUP(H385,'Partner info'!$A$3:$B$100,2,FALSE)</f>
        <v>1</v>
      </c>
      <c r="J385" s="13" t="s">
        <v>24</v>
      </c>
      <c r="K385" s="48" t="s">
        <v>25</v>
      </c>
      <c r="L385" s="49" t="s">
        <v>286</v>
      </c>
      <c r="M385" s="50"/>
      <c r="N385" s="50" t="s">
        <v>262</v>
      </c>
      <c r="O385" s="46"/>
      <c r="P385" s="46"/>
      <c r="Q385" s="46"/>
      <c r="R385" s="51" t="b">
        <v>0</v>
      </c>
      <c r="S385" s="51" t="b">
        <v>0</v>
      </c>
      <c r="T385" s="51" t="b">
        <v>0</v>
      </c>
      <c r="U385" s="51" t="b">
        <v>0</v>
      </c>
    </row>
    <row r="386" spans="1:21" ht="12.75">
      <c r="A386" s="1" t="e">
        <f t="shared" ref="A386:A388" ca="1" si="24">IF(K386="Yes",_xludf.IMAGE("https://i.imgur.com/fKx8ugK.png",3),IF(K386="Not found",_xludf.IMAGE("https://i.imgur.com/NnPyonJ.png",3),IF($K$697="",_xludf.IMAGE("https://i.imgur.com/x4IXK6M.png",3))))</f>
        <v>#NAME?</v>
      </c>
      <c r="B386" s="19">
        <v>45184</v>
      </c>
      <c r="C386" s="22">
        <v>89001709</v>
      </c>
      <c r="D386" s="81" t="s">
        <v>2865</v>
      </c>
      <c r="E386" s="11" t="str">
        <f>CONCATENATE("https://fjong.com/admin/pages/edit-",LEFT(D386,FIND(".",D386) - 1),"/",D386)</f>
        <v>https://fjong.com/admin/pages/edit-outfit/outfit.4d3d84363ca043ac9b1f91e94f63be32</v>
      </c>
      <c r="F386" s="82" t="s">
        <v>2866</v>
      </c>
      <c r="G386" s="23" t="s">
        <v>2867</v>
      </c>
      <c r="H386" s="83" t="s">
        <v>89</v>
      </c>
      <c r="I386" s="12" t="b">
        <f>VLOOKUP(H386,'Partner info'!$A$3:$B$100,2,FALSE)</f>
        <v>1</v>
      </c>
      <c r="J386" s="13" t="s">
        <v>24</v>
      </c>
      <c r="K386" s="14" t="s">
        <v>25</v>
      </c>
      <c r="L386" s="15" t="s">
        <v>286</v>
      </c>
      <c r="M386" s="16"/>
      <c r="N386" s="16" t="s">
        <v>1326</v>
      </c>
      <c r="O386" s="12">
        <v>2800</v>
      </c>
      <c r="P386" s="12">
        <v>799</v>
      </c>
      <c r="Q386" s="12"/>
      <c r="R386" s="18" t="b">
        <v>1</v>
      </c>
      <c r="S386" s="18" t="b">
        <v>0</v>
      </c>
      <c r="T386" s="18" t="b">
        <v>0</v>
      </c>
      <c r="U386" s="18" t="b">
        <v>0</v>
      </c>
    </row>
    <row r="387" spans="1:21" ht="12.75">
      <c r="A387" s="1" t="e">
        <f t="shared" ca="1" si="24"/>
        <v>#NAME?</v>
      </c>
      <c r="B387" s="9" t="s">
        <v>20</v>
      </c>
      <c r="C387" s="9">
        <v>88000134</v>
      </c>
      <c r="D387" s="10" t="s">
        <v>1646</v>
      </c>
      <c r="E387" s="11" t="str">
        <f>CONCATENATE("https://fjong.com/admin/pages/edit-",LEFT(D387,FIND(".",D387) - 1),"/",D387)</f>
        <v>https://fjong.com/admin/pages/edit-outfit/outfit.4d4e09b9b0e543a3ba29014099787eb9</v>
      </c>
      <c r="F387" s="12" t="s">
        <v>1647</v>
      </c>
      <c r="G387" s="12" t="s">
        <v>31</v>
      </c>
      <c r="H387" s="12" t="s">
        <v>32</v>
      </c>
      <c r="I387" s="12" t="b">
        <f>VLOOKUP(H387,'Partner info'!$A$3:$B$100,2,FALSE)</f>
        <v>1</v>
      </c>
      <c r="J387" s="13" t="s">
        <v>24</v>
      </c>
      <c r="K387" s="14" t="s">
        <v>25</v>
      </c>
      <c r="L387" s="15" t="s">
        <v>286</v>
      </c>
      <c r="M387" s="16"/>
      <c r="N387" s="16"/>
      <c r="O387" s="12">
        <v>1000</v>
      </c>
      <c r="P387" s="12">
        <v>225</v>
      </c>
      <c r="Q387" s="12"/>
      <c r="R387" s="18" t="b">
        <v>1</v>
      </c>
      <c r="S387" s="18" t="b">
        <v>0</v>
      </c>
      <c r="T387" s="18" t="b">
        <v>0</v>
      </c>
      <c r="U387" s="18" t="b">
        <v>0</v>
      </c>
    </row>
    <row r="388" spans="1:21" ht="12.75">
      <c r="A388" s="1" t="e">
        <f t="shared" ca="1" si="24"/>
        <v>#NAME?</v>
      </c>
      <c r="B388" s="9" t="s">
        <v>3078</v>
      </c>
      <c r="C388" s="22">
        <v>89008909</v>
      </c>
      <c r="D388" s="10" t="s">
        <v>3189</v>
      </c>
      <c r="E388" s="11" t="str">
        <f>CONCATENATE("https://fjong.com/admin/pages/edit-",LEFT(D388,FIND(".",D388) - 1),"/",D388)</f>
        <v>https://fjong.com/admin/pages/edit-outfit/outfit.4d9701fbd86545a78cbd666994fc322e</v>
      </c>
      <c r="F388" s="23" t="s">
        <v>3190</v>
      </c>
      <c r="G388" s="23" t="s">
        <v>3191</v>
      </c>
      <c r="H388" s="12" t="s">
        <v>343</v>
      </c>
      <c r="I388" s="12" t="b">
        <f>VLOOKUP(H388,'Partner info'!$A$3:$B$100,2,FALSE)</f>
        <v>1</v>
      </c>
      <c r="J388" s="13" t="s">
        <v>24</v>
      </c>
      <c r="K388" s="14" t="s">
        <v>25</v>
      </c>
      <c r="L388" s="15" t="s">
        <v>286</v>
      </c>
      <c r="M388" s="16"/>
      <c r="N388" s="16"/>
      <c r="O388" s="12">
        <v>4000</v>
      </c>
      <c r="P388" s="12">
        <v>900</v>
      </c>
      <c r="Q388" s="12"/>
      <c r="R388" s="18" t="b">
        <v>1</v>
      </c>
      <c r="S388" s="18" t="b">
        <v>0</v>
      </c>
      <c r="T388" s="18" t="b">
        <v>0</v>
      </c>
      <c r="U388" s="18" t="b">
        <v>0</v>
      </c>
    </row>
    <row r="389" spans="1:21" ht="12.75">
      <c r="A389" s="1" t="e">
        <f t="shared" ref="A389:A418" ca="1" si="25">IF(K389="Yes",_xludf.IMAGE("https://i.imgur.com/fKx8ugK.png",3),IF(K389="Not found",_xludf.IMAGE("https://i.imgur.com/NnPyonJ.png",3),IF(K389="",_xludf.IMAGE("https://i.imgur.com/x4IXK6M.png",3))))</f>
        <v>#NAME?</v>
      </c>
      <c r="B389" s="19">
        <v>44938</v>
      </c>
      <c r="C389" s="9">
        <v>88101366</v>
      </c>
      <c r="D389" s="10" t="s">
        <v>1171</v>
      </c>
      <c r="E389" s="20" t="s">
        <v>1172</v>
      </c>
      <c r="F389" s="12" t="s">
        <v>1173</v>
      </c>
      <c r="G389" s="12" t="s">
        <v>31</v>
      </c>
      <c r="H389" s="12" t="s">
        <v>49</v>
      </c>
      <c r="I389" s="12" t="b">
        <f>VLOOKUP(H389,'Partner info'!$A$3:$B$100,2,FALSE)</f>
        <v>1</v>
      </c>
      <c r="J389" s="13" t="s">
        <v>24</v>
      </c>
      <c r="K389" s="14" t="s">
        <v>25</v>
      </c>
      <c r="L389" s="15" t="s">
        <v>286</v>
      </c>
      <c r="M389" s="16" t="s">
        <v>1333</v>
      </c>
      <c r="N389" s="16"/>
      <c r="O389" s="12">
        <v>3800</v>
      </c>
      <c r="P389" s="12">
        <v>500</v>
      </c>
      <c r="Q389" s="12"/>
      <c r="R389" s="18" t="b">
        <v>1</v>
      </c>
      <c r="S389" s="18" t="b">
        <v>0</v>
      </c>
      <c r="T389" s="18" t="b">
        <v>0</v>
      </c>
      <c r="U389" s="18" t="b">
        <v>0</v>
      </c>
    </row>
    <row r="390" spans="1:21" ht="15" customHeight="1">
      <c r="A390" s="1" t="e">
        <f t="shared" ca="1" si="25"/>
        <v>#NAME?</v>
      </c>
      <c r="B390" s="19">
        <v>45188</v>
      </c>
      <c r="C390" s="22">
        <v>89007142</v>
      </c>
      <c r="D390" s="10" t="s">
        <v>2393</v>
      </c>
      <c r="E390" s="11" t="str">
        <f>CONCATENATE("https://fjong.com/admin/pages/edit-",LEFT(D390,FIND(".",D390) - 1),"/",D390)</f>
        <v>https://fjong.com/admin/pages/edit-outfit/outfit.4dc10de1ceb849c49f0b2c1a0d894714</v>
      </c>
      <c r="F390" s="23" t="s">
        <v>2387</v>
      </c>
      <c r="G390" s="23" t="s">
        <v>2259</v>
      </c>
      <c r="H390" s="12" t="s">
        <v>2259</v>
      </c>
      <c r="I390" s="12" t="b">
        <f>VLOOKUP(H390,'Partner info'!$A$3:$B$100,2,FALSE)</f>
        <v>1</v>
      </c>
      <c r="J390" s="13" t="s">
        <v>24</v>
      </c>
      <c r="K390" s="14" t="s">
        <v>25</v>
      </c>
      <c r="L390" s="15" t="s">
        <v>286</v>
      </c>
      <c r="M390" s="16"/>
      <c r="N390" s="16"/>
      <c r="O390" s="12">
        <v>2500</v>
      </c>
      <c r="P390" s="12">
        <f>O390*0.2</f>
        <v>500</v>
      </c>
      <c r="Q390" s="21" t="s">
        <v>52</v>
      </c>
      <c r="R390" s="18" t="b">
        <v>0</v>
      </c>
      <c r="S390" s="18" t="b">
        <v>1</v>
      </c>
      <c r="T390" s="18" t="b">
        <v>1</v>
      </c>
      <c r="U390" s="18" t="b">
        <v>1</v>
      </c>
    </row>
    <row r="391" spans="1:21" ht="12.75">
      <c r="A391" s="8" t="e">
        <f t="shared" ca="1" si="25"/>
        <v>#NAME?</v>
      </c>
      <c r="B391" s="19">
        <v>44789</v>
      </c>
      <c r="C391" s="9">
        <v>88000461</v>
      </c>
      <c r="D391" s="10" t="s">
        <v>1729</v>
      </c>
      <c r="E391" s="20" t="s">
        <v>1730</v>
      </c>
      <c r="F391" s="12" t="s">
        <v>1731</v>
      </c>
      <c r="G391" s="12" t="s">
        <v>110</v>
      </c>
      <c r="H391" s="12" t="s">
        <v>32</v>
      </c>
      <c r="I391" s="12" t="b">
        <f>VLOOKUP(H391,'Partner info'!$A$3:$B$100,2,FALSE)</f>
        <v>1</v>
      </c>
      <c r="J391" s="13" t="s">
        <v>24</v>
      </c>
      <c r="K391" s="14" t="s">
        <v>25</v>
      </c>
      <c r="L391" s="15" t="s">
        <v>38</v>
      </c>
      <c r="M391" s="16" t="s">
        <v>1338</v>
      </c>
      <c r="N391" s="16"/>
      <c r="O391" s="12">
        <v>1700</v>
      </c>
      <c r="P391" s="21">
        <v>200</v>
      </c>
      <c r="Q391" s="21" t="s">
        <v>52</v>
      </c>
      <c r="R391" s="18" t="b">
        <v>1</v>
      </c>
      <c r="S391" s="18" t="b">
        <v>1</v>
      </c>
      <c r="T391" s="18" t="b">
        <v>1</v>
      </c>
      <c r="U391" s="18" t="b">
        <v>1</v>
      </c>
    </row>
    <row r="392" spans="1:21" ht="12.75">
      <c r="A392" s="1" t="e">
        <f t="shared" ca="1" si="25"/>
        <v>#NAME?</v>
      </c>
      <c r="B392" s="19">
        <v>44938</v>
      </c>
      <c r="C392" s="9">
        <v>88100568</v>
      </c>
      <c r="D392" s="10" t="s">
        <v>624</v>
      </c>
      <c r="E392" s="20" t="s">
        <v>625</v>
      </c>
      <c r="F392" s="12" t="s">
        <v>626</v>
      </c>
      <c r="G392" s="12" t="s">
        <v>313</v>
      </c>
      <c r="H392" s="12" t="s">
        <v>313</v>
      </c>
      <c r="I392" s="12" t="b">
        <f>VLOOKUP(H392,'Partner info'!$A$3:$B$100,2,FALSE)</f>
        <v>1</v>
      </c>
      <c r="J392" s="13" t="s">
        <v>24</v>
      </c>
      <c r="K392" s="14" t="s">
        <v>25</v>
      </c>
      <c r="L392" s="15" t="s">
        <v>286</v>
      </c>
      <c r="M392" s="16"/>
      <c r="N392" s="16" t="s">
        <v>1340</v>
      </c>
      <c r="O392" s="21">
        <v>400</v>
      </c>
      <c r="P392" s="12"/>
      <c r="Q392" s="21" t="s">
        <v>190</v>
      </c>
      <c r="R392" s="18" t="b">
        <v>0</v>
      </c>
      <c r="S392" s="18" t="b">
        <v>0</v>
      </c>
      <c r="T392" s="18" t="b">
        <v>0</v>
      </c>
      <c r="U392" s="18" t="b">
        <v>0</v>
      </c>
    </row>
    <row r="393" spans="1:21" ht="12.75">
      <c r="A393" s="8" t="e">
        <f t="shared" ca="1" si="25"/>
        <v>#NAME?</v>
      </c>
      <c r="B393" s="9" t="s">
        <v>3078</v>
      </c>
      <c r="C393" s="22">
        <v>88200692</v>
      </c>
      <c r="D393" s="10" t="s">
        <v>3326</v>
      </c>
      <c r="E393" s="11" t="str">
        <f>CONCATENATE("https://fjong.com/admin/pages/edit-",LEFT(D393,FIND(".",D393) - 1),"/",D393)</f>
        <v>https://fjong.com/admin/pages/edit-outfit/outfit.4ea4ffd4457c4cbc8a946f7409bec8ff</v>
      </c>
      <c r="F393" s="23" t="s">
        <v>3327</v>
      </c>
      <c r="G393" s="23" t="s">
        <v>117</v>
      </c>
      <c r="H393" s="12" t="s">
        <v>117</v>
      </c>
      <c r="I393" s="12" t="b">
        <f>VLOOKUP(H393,'Partner info'!$A$3:$B$100,2,FALSE)</f>
        <v>1</v>
      </c>
      <c r="J393" s="13" t="s">
        <v>24</v>
      </c>
      <c r="K393" s="14" t="s">
        <v>25</v>
      </c>
      <c r="L393" s="15" t="s">
        <v>38</v>
      </c>
      <c r="M393" s="16"/>
      <c r="N393" s="16"/>
      <c r="O393" s="12">
        <v>1400</v>
      </c>
      <c r="P393" s="12">
        <v>399</v>
      </c>
      <c r="Q393" s="21" t="s">
        <v>52</v>
      </c>
      <c r="R393" s="18" t="b">
        <v>0</v>
      </c>
      <c r="S393" s="18" t="b">
        <v>1</v>
      </c>
      <c r="T393" s="18" t="b">
        <v>1</v>
      </c>
      <c r="U393" s="18" t="b">
        <v>1</v>
      </c>
    </row>
    <row r="394" spans="1:21" ht="12.75">
      <c r="A394" s="1" t="e">
        <f t="shared" ca="1" si="25"/>
        <v>#NAME?</v>
      </c>
      <c r="B394" s="9" t="s">
        <v>3078</v>
      </c>
      <c r="C394" s="22">
        <v>89004711</v>
      </c>
      <c r="D394" s="10" t="s">
        <v>3202</v>
      </c>
      <c r="E394" s="11" t="str">
        <f>CONCATENATE("https://fjong.com/admin/pages/edit-",LEFT(D394,FIND(".",D394) - 1),"/",D394)</f>
        <v>https://fjong.com/admin/pages/edit-outfit/outfit.4f22565a7580438eb8be554302860589</v>
      </c>
      <c r="F394" s="23" t="s">
        <v>3203</v>
      </c>
      <c r="G394" s="23" t="s">
        <v>740</v>
      </c>
      <c r="H394" s="12" t="s">
        <v>32</v>
      </c>
      <c r="I394" s="12" t="b">
        <f>VLOOKUP(H394,'Partner info'!$A$3:$B$100,2,FALSE)</f>
        <v>1</v>
      </c>
      <c r="J394" s="13" t="s">
        <v>24</v>
      </c>
      <c r="K394" s="14" t="s">
        <v>25</v>
      </c>
      <c r="L394" s="15" t="s">
        <v>286</v>
      </c>
      <c r="M394" s="16"/>
      <c r="N394" s="16" t="s">
        <v>344</v>
      </c>
      <c r="O394" s="21">
        <v>3500</v>
      </c>
      <c r="P394" s="12">
        <v>1000</v>
      </c>
      <c r="Q394" s="12"/>
      <c r="R394" s="18" t="b">
        <v>1</v>
      </c>
      <c r="S394" s="18" t="b">
        <v>0</v>
      </c>
      <c r="T394" s="18" t="b">
        <v>0</v>
      </c>
      <c r="U394" s="18" t="b">
        <v>0</v>
      </c>
    </row>
    <row r="395" spans="1:21" ht="12.75">
      <c r="A395" s="1" t="e">
        <f t="shared" ca="1" si="25"/>
        <v>#NAME?</v>
      </c>
      <c r="B395" s="9" t="s">
        <v>295</v>
      </c>
      <c r="C395" s="22">
        <v>10689651</v>
      </c>
      <c r="D395" s="10" t="s">
        <v>1382</v>
      </c>
      <c r="E395" s="11" t="str">
        <f>CONCATENATE("https://fjong.com/admin/pages/edit-",LEFT(D395,FIND(".",D395) - 1),"/",D395)</f>
        <v>https://fjong.com/admin/pages/edit-outfit/outfit.4f88de908942498980138fc606c745fb</v>
      </c>
      <c r="F395" s="23" t="s">
        <v>1383</v>
      </c>
      <c r="G395" s="23" t="s">
        <v>1374</v>
      </c>
      <c r="H395" s="12" t="s">
        <v>299</v>
      </c>
      <c r="I395" s="12" t="b">
        <f>VLOOKUP(H395,'Partner info'!$A$3:$B$100,2,FALSE)</f>
        <v>1</v>
      </c>
      <c r="J395" s="13" t="s">
        <v>24</v>
      </c>
      <c r="K395" s="14" t="s">
        <v>25</v>
      </c>
      <c r="L395" s="15" t="s">
        <v>286</v>
      </c>
      <c r="M395" s="16"/>
      <c r="N395" s="16" t="s">
        <v>344</v>
      </c>
      <c r="O395" s="21">
        <v>1500</v>
      </c>
      <c r="P395" s="12"/>
      <c r="Q395" s="21" t="s">
        <v>190</v>
      </c>
      <c r="R395" s="18" t="b">
        <v>0</v>
      </c>
      <c r="S395" s="18" t="b">
        <v>0</v>
      </c>
      <c r="T395" s="18" t="b">
        <v>0</v>
      </c>
      <c r="U395" s="18" t="b">
        <v>0</v>
      </c>
    </row>
    <row r="396" spans="1:21" ht="12.75">
      <c r="A396" s="1" t="e">
        <f t="shared" ca="1" si="25"/>
        <v>#NAME?</v>
      </c>
      <c r="B396" s="19">
        <v>45272</v>
      </c>
      <c r="C396" s="22">
        <v>89001006</v>
      </c>
      <c r="D396" s="10" t="s">
        <v>1636</v>
      </c>
      <c r="E396" s="11" t="str">
        <f>CONCATENATE("https://fjong.com/admin/pages/edit-",LEFT(D396,FIND(".",D396) - 1),"/",D396)</f>
        <v>https://fjong.com/admin/pages/edit-outfit/outfit.4fa754204ea44caabb43ecd64f118dd6</v>
      </c>
      <c r="F396" s="23" t="s">
        <v>1637</v>
      </c>
      <c r="G396" s="23" t="s">
        <v>23</v>
      </c>
      <c r="H396" s="12" t="s">
        <v>23</v>
      </c>
      <c r="I396" s="12" t="b">
        <f>VLOOKUP(H396,'Partner info'!$A$3:$B$100,2,FALSE)</f>
        <v>1</v>
      </c>
      <c r="J396" s="13" t="s">
        <v>24</v>
      </c>
      <c r="K396" s="14" t="s">
        <v>25</v>
      </c>
      <c r="L396" s="15" t="s">
        <v>286</v>
      </c>
      <c r="M396" s="16"/>
      <c r="N396" s="16" t="s">
        <v>344</v>
      </c>
      <c r="O396" s="21">
        <v>1700</v>
      </c>
      <c r="P396" s="12"/>
      <c r="Q396" s="21" t="s">
        <v>52</v>
      </c>
      <c r="R396" s="18" t="b">
        <v>0</v>
      </c>
      <c r="S396" s="18" t="b">
        <v>1</v>
      </c>
      <c r="T396" s="18" t="b">
        <v>0</v>
      </c>
      <c r="U396" s="18" t="b">
        <v>0</v>
      </c>
    </row>
    <row r="397" spans="1:21" ht="12.75">
      <c r="A397" s="1" t="e">
        <f t="shared" ca="1" si="25"/>
        <v>#NAME?</v>
      </c>
      <c r="B397" s="19">
        <v>44936</v>
      </c>
      <c r="C397" s="9">
        <v>89007594</v>
      </c>
      <c r="D397" s="10" t="s">
        <v>1119</v>
      </c>
      <c r="E397" s="20" t="s">
        <v>1120</v>
      </c>
      <c r="F397" s="12" t="s">
        <v>1121</v>
      </c>
      <c r="G397" s="12" t="s">
        <v>508</v>
      </c>
      <c r="H397" s="12" t="s">
        <v>508</v>
      </c>
      <c r="I397" s="12" t="b">
        <f>VLOOKUP(H397,'Partner info'!$A$3:$B$100,2,FALSE)</f>
        <v>1</v>
      </c>
      <c r="J397" s="13" t="s">
        <v>24</v>
      </c>
      <c r="K397" s="14" t="s">
        <v>25</v>
      </c>
      <c r="L397" s="15" t="s">
        <v>286</v>
      </c>
      <c r="M397" s="16"/>
      <c r="N397" s="16" t="s">
        <v>344</v>
      </c>
      <c r="O397" s="21">
        <v>2300</v>
      </c>
      <c r="P397" s="12">
        <v>690</v>
      </c>
      <c r="Q397" s="12"/>
      <c r="R397" s="18" t="b">
        <v>1</v>
      </c>
      <c r="S397" s="18" t="b">
        <v>0</v>
      </c>
      <c r="T397" s="18" t="b">
        <v>0</v>
      </c>
      <c r="U397" s="18" t="b">
        <v>0</v>
      </c>
    </row>
    <row r="398" spans="1:21" ht="12.75">
      <c r="A398" s="1" t="e">
        <f t="shared" ca="1" si="25"/>
        <v>#NAME?</v>
      </c>
      <c r="B398" s="9" t="s">
        <v>3078</v>
      </c>
      <c r="C398" s="22">
        <v>88200452</v>
      </c>
      <c r="D398" s="10" t="s">
        <v>3389</v>
      </c>
      <c r="E398" s="11" t="str">
        <f>CONCATENATE("https://fjong.com/admin/pages/edit-",LEFT(D398,FIND(".",D398) - 1),"/",D398)</f>
        <v>https://fjong.com/admin/pages/edit-outfit/outfit.50093dbaaf2841e3871dff882345d2c9</v>
      </c>
      <c r="F398" s="23" t="s">
        <v>3390</v>
      </c>
      <c r="G398" s="23" t="s">
        <v>67</v>
      </c>
      <c r="H398" s="12" t="s">
        <v>67</v>
      </c>
      <c r="I398" s="12" t="b">
        <f>VLOOKUP(H398,'Partner info'!$A$3:$B$100,2,FALSE)</f>
        <v>1</v>
      </c>
      <c r="J398" s="13" t="s">
        <v>24</v>
      </c>
      <c r="K398" s="14" t="s">
        <v>25</v>
      </c>
      <c r="L398" s="15" t="s">
        <v>38</v>
      </c>
      <c r="M398" s="16" t="s">
        <v>1354</v>
      </c>
      <c r="N398" s="16"/>
      <c r="O398" s="12">
        <v>1900</v>
      </c>
      <c r="P398" s="12">
        <v>350</v>
      </c>
      <c r="Q398" s="21" t="s">
        <v>52</v>
      </c>
      <c r="R398" s="18" t="b">
        <v>1</v>
      </c>
      <c r="S398" s="18" t="b">
        <v>1</v>
      </c>
      <c r="T398" s="18" t="b">
        <v>1</v>
      </c>
      <c r="U398" s="18" t="b">
        <v>1</v>
      </c>
    </row>
    <row r="399" spans="1:21" ht="12.75">
      <c r="A399" s="1" t="e">
        <f t="shared" ca="1" si="25"/>
        <v>#NAME?</v>
      </c>
      <c r="B399" s="19">
        <v>45061</v>
      </c>
      <c r="C399" s="22">
        <v>89003017</v>
      </c>
      <c r="D399" s="10" t="s">
        <v>2685</v>
      </c>
      <c r="E399" s="11" t="str">
        <f>CONCATENATE("https://fjong.com/admin/pages/edit-",LEFT(D399,FIND(".",D399) - 1),"/",D399)</f>
        <v>https://fjong.com/admin/pages/edit-outfit/outfit.507b63c0b93e4abd865d83076cb901f4</v>
      </c>
      <c r="F399" s="23" t="s">
        <v>2686</v>
      </c>
      <c r="G399" s="23" t="s">
        <v>23</v>
      </c>
      <c r="H399" s="12" t="s">
        <v>23</v>
      </c>
      <c r="I399" s="12" t="b">
        <f>VLOOKUP(H399,'Partner info'!$A$3:$B$100,2,FALSE)</f>
        <v>1</v>
      </c>
      <c r="J399" s="13" t="s">
        <v>24</v>
      </c>
      <c r="K399" s="14" t="s">
        <v>25</v>
      </c>
      <c r="L399" s="15" t="s">
        <v>286</v>
      </c>
      <c r="M399" s="16"/>
      <c r="N399" s="16" t="s">
        <v>344</v>
      </c>
      <c r="O399" s="21">
        <v>2000</v>
      </c>
      <c r="P399" s="12"/>
      <c r="Q399" s="21" t="s">
        <v>145</v>
      </c>
      <c r="R399" s="18" t="b">
        <v>0</v>
      </c>
      <c r="S399" s="18" t="b">
        <v>0</v>
      </c>
      <c r="T399" s="18" t="b">
        <v>0</v>
      </c>
      <c r="U399" s="18" t="b">
        <v>0</v>
      </c>
    </row>
    <row r="400" spans="1:21" ht="12.75">
      <c r="A400" s="1" t="e">
        <f t="shared" ca="1" si="25"/>
        <v>#NAME?</v>
      </c>
      <c r="B400" s="87">
        <v>44803</v>
      </c>
      <c r="C400" s="88">
        <v>88100386</v>
      </c>
      <c r="D400" s="89" t="s">
        <v>897</v>
      </c>
      <c r="E400" s="90" t="s">
        <v>898</v>
      </c>
      <c r="F400" s="91" t="s">
        <v>899</v>
      </c>
      <c r="G400" s="91" t="s">
        <v>361</v>
      </c>
      <c r="H400" s="91" t="s">
        <v>32</v>
      </c>
      <c r="I400" s="12" t="b">
        <f>VLOOKUP(H400,'Partner info'!$A$3:$B$100,2,FALSE)</f>
        <v>1</v>
      </c>
      <c r="J400" s="13" t="s">
        <v>24</v>
      </c>
      <c r="K400" s="14" t="s">
        <v>25</v>
      </c>
      <c r="L400" s="15" t="s">
        <v>286</v>
      </c>
      <c r="M400" s="16"/>
      <c r="N400" s="16" t="s">
        <v>344</v>
      </c>
      <c r="O400" s="21">
        <v>1700</v>
      </c>
      <c r="P400" s="12"/>
      <c r="Q400" s="21" t="s">
        <v>40</v>
      </c>
      <c r="R400" s="18" t="b">
        <v>0</v>
      </c>
      <c r="S400" s="18" t="b">
        <v>0</v>
      </c>
      <c r="T400" s="18" t="b">
        <v>0</v>
      </c>
      <c r="U400" s="18" t="b">
        <v>0</v>
      </c>
    </row>
    <row r="401" spans="1:21" ht="12.75">
      <c r="A401" s="1" t="e">
        <f t="shared" ca="1" si="25"/>
        <v>#NAME?</v>
      </c>
      <c r="B401" s="19">
        <v>45061</v>
      </c>
      <c r="C401" s="22">
        <v>89001059</v>
      </c>
      <c r="D401" s="10" t="s">
        <v>2712</v>
      </c>
      <c r="E401" s="11" t="str">
        <f>CONCATENATE("https://fjong.com/admin/pages/edit-",LEFT(D401,FIND(".",D401) - 1),"/",D401)</f>
        <v>https://fjong.com/admin/pages/edit-outfit/outfit.50e3e84977d340a7a74dcdd8543d2d5e</v>
      </c>
      <c r="F401" s="23" t="s">
        <v>2713</v>
      </c>
      <c r="G401" s="23" t="s">
        <v>759</v>
      </c>
      <c r="H401" s="23" t="s">
        <v>759</v>
      </c>
      <c r="I401" s="12" t="b">
        <f>VLOOKUP(H401,'Partner info'!$A$3:$B$100,2,FALSE)</f>
        <v>1</v>
      </c>
      <c r="J401" s="13" t="s">
        <v>24</v>
      </c>
      <c r="K401" s="14" t="s">
        <v>25</v>
      </c>
      <c r="L401" s="15" t="s">
        <v>286</v>
      </c>
      <c r="M401" s="16"/>
      <c r="N401" s="16"/>
      <c r="O401" s="12">
        <v>1400</v>
      </c>
      <c r="P401" s="12">
        <v>350</v>
      </c>
      <c r="Q401" s="12"/>
      <c r="R401" s="18" t="b">
        <v>1</v>
      </c>
      <c r="S401" s="18" t="b">
        <v>0</v>
      </c>
      <c r="T401" s="18" t="b">
        <v>0</v>
      </c>
      <c r="U401" s="18" t="b">
        <v>0</v>
      </c>
    </row>
    <row r="402" spans="1:21" ht="12.75">
      <c r="A402" s="1" t="e">
        <f t="shared" ca="1" si="25"/>
        <v>#NAME?</v>
      </c>
      <c r="B402" s="9" t="s">
        <v>20</v>
      </c>
      <c r="C402" s="24" t="s">
        <v>1917</v>
      </c>
      <c r="D402" s="25" t="s">
        <v>1918</v>
      </c>
      <c r="E402" s="11" t="str">
        <f>CONCATENATE("https://fjong.com/admin/pages/edit-",LEFT(D402,FIND(".",D402) - 1),"/",D402)</f>
        <v>https://fjong.com/admin/pages/edit-outfit/outfit.50e587edd52c4f1b98cbbd52e677bd09</v>
      </c>
      <c r="F402" s="26" t="s">
        <v>1919</v>
      </c>
      <c r="G402" s="26" t="s">
        <v>88</v>
      </c>
      <c r="H402" s="26" t="s">
        <v>57</v>
      </c>
      <c r="I402" s="12" t="b">
        <f>VLOOKUP(H402,'Partner info'!$A$3:$B$100,2,FALSE)</f>
        <v>1</v>
      </c>
      <c r="J402" s="13" t="s">
        <v>24</v>
      </c>
      <c r="K402" s="14" t="s">
        <v>25</v>
      </c>
      <c r="L402" s="15" t="s">
        <v>286</v>
      </c>
      <c r="M402" s="16"/>
      <c r="N402" s="16"/>
      <c r="O402" s="12">
        <v>6600</v>
      </c>
      <c r="P402" s="12">
        <v>1700</v>
      </c>
      <c r="Q402" s="12"/>
      <c r="R402" s="18" t="b">
        <v>1</v>
      </c>
      <c r="S402" s="18" t="b">
        <v>0</v>
      </c>
      <c r="T402" s="18" t="b">
        <v>0</v>
      </c>
      <c r="U402" s="18" t="b">
        <v>0</v>
      </c>
    </row>
    <row r="403" spans="1:21" ht="12.75">
      <c r="A403" s="1" t="e">
        <f t="shared" ca="1" si="25"/>
        <v>#NAME?</v>
      </c>
      <c r="B403" s="9" t="s">
        <v>3078</v>
      </c>
      <c r="C403" s="22">
        <v>89005541</v>
      </c>
      <c r="D403" s="10" t="s">
        <v>3277</v>
      </c>
      <c r="E403" s="11" t="str">
        <f>CONCATENATE("https://fjong.com/admin/pages/edit-",LEFT(D403,FIND(".",D403) - 1),"/",D403)</f>
        <v>https://fjong.com/admin/pages/edit-outfit/outfit.511be1c50c564aac8017f027d4a71e78</v>
      </c>
      <c r="F403" s="23" t="s">
        <v>2939</v>
      </c>
      <c r="G403" s="23" t="s">
        <v>31</v>
      </c>
      <c r="H403" s="12" t="s">
        <v>31</v>
      </c>
      <c r="I403" s="12" t="b">
        <f>VLOOKUP(H403,'Partner info'!$A$3:$B$100,2,FALSE)</f>
        <v>1</v>
      </c>
      <c r="J403" s="13" t="s">
        <v>24</v>
      </c>
      <c r="K403" s="14" t="s">
        <v>25</v>
      </c>
      <c r="L403" s="15" t="s">
        <v>286</v>
      </c>
      <c r="M403" s="16"/>
      <c r="N403" s="16"/>
      <c r="O403" s="12">
        <v>5200</v>
      </c>
      <c r="P403" s="12">
        <f t="shared" ref="P403:P406" si="26">O403*0.2</f>
        <v>1040</v>
      </c>
      <c r="Q403" s="12"/>
      <c r="R403" s="18" t="b">
        <v>0</v>
      </c>
      <c r="S403" s="18" t="b">
        <v>0</v>
      </c>
      <c r="T403" s="18" t="b">
        <v>0</v>
      </c>
      <c r="U403" s="18" t="b">
        <v>0</v>
      </c>
    </row>
    <row r="404" spans="1:21" ht="12.75">
      <c r="A404" s="1" t="e">
        <f t="shared" ca="1" si="25"/>
        <v>#NAME?</v>
      </c>
      <c r="B404" s="19">
        <v>44936</v>
      </c>
      <c r="C404" s="9">
        <v>88200747</v>
      </c>
      <c r="D404" s="10" t="s">
        <v>191</v>
      </c>
      <c r="E404" s="20" t="s">
        <v>192</v>
      </c>
      <c r="F404" s="12" t="s">
        <v>193</v>
      </c>
      <c r="G404" s="12" t="s">
        <v>23</v>
      </c>
      <c r="H404" s="12" t="s">
        <v>23</v>
      </c>
      <c r="I404" s="12" t="b">
        <f>VLOOKUP(H404,'Partner info'!$A$3:$B$100,2,FALSE)</f>
        <v>1</v>
      </c>
      <c r="J404" s="13" t="s">
        <v>24</v>
      </c>
      <c r="K404" s="14" t="s">
        <v>25</v>
      </c>
      <c r="L404" s="15" t="s">
        <v>286</v>
      </c>
      <c r="M404" s="16"/>
      <c r="N404" s="16"/>
      <c r="O404" s="12">
        <v>3700</v>
      </c>
      <c r="P404" s="12">
        <f t="shared" si="26"/>
        <v>740</v>
      </c>
      <c r="Q404" s="21" t="s">
        <v>190</v>
      </c>
      <c r="R404" s="18" t="b">
        <v>0</v>
      </c>
      <c r="S404" s="18" t="b">
        <v>0</v>
      </c>
      <c r="T404" s="18" t="b">
        <v>0</v>
      </c>
      <c r="U404" s="18" t="b">
        <v>0</v>
      </c>
    </row>
    <row r="405" spans="1:21" ht="12.75">
      <c r="A405" s="1" t="e">
        <f t="shared" ca="1" si="25"/>
        <v>#NAME?</v>
      </c>
      <c r="B405" s="19">
        <v>45188</v>
      </c>
      <c r="C405" s="22">
        <v>89007136</v>
      </c>
      <c r="D405" s="10" t="s">
        <v>2384</v>
      </c>
      <c r="E405" s="11" t="str">
        <f>CONCATENATE("https://fjong.com/admin/pages/edit-",LEFT(D405,FIND(".",D405) - 1),"/",D405)</f>
        <v>https://fjong.com/admin/pages/edit-outfit/outfit.518ef36ef26c4c1a9f9de153da7c840e</v>
      </c>
      <c r="F405" s="23" t="s">
        <v>2383</v>
      </c>
      <c r="G405" s="23" t="s">
        <v>2259</v>
      </c>
      <c r="H405" s="12" t="s">
        <v>2259</v>
      </c>
      <c r="I405" s="12" t="b">
        <f>VLOOKUP(H405,'Partner info'!$A$3:$B$100,2,FALSE)</f>
        <v>1</v>
      </c>
      <c r="J405" s="13" t="s">
        <v>24</v>
      </c>
      <c r="K405" s="14" t="s">
        <v>25</v>
      </c>
      <c r="L405" s="15" t="s">
        <v>286</v>
      </c>
      <c r="M405" s="16"/>
      <c r="N405" s="16"/>
      <c r="O405" s="12">
        <v>4500</v>
      </c>
      <c r="P405" s="12">
        <f t="shared" si="26"/>
        <v>900</v>
      </c>
      <c r="Q405" s="12"/>
      <c r="R405" s="18" t="b">
        <v>0</v>
      </c>
      <c r="S405" s="18" t="b">
        <v>0</v>
      </c>
      <c r="T405" s="18" t="b">
        <v>0</v>
      </c>
      <c r="U405" s="18" t="b">
        <v>0</v>
      </c>
    </row>
    <row r="406" spans="1:21" ht="12.75">
      <c r="A406" s="1" t="e">
        <f t="shared" ca="1" si="25"/>
        <v>#NAME?</v>
      </c>
      <c r="B406" s="9" t="s">
        <v>20</v>
      </c>
      <c r="C406" s="9">
        <v>89001771</v>
      </c>
      <c r="D406" s="10" t="s">
        <v>710</v>
      </c>
      <c r="E406" s="11" t="str">
        <f>CONCATENATE("https://fjong.com/admin/pages/edit-",LEFT(D406,FIND(".",D406) - 1),"/",D406)</f>
        <v>https://fjong.com/admin/pages/edit-outfit/outfit.5300666b5d5448fa861d8a205399d08e</v>
      </c>
      <c r="F406" s="12" t="s">
        <v>711</v>
      </c>
      <c r="G406" s="12" t="s">
        <v>712</v>
      </c>
      <c r="H406" s="12" t="s">
        <v>89</v>
      </c>
      <c r="I406" s="12" t="b">
        <f>VLOOKUP(H406,'Partner info'!$A$3:$B$100,2,FALSE)</f>
        <v>1</v>
      </c>
      <c r="J406" s="13" t="s">
        <v>24</v>
      </c>
      <c r="K406" s="14" t="s">
        <v>25</v>
      </c>
      <c r="L406" s="15" t="s">
        <v>286</v>
      </c>
      <c r="M406" s="16"/>
      <c r="N406" s="16"/>
      <c r="O406" s="12">
        <v>1900</v>
      </c>
      <c r="P406" s="12">
        <f t="shared" si="26"/>
        <v>380</v>
      </c>
      <c r="Q406" s="12"/>
      <c r="R406" s="18" t="b">
        <v>0</v>
      </c>
      <c r="S406" s="18" t="b">
        <v>0</v>
      </c>
      <c r="T406" s="18" t="b">
        <v>0</v>
      </c>
      <c r="U406" s="18" t="b">
        <v>0</v>
      </c>
    </row>
    <row r="407" spans="1:21" ht="12.75">
      <c r="A407" s="1" t="e">
        <f t="shared" ca="1" si="25"/>
        <v>#NAME?</v>
      </c>
      <c r="B407" s="19" t="s">
        <v>20</v>
      </c>
      <c r="C407" s="9" t="s">
        <v>2529</v>
      </c>
      <c r="D407" s="10" t="s">
        <v>2530</v>
      </c>
      <c r="E407" s="20" t="str">
        <f>CONCATENATE("https://fjong.com/admin/pages/edit-",LEFT(D407,FIND(".",D407) - 1),"/",D407)</f>
        <v>https://fjong.com/admin/pages/edit-outfit/outfit.53ffb714a26d4abb917a4ff4fe5bed5a</v>
      </c>
      <c r="F407" s="12" t="s">
        <v>2521</v>
      </c>
      <c r="G407" s="12" t="s">
        <v>136</v>
      </c>
      <c r="H407" s="12" t="s">
        <v>137</v>
      </c>
      <c r="I407" s="12" t="b">
        <f>VLOOKUP(H407,'Partner info'!$A$3:$B$100,2,FALSE)</f>
        <v>1</v>
      </c>
      <c r="J407" s="13" t="s">
        <v>24</v>
      </c>
      <c r="K407" s="14" t="s">
        <v>25</v>
      </c>
      <c r="L407" s="15" t="s">
        <v>286</v>
      </c>
      <c r="M407" s="16"/>
      <c r="N407" s="16"/>
      <c r="O407" s="12">
        <v>12000</v>
      </c>
      <c r="P407" s="12">
        <f>O407*0.25</f>
        <v>3000</v>
      </c>
      <c r="Q407" s="12"/>
      <c r="R407" s="18" t="b">
        <v>0</v>
      </c>
      <c r="S407" s="18" t="b">
        <v>0</v>
      </c>
      <c r="T407" s="18" t="b">
        <v>0</v>
      </c>
      <c r="U407" s="18" t="b">
        <v>0</v>
      </c>
    </row>
    <row r="408" spans="1:21" ht="12.75">
      <c r="A408" s="1" t="e">
        <f t="shared" ca="1" si="25"/>
        <v>#NAME?</v>
      </c>
      <c r="B408" s="9" t="s">
        <v>3078</v>
      </c>
      <c r="C408" s="22">
        <v>88200480</v>
      </c>
      <c r="D408" s="10" t="s">
        <v>3391</v>
      </c>
      <c r="E408" s="11" t="str">
        <f>CONCATENATE("https://fjong.com/admin/pages/edit-",LEFT(D408,FIND(".",D408) - 1),"/",D408)</f>
        <v>https://fjong.com/admin/pages/edit-outfit/outfit.545ce34b648740248829e76c07e2cda5</v>
      </c>
      <c r="F408" s="23" t="s">
        <v>3392</v>
      </c>
      <c r="G408" s="23" t="s">
        <v>67</v>
      </c>
      <c r="H408" s="12" t="s">
        <v>67</v>
      </c>
      <c r="I408" s="12" t="b">
        <f>VLOOKUP(H408,'Partner info'!$A$3:$B$100,2,FALSE)</f>
        <v>1</v>
      </c>
      <c r="J408" s="13" t="s">
        <v>24</v>
      </c>
      <c r="K408" s="14" t="s">
        <v>25</v>
      </c>
      <c r="L408" s="15" t="s">
        <v>286</v>
      </c>
      <c r="M408" s="16"/>
      <c r="N408" s="16"/>
      <c r="O408" s="12">
        <v>5500</v>
      </c>
      <c r="P408" s="12">
        <f t="shared" ref="P408:P418" si="27">O408*0.2</f>
        <v>1100</v>
      </c>
      <c r="Q408" s="21" t="s">
        <v>40</v>
      </c>
      <c r="R408" s="18" t="b">
        <v>0</v>
      </c>
      <c r="S408" s="18" t="b">
        <v>0</v>
      </c>
      <c r="T408" s="18" t="b">
        <v>0</v>
      </c>
      <c r="U408" s="18" t="b">
        <v>0</v>
      </c>
    </row>
    <row r="409" spans="1:21" ht="12.75">
      <c r="A409" s="1" t="e">
        <f t="shared" ca="1" si="25"/>
        <v>#NAME?</v>
      </c>
      <c r="B409" s="19">
        <v>44936</v>
      </c>
      <c r="C409" s="9">
        <v>88001786</v>
      </c>
      <c r="D409" s="10" t="s">
        <v>1099</v>
      </c>
      <c r="E409" s="20" t="s">
        <v>1100</v>
      </c>
      <c r="F409" s="12" t="s">
        <v>1101</v>
      </c>
      <c r="G409" s="12" t="s">
        <v>169</v>
      </c>
      <c r="H409" s="12" t="s">
        <v>170</v>
      </c>
      <c r="I409" s="12" t="b">
        <f>VLOOKUP(H409,'Partner info'!$A$3:$B$100,2,FALSE)</f>
        <v>1</v>
      </c>
      <c r="J409" s="13" t="s">
        <v>24</v>
      </c>
      <c r="K409" s="14" t="s">
        <v>25</v>
      </c>
      <c r="L409" s="15" t="s">
        <v>286</v>
      </c>
      <c r="M409" s="16"/>
      <c r="N409" s="16"/>
      <c r="O409" s="12">
        <v>8000</v>
      </c>
      <c r="P409" s="12">
        <f t="shared" si="27"/>
        <v>1600</v>
      </c>
      <c r="Q409" s="12"/>
      <c r="R409" s="18" t="b">
        <v>0</v>
      </c>
      <c r="S409" s="18" t="b">
        <v>0</v>
      </c>
      <c r="T409" s="18" t="b">
        <v>0</v>
      </c>
      <c r="U409" s="18" t="b">
        <v>0</v>
      </c>
    </row>
    <row r="410" spans="1:21" ht="12.75">
      <c r="A410" s="1" t="e">
        <f t="shared" ca="1" si="25"/>
        <v>#NAME?</v>
      </c>
      <c r="B410" s="19">
        <v>45184</v>
      </c>
      <c r="C410" s="22">
        <v>89003642</v>
      </c>
      <c r="D410" s="81" t="s">
        <v>2842</v>
      </c>
      <c r="E410" s="11" t="str">
        <f>CONCATENATE("https://fjong.com/admin/pages/edit-",LEFT(D410,FIND(".",D410) - 1),"/",D410)</f>
        <v>https://fjong.com/admin/pages/edit-outfit/outfit.549ff11b6677418cbd7bb8c6a308c62a</v>
      </c>
      <c r="F410" s="82" t="s">
        <v>2843</v>
      </c>
      <c r="G410" s="23" t="s">
        <v>31</v>
      </c>
      <c r="H410" s="83" t="s">
        <v>31</v>
      </c>
      <c r="I410" s="12" t="b">
        <f>VLOOKUP(H410,'Partner info'!$A$3:$B$100,2,FALSE)</f>
        <v>1</v>
      </c>
      <c r="J410" s="13" t="s">
        <v>24</v>
      </c>
      <c r="K410" s="14" t="s">
        <v>25</v>
      </c>
      <c r="L410" s="15" t="s">
        <v>286</v>
      </c>
      <c r="M410" s="16"/>
      <c r="N410" s="16"/>
      <c r="O410" s="12">
        <v>23000</v>
      </c>
      <c r="P410" s="12">
        <f t="shared" si="27"/>
        <v>4600</v>
      </c>
      <c r="Q410" s="12"/>
      <c r="R410" s="18" t="b">
        <v>0</v>
      </c>
      <c r="S410" s="18" t="b">
        <v>0</v>
      </c>
      <c r="T410" s="18" t="b">
        <v>0</v>
      </c>
      <c r="U410" s="18" t="b">
        <v>0</v>
      </c>
    </row>
    <row r="411" spans="1:21" ht="12.75">
      <c r="A411" s="1" t="e">
        <f t="shared" ca="1" si="25"/>
        <v>#NAME?</v>
      </c>
      <c r="B411" s="19">
        <v>45092</v>
      </c>
      <c r="C411" s="22">
        <v>89001742</v>
      </c>
      <c r="D411" s="10" t="s">
        <v>302</v>
      </c>
      <c r="E411" s="11" t="str">
        <f>CONCATENATE("https://fjong.com/admin/pages/edit-",LEFT(D411,FIND(".",D411) - 1),"/",D411)</f>
        <v>https://fjong.com/admin/pages/edit-outfit/outfit.551e2dcb460d4268855756a2de2fab3e</v>
      </c>
      <c r="F411" s="23" t="s">
        <v>303</v>
      </c>
      <c r="G411" s="23" t="s">
        <v>99</v>
      </c>
      <c r="H411" s="12" t="s">
        <v>89</v>
      </c>
      <c r="I411" s="12" t="b">
        <f>VLOOKUP(H411,'Partner info'!$A$3:$B$100,2,FALSE)</f>
        <v>1</v>
      </c>
      <c r="J411" s="13" t="s">
        <v>24</v>
      </c>
      <c r="K411" s="14" t="s">
        <v>25</v>
      </c>
      <c r="L411" s="15" t="s">
        <v>286</v>
      </c>
      <c r="M411" s="16"/>
      <c r="N411" s="16"/>
      <c r="O411" s="12">
        <v>8000</v>
      </c>
      <c r="P411" s="12">
        <f t="shared" si="27"/>
        <v>1600</v>
      </c>
      <c r="Q411" s="21" t="s">
        <v>40</v>
      </c>
      <c r="R411" s="18" t="b">
        <v>0</v>
      </c>
      <c r="S411" s="18" t="b">
        <v>0</v>
      </c>
      <c r="T411" s="18" t="b">
        <v>0</v>
      </c>
      <c r="U411" s="18" t="b">
        <v>0</v>
      </c>
    </row>
    <row r="412" spans="1:21" ht="12.75">
      <c r="A412" s="1" t="e">
        <f t="shared" ca="1" si="25"/>
        <v>#NAME?</v>
      </c>
      <c r="B412" s="19" t="s">
        <v>20</v>
      </c>
      <c r="C412" s="9" t="s">
        <v>2083</v>
      </c>
      <c r="D412" s="10" t="s">
        <v>2084</v>
      </c>
      <c r="E412" s="20" t="str">
        <f>CONCATENATE("https://fjong.com/admin/pages/edit-",LEFT(D412,FIND(".",D412) - 1),"/",D412)</f>
        <v>https://fjong.com/admin/pages/edit-outfit/outfit.55204672762b406083712fabea89d10d</v>
      </c>
      <c r="F412" s="12" t="s">
        <v>2085</v>
      </c>
      <c r="G412" s="12" t="s">
        <v>2086</v>
      </c>
      <c r="H412" s="12" t="s">
        <v>89</v>
      </c>
      <c r="I412" s="12" t="b">
        <f>VLOOKUP(H412,'Partner info'!$A$3:$B$100,2,FALSE)</f>
        <v>1</v>
      </c>
      <c r="J412" s="13" t="s">
        <v>24</v>
      </c>
      <c r="K412" s="14" t="s">
        <v>25</v>
      </c>
      <c r="L412" s="15" t="s">
        <v>286</v>
      </c>
      <c r="M412" s="16"/>
      <c r="N412" s="16"/>
      <c r="O412" s="12">
        <v>14000</v>
      </c>
      <c r="P412" s="12">
        <f t="shared" si="27"/>
        <v>2800</v>
      </c>
      <c r="Q412" s="12"/>
      <c r="R412" s="18" t="b">
        <v>0</v>
      </c>
      <c r="S412" s="18" t="b">
        <v>0</v>
      </c>
      <c r="T412" s="18" t="b">
        <v>0</v>
      </c>
      <c r="U412" s="18" t="b">
        <v>0</v>
      </c>
    </row>
    <row r="413" spans="1:21" ht="15" customHeight="1">
      <c r="A413" s="1" t="e">
        <f t="shared" ca="1" si="25"/>
        <v>#NAME?</v>
      </c>
      <c r="B413" s="19" t="s">
        <v>20</v>
      </c>
      <c r="C413" s="9" t="s">
        <v>2507</v>
      </c>
      <c r="D413" s="10" t="s">
        <v>2508</v>
      </c>
      <c r="E413" s="20" t="str">
        <f>CONCATENATE("https://fjong.com/admin/pages/edit-",LEFT(D413,FIND(".",D413) - 1),"/",D413)</f>
        <v>https://fjong.com/admin/pages/edit-outfit/outfit.55900da472ff45abb429fa9a2f84409f</v>
      </c>
      <c r="F413" s="12" t="s">
        <v>2509</v>
      </c>
      <c r="G413" s="12" t="s">
        <v>2086</v>
      </c>
      <c r="H413" s="12" t="s">
        <v>89</v>
      </c>
      <c r="I413" s="12" t="b">
        <f>VLOOKUP(H413,'Partner info'!$A$3:$B$100,2,FALSE)</f>
        <v>1</v>
      </c>
      <c r="J413" s="13" t="s">
        <v>24</v>
      </c>
      <c r="K413" s="14" t="s">
        <v>25</v>
      </c>
      <c r="L413" s="15" t="s">
        <v>286</v>
      </c>
      <c r="M413" s="16"/>
      <c r="N413" s="16"/>
      <c r="O413" s="12">
        <v>6000</v>
      </c>
      <c r="P413" s="12">
        <f t="shared" si="27"/>
        <v>1200</v>
      </c>
      <c r="Q413" s="21" t="s">
        <v>40</v>
      </c>
      <c r="R413" s="18" t="b">
        <v>0</v>
      </c>
      <c r="S413" s="18" t="b">
        <v>0</v>
      </c>
      <c r="T413" s="18" t="b">
        <v>0</v>
      </c>
      <c r="U413" s="18" t="b">
        <v>0</v>
      </c>
    </row>
    <row r="414" spans="1:21" ht="12.75">
      <c r="A414" s="1" t="e">
        <f t="shared" ca="1" si="25"/>
        <v>#NAME?</v>
      </c>
      <c r="B414" s="19">
        <v>44936</v>
      </c>
      <c r="C414" s="9">
        <v>89003035</v>
      </c>
      <c r="D414" s="10" t="s">
        <v>218</v>
      </c>
      <c r="E414" s="20" t="s">
        <v>219</v>
      </c>
      <c r="F414" s="12" t="s">
        <v>220</v>
      </c>
      <c r="G414" s="12" t="s">
        <v>221</v>
      </c>
      <c r="H414" s="12" t="s">
        <v>222</v>
      </c>
      <c r="I414" s="12" t="b">
        <f>VLOOKUP(H414,'Partner info'!$A$3:$B$100,2,FALSE)</f>
        <v>1</v>
      </c>
      <c r="J414" s="13" t="s">
        <v>24</v>
      </c>
      <c r="K414" s="14" t="s">
        <v>25</v>
      </c>
      <c r="L414" s="15" t="s">
        <v>286</v>
      </c>
      <c r="M414" s="16"/>
      <c r="N414" s="16"/>
      <c r="O414" s="12">
        <v>11000</v>
      </c>
      <c r="P414" s="12">
        <f t="shared" si="27"/>
        <v>2200</v>
      </c>
      <c r="Q414" s="21" t="s">
        <v>40</v>
      </c>
      <c r="R414" s="18" t="b">
        <v>0</v>
      </c>
      <c r="S414" s="18" t="b">
        <v>0</v>
      </c>
      <c r="T414" s="18" t="b">
        <v>0</v>
      </c>
      <c r="U414" s="18" t="b">
        <v>0</v>
      </c>
    </row>
    <row r="415" spans="1:21" ht="12.75">
      <c r="A415" s="1" t="e">
        <f t="shared" ca="1" si="25"/>
        <v>#NAME?</v>
      </c>
      <c r="B415" s="9" t="s">
        <v>3078</v>
      </c>
      <c r="C415" s="22">
        <v>88100779</v>
      </c>
      <c r="D415" s="10" t="s">
        <v>3116</v>
      </c>
      <c r="E415" s="11" t="str">
        <f>CONCATENATE("https://fjong.com/admin/pages/edit-",LEFT(D415,FIND(".",D415) - 1),"/",D415)</f>
        <v>https://fjong.com/admin/pages/edit-outfit/outfit.564735e2433c4b39b512e4fac3371d03</v>
      </c>
      <c r="F415" s="23" t="s">
        <v>3117</v>
      </c>
      <c r="G415" s="23" t="s">
        <v>347</v>
      </c>
      <c r="H415" s="12" t="s">
        <v>57</v>
      </c>
      <c r="I415" s="12" t="b">
        <f>VLOOKUP(H415,'Partner info'!$A$3:$B$100,2,FALSE)</f>
        <v>1</v>
      </c>
      <c r="J415" s="13" t="s">
        <v>24</v>
      </c>
      <c r="K415" s="14" t="s">
        <v>25</v>
      </c>
      <c r="L415" s="15" t="s">
        <v>286</v>
      </c>
      <c r="M415" s="16"/>
      <c r="N415" s="16"/>
      <c r="O415" s="12">
        <v>7000</v>
      </c>
      <c r="P415" s="12">
        <f t="shared" si="27"/>
        <v>1400</v>
      </c>
      <c r="Q415" s="12"/>
      <c r="R415" s="18" t="b">
        <v>0</v>
      </c>
      <c r="S415" s="18" t="b">
        <v>0</v>
      </c>
      <c r="T415" s="18" t="b">
        <v>0</v>
      </c>
      <c r="U415" s="18" t="b">
        <v>0</v>
      </c>
    </row>
    <row r="416" spans="1:21" ht="12.75">
      <c r="A416" s="1" t="e">
        <f t="shared" ca="1" si="25"/>
        <v>#NAME?</v>
      </c>
      <c r="B416" s="19">
        <v>44789</v>
      </c>
      <c r="C416" s="9">
        <v>89004024</v>
      </c>
      <c r="D416" s="10" t="s">
        <v>2059</v>
      </c>
      <c r="E416" s="20" t="s">
        <v>2060</v>
      </c>
      <c r="F416" s="12" t="s">
        <v>2061</v>
      </c>
      <c r="G416" s="12" t="s">
        <v>31</v>
      </c>
      <c r="H416" s="12" t="s">
        <v>31</v>
      </c>
      <c r="I416" s="12" t="b">
        <f>VLOOKUP(H416,'Partner info'!$A$3:$B$100,2,FALSE)</f>
        <v>1</v>
      </c>
      <c r="J416" s="13" t="s">
        <v>24</v>
      </c>
      <c r="K416" s="14" t="s">
        <v>25</v>
      </c>
      <c r="L416" s="15" t="s">
        <v>286</v>
      </c>
      <c r="M416" s="16"/>
      <c r="N416" s="16"/>
      <c r="O416" s="12">
        <v>4000</v>
      </c>
      <c r="P416" s="12">
        <f t="shared" si="27"/>
        <v>800</v>
      </c>
      <c r="Q416" s="12"/>
      <c r="R416" s="18" t="b">
        <v>0</v>
      </c>
      <c r="S416" s="18" t="b">
        <v>0</v>
      </c>
      <c r="T416" s="18" t="b">
        <v>0</v>
      </c>
      <c r="U416" s="18" t="b">
        <v>0</v>
      </c>
    </row>
    <row r="417" spans="1:21" ht="12.75">
      <c r="A417" s="1" t="e">
        <f t="shared" ca="1" si="25"/>
        <v>#NAME?</v>
      </c>
      <c r="B417" s="19">
        <v>45061</v>
      </c>
      <c r="C417" s="22">
        <v>89003189</v>
      </c>
      <c r="D417" s="10" t="s">
        <v>2890</v>
      </c>
      <c r="E417" s="11" t="str">
        <f>CONCATENATE("https://fjong.com/admin/pages/edit-",LEFT(D417,FIND(".",D417) - 1),"/",D417)</f>
        <v>https://fjong.com/admin/pages/edit-outfit/outfit.568b07663cb14a28adaa17f974db701a</v>
      </c>
      <c r="F417" s="23" t="s">
        <v>2891</v>
      </c>
      <c r="G417" s="23" t="s">
        <v>618</v>
      </c>
      <c r="H417" s="12" t="s">
        <v>573</v>
      </c>
      <c r="I417" s="12" t="b">
        <f>VLOOKUP(H417,'Partner info'!$A$3:$B$100,2,FALSE)</f>
        <v>1</v>
      </c>
      <c r="J417" s="13" t="s">
        <v>24</v>
      </c>
      <c r="K417" s="14" t="s">
        <v>25</v>
      </c>
      <c r="L417" s="15" t="s">
        <v>286</v>
      </c>
      <c r="M417" s="16"/>
      <c r="N417" s="16"/>
      <c r="O417" s="12">
        <v>5700</v>
      </c>
      <c r="P417" s="12">
        <f t="shared" si="27"/>
        <v>1140</v>
      </c>
      <c r="Q417" s="12"/>
      <c r="R417" s="18" t="b">
        <v>0</v>
      </c>
      <c r="S417" s="18" t="b">
        <v>0</v>
      </c>
      <c r="T417" s="18" t="b">
        <v>0</v>
      </c>
      <c r="U417" s="18" t="b">
        <v>0</v>
      </c>
    </row>
    <row r="418" spans="1:21" ht="12.75">
      <c r="A418" s="1" t="e">
        <f t="shared" ca="1" si="25"/>
        <v>#NAME?</v>
      </c>
      <c r="B418" s="19">
        <v>45188</v>
      </c>
      <c r="C418" s="22">
        <v>89007098</v>
      </c>
      <c r="D418" s="10" t="s">
        <v>2368</v>
      </c>
      <c r="E418" s="11" t="str">
        <f>CONCATENATE("https://fjong.com/admin/pages/edit-",LEFT(D418,FIND(".",D418) - 1),"/",D418)</f>
        <v>https://fjong.com/admin/pages/edit-outfit/outfit.568e0ebebf7b47eba517a3ef1d947c50</v>
      </c>
      <c r="F418" s="23" t="s">
        <v>2358</v>
      </c>
      <c r="G418" s="23" t="s">
        <v>2259</v>
      </c>
      <c r="H418" s="12" t="s">
        <v>2259</v>
      </c>
      <c r="I418" s="12" t="b">
        <f>VLOOKUP(H418,'Partner info'!$A$3:$B$100,2,FALSE)</f>
        <v>1</v>
      </c>
      <c r="J418" s="13" t="s">
        <v>24</v>
      </c>
      <c r="K418" s="14" t="s">
        <v>25</v>
      </c>
      <c r="L418" s="15" t="s">
        <v>286</v>
      </c>
      <c r="M418" s="16"/>
      <c r="N418" s="16"/>
      <c r="O418" s="12">
        <v>80000</v>
      </c>
      <c r="P418" s="12">
        <f t="shared" si="27"/>
        <v>16000</v>
      </c>
      <c r="Q418" s="12"/>
      <c r="R418" s="18" t="b">
        <v>0</v>
      </c>
      <c r="S418" s="18" t="b">
        <v>0</v>
      </c>
      <c r="T418" s="18" t="b">
        <v>0</v>
      </c>
      <c r="U418" s="18" t="b">
        <v>0</v>
      </c>
    </row>
    <row r="419" spans="1:21" ht="12.75">
      <c r="A419" s="8"/>
      <c r="B419" s="19">
        <v>45188</v>
      </c>
      <c r="C419" s="22">
        <v>89003784</v>
      </c>
      <c r="D419" s="10" t="s">
        <v>2330</v>
      </c>
      <c r="E419" s="11" t="str">
        <f>CONCATENATE("https://fjong.com/admin/pages/edit-",LEFT(D419,FIND(".",D419) - 1),"/",D419)</f>
        <v>https://fjong.com/admin/pages/edit-outfit/outfit.56a4f45290ba400f8d292d8a51096527</v>
      </c>
      <c r="F419" s="23" t="s">
        <v>2327</v>
      </c>
      <c r="G419" s="23" t="s">
        <v>199</v>
      </c>
      <c r="H419" s="12" t="s">
        <v>199</v>
      </c>
      <c r="I419" s="12" t="b">
        <f>VLOOKUP(H419,'Partner info'!$A$3:$B$100,2,FALSE)</f>
        <v>1</v>
      </c>
      <c r="J419" s="13" t="s">
        <v>24</v>
      </c>
      <c r="K419" s="14" t="s">
        <v>25</v>
      </c>
      <c r="L419" s="15" t="s">
        <v>38</v>
      </c>
      <c r="M419" s="16" t="s">
        <v>1405</v>
      </c>
      <c r="N419" s="16"/>
      <c r="O419" s="12">
        <v>2000</v>
      </c>
      <c r="P419" s="12">
        <v>450</v>
      </c>
      <c r="Q419" s="21" t="s">
        <v>52</v>
      </c>
      <c r="R419" s="18" t="b">
        <v>0</v>
      </c>
      <c r="S419" s="18" t="b">
        <v>1</v>
      </c>
      <c r="T419" s="18" t="b">
        <v>1</v>
      </c>
      <c r="U419" s="18" t="b">
        <v>1</v>
      </c>
    </row>
    <row r="420" spans="1:21" ht="12.75">
      <c r="A420" s="1" t="e">
        <f t="shared" ref="A420:A423" ca="1" si="28">IF(K420="Yes",_xludf.IMAGE("https://i.imgur.com/fKx8ugK.png",3),IF(K420="Not found",_xludf.IMAGE("https://i.imgur.com/NnPyonJ.png",3),IF(K420="",_xludf.IMAGE("https://i.imgur.com/x4IXK6M.png",3))))</f>
        <v>#NAME?</v>
      </c>
      <c r="B420" s="19">
        <v>44936</v>
      </c>
      <c r="C420" s="9">
        <v>88100689</v>
      </c>
      <c r="D420" s="10" t="s">
        <v>53</v>
      </c>
      <c r="E420" s="20" t="s">
        <v>54</v>
      </c>
      <c r="F420" s="12" t="s">
        <v>55</v>
      </c>
      <c r="G420" s="12" t="s">
        <v>56</v>
      </c>
      <c r="H420" s="12" t="s">
        <v>57</v>
      </c>
      <c r="I420" s="12" t="b">
        <f>VLOOKUP(H420,'Partner info'!$A$3:$B$100,2,FALSE)</f>
        <v>1</v>
      </c>
      <c r="J420" s="13" t="s">
        <v>24</v>
      </c>
      <c r="K420" s="14" t="s">
        <v>25</v>
      </c>
      <c r="L420" s="15" t="s">
        <v>286</v>
      </c>
      <c r="M420" s="16"/>
      <c r="N420" s="16"/>
      <c r="O420" s="12">
        <v>7200</v>
      </c>
      <c r="P420" s="12">
        <f t="shared" ref="P420:P423" si="29">O420*0.2</f>
        <v>1440</v>
      </c>
      <c r="Q420" s="12"/>
      <c r="R420" s="18" t="b">
        <v>0</v>
      </c>
      <c r="S420" s="18" t="b">
        <v>0</v>
      </c>
      <c r="T420" s="18" t="b">
        <v>0</v>
      </c>
      <c r="U420" s="18" t="b">
        <v>0</v>
      </c>
    </row>
    <row r="421" spans="1:21" ht="12.75">
      <c r="A421" s="1" t="e">
        <f t="shared" ca="1" si="28"/>
        <v>#NAME?</v>
      </c>
      <c r="B421" s="19">
        <v>44938</v>
      </c>
      <c r="C421" s="9">
        <v>88100201</v>
      </c>
      <c r="D421" s="10" t="s">
        <v>140</v>
      </c>
      <c r="E421" s="20" t="s">
        <v>141</v>
      </c>
      <c r="F421" s="12" t="s">
        <v>142</v>
      </c>
      <c r="G421" s="12" t="s">
        <v>36</v>
      </c>
      <c r="H421" s="12" t="s">
        <v>32</v>
      </c>
      <c r="I421" s="12" t="b">
        <f>VLOOKUP(H421,'Partner info'!$A$3:$B$100,2,FALSE)</f>
        <v>1</v>
      </c>
      <c r="J421" s="13" t="s">
        <v>24</v>
      </c>
      <c r="K421" s="14" t="s">
        <v>25</v>
      </c>
      <c r="L421" s="15" t="s">
        <v>286</v>
      </c>
      <c r="M421" s="16"/>
      <c r="N421" s="16"/>
      <c r="O421" s="12">
        <v>15000</v>
      </c>
      <c r="P421" s="12">
        <f t="shared" si="29"/>
        <v>3000</v>
      </c>
      <c r="Q421" s="12"/>
      <c r="R421" s="18" t="b">
        <v>0</v>
      </c>
      <c r="S421" s="18" t="b">
        <v>0</v>
      </c>
      <c r="T421" s="18" t="b">
        <v>0</v>
      </c>
      <c r="U421" s="18" t="b">
        <v>0</v>
      </c>
    </row>
    <row r="422" spans="1:21" ht="12.75">
      <c r="A422" s="1" t="e">
        <f t="shared" ca="1" si="28"/>
        <v>#NAME?</v>
      </c>
      <c r="B422" s="19">
        <v>45188</v>
      </c>
      <c r="C422" s="22">
        <v>89007288</v>
      </c>
      <c r="D422" s="10" t="s">
        <v>2354</v>
      </c>
      <c r="E422" s="11" t="str">
        <f>CONCATENATE("https://fjong.com/admin/pages/edit-",LEFT(D422,FIND(".",D422) - 1),"/",D422)</f>
        <v>https://fjong.com/admin/pages/edit-outfit/outfit.56f29069a17b468bb1054136bb211bd0</v>
      </c>
      <c r="F422" s="23" t="s">
        <v>2353</v>
      </c>
      <c r="G422" s="23" t="s">
        <v>2259</v>
      </c>
      <c r="H422" s="12" t="s">
        <v>2259</v>
      </c>
      <c r="I422" s="12" t="b">
        <f>VLOOKUP(H422,'Partner info'!$A$3:$B$100,2,FALSE)</f>
        <v>1</v>
      </c>
      <c r="J422" s="13" t="s">
        <v>24</v>
      </c>
      <c r="K422" s="14" t="s">
        <v>25</v>
      </c>
      <c r="L422" s="15" t="s">
        <v>286</v>
      </c>
      <c r="M422" s="16"/>
      <c r="N422" s="16"/>
      <c r="O422" s="12">
        <v>8000</v>
      </c>
      <c r="P422" s="12">
        <f t="shared" si="29"/>
        <v>1600</v>
      </c>
      <c r="Q422" s="12"/>
      <c r="R422" s="18" t="b">
        <v>0</v>
      </c>
      <c r="S422" s="18" t="b">
        <v>0</v>
      </c>
      <c r="T422" s="18" t="b">
        <v>0</v>
      </c>
      <c r="U422" s="18" t="b">
        <v>0</v>
      </c>
    </row>
    <row r="423" spans="1:21" ht="12.75">
      <c r="A423" s="1" t="e">
        <f t="shared" ca="1" si="28"/>
        <v>#NAME?</v>
      </c>
      <c r="B423" s="19">
        <v>45061</v>
      </c>
      <c r="C423" s="22">
        <v>89003536</v>
      </c>
      <c r="D423" s="10" t="s">
        <v>2539</v>
      </c>
      <c r="E423" s="11" t="str">
        <f>CONCATENATE("https://fjong.com/admin/pages/edit-",LEFT(D423,FIND(".",D423) - 1),"/",D423)</f>
        <v>https://fjong.com/admin/pages/edit-outfit/outfit.570f138cb9aa4b81a76b56190c107bac</v>
      </c>
      <c r="F423" s="23" t="s">
        <v>1871</v>
      </c>
      <c r="G423" s="23" t="s">
        <v>23</v>
      </c>
      <c r="H423" s="12" t="s">
        <v>23</v>
      </c>
      <c r="I423" s="12" t="b">
        <f>VLOOKUP(H423,'Partner info'!$A$3:$B$100,2,FALSE)</f>
        <v>1</v>
      </c>
      <c r="J423" s="13" t="s">
        <v>24</v>
      </c>
      <c r="K423" s="14" t="s">
        <v>25</v>
      </c>
      <c r="L423" s="15" t="s">
        <v>286</v>
      </c>
      <c r="M423" s="16"/>
      <c r="N423" s="16"/>
      <c r="O423" s="12">
        <v>25000</v>
      </c>
      <c r="P423" s="12">
        <f t="shared" si="29"/>
        <v>5000</v>
      </c>
      <c r="Q423" s="12"/>
      <c r="R423" s="18" t="b">
        <v>0</v>
      </c>
      <c r="S423" s="18" t="b">
        <v>0</v>
      </c>
      <c r="T423" s="18" t="b">
        <v>0</v>
      </c>
      <c r="U423" s="18" t="b">
        <v>0</v>
      </c>
    </row>
    <row r="424" spans="1:21" ht="12.75">
      <c r="A424" s="8"/>
      <c r="B424" s="19">
        <v>45061</v>
      </c>
      <c r="C424" s="22">
        <v>89003157</v>
      </c>
      <c r="D424" s="10" t="s">
        <v>2617</v>
      </c>
      <c r="E424" s="11" t="str">
        <f>CONCATENATE("https://fjong.com/admin/pages/edit-",LEFT(D424,FIND(".",D424) - 1),"/",D424)</f>
        <v>https://fjong.com/admin/pages/edit-outfit/outfit.5727d0c47b0243c6b8907b6574bec77b</v>
      </c>
      <c r="F424" s="23" t="s">
        <v>2618</v>
      </c>
      <c r="G424" s="23" t="s">
        <v>618</v>
      </c>
      <c r="H424" s="12" t="s">
        <v>573</v>
      </c>
      <c r="I424" s="12" t="b">
        <f>VLOOKUP(H424,'Partner info'!$A$3:$B$100,2,FALSE)</f>
        <v>1</v>
      </c>
      <c r="J424" s="13" t="s">
        <v>24</v>
      </c>
      <c r="K424" s="14" t="s">
        <v>25</v>
      </c>
      <c r="L424" s="15" t="s">
        <v>38</v>
      </c>
      <c r="M424" s="16" t="s">
        <v>1418</v>
      </c>
      <c r="N424" s="16"/>
      <c r="O424" s="12">
        <v>1300</v>
      </c>
      <c r="P424" s="12">
        <v>250</v>
      </c>
      <c r="Q424" s="21" t="s">
        <v>52</v>
      </c>
      <c r="R424" s="18" t="b">
        <v>0</v>
      </c>
      <c r="S424" s="18" t="b">
        <v>1</v>
      </c>
      <c r="T424" s="18" t="b">
        <v>1</v>
      </c>
      <c r="U424" s="18" t="b">
        <v>0</v>
      </c>
    </row>
    <row r="425" spans="1:21" ht="12.75">
      <c r="A425" s="8"/>
      <c r="B425" s="19">
        <v>44936</v>
      </c>
      <c r="C425" s="9">
        <v>89001314</v>
      </c>
      <c r="D425" s="10" t="s">
        <v>41</v>
      </c>
      <c r="E425" s="20" t="s">
        <v>42</v>
      </c>
      <c r="F425" s="12" t="s">
        <v>43</v>
      </c>
      <c r="G425" s="12" t="s">
        <v>44</v>
      </c>
      <c r="H425" s="12" t="s">
        <v>32</v>
      </c>
      <c r="I425" s="12" t="b">
        <f>VLOOKUP(H425,'Partner info'!$A$3:$B$100,2,FALSE)</f>
        <v>1</v>
      </c>
      <c r="J425" s="13" t="s">
        <v>24</v>
      </c>
      <c r="K425" s="14" t="s">
        <v>25</v>
      </c>
      <c r="L425" s="15" t="s">
        <v>38</v>
      </c>
      <c r="M425" s="16" t="s">
        <v>1421</v>
      </c>
      <c r="N425" s="16"/>
      <c r="O425" s="12">
        <v>2500</v>
      </c>
      <c r="P425" s="12">
        <v>300</v>
      </c>
      <c r="Q425" s="21" t="s">
        <v>52</v>
      </c>
      <c r="R425" s="18" t="b">
        <v>0</v>
      </c>
      <c r="S425" s="18" t="b">
        <v>1</v>
      </c>
      <c r="T425" s="18" t="b">
        <v>1</v>
      </c>
      <c r="U425" s="18" t="b">
        <v>1</v>
      </c>
    </row>
    <row r="426" spans="1:21" ht="12.75">
      <c r="A426" s="1" t="e">
        <f t="shared" ref="A426:A438" ca="1" si="30">IF(K426="Yes",_xludf.IMAGE("https://i.imgur.com/fKx8ugK.png",3),IF(K426="Not found",_xludf.IMAGE("https://i.imgur.com/NnPyonJ.png",3),IF(K426="",_xludf.IMAGE("https://i.imgur.com/x4IXK6M.png",3))))</f>
        <v>#NAME?</v>
      </c>
      <c r="B426" s="19">
        <v>44858</v>
      </c>
      <c r="C426" s="9">
        <v>88200472</v>
      </c>
      <c r="D426" s="10" t="s">
        <v>1014</v>
      </c>
      <c r="E426" s="20" t="s">
        <v>1015</v>
      </c>
      <c r="F426" s="12" t="s">
        <v>1016</v>
      </c>
      <c r="G426" s="12" t="s">
        <v>67</v>
      </c>
      <c r="H426" s="12" t="s">
        <v>67</v>
      </c>
      <c r="I426" s="12" t="b">
        <f>VLOOKUP(H426,'Partner info'!$A$3:$B$100,2,FALSE)</f>
        <v>1</v>
      </c>
      <c r="J426" s="13" t="s">
        <v>24</v>
      </c>
      <c r="K426" s="14" t="s">
        <v>25</v>
      </c>
      <c r="L426" s="15" t="s">
        <v>286</v>
      </c>
      <c r="M426" s="16"/>
      <c r="N426" s="16"/>
      <c r="O426" s="12">
        <v>15000</v>
      </c>
      <c r="P426" s="12">
        <f t="shared" ref="P426:P438" si="31">O426*0.2</f>
        <v>3000</v>
      </c>
      <c r="Q426" s="12"/>
      <c r="R426" s="18" t="b">
        <v>0</v>
      </c>
      <c r="S426" s="18" t="b">
        <v>0</v>
      </c>
      <c r="T426" s="18" t="b">
        <v>0</v>
      </c>
      <c r="U426" s="18" t="b">
        <v>0</v>
      </c>
    </row>
    <row r="427" spans="1:21" ht="12.75">
      <c r="A427" s="1" t="e">
        <f t="shared" ca="1" si="30"/>
        <v>#NAME?</v>
      </c>
      <c r="B427" s="19">
        <v>45061</v>
      </c>
      <c r="C427" s="22">
        <v>89004386</v>
      </c>
      <c r="D427" s="10" t="s">
        <v>2740</v>
      </c>
      <c r="E427" s="11" t="str">
        <f>CONCATENATE("https://fjong.com/admin/pages/edit-",LEFT(D427,FIND(".",D427) - 1),"/",D427)</f>
        <v>https://fjong.com/admin/pages/edit-outfit/outfit.57af67d43b5548f0bc0791b25d67c627</v>
      </c>
      <c r="F427" s="23" t="s">
        <v>2741</v>
      </c>
      <c r="G427" s="23" t="s">
        <v>2219</v>
      </c>
      <c r="H427" s="12" t="s">
        <v>573</v>
      </c>
      <c r="I427" s="12" t="b">
        <f>VLOOKUP(H427,'Partner info'!$A$3:$B$100,2,FALSE)</f>
        <v>1</v>
      </c>
      <c r="J427" s="13" t="s">
        <v>24</v>
      </c>
      <c r="K427" s="14" t="s">
        <v>25</v>
      </c>
      <c r="L427" s="15" t="s">
        <v>286</v>
      </c>
      <c r="M427" s="16"/>
      <c r="N427" s="16"/>
      <c r="O427" s="12">
        <v>15500</v>
      </c>
      <c r="P427" s="12">
        <f t="shared" si="31"/>
        <v>3100</v>
      </c>
      <c r="Q427" s="12"/>
      <c r="R427" s="18" t="b">
        <v>0</v>
      </c>
      <c r="S427" s="18" t="b">
        <v>0</v>
      </c>
      <c r="T427" s="18" t="b">
        <v>0</v>
      </c>
      <c r="U427" s="18" t="b">
        <v>0</v>
      </c>
    </row>
    <row r="428" spans="1:21" ht="12.75">
      <c r="A428" s="1" t="e">
        <f t="shared" ca="1" si="30"/>
        <v>#NAME?</v>
      </c>
      <c r="B428" s="9" t="s">
        <v>3078</v>
      </c>
      <c r="C428" s="22">
        <v>88101049</v>
      </c>
      <c r="D428" s="10" t="s">
        <v>3244</v>
      </c>
      <c r="E428" s="11" t="str">
        <f>CONCATENATE("https://fjong.com/admin/pages/edit-",LEFT(D428,FIND(".",D428) - 1),"/",D428)</f>
        <v>https://fjong.com/admin/pages/edit-outfit/outfit.57d75475659a4eb99c5bd86c144b9dda</v>
      </c>
      <c r="F428" s="23" t="s">
        <v>3245</v>
      </c>
      <c r="G428" s="23" t="s">
        <v>88</v>
      </c>
      <c r="H428" s="12" t="s">
        <v>57</v>
      </c>
      <c r="I428" s="12" t="b">
        <f>VLOOKUP(H428,'Partner info'!$A$3:$B$100,2,FALSE)</f>
        <v>1</v>
      </c>
      <c r="J428" s="13" t="s">
        <v>24</v>
      </c>
      <c r="K428" s="14" t="s">
        <v>25</v>
      </c>
      <c r="L428" s="15" t="s">
        <v>286</v>
      </c>
      <c r="M428" s="16"/>
      <c r="N428" s="16"/>
      <c r="O428" s="12">
        <v>25000</v>
      </c>
      <c r="P428" s="12">
        <f t="shared" si="31"/>
        <v>5000</v>
      </c>
      <c r="Q428" s="12"/>
      <c r="R428" s="18" t="b">
        <v>0</v>
      </c>
      <c r="S428" s="18" t="b">
        <v>0</v>
      </c>
      <c r="T428" s="18" t="b">
        <v>0</v>
      </c>
      <c r="U428" s="18" t="b">
        <v>0</v>
      </c>
    </row>
    <row r="429" spans="1:21" ht="12.75">
      <c r="A429" s="1" t="e">
        <f t="shared" ca="1" si="30"/>
        <v>#NAME?</v>
      </c>
      <c r="B429" s="9" t="s">
        <v>3078</v>
      </c>
      <c r="C429" s="22">
        <v>88200422</v>
      </c>
      <c r="D429" s="10" t="s">
        <v>3322</v>
      </c>
      <c r="E429" s="11" t="str">
        <f>CONCATENATE("https://fjong.com/admin/pages/edit-",LEFT(D429,FIND(".",D429) - 1),"/",D429)</f>
        <v>https://fjong.com/admin/pages/edit-outfit/outfit.57dcae1e4b634d3c98e9e37f8588d65e</v>
      </c>
      <c r="F429" s="23" t="s">
        <v>3323</v>
      </c>
      <c r="G429" s="23" t="s">
        <v>23</v>
      </c>
      <c r="H429" s="12" t="s">
        <v>352</v>
      </c>
      <c r="I429" s="12" t="b">
        <f>VLOOKUP(H429,'Partner info'!$A$3:$B$100,2,FALSE)</f>
        <v>1</v>
      </c>
      <c r="J429" s="13" t="s">
        <v>24</v>
      </c>
      <c r="K429" s="14" t="s">
        <v>25</v>
      </c>
      <c r="L429" s="15" t="s">
        <v>286</v>
      </c>
      <c r="M429" s="16"/>
      <c r="N429" s="16"/>
      <c r="O429" s="12">
        <v>12000</v>
      </c>
      <c r="P429" s="12">
        <f t="shared" si="31"/>
        <v>2400</v>
      </c>
      <c r="Q429" s="12"/>
      <c r="R429" s="18" t="b">
        <v>0</v>
      </c>
      <c r="S429" s="18" t="b">
        <v>0</v>
      </c>
      <c r="T429" s="18" t="b">
        <v>0</v>
      </c>
      <c r="U429" s="18" t="b">
        <v>0</v>
      </c>
    </row>
    <row r="430" spans="1:21" ht="12.75">
      <c r="A430" s="1" t="e">
        <f t="shared" ca="1" si="30"/>
        <v>#NAME?</v>
      </c>
      <c r="B430" s="19">
        <v>45188</v>
      </c>
      <c r="C430" s="22">
        <v>89007307</v>
      </c>
      <c r="D430" s="10" t="s">
        <v>2369</v>
      </c>
      <c r="E430" s="11" t="str">
        <f>CONCATENATE("https://fjong.com/admin/pages/edit-",LEFT(D430,FIND(".",D430) - 1),"/",D430)</f>
        <v>https://fjong.com/admin/pages/edit-outfit/outfit.57f17c59d9e1457193fe4ac6fb9b23ba</v>
      </c>
      <c r="F430" s="23" t="s">
        <v>2358</v>
      </c>
      <c r="G430" s="23" t="s">
        <v>2259</v>
      </c>
      <c r="H430" s="12" t="s">
        <v>2259</v>
      </c>
      <c r="I430" s="12" t="b">
        <f>VLOOKUP(H430,'Partner info'!$A$3:$B$100,2,FALSE)</f>
        <v>1</v>
      </c>
      <c r="J430" s="13" t="s">
        <v>24</v>
      </c>
      <c r="K430" s="14" t="s">
        <v>25</v>
      </c>
      <c r="L430" s="15" t="s">
        <v>286</v>
      </c>
      <c r="M430" s="16"/>
      <c r="N430" s="16"/>
      <c r="O430" s="12">
        <v>45000</v>
      </c>
      <c r="P430" s="12">
        <f t="shared" si="31"/>
        <v>9000</v>
      </c>
      <c r="Q430" s="12"/>
      <c r="R430" s="18" t="b">
        <v>0</v>
      </c>
      <c r="S430" s="18" t="b">
        <v>0</v>
      </c>
      <c r="T430" s="18" t="b">
        <v>0</v>
      </c>
      <c r="U430" s="18" t="b">
        <v>0</v>
      </c>
    </row>
    <row r="431" spans="1:21" ht="12.75">
      <c r="A431" s="1" t="e">
        <f t="shared" ca="1" si="30"/>
        <v>#NAME?</v>
      </c>
      <c r="B431" s="19">
        <v>45061</v>
      </c>
      <c r="C431" s="22">
        <v>89005033</v>
      </c>
      <c r="D431" s="10" t="s">
        <v>2550</v>
      </c>
      <c r="E431" s="11" t="str">
        <f>CONCATENATE("https://fjong.com/admin/pages/edit-",LEFT(D431,FIND(".",D431) - 1),"/",D431)</f>
        <v>https://fjong.com/admin/pages/edit-outfit/outfit.5816666fc304450f92eee9c156742ef5</v>
      </c>
      <c r="F431" s="23" t="s">
        <v>2551</v>
      </c>
      <c r="G431" s="23" t="s">
        <v>199</v>
      </c>
      <c r="H431" s="23" t="s">
        <v>199</v>
      </c>
      <c r="I431" s="12" t="b">
        <f>VLOOKUP(H431,'Partner info'!$A$3:$B$100,2,FALSE)</f>
        <v>1</v>
      </c>
      <c r="J431" s="13" t="s">
        <v>24</v>
      </c>
      <c r="K431" s="14" t="s">
        <v>25</v>
      </c>
      <c r="L431" s="15" t="s">
        <v>286</v>
      </c>
      <c r="M431" s="16"/>
      <c r="N431" s="16"/>
      <c r="O431" s="12">
        <v>2500</v>
      </c>
      <c r="P431" s="12">
        <f t="shared" si="31"/>
        <v>500</v>
      </c>
      <c r="Q431" s="12"/>
      <c r="R431" s="18" t="b">
        <v>0</v>
      </c>
      <c r="S431" s="18" t="b">
        <v>0</v>
      </c>
      <c r="T431" s="18" t="b">
        <v>0</v>
      </c>
      <c r="U431" s="18" t="b">
        <v>0</v>
      </c>
    </row>
    <row r="432" spans="1:21" ht="12.75">
      <c r="A432" s="1" t="e">
        <f t="shared" ca="1" si="30"/>
        <v>#NAME?</v>
      </c>
      <c r="B432" s="19" t="s">
        <v>20</v>
      </c>
      <c r="C432" s="9">
        <v>88000420</v>
      </c>
      <c r="D432" s="10" t="s">
        <v>2242</v>
      </c>
      <c r="E432" s="20" t="str">
        <f>CONCATENATE("https://fjong.com/admin/pages/edit-",LEFT(D432,FIND(".",D432) - 1),"/",D432)</f>
        <v>https://fjong.com/admin/pages/edit-outfit/outfit.581e81dba8b048619e0e8df8b35fc174</v>
      </c>
      <c r="F432" s="12" t="s">
        <v>2243</v>
      </c>
      <c r="G432" s="12" t="s">
        <v>578</v>
      </c>
      <c r="H432" s="12" t="s">
        <v>32</v>
      </c>
      <c r="I432" s="12" t="b">
        <f>VLOOKUP(H432,'Partner info'!$A$3:$B$100,2,FALSE)</f>
        <v>1</v>
      </c>
      <c r="J432" s="13" t="s">
        <v>24</v>
      </c>
      <c r="K432" s="14" t="s">
        <v>25</v>
      </c>
      <c r="L432" s="15" t="s">
        <v>286</v>
      </c>
      <c r="M432" s="16"/>
      <c r="N432" s="16"/>
      <c r="O432" s="12">
        <v>5000</v>
      </c>
      <c r="P432" s="12">
        <f t="shared" si="31"/>
        <v>1000</v>
      </c>
      <c r="Q432" s="12"/>
      <c r="R432" s="18" t="b">
        <v>0</v>
      </c>
      <c r="S432" s="18" t="b">
        <v>0</v>
      </c>
      <c r="T432" s="18" t="b">
        <v>0</v>
      </c>
      <c r="U432" s="18" t="b">
        <v>0</v>
      </c>
    </row>
    <row r="433" spans="1:21" ht="12.75">
      <c r="A433" s="1" t="e">
        <f t="shared" ca="1" si="30"/>
        <v>#NAME?</v>
      </c>
      <c r="B433" s="19">
        <v>45188</v>
      </c>
      <c r="C433" s="22">
        <v>89007301</v>
      </c>
      <c r="D433" s="10" t="s">
        <v>2370</v>
      </c>
      <c r="E433" s="11" t="str">
        <f>CONCATENATE("https://fjong.com/admin/pages/edit-",LEFT(D433,FIND(".",D433) - 1),"/",D433)</f>
        <v>https://fjong.com/admin/pages/edit-outfit/outfit.58534b0585634722be0e695a0dbe5be2</v>
      </c>
      <c r="F433" s="23" t="s">
        <v>2358</v>
      </c>
      <c r="G433" s="23" t="s">
        <v>2259</v>
      </c>
      <c r="H433" s="12" t="s">
        <v>2259</v>
      </c>
      <c r="I433" s="12" t="b">
        <f>VLOOKUP(H433,'Partner info'!$A$3:$B$100,2,FALSE)</f>
        <v>1</v>
      </c>
      <c r="J433" s="13" t="s">
        <v>24</v>
      </c>
      <c r="K433" s="14" t="s">
        <v>25</v>
      </c>
      <c r="L433" s="15" t="s">
        <v>286</v>
      </c>
      <c r="M433" s="16"/>
      <c r="N433" s="16"/>
      <c r="O433" s="12">
        <v>20000</v>
      </c>
      <c r="P433" s="12">
        <f t="shared" si="31"/>
        <v>4000</v>
      </c>
      <c r="Q433" s="12"/>
      <c r="R433" s="18" t="b">
        <v>0</v>
      </c>
      <c r="S433" s="18" t="b">
        <v>0</v>
      </c>
      <c r="T433" s="18" t="b">
        <v>0</v>
      </c>
      <c r="U433" s="18" t="b">
        <v>0</v>
      </c>
    </row>
    <row r="434" spans="1:21" ht="12.75">
      <c r="A434" s="1" t="e">
        <f t="shared" ca="1" si="30"/>
        <v>#NAME?</v>
      </c>
      <c r="B434" s="19" t="s">
        <v>20</v>
      </c>
      <c r="C434" s="9">
        <v>88001410</v>
      </c>
      <c r="D434" s="10" t="s">
        <v>2037</v>
      </c>
      <c r="E434" s="20" t="str">
        <f>CONCATENATE("https://fjong.com/admin/pages/edit-",LEFT(D434,FIND(".",D434) - 1),"/",D434)</f>
        <v>https://fjong.com/admin/pages/edit-outfit/outfit.58727a4c61184b6791d5411deba54c39</v>
      </c>
      <c r="F434" s="12" t="s">
        <v>2038</v>
      </c>
      <c r="G434" s="12" t="s">
        <v>216</v>
      </c>
      <c r="H434" s="12" t="s">
        <v>32</v>
      </c>
      <c r="I434" s="12" t="b">
        <f>VLOOKUP(H434,'Partner info'!$A$3:$B$100,2,FALSE)</f>
        <v>1</v>
      </c>
      <c r="J434" s="13" t="s">
        <v>24</v>
      </c>
      <c r="K434" s="14" t="s">
        <v>25</v>
      </c>
      <c r="L434" s="15" t="s">
        <v>286</v>
      </c>
      <c r="M434" s="16"/>
      <c r="N434" s="16"/>
      <c r="O434" s="12">
        <v>11000</v>
      </c>
      <c r="P434" s="12">
        <f t="shared" si="31"/>
        <v>2200</v>
      </c>
      <c r="Q434" s="12"/>
      <c r="R434" s="18" t="b">
        <v>0</v>
      </c>
      <c r="S434" s="18" t="b">
        <v>0</v>
      </c>
      <c r="T434" s="18" t="b">
        <v>0</v>
      </c>
      <c r="U434" s="18" t="b">
        <v>0</v>
      </c>
    </row>
    <row r="435" spans="1:21" ht="12.75">
      <c r="A435" s="1" t="e">
        <f t="shared" ca="1" si="30"/>
        <v>#NAME?</v>
      </c>
      <c r="B435" s="19">
        <v>44938</v>
      </c>
      <c r="C435" s="9">
        <v>89001704</v>
      </c>
      <c r="D435" s="10" t="s">
        <v>1217</v>
      </c>
      <c r="E435" s="20" t="s">
        <v>1218</v>
      </c>
      <c r="F435" s="12" t="s">
        <v>1219</v>
      </c>
      <c r="G435" s="12" t="s">
        <v>592</v>
      </c>
      <c r="H435" s="12" t="s">
        <v>32</v>
      </c>
      <c r="I435" s="12" t="b">
        <f>VLOOKUP(H435,'Partner info'!$A$3:$B$100,2,FALSE)</f>
        <v>1</v>
      </c>
      <c r="J435" s="13" t="s">
        <v>24</v>
      </c>
      <c r="K435" s="14" t="s">
        <v>25</v>
      </c>
      <c r="L435" s="15" t="s">
        <v>286</v>
      </c>
      <c r="M435" s="16"/>
      <c r="N435" s="16"/>
      <c r="O435" s="12"/>
      <c r="P435" s="12">
        <f t="shared" si="31"/>
        <v>0</v>
      </c>
      <c r="Q435" s="12"/>
      <c r="R435" s="18" t="b">
        <v>0</v>
      </c>
      <c r="S435" s="18" t="b">
        <v>0</v>
      </c>
      <c r="T435" s="18" t="b">
        <v>0</v>
      </c>
      <c r="U435" s="18" t="b">
        <v>0</v>
      </c>
    </row>
    <row r="436" spans="1:21" ht="12.75">
      <c r="A436" s="1" t="e">
        <f t="shared" ca="1" si="30"/>
        <v>#NAME?</v>
      </c>
      <c r="B436" s="19">
        <v>44819</v>
      </c>
      <c r="C436" s="9">
        <v>88100678</v>
      </c>
      <c r="D436" s="10" t="s">
        <v>776</v>
      </c>
      <c r="E436" s="20" t="s">
        <v>777</v>
      </c>
      <c r="F436" s="12" t="s">
        <v>778</v>
      </c>
      <c r="G436" s="12" t="s">
        <v>779</v>
      </c>
      <c r="H436" s="12" t="s">
        <v>57</v>
      </c>
      <c r="I436" s="12" t="b">
        <f>VLOOKUP(H436,'Partner info'!$A$3:$B$100,2,FALSE)</f>
        <v>1</v>
      </c>
      <c r="J436" s="13" t="s">
        <v>24</v>
      </c>
      <c r="K436" s="14" t="s">
        <v>25</v>
      </c>
      <c r="L436" s="15" t="s">
        <v>286</v>
      </c>
      <c r="M436" s="16"/>
      <c r="N436" s="16"/>
      <c r="O436" s="12">
        <v>32000</v>
      </c>
      <c r="P436" s="12">
        <f t="shared" si="31"/>
        <v>6400</v>
      </c>
      <c r="Q436" s="12"/>
      <c r="R436" s="18" t="b">
        <v>0</v>
      </c>
      <c r="S436" s="18" t="b">
        <v>0</v>
      </c>
      <c r="T436" s="18" t="b">
        <v>0</v>
      </c>
      <c r="U436" s="18" t="b">
        <v>0</v>
      </c>
    </row>
    <row r="437" spans="1:21" ht="12.75">
      <c r="A437" s="1" t="e">
        <f t="shared" ca="1" si="30"/>
        <v>#NAME?</v>
      </c>
      <c r="B437" s="19">
        <v>45061</v>
      </c>
      <c r="C437" s="22">
        <v>89003771</v>
      </c>
      <c r="D437" s="10" t="s">
        <v>2563</v>
      </c>
      <c r="E437" s="11" t="str">
        <f>CONCATENATE("https://fjong.com/admin/pages/edit-",LEFT(D437,FIND(".",D437) - 1),"/",D437)</f>
        <v>https://fjong.com/admin/pages/edit-outfit/outfit.59326b2af9af401cac68a656d0b71fc6</v>
      </c>
      <c r="F437" s="23" t="s">
        <v>2564</v>
      </c>
      <c r="G437" s="23" t="s">
        <v>199</v>
      </c>
      <c r="H437" s="23" t="s">
        <v>199</v>
      </c>
      <c r="I437" s="12" t="b">
        <f>VLOOKUP(H437,'Partner info'!$A$3:$B$100,2,FALSE)</f>
        <v>1</v>
      </c>
      <c r="J437" s="13" t="s">
        <v>24</v>
      </c>
      <c r="K437" s="14" t="s">
        <v>25</v>
      </c>
      <c r="L437" s="15" t="s">
        <v>286</v>
      </c>
      <c r="M437" s="16"/>
      <c r="N437" s="16"/>
      <c r="O437" s="12">
        <v>7000</v>
      </c>
      <c r="P437" s="12">
        <f t="shared" si="31"/>
        <v>1400</v>
      </c>
      <c r="Q437" s="12"/>
      <c r="R437" s="18" t="b">
        <v>0</v>
      </c>
      <c r="S437" s="18" t="b">
        <v>0</v>
      </c>
      <c r="T437" s="18" t="b">
        <v>0</v>
      </c>
      <c r="U437" s="18" t="b">
        <v>0</v>
      </c>
    </row>
    <row r="438" spans="1:21" ht="12.75">
      <c r="A438" s="1" t="e">
        <f t="shared" ca="1" si="30"/>
        <v>#NAME?</v>
      </c>
      <c r="B438" s="19">
        <v>44819</v>
      </c>
      <c r="C438" s="9">
        <v>88101244</v>
      </c>
      <c r="D438" s="10" t="s">
        <v>1608</v>
      </c>
      <c r="E438" s="20" t="s">
        <v>1609</v>
      </c>
      <c r="F438" s="12" t="s">
        <v>1610</v>
      </c>
      <c r="G438" s="12" t="s">
        <v>31</v>
      </c>
      <c r="H438" s="12" t="s">
        <v>89</v>
      </c>
      <c r="I438" s="12" t="b">
        <f>VLOOKUP(H438,'Partner info'!$A$3:$B$100,2,FALSE)</f>
        <v>1</v>
      </c>
      <c r="J438" s="13" t="s">
        <v>24</v>
      </c>
      <c r="K438" s="14" t="s">
        <v>25</v>
      </c>
      <c r="L438" s="15" t="s">
        <v>286</v>
      </c>
      <c r="M438" s="16"/>
      <c r="N438" s="16"/>
      <c r="O438" s="12">
        <v>800</v>
      </c>
      <c r="P438" s="12">
        <f t="shared" si="31"/>
        <v>160</v>
      </c>
      <c r="Q438" s="12"/>
      <c r="R438" s="18" t="b">
        <v>0</v>
      </c>
      <c r="S438" s="18" t="b">
        <v>0</v>
      </c>
      <c r="T438" s="18" t="b">
        <v>0</v>
      </c>
      <c r="U438" s="18" t="b">
        <v>0</v>
      </c>
    </row>
    <row r="439" spans="1:21" ht="12.75">
      <c r="A439" s="8"/>
      <c r="B439" s="19" t="s">
        <v>20</v>
      </c>
      <c r="C439" s="9">
        <v>88000354</v>
      </c>
      <c r="D439" s="10" t="s">
        <v>502</v>
      </c>
      <c r="E439" s="20" t="str">
        <f>CONCATENATE("https://fjong.com/admin/pages/edit-",LEFT(D439,FIND(".",D439) - 1),"/",D439)</f>
        <v>https://fjong.com/admin/pages/edit-outfit/outfit.59a377ef7653451d88d9ed4ceb17c1a0</v>
      </c>
      <c r="F439" s="12" t="s">
        <v>503</v>
      </c>
      <c r="G439" s="12" t="s">
        <v>504</v>
      </c>
      <c r="H439" s="12" t="s">
        <v>32</v>
      </c>
      <c r="I439" s="12" t="b">
        <f>VLOOKUP(H439,'Partner info'!$A$3:$B$100,2,FALSE)</f>
        <v>1</v>
      </c>
      <c r="J439" s="13" t="s">
        <v>24</v>
      </c>
      <c r="K439" s="14" t="s">
        <v>25</v>
      </c>
      <c r="L439" s="15" t="s">
        <v>38</v>
      </c>
      <c r="M439" s="16" t="s">
        <v>1457</v>
      </c>
      <c r="N439" s="16"/>
      <c r="O439" s="12">
        <v>3500</v>
      </c>
      <c r="P439" s="12">
        <v>650</v>
      </c>
      <c r="Q439" s="21" t="s">
        <v>52</v>
      </c>
      <c r="R439" s="18" t="b">
        <v>0</v>
      </c>
      <c r="S439" s="18" t="b">
        <v>1</v>
      </c>
      <c r="T439" s="18" t="b">
        <v>1</v>
      </c>
      <c r="U439" s="18" t="b">
        <v>1</v>
      </c>
    </row>
    <row r="440" spans="1:21" ht="12.75">
      <c r="A440" s="1" t="e">
        <f t="shared" ref="A440:A462" ca="1" si="32">IF(K440="Yes",_xludf.IMAGE("https://i.imgur.com/fKx8ugK.png",3),IF(K440="Not found",_xludf.IMAGE("https://i.imgur.com/NnPyonJ.png",3),IF(K440="",_xludf.IMAGE("https://i.imgur.com/x4IXK6M.png",3))))</f>
        <v>#NAME?</v>
      </c>
      <c r="B440" s="19">
        <v>45188</v>
      </c>
      <c r="C440" s="22">
        <v>89007270</v>
      </c>
      <c r="D440" s="10" t="s">
        <v>2346</v>
      </c>
      <c r="E440" s="11" t="str">
        <f>CONCATENATE("https://fjong.com/admin/pages/edit-",LEFT(D440,FIND(".",D440) - 1),"/",D440)</f>
        <v>https://fjong.com/admin/pages/edit-outfit/outfit.59db85061e7a478db1c3580e680137ec</v>
      </c>
      <c r="F440" s="23" t="s">
        <v>2341</v>
      </c>
      <c r="G440" s="23" t="s">
        <v>2259</v>
      </c>
      <c r="H440" s="12" t="s">
        <v>2259</v>
      </c>
      <c r="I440" s="12" t="b">
        <f>VLOOKUP(H440,'Partner info'!$A$3:$B$100,2,FALSE)</f>
        <v>1</v>
      </c>
      <c r="J440" s="13" t="s">
        <v>24</v>
      </c>
      <c r="K440" s="14" t="s">
        <v>25</v>
      </c>
      <c r="L440" s="15" t="s">
        <v>286</v>
      </c>
      <c r="M440" s="16"/>
      <c r="N440" s="16"/>
      <c r="O440" s="12">
        <v>5000</v>
      </c>
      <c r="P440" s="12">
        <f t="shared" ref="P440:P441" si="33">O440*0.2</f>
        <v>1000</v>
      </c>
      <c r="Q440" s="21" t="s">
        <v>145</v>
      </c>
      <c r="R440" s="18" t="b">
        <v>0</v>
      </c>
      <c r="S440" s="18" t="b">
        <v>0</v>
      </c>
      <c r="T440" s="18" t="b">
        <v>0</v>
      </c>
      <c r="U440" s="18" t="b">
        <v>0</v>
      </c>
    </row>
    <row r="441" spans="1:21" ht="12.75">
      <c r="A441" s="1" t="e">
        <f t="shared" ca="1" si="32"/>
        <v>#NAME?</v>
      </c>
      <c r="B441" s="9" t="s">
        <v>20</v>
      </c>
      <c r="C441" s="9" t="s">
        <v>2510</v>
      </c>
      <c r="D441" s="10" t="s">
        <v>2511</v>
      </c>
      <c r="E441" s="11" t="str">
        <f>CONCATENATE("https://fjong.com/admin/pages/edit-",LEFT(D441,FIND(".",D441) - 1),"/",D441)</f>
        <v>https://fjong.com/admin/pages/edit-outfit/outfit.59ddaed88ab44fc58a989b1b6e46768e</v>
      </c>
      <c r="F441" s="12" t="s">
        <v>2512</v>
      </c>
      <c r="G441" s="12" t="s">
        <v>136</v>
      </c>
      <c r="H441" s="12" t="s">
        <v>137</v>
      </c>
      <c r="I441" s="12" t="b">
        <f>VLOOKUP(H441,'Partner info'!$A$3:$B$100,2,FALSE)</f>
        <v>1</v>
      </c>
      <c r="J441" s="13" t="s">
        <v>24</v>
      </c>
      <c r="K441" s="14" t="s">
        <v>25</v>
      </c>
      <c r="L441" s="15" t="s">
        <v>286</v>
      </c>
      <c r="M441" s="16"/>
      <c r="N441" s="16"/>
      <c r="O441" s="12">
        <v>2700</v>
      </c>
      <c r="P441" s="12">
        <f t="shared" si="33"/>
        <v>540</v>
      </c>
      <c r="Q441" s="12"/>
      <c r="R441" s="18" t="b">
        <v>0</v>
      </c>
      <c r="S441" s="18" t="b">
        <v>0</v>
      </c>
      <c r="T441" s="18" t="b">
        <v>0</v>
      </c>
      <c r="U441" s="18" t="b">
        <v>0</v>
      </c>
    </row>
    <row r="442" spans="1:21" ht="12.75">
      <c r="A442" s="1" t="e">
        <f t="shared" ca="1" si="32"/>
        <v>#NAME?</v>
      </c>
      <c r="B442" s="9" t="s">
        <v>20</v>
      </c>
      <c r="C442" s="9">
        <v>88101301</v>
      </c>
      <c r="D442" s="10" t="s">
        <v>2155</v>
      </c>
      <c r="E442" s="11" t="str">
        <f>CONCATENATE("https://fjong.com/admin/pages/edit-",LEFT(D442,FIND(".",D442) - 1),"/",D442)</f>
        <v>https://fjong.com/admin/pages/edit-outfit/outfit.59f5e44d06e04f8994127e5f6cc8c05c</v>
      </c>
      <c r="F442" s="12" t="s">
        <v>2156</v>
      </c>
      <c r="G442" s="12" t="s">
        <v>31</v>
      </c>
      <c r="H442" s="12" t="s">
        <v>32</v>
      </c>
      <c r="I442" s="12" t="b">
        <f>VLOOKUP(H442,'Partner info'!$A$3:$B$100,2,FALSE)</f>
        <v>1</v>
      </c>
      <c r="J442" s="13" t="s">
        <v>24</v>
      </c>
      <c r="K442" s="14" t="s">
        <v>25</v>
      </c>
      <c r="L442" s="15" t="s">
        <v>286</v>
      </c>
      <c r="M442" s="16"/>
      <c r="N442" s="16"/>
      <c r="O442" s="12">
        <v>2000</v>
      </c>
      <c r="P442" s="12">
        <v>500</v>
      </c>
      <c r="Q442" s="12"/>
      <c r="R442" s="18" t="b">
        <v>1</v>
      </c>
      <c r="S442" s="18" t="b">
        <v>0</v>
      </c>
      <c r="T442" s="18" t="b">
        <v>0</v>
      </c>
      <c r="U442" s="18" t="b">
        <v>0</v>
      </c>
    </row>
    <row r="443" spans="1:21" ht="12.75">
      <c r="A443" s="1" t="e">
        <f t="shared" ca="1" si="32"/>
        <v>#NAME?</v>
      </c>
      <c r="B443" s="19">
        <v>45188</v>
      </c>
      <c r="C443" s="22">
        <v>88100387</v>
      </c>
      <c r="D443" s="10" t="s">
        <v>3053</v>
      </c>
      <c r="E443" s="11" t="str">
        <f>CONCATENATE("https://fjong.com/admin/pages/edit-",LEFT(D443,FIND(".",D443) - 1),"/",D443)</f>
        <v>https://fjong.com/admin/pages/edit-outfit/outfit.5a0e04a9018a4904990fc85f1c8cd1ce</v>
      </c>
      <c r="F443" s="23" t="s">
        <v>3054</v>
      </c>
      <c r="G443" s="23" t="s">
        <v>592</v>
      </c>
      <c r="H443" s="12" t="s">
        <v>32</v>
      </c>
      <c r="I443" s="12" t="b">
        <f>VLOOKUP(H443,'Partner info'!$A$3:$B$100,2,FALSE)</f>
        <v>1</v>
      </c>
      <c r="J443" s="13" t="s">
        <v>24</v>
      </c>
      <c r="K443" s="14" t="s">
        <v>25</v>
      </c>
      <c r="L443" s="15" t="s">
        <v>286</v>
      </c>
      <c r="M443" s="16"/>
      <c r="N443" s="16"/>
      <c r="O443" s="12">
        <v>1800</v>
      </c>
      <c r="P443" s="12">
        <v>400</v>
      </c>
      <c r="Q443" s="12"/>
      <c r="R443" s="18" t="b">
        <v>1</v>
      </c>
      <c r="S443" s="18" t="b">
        <v>0</v>
      </c>
      <c r="T443" s="18" t="b">
        <v>0</v>
      </c>
      <c r="U443" s="18" t="b">
        <v>0</v>
      </c>
    </row>
    <row r="444" spans="1:21" ht="12.75">
      <c r="A444" s="8" t="e">
        <f t="shared" ca="1" si="32"/>
        <v>#NAME?</v>
      </c>
      <c r="B444" s="19">
        <v>45188</v>
      </c>
      <c r="C444" s="22">
        <v>89007308</v>
      </c>
      <c r="D444" s="10" t="s">
        <v>2360</v>
      </c>
      <c r="E444" s="11" t="str">
        <f>CONCATENATE("https://fjong.com/admin/pages/edit-",LEFT(D444,FIND(".",D444) - 1),"/",D444)</f>
        <v>https://fjong.com/admin/pages/edit-outfit/outfit.5a49f134168a4e439bc3051688881a98</v>
      </c>
      <c r="F444" s="23" t="s">
        <v>2358</v>
      </c>
      <c r="G444" s="23" t="s">
        <v>2259</v>
      </c>
      <c r="H444" s="12" t="s">
        <v>2259</v>
      </c>
      <c r="I444" s="12" t="b">
        <f>VLOOKUP(H444,'Partner info'!$A$3:$B$100,2,FALSE)</f>
        <v>1</v>
      </c>
      <c r="J444" s="13" t="s">
        <v>24</v>
      </c>
      <c r="K444" s="14" t="s">
        <v>25</v>
      </c>
      <c r="L444" s="15" t="s">
        <v>286</v>
      </c>
      <c r="M444" s="16" t="s">
        <v>1470</v>
      </c>
      <c r="N444" s="16"/>
      <c r="O444" s="12">
        <v>3600</v>
      </c>
      <c r="P444" s="12">
        <v>749</v>
      </c>
      <c r="Q444" s="21" t="s">
        <v>52</v>
      </c>
      <c r="R444" s="18" t="b">
        <v>0</v>
      </c>
      <c r="S444" s="18" t="b">
        <v>1</v>
      </c>
      <c r="T444" s="18" t="b">
        <v>1</v>
      </c>
      <c r="U444" s="18" t="b">
        <v>1</v>
      </c>
    </row>
    <row r="445" spans="1:21" ht="12.75">
      <c r="A445" s="1" t="e">
        <f t="shared" ca="1" si="32"/>
        <v>#NAME?</v>
      </c>
      <c r="B445" s="57">
        <v>45184</v>
      </c>
      <c r="C445" s="74">
        <v>89005775</v>
      </c>
      <c r="D445" s="123" t="s">
        <v>2821</v>
      </c>
      <c r="E445" s="45" t="str">
        <f>CONCATENATE("https://fjong.com/admin/pages/edit-",LEFT(D445,FIND(".",D445) - 1),"/",D445)</f>
        <v>https://fjong.com/admin/pages/edit-outfit/outfit.5a4c4a1e45d84b7ebd4801dc799e27fa</v>
      </c>
      <c r="F445" s="124" t="s">
        <v>2822</v>
      </c>
      <c r="G445" s="75" t="s">
        <v>2823</v>
      </c>
      <c r="H445" s="125" t="s">
        <v>2824</v>
      </c>
      <c r="I445" s="12" t="b">
        <f>VLOOKUP(H445,'Partner info'!$A$3:$B$100,2,FALSE)</f>
        <v>0</v>
      </c>
      <c r="J445" s="47" t="s">
        <v>24</v>
      </c>
      <c r="K445" s="14" t="s">
        <v>25</v>
      </c>
      <c r="L445" s="15" t="s">
        <v>286</v>
      </c>
      <c r="M445" s="16" t="s">
        <v>1474</v>
      </c>
      <c r="N445" s="16"/>
      <c r="O445" s="12">
        <v>3500</v>
      </c>
      <c r="P445" s="21">
        <v>500</v>
      </c>
      <c r="Q445" s="21" t="s">
        <v>52</v>
      </c>
      <c r="R445" s="18" t="b">
        <v>0</v>
      </c>
      <c r="S445" s="18" t="b">
        <v>1</v>
      </c>
      <c r="T445" s="18" t="b">
        <v>1</v>
      </c>
      <c r="U445" s="18" t="b">
        <v>1</v>
      </c>
    </row>
    <row r="446" spans="1:21" ht="12.75">
      <c r="A446" s="1" t="e">
        <f t="shared" ca="1" si="32"/>
        <v>#NAME?</v>
      </c>
      <c r="B446" s="19" t="s">
        <v>20</v>
      </c>
      <c r="C446" s="9" t="s">
        <v>2108</v>
      </c>
      <c r="D446" s="10" t="s">
        <v>2109</v>
      </c>
      <c r="E446" s="20" t="str">
        <f>CONCATENATE("https://fjong.com/admin/pages/edit-",LEFT(D446,FIND(".",D446) - 1),"/",D446)</f>
        <v>https://fjong.com/admin/pages/edit-outfit/outfit.5a51115d7353468fb41e45b8c31ea00d</v>
      </c>
      <c r="F446" s="12" t="s">
        <v>2110</v>
      </c>
      <c r="G446" s="12" t="s">
        <v>2111</v>
      </c>
      <c r="H446" s="12" t="s">
        <v>32</v>
      </c>
      <c r="I446" s="12" t="b">
        <f>VLOOKUP(H446,'Partner info'!$A$3:$B$100,2,FALSE)</f>
        <v>1</v>
      </c>
      <c r="J446" s="13" t="s">
        <v>24</v>
      </c>
      <c r="K446" s="14" t="s">
        <v>25</v>
      </c>
      <c r="L446" s="15" t="s">
        <v>286</v>
      </c>
      <c r="M446" s="16" t="s">
        <v>1478</v>
      </c>
      <c r="N446" s="16"/>
      <c r="O446" s="12">
        <v>3500</v>
      </c>
      <c r="P446" s="21">
        <v>500</v>
      </c>
      <c r="Q446" s="21" t="s">
        <v>52</v>
      </c>
      <c r="R446" s="18" t="b">
        <v>0</v>
      </c>
      <c r="S446" s="18" t="b">
        <v>1</v>
      </c>
      <c r="T446" s="18" t="b">
        <v>1</v>
      </c>
      <c r="U446" s="18" t="b">
        <v>1</v>
      </c>
    </row>
    <row r="447" spans="1:21" ht="12.75">
      <c r="A447" s="1" t="e">
        <f t="shared" ca="1" si="32"/>
        <v>#NAME?</v>
      </c>
      <c r="B447" s="19">
        <v>45272</v>
      </c>
      <c r="C447" s="22">
        <v>89003121</v>
      </c>
      <c r="D447" s="10" t="s">
        <v>1648</v>
      </c>
      <c r="E447" s="11" t="str">
        <f>CONCATENATE("https://fjong.com/admin/pages/edit-",LEFT(D447,FIND(".",D447) - 1),"/",D447)</f>
        <v>https://fjong.com/admin/pages/edit-outfit/outfit.5a83556fdf6b4765817ddf23968874ab</v>
      </c>
      <c r="F447" s="23" t="s">
        <v>1649</v>
      </c>
      <c r="G447" s="23" t="s">
        <v>23</v>
      </c>
      <c r="H447" s="12" t="s">
        <v>23</v>
      </c>
      <c r="I447" s="12" t="b">
        <f>VLOOKUP(H447,'Partner info'!$A$3:$B$100,2,FALSE)</f>
        <v>1</v>
      </c>
      <c r="J447" s="13" t="s">
        <v>24</v>
      </c>
      <c r="K447" s="14" t="s">
        <v>25</v>
      </c>
      <c r="L447" s="15" t="s">
        <v>286</v>
      </c>
      <c r="M447" s="16" t="s">
        <v>1481</v>
      </c>
      <c r="N447" s="16"/>
      <c r="O447" s="12">
        <v>3300</v>
      </c>
      <c r="P447" s="12">
        <v>699</v>
      </c>
      <c r="Q447" s="21" t="s">
        <v>52</v>
      </c>
      <c r="R447" s="18" t="b">
        <v>0</v>
      </c>
      <c r="S447" s="18" t="b">
        <v>1</v>
      </c>
      <c r="T447" s="18" t="b">
        <v>1</v>
      </c>
      <c r="U447" s="18" t="b">
        <v>1</v>
      </c>
    </row>
    <row r="448" spans="1:21" ht="12.75">
      <c r="A448" s="8" t="e">
        <f t="shared" ca="1" si="32"/>
        <v>#NAME?</v>
      </c>
      <c r="B448" s="19">
        <v>45272</v>
      </c>
      <c r="C448" s="22">
        <v>89006075</v>
      </c>
      <c r="D448" s="10" t="s">
        <v>2468</v>
      </c>
      <c r="E448" s="11" t="str">
        <f>CONCATENATE("https://fjong.com/admin/pages/edit-",LEFT(D448,FIND(".",D448) - 1),"/",D448)</f>
        <v>https://fjong.com/admin/pages/edit-outfit/outfit.5aea756807354309a1489221ef986479</v>
      </c>
      <c r="F448" s="23" t="s">
        <v>2469</v>
      </c>
      <c r="G448" s="23" t="s">
        <v>176</v>
      </c>
      <c r="H448" s="12" t="s">
        <v>89</v>
      </c>
      <c r="I448" s="12" t="b">
        <f>VLOOKUP(H448,'Partner info'!$A$3:$B$100,2,FALSE)</f>
        <v>1</v>
      </c>
      <c r="J448" s="13" t="s">
        <v>24</v>
      </c>
      <c r="K448" s="14" t="s">
        <v>25</v>
      </c>
      <c r="L448" s="15" t="s">
        <v>286</v>
      </c>
      <c r="M448" s="16" t="s">
        <v>1485</v>
      </c>
      <c r="N448" s="16"/>
      <c r="O448" s="12">
        <v>3000</v>
      </c>
      <c r="P448" s="12">
        <v>649</v>
      </c>
      <c r="Q448" s="21" t="s">
        <v>52</v>
      </c>
      <c r="R448" s="18" t="b">
        <v>0</v>
      </c>
      <c r="S448" s="18" t="b">
        <v>1</v>
      </c>
      <c r="T448" s="18" t="b">
        <v>1</v>
      </c>
      <c r="U448" s="18" t="b">
        <v>1</v>
      </c>
    </row>
    <row r="449" spans="1:21" ht="12.75">
      <c r="A449" s="8" t="e">
        <f t="shared" ca="1" si="32"/>
        <v>#NAME?</v>
      </c>
      <c r="B449" s="19">
        <v>45061</v>
      </c>
      <c r="C449" s="22">
        <v>89001207</v>
      </c>
      <c r="D449" s="10" t="s">
        <v>2593</v>
      </c>
      <c r="E449" s="11" t="str">
        <f>CONCATENATE("https://fjong.com/admin/pages/edit-",LEFT(D449,FIND(".",D449) - 1),"/",D449)</f>
        <v>https://fjong.com/admin/pages/edit-outfit/outfit.5b20560e06e74eeba9df2194ca358eb3</v>
      </c>
      <c r="F449" s="23" t="s">
        <v>2594</v>
      </c>
      <c r="G449" s="23" t="s">
        <v>23</v>
      </c>
      <c r="H449" s="12" t="s">
        <v>23</v>
      </c>
      <c r="I449" s="12" t="b">
        <f>VLOOKUP(H449,'Partner info'!$A$3:$B$100,2,FALSE)</f>
        <v>1</v>
      </c>
      <c r="J449" s="13" t="s">
        <v>24</v>
      </c>
      <c r="K449" s="14" t="s">
        <v>25</v>
      </c>
      <c r="L449" s="15" t="s">
        <v>286</v>
      </c>
      <c r="M449" s="16" t="s">
        <v>1489</v>
      </c>
      <c r="N449" s="16"/>
      <c r="O449" s="12">
        <v>3200</v>
      </c>
      <c r="P449" s="12">
        <v>699</v>
      </c>
      <c r="Q449" s="21" t="s">
        <v>52</v>
      </c>
      <c r="R449" s="18" t="b">
        <v>0</v>
      </c>
      <c r="S449" s="18" t="b">
        <v>1</v>
      </c>
      <c r="T449" s="18" t="b">
        <v>1</v>
      </c>
      <c r="U449" s="18" t="b">
        <v>1</v>
      </c>
    </row>
    <row r="450" spans="1:21" ht="12.75">
      <c r="A450" s="1" t="e">
        <f t="shared" ca="1" si="32"/>
        <v>#NAME?</v>
      </c>
      <c r="B450" s="19">
        <v>45061</v>
      </c>
      <c r="C450" s="22">
        <v>89003799</v>
      </c>
      <c r="D450" s="10" t="s">
        <v>2583</v>
      </c>
      <c r="E450" s="11" t="str">
        <f>CONCATENATE("https://fjong.com/admin/pages/edit-",LEFT(D450,FIND(".",D450) - 1),"/",D450)</f>
        <v>https://fjong.com/admin/pages/edit-outfit/outfit.5b329527268148b28724495113587299</v>
      </c>
      <c r="F450" s="23" t="s">
        <v>2584</v>
      </c>
      <c r="G450" s="23" t="s">
        <v>199</v>
      </c>
      <c r="H450" s="23" t="s">
        <v>199</v>
      </c>
      <c r="I450" s="12" t="b">
        <f>VLOOKUP(H450,'Partner info'!$A$3:$B$100,2,FALSE)</f>
        <v>1</v>
      </c>
      <c r="J450" s="13" t="s">
        <v>24</v>
      </c>
      <c r="K450" s="14" t="s">
        <v>25</v>
      </c>
      <c r="L450" s="15" t="s">
        <v>286</v>
      </c>
      <c r="M450" s="16" t="s">
        <v>1493</v>
      </c>
      <c r="N450" s="16"/>
      <c r="O450" s="12">
        <v>2500</v>
      </c>
      <c r="P450" s="12">
        <v>499</v>
      </c>
      <c r="Q450" s="21" t="s">
        <v>52</v>
      </c>
      <c r="R450" s="18" t="b">
        <v>0</v>
      </c>
      <c r="S450" s="18" t="b">
        <v>1</v>
      </c>
      <c r="T450" s="18" t="b">
        <v>1</v>
      </c>
      <c r="U450" s="18" t="b">
        <v>1</v>
      </c>
    </row>
    <row r="451" spans="1:21" ht="12.75">
      <c r="A451" s="8" t="e">
        <f t="shared" ca="1" si="32"/>
        <v>#NAME?</v>
      </c>
      <c r="B451" s="19" t="s">
        <v>20</v>
      </c>
      <c r="C451" s="9">
        <v>88101239</v>
      </c>
      <c r="D451" s="10" t="s">
        <v>2027</v>
      </c>
      <c r="E451" s="20" t="str">
        <f>CONCATENATE("https://fjong.com/admin/pages/edit-",LEFT(D451,FIND(".",D451) - 1),"/",D451)</f>
        <v>https://fjong.com/admin/pages/edit-outfit/outfit.5b429f660a4d45c0a7d7964774274812</v>
      </c>
      <c r="F451" s="12" t="s">
        <v>2028</v>
      </c>
      <c r="G451" s="12" t="s">
        <v>518</v>
      </c>
      <c r="H451" s="12" t="s">
        <v>57</v>
      </c>
      <c r="I451" s="12" t="b">
        <f>VLOOKUP(H451,'Partner info'!$A$3:$B$100,2,FALSE)</f>
        <v>1</v>
      </c>
      <c r="J451" s="13" t="s">
        <v>24</v>
      </c>
      <c r="K451" s="14" t="s">
        <v>25</v>
      </c>
      <c r="L451" s="15" t="s">
        <v>286</v>
      </c>
      <c r="M451" s="16" t="s">
        <v>1497</v>
      </c>
      <c r="N451" s="16"/>
      <c r="O451" s="12">
        <v>2000</v>
      </c>
      <c r="P451" s="12">
        <v>499</v>
      </c>
      <c r="Q451" s="21" t="s">
        <v>52</v>
      </c>
      <c r="R451" s="18" t="b">
        <v>0</v>
      </c>
      <c r="S451" s="18" t="b">
        <v>1</v>
      </c>
      <c r="T451" s="18" t="b">
        <v>1</v>
      </c>
      <c r="U451" s="18" t="b">
        <v>1</v>
      </c>
    </row>
    <row r="452" spans="1:21" ht="12.75">
      <c r="A452" s="1" t="e">
        <f t="shared" ca="1" si="32"/>
        <v>#NAME?</v>
      </c>
      <c r="B452" s="19">
        <v>45184</v>
      </c>
      <c r="C452" s="22">
        <v>88000978</v>
      </c>
      <c r="D452" s="81" t="s">
        <v>2876</v>
      </c>
      <c r="E452" s="11" t="str">
        <f>CONCATENATE("https://fjong.com/admin/pages/edit-",LEFT(D452,FIND(".",D452) - 1),"/",D452)</f>
        <v>https://fjong.com/admin/pages/edit-outfit/outfit.5b99177128de4ffbbdf6b5255d411f15</v>
      </c>
      <c r="F452" s="82" t="s">
        <v>2877</v>
      </c>
      <c r="G452" s="23" t="s">
        <v>31</v>
      </c>
      <c r="H452" s="83" t="s">
        <v>32</v>
      </c>
      <c r="I452" s="12" t="b">
        <f>VLOOKUP(H452,'Partner info'!$A$3:$B$100,2,FALSE)</f>
        <v>1</v>
      </c>
      <c r="J452" s="13" t="s">
        <v>24</v>
      </c>
      <c r="K452" s="14" t="s">
        <v>25</v>
      </c>
      <c r="L452" s="15" t="s">
        <v>286</v>
      </c>
      <c r="M452" s="16" t="s">
        <v>1501</v>
      </c>
      <c r="N452" s="16"/>
      <c r="O452" s="12">
        <v>3600</v>
      </c>
      <c r="P452" s="12">
        <v>899</v>
      </c>
      <c r="Q452" s="21" t="s">
        <v>52</v>
      </c>
      <c r="R452" s="18" t="b">
        <v>0</v>
      </c>
      <c r="S452" s="18" t="b">
        <v>1</v>
      </c>
      <c r="T452" s="18" t="b">
        <v>1</v>
      </c>
      <c r="U452" s="18" t="b">
        <v>1</v>
      </c>
    </row>
    <row r="453" spans="1:21" ht="12.75">
      <c r="A453" s="1" t="e">
        <f t="shared" ca="1" si="32"/>
        <v>#NAME?</v>
      </c>
      <c r="B453" s="19">
        <v>45272</v>
      </c>
      <c r="C453" s="22">
        <v>89005532</v>
      </c>
      <c r="D453" s="10" t="s">
        <v>1522</v>
      </c>
      <c r="E453" s="11" t="str">
        <f>CONCATENATE("https://fjong.com/admin/pages/edit-",LEFT(D453,FIND(".",D453) - 1),"/",D453)</f>
        <v>https://fjong.com/admin/pages/edit-outfit/outfit.5be7cf99601c43e89cd4edc3125ad800</v>
      </c>
      <c r="F453" s="23" t="s">
        <v>1523</v>
      </c>
      <c r="G453" s="23" t="s">
        <v>31</v>
      </c>
      <c r="H453" s="12" t="s">
        <v>31</v>
      </c>
      <c r="I453" s="12" t="b">
        <f>VLOOKUP(H453,'Partner info'!$A$3:$B$100,2,FALSE)</f>
        <v>1</v>
      </c>
      <c r="J453" s="13" t="s">
        <v>24</v>
      </c>
      <c r="K453" s="14" t="s">
        <v>25</v>
      </c>
      <c r="L453" s="15" t="s">
        <v>338</v>
      </c>
      <c r="M453" s="16"/>
      <c r="N453" s="16"/>
      <c r="O453" s="12">
        <v>2500</v>
      </c>
      <c r="P453" s="12">
        <v>749</v>
      </c>
      <c r="Q453" s="21" t="s">
        <v>52</v>
      </c>
      <c r="R453" s="18" t="b">
        <v>0</v>
      </c>
      <c r="S453" s="18" t="b">
        <v>1</v>
      </c>
      <c r="T453" s="18" t="b">
        <v>1</v>
      </c>
      <c r="U453" s="18" t="b">
        <v>1</v>
      </c>
    </row>
    <row r="454" spans="1:21" ht="12.75">
      <c r="A454" s="1" t="e">
        <f t="shared" ca="1" si="32"/>
        <v>#NAME?</v>
      </c>
      <c r="B454" s="19">
        <v>44868</v>
      </c>
      <c r="C454" s="9">
        <v>89001948</v>
      </c>
      <c r="D454" s="10" t="s">
        <v>1789</v>
      </c>
      <c r="E454" s="77" t="s">
        <v>1790</v>
      </c>
      <c r="F454" s="12" t="s">
        <v>1791</v>
      </c>
      <c r="G454" s="12" t="s">
        <v>313</v>
      </c>
      <c r="H454" s="12" t="s">
        <v>313</v>
      </c>
      <c r="I454" s="12" t="b">
        <f>VLOOKUP(H454,'Partner info'!$A$3:$B$100,2,FALSE)</f>
        <v>1</v>
      </c>
      <c r="J454" s="13" t="s">
        <v>24</v>
      </c>
      <c r="K454" s="14" t="s">
        <v>25</v>
      </c>
      <c r="L454" s="15" t="s">
        <v>286</v>
      </c>
      <c r="M454" s="16" t="s">
        <v>1506</v>
      </c>
      <c r="N454" s="16"/>
      <c r="O454" s="12">
        <v>1900</v>
      </c>
      <c r="P454" s="12">
        <v>450</v>
      </c>
      <c r="Q454" s="21" t="s">
        <v>52</v>
      </c>
      <c r="R454" s="18" t="b">
        <v>1</v>
      </c>
      <c r="S454" s="18" t="b">
        <v>1</v>
      </c>
      <c r="T454" s="18" t="b">
        <v>1</v>
      </c>
      <c r="U454" s="18" t="b">
        <v>1</v>
      </c>
    </row>
    <row r="455" spans="1:21" ht="12.75">
      <c r="A455" s="1" t="e">
        <f t="shared" ca="1" si="32"/>
        <v>#NAME?</v>
      </c>
      <c r="B455" s="19">
        <v>44938</v>
      </c>
      <c r="C455" s="9">
        <v>89003127</v>
      </c>
      <c r="D455" s="10" t="s">
        <v>1206</v>
      </c>
      <c r="E455" s="20" t="s">
        <v>1207</v>
      </c>
      <c r="F455" s="12" t="s">
        <v>1208</v>
      </c>
      <c r="G455" s="12" t="s">
        <v>23</v>
      </c>
      <c r="H455" s="12" t="s">
        <v>23</v>
      </c>
      <c r="I455" s="12" t="b">
        <f>VLOOKUP(H455,'Partner info'!$A$3:$B$100,2,FALSE)</f>
        <v>1</v>
      </c>
      <c r="J455" s="13" t="s">
        <v>24</v>
      </c>
      <c r="K455" s="14" t="s">
        <v>25</v>
      </c>
      <c r="L455" s="15" t="s">
        <v>286</v>
      </c>
      <c r="M455" s="16" t="s">
        <v>1509</v>
      </c>
      <c r="N455" s="16"/>
      <c r="O455" s="12">
        <v>1300</v>
      </c>
      <c r="P455" s="12">
        <v>250</v>
      </c>
      <c r="Q455" s="21" t="s">
        <v>52</v>
      </c>
      <c r="R455" s="18" t="b">
        <v>1</v>
      </c>
      <c r="S455" s="18" t="b">
        <v>1</v>
      </c>
      <c r="T455" s="18" t="b">
        <v>1</v>
      </c>
      <c r="U455" s="18" t="b">
        <v>1</v>
      </c>
    </row>
    <row r="456" spans="1:21" ht="12.75">
      <c r="A456" s="1" t="e">
        <f t="shared" ca="1" si="32"/>
        <v>#NAME?</v>
      </c>
      <c r="B456" s="19">
        <v>45272</v>
      </c>
      <c r="C456" s="22">
        <v>88001968</v>
      </c>
      <c r="D456" s="10" t="s">
        <v>2694</v>
      </c>
      <c r="E456" s="11" t="str">
        <f>CONCATENATE("https://fjong.com/admin/pages/edit-",LEFT(D456,FIND(".",D456) - 1),"/",D456)</f>
        <v>https://fjong.com/admin/pages/edit-outfit/outfit.5d29c975554e432eacf5e7d49c5342e3</v>
      </c>
      <c r="F456" s="23" t="s">
        <v>2695</v>
      </c>
      <c r="G456" s="23" t="s">
        <v>2696</v>
      </c>
      <c r="H456" s="12" t="s">
        <v>32</v>
      </c>
      <c r="I456" s="12" t="b">
        <f>VLOOKUP(H456,'Partner info'!$A$3:$B$100,2,FALSE)</f>
        <v>1</v>
      </c>
      <c r="J456" s="13" t="s">
        <v>24</v>
      </c>
      <c r="K456" s="14" t="s">
        <v>25</v>
      </c>
      <c r="L456" s="15" t="s">
        <v>286</v>
      </c>
      <c r="M456" s="16" t="s">
        <v>1512</v>
      </c>
      <c r="N456" s="16"/>
      <c r="O456" s="12">
        <v>2800</v>
      </c>
      <c r="P456" s="12">
        <v>700</v>
      </c>
      <c r="Q456" s="21" t="s">
        <v>52</v>
      </c>
      <c r="R456" s="18" t="b">
        <v>1</v>
      </c>
      <c r="S456" s="18" t="b">
        <v>1</v>
      </c>
      <c r="T456" s="18" t="b">
        <v>1</v>
      </c>
      <c r="U456" s="18" t="b">
        <v>1</v>
      </c>
    </row>
    <row r="457" spans="1:21" ht="12.75">
      <c r="A457" s="1" t="e">
        <f t="shared" ca="1" si="32"/>
        <v>#NAME?</v>
      </c>
      <c r="B457" s="19">
        <v>45061</v>
      </c>
      <c r="C457" s="22">
        <v>89004860</v>
      </c>
      <c r="D457" s="10" t="s">
        <v>2591</v>
      </c>
      <c r="E457" s="11" t="str">
        <f>CONCATENATE("https://fjong.com/admin/pages/edit-",LEFT(D457,FIND(".",D457) - 1),"/",D457)</f>
        <v>https://fjong.com/admin/pages/edit-outfit/outfit.5d36946b12e547aea82bf9d4d3a232d5</v>
      </c>
      <c r="F457" s="23" t="s">
        <v>2592</v>
      </c>
      <c r="G457" s="23" t="s">
        <v>23</v>
      </c>
      <c r="H457" s="23" t="s">
        <v>23</v>
      </c>
      <c r="I457" s="12" t="b">
        <f>VLOOKUP(H457,'Partner info'!$A$3:$B$100,2,FALSE)</f>
        <v>1</v>
      </c>
      <c r="J457" s="13" t="s">
        <v>24</v>
      </c>
      <c r="K457" s="14" t="s">
        <v>25</v>
      </c>
      <c r="L457" s="15" t="s">
        <v>338</v>
      </c>
      <c r="M457" s="16" t="s">
        <v>1515</v>
      </c>
      <c r="N457" s="16"/>
      <c r="O457" s="12">
        <v>2500</v>
      </c>
      <c r="P457" s="12">
        <v>600</v>
      </c>
      <c r="Q457" s="21" t="s">
        <v>52</v>
      </c>
      <c r="R457" s="18" t="b">
        <v>1</v>
      </c>
      <c r="S457" s="18" t="b">
        <v>1</v>
      </c>
      <c r="T457" s="18" t="b">
        <v>1</v>
      </c>
      <c r="U457" s="18" t="b">
        <v>1</v>
      </c>
    </row>
    <row r="458" spans="1:21" ht="12.75">
      <c r="A458" s="1" t="e">
        <f t="shared" ca="1" si="32"/>
        <v>#NAME?</v>
      </c>
      <c r="B458" s="19">
        <v>45061</v>
      </c>
      <c r="C458" s="22">
        <v>89003160</v>
      </c>
      <c r="D458" s="10" t="s">
        <v>2619</v>
      </c>
      <c r="E458" s="11" t="str">
        <f>CONCATENATE("https://fjong.com/admin/pages/edit-",LEFT(D458,FIND(".",D458) - 1),"/",D458)</f>
        <v>https://fjong.com/admin/pages/edit-outfit/outfit.5d589a57c5e44dbea0543b6571bf1159</v>
      </c>
      <c r="F458" s="23" t="s">
        <v>2620</v>
      </c>
      <c r="G458" s="23" t="s">
        <v>618</v>
      </c>
      <c r="H458" s="12" t="s">
        <v>573</v>
      </c>
      <c r="I458" s="12" t="b">
        <f>VLOOKUP(H458,'Partner info'!$A$3:$B$100,2,FALSE)</f>
        <v>1</v>
      </c>
      <c r="J458" s="13" t="s">
        <v>24</v>
      </c>
      <c r="K458" s="14" t="s">
        <v>25</v>
      </c>
      <c r="L458" s="15" t="s">
        <v>286</v>
      </c>
      <c r="M458" s="16" t="s">
        <v>1518</v>
      </c>
      <c r="N458" s="16"/>
      <c r="O458" s="12">
        <v>2200</v>
      </c>
      <c r="P458" s="12">
        <v>350</v>
      </c>
      <c r="Q458" s="21" t="s">
        <v>52</v>
      </c>
      <c r="R458" s="18" t="b">
        <v>0</v>
      </c>
      <c r="S458" s="18" t="b">
        <v>1</v>
      </c>
      <c r="T458" s="18" t="b">
        <v>1</v>
      </c>
      <c r="U458" s="18" t="b">
        <v>1</v>
      </c>
    </row>
    <row r="459" spans="1:21" ht="16.5" customHeight="1">
      <c r="A459" s="1" t="e">
        <f t="shared" ca="1" si="32"/>
        <v>#NAME?</v>
      </c>
      <c r="B459" s="9" t="s">
        <v>295</v>
      </c>
      <c r="C459" s="22">
        <v>88000369</v>
      </c>
      <c r="D459" s="23" t="s">
        <v>436</v>
      </c>
      <c r="E459" s="11" t="str">
        <f>CONCATENATE("https://fjong.com/admin/pages/edit-",LEFT(D459,FIND(".",D459) - 1),"/",D459)</f>
        <v>https://fjong.com/admin/pages/edit-outfit/outfit.5d5945749d47498792f7409e338d4b4a</v>
      </c>
      <c r="F459" s="23" t="s">
        <v>437</v>
      </c>
      <c r="G459" s="23" t="s">
        <v>88</v>
      </c>
      <c r="H459" s="12" t="s">
        <v>32</v>
      </c>
      <c r="I459" s="12" t="b">
        <f>VLOOKUP(H459,'Partner info'!$A$3:$B$100,2,FALSE)</f>
        <v>1</v>
      </c>
      <c r="J459" s="13" t="s">
        <v>24</v>
      </c>
      <c r="K459" s="14" t="s">
        <v>25</v>
      </c>
      <c r="L459" s="15" t="s">
        <v>286</v>
      </c>
      <c r="M459" s="16" t="s">
        <v>1521</v>
      </c>
      <c r="N459" s="16"/>
      <c r="O459" s="12">
        <v>1900</v>
      </c>
      <c r="P459" s="12">
        <v>350</v>
      </c>
      <c r="Q459" s="21" t="s">
        <v>52</v>
      </c>
      <c r="R459" s="18" t="b">
        <v>1</v>
      </c>
      <c r="S459" s="18" t="b">
        <v>1</v>
      </c>
      <c r="T459" s="18" t="b">
        <v>1</v>
      </c>
      <c r="U459" s="18" t="b">
        <v>1</v>
      </c>
    </row>
    <row r="460" spans="1:21" ht="12.75">
      <c r="A460" s="1" t="e">
        <f t="shared" ca="1" si="32"/>
        <v>#NAME?</v>
      </c>
      <c r="B460" s="19">
        <v>45061</v>
      </c>
      <c r="C460" s="22">
        <v>89002001</v>
      </c>
      <c r="D460" s="10" t="s">
        <v>2273</v>
      </c>
      <c r="E460" s="11" t="str">
        <f>CONCATENATE("https://fjong.com/admin/pages/edit-",LEFT(D460,FIND(".",D460) - 1),"/",D460)</f>
        <v>https://fjong.com/admin/pages/edit-outfit/outfit.5d683972fd1e499cbc818cb964bf1420</v>
      </c>
      <c r="F460" s="23" t="s">
        <v>2274</v>
      </c>
      <c r="G460" s="23" t="s">
        <v>67</v>
      </c>
      <c r="H460" s="12" t="s">
        <v>67</v>
      </c>
      <c r="I460" s="12" t="b">
        <f>VLOOKUP(H460,'Partner info'!$A$3:$B$100,2,FALSE)</f>
        <v>1</v>
      </c>
      <c r="J460" s="13" t="s">
        <v>24</v>
      </c>
      <c r="K460" s="14" t="s">
        <v>25</v>
      </c>
      <c r="L460" s="15" t="s">
        <v>286</v>
      </c>
      <c r="M460" s="16" t="s">
        <v>1524</v>
      </c>
      <c r="N460" s="16"/>
      <c r="O460" s="12">
        <v>1800</v>
      </c>
      <c r="P460" s="12">
        <v>350</v>
      </c>
      <c r="Q460" s="21" t="s">
        <v>52</v>
      </c>
      <c r="R460" s="18" t="b">
        <v>0</v>
      </c>
      <c r="S460" s="18" t="b">
        <v>1</v>
      </c>
      <c r="T460" s="18" t="b">
        <v>1</v>
      </c>
      <c r="U460" s="18" t="b">
        <v>1</v>
      </c>
    </row>
    <row r="461" spans="1:21" ht="12.75">
      <c r="A461" s="1" t="e">
        <f t="shared" ca="1" si="32"/>
        <v>#NAME?</v>
      </c>
      <c r="B461" s="19">
        <v>45188</v>
      </c>
      <c r="C461" s="22">
        <v>89007314</v>
      </c>
      <c r="D461" s="10" t="s">
        <v>2361</v>
      </c>
      <c r="E461" s="11" t="str">
        <f>CONCATENATE("https://fjong.com/admin/pages/edit-",LEFT(D461,FIND(".",D461) - 1),"/",D461)</f>
        <v>https://fjong.com/admin/pages/edit-outfit/outfit.5d936062738945f5b3c6cbf73809c05e</v>
      </c>
      <c r="F461" s="23" t="s">
        <v>2358</v>
      </c>
      <c r="G461" s="23" t="s">
        <v>2259</v>
      </c>
      <c r="H461" s="12" t="s">
        <v>2259</v>
      </c>
      <c r="I461" s="12" t="b">
        <f>VLOOKUP(H461,'Partner info'!$A$3:$B$100,2,FALSE)</f>
        <v>1</v>
      </c>
      <c r="J461" s="13" t="s">
        <v>24</v>
      </c>
      <c r="K461" s="14" t="s">
        <v>25</v>
      </c>
      <c r="L461" s="15" t="s">
        <v>338</v>
      </c>
      <c r="M461" s="16" t="s">
        <v>1527</v>
      </c>
      <c r="N461" s="16"/>
      <c r="O461" s="12">
        <v>1900</v>
      </c>
      <c r="P461" s="12">
        <v>350</v>
      </c>
      <c r="Q461" s="21" t="s">
        <v>52</v>
      </c>
      <c r="R461" s="18" t="b">
        <v>0</v>
      </c>
      <c r="S461" s="18" t="b">
        <v>1</v>
      </c>
      <c r="T461" s="18" t="b">
        <v>1</v>
      </c>
      <c r="U461" s="18" t="b">
        <v>1</v>
      </c>
    </row>
    <row r="462" spans="1:21" ht="12.75">
      <c r="A462" s="8" t="e">
        <f t="shared" ca="1" si="32"/>
        <v>#NAME?</v>
      </c>
      <c r="B462" s="19">
        <v>45184</v>
      </c>
      <c r="C462" s="22">
        <v>89006484</v>
      </c>
      <c r="D462" s="81" t="s">
        <v>1024</v>
      </c>
      <c r="E462" s="11" t="str">
        <f>CONCATENATE("https://fjong.com/admin/pages/edit-",LEFT(D462,FIND(".",D462) - 1),"/",D462)</f>
        <v>https://fjong.com/admin/pages/edit-outfit/outfit.5dcee7aef44740bdb20710b2bff0caac</v>
      </c>
      <c r="F462" s="82" t="s">
        <v>2862</v>
      </c>
      <c r="G462" s="23" t="s">
        <v>67</v>
      </c>
      <c r="H462" s="83" t="s">
        <v>67</v>
      </c>
      <c r="I462" s="12" t="b">
        <f>VLOOKUP(H462,'Partner info'!$A$3:$B$100,2,FALSE)</f>
        <v>1</v>
      </c>
      <c r="J462" s="13" t="s">
        <v>24</v>
      </c>
      <c r="K462" s="14" t="s">
        <v>25</v>
      </c>
      <c r="L462" s="15" t="s">
        <v>338</v>
      </c>
      <c r="M462" s="16" t="s">
        <v>1531</v>
      </c>
      <c r="N462" s="16"/>
      <c r="O462" s="12">
        <v>2300</v>
      </c>
      <c r="P462" s="12">
        <v>749</v>
      </c>
      <c r="Q462" s="21" t="s">
        <v>52</v>
      </c>
      <c r="R462" s="18" t="b">
        <v>0</v>
      </c>
      <c r="S462" s="18" t="b">
        <v>1</v>
      </c>
      <c r="T462" s="18" t="b">
        <v>1</v>
      </c>
      <c r="U462" s="18" t="b">
        <v>1</v>
      </c>
    </row>
    <row r="463" spans="1:21" ht="12.75">
      <c r="A463" s="8"/>
      <c r="B463" s="19">
        <v>44938</v>
      </c>
      <c r="C463" s="9">
        <v>89006484</v>
      </c>
      <c r="D463" s="10" t="s">
        <v>1024</v>
      </c>
      <c r="E463" s="20" t="s">
        <v>1025</v>
      </c>
      <c r="F463" s="12" t="s">
        <v>1026</v>
      </c>
      <c r="G463" s="12" t="s">
        <v>67</v>
      </c>
      <c r="H463" s="12" t="s">
        <v>67</v>
      </c>
      <c r="I463" s="12" t="b">
        <f>VLOOKUP(H463,'Partner info'!$A$3:$B$100,2,FALSE)</f>
        <v>1</v>
      </c>
      <c r="J463" s="13" t="s">
        <v>24</v>
      </c>
      <c r="K463" s="14" t="s">
        <v>25</v>
      </c>
      <c r="L463" s="15" t="s">
        <v>338</v>
      </c>
      <c r="M463" s="16" t="s">
        <v>1534</v>
      </c>
      <c r="N463" s="16"/>
      <c r="O463" s="12">
        <v>2500</v>
      </c>
      <c r="P463" s="12">
        <v>600</v>
      </c>
      <c r="Q463" s="21" t="s">
        <v>52</v>
      </c>
      <c r="R463" s="18" t="b">
        <v>1</v>
      </c>
      <c r="S463" s="18" t="b">
        <v>1</v>
      </c>
      <c r="T463" s="18" t="b">
        <v>1</v>
      </c>
      <c r="U463" s="18" t="b">
        <v>1</v>
      </c>
    </row>
    <row r="464" spans="1:21" ht="12.75">
      <c r="A464" s="8"/>
      <c r="B464" s="19">
        <v>45061</v>
      </c>
      <c r="C464" s="22">
        <v>89003785</v>
      </c>
      <c r="D464" s="10" t="s">
        <v>2580</v>
      </c>
      <c r="E464" s="11" t="str">
        <f>CONCATENATE("https://fjong.com/admin/pages/edit-",LEFT(D464,FIND(".",D464) - 1),"/",D464)</f>
        <v>https://fjong.com/admin/pages/edit-outfit/outfit.5de64381ef0e4d4aa866f45b057a2b94</v>
      </c>
      <c r="F464" s="23" t="s">
        <v>2577</v>
      </c>
      <c r="G464" s="23" t="s">
        <v>199</v>
      </c>
      <c r="H464" s="23" t="s">
        <v>199</v>
      </c>
      <c r="I464" s="12" t="b">
        <f>VLOOKUP(H464,'Partner info'!$A$3:$B$100,2,FALSE)</f>
        <v>1</v>
      </c>
      <c r="J464" s="13" t="s">
        <v>24</v>
      </c>
      <c r="K464" s="14" t="s">
        <v>25</v>
      </c>
      <c r="L464" s="15" t="s">
        <v>338</v>
      </c>
      <c r="M464" s="16" t="s">
        <v>1537</v>
      </c>
      <c r="N464" s="16"/>
      <c r="O464" s="12">
        <v>2000</v>
      </c>
      <c r="P464" s="12">
        <v>450</v>
      </c>
      <c r="Q464" s="21" t="s">
        <v>52</v>
      </c>
      <c r="R464" s="18" t="b">
        <v>1</v>
      </c>
      <c r="S464" s="18" t="b">
        <v>1</v>
      </c>
      <c r="T464" s="18" t="b">
        <v>1</v>
      </c>
      <c r="U464" s="18" t="b">
        <v>1</v>
      </c>
    </row>
    <row r="465" spans="1:21" ht="12.75">
      <c r="A465" s="8"/>
      <c r="B465" s="19">
        <v>45184</v>
      </c>
      <c r="C465" s="22">
        <v>88200293</v>
      </c>
      <c r="D465" s="81" t="s">
        <v>3038</v>
      </c>
      <c r="E465" s="11" t="str">
        <f>CONCATENATE("https://fjong.com/admin/pages/edit-",LEFT(D465,FIND(".",D465) - 1),"/",D465)</f>
        <v>https://fjong.com/admin/pages/edit-outfit/outfit.5deeabe8272740b7814d1d26ffbbe068</v>
      </c>
      <c r="F465" s="82" t="s">
        <v>3039</v>
      </c>
      <c r="G465" s="23" t="s">
        <v>1132</v>
      </c>
      <c r="H465" s="83" t="s">
        <v>1132</v>
      </c>
      <c r="I465" s="12" t="b">
        <f>VLOOKUP(H465,'Partner info'!$A$3:$B$100,2,FALSE)</f>
        <v>1</v>
      </c>
      <c r="J465" s="13" t="s">
        <v>24</v>
      </c>
      <c r="K465" s="14" t="s">
        <v>25</v>
      </c>
      <c r="L465" s="15" t="s">
        <v>338</v>
      </c>
      <c r="M465" s="16" t="s">
        <v>1540</v>
      </c>
      <c r="N465" s="16"/>
      <c r="O465" s="12">
        <v>2200</v>
      </c>
      <c r="P465" s="12">
        <v>500</v>
      </c>
      <c r="Q465" s="21" t="s">
        <v>52</v>
      </c>
      <c r="R465" s="18" t="b">
        <v>1</v>
      </c>
      <c r="S465" s="18" t="b">
        <v>1</v>
      </c>
      <c r="T465" s="18" t="b">
        <v>1</v>
      </c>
      <c r="U465" s="18" t="b">
        <v>1</v>
      </c>
    </row>
    <row r="466" spans="1:21" ht="12.75">
      <c r="A466" s="8" t="e">
        <f ca="1">IF(K466="Yes",_xludf.IMAGE("https://i.imgur.com/fKx8ugK.png",3),IF(K466="Not found",_xludf.IMAGE("https://i.imgur.com/NnPyonJ.png",3),IF(K466="",_xludf.IMAGE("https://i.imgur.com/x4IXK6M.png",3))))</f>
        <v>#NAME?</v>
      </c>
      <c r="B466" s="19">
        <v>45169</v>
      </c>
      <c r="C466" s="22">
        <v>89005017</v>
      </c>
      <c r="D466" s="10" t="s">
        <v>324</v>
      </c>
      <c r="E466" s="11" t="str">
        <f>CONCATENATE("https://fjong.com/admin/pages/edit-",LEFT(D466,FIND(".",D466) - 1),"/",D466)</f>
        <v>https://fjong.com/admin/pages/edit-outfit/outfit.5e5382d79c81421ba31d600a0fee8d1a</v>
      </c>
      <c r="F466" s="23" t="s">
        <v>325</v>
      </c>
      <c r="G466" s="23" t="s">
        <v>326</v>
      </c>
      <c r="H466" s="12" t="s">
        <v>326</v>
      </c>
      <c r="I466" s="12" t="b">
        <f>VLOOKUP(H466,'Partner info'!$A$3:$B$100,2,FALSE)</f>
        <v>1</v>
      </c>
      <c r="J466" s="13" t="s">
        <v>24</v>
      </c>
      <c r="K466" s="14" t="s">
        <v>25</v>
      </c>
      <c r="L466" s="15" t="s">
        <v>445</v>
      </c>
      <c r="M466" s="16"/>
      <c r="N466" s="16"/>
      <c r="O466" s="12">
        <v>2600</v>
      </c>
      <c r="P466" s="12">
        <v>849</v>
      </c>
      <c r="Q466" s="21" t="s">
        <v>52</v>
      </c>
      <c r="R466" s="18" t="b">
        <v>0</v>
      </c>
      <c r="S466" s="18" t="b">
        <v>1</v>
      </c>
      <c r="T466" s="18" t="b">
        <v>1</v>
      </c>
      <c r="U466" s="18" t="b">
        <v>1</v>
      </c>
    </row>
    <row r="467" spans="1:21" ht="12.75">
      <c r="A467" s="8"/>
      <c r="B467" s="9" t="s">
        <v>3078</v>
      </c>
      <c r="C467" s="22">
        <v>88101058</v>
      </c>
      <c r="D467" s="10" t="s">
        <v>3369</v>
      </c>
      <c r="E467" s="11" t="str">
        <f>CONCATENATE("https://fjong.com/admin/pages/edit-",LEFT(D467,FIND(".",D467) - 1),"/",D467)</f>
        <v>https://fjong.com/admin/pages/edit-outfit/outfit.5e7492c7819749cbb747044041742404</v>
      </c>
      <c r="F467" s="23" t="s">
        <v>3370</v>
      </c>
      <c r="G467" s="23" t="s">
        <v>347</v>
      </c>
      <c r="H467" s="12" t="s">
        <v>57</v>
      </c>
      <c r="I467" s="12" t="b">
        <f>VLOOKUP(H467,'Partner info'!$A$3:$B$100,2,FALSE)</f>
        <v>1</v>
      </c>
      <c r="J467" s="13" t="s">
        <v>24</v>
      </c>
      <c r="K467" s="14" t="s">
        <v>25</v>
      </c>
      <c r="L467" s="15" t="s">
        <v>445</v>
      </c>
      <c r="M467" s="16" t="s">
        <v>1545</v>
      </c>
      <c r="N467" s="16"/>
      <c r="O467" s="12">
        <v>5500</v>
      </c>
      <c r="P467" s="12">
        <v>1100</v>
      </c>
      <c r="Q467" s="21" t="s">
        <v>52</v>
      </c>
      <c r="R467" s="18" t="b">
        <v>1</v>
      </c>
      <c r="S467" s="18" t="b">
        <v>1</v>
      </c>
      <c r="T467" s="18" t="b">
        <v>1</v>
      </c>
      <c r="U467" s="18" t="b">
        <v>1</v>
      </c>
    </row>
    <row r="468" spans="1:21" ht="12.75">
      <c r="A468" s="1" t="e">
        <f t="shared" ref="A468:A470" ca="1" si="34">IF(K468="Yes",_xludf.IMAGE("https://i.imgur.com/fKx8ugK.png",3),IF(K468="Not found",_xludf.IMAGE("https://i.imgur.com/NnPyonJ.png",3),IF(K468="",_xludf.IMAGE("https://i.imgur.com/x4IXK6M.png",3))))</f>
        <v>#NAME?</v>
      </c>
      <c r="B468" s="19">
        <v>45272</v>
      </c>
      <c r="C468" s="22">
        <v>88101364</v>
      </c>
      <c r="D468" s="10" t="s">
        <v>1525</v>
      </c>
      <c r="E468" s="11" t="str">
        <f>CONCATENATE("https://fjong.com/admin/pages/edit-",LEFT(D468,FIND(".",D468) - 1),"/",D468)</f>
        <v>https://fjong.com/admin/pages/edit-outfit/outfit.5ea1843a737449659780c8338694a8d2</v>
      </c>
      <c r="F468" s="23" t="s">
        <v>1526</v>
      </c>
      <c r="G468" s="23" t="s">
        <v>31</v>
      </c>
      <c r="H468" s="12" t="s">
        <v>49</v>
      </c>
      <c r="I468" s="12" t="b">
        <f>VLOOKUP(H468,'Partner info'!$A$3:$B$100,2,FALSE)</f>
        <v>1</v>
      </c>
      <c r="J468" s="13" t="s">
        <v>24</v>
      </c>
      <c r="K468" s="14" t="s">
        <v>25</v>
      </c>
      <c r="L468" s="15" t="s">
        <v>286</v>
      </c>
      <c r="M468" s="16" t="s">
        <v>1548</v>
      </c>
      <c r="N468" s="84"/>
      <c r="O468" s="85" t="s">
        <v>1549</v>
      </c>
      <c r="P468" s="21">
        <v>840.00000000000023</v>
      </c>
      <c r="Q468" s="21" t="s">
        <v>52</v>
      </c>
      <c r="R468" s="18" t="b">
        <v>0</v>
      </c>
      <c r="S468" s="18" t="b">
        <v>1</v>
      </c>
      <c r="T468" s="18" t="b">
        <v>1</v>
      </c>
      <c r="U468" s="18" t="b">
        <v>1</v>
      </c>
    </row>
    <row r="469" spans="1:21" ht="12.75">
      <c r="A469" s="1" t="e">
        <f t="shared" ca="1" si="34"/>
        <v>#NAME?</v>
      </c>
      <c r="B469" s="19">
        <v>45061</v>
      </c>
      <c r="C469" s="22">
        <v>89001393</v>
      </c>
      <c r="D469" s="10" t="s">
        <v>2552</v>
      </c>
      <c r="E469" s="11" t="str">
        <f>CONCATENATE("https://fjong.com/admin/pages/edit-",LEFT(D469,FIND(".",D469) - 1),"/",D469)</f>
        <v>https://fjong.com/admin/pages/edit-outfit/outfit.5ed0e8b503714935bd39c786c57e8a54</v>
      </c>
      <c r="F469" s="23" t="s">
        <v>2553</v>
      </c>
      <c r="G469" s="23" t="s">
        <v>23</v>
      </c>
      <c r="H469" s="12" t="s">
        <v>23</v>
      </c>
      <c r="I469" s="12" t="b">
        <f>VLOOKUP(H469,'Partner info'!$A$3:$B$100,2,FALSE)</f>
        <v>1</v>
      </c>
      <c r="J469" s="13" t="s">
        <v>24</v>
      </c>
      <c r="K469" s="14" t="s">
        <v>25</v>
      </c>
      <c r="L469" s="15"/>
      <c r="M469" s="16"/>
      <c r="N469" s="84"/>
      <c r="O469" s="85" t="s">
        <v>1552</v>
      </c>
      <c r="P469" s="21">
        <v>300</v>
      </c>
      <c r="Q469" s="21" t="s">
        <v>52</v>
      </c>
      <c r="R469" s="18" t="b">
        <v>0</v>
      </c>
      <c r="S469" s="18" t="b">
        <v>1</v>
      </c>
      <c r="T469" s="18" t="b">
        <v>1</v>
      </c>
      <c r="U469" s="18" t="b">
        <v>1</v>
      </c>
    </row>
    <row r="470" spans="1:21" ht="12.75">
      <c r="A470" s="1" t="e">
        <f t="shared" ca="1" si="34"/>
        <v>#NAME?</v>
      </c>
      <c r="B470" s="19">
        <v>44729</v>
      </c>
      <c r="C470" s="9">
        <v>88001443</v>
      </c>
      <c r="D470" s="10" t="s">
        <v>788</v>
      </c>
      <c r="E470" s="11" t="str">
        <f>CONCATENATE("https://fjong.com/admin/pages/edit-",LEFT(D470,FIND(".",D470) - 1),"/",D470)</f>
        <v>https://fjong.com/admin/pages/edit-outfit/outfit.5ef01d4dc15243fb854ca797716fd663</v>
      </c>
      <c r="F470" s="12" t="s">
        <v>789</v>
      </c>
      <c r="G470" s="12" t="s">
        <v>395</v>
      </c>
      <c r="H470" s="12" t="s">
        <v>32</v>
      </c>
      <c r="I470" s="12" t="b">
        <f>VLOOKUP(H470,'Partner info'!$A$3:$B$100,2,FALSE)</f>
        <v>1</v>
      </c>
      <c r="J470" s="13" t="s">
        <v>24</v>
      </c>
      <c r="K470" s="14" t="s">
        <v>25</v>
      </c>
      <c r="L470" s="15" t="s">
        <v>286</v>
      </c>
      <c r="M470" s="16" t="s">
        <v>1074</v>
      </c>
      <c r="N470" s="84"/>
      <c r="O470" s="85" t="s">
        <v>1555</v>
      </c>
      <c r="P470" s="21">
        <v>570</v>
      </c>
      <c r="Q470" s="21" t="s">
        <v>52</v>
      </c>
      <c r="R470" s="18" t="b">
        <v>1</v>
      </c>
      <c r="S470" s="18" t="b">
        <v>1</v>
      </c>
      <c r="T470" s="18" t="b">
        <v>1</v>
      </c>
      <c r="U470" s="18" t="b">
        <v>1</v>
      </c>
    </row>
    <row r="471" spans="1:21" ht="12.75">
      <c r="A471" s="1"/>
      <c r="B471" s="19">
        <v>45092</v>
      </c>
      <c r="C471" s="22">
        <v>89007518</v>
      </c>
      <c r="D471" s="10" t="s">
        <v>304</v>
      </c>
      <c r="E471" s="11" t="str">
        <f>CONCATENATE("https://fjong.com/admin/pages/edit-",LEFT(D470,FIND(".",D470) - 1),"/",D470)</f>
        <v>https://fjong.com/admin/pages/edit-outfit/outfit.5ef01d4dc15243fb854ca797716fd663</v>
      </c>
      <c r="F471" s="23" t="s">
        <v>305</v>
      </c>
      <c r="G471" s="23" t="s">
        <v>306</v>
      </c>
      <c r="H471" s="12" t="s">
        <v>32</v>
      </c>
      <c r="I471" s="12" t="b">
        <f>VLOOKUP(H471,'Partner info'!$A$3:$B$100,2,FALSE)</f>
        <v>1</v>
      </c>
      <c r="J471" s="13" t="s">
        <v>24</v>
      </c>
      <c r="K471" s="48" t="s">
        <v>25</v>
      </c>
      <c r="L471" s="49" t="s">
        <v>286</v>
      </c>
      <c r="M471" s="50" t="s">
        <v>1559</v>
      </c>
      <c r="N471" s="50"/>
      <c r="O471" s="46">
        <v>2600</v>
      </c>
      <c r="P471" s="46"/>
      <c r="Q471" s="76" t="s">
        <v>52</v>
      </c>
      <c r="R471" s="51" t="b">
        <v>0</v>
      </c>
      <c r="S471" s="51" t="b">
        <v>1</v>
      </c>
      <c r="T471" s="51" t="b">
        <v>0</v>
      </c>
      <c r="U471" s="51" t="b">
        <v>0</v>
      </c>
    </row>
    <row r="472" spans="1:21" ht="12.75">
      <c r="A472" s="1" t="e">
        <f t="shared" ref="A472:A498" ca="1" si="35">IF(K472="Yes",_xludf.IMAGE("https://i.imgur.com/fKx8ugK.png",3),IF(K472="Not found",_xludf.IMAGE("https://i.imgur.com/NnPyonJ.png",3),IF(K472="",_xludf.IMAGE("https://i.imgur.com/x4IXK6M.png",3))))</f>
        <v>#NAME?</v>
      </c>
      <c r="B472" s="19">
        <v>45056</v>
      </c>
      <c r="C472" s="9">
        <v>89010502</v>
      </c>
      <c r="D472" s="10" t="s">
        <v>3067</v>
      </c>
      <c r="E472" s="11" t="str">
        <f>CONCATENATE("https://fjong.com/admin/pages/edit-",LEFT(D472,FIND(".",D472) - 1),"/",D472)</f>
        <v>https://fjong.com/admin/pages/edit-outfit/outfit.5f1a38f6a4ee44c4bff89aae1c642845</v>
      </c>
      <c r="F472" s="12" t="s">
        <v>3068</v>
      </c>
      <c r="G472" s="12" t="s">
        <v>3069</v>
      </c>
      <c r="H472" s="12" t="s">
        <v>32</v>
      </c>
      <c r="I472" s="12" t="b">
        <f>VLOOKUP(H472,'Partner info'!$A$3:$B$100,2,FALSE)</f>
        <v>1</v>
      </c>
      <c r="J472" s="13" t="s">
        <v>24</v>
      </c>
      <c r="K472" s="14" t="s">
        <v>25</v>
      </c>
      <c r="L472" s="15" t="s">
        <v>338</v>
      </c>
      <c r="M472" s="16"/>
      <c r="N472" s="84"/>
      <c r="O472" s="85" t="s">
        <v>1562</v>
      </c>
      <c r="P472" s="21">
        <v>900</v>
      </c>
      <c r="Q472" s="21" t="s">
        <v>52</v>
      </c>
      <c r="R472" s="18" t="b">
        <v>0</v>
      </c>
      <c r="S472" s="18" t="b">
        <v>1</v>
      </c>
      <c r="T472" s="18" t="b">
        <v>1</v>
      </c>
      <c r="U472" s="18" t="b">
        <v>1</v>
      </c>
    </row>
    <row r="473" spans="1:21" ht="12.75">
      <c r="A473" s="8" t="e">
        <f t="shared" ca="1" si="35"/>
        <v>#NAME?</v>
      </c>
      <c r="B473" s="19">
        <v>45061</v>
      </c>
      <c r="C473" s="22">
        <v>89003190</v>
      </c>
      <c r="D473" s="10" t="s">
        <v>2643</v>
      </c>
      <c r="E473" s="11" t="str">
        <f>CONCATENATE("https://fjong.com/admin/pages/edit-",LEFT(D473,FIND(".",D473) - 1),"/",D473)</f>
        <v>https://fjong.com/admin/pages/edit-outfit/outfit.5f54e8476e6a441380f6ca4399977575</v>
      </c>
      <c r="F473" s="23" t="s">
        <v>2644</v>
      </c>
      <c r="G473" s="23" t="s">
        <v>618</v>
      </c>
      <c r="H473" s="12" t="s">
        <v>573</v>
      </c>
      <c r="I473" s="12" t="b">
        <f>VLOOKUP(H473,'Partner info'!$A$3:$B$100,2,FALSE)</f>
        <v>1</v>
      </c>
      <c r="J473" s="13" t="s">
        <v>24</v>
      </c>
      <c r="K473" s="14" t="s">
        <v>25</v>
      </c>
      <c r="L473" s="15" t="s">
        <v>286</v>
      </c>
      <c r="M473" s="16" t="s">
        <v>1565</v>
      </c>
      <c r="N473" s="16"/>
      <c r="O473" s="12">
        <v>2000</v>
      </c>
      <c r="P473" s="12">
        <v>449</v>
      </c>
      <c r="Q473" s="21" t="s">
        <v>52</v>
      </c>
      <c r="R473" s="18" t="b">
        <v>0</v>
      </c>
      <c r="S473" s="18" t="b">
        <v>1</v>
      </c>
      <c r="T473" s="18" t="b">
        <v>1</v>
      </c>
      <c r="U473" s="18" t="b">
        <v>1</v>
      </c>
    </row>
    <row r="474" spans="1:21" ht="12.75">
      <c r="A474" s="8" t="e">
        <f t="shared" ca="1" si="35"/>
        <v>#NAME?</v>
      </c>
      <c r="B474" s="9" t="s">
        <v>3078</v>
      </c>
      <c r="C474" s="22">
        <v>89008620</v>
      </c>
      <c r="D474" s="10" t="s">
        <v>3130</v>
      </c>
      <c r="E474" s="11" t="str">
        <f>CONCATENATE("https://fjong.com/admin/pages/edit-",LEFT(D474,FIND(".",D474) - 1),"/",D474)</f>
        <v>https://fjong.com/admin/pages/edit-outfit/outfit.5f890ec2c4d0453b9a7e04ba1f55f740</v>
      </c>
      <c r="F474" s="23" t="s">
        <v>3131</v>
      </c>
      <c r="G474" s="23" t="s">
        <v>508</v>
      </c>
      <c r="H474" s="12" t="s">
        <v>508</v>
      </c>
      <c r="I474" s="12" t="b">
        <f>VLOOKUP(H474,'Partner info'!$A$3:$B$100,2,FALSE)</f>
        <v>1</v>
      </c>
      <c r="J474" s="13" t="s">
        <v>24</v>
      </c>
      <c r="K474" s="14" t="s">
        <v>25</v>
      </c>
      <c r="L474" s="15" t="s">
        <v>338</v>
      </c>
      <c r="M474" s="16"/>
      <c r="N474" s="16"/>
      <c r="O474" s="12">
        <v>5000</v>
      </c>
      <c r="P474" s="12">
        <v>849</v>
      </c>
      <c r="Q474" s="21" t="s">
        <v>52</v>
      </c>
      <c r="R474" s="18" t="b">
        <v>0</v>
      </c>
      <c r="S474" s="18" t="b">
        <v>1</v>
      </c>
      <c r="T474" s="18" t="b">
        <v>0</v>
      </c>
      <c r="U474" s="18" t="b">
        <v>0</v>
      </c>
    </row>
    <row r="475" spans="1:21" ht="16.5" customHeight="1">
      <c r="A475" s="8" t="e">
        <f t="shared" ca="1" si="35"/>
        <v>#NAME?</v>
      </c>
      <c r="B475" s="19">
        <v>45272</v>
      </c>
      <c r="C475" s="22">
        <v>89004847</v>
      </c>
      <c r="D475" s="10" t="s">
        <v>1697</v>
      </c>
      <c r="E475" s="11" t="str">
        <f>CONCATENATE("https://fjong.com/admin/pages/edit-",LEFT(D475,FIND(".",D475) - 1),"/",D475)</f>
        <v>https://fjong.com/admin/pages/edit-outfit/outfit.5fb2165cbc164b24a80ac9e9f8587096</v>
      </c>
      <c r="F475" s="23" t="s">
        <v>1698</v>
      </c>
      <c r="G475" s="23" t="s">
        <v>23</v>
      </c>
      <c r="H475" s="12" t="s">
        <v>23</v>
      </c>
      <c r="I475" s="12" t="b">
        <f>VLOOKUP(H475,'Partner info'!$A$3:$B$100,2,FALSE)</f>
        <v>1</v>
      </c>
      <c r="J475" s="13" t="s">
        <v>24</v>
      </c>
      <c r="K475" s="14" t="s">
        <v>25</v>
      </c>
      <c r="L475" s="15" t="s">
        <v>338</v>
      </c>
      <c r="M475" s="28" t="e">
        <f t="shared" ref="M475:M480" ca="1" si="36">_xludf.IFS(L475="4 - minor defects","&lt;Please add description&gt;",L475="5 - damaged","&lt;Please add description&gt;",L475="6 - redesigned","&lt;Please add description&gt;",L475="1 - as new"," ",L475="2 - very good condition"," ",L475="3 - good condition"," ",L475=""," ")</f>
        <v>#NAME?</v>
      </c>
      <c r="N475" s="28"/>
      <c r="O475" s="24">
        <v>5200</v>
      </c>
      <c r="P475" s="24">
        <v>1000</v>
      </c>
      <c r="Q475" s="24"/>
      <c r="R475" s="18" t="b">
        <v>1</v>
      </c>
      <c r="S475" s="18" t="b">
        <v>0</v>
      </c>
      <c r="T475" s="18" t="b">
        <v>0</v>
      </c>
      <c r="U475" s="18" t="b">
        <v>0</v>
      </c>
    </row>
    <row r="476" spans="1:21" ht="12.75">
      <c r="A476" s="8" t="e">
        <f t="shared" ca="1" si="35"/>
        <v>#NAME?</v>
      </c>
      <c r="B476" s="9" t="s">
        <v>3078</v>
      </c>
      <c r="C476" s="22">
        <v>89004008</v>
      </c>
      <c r="D476" s="10" t="s">
        <v>3096</v>
      </c>
      <c r="E476" s="11" t="str">
        <f>CONCATENATE("https://fjong.com/admin/pages/edit-",LEFT(D476,FIND(".",D476) - 1),"/",D476)</f>
        <v>https://fjong.com/admin/pages/edit-outfit/outfit.5ff05e02c509423bb6af7b47674b7ecd</v>
      </c>
      <c r="F476" s="23" t="s">
        <v>3097</v>
      </c>
      <c r="G476" s="23" t="s">
        <v>1951</v>
      </c>
      <c r="H476" s="12" t="s">
        <v>1293</v>
      </c>
      <c r="I476" s="12" t="b">
        <f>VLOOKUP(H476,'Partner info'!$A$3:$B$100,2,FALSE)</f>
        <v>1</v>
      </c>
      <c r="J476" s="13" t="s">
        <v>24</v>
      </c>
      <c r="K476" s="14" t="s">
        <v>25</v>
      </c>
      <c r="L476" s="15" t="s">
        <v>338</v>
      </c>
      <c r="M476" s="28" t="e">
        <f t="shared" ca="1" si="36"/>
        <v>#NAME?</v>
      </c>
      <c r="N476" s="28"/>
      <c r="O476" s="24">
        <v>1300</v>
      </c>
      <c r="P476" s="12">
        <v>450</v>
      </c>
      <c r="Q476" s="12"/>
      <c r="R476" s="18" t="b">
        <v>1</v>
      </c>
      <c r="S476" s="18" t="b">
        <v>0</v>
      </c>
      <c r="T476" s="18" t="b">
        <v>0</v>
      </c>
      <c r="U476" s="18" t="b">
        <v>0</v>
      </c>
    </row>
    <row r="477" spans="1:21" ht="12.75">
      <c r="A477" s="8" t="e">
        <f t="shared" ca="1" si="35"/>
        <v>#NAME?</v>
      </c>
      <c r="B477" s="19">
        <v>45061</v>
      </c>
      <c r="C477" s="22">
        <v>89001233</v>
      </c>
      <c r="D477" s="10" t="s">
        <v>1880</v>
      </c>
      <c r="E477" s="11" t="str">
        <f>CONCATENATE("https://fjong.com/admin/pages/edit-",LEFT(D477,FIND(".",D477) - 1),"/",D477)</f>
        <v>https://fjong.com/admin/pages/edit-outfit/outfit.6043fafe9a5745aea32af73d2e2909ee</v>
      </c>
      <c r="F477" s="23" t="s">
        <v>1881</v>
      </c>
      <c r="G477" s="23" t="s">
        <v>23</v>
      </c>
      <c r="H477" s="23" t="s">
        <v>23</v>
      </c>
      <c r="I477" s="12" t="b">
        <f>VLOOKUP(H477,'Partner info'!$A$3:$B$100,2,FALSE)</f>
        <v>1</v>
      </c>
      <c r="J477" s="13" t="s">
        <v>24</v>
      </c>
      <c r="K477" s="14" t="s">
        <v>25</v>
      </c>
      <c r="L477" s="15" t="s">
        <v>338</v>
      </c>
      <c r="M477" s="28" t="e">
        <f t="shared" ca="1" si="36"/>
        <v>#NAME?</v>
      </c>
      <c r="N477" s="28"/>
      <c r="O477" s="24">
        <v>1900</v>
      </c>
      <c r="P477" s="12">
        <v>700</v>
      </c>
      <c r="Q477" s="12"/>
      <c r="R477" s="18" t="b">
        <v>1</v>
      </c>
      <c r="S477" s="18" t="b">
        <v>0</v>
      </c>
      <c r="T477" s="18" t="b">
        <v>0</v>
      </c>
      <c r="U477" s="18" t="b">
        <v>0</v>
      </c>
    </row>
    <row r="478" spans="1:21" ht="12.75">
      <c r="A478" s="8" t="e">
        <f t="shared" ca="1" si="35"/>
        <v>#NAME?</v>
      </c>
      <c r="B478" s="9" t="s">
        <v>20</v>
      </c>
      <c r="C478" s="9" t="s">
        <v>2513</v>
      </c>
      <c r="D478" s="10" t="s">
        <v>2514</v>
      </c>
      <c r="E478" s="11" t="str">
        <f>CONCATENATE("https://fjong.com/admin/pages/edit-",LEFT(D478,FIND(".",D478) - 1),"/",D478)</f>
        <v>https://fjong.com/admin/pages/edit-outfit/outfit.60915e23f1014eef851ef54d09b8f69e</v>
      </c>
      <c r="F478" s="12" t="s">
        <v>2515</v>
      </c>
      <c r="G478" s="12" t="s">
        <v>136</v>
      </c>
      <c r="H478" s="12" t="s">
        <v>137</v>
      </c>
      <c r="I478" s="12" t="b">
        <f>VLOOKUP(H478,'Partner info'!$A$3:$B$100,2,FALSE)</f>
        <v>1</v>
      </c>
      <c r="J478" s="13" t="s">
        <v>24</v>
      </c>
      <c r="K478" s="14" t="s">
        <v>25</v>
      </c>
      <c r="L478" s="15" t="s">
        <v>338</v>
      </c>
      <c r="M478" s="28" t="e">
        <f t="shared" ca="1" si="36"/>
        <v>#NAME?</v>
      </c>
      <c r="N478" s="28"/>
      <c r="O478" s="12">
        <v>1900</v>
      </c>
      <c r="P478" s="12">
        <v>700</v>
      </c>
      <c r="Q478" s="12"/>
      <c r="R478" s="18" t="b">
        <v>1</v>
      </c>
      <c r="S478" s="18" t="b">
        <v>0</v>
      </c>
      <c r="T478" s="18" t="b">
        <v>0</v>
      </c>
      <c r="U478" s="18" t="b">
        <v>0</v>
      </c>
    </row>
    <row r="479" spans="1:21" ht="12.75">
      <c r="A479" s="8" t="e">
        <f t="shared" ca="1" si="35"/>
        <v>#NAME?</v>
      </c>
      <c r="B479" s="19">
        <v>45184</v>
      </c>
      <c r="C479" s="22">
        <v>89011227</v>
      </c>
      <c r="D479" s="81" t="s">
        <v>2980</v>
      </c>
      <c r="E479" s="11" t="str">
        <f>CONCATENATE("https://fjong.com/admin/pages/edit-",LEFT(D479,FIND(".",D479) - 1),"/",D479)</f>
        <v>https://fjong.com/admin/pages/edit-outfit/outfit.60a1072927ca4f13ae03d6f876c42cb3</v>
      </c>
      <c r="F479" s="82" t="s">
        <v>2981</v>
      </c>
      <c r="G479" s="23" t="s">
        <v>110</v>
      </c>
      <c r="H479" s="83" t="s">
        <v>32</v>
      </c>
      <c r="I479" s="12" t="b">
        <f>VLOOKUP(H479,'Partner info'!$A$3:$B$100,2,FALSE)</f>
        <v>1</v>
      </c>
      <c r="J479" s="13" t="s">
        <v>24</v>
      </c>
      <c r="K479" s="14" t="s">
        <v>25</v>
      </c>
      <c r="L479" s="15" t="s">
        <v>338</v>
      </c>
      <c r="M479" s="28" t="e">
        <f t="shared" ca="1" si="36"/>
        <v>#NAME?</v>
      </c>
      <c r="N479" s="28"/>
      <c r="O479" s="24">
        <v>3300</v>
      </c>
      <c r="P479" s="24">
        <v>1150</v>
      </c>
      <c r="Q479" s="24"/>
      <c r="R479" s="18" t="b">
        <v>1</v>
      </c>
      <c r="S479" s="18" t="b">
        <v>0</v>
      </c>
      <c r="T479" s="18" t="b">
        <v>0</v>
      </c>
      <c r="U479" s="18" t="b">
        <v>0</v>
      </c>
    </row>
    <row r="480" spans="1:21" ht="12.75">
      <c r="A480" s="8" t="e">
        <f t="shared" ca="1" si="35"/>
        <v>#NAME?</v>
      </c>
      <c r="B480" s="19">
        <v>45188</v>
      </c>
      <c r="C480" s="22">
        <v>88200325</v>
      </c>
      <c r="D480" s="10" t="s">
        <v>2320</v>
      </c>
      <c r="E480" s="11" t="str">
        <f>CONCATENATE("https://fjong.com/admin/pages/edit-",LEFT(D480,FIND(".",D480) - 1),"/",D480)</f>
        <v>https://fjong.com/admin/pages/edit-outfit/outfit.60e2f1cd2f9d4f088234f7c2ec4e173e</v>
      </c>
      <c r="F480" s="23" t="s">
        <v>2317</v>
      </c>
      <c r="G480" s="23" t="s">
        <v>23</v>
      </c>
      <c r="H480" s="12" t="s">
        <v>352</v>
      </c>
      <c r="I480" s="12" t="b">
        <f>VLOOKUP(H480,'Partner info'!$A$3:$B$100,2,FALSE)</f>
        <v>1</v>
      </c>
      <c r="J480" s="13" t="s">
        <v>24</v>
      </c>
      <c r="K480" s="14" t="s">
        <v>25</v>
      </c>
      <c r="L480" s="15" t="s">
        <v>338</v>
      </c>
      <c r="M480" s="28" t="e">
        <f t="shared" ca="1" si="36"/>
        <v>#NAME?</v>
      </c>
      <c r="N480" s="28"/>
      <c r="O480" s="24">
        <v>1300</v>
      </c>
      <c r="P480" s="12">
        <v>500</v>
      </c>
      <c r="Q480" s="12"/>
      <c r="R480" s="18" t="b">
        <v>1</v>
      </c>
      <c r="S480" s="18" t="b">
        <v>0</v>
      </c>
      <c r="T480" s="18" t="b">
        <v>0</v>
      </c>
      <c r="U480" s="18" t="b">
        <v>0</v>
      </c>
    </row>
    <row r="481" spans="1:21" ht="12.75">
      <c r="A481" s="1" t="e">
        <f t="shared" ca="1" si="35"/>
        <v>#NAME?</v>
      </c>
      <c r="B481" s="19">
        <v>44936</v>
      </c>
      <c r="C481" s="9">
        <v>88100998</v>
      </c>
      <c r="D481" s="10" t="s">
        <v>2442</v>
      </c>
      <c r="E481" s="20" t="s">
        <v>2443</v>
      </c>
      <c r="F481" s="12" t="s">
        <v>2444</v>
      </c>
      <c r="G481" s="12" t="s">
        <v>347</v>
      </c>
      <c r="H481" s="12" t="s">
        <v>57</v>
      </c>
      <c r="I481" s="12" t="b">
        <f>VLOOKUP(H481,'Partner info'!$A$3:$B$100,2,FALSE)</f>
        <v>1</v>
      </c>
      <c r="J481" s="13" t="s">
        <v>24</v>
      </c>
      <c r="K481" s="14" t="s">
        <v>25</v>
      </c>
      <c r="L481" s="15" t="s">
        <v>286</v>
      </c>
      <c r="M481" s="16" t="s">
        <v>1586</v>
      </c>
      <c r="N481" s="16"/>
      <c r="O481" s="12">
        <v>1300</v>
      </c>
      <c r="P481" s="12">
        <v>350</v>
      </c>
      <c r="Q481" s="21" t="s">
        <v>52</v>
      </c>
      <c r="R481" s="18" t="b">
        <v>0</v>
      </c>
      <c r="S481" s="18" t="b">
        <v>1</v>
      </c>
      <c r="T481" s="18" t="b">
        <v>1</v>
      </c>
      <c r="U481" s="18" t="b">
        <v>1</v>
      </c>
    </row>
    <row r="482" spans="1:21" ht="12.75">
      <c r="A482" s="8" t="e">
        <f t="shared" ca="1" si="35"/>
        <v>#NAME?</v>
      </c>
      <c r="B482" s="19">
        <v>45061</v>
      </c>
      <c r="C482" s="22">
        <v>89003167</v>
      </c>
      <c r="D482" s="10" t="s">
        <v>2623</v>
      </c>
      <c r="E482" s="11" t="str">
        <f>CONCATENATE("https://fjong.com/admin/pages/edit-",LEFT(D482,FIND(".",D482) - 1),"/",D482)</f>
        <v>https://fjong.com/admin/pages/edit-outfit/outfit.6136bc952fe04b5ea9f9b097c486b07c</v>
      </c>
      <c r="F482" s="23" t="s">
        <v>2624</v>
      </c>
      <c r="G482" s="23" t="s">
        <v>618</v>
      </c>
      <c r="H482" s="12" t="s">
        <v>573</v>
      </c>
      <c r="I482" s="12" t="b">
        <f>VLOOKUP(H482,'Partner info'!$A$3:$B$100,2,FALSE)</f>
        <v>1</v>
      </c>
      <c r="J482" s="13" t="s">
        <v>24</v>
      </c>
      <c r="K482" s="14" t="s">
        <v>25</v>
      </c>
      <c r="L482" s="15" t="s">
        <v>338</v>
      </c>
      <c r="M482" s="16" t="e">
        <f t="shared" ref="M482:M483" ca="1" si="37">_xludf.IFS(L482="4 - minor defects","&lt;Please add description&gt;",L482="5 - damaged","&lt;Please add description&gt;",L482="6 - redesigned","&lt;Please add description&gt;",L482="1 - as new"," ",L482="2 - very good condition"," ",L482="3 - good condition"," ",L482=""," ")</f>
        <v>#NAME?</v>
      </c>
      <c r="N482" s="16"/>
      <c r="O482" s="12">
        <v>2000</v>
      </c>
      <c r="P482" s="12">
        <v>550</v>
      </c>
      <c r="Q482" s="21" t="s">
        <v>52</v>
      </c>
      <c r="R482" s="18" t="b">
        <v>0</v>
      </c>
      <c r="S482" s="18" t="b">
        <v>1</v>
      </c>
      <c r="T482" s="18" t="b">
        <v>1</v>
      </c>
      <c r="U482" s="18" t="b">
        <v>1</v>
      </c>
    </row>
    <row r="483" spans="1:21" ht="12.75">
      <c r="A483" s="8" t="e">
        <f t="shared" ca="1" si="35"/>
        <v>#NAME?</v>
      </c>
      <c r="B483" s="9" t="s">
        <v>20</v>
      </c>
      <c r="C483" s="9">
        <v>10689887</v>
      </c>
      <c r="D483" s="10" t="s">
        <v>2181</v>
      </c>
      <c r="E483" s="11" t="str">
        <f>CONCATENATE("https://fjong.com/admin/pages/edit-",LEFT(D483,FIND(".",D483) - 1),"/",D483)</f>
        <v>https://fjong.com/admin/pages/edit-outfit/outfit.61527660108d489c8374e4bcf9e18c69</v>
      </c>
      <c r="F483" s="12" t="s">
        <v>2182</v>
      </c>
      <c r="G483" s="12" t="s">
        <v>99</v>
      </c>
      <c r="H483" s="12" t="s">
        <v>32</v>
      </c>
      <c r="I483" s="12" t="b">
        <f>VLOOKUP(H483,'Partner info'!$A$3:$B$100,2,FALSE)</f>
        <v>1</v>
      </c>
      <c r="J483" s="13" t="s">
        <v>24</v>
      </c>
      <c r="K483" s="14" t="s">
        <v>25</v>
      </c>
      <c r="L483" s="15" t="s">
        <v>338</v>
      </c>
      <c r="M483" s="28" t="e">
        <f t="shared" ca="1" si="37"/>
        <v>#NAME?</v>
      </c>
      <c r="N483" s="28"/>
      <c r="O483" s="24">
        <v>900</v>
      </c>
      <c r="P483" s="24">
        <v>300</v>
      </c>
      <c r="Q483" s="24"/>
      <c r="R483" s="18" t="b">
        <v>1</v>
      </c>
      <c r="S483" s="18" t="b">
        <v>0</v>
      </c>
      <c r="T483" s="18" t="b">
        <v>0</v>
      </c>
      <c r="U483" s="18" t="b">
        <v>0</v>
      </c>
    </row>
    <row r="484" spans="1:21" ht="12.75">
      <c r="A484" s="8" t="e">
        <f t="shared" ca="1" si="35"/>
        <v>#NAME?</v>
      </c>
      <c r="B484" s="19" t="s">
        <v>20</v>
      </c>
      <c r="C484" s="9">
        <v>88101161</v>
      </c>
      <c r="D484" s="10" t="s">
        <v>2131</v>
      </c>
      <c r="E484" s="20" t="str">
        <f>CONCATENATE("https://fjong.com/admin/pages/edit-",LEFT(D484,FIND(".",D484) - 1),"/",D484)</f>
        <v>https://fjong.com/admin/pages/edit-outfit/outfit.61537c25869e4fb4b64d7910e69cb338</v>
      </c>
      <c r="F484" s="12" t="s">
        <v>2132</v>
      </c>
      <c r="G484" s="12" t="s">
        <v>740</v>
      </c>
      <c r="H484" s="12" t="s">
        <v>57</v>
      </c>
      <c r="I484" s="12" t="b">
        <f>VLOOKUP(H484,'Partner info'!$A$3:$B$100,2,FALSE)</f>
        <v>1</v>
      </c>
      <c r="J484" s="13" t="s">
        <v>24</v>
      </c>
      <c r="K484" s="14" t="s">
        <v>25</v>
      </c>
      <c r="L484" s="15" t="s">
        <v>338</v>
      </c>
      <c r="M484" s="16"/>
      <c r="N484" s="16"/>
      <c r="O484" s="12">
        <v>3500</v>
      </c>
      <c r="P484" s="21">
        <v>1225</v>
      </c>
      <c r="Q484" s="21" t="s">
        <v>40</v>
      </c>
      <c r="R484" s="18" t="b">
        <v>0</v>
      </c>
      <c r="S484" s="18" t="b">
        <v>0</v>
      </c>
      <c r="T484" s="18" t="b">
        <v>0</v>
      </c>
      <c r="U484" s="18" t="b">
        <v>0</v>
      </c>
    </row>
    <row r="485" spans="1:21" ht="12.75">
      <c r="A485" s="8" t="e">
        <f t="shared" ca="1" si="35"/>
        <v>#NAME?</v>
      </c>
      <c r="B485" s="19">
        <v>45188</v>
      </c>
      <c r="C485" s="22">
        <v>89003773</v>
      </c>
      <c r="D485" s="10" t="s">
        <v>2324</v>
      </c>
      <c r="E485" s="11" t="str">
        <f>CONCATENATE("https://fjong.com/admin/pages/edit-",LEFT(D485,FIND(".",D485) - 1),"/",D485)</f>
        <v>https://fjong.com/admin/pages/edit-outfit/outfit.616879056b4d4e198d25063e85ffcb2f</v>
      </c>
      <c r="F485" s="23" t="s">
        <v>2325</v>
      </c>
      <c r="G485" s="23" t="s">
        <v>199</v>
      </c>
      <c r="H485" s="12" t="s">
        <v>199</v>
      </c>
      <c r="I485" s="12" t="b">
        <f>VLOOKUP(H485,'Partner info'!$A$3:$B$100,2,FALSE)</f>
        <v>1</v>
      </c>
      <c r="J485" s="13" t="s">
        <v>24</v>
      </c>
      <c r="K485" s="14" t="s">
        <v>25</v>
      </c>
      <c r="L485" s="15" t="s">
        <v>338</v>
      </c>
      <c r="M485" s="16"/>
      <c r="N485" s="16"/>
      <c r="O485" s="12">
        <v>2900</v>
      </c>
      <c r="P485" s="12">
        <v>899</v>
      </c>
      <c r="Q485" s="12"/>
      <c r="R485" s="18" t="b">
        <v>1</v>
      </c>
      <c r="S485" s="18" t="b">
        <v>0</v>
      </c>
      <c r="T485" s="18" t="b">
        <v>0</v>
      </c>
      <c r="U485" s="18" t="b">
        <v>0</v>
      </c>
    </row>
    <row r="486" spans="1:21" ht="12.75">
      <c r="A486" s="8" t="e">
        <f t="shared" ca="1" si="35"/>
        <v>#NAME?</v>
      </c>
      <c r="B486" s="9" t="s">
        <v>3078</v>
      </c>
      <c r="C486" s="22">
        <v>89004001</v>
      </c>
      <c r="D486" s="10" t="s">
        <v>3099</v>
      </c>
      <c r="E486" s="11" t="str">
        <f>CONCATENATE("https://fjong.com/admin/pages/edit-",LEFT(D486,FIND(".",D486) - 1),"/",D486)</f>
        <v>https://fjong.com/admin/pages/edit-outfit/outfit.616ada451e354917963b6f68e220750b</v>
      </c>
      <c r="F486" s="23" t="s">
        <v>3097</v>
      </c>
      <c r="G486" s="23" t="s">
        <v>1951</v>
      </c>
      <c r="H486" s="12" t="s">
        <v>1293</v>
      </c>
      <c r="I486" s="12" t="b">
        <f>VLOOKUP(H486,'Partner info'!$A$3:$B$100,2,FALSE)</f>
        <v>1</v>
      </c>
      <c r="J486" s="13" t="s">
        <v>24</v>
      </c>
      <c r="K486" s="14" t="s">
        <v>25</v>
      </c>
      <c r="L486" s="15" t="s">
        <v>338</v>
      </c>
      <c r="M486" s="16"/>
      <c r="N486" s="16"/>
      <c r="O486" s="12">
        <v>2200</v>
      </c>
      <c r="P486" s="12">
        <v>799</v>
      </c>
      <c r="Q486" s="12"/>
      <c r="R486" s="18" t="b">
        <v>1</v>
      </c>
      <c r="S486" s="18" t="b">
        <v>0</v>
      </c>
      <c r="T486" s="18" t="b">
        <v>0</v>
      </c>
      <c r="U486" s="18" t="b">
        <v>0</v>
      </c>
    </row>
    <row r="487" spans="1:21" ht="12.75">
      <c r="A487" s="8" t="e">
        <f t="shared" ca="1" si="35"/>
        <v>#NAME?</v>
      </c>
      <c r="B487" s="19">
        <v>45056</v>
      </c>
      <c r="C487" s="9">
        <v>10689385</v>
      </c>
      <c r="D487" s="10" t="s">
        <v>656</v>
      </c>
      <c r="E487" s="11" t="str">
        <f>CONCATENATE("https://fjong.com/admin/pages/edit-",LEFT(D487,FIND(".",D487) - 1),"/",D487)</f>
        <v>https://fjong.com/admin/pages/edit-outfit/outfit.61b55a18777f451ab3d3c1a4fc2fe17b</v>
      </c>
      <c r="F487" s="12" t="s">
        <v>657</v>
      </c>
      <c r="G487" s="12" t="s">
        <v>99</v>
      </c>
      <c r="H487" s="12" t="s">
        <v>32</v>
      </c>
      <c r="I487" s="12" t="b">
        <f>VLOOKUP(H487,'Partner info'!$A$3:$B$100,2,FALSE)</f>
        <v>1</v>
      </c>
      <c r="J487" s="13" t="s">
        <v>24</v>
      </c>
      <c r="K487" s="14" t="s">
        <v>25</v>
      </c>
      <c r="L487" s="15" t="s">
        <v>445</v>
      </c>
      <c r="M487" s="16"/>
      <c r="N487" s="16"/>
      <c r="O487" s="12">
        <v>2000</v>
      </c>
      <c r="P487" s="12">
        <v>450</v>
      </c>
      <c r="Q487" s="21" t="s">
        <v>52</v>
      </c>
      <c r="R487" s="18" t="b">
        <v>1</v>
      </c>
      <c r="S487" s="18" t="b">
        <v>1</v>
      </c>
      <c r="T487" s="18" t="b">
        <v>1</v>
      </c>
      <c r="U487" s="18" t="b">
        <v>1</v>
      </c>
    </row>
    <row r="488" spans="1:21" ht="12.75">
      <c r="A488" s="8" t="e">
        <f t="shared" ca="1" si="35"/>
        <v>#NAME?</v>
      </c>
      <c r="B488" s="19">
        <v>45061</v>
      </c>
      <c r="C488" s="22">
        <v>89004370</v>
      </c>
      <c r="D488" s="10" t="s">
        <v>2286</v>
      </c>
      <c r="E488" s="11" t="str">
        <f>CONCATENATE("https://fjong.com/admin/pages/edit-",LEFT(D488,FIND(".",D488) - 1),"/",D488)</f>
        <v>https://fjong.com/admin/pages/edit-outfit/outfit.61e81b24086f4336996752bc407f409c</v>
      </c>
      <c r="F488" s="23" t="s">
        <v>2287</v>
      </c>
      <c r="G488" s="23" t="s">
        <v>2219</v>
      </c>
      <c r="H488" s="12" t="s">
        <v>573</v>
      </c>
      <c r="I488" s="12" t="b">
        <f>VLOOKUP(H488,'Partner info'!$A$3:$B$100,2,FALSE)</f>
        <v>1</v>
      </c>
      <c r="J488" s="13" t="s">
        <v>24</v>
      </c>
      <c r="K488" s="14" t="s">
        <v>25</v>
      </c>
      <c r="L488" s="15" t="s">
        <v>338</v>
      </c>
      <c r="M488" s="28" t="e">
        <f t="shared" ref="M488:M489" ca="1" si="38">_xludf.IFS(L488="4 - minor defects","&lt;Please add description&gt;",L488="5 - damaged","&lt;Please add description&gt;",L488="6 - redesigned","&lt;Please add description&gt;",L488="1 - as new"," ",L488="2 - very good condition"," ",L488="3 - good condition"," ",L488=""," ")</f>
        <v>#NAME?</v>
      </c>
      <c r="N488" s="28"/>
      <c r="O488" s="24">
        <v>1700</v>
      </c>
      <c r="P488" s="12">
        <v>600</v>
      </c>
      <c r="Q488" s="12"/>
      <c r="R488" s="18" t="b">
        <v>1</v>
      </c>
      <c r="S488" s="18" t="b">
        <v>0</v>
      </c>
      <c r="T488" s="18" t="b">
        <v>0</v>
      </c>
      <c r="U488" s="18" t="b">
        <v>0</v>
      </c>
    </row>
    <row r="489" spans="1:21" ht="12.75">
      <c r="A489" s="8" t="e">
        <f t="shared" ca="1" si="35"/>
        <v>#NAME?</v>
      </c>
      <c r="B489" s="19">
        <v>45184</v>
      </c>
      <c r="C489" s="22">
        <v>89006750</v>
      </c>
      <c r="D489" s="81" t="s">
        <v>2880</v>
      </c>
      <c r="E489" s="11" t="str">
        <f>CONCATENATE("https://fjong.com/admin/pages/edit-",LEFT(D489,FIND(".",D489) - 1),"/",D489)</f>
        <v>https://fjong.com/admin/pages/edit-outfit/outfit.629e2be41cd547bcaf18e4eea0f19516</v>
      </c>
      <c r="F489" s="82" t="s">
        <v>2881</v>
      </c>
      <c r="G489" s="23" t="s">
        <v>67</v>
      </c>
      <c r="H489" s="83" t="s">
        <v>67</v>
      </c>
      <c r="I489" s="12" t="b">
        <f>VLOOKUP(H489,'Partner info'!$A$3:$B$100,2,FALSE)</f>
        <v>1</v>
      </c>
      <c r="J489" s="13" t="s">
        <v>24</v>
      </c>
      <c r="K489" s="14" t="s">
        <v>25</v>
      </c>
      <c r="L489" s="15" t="s">
        <v>338</v>
      </c>
      <c r="M489" s="28" t="e">
        <f t="shared" ca="1" si="38"/>
        <v>#NAME?</v>
      </c>
      <c r="N489" s="28"/>
      <c r="O489" s="24">
        <v>1500</v>
      </c>
      <c r="P489" s="24">
        <v>550</v>
      </c>
      <c r="Q489" s="24"/>
      <c r="R489" s="18" t="b">
        <v>1</v>
      </c>
      <c r="S489" s="18" t="b">
        <v>0</v>
      </c>
      <c r="T489" s="18" t="b">
        <v>0</v>
      </c>
      <c r="U489" s="18" t="b">
        <v>0</v>
      </c>
    </row>
    <row r="490" spans="1:21" ht="12.75">
      <c r="A490" s="8" t="e">
        <f t="shared" ca="1" si="35"/>
        <v>#NAME?</v>
      </c>
      <c r="B490" s="9" t="s">
        <v>3078</v>
      </c>
      <c r="C490" s="22">
        <v>88100963</v>
      </c>
      <c r="D490" s="10" t="s">
        <v>3223</v>
      </c>
      <c r="E490" s="11" t="str">
        <f>CONCATENATE("https://fjong.com/admin/pages/edit-",LEFT(D490,FIND(".",D490) - 1),"/",D490)</f>
        <v>https://fjong.com/admin/pages/edit-outfit/outfit.62ba34ea8bf44f7ab0d27822ed8cf7af</v>
      </c>
      <c r="F490" s="23" t="s">
        <v>3224</v>
      </c>
      <c r="G490" s="23" t="s">
        <v>88</v>
      </c>
      <c r="H490" s="12" t="s">
        <v>57</v>
      </c>
      <c r="I490" s="12" t="b">
        <f>VLOOKUP(H490,'Partner info'!$A$3:$B$100,2,FALSE)</f>
        <v>1</v>
      </c>
      <c r="J490" s="13" t="s">
        <v>24</v>
      </c>
      <c r="K490" s="14" t="s">
        <v>25</v>
      </c>
      <c r="L490" s="15" t="s">
        <v>338</v>
      </c>
      <c r="M490" s="16" t="s">
        <v>1611</v>
      </c>
      <c r="N490" s="16"/>
      <c r="O490" s="12">
        <v>2800</v>
      </c>
      <c r="P490" s="12">
        <v>599</v>
      </c>
      <c r="Q490" s="12"/>
      <c r="R490" s="18" t="b">
        <v>1</v>
      </c>
      <c r="S490" s="18" t="b">
        <v>0</v>
      </c>
      <c r="T490" s="18" t="b">
        <v>0</v>
      </c>
      <c r="U490" s="18" t="b">
        <v>0</v>
      </c>
    </row>
    <row r="491" spans="1:21" ht="12.75">
      <c r="A491" s="8" t="e">
        <f t="shared" ca="1" si="35"/>
        <v>#NAME?</v>
      </c>
      <c r="B491" s="19" t="s">
        <v>20</v>
      </c>
      <c r="C491" s="9" t="s">
        <v>2224</v>
      </c>
      <c r="D491" s="10" t="s">
        <v>2225</v>
      </c>
      <c r="E491" s="20" t="str">
        <f>CONCATENATE("https://fjong.com/admin/pages/edit-",LEFT(D491,FIND(".",D491) - 1),"/",D491)</f>
        <v>https://fjong.com/admin/pages/edit-outfit/outfit.62f2c6c90a664d2d8d3df7785e1abc50</v>
      </c>
      <c r="F491" s="12" t="s">
        <v>2215</v>
      </c>
      <c r="G491" s="12" t="s">
        <v>216</v>
      </c>
      <c r="H491" s="12" t="s">
        <v>57</v>
      </c>
      <c r="I491" s="12" t="b">
        <f>VLOOKUP(H491,'Partner info'!$A$3:$B$100,2,FALSE)</f>
        <v>1</v>
      </c>
      <c r="J491" s="13" t="s">
        <v>24</v>
      </c>
      <c r="K491" s="14" t="s">
        <v>25</v>
      </c>
      <c r="L491" s="15" t="s">
        <v>338</v>
      </c>
      <c r="M491" s="16"/>
      <c r="N491" s="16"/>
      <c r="O491" s="12">
        <v>2400</v>
      </c>
      <c r="P491" s="12">
        <v>599</v>
      </c>
      <c r="Q491" s="21" t="s">
        <v>40</v>
      </c>
      <c r="R491" s="18" t="b">
        <v>0</v>
      </c>
      <c r="S491" s="18" t="b">
        <v>0</v>
      </c>
      <c r="T491" s="18" t="b">
        <v>0</v>
      </c>
      <c r="U491" s="18" t="b">
        <v>0</v>
      </c>
    </row>
    <row r="492" spans="1:21" ht="12.75">
      <c r="A492" s="8" t="e">
        <f t="shared" ca="1" si="35"/>
        <v>#NAME?</v>
      </c>
      <c r="B492" s="19">
        <v>45061</v>
      </c>
      <c r="C492" s="22">
        <v>89003214</v>
      </c>
      <c r="D492" s="10" t="s">
        <v>2635</v>
      </c>
      <c r="E492" s="11" t="str">
        <f>CONCATENATE("https://fjong.com/admin/pages/edit-",LEFT(D492,FIND(".",D492) - 1),"/",D492)</f>
        <v>https://fjong.com/admin/pages/edit-outfit/outfit.634b1511f5dc4cda9ec643d45881a675</v>
      </c>
      <c r="F492" s="23" t="s">
        <v>2636</v>
      </c>
      <c r="G492" s="23" t="s">
        <v>618</v>
      </c>
      <c r="H492" s="12" t="s">
        <v>573</v>
      </c>
      <c r="I492" s="12" t="b">
        <f>VLOOKUP(H492,'Partner info'!$A$3:$B$100,2,FALSE)</f>
        <v>1</v>
      </c>
      <c r="J492" s="13" t="s">
        <v>24</v>
      </c>
      <c r="K492" s="14" t="s">
        <v>25</v>
      </c>
      <c r="L492" s="15" t="s">
        <v>338</v>
      </c>
      <c r="M492" s="80" t="e">
        <f ca="1">_xludf.IFS(L492="4 - minor defects","&lt;Please add description&gt;",L492="5 - damaged","&lt;Please add description&gt;",L492="6 - redesigned","&lt;Please add description&gt;",L492="1 - as new"," ",L492="2 - very good condition"," ",L492="3 - good condition"," ",L492=""," ")</f>
        <v>#NAME?</v>
      </c>
      <c r="N492" s="80"/>
      <c r="O492" s="26">
        <v>9000</v>
      </c>
      <c r="P492" s="26">
        <v>900</v>
      </c>
      <c r="Q492" s="26"/>
      <c r="R492" s="18" t="b">
        <v>1</v>
      </c>
      <c r="S492" s="18" t="b">
        <v>0</v>
      </c>
      <c r="T492" s="18" t="b">
        <v>0</v>
      </c>
      <c r="U492" s="18" t="b">
        <v>0</v>
      </c>
    </row>
    <row r="493" spans="1:21" ht="12.75">
      <c r="A493" s="8" t="e">
        <f t="shared" ca="1" si="35"/>
        <v>#NAME?</v>
      </c>
      <c r="B493" s="9" t="s">
        <v>3078</v>
      </c>
      <c r="C493" s="22">
        <v>89001310</v>
      </c>
      <c r="D493" s="10" t="s">
        <v>3342</v>
      </c>
      <c r="E493" s="11" t="str">
        <f>CONCATENATE("https://fjong.com/admin/pages/edit-",LEFT(D493,FIND(".",D493) - 1),"/",D493)</f>
        <v>https://fjong.com/admin/pages/edit-outfit/outfit.63651459174646b6a28928dbdf5dd880</v>
      </c>
      <c r="F493" s="23" t="s">
        <v>3341</v>
      </c>
      <c r="G493" s="23" t="s">
        <v>117</v>
      </c>
      <c r="H493" s="12" t="s">
        <v>117</v>
      </c>
      <c r="I493" s="12" t="b">
        <f>VLOOKUP(H493,'Partner info'!$A$3:$B$100,2,FALSE)</f>
        <v>1</v>
      </c>
      <c r="J493" s="13" t="s">
        <v>24</v>
      </c>
      <c r="K493" s="14" t="s">
        <v>25</v>
      </c>
      <c r="L493" s="15" t="s">
        <v>338</v>
      </c>
      <c r="M493" s="16" t="s">
        <v>1620</v>
      </c>
      <c r="N493" s="16"/>
      <c r="O493" s="12">
        <v>2400</v>
      </c>
      <c r="P493" s="12">
        <v>599</v>
      </c>
      <c r="Q493" s="12"/>
      <c r="R493" s="18" t="b">
        <v>1</v>
      </c>
      <c r="S493" s="18" t="b">
        <v>0</v>
      </c>
      <c r="T493" s="18" t="b">
        <v>0</v>
      </c>
      <c r="U493" s="18" t="b">
        <v>0</v>
      </c>
    </row>
    <row r="494" spans="1:21" ht="12.75">
      <c r="A494" s="8" t="e">
        <f t="shared" ca="1" si="35"/>
        <v>#NAME?</v>
      </c>
      <c r="B494" s="9" t="s">
        <v>20</v>
      </c>
      <c r="C494" s="24" t="s">
        <v>1926</v>
      </c>
      <c r="D494" s="25" t="s">
        <v>1927</v>
      </c>
      <c r="E494" s="11" t="str">
        <f>CONCATENATE("https://fjong.com/admin/pages/edit-",LEFT(D494,FIND(".",D494) - 1),"/",D494)</f>
        <v>https://fjong.com/admin/pages/edit-outfit/outfit.63ded062f336407789b1f0027fdc29ef</v>
      </c>
      <c r="F494" s="26" t="s">
        <v>1928</v>
      </c>
      <c r="G494" s="26" t="s">
        <v>88</v>
      </c>
      <c r="H494" s="26" t="s">
        <v>57</v>
      </c>
      <c r="I494" s="12" t="b">
        <f>VLOOKUP(H494,'Partner info'!$A$3:$B$100,2,FALSE)</f>
        <v>1</v>
      </c>
      <c r="J494" s="13" t="s">
        <v>24</v>
      </c>
      <c r="K494" s="14" t="s">
        <v>25</v>
      </c>
      <c r="L494" s="15" t="s">
        <v>50</v>
      </c>
      <c r="M494" s="16" t="e">
        <f ca="1">_xludf.IFS(L494="4 - minor defects","&lt;Please add description&gt;",L494="5 - damaged","&lt;Please add description&gt;",L494="6 - redesigned","&lt;Please add description&gt;",L494="1 - as new"," ",L494="2 - very good condition"," ",L494="3 - good condition"," ",L494=""," ")</f>
        <v>#NAME?</v>
      </c>
      <c r="N494" s="16"/>
      <c r="O494" s="12">
        <v>1300</v>
      </c>
      <c r="P494" s="12">
        <v>499</v>
      </c>
      <c r="Q494" s="21" t="s">
        <v>52</v>
      </c>
      <c r="R494" s="18" t="b">
        <v>0</v>
      </c>
      <c r="S494" s="18" t="b">
        <v>1</v>
      </c>
      <c r="T494" s="18" t="b">
        <v>1</v>
      </c>
      <c r="U494" s="18" t="b">
        <v>1</v>
      </c>
    </row>
    <row r="495" spans="1:21" ht="12.75">
      <c r="A495" s="1" t="e">
        <f t="shared" ca="1" si="35"/>
        <v>#NAME?</v>
      </c>
      <c r="B495" s="9" t="s">
        <v>3078</v>
      </c>
      <c r="C495" s="22">
        <v>88100955</v>
      </c>
      <c r="D495" s="10" t="s">
        <v>3252</v>
      </c>
      <c r="E495" s="11" t="str">
        <f>CONCATENATE("https://fjong.com/admin/pages/edit-",LEFT(D495,FIND(".",D495) - 1),"/",D495)</f>
        <v>https://fjong.com/admin/pages/edit-outfit/outfit.6405355d940d4d8cb7de54993c911f89</v>
      </c>
      <c r="F495" s="23" t="s">
        <v>3253</v>
      </c>
      <c r="G495" s="23" t="s">
        <v>88</v>
      </c>
      <c r="H495" s="12" t="s">
        <v>57</v>
      </c>
      <c r="I495" s="12" t="b">
        <f>VLOOKUP(H495,'Partner info'!$A$3:$B$100,2,FALSE)</f>
        <v>1</v>
      </c>
      <c r="J495" s="13" t="s">
        <v>24</v>
      </c>
      <c r="K495" s="14" t="s">
        <v>25</v>
      </c>
      <c r="L495" s="15" t="s">
        <v>286</v>
      </c>
      <c r="M495" s="16"/>
      <c r="N495" s="16" t="s">
        <v>1626</v>
      </c>
      <c r="O495" s="21"/>
      <c r="P495" s="12"/>
      <c r="Q495" s="21" t="s">
        <v>52</v>
      </c>
      <c r="R495" s="18" t="b">
        <v>0</v>
      </c>
      <c r="S495" s="18" t="b">
        <v>1</v>
      </c>
      <c r="T495" s="18" t="b">
        <v>0</v>
      </c>
      <c r="U495" s="18" t="b">
        <v>0</v>
      </c>
    </row>
    <row r="496" spans="1:21" ht="12.75">
      <c r="A496" s="8" t="e">
        <f t="shared" ca="1" si="35"/>
        <v>#NAME?</v>
      </c>
      <c r="B496" s="9" t="s">
        <v>295</v>
      </c>
      <c r="C496" s="22">
        <v>88001261</v>
      </c>
      <c r="D496" s="23" t="s">
        <v>365</v>
      </c>
      <c r="E496" s="11" t="str">
        <f>CONCATENATE("https://fjong.com/admin/pages/edit-",LEFT(D496,FIND(".",D496) - 1),"/",D496)</f>
        <v>https://fjong.com/admin/pages/edit-outfit/outfit.643a3e42122e4d68b75a508e124c9652</v>
      </c>
      <c r="F496" s="23" t="s">
        <v>366</v>
      </c>
      <c r="G496" s="23" t="s">
        <v>88</v>
      </c>
      <c r="H496" s="12" t="s">
        <v>32</v>
      </c>
      <c r="I496" s="12" t="b">
        <f>VLOOKUP(H496,'Partner info'!$A$3:$B$100,2,FALSE)</f>
        <v>1</v>
      </c>
      <c r="J496" s="13" t="s">
        <v>24</v>
      </c>
      <c r="K496" s="14" t="s">
        <v>25</v>
      </c>
      <c r="L496" s="15" t="s">
        <v>338</v>
      </c>
      <c r="M496" s="16"/>
      <c r="N496" s="16"/>
      <c r="O496" s="12">
        <v>1500</v>
      </c>
      <c r="P496" s="12">
        <v>450</v>
      </c>
      <c r="Q496" s="12"/>
      <c r="R496" s="18" t="b">
        <v>1</v>
      </c>
      <c r="S496" s="18" t="b">
        <v>0</v>
      </c>
      <c r="T496" s="18" t="b">
        <v>0</v>
      </c>
      <c r="U496" s="18" t="b">
        <v>0</v>
      </c>
    </row>
    <row r="497" spans="1:21" ht="12.75">
      <c r="A497" s="8" t="e">
        <f t="shared" ca="1" si="35"/>
        <v>#NAME?</v>
      </c>
      <c r="B497" s="19">
        <v>44750</v>
      </c>
      <c r="C497" s="9">
        <v>10689096</v>
      </c>
      <c r="D497" s="10" t="s">
        <v>2042</v>
      </c>
      <c r="E497" s="20" t="s">
        <v>2043</v>
      </c>
      <c r="F497" s="12" t="s">
        <v>2044</v>
      </c>
      <c r="G497" s="12" t="s">
        <v>31</v>
      </c>
      <c r="H497" s="12" t="s">
        <v>32</v>
      </c>
      <c r="I497" s="12" t="b">
        <f>VLOOKUP(H497,'Partner info'!$A$3:$B$100,2,FALSE)</f>
        <v>1</v>
      </c>
      <c r="J497" s="13" t="s">
        <v>24</v>
      </c>
      <c r="K497" s="14" t="s">
        <v>25</v>
      </c>
      <c r="L497" s="15" t="s">
        <v>338</v>
      </c>
      <c r="M497" s="16"/>
      <c r="N497" s="16"/>
      <c r="O497" s="12">
        <v>2600</v>
      </c>
      <c r="P497" s="12">
        <v>899</v>
      </c>
      <c r="Q497" s="12"/>
      <c r="R497" s="18" t="b">
        <v>1</v>
      </c>
      <c r="S497" s="18" t="b">
        <v>0</v>
      </c>
      <c r="T497" s="18" t="b">
        <v>0</v>
      </c>
      <c r="U497" s="18" t="b">
        <v>0</v>
      </c>
    </row>
    <row r="498" spans="1:21" ht="12.75">
      <c r="A498" s="8" t="e">
        <f t="shared" ca="1" si="35"/>
        <v>#NAME?</v>
      </c>
      <c r="B498" s="19" t="s">
        <v>20</v>
      </c>
      <c r="C498" s="9" t="s">
        <v>1587</v>
      </c>
      <c r="D498" s="10" t="s">
        <v>1588</v>
      </c>
      <c r="E498" s="20" t="str">
        <f>CONCATENATE("https://fjong.com/admin/pages/edit-",LEFT(D498,FIND(".",D498) - 1),"/",D498)</f>
        <v>https://fjong.com/admin/pages/edit-outfit/outfit.650fb06c9dce4e6cbd9ce09344098c0b</v>
      </c>
      <c r="F498" s="12" t="s">
        <v>1589</v>
      </c>
      <c r="G498" s="12" t="s">
        <v>740</v>
      </c>
      <c r="H498" s="12" t="s">
        <v>57</v>
      </c>
      <c r="I498" s="12" t="b">
        <f>VLOOKUP(H498,'Partner info'!$A$3:$B$100,2,FALSE)</f>
        <v>1</v>
      </c>
      <c r="J498" s="13" t="s">
        <v>24</v>
      </c>
      <c r="K498" s="14" t="s">
        <v>25</v>
      </c>
      <c r="L498" s="15" t="s">
        <v>338</v>
      </c>
      <c r="M498" s="16" t="s">
        <v>1635</v>
      </c>
      <c r="N498" s="16"/>
      <c r="O498" s="12">
        <v>1600</v>
      </c>
      <c r="P498" s="21">
        <v>400</v>
      </c>
      <c r="Q498" s="21" t="s">
        <v>52</v>
      </c>
      <c r="R498" s="18" t="b">
        <v>0</v>
      </c>
      <c r="S498" s="18" t="b">
        <v>1</v>
      </c>
      <c r="T498" s="18" t="b">
        <v>0</v>
      </c>
      <c r="U498" s="18" t="b">
        <v>0</v>
      </c>
    </row>
    <row r="499" spans="1:21" ht="12.75">
      <c r="A499" s="8"/>
      <c r="B499" s="9" t="s">
        <v>20</v>
      </c>
      <c r="C499" s="9" t="s">
        <v>1573</v>
      </c>
      <c r="D499" s="10" t="s">
        <v>1574</v>
      </c>
      <c r="E499" s="11" t="str">
        <f>CONCATENATE("https://fjong.com/admin/pages/edit-",LEFT(D499,FIND(".",D499) - 1),"/",D499)</f>
        <v>https://fjong.com/admin/pages/edit-outfit/outfit.6555207a2e3c42b0b59854e7c185d228</v>
      </c>
      <c r="F499" s="12" t="s">
        <v>1575</v>
      </c>
      <c r="G499" s="12" t="s">
        <v>994</v>
      </c>
      <c r="H499" s="12" t="s">
        <v>57</v>
      </c>
      <c r="I499" s="12" t="b">
        <f>VLOOKUP(H499,'Partner info'!$A$3:$B$100,2,FALSE)</f>
        <v>1</v>
      </c>
      <c r="J499" s="13" t="s">
        <v>24</v>
      </c>
      <c r="K499" s="14" t="s">
        <v>25</v>
      </c>
      <c r="L499" s="15" t="s">
        <v>38</v>
      </c>
      <c r="M499" s="16" t="s">
        <v>1638</v>
      </c>
      <c r="N499" s="16"/>
      <c r="O499" s="12">
        <v>3500</v>
      </c>
      <c r="P499" s="12">
        <v>500</v>
      </c>
      <c r="Q499" s="21" t="s">
        <v>52</v>
      </c>
      <c r="R499" s="18" t="b">
        <v>1</v>
      </c>
      <c r="S499" s="18" t="b">
        <v>1</v>
      </c>
      <c r="T499" s="18" t="b">
        <v>1</v>
      </c>
      <c r="U499" s="18" t="b">
        <v>1</v>
      </c>
    </row>
    <row r="500" spans="1:21" ht="12.75">
      <c r="A500" s="8" t="e">
        <f t="shared" ref="A500:A502" ca="1" si="39">IF(K500="Yes",_xludf.IMAGE("https://i.imgur.com/fKx8ugK.png",3),IF(K500="Not found",_xludf.IMAGE("https://i.imgur.com/NnPyonJ.png",3),IF(K500="",_xludf.IMAGE("https://i.imgur.com/x4IXK6M.png",3))))</f>
        <v>#NAME?</v>
      </c>
      <c r="B500" s="19">
        <v>45061</v>
      </c>
      <c r="C500" s="22">
        <v>89003845</v>
      </c>
      <c r="D500" s="10" t="s">
        <v>2668</v>
      </c>
      <c r="E500" s="11" t="str">
        <f>CONCATENATE("https://fjong.com/admin/pages/edit-",LEFT(D500,FIND(".",D500) - 1),"/",D500)</f>
        <v>https://fjong.com/admin/pages/edit-outfit/outfit.6563fa662fa642e4a40eac1a839cb435</v>
      </c>
      <c r="F500" s="23" t="s">
        <v>2669</v>
      </c>
      <c r="G500" s="23" t="s">
        <v>199</v>
      </c>
      <c r="H500" s="12" t="s">
        <v>199</v>
      </c>
      <c r="I500" s="12" t="b">
        <f>VLOOKUP(H500,'Partner info'!$A$3:$B$100,2,FALSE)</f>
        <v>1</v>
      </c>
      <c r="J500" s="13" t="s">
        <v>24</v>
      </c>
      <c r="K500" s="14" t="s">
        <v>25</v>
      </c>
      <c r="L500" s="15" t="s">
        <v>338</v>
      </c>
      <c r="M500" s="16"/>
      <c r="N500" s="16" t="s">
        <v>1642</v>
      </c>
      <c r="O500" s="12">
        <v>1700</v>
      </c>
      <c r="P500" s="12">
        <v>549</v>
      </c>
      <c r="Q500" s="21" t="s">
        <v>52</v>
      </c>
      <c r="R500" s="18" t="b">
        <v>0</v>
      </c>
      <c r="S500" s="18" t="b">
        <v>1</v>
      </c>
      <c r="T500" s="18" t="b">
        <v>0</v>
      </c>
      <c r="U500" s="18" t="b">
        <v>0</v>
      </c>
    </row>
    <row r="501" spans="1:21" ht="12.75">
      <c r="A501" s="8" t="e">
        <f t="shared" ca="1" si="39"/>
        <v>#NAME?</v>
      </c>
      <c r="B501" s="42">
        <v>44753</v>
      </c>
      <c r="C501" s="43">
        <v>88100047</v>
      </c>
      <c r="D501" s="44" t="s">
        <v>1710</v>
      </c>
      <c r="E501" s="45" t="s">
        <v>1711</v>
      </c>
      <c r="F501" s="46" t="s">
        <v>1712</v>
      </c>
      <c r="G501" s="46" t="s">
        <v>72</v>
      </c>
      <c r="H501" s="46" t="s">
        <v>1713</v>
      </c>
      <c r="I501" s="12" t="e">
        <f>VLOOKUP(H501,'Partner info'!$A$3:$B$100,2,FALSE)</f>
        <v>#N/A</v>
      </c>
      <c r="J501" s="47" t="s">
        <v>24</v>
      </c>
      <c r="K501" s="14" t="s">
        <v>25</v>
      </c>
      <c r="L501" s="15" t="s">
        <v>338</v>
      </c>
      <c r="M501" s="16" t="s">
        <v>473</v>
      </c>
      <c r="N501" s="16"/>
      <c r="O501" s="12">
        <v>2700</v>
      </c>
      <c r="P501" s="12">
        <v>499</v>
      </c>
      <c r="Q501" s="12"/>
      <c r="R501" s="18" t="b">
        <v>1</v>
      </c>
      <c r="S501" s="18" t="b">
        <v>0</v>
      </c>
      <c r="T501" s="18" t="b">
        <v>0</v>
      </c>
      <c r="U501" s="18" t="b">
        <v>0</v>
      </c>
    </row>
    <row r="502" spans="1:21" ht="12.75">
      <c r="A502" s="8" t="e">
        <f t="shared" ca="1" si="39"/>
        <v>#NAME?</v>
      </c>
      <c r="B502" s="19">
        <v>45272</v>
      </c>
      <c r="C502" s="22">
        <v>89006688</v>
      </c>
      <c r="D502" s="10" t="s">
        <v>3059</v>
      </c>
      <c r="E502" s="11" t="str">
        <f>CONCATENATE("https://fjong.com/admin/pages/edit-",LEFT(D502,FIND(".",D502) - 1),"/",D502)</f>
        <v>https://fjong.com/admin/pages/edit-outfit/outfit.65c8d709b89742788180f5c5225ac08c</v>
      </c>
      <c r="F502" s="23" t="s">
        <v>3060</v>
      </c>
      <c r="G502" s="23" t="s">
        <v>3061</v>
      </c>
      <c r="H502" s="12" t="s">
        <v>2991</v>
      </c>
      <c r="I502" s="12" t="b">
        <f>VLOOKUP(H502,'Partner info'!$A$3:$B$100,2,FALSE)</f>
        <v>1</v>
      </c>
      <c r="J502" s="13" t="s">
        <v>24</v>
      </c>
      <c r="K502" s="14" t="s">
        <v>25</v>
      </c>
      <c r="L502" s="15" t="s">
        <v>338</v>
      </c>
      <c r="M502" s="16"/>
      <c r="N502" s="16"/>
      <c r="O502" s="12">
        <v>2500</v>
      </c>
      <c r="P502" s="12">
        <v>700</v>
      </c>
      <c r="Q502" s="12"/>
      <c r="R502" s="18" t="b">
        <v>1</v>
      </c>
      <c r="S502" s="18" t="b">
        <v>0</v>
      </c>
      <c r="T502" s="18" t="b">
        <v>0</v>
      </c>
      <c r="U502" s="18" t="b">
        <v>0</v>
      </c>
    </row>
    <row r="503" spans="1:21" ht="12.75">
      <c r="A503" s="8"/>
      <c r="B503" s="19">
        <v>45272</v>
      </c>
      <c r="C503" s="22">
        <v>89007024</v>
      </c>
      <c r="D503" s="10" t="s">
        <v>1513</v>
      </c>
      <c r="E503" s="11" t="str">
        <f>CONCATENATE("https://fjong.com/admin/pages/edit-",LEFT(D503,FIND(".",D503) - 1),"/",D503)</f>
        <v>https://fjong.com/admin/pages/edit-outfit/outfit.65e7494b36ec4b92a62d064ba372e99c</v>
      </c>
      <c r="F503" s="23" t="s">
        <v>1514</v>
      </c>
      <c r="G503" s="23" t="s">
        <v>31</v>
      </c>
      <c r="H503" s="12" t="s">
        <v>31</v>
      </c>
      <c r="I503" s="12" t="b">
        <f>VLOOKUP(H503,'Partner info'!$A$3:$B$100,2,FALSE)</f>
        <v>1</v>
      </c>
      <c r="J503" s="13" t="s">
        <v>24</v>
      </c>
      <c r="K503" s="14" t="s">
        <v>25</v>
      </c>
      <c r="L503" s="15" t="s">
        <v>38</v>
      </c>
      <c r="M503" s="16" t="s">
        <v>1650</v>
      </c>
      <c r="N503" s="16"/>
      <c r="O503" s="12">
        <v>2500</v>
      </c>
      <c r="P503" s="12">
        <v>600</v>
      </c>
      <c r="Q503" s="21" t="s">
        <v>52</v>
      </c>
      <c r="R503" s="18" t="b">
        <v>0</v>
      </c>
      <c r="S503" s="18" t="b">
        <v>1</v>
      </c>
      <c r="T503" s="18" t="b">
        <v>1</v>
      </c>
      <c r="U503" s="18" t="b">
        <v>1</v>
      </c>
    </row>
    <row r="504" spans="1:21" ht="12.75">
      <c r="A504" s="8" t="e">
        <f t="shared" ref="A504:A542" ca="1" si="40">IF(K504="Yes",_xludf.IMAGE("https://i.imgur.com/fKx8ugK.png",3),IF(K504="Not found",_xludf.IMAGE("https://i.imgur.com/NnPyonJ.png",3),IF(K504="",_xludf.IMAGE("https://i.imgur.com/x4IXK6M.png",3))))</f>
        <v>#NAME?</v>
      </c>
      <c r="B504" s="9" t="s">
        <v>20</v>
      </c>
      <c r="C504" s="24">
        <v>88001616</v>
      </c>
      <c r="D504" s="25" t="s">
        <v>2033</v>
      </c>
      <c r="E504" s="11" t="str">
        <f>CONCATENATE("https://fjong.com/admin/pages/edit-",LEFT(D504,FIND(".",D504) - 1),"/",D504)</f>
        <v>https://fjong.com/admin/pages/edit-outfit/outfit.662df044b9174634a35cc35c39bd1d16</v>
      </c>
      <c r="F504" s="26" t="s">
        <v>2034</v>
      </c>
      <c r="G504" s="26" t="s">
        <v>110</v>
      </c>
      <c r="H504" s="26" t="s">
        <v>32</v>
      </c>
      <c r="I504" s="12" t="b">
        <f>VLOOKUP(H504,'Partner info'!$A$3:$B$100,2,FALSE)</f>
        <v>1</v>
      </c>
      <c r="J504" s="13" t="s">
        <v>24</v>
      </c>
      <c r="K504" s="14" t="s">
        <v>25</v>
      </c>
      <c r="L504" s="15" t="s">
        <v>338</v>
      </c>
      <c r="M504" s="16"/>
      <c r="N504" s="16"/>
      <c r="O504" s="12">
        <v>2000</v>
      </c>
      <c r="P504" s="12">
        <v>560</v>
      </c>
      <c r="Q504" s="12"/>
      <c r="R504" s="18" t="b">
        <v>1</v>
      </c>
      <c r="S504" s="18" t="b">
        <v>0</v>
      </c>
      <c r="T504" s="18" t="b">
        <v>0</v>
      </c>
      <c r="U504" s="18" t="b">
        <v>0</v>
      </c>
    </row>
    <row r="505" spans="1:21" ht="12.75">
      <c r="A505" s="8" t="e">
        <f t="shared" ca="1" si="40"/>
        <v>#NAME?</v>
      </c>
      <c r="B505" s="19">
        <v>45184</v>
      </c>
      <c r="C505" s="22">
        <v>89004049</v>
      </c>
      <c r="D505" s="81" t="s">
        <v>2795</v>
      </c>
      <c r="E505" s="11" t="str">
        <f>CONCATENATE("https://fjong.com/admin/pages/edit-",LEFT(D505,FIND(".",D505) - 1),"/",D505)</f>
        <v>https://fjong.com/admin/pages/edit-outfit/outfit.6645705e9c7a46aab573aea630722788</v>
      </c>
      <c r="F505" s="82" t="s">
        <v>2796</v>
      </c>
      <c r="G505" s="23" t="s">
        <v>31</v>
      </c>
      <c r="H505" s="83" t="s">
        <v>31</v>
      </c>
      <c r="I505" s="12" t="b">
        <f>VLOOKUP(H505,'Partner info'!$A$3:$B$100,2,FALSE)</f>
        <v>1</v>
      </c>
      <c r="J505" s="13" t="s">
        <v>24</v>
      </c>
      <c r="K505" s="14" t="s">
        <v>25</v>
      </c>
      <c r="L505" s="15" t="s">
        <v>338</v>
      </c>
      <c r="M505" s="16" t="s">
        <v>1656</v>
      </c>
      <c r="N505" s="16"/>
      <c r="O505" s="12">
        <v>3800</v>
      </c>
      <c r="P505" s="21">
        <v>1330</v>
      </c>
      <c r="Q505" s="21" t="s">
        <v>40</v>
      </c>
      <c r="R505" s="18" t="b">
        <v>0</v>
      </c>
      <c r="S505" s="18" t="b">
        <v>0</v>
      </c>
      <c r="T505" s="18" t="b">
        <v>0</v>
      </c>
      <c r="U505" s="18" t="b">
        <v>0</v>
      </c>
    </row>
    <row r="506" spans="1:21" ht="12.75">
      <c r="A506" s="8" t="e">
        <f t="shared" ca="1" si="40"/>
        <v>#NAME?</v>
      </c>
      <c r="B506" s="19">
        <v>44819</v>
      </c>
      <c r="C506" s="9">
        <v>10689927</v>
      </c>
      <c r="D506" s="10" t="s">
        <v>915</v>
      </c>
      <c r="E506" s="20" t="s">
        <v>916</v>
      </c>
      <c r="F506" s="12" t="s">
        <v>917</v>
      </c>
      <c r="G506" s="12" t="s">
        <v>294</v>
      </c>
      <c r="H506" s="12" t="s">
        <v>32</v>
      </c>
      <c r="I506" s="12" t="b">
        <f>VLOOKUP(H506,'Partner info'!$A$3:$B$100,2,FALSE)</f>
        <v>1</v>
      </c>
      <c r="J506" s="13" t="s">
        <v>24</v>
      </c>
      <c r="K506" s="14" t="s">
        <v>25</v>
      </c>
      <c r="L506" s="15" t="s">
        <v>338</v>
      </c>
      <c r="M506" s="16"/>
      <c r="N506" s="16"/>
      <c r="O506" s="12">
        <v>2400</v>
      </c>
      <c r="P506" s="12">
        <v>640</v>
      </c>
      <c r="Q506" s="12"/>
      <c r="R506" s="18" t="b">
        <v>1</v>
      </c>
      <c r="S506" s="18" t="b">
        <v>0</v>
      </c>
      <c r="T506" s="18" t="b">
        <v>0</v>
      </c>
      <c r="U506" s="18" t="b">
        <v>0</v>
      </c>
    </row>
    <row r="507" spans="1:21" ht="12.75">
      <c r="A507" s="8" t="e">
        <f t="shared" ca="1" si="40"/>
        <v>#NAME?</v>
      </c>
      <c r="B507" s="19" t="s">
        <v>20</v>
      </c>
      <c r="C507" s="9" t="s">
        <v>498</v>
      </c>
      <c r="D507" s="10" t="s">
        <v>499</v>
      </c>
      <c r="E507" s="20" t="str">
        <f>CONCATENATE("https://fjong.com/admin/pages/edit-",LEFT(D507,FIND(".",D507) - 1),"/",D507)</f>
        <v>https://fjong.com/admin/pages/edit-outfit/outfit.6714dcba934d4c089fb812c2bd7e4709</v>
      </c>
      <c r="F507" s="12" t="s">
        <v>500</v>
      </c>
      <c r="G507" s="12" t="s">
        <v>88</v>
      </c>
      <c r="H507" s="12" t="s">
        <v>57</v>
      </c>
      <c r="I507" s="12" t="b">
        <f>VLOOKUP(H507,'Partner info'!$A$3:$B$100,2,FALSE)</f>
        <v>1</v>
      </c>
      <c r="J507" s="13" t="s">
        <v>24</v>
      </c>
      <c r="K507" s="14" t="s">
        <v>25</v>
      </c>
      <c r="L507" s="15" t="s">
        <v>338</v>
      </c>
      <c r="M507" s="16"/>
      <c r="N507" s="16"/>
      <c r="O507" s="12">
        <v>5900</v>
      </c>
      <c r="P507" s="12">
        <v>1500</v>
      </c>
      <c r="Q507" s="12"/>
      <c r="R507" s="18" t="b">
        <v>1</v>
      </c>
      <c r="S507" s="18" t="b">
        <v>0</v>
      </c>
      <c r="T507" s="18" t="b">
        <v>0</v>
      </c>
      <c r="U507" s="18" t="b">
        <v>0</v>
      </c>
    </row>
    <row r="508" spans="1:21" ht="12.75">
      <c r="A508" s="8" t="e">
        <f t="shared" ca="1" si="40"/>
        <v>#NAME?</v>
      </c>
      <c r="B508" s="19">
        <v>45092</v>
      </c>
      <c r="C508" s="22">
        <v>89003670</v>
      </c>
      <c r="D508" s="10" t="s">
        <v>1304</v>
      </c>
      <c r="E508" s="11" t="str">
        <f>CONCATENATE("https://fjong.com/admin/pages/edit-",LEFT(D508,FIND(".",D508) - 1),"/",D508)</f>
        <v>https://fjong.com/admin/pages/edit-outfit/outfit.672d1150b3e249278408503394d8d5b5</v>
      </c>
      <c r="F508" s="23" t="s">
        <v>1305</v>
      </c>
      <c r="G508" s="23" t="s">
        <v>31</v>
      </c>
      <c r="H508" s="12" t="s">
        <v>31</v>
      </c>
      <c r="I508" s="12" t="b">
        <f>VLOOKUP(H508,'Partner info'!$A$3:$B$100,2,FALSE)</f>
        <v>1</v>
      </c>
      <c r="J508" s="13" t="s">
        <v>24</v>
      </c>
      <c r="K508" s="14" t="s">
        <v>25</v>
      </c>
      <c r="L508" s="15" t="s">
        <v>338</v>
      </c>
      <c r="M508" s="16" t="s">
        <v>1663</v>
      </c>
      <c r="N508" s="16"/>
      <c r="O508" s="12">
        <v>2800</v>
      </c>
      <c r="P508" s="12">
        <v>950</v>
      </c>
      <c r="Q508" s="12"/>
      <c r="R508" s="18" t="b">
        <v>1</v>
      </c>
      <c r="S508" s="18" t="b">
        <v>0</v>
      </c>
      <c r="T508" s="18" t="b">
        <v>0</v>
      </c>
      <c r="U508" s="18" t="b">
        <v>0</v>
      </c>
    </row>
    <row r="509" spans="1:21" ht="12.75">
      <c r="A509" s="8" t="e">
        <f t="shared" ca="1" si="40"/>
        <v>#NAME?</v>
      </c>
      <c r="B509" s="19">
        <v>45188</v>
      </c>
      <c r="C509" s="22">
        <v>88200661</v>
      </c>
      <c r="D509" s="10" t="s">
        <v>2406</v>
      </c>
      <c r="E509" s="11" t="str">
        <f>CONCATENATE("https://fjong.com/admin/pages/edit-",LEFT(D509,FIND(".",D509) - 1),"/",D509)</f>
        <v>https://fjong.com/admin/pages/edit-outfit/outfit.674240b37745499f9e7d59ac007b9201</v>
      </c>
      <c r="F509" s="23" t="s">
        <v>2401</v>
      </c>
      <c r="G509" s="23" t="s">
        <v>906</v>
      </c>
      <c r="H509" s="12" t="s">
        <v>906</v>
      </c>
      <c r="I509" s="12" t="b">
        <f>VLOOKUP(H509,'Partner info'!$A$3:$B$100,2,FALSE)</f>
        <v>1</v>
      </c>
      <c r="J509" s="13" t="s">
        <v>24</v>
      </c>
      <c r="K509" s="14" t="s">
        <v>25</v>
      </c>
      <c r="L509" s="15" t="s">
        <v>338</v>
      </c>
      <c r="M509" s="16" t="s">
        <v>1666</v>
      </c>
      <c r="N509" s="16"/>
      <c r="O509" s="12">
        <v>2000</v>
      </c>
      <c r="P509" s="12">
        <v>700</v>
      </c>
      <c r="Q509" s="12"/>
      <c r="R509" s="18" t="b">
        <v>1</v>
      </c>
      <c r="S509" s="18" t="b">
        <v>0</v>
      </c>
      <c r="T509" s="18" t="b">
        <v>0</v>
      </c>
      <c r="U509" s="18" t="b">
        <v>0</v>
      </c>
    </row>
    <row r="510" spans="1:21" ht="12.75">
      <c r="A510" s="8" t="e">
        <f t="shared" ca="1" si="40"/>
        <v>#NAME?</v>
      </c>
      <c r="B510" s="9" t="s">
        <v>3078</v>
      </c>
      <c r="C510" s="22">
        <v>89001511</v>
      </c>
      <c r="D510" s="10" t="s">
        <v>3344</v>
      </c>
      <c r="E510" s="11" t="str">
        <f>CONCATENATE("https://fjong.com/admin/pages/edit-",LEFT(D510,FIND(".",D510) - 1),"/",D510)</f>
        <v>https://fjong.com/admin/pages/edit-outfit/outfit.674d0f85e9794e24a7127479fcec1da8</v>
      </c>
      <c r="F510" s="23" t="s">
        <v>3345</v>
      </c>
      <c r="G510" s="23" t="s">
        <v>1132</v>
      </c>
      <c r="H510" s="12" t="s">
        <v>1132</v>
      </c>
      <c r="I510" s="12" t="b">
        <f>VLOOKUP(H510,'Partner info'!$A$3:$B$100,2,FALSE)</f>
        <v>1</v>
      </c>
      <c r="J510" s="13" t="s">
        <v>24</v>
      </c>
      <c r="K510" s="14" t="s">
        <v>25</v>
      </c>
      <c r="L510" s="15" t="s">
        <v>338</v>
      </c>
      <c r="M510" s="16"/>
      <c r="N510" s="16"/>
      <c r="O510" s="12">
        <v>2400</v>
      </c>
      <c r="P510" s="12">
        <v>749</v>
      </c>
      <c r="Q510" s="21" t="s">
        <v>190</v>
      </c>
      <c r="R510" s="18" t="b">
        <v>0</v>
      </c>
      <c r="S510" s="18" t="b">
        <v>0</v>
      </c>
      <c r="T510" s="18" t="b">
        <v>0</v>
      </c>
      <c r="U510" s="18" t="b">
        <v>0</v>
      </c>
    </row>
    <row r="511" spans="1:21" ht="12.75">
      <c r="A511" s="8" t="e">
        <f t="shared" ca="1" si="40"/>
        <v>#NAME?</v>
      </c>
      <c r="B511" s="19">
        <v>45061</v>
      </c>
      <c r="C511" s="22">
        <v>89003844</v>
      </c>
      <c r="D511" s="10" t="s">
        <v>2670</v>
      </c>
      <c r="E511" s="11" t="str">
        <f>CONCATENATE("https://fjong.com/admin/pages/edit-",LEFT(D511,FIND(".",D511) - 1),"/",D511)</f>
        <v>https://fjong.com/admin/pages/edit-outfit/outfit.67610398041a4b83a84c8ff5e216b093</v>
      </c>
      <c r="F511" s="23" t="s">
        <v>2671</v>
      </c>
      <c r="G511" s="23" t="s">
        <v>199</v>
      </c>
      <c r="H511" s="12" t="s">
        <v>199</v>
      </c>
      <c r="I511" s="12" t="b">
        <f>VLOOKUP(H511,'Partner info'!$A$3:$B$100,2,FALSE)</f>
        <v>1</v>
      </c>
      <c r="J511" s="13" t="s">
        <v>24</v>
      </c>
      <c r="K511" s="14" t="s">
        <v>25</v>
      </c>
      <c r="L511" s="15" t="s">
        <v>338</v>
      </c>
      <c r="M511" s="16"/>
      <c r="N511" s="16"/>
      <c r="O511" s="12">
        <v>2100</v>
      </c>
      <c r="P511" s="12">
        <v>700</v>
      </c>
      <c r="Q511" s="12"/>
      <c r="R511" s="18" t="b">
        <v>1</v>
      </c>
      <c r="S511" s="18" t="b">
        <v>0</v>
      </c>
      <c r="T511" s="18" t="b">
        <v>0</v>
      </c>
      <c r="U511" s="18" t="b">
        <v>0</v>
      </c>
    </row>
    <row r="512" spans="1:21" ht="12.75">
      <c r="A512" s="8" t="e">
        <f t="shared" ca="1" si="40"/>
        <v>#NAME?</v>
      </c>
      <c r="B512" s="19">
        <v>45272</v>
      </c>
      <c r="C512" s="22">
        <v>88100027</v>
      </c>
      <c r="D512" s="10" t="s">
        <v>1288</v>
      </c>
      <c r="E512" s="11" t="str">
        <f>CONCATENATE("https://fjong.com/admin/pages/edit-",LEFT(D512,FIND(".",D512) - 1),"/",D512)</f>
        <v>https://fjong.com/admin/pages/edit-outfit/outfit.67a41f76b1dc4cffb6da5e9257d5910b</v>
      </c>
      <c r="F512" s="23" t="s">
        <v>1289</v>
      </c>
      <c r="G512" s="23" t="s">
        <v>361</v>
      </c>
      <c r="H512" s="12" t="s">
        <v>32</v>
      </c>
      <c r="I512" s="12" t="b">
        <f>VLOOKUP(H512,'Partner info'!$A$3:$B$100,2,FALSE)</f>
        <v>1</v>
      </c>
      <c r="J512" s="13" t="s">
        <v>24</v>
      </c>
      <c r="K512" s="14" t="s">
        <v>25</v>
      </c>
      <c r="L512" s="15" t="s">
        <v>338</v>
      </c>
      <c r="M512" s="16"/>
      <c r="N512" s="16"/>
      <c r="O512" s="12">
        <v>2600</v>
      </c>
      <c r="P512" s="12">
        <v>850</v>
      </c>
      <c r="Q512" s="12"/>
      <c r="R512" s="18" t="b">
        <v>1</v>
      </c>
      <c r="S512" s="18" t="b">
        <v>0</v>
      </c>
      <c r="T512" s="18" t="b">
        <v>0</v>
      </c>
      <c r="U512" s="18" t="b">
        <v>0</v>
      </c>
    </row>
    <row r="513" spans="1:21" ht="12.75">
      <c r="A513" s="8" t="e">
        <f t="shared" ca="1" si="40"/>
        <v>#NAME?</v>
      </c>
      <c r="B513" s="19">
        <v>45061</v>
      </c>
      <c r="C513" s="22">
        <v>89003661</v>
      </c>
      <c r="D513" s="10" t="s">
        <v>2587</v>
      </c>
      <c r="E513" s="11" t="str">
        <f>CONCATENATE("https://fjong.com/admin/pages/edit-",LEFT(D513,FIND(".",D513) - 1),"/",D513)</f>
        <v>https://fjong.com/admin/pages/edit-outfit/outfit.67a61ff30d144d9a89aa85b141c52c7a</v>
      </c>
      <c r="F513" s="23" t="s">
        <v>2588</v>
      </c>
      <c r="G513" s="23" t="s">
        <v>31</v>
      </c>
      <c r="H513" s="23" t="s">
        <v>31</v>
      </c>
      <c r="I513" s="12" t="b">
        <f>VLOOKUP(H513,'Partner info'!$A$3:$B$100,2,FALSE)</f>
        <v>1</v>
      </c>
      <c r="J513" s="13" t="s">
        <v>24</v>
      </c>
      <c r="K513" s="14" t="s">
        <v>25</v>
      </c>
      <c r="L513" s="15" t="s">
        <v>338</v>
      </c>
      <c r="M513" s="16" t="s">
        <v>473</v>
      </c>
      <c r="N513" s="16"/>
      <c r="O513" s="12">
        <v>1700</v>
      </c>
      <c r="P513" s="12">
        <v>500</v>
      </c>
      <c r="Q513" s="12"/>
      <c r="R513" s="18" t="b">
        <v>1</v>
      </c>
      <c r="S513" s="18" t="b">
        <v>0</v>
      </c>
      <c r="T513" s="18" t="b">
        <v>0</v>
      </c>
      <c r="U513" s="18" t="b">
        <v>0</v>
      </c>
    </row>
    <row r="514" spans="1:21" ht="12.75">
      <c r="A514" s="1" t="e">
        <f t="shared" ca="1" si="40"/>
        <v>#NAME?</v>
      </c>
      <c r="B514" s="19" t="s">
        <v>20</v>
      </c>
      <c r="C514" s="9" t="s">
        <v>2757</v>
      </c>
      <c r="D514" s="10" t="s">
        <v>845</v>
      </c>
      <c r="E514" s="20" t="str">
        <f>CONCATENATE("https://fjong.com/admin/pages/edit-",LEFT(D514,FIND(".",D514) - 1),"/",D514)</f>
        <v>https://fjong.com/admin/pages/edit-outfit/outfit.67b05554be2547ff8033008297f9daac</v>
      </c>
      <c r="F514" s="12" t="s">
        <v>847</v>
      </c>
      <c r="G514" s="12" t="s">
        <v>740</v>
      </c>
      <c r="H514" s="12" t="s">
        <v>57</v>
      </c>
      <c r="I514" s="12" t="b">
        <f>VLOOKUP(H514,'Partner info'!$A$3:$B$100,2,FALSE)</f>
        <v>1</v>
      </c>
      <c r="J514" s="13" t="s">
        <v>24</v>
      </c>
      <c r="K514" s="14" t="s">
        <v>25</v>
      </c>
      <c r="L514" s="15" t="s">
        <v>286</v>
      </c>
      <c r="M514" s="16" t="s">
        <v>1679</v>
      </c>
      <c r="N514" s="16"/>
      <c r="O514" s="12">
        <v>2400</v>
      </c>
      <c r="P514" s="12">
        <v>390</v>
      </c>
      <c r="Q514" s="21" t="s">
        <v>52</v>
      </c>
      <c r="R514" s="18" t="b">
        <v>1</v>
      </c>
      <c r="S514" s="18" t="b">
        <v>1</v>
      </c>
      <c r="T514" s="18" t="b">
        <v>1</v>
      </c>
      <c r="U514" s="18" t="b">
        <v>1</v>
      </c>
    </row>
    <row r="515" spans="1:21" ht="12.75">
      <c r="A515" s="8" t="e">
        <f t="shared" ca="1" si="40"/>
        <v>#NAME?</v>
      </c>
      <c r="B515" s="19">
        <v>44789</v>
      </c>
      <c r="C515" s="9">
        <v>88101141</v>
      </c>
      <c r="D515" s="10" t="s">
        <v>845</v>
      </c>
      <c r="E515" s="20" t="s">
        <v>846</v>
      </c>
      <c r="F515" s="12" t="s">
        <v>847</v>
      </c>
      <c r="G515" s="12" t="s">
        <v>740</v>
      </c>
      <c r="H515" s="12" t="s">
        <v>57</v>
      </c>
      <c r="I515" s="12" t="b">
        <f>VLOOKUP(H515,'Partner info'!$A$3:$B$100,2,FALSE)</f>
        <v>1</v>
      </c>
      <c r="J515" s="13" t="s">
        <v>24</v>
      </c>
      <c r="K515" s="14" t="s">
        <v>25</v>
      </c>
      <c r="L515" s="15" t="s">
        <v>338</v>
      </c>
      <c r="M515" s="16" t="e">
        <f ca="1">_xludf.IFS(L515="4 - minor defects","&lt;Please add description&gt;",L515="5 - damaged","&lt;Please add description&gt;",L515="6 - redesigned","&lt;Please add description&gt;",L515="1 - as new"," ",L515="2 - very good condition"," ",L515="3 - good condition"," ",L515=""," ")</f>
        <v>#NAME?</v>
      </c>
      <c r="N515" s="16"/>
      <c r="O515" s="12">
        <v>1900</v>
      </c>
      <c r="P515" s="21">
        <v>665</v>
      </c>
      <c r="Q515" s="21" t="s">
        <v>40</v>
      </c>
      <c r="R515" s="18" t="b">
        <v>0</v>
      </c>
      <c r="S515" s="18" t="b">
        <v>0</v>
      </c>
      <c r="T515" s="18" t="b">
        <v>0</v>
      </c>
      <c r="U515" s="18" t="b">
        <v>0</v>
      </c>
    </row>
    <row r="516" spans="1:21" ht="12.75">
      <c r="A516" s="8" t="e">
        <f t="shared" ca="1" si="40"/>
        <v>#NAME?</v>
      </c>
      <c r="B516" s="19">
        <v>45188</v>
      </c>
      <c r="C516" s="22">
        <v>89004366</v>
      </c>
      <c r="D516" s="10" t="s">
        <v>2413</v>
      </c>
      <c r="E516" s="11" t="str">
        <f>CONCATENATE("https://fjong.com/admin/pages/edit-",LEFT(D516,FIND(".",D516) - 1),"/",D516)</f>
        <v>https://fjong.com/admin/pages/edit-outfit/outfit.67bddd3e734f4c8388382cf9a0e60e28</v>
      </c>
      <c r="F516" s="23" t="s">
        <v>2414</v>
      </c>
      <c r="G516" s="23" t="s">
        <v>2219</v>
      </c>
      <c r="H516" s="12" t="s">
        <v>573</v>
      </c>
      <c r="I516" s="12" t="b">
        <f>VLOOKUP(H516,'Partner info'!$A$3:$B$100,2,FALSE)</f>
        <v>1</v>
      </c>
      <c r="J516" s="13" t="s">
        <v>24</v>
      </c>
      <c r="K516" s="14" t="s">
        <v>25</v>
      </c>
      <c r="L516" s="15" t="s">
        <v>338</v>
      </c>
      <c r="M516" s="16" t="s">
        <v>1686</v>
      </c>
      <c r="N516" s="16"/>
      <c r="O516" s="12">
        <v>1900</v>
      </c>
      <c r="P516" s="12">
        <v>699</v>
      </c>
      <c r="Q516" s="21" t="s">
        <v>40</v>
      </c>
      <c r="R516" s="18" t="b">
        <v>0</v>
      </c>
      <c r="S516" s="18" t="b">
        <v>0</v>
      </c>
      <c r="T516" s="18" t="b">
        <v>0</v>
      </c>
      <c r="U516" s="18" t="b">
        <v>0</v>
      </c>
    </row>
    <row r="517" spans="1:21" ht="12.75">
      <c r="A517" s="8" t="e">
        <f t="shared" ca="1" si="40"/>
        <v>#NAME?</v>
      </c>
      <c r="B517" s="9" t="s">
        <v>295</v>
      </c>
      <c r="C517" s="22">
        <v>88000792</v>
      </c>
      <c r="D517" s="23" t="s">
        <v>459</v>
      </c>
      <c r="E517" s="11" t="str">
        <f>CONCATENATE("https://fjong.com/admin/pages/edit-",LEFT(D517,FIND(".",D517) - 1),"/",D517)</f>
        <v>https://fjong.com/admin/pages/edit-outfit/outfit.682cad04f9644aa692e0326d850b670d</v>
      </c>
      <c r="F517" s="23" t="s">
        <v>460</v>
      </c>
      <c r="G517" s="23" t="s">
        <v>88</v>
      </c>
      <c r="H517" s="12" t="s">
        <v>32</v>
      </c>
      <c r="I517" s="12" t="b">
        <f>VLOOKUP(H517,'Partner info'!$A$3:$B$100,2,FALSE)</f>
        <v>1</v>
      </c>
      <c r="J517" s="13" t="s">
        <v>24</v>
      </c>
      <c r="K517" s="14" t="s">
        <v>25</v>
      </c>
      <c r="L517" s="15" t="s">
        <v>338</v>
      </c>
      <c r="M517" s="16" t="e">
        <f ca="1">_xludf.IFS(L517="4 - minor defects","&lt;Please add description&gt;",L517="5 - damaged","&lt;Please add description&gt;",L517="6 - redesigned","&lt;Please add description&gt;",L517="1 - as new"," ",L517="2 - very good condition"," ",L517="3 - good condition"," ",L517=""," ")</f>
        <v>#NAME?</v>
      </c>
      <c r="N517" s="16"/>
      <c r="O517" s="12">
        <v>2000</v>
      </c>
      <c r="P517" s="12">
        <v>699</v>
      </c>
      <c r="Q517" s="21" t="s">
        <v>190</v>
      </c>
      <c r="R517" s="18" t="b">
        <v>1</v>
      </c>
      <c r="S517" s="18" t="b">
        <v>0</v>
      </c>
      <c r="T517" s="18" t="b">
        <v>0</v>
      </c>
      <c r="U517" s="18" t="b">
        <v>0</v>
      </c>
    </row>
    <row r="518" spans="1:21" ht="12.75">
      <c r="A518" s="1" t="e">
        <f t="shared" ca="1" si="40"/>
        <v>#NAME?</v>
      </c>
      <c r="B518" s="9" t="s">
        <v>20</v>
      </c>
      <c r="C518" s="9">
        <v>10689950</v>
      </c>
      <c r="D518" s="10" t="s">
        <v>744</v>
      </c>
      <c r="E518" s="11" t="str">
        <f>CONCATENATE("https://fjong.com/admin/pages/edit-",LEFT(D518,FIND(".",D518) - 1),"/",D518)</f>
        <v>https://fjong.com/admin/pages/edit-outfit/outfit.684efa997862433aaf292a14289eaa4a</v>
      </c>
      <c r="F518" s="12" t="s">
        <v>745</v>
      </c>
      <c r="G518" s="12" t="s">
        <v>395</v>
      </c>
      <c r="H518" s="12" t="s">
        <v>32</v>
      </c>
      <c r="I518" s="12" t="b">
        <f>VLOOKUP(H518,'Partner info'!$A$3:$B$100,2,FALSE)</f>
        <v>1</v>
      </c>
      <c r="J518" s="13" t="s">
        <v>24</v>
      </c>
      <c r="K518" s="14" t="s">
        <v>25</v>
      </c>
      <c r="L518" s="15" t="s">
        <v>286</v>
      </c>
      <c r="M518" s="16" t="s">
        <v>1692</v>
      </c>
      <c r="N518" s="16"/>
      <c r="O518" s="12">
        <v>2500</v>
      </c>
      <c r="P518" s="12">
        <v>650</v>
      </c>
      <c r="Q518" s="21" t="s">
        <v>52</v>
      </c>
      <c r="R518" s="18" t="b">
        <v>0</v>
      </c>
      <c r="S518" s="18" t="b">
        <v>1</v>
      </c>
      <c r="T518" s="18" t="b">
        <v>1</v>
      </c>
      <c r="U518" s="18" t="b">
        <v>0</v>
      </c>
    </row>
    <row r="519" spans="1:21" ht="12.75">
      <c r="A519" s="8" t="e">
        <f t="shared" ca="1" si="40"/>
        <v>#NAME?</v>
      </c>
      <c r="B519" s="9" t="s">
        <v>295</v>
      </c>
      <c r="C519" s="22">
        <v>89001866</v>
      </c>
      <c r="D519" s="23" t="s">
        <v>450</v>
      </c>
      <c r="E519" s="11" t="str">
        <f>CONCATENATE("https://fjong.com/admin/pages/edit-",LEFT(D519,FIND(".",D519) - 1),"/",D519)</f>
        <v>https://fjong.com/admin/pages/edit-outfit/outfit.68619657037e49be85070ff82067b940</v>
      </c>
      <c r="F519" s="23" t="s">
        <v>451</v>
      </c>
      <c r="G519" s="23" t="s">
        <v>364</v>
      </c>
      <c r="H519" s="12" t="s">
        <v>32</v>
      </c>
      <c r="I519" s="12" t="b">
        <f>VLOOKUP(H519,'Partner info'!$A$3:$B$100,2,FALSE)</f>
        <v>1</v>
      </c>
      <c r="J519" s="13" t="s">
        <v>24</v>
      </c>
      <c r="K519" s="14" t="s">
        <v>25</v>
      </c>
      <c r="L519" s="15" t="s">
        <v>338</v>
      </c>
      <c r="M519" s="16" t="s">
        <v>1696</v>
      </c>
      <c r="N519" s="16"/>
      <c r="O519" s="12">
        <v>2000</v>
      </c>
      <c r="P519" s="12">
        <v>800</v>
      </c>
      <c r="Q519" s="12"/>
      <c r="R519" s="18" t="b">
        <v>1</v>
      </c>
      <c r="S519" s="18" t="b">
        <v>0</v>
      </c>
      <c r="T519" s="18" t="b">
        <v>0</v>
      </c>
      <c r="U519" s="18" t="b">
        <v>0</v>
      </c>
    </row>
    <row r="520" spans="1:21" ht="15" customHeight="1">
      <c r="A520" s="1" t="e">
        <f t="shared" ca="1" si="40"/>
        <v>#NAME?</v>
      </c>
      <c r="B520" s="19">
        <v>45272</v>
      </c>
      <c r="C520" s="22">
        <v>88200670</v>
      </c>
      <c r="D520" s="10" t="s">
        <v>2283</v>
      </c>
      <c r="E520" s="11" t="str">
        <f>CONCATENATE("https://fjong.com/admin/pages/edit-",LEFT(D520,FIND(".",D520) - 1),"/",D520)</f>
        <v>https://fjong.com/admin/pages/edit-outfit/outfit.6863ca63479f407698d3588283a2402c</v>
      </c>
      <c r="F520" s="23" t="s">
        <v>2284</v>
      </c>
      <c r="G520" s="23" t="s">
        <v>906</v>
      </c>
      <c r="H520" s="12" t="s">
        <v>906</v>
      </c>
      <c r="I520" s="12" t="b">
        <f>VLOOKUP(H520,'Partner info'!$A$3:$B$100,2,FALSE)</f>
        <v>1</v>
      </c>
      <c r="J520" s="13" t="s">
        <v>24</v>
      </c>
      <c r="K520" s="14" t="s">
        <v>25</v>
      </c>
      <c r="L520" s="15" t="s">
        <v>286</v>
      </c>
      <c r="M520" s="16" t="s">
        <v>1699</v>
      </c>
      <c r="N520" s="16"/>
      <c r="O520" s="12">
        <v>2000</v>
      </c>
      <c r="P520" s="12">
        <v>450</v>
      </c>
      <c r="Q520" s="21" t="s">
        <v>52</v>
      </c>
      <c r="R520" s="18" t="b">
        <v>0</v>
      </c>
      <c r="S520" s="18" t="b">
        <v>1</v>
      </c>
      <c r="T520" s="18" t="b">
        <v>1</v>
      </c>
      <c r="U520" s="18" t="b">
        <v>1</v>
      </c>
    </row>
    <row r="521" spans="1:21" ht="12.75">
      <c r="A521" s="8" t="e">
        <f t="shared" ca="1" si="40"/>
        <v>#NAME?</v>
      </c>
      <c r="B521" s="9" t="s">
        <v>3078</v>
      </c>
      <c r="C521" s="22">
        <v>89006553</v>
      </c>
      <c r="D521" s="10" t="s">
        <v>3386</v>
      </c>
      <c r="E521" s="11" t="str">
        <f>CONCATENATE("https://fjong.com/admin/pages/edit-",LEFT(D521,FIND(".",D521) - 1),"/",D521)</f>
        <v>https://fjong.com/admin/pages/edit-outfit/outfit.68697097760e40e6863c0c950cb2f8cc</v>
      </c>
      <c r="F521" s="23" t="s">
        <v>3387</v>
      </c>
      <c r="G521" s="23" t="s">
        <v>592</v>
      </c>
      <c r="H521" s="12" t="s">
        <v>2991</v>
      </c>
      <c r="I521" s="12" t="b">
        <f>VLOOKUP(H521,'Partner info'!$A$3:$B$100,2,FALSE)</f>
        <v>1</v>
      </c>
      <c r="J521" s="13" t="s">
        <v>24</v>
      </c>
      <c r="K521" s="14" t="s">
        <v>25</v>
      </c>
      <c r="L521" s="15" t="s">
        <v>338</v>
      </c>
      <c r="M521" s="16" t="s">
        <v>1703</v>
      </c>
      <c r="N521" s="16"/>
      <c r="O521" s="12">
        <v>1200</v>
      </c>
      <c r="P521" s="12">
        <v>500</v>
      </c>
      <c r="Q521" s="12"/>
      <c r="R521" s="18" t="b">
        <v>1</v>
      </c>
      <c r="S521" s="18" t="b">
        <v>0</v>
      </c>
      <c r="T521" s="18" t="b">
        <v>0</v>
      </c>
      <c r="U521" s="18" t="b">
        <v>0</v>
      </c>
    </row>
    <row r="522" spans="1:21" ht="12.75">
      <c r="A522" s="1" t="e">
        <f t="shared" ca="1" si="40"/>
        <v>#NAME?</v>
      </c>
      <c r="B522" s="19">
        <v>45092</v>
      </c>
      <c r="C522" s="22">
        <v>88100363</v>
      </c>
      <c r="D522" s="10" t="s">
        <v>1310</v>
      </c>
      <c r="E522" s="11" t="str">
        <f>CONCATENATE("https://fjong.com/admin/pages/edit-",LEFT(D522,FIND(".",D522) - 1),"/",D522)</f>
        <v>https://fjong.com/admin/pages/edit-outfit/outfit.688665113d8c4d13bae1db16e822454c</v>
      </c>
      <c r="F522" s="23" t="s">
        <v>1311</v>
      </c>
      <c r="G522" s="23" t="s">
        <v>994</v>
      </c>
      <c r="H522" s="12" t="s">
        <v>89</v>
      </c>
      <c r="I522" s="12" t="b">
        <f>VLOOKUP(H522,'Partner info'!$A$3:$B$100,2,FALSE)</f>
        <v>1</v>
      </c>
      <c r="J522" s="13" t="s">
        <v>24</v>
      </c>
      <c r="K522" s="48" t="s">
        <v>61</v>
      </c>
      <c r="L522" s="49" t="s">
        <v>338</v>
      </c>
      <c r="M522" s="50"/>
      <c r="N522" s="50" t="s">
        <v>1709</v>
      </c>
      <c r="O522" s="46"/>
      <c r="P522" s="46"/>
      <c r="Q522" s="46"/>
      <c r="R522" s="51" t="b">
        <v>0</v>
      </c>
      <c r="S522" s="51" t="b">
        <v>0</v>
      </c>
      <c r="T522" s="51" t="b">
        <v>0</v>
      </c>
      <c r="U522" s="51" t="b">
        <v>0</v>
      </c>
    </row>
    <row r="523" spans="1:21" ht="12.75">
      <c r="A523" s="1" t="e">
        <f t="shared" ca="1" si="40"/>
        <v>#NAME?</v>
      </c>
      <c r="B523" s="19" t="s">
        <v>20</v>
      </c>
      <c r="C523" s="9" t="s">
        <v>2090</v>
      </c>
      <c r="D523" s="10" t="s">
        <v>2091</v>
      </c>
      <c r="E523" s="20" t="str">
        <f>CONCATENATE("https://fjong.com/admin/pages/edit-",LEFT(D523,FIND(".",D523) - 1),"/",D523)</f>
        <v>https://fjong.com/admin/pages/edit-outfit/outfit.68912353410648d98b7cdb42a5b26863</v>
      </c>
      <c r="F523" s="12" t="s">
        <v>2092</v>
      </c>
      <c r="G523" s="12" t="s">
        <v>523</v>
      </c>
      <c r="H523" s="12" t="s">
        <v>57</v>
      </c>
      <c r="I523" s="12" t="b">
        <f>VLOOKUP(H523,'Partner info'!$A$3:$B$100,2,FALSE)</f>
        <v>1</v>
      </c>
      <c r="J523" s="13" t="s">
        <v>24</v>
      </c>
      <c r="K523" s="48" t="s">
        <v>61</v>
      </c>
      <c r="L523" s="49" t="s">
        <v>338</v>
      </c>
      <c r="M523" s="50"/>
      <c r="N523" s="50" t="s">
        <v>1709</v>
      </c>
      <c r="O523" s="46"/>
      <c r="P523" s="46"/>
      <c r="Q523" s="46"/>
      <c r="R523" s="51" t="b">
        <v>0</v>
      </c>
      <c r="S523" s="51" t="b">
        <v>0</v>
      </c>
      <c r="T523" s="51" t="b">
        <v>0</v>
      </c>
      <c r="U523" s="51" t="b">
        <v>0</v>
      </c>
    </row>
    <row r="524" spans="1:21" ht="12.75">
      <c r="A524" s="8" t="e">
        <f t="shared" ca="1" si="40"/>
        <v>#NAME?</v>
      </c>
      <c r="B524" s="9" t="s">
        <v>3078</v>
      </c>
      <c r="C524" s="22">
        <v>89006319</v>
      </c>
      <c r="D524" s="10" t="s">
        <v>3200</v>
      </c>
      <c r="E524" s="11" t="str">
        <f>CONCATENATE("https://fjong.com/admin/pages/edit-",LEFT(D524,FIND(".",D524) - 1),"/",D524)</f>
        <v>https://fjong.com/admin/pages/edit-outfit/outfit.68d2589809944576b99de80e2974f093</v>
      </c>
      <c r="F524" s="23" t="s">
        <v>3201</v>
      </c>
      <c r="G524" s="23" t="s">
        <v>2219</v>
      </c>
      <c r="H524" s="12" t="s">
        <v>573</v>
      </c>
      <c r="I524" s="12" t="b">
        <f>VLOOKUP(H524,'Partner info'!$A$3:$B$100,2,FALSE)</f>
        <v>1</v>
      </c>
      <c r="J524" s="13" t="s">
        <v>24</v>
      </c>
      <c r="K524" s="14" t="s">
        <v>25</v>
      </c>
      <c r="L524" s="15" t="s">
        <v>338</v>
      </c>
      <c r="M524" s="16" t="s">
        <v>1717</v>
      </c>
      <c r="N524" s="16"/>
      <c r="O524" s="12">
        <v>2000</v>
      </c>
      <c r="P524" s="21">
        <v>700</v>
      </c>
      <c r="Q524" s="21"/>
      <c r="R524" s="18" t="b">
        <v>1</v>
      </c>
      <c r="S524" s="18" t="b">
        <v>0</v>
      </c>
      <c r="T524" s="18" t="b">
        <v>0</v>
      </c>
      <c r="U524" s="18" t="b">
        <v>0</v>
      </c>
    </row>
    <row r="525" spans="1:21" ht="12.75">
      <c r="A525" s="8" t="e">
        <f t="shared" ca="1" si="40"/>
        <v>#NAME?</v>
      </c>
      <c r="B525" s="9" t="s">
        <v>20</v>
      </c>
      <c r="C525" s="24" t="s">
        <v>2055</v>
      </c>
      <c r="D525" s="25" t="s">
        <v>2056</v>
      </c>
      <c r="E525" s="11" t="str">
        <f>CONCATENATE("https://fjong.com/admin/pages/edit-",LEFT(D525,FIND(".",D525) - 1),"/",D525)</f>
        <v>https://fjong.com/admin/pages/edit-outfit/outfit.690b9845885f4f4c881b3bd004c592aa</v>
      </c>
      <c r="F525" s="26" t="s">
        <v>2057</v>
      </c>
      <c r="G525" s="26" t="s">
        <v>216</v>
      </c>
      <c r="H525" s="26" t="s">
        <v>57</v>
      </c>
      <c r="I525" s="12" t="b">
        <f>VLOOKUP(H525,'Partner info'!$A$3:$B$100,2,FALSE)</f>
        <v>1</v>
      </c>
      <c r="J525" s="13" t="s">
        <v>24</v>
      </c>
      <c r="K525" s="14" t="s">
        <v>25</v>
      </c>
      <c r="L525" s="15" t="s">
        <v>338</v>
      </c>
      <c r="M525" s="16" t="s">
        <v>1721</v>
      </c>
      <c r="N525" s="16"/>
      <c r="O525" s="12">
        <v>1900</v>
      </c>
      <c r="P525" s="12">
        <v>800</v>
      </c>
      <c r="Q525" s="12"/>
      <c r="R525" s="18" t="b">
        <v>1</v>
      </c>
      <c r="S525" s="18" t="b">
        <v>0</v>
      </c>
      <c r="T525" s="18" t="b">
        <v>0</v>
      </c>
      <c r="U525" s="18" t="b">
        <v>0</v>
      </c>
    </row>
    <row r="526" spans="1:21" ht="12.75">
      <c r="A526" s="8" t="e">
        <f t="shared" ca="1" si="40"/>
        <v>#NAME?</v>
      </c>
      <c r="B526" s="19">
        <v>45188</v>
      </c>
      <c r="C526" s="22">
        <v>89003219</v>
      </c>
      <c r="D526" s="10" t="s">
        <v>2420</v>
      </c>
      <c r="E526" s="11" t="str">
        <f>CONCATENATE("https://fjong.com/admin/pages/edit-",LEFT(D526,FIND(".",D526) - 1),"/",D526)</f>
        <v>https://fjong.com/admin/pages/edit-outfit/outfit.69315a3e5eb046a6bcba4c6a21b7f26d</v>
      </c>
      <c r="F526" s="23" t="s">
        <v>2421</v>
      </c>
      <c r="G526" s="23" t="s">
        <v>618</v>
      </c>
      <c r="H526" s="12" t="s">
        <v>573</v>
      </c>
      <c r="I526" s="12" t="b">
        <f>VLOOKUP(H526,'Partner info'!$A$3:$B$100,2,FALSE)</f>
        <v>1</v>
      </c>
      <c r="J526" s="13" t="s">
        <v>24</v>
      </c>
      <c r="K526" s="14" t="s">
        <v>25</v>
      </c>
      <c r="L526" s="15" t="s">
        <v>338</v>
      </c>
      <c r="M526" s="16" t="s">
        <v>473</v>
      </c>
      <c r="N526" s="16"/>
      <c r="O526" s="12">
        <v>2300</v>
      </c>
      <c r="P526" s="21">
        <v>805</v>
      </c>
      <c r="Q526" s="21" t="s">
        <v>40</v>
      </c>
      <c r="R526" s="18" t="b">
        <v>0</v>
      </c>
      <c r="S526" s="18" t="b">
        <v>0</v>
      </c>
      <c r="T526" s="18" t="b">
        <v>0</v>
      </c>
      <c r="U526" s="18" t="b">
        <v>0</v>
      </c>
    </row>
    <row r="527" spans="1:21" ht="12.75">
      <c r="A527" s="8" t="e">
        <f t="shared" ca="1" si="40"/>
        <v>#NAME?</v>
      </c>
      <c r="B527" s="19">
        <v>44938</v>
      </c>
      <c r="C527" s="9">
        <v>89003110</v>
      </c>
      <c r="D527" s="10" t="s">
        <v>85</v>
      </c>
      <c r="E527" s="20" t="s">
        <v>86</v>
      </c>
      <c r="F527" s="20" t="s">
        <v>87</v>
      </c>
      <c r="G527" s="12" t="s">
        <v>88</v>
      </c>
      <c r="H527" s="12" t="s">
        <v>89</v>
      </c>
      <c r="I527" s="12" t="b">
        <f>VLOOKUP(H527,'Partner info'!$A$3:$B$100,2,FALSE)</f>
        <v>1</v>
      </c>
      <c r="J527" s="13" t="s">
        <v>24</v>
      </c>
      <c r="K527" s="14" t="s">
        <v>61</v>
      </c>
      <c r="L527" s="15" t="s">
        <v>338</v>
      </c>
      <c r="M527" s="16" t="s">
        <v>473</v>
      </c>
      <c r="N527" s="16"/>
      <c r="O527" s="12">
        <v>2000</v>
      </c>
      <c r="P527" s="12">
        <v>700</v>
      </c>
      <c r="Q527" s="12"/>
      <c r="R527" s="18" t="b">
        <v>0</v>
      </c>
      <c r="S527" s="18" t="b">
        <v>0</v>
      </c>
      <c r="T527" s="18" t="b">
        <v>0</v>
      </c>
      <c r="U527" s="18" t="b">
        <v>0</v>
      </c>
    </row>
    <row r="528" spans="1:21" ht="12.75">
      <c r="A528" s="8" t="e">
        <f t="shared" ca="1" si="40"/>
        <v>#NAME?</v>
      </c>
      <c r="B528" s="19">
        <v>45184</v>
      </c>
      <c r="C528" s="22">
        <v>89005468</v>
      </c>
      <c r="D528" s="81" t="s">
        <v>3009</v>
      </c>
      <c r="E528" s="11" t="str">
        <f>CONCATENATE("https://fjong.com/admin/pages/edit-",LEFT(D528,FIND(".",D528) - 1),"/",D528)</f>
        <v>https://fjong.com/admin/pages/edit-outfit/outfit.6a0ee820e93d45bb86077aa56e1c231a</v>
      </c>
      <c r="F528" s="82" t="s">
        <v>3010</v>
      </c>
      <c r="G528" s="23" t="s">
        <v>99</v>
      </c>
      <c r="H528" s="83" t="s">
        <v>32</v>
      </c>
      <c r="I528" s="12" t="b">
        <f>VLOOKUP(H528,'Partner info'!$A$3:$B$100,2,FALSE)</f>
        <v>1</v>
      </c>
      <c r="J528" s="13" t="s">
        <v>24</v>
      </c>
      <c r="K528" s="14" t="s">
        <v>25</v>
      </c>
      <c r="L528" s="15" t="s">
        <v>338</v>
      </c>
      <c r="M528" s="16" t="s">
        <v>1732</v>
      </c>
      <c r="N528" s="16"/>
      <c r="O528" s="12">
        <v>1000</v>
      </c>
      <c r="P528" s="12">
        <v>400</v>
      </c>
      <c r="Q528" s="12"/>
      <c r="R528" s="18" t="b">
        <v>1</v>
      </c>
      <c r="S528" s="18" t="b">
        <v>0</v>
      </c>
      <c r="T528" s="18" t="b">
        <v>0</v>
      </c>
      <c r="U528" s="18" t="b">
        <v>0</v>
      </c>
    </row>
    <row r="529" spans="1:21" ht="12.75">
      <c r="A529" s="8" t="e">
        <f t="shared" ca="1" si="40"/>
        <v>#NAME?</v>
      </c>
      <c r="B529" s="9" t="s">
        <v>3078</v>
      </c>
      <c r="C529" s="22">
        <v>88200940</v>
      </c>
      <c r="D529" s="10" t="s">
        <v>3175</v>
      </c>
      <c r="E529" s="11" t="str">
        <f>CONCATENATE("https://fjong.com/admin/pages/edit-",LEFT(D529,FIND(".",D529) - 1),"/",D529)</f>
        <v>https://fjong.com/admin/pages/edit-outfit/outfit.6a1d1537d3e54cbfbc8b2bcda3b619ad</v>
      </c>
      <c r="F529" s="23" t="s">
        <v>3176</v>
      </c>
      <c r="G529" s="23" t="s">
        <v>31</v>
      </c>
      <c r="H529" s="12" t="s">
        <v>31</v>
      </c>
      <c r="I529" s="12" t="b">
        <f>VLOOKUP(H529,'Partner info'!$A$3:$B$100,2,FALSE)</f>
        <v>1</v>
      </c>
      <c r="J529" s="13" t="s">
        <v>24</v>
      </c>
      <c r="K529" s="14" t="s">
        <v>25</v>
      </c>
      <c r="L529" s="15" t="s">
        <v>338</v>
      </c>
      <c r="M529" s="16" t="s">
        <v>1736</v>
      </c>
      <c r="N529" s="16"/>
      <c r="O529" s="12">
        <v>3500</v>
      </c>
      <c r="P529" s="12">
        <v>1200</v>
      </c>
      <c r="Q529" s="12"/>
      <c r="R529" s="18" t="b">
        <v>1</v>
      </c>
      <c r="S529" s="18" t="b">
        <v>0</v>
      </c>
      <c r="T529" s="18" t="b">
        <v>0</v>
      </c>
      <c r="U529" s="18" t="b">
        <v>0</v>
      </c>
    </row>
    <row r="530" spans="1:21" ht="12.75">
      <c r="A530" s="8" t="e">
        <f t="shared" ca="1" si="40"/>
        <v>#NAME?</v>
      </c>
      <c r="B530" s="19" t="s">
        <v>20</v>
      </c>
      <c r="C530" s="9">
        <v>88100343</v>
      </c>
      <c r="D530" s="10" t="s">
        <v>1269</v>
      </c>
      <c r="E530" s="20" t="str">
        <f>CONCATENATE("https://fjong.com/admin/pages/edit-",LEFT(D530,FIND(".",D530) - 1),"/",D530)</f>
        <v>https://fjong.com/admin/pages/edit-outfit/outfit.6ac4c823524146de990ca1ad979e6388</v>
      </c>
      <c r="F530" s="12" t="s">
        <v>1270</v>
      </c>
      <c r="G530" s="12" t="s">
        <v>737</v>
      </c>
      <c r="H530" s="12" t="s">
        <v>89</v>
      </c>
      <c r="I530" s="12" t="b">
        <f>VLOOKUP(H530,'Partner info'!$A$3:$B$100,2,FALSE)</f>
        <v>1</v>
      </c>
      <c r="J530" s="13" t="s">
        <v>24</v>
      </c>
      <c r="K530" s="14" t="s">
        <v>25</v>
      </c>
      <c r="L530" s="15" t="s">
        <v>338</v>
      </c>
      <c r="M530" s="16" t="s">
        <v>1740</v>
      </c>
      <c r="N530" s="16"/>
      <c r="O530" s="12">
        <v>4000</v>
      </c>
      <c r="P530" s="12">
        <v>1200</v>
      </c>
      <c r="Q530" s="12"/>
      <c r="R530" s="18" t="b">
        <v>1</v>
      </c>
      <c r="S530" s="18" t="b">
        <v>0</v>
      </c>
      <c r="T530" s="18" t="b">
        <v>0</v>
      </c>
      <c r="U530" s="18" t="b">
        <v>0</v>
      </c>
    </row>
    <row r="531" spans="1:21" ht="12.75">
      <c r="A531" s="8" t="e">
        <f t="shared" ca="1" si="40"/>
        <v>#NAME?</v>
      </c>
      <c r="B531" s="19">
        <v>45188</v>
      </c>
      <c r="C531" s="22">
        <v>89003163</v>
      </c>
      <c r="D531" s="10" t="s">
        <v>2418</v>
      </c>
      <c r="E531" s="11" t="str">
        <f>CONCATENATE("https://fjong.com/admin/pages/edit-",LEFT(D531,FIND(".",D531) - 1),"/",D531)</f>
        <v>https://fjong.com/admin/pages/edit-outfit/outfit.6b641544a5f549ff8593ea9a06facbec</v>
      </c>
      <c r="F531" s="23" t="s">
        <v>2419</v>
      </c>
      <c r="G531" s="23" t="s">
        <v>618</v>
      </c>
      <c r="H531" s="12" t="s">
        <v>573</v>
      </c>
      <c r="I531" s="12" t="b">
        <f>VLOOKUP(H531,'Partner info'!$A$3:$B$100,2,FALSE)</f>
        <v>1</v>
      </c>
      <c r="J531" s="13" t="s">
        <v>24</v>
      </c>
      <c r="K531" s="14" t="s">
        <v>25</v>
      </c>
      <c r="L531" s="15" t="s">
        <v>338</v>
      </c>
      <c r="M531" s="16" t="s">
        <v>1743</v>
      </c>
      <c r="N531" s="16"/>
      <c r="O531" s="12">
        <v>2000</v>
      </c>
      <c r="P531" s="12">
        <v>700</v>
      </c>
      <c r="Q531" s="12"/>
      <c r="R531" s="18" t="b">
        <v>1</v>
      </c>
      <c r="S531" s="18" t="b">
        <v>0</v>
      </c>
      <c r="T531" s="18" t="b">
        <v>0</v>
      </c>
      <c r="U531" s="18" t="b">
        <v>0</v>
      </c>
    </row>
    <row r="532" spans="1:21" ht="12.75">
      <c r="A532" s="8" t="e">
        <f t="shared" ca="1" si="40"/>
        <v>#NAME?</v>
      </c>
      <c r="B532" s="9" t="s">
        <v>20</v>
      </c>
      <c r="C532" s="9">
        <v>88101229</v>
      </c>
      <c r="D532" s="10" t="s">
        <v>694</v>
      </c>
      <c r="E532" s="11" t="str">
        <f>CONCATENATE("https://fjong.com/admin/pages/edit-",LEFT(D532,FIND(".",D532) - 1),"/",D532)</f>
        <v>https://fjong.com/admin/pages/edit-outfit/outfit.6c1f0b7f75354e9199e1573f49ecf08e</v>
      </c>
      <c r="F532" s="12" t="s">
        <v>693</v>
      </c>
      <c r="G532" s="12" t="s">
        <v>402</v>
      </c>
      <c r="H532" s="12" t="s">
        <v>57</v>
      </c>
      <c r="I532" s="12" t="b">
        <f>VLOOKUP(H532,'Partner info'!$A$3:$B$100,2,FALSE)</f>
        <v>1</v>
      </c>
      <c r="J532" s="13" t="s">
        <v>24</v>
      </c>
      <c r="K532" s="14" t="s">
        <v>25</v>
      </c>
      <c r="L532" s="15" t="s">
        <v>338</v>
      </c>
      <c r="M532" s="16" t="s">
        <v>1747</v>
      </c>
      <c r="N532" s="16"/>
      <c r="O532" s="12">
        <v>1300</v>
      </c>
      <c r="P532" s="12">
        <v>500</v>
      </c>
      <c r="Q532" s="12"/>
      <c r="R532" s="18" t="b">
        <v>1</v>
      </c>
      <c r="S532" s="18" t="b">
        <v>0</v>
      </c>
      <c r="T532" s="18" t="b">
        <v>0</v>
      </c>
      <c r="U532" s="18" t="b">
        <v>0</v>
      </c>
    </row>
    <row r="533" spans="1:21" ht="12.75">
      <c r="A533" s="8" t="e">
        <f t="shared" ca="1" si="40"/>
        <v>#NAME?</v>
      </c>
      <c r="B533" s="9" t="s">
        <v>3078</v>
      </c>
      <c r="C533" s="22">
        <v>88101207</v>
      </c>
      <c r="D533" s="10" t="s">
        <v>3361</v>
      </c>
      <c r="E533" s="11" t="str">
        <f>CONCATENATE("https://fjong.com/admin/pages/edit-",LEFT(D533,FIND(".",D533) - 1),"/",D533)</f>
        <v>https://fjong.com/admin/pages/edit-outfit/outfit.6ca04d96536c4686b18c7f9b0223b1c6</v>
      </c>
      <c r="F533" s="23" t="s">
        <v>3167</v>
      </c>
      <c r="G533" s="23" t="s">
        <v>347</v>
      </c>
      <c r="H533" s="12" t="s">
        <v>57</v>
      </c>
      <c r="I533" s="12" t="b">
        <f>VLOOKUP(H533,'Partner info'!$A$3:$B$100,2,FALSE)</f>
        <v>1</v>
      </c>
      <c r="J533" s="13" t="s">
        <v>24</v>
      </c>
      <c r="K533" s="14" t="s">
        <v>25</v>
      </c>
      <c r="L533" s="15" t="s">
        <v>338</v>
      </c>
      <c r="M533" s="16" t="s">
        <v>1751</v>
      </c>
      <c r="N533" s="16"/>
      <c r="O533" s="12">
        <v>2200</v>
      </c>
      <c r="P533" s="12">
        <v>700</v>
      </c>
      <c r="Q533" s="12"/>
      <c r="R533" s="18" t="b">
        <v>1</v>
      </c>
      <c r="S533" s="18" t="b">
        <v>0</v>
      </c>
      <c r="T533" s="18" t="b">
        <v>0</v>
      </c>
      <c r="U533" s="18" t="b">
        <v>0</v>
      </c>
    </row>
    <row r="534" spans="1:21" ht="12.75">
      <c r="A534" s="8" t="e">
        <f t="shared" ca="1" si="40"/>
        <v>#NAME?</v>
      </c>
      <c r="B534" s="19">
        <v>45188</v>
      </c>
      <c r="C534" s="22">
        <v>89007293</v>
      </c>
      <c r="D534" s="10" t="s">
        <v>2371</v>
      </c>
      <c r="E534" s="11" t="str">
        <f>CONCATENATE("https://fjong.com/admin/pages/edit-",LEFT(D534,FIND(".",D534) - 1),"/",D534)</f>
        <v>https://fjong.com/admin/pages/edit-outfit/outfit.6cbcf8cae77e48ea9c55009484798c15</v>
      </c>
      <c r="F534" s="23" t="s">
        <v>2358</v>
      </c>
      <c r="G534" s="23" t="s">
        <v>2259</v>
      </c>
      <c r="H534" s="12" t="s">
        <v>2259</v>
      </c>
      <c r="I534" s="12" t="b">
        <f>VLOOKUP(H534,'Partner info'!$A$3:$B$100,2,FALSE)</f>
        <v>1</v>
      </c>
      <c r="J534" s="13" t="s">
        <v>24</v>
      </c>
      <c r="K534" s="14" t="s">
        <v>25</v>
      </c>
      <c r="L534" s="15" t="s">
        <v>338</v>
      </c>
      <c r="M534" s="16" t="s">
        <v>1755</v>
      </c>
      <c r="N534" s="16"/>
      <c r="O534" s="12">
        <v>2600</v>
      </c>
      <c r="P534" s="12">
        <v>400</v>
      </c>
      <c r="Q534" s="12"/>
      <c r="R534" s="18" t="b">
        <v>1</v>
      </c>
      <c r="S534" s="18" t="b">
        <v>0</v>
      </c>
      <c r="T534" s="18" t="b">
        <v>0</v>
      </c>
      <c r="U534" s="18" t="b">
        <v>0</v>
      </c>
    </row>
    <row r="535" spans="1:21" ht="12.75">
      <c r="A535" s="8" t="e">
        <f t="shared" ca="1" si="40"/>
        <v>#NAME?</v>
      </c>
      <c r="B535" s="19">
        <v>44936</v>
      </c>
      <c r="C535" s="9">
        <v>88200084</v>
      </c>
      <c r="D535" s="10" t="s">
        <v>1111</v>
      </c>
      <c r="E535" s="20" t="s">
        <v>1112</v>
      </c>
      <c r="F535" s="12" t="s">
        <v>1113</v>
      </c>
      <c r="G535" s="12" t="s">
        <v>518</v>
      </c>
      <c r="H535" s="12" t="s">
        <v>57</v>
      </c>
      <c r="I535" s="12" t="b">
        <f>VLOOKUP(H535,'Partner info'!$A$3:$B$100,2,FALSE)</f>
        <v>1</v>
      </c>
      <c r="J535" s="13" t="s">
        <v>24</v>
      </c>
      <c r="K535" s="14" t="s">
        <v>25</v>
      </c>
      <c r="L535" s="15" t="s">
        <v>338</v>
      </c>
      <c r="M535" s="16" t="e">
        <f ca="1">_xludf.IFS(L535="4 - minor defects","&lt;Please add description&gt;",L535="5 - damaged","&lt;Please add description&gt;",L535="6 - redesigned","&lt;Please add description&gt;",L535="1 - as new"," ",L535="2 - very good condition"," ",L535="3 - good condition"," ",L535=""," ")</f>
        <v>#NAME?</v>
      </c>
      <c r="N535" s="16" t="s">
        <v>1759</v>
      </c>
      <c r="O535" s="12">
        <v>1800</v>
      </c>
      <c r="P535" s="12">
        <v>699</v>
      </c>
      <c r="Q535" s="21" t="s">
        <v>52</v>
      </c>
      <c r="R535" s="18" t="b">
        <v>0</v>
      </c>
      <c r="S535" s="18" t="b">
        <v>1</v>
      </c>
      <c r="T535" s="18" t="b">
        <v>0</v>
      </c>
      <c r="U535" s="18" t="b">
        <v>0</v>
      </c>
    </row>
    <row r="536" spans="1:21" ht="12.75">
      <c r="A536" s="8" t="e">
        <f t="shared" ca="1" si="40"/>
        <v>#NAME?</v>
      </c>
      <c r="B536" s="19">
        <v>44938</v>
      </c>
      <c r="C536" s="9">
        <v>88200870</v>
      </c>
      <c r="D536" s="10" t="s">
        <v>1168</v>
      </c>
      <c r="E536" s="20" t="s">
        <v>1169</v>
      </c>
      <c r="F536" s="12" t="s">
        <v>1170</v>
      </c>
      <c r="G536" s="12" t="s">
        <v>31</v>
      </c>
      <c r="H536" s="12" t="s">
        <v>31</v>
      </c>
      <c r="I536" s="12" t="b">
        <f>VLOOKUP(H536,'Partner info'!$A$3:$B$100,2,FALSE)</f>
        <v>1</v>
      </c>
      <c r="J536" s="13" t="s">
        <v>24</v>
      </c>
      <c r="K536" s="14" t="s">
        <v>25</v>
      </c>
      <c r="L536" s="15" t="s">
        <v>338</v>
      </c>
      <c r="M536" s="16"/>
      <c r="N536" s="16"/>
      <c r="O536" s="12">
        <v>1700</v>
      </c>
      <c r="P536" s="12">
        <v>549</v>
      </c>
      <c r="Q536" s="21" t="s">
        <v>190</v>
      </c>
      <c r="R536" s="18" t="b">
        <v>0</v>
      </c>
      <c r="S536" s="18" t="b">
        <v>0</v>
      </c>
      <c r="T536" s="18" t="b">
        <v>0</v>
      </c>
      <c r="U536" s="18" t="b">
        <v>0</v>
      </c>
    </row>
    <row r="537" spans="1:21" ht="12.75">
      <c r="A537" s="8" t="e">
        <f t="shared" ca="1" si="40"/>
        <v>#NAME?</v>
      </c>
      <c r="B537" s="9" t="s">
        <v>295</v>
      </c>
      <c r="C537" s="22">
        <v>88000797</v>
      </c>
      <c r="D537" s="23" t="s">
        <v>412</v>
      </c>
      <c r="E537" s="11" t="str">
        <f>CONCATENATE("https://fjong.com/admin/pages/edit-",LEFT(D537,FIND(".",D537) - 1),"/",D537)</f>
        <v>https://fjong.com/admin/pages/edit-outfit/outfit.6d43bfc5f76b4ef0995832d2c82250e4</v>
      </c>
      <c r="F537" s="23" t="s">
        <v>413</v>
      </c>
      <c r="G537" s="23" t="s">
        <v>88</v>
      </c>
      <c r="H537" s="12" t="s">
        <v>32</v>
      </c>
      <c r="I537" s="12" t="b">
        <f>VLOOKUP(H537,'Partner info'!$A$3:$B$100,2,FALSE)</f>
        <v>1</v>
      </c>
      <c r="J537" s="13" t="s">
        <v>24</v>
      </c>
      <c r="K537" s="14" t="s">
        <v>25</v>
      </c>
      <c r="L537" s="15" t="s">
        <v>338</v>
      </c>
      <c r="M537" s="16" t="s">
        <v>1763</v>
      </c>
      <c r="N537" s="16"/>
      <c r="O537" s="12">
        <v>2600</v>
      </c>
      <c r="P537" s="12">
        <v>950</v>
      </c>
      <c r="Q537" s="12"/>
      <c r="R537" s="18" t="b">
        <v>1</v>
      </c>
      <c r="S537" s="18" t="b">
        <v>0</v>
      </c>
      <c r="T537" s="18" t="b">
        <v>0</v>
      </c>
      <c r="U537" s="18" t="b">
        <v>0</v>
      </c>
    </row>
    <row r="538" spans="1:21" ht="12.75">
      <c r="A538" s="8" t="e">
        <f t="shared" ca="1" si="40"/>
        <v>#NAME?</v>
      </c>
      <c r="B538" s="19">
        <v>44938</v>
      </c>
      <c r="C538" s="9">
        <v>88200361</v>
      </c>
      <c r="D538" s="10" t="s">
        <v>206</v>
      </c>
      <c r="E538" s="20" t="s">
        <v>207</v>
      </c>
      <c r="F538" s="12" t="s">
        <v>208</v>
      </c>
      <c r="G538" s="12" t="s">
        <v>23</v>
      </c>
      <c r="H538" s="12" t="s">
        <v>23</v>
      </c>
      <c r="I538" s="12" t="b">
        <f>VLOOKUP(H538,'Partner info'!$A$3:$B$100,2,FALSE)</f>
        <v>1</v>
      </c>
      <c r="J538" s="13" t="s">
        <v>24</v>
      </c>
      <c r="K538" s="14" t="s">
        <v>25</v>
      </c>
      <c r="L538" s="15" t="s">
        <v>338</v>
      </c>
      <c r="M538" s="16" t="s">
        <v>1767</v>
      </c>
      <c r="N538" s="16"/>
      <c r="O538" s="12">
        <v>3000</v>
      </c>
      <c r="P538" s="12">
        <v>1200</v>
      </c>
      <c r="Q538" s="12"/>
      <c r="R538" s="18" t="b">
        <v>1</v>
      </c>
      <c r="S538" s="18" t="b">
        <v>0</v>
      </c>
      <c r="T538" s="18" t="b">
        <v>0</v>
      </c>
      <c r="U538" s="18" t="b">
        <v>0</v>
      </c>
    </row>
    <row r="539" spans="1:21" ht="12.75">
      <c r="A539" s="8" t="e">
        <f t="shared" ca="1" si="40"/>
        <v>#NAME?</v>
      </c>
      <c r="B539" s="19">
        <v>45061</v>
      </c>
      <c r="C539" s="22">
        <v>89001163</v>
      </c>
      <c r="D539" s="10" t="s">
        <v>2700</v>
      </c>
      <c r="E539" s="11" t="str">
        <f>CONCATENATE("https://fjong.com/admin/pages/edit-",LEFT(D539,FIND(".",D539) - 1),"/",D539)</f>
        <v>https://fjong.com/admin/pages/edit-outfit/outfit.6e1355af8eb2401a891cae8924953434</v>
      </c>
      <c r="F539" s="23" t="s">
        <v>1019</v>
      </c>
      <c r="G539" s="23" t="s">
        <v>23</v>
      </c>
      <c r="H539" s="12" t="s">
        <v>23</v>
      </c>
      <c r="I539" s="12" t="b">
        <f>VLOOKUP(H539,'Partner info'!$A$3:$B$100,2,FALSE)</f>
        <v>1</v>
      </c>
      <c r="J539" s="13" t="s">
        <v>24</v>
      </c>
      <c r="K539" s="14" t="s">
        <v>25</v>
      </c>
      <c r="L539" s="15" t="s">
        <v>338</v>
      </c>
      <c r="M539" s="16"/>
      <c r="N539" s="16"/>
      <c r="O539" s="12">
        <v>1000</v>
      </c>
      <c r="P539" s="21">
        <v>350</v>
      </c>
      <c r="Q539" s="21"/>
      <c r="R539" s="18" t="b">
        <v>1</v>
      </c>
      <c r="S539" s="18" t="b">
        <v>0</v>
      </c>
      <c r="T539" s="18" t="b">
        <v>0</v>
      </c>
      <c r="U539" s="18" t="b">
        <v>0</v>
      </c>
    </row>
    <row r="540" spans="1:21" ht="12.75">
      <c r="A540" s="8" t="e">
        <f t="shared" ca="1" si="40"/>
        <v>#NAME?</v>
      </c>
      <c r="B540" s="9" t="s">
        <v>20</v>
      </c>
      <c r="C540" s="9" t="s">
        <v>2754</v>
      </c>
      <c r="D540" s="10" t="s">
        <v>2755</v>
      </c>
      <c r="E540" s="11" t="str">
        <f>CONCATENATE("https://fjong.com/admin/pages/edit-",LEFT(D540,FIND(".",D540) - 1),"/",D540)</f>
        <v>https://fjong.com/admin/pages/edit-outfit/outfit.6e3c9b414bfc4c8a8a56365f5f8f557a</v>
      </c>
      <c r="F540" s="12" t="s">
        <v>2756</v>
      </c>
      <c r="G540" s="12" t="s">
        <v>384</v>
      </c>
      <c r="H540" s="12" t="s">
        <v>32</v>
      </c>
      <c r="I540" s="12" t="b">
        <f>VLOOKUP(H540,'Partner info'!$A$3:$B$100,2,FALSE)</f>
        <v>1</v>
      </c>
      <c r="J540" s="13" t="s">
        <v>24</v>
      </c>
      <c r="K540" s="14" t="s">
        <v>25</v>
      </c>
      <c r="L540" s="15" t="s">
        <v>338</v>
      </c>
      <c r="M540" s="16" t="s">
        <v>1774</v>
      </c>
      <c r="N540" s="16"/>
      <c r="O540" s="12">
        <v>1700</v>
      </c>
      <c r="P540" s="12">
        <v>499</v>
      </c>
      <c r="Q540" s="12"/>
      <c r="R540" s="18" t="b">
        <v>1</v>
      </c>
      <c r="S540" s="18" t="b">
        <v>0</v>
      </c>
      <c r="T540" s="18" t="b">
        <v>0</v>
      </c>
      <c r="U540" s="18" t="b">
        <v>0</v>
      </c>
    </row>
    <row r="541" spans="1:21" ht="12.75">
      <c r="A541" s="8" t="e">
        <f t="shared" ca="1" si="40"/>
        <v>#NAME?</v>
      </c>
      <c r="B541" s="9" t="s">
        <v>295</v>
      </c>
      <c r="C541" s="22">
        <v>88200543</v>
      </c>
      <c r="D541" s="23" t="s">
        <v>454</v>
      </c>
      <c r="E541" s="11" t="str">
        <f>CONCATENATE("https://fjong.com/admin/pages/edit-",LEFT(D541,FIND(".",D541) - 1),"/",D541)</f>
        <v>https://fjong.com/admin/pages/edit-outfit/outfit.6ee6ff4c35ca4e099c7272e8466af23d</v>
      </c>
      <c r="F541" s="23" t="s">
        <v>455</v>
      </c>
      <c r="G541" s="23" t="s">
        <v>364</v>
      </c>
      <c r="H541" s="12" t="s">
        <v>32</v>
      </c>
      <c r="I541" s="12" t="b">
        <f>VLOOKUP(H541,'Partner info'!$A$3:$B$100,2,FALSE)</f>
        <v>1</v>
      </c>
      <c r="J541" s="13" t="s">
        <v>24</v>
      </c>
      <c r="K541" s="14" t="s">
        <v>25</v>
      </c>
      <c r="L541" s="15" t="s">
        <v>338</v>
      </c>
      <c r="M541" s="16" t="s">
        <v>473</v>
      </c>
      <c r="N541" s="16"/>
      <c r="O541" s="12">
        <v>3000</v>
      </c>
      <c r="P541" s="12">
        <v>500</v>
      </c>
      <c r="Q541" s="12"/>
      <c r="R541" s="18" t="b">
        <v>1</v>
      </c>
      <c r="S541" s="18" t="b">
        <v>0</v>
      </c>
      <c r="T541" s="18" t="b">
        <v>0</v>
      </c>
      <c r="U541" s="18" t="b">
        <v>0</v>
      </c>
    </row>
    <row r="542" spans="1:21" ht="12.75">
      <c r="A542" s="1" t="e">
        <f t="shared" ca="1" si="40"/>
        <v>#NAME?</v>
      </c>
      <c r="B542" s="19">
        <v>44938</v>
      </c>
      <c r="C542" s="9">
        <v>89001822</v>
      </c>
      <c r="D542" s="10" t="s">
        <v>229</v>
      </c>
      <c r="E542" s="20" t="s">
        <v>230</v>
      </c>
      <c r="F542" s="12" t="s">
        <v>231</v>
      </c>
      <c r="G542" s="12" t="s">
        <v>232</v>
      </c>
      <c r="H542" s="12" t="s">
        <v>49</v>
      </c>
      <c r="I542" s="12" t="b">
        <f>VLOOKUP(H542,'Partner info'!$A$3:$B$100,2,FALSE)</f>
        <v>1</v>
      </c>
      <c r="J542" s="13" t="s">
        <v>24</v>
      </c>
      <c r="K542" s="48" t="s">
        <v>25</v>
      </c>
      <c r="L542" s="49" t="s">
        <v>338</v>
      </c>
      <c r="M542" s="50"/>
      <c r="N542" s="50" t="s">
        <v>262</v>
      </c>
      <c r="O542" s="46">
        <v>1700</v>
      </c>
      <c r="P542" s="46">
        <v>595</v>
      </c>
      <c r="Q542" s="46"/>
      <c r="R542" s="51" t="b">
        <v>0</v>
      </c>
      <c r="S542" s="51" t="b">
        <v>0</v>
      </c>
      <c r="T542" s="51" t="b">
        <v>0</v>
      </c>
      <c r="U542" s="51" t="b">
        <v>0</v>
      </c>
    </row>
    <row r="543" spans="1:21" ht="12.75">
      <c r="A543" s="8"/>
      <c r="B543" s="19">
        <v>45184</v>
      </c>
      <c r="C543" s="22">
        <v>88200762</v>
      </c>
      <c r="D543" s="81" t="s">
        <v>2836</v>
      </c>
      <c r="E543" s="11" t="str">
        <f>CONCATENATE("https://fjong.com/admin/pages/edit-",LEFT(D543,FIND(".",D543) - 1),"/",D543)</f>
        <v>https://fjong.com/admin/pages/edit-outfit/outfit.6f440cc99b2f486887874a36336f2ec6</v>
      </c>
      <c r="F543" s="82" t="s">
        <v>2837</v>
      </c>
      <c r="G543" s="23" t="s">
        <v>31</v>
      </c>
      <c r="H543" s="83" t="s">
        <v>31</v>
      </c>
      <c r="I543" s="12" t="b">
        <f>VLOOKUP(H543,'Partner info'!$A$3:$B$100,2,FALSE)</f>
        <v>1</v>
      </c>
      <c r="J543" s="13" t="s">
        <v>24</v>
      </c>
      <c r="K543" s="14" t="s">
        <v>25</v>
      </c>
      <c r="L543" s="15" t="s">
        <v>338</v>
      </c>
      <c r="M543" s="16" t="s">
        <v>1782</v>
      </c>
      <c r="N543" s="16"/>
      <c r="O543" s="12">
        <v>2400</v>
      </c>
      <c r="P543" s="12">
        <v>600</v>
      </c>
      <c r="Q543" s="21" t="s">
        <v>52</v>
      </c>
      <c r="R543" s="18" t="b">
        <v>1</v>
      </c>
      <c r="S543" s="18" t="b">
        <v>1</v>
      </c>
      <c r="T543" s="18" t="b">
        <v>1</v>
      </c>
      <c r="U543" s="18" t="b">
        <v>0</v>
      </c>
    </row>
    <row r="544" spans="1:21" ht="12.75">
      <c r="A544" s="8" t="e">
        <f t="shared" ref="A544:A560" ca="1" si="41">IF(K544="Yes",_xludf.IMAGE("https://i.imgur.com/fKx8ugK.png",3),IF(K544="Not found",_xludf.IMAGE("https://i.imgur.com/NnPyonJ.png",3),IF(K544="",_xludf.IMAGE("https://i.imgur.com/x4IXK6M.png",3))))</f>
        <v>#NAME?</v>
      </c>
      <c r="B544" s="9" t="s">
        <v>3078</v>
      </c>
      <c r="C544" s="22">
        <v>89004112</v>
      </c>
      <c r="D544" s="10" t="s">
        <v>3274</v>
      </c>
      <c r="E544" s="11" t="str">
        <f>CONCATENATE("https://fjong.com/admin/pages/edit-",LEFT(D544,FIND(".",D544) - 1),"/",D544)</f>
        <v>https://fjong.com/admin/pages/edit-outfit/outfit.6fa2c6d6b32140e8a40e6539ad67eabe</v>
      </c>
      <c r="F544" s="23" t="s">
        <v>3273</v>
      </c>
      <c r="G544" s="23" t="s">
        <v>3271</v>
      </c>
      <c r="H544" s="12" t="s">
        <v>1293</v>
      </c>
      <c r="I544" s="12" t="b">
        <f>VLOOKUP(H544,'Partner info'!$A$3:$B$100,2,FALSE)</f>
        <v>1</v>
      </c>
      <c r="J544" s="13" t="s">
        <v>24</v>
      </c>
      <c r="K544" s="14" t="s">
        <v>25</v>
      </c>
      <c r="L544" s="15" t="s">
        <v>338</v>
      </c>
      <c r="M544" s="16" t="e">
        <f t="shared" ref="M544:M545" ca="1" si="42">_xludf.IFS(L544="4 - minor defects","&lt;Please add description&gt;",L544="5 - damaged","&lt;Please add description&gt;",L544="6 - redesigned","&lt;Please add description&gt;",L544="1 - as new"," ",L544="2 - very good condition"," ",L544="3 - good condition"," ",L544=""," ")</f>
        <v>#NAME?</v>
      </c>
      <c r="N544" s="16"/>
      <c r="O544" s="12">
        <v>1500</v>
      </c>
      <c r="P544" s="21">
        <v>525</v>
      </c>
      <c r="Q544" s="21" t="s">
        <v>139</v>
      </c>
      <c r="R544" s="18" t="b">
        <v>0</v>
      </c>
      <c r="S544" s="18" t="b">
        <v>0</v>
      </c>
      <c r="T544" s="18" t="b">
        <v>0</v>
      </c>
      <c r="U544" s="18" t="b">
        <v>0</v>
      </c>
    </row>
    <row r="545" spans="1:21" ht="12.75">
      <c r="A545" s="8" t="e">
        <f t="shared" ca="1" si="41"/>
        <v>#NAME?</v>
      </c>
      <c r="B545" s="9" t="s">
        <v>20</v>
      </c>
      <c r="C545" s="9">
        <v>88000883</v>
      </c>
      <c r="D545" s="10" t="s">
        <v>105</v>
      </c>
      <c r="E545" s="11" t="str">
        <f>CONCATENATE("https://fjong.com/admin/pages/edit-",LEFT(D545,FIND(".",D545) - 1),"/",D545)</f>
        <v>https://fjong.com/admin/pages/edit-outfit/outfit.6fd4e1ca2f474faa9366763ac28adb3c</v>
      </c>
      <c r="F545" s="12" t="s">
        <v>106</v>
      </c>
      <c r="G545" s="12" t="s">
        <v>99</v>
      </c>
      <c r="H545" s="12" t="s">
        <v>32</v>
      </c>
      <c r="I545" s="12" t="b">
        <f>VLOOKUP(H545,'Partner info'!$A$3:$B$100,2,FALSE)</f>
        <v>1</v>
      </c>
      <c r="J545" s="13" t="s">
        <v>24</v>
      </c>
      <c r="K545" s="14" t="s">
        <v>25</v>
      </c>
      <c r="L545" s="15" t="s">
        <v>338</v>
      </c>
      <c r="M545" s="16" t="e">
        <f t="shared" ca="1" si="42"/>
        <v>#NAME?</v>
      </c>
      <c r="N545" s="16"/>
      <c r="O545" s="12">
        <v>1500</v>
      </c>
      <c r="P545" s="12">
        <v>300</v>
      </c>
      <c r="Q545" s="12"/>
      <c r="R545" s="18" t="b">
        <v>1</v>
      </c>
      <c r="S545" s="18" t="b">
        <v>0</v>
      </c>
      <c r="T545" s="18" t="b">
        <v>0</v>
      </c>
      <c r="U545" s="18" t="b">
        <v>0</v>
      </c>
    </row>
    <row r="546" spans="1:21" ht="12.75">
      <c r="A546" s="8" t="e">
        <f t="shared" ca="1" si="41"/>
        <v>#NAME?</v>
      </c>
      <c r="B546" s="9" t="s">
        <v>3078</v>
      </c>
      <c r="C546" s="22">
        <v>88100962</v>
      </c>
      <c r="D546" s="10" t="s">
        <v>3246</v>
      </c>
      <c r="E546" s="11" t="str">
        <f>CONCATENATE("https://fjong.com/admin/pages/edit-",LEFT(D546,FIND(".",D546) - 1),"/",D546)</f>
        <v>https://fjong.com/admin/pages/edit-outfit/outfit.6aae2baf9a264af793fac88cb589f7f6</v>
      </c>
      <c r="F546" s="23" t="s">
        <v>3247</v>
      </c>
      <c r="G546" s="23" t="s">
        <v>88</v>
      </c>
      <c r="H546" s="12" t="s">
        <v>57</v>
      </c>
      <c r="I546" s="12" t="b">
        <f>VLOOKUP(H546,'Partner info'!$A$3:$B$100,2,FALSE)</f>
        <v>1</v>
      </c>
      <c r="J546" s="13" t="s">
        <v>24</v>
      </c>
      <c r="K546" s="14" t="s">
        <v>25</v>
      </c>
      <c r="L546" s="15" t="s">
        <v>338</v>
      </c>
      <c r="M546" s="16"/>
      <c r="N546" s="16"/>
      <c r="O546" s="12">
        <v>1600</v>
      </c>
      <c r="P546" s="12">
        <v>960</v>
      </c>
      <c r="Q546" s="12"/>
      <c r="R546" s="18" t="b">
        <v>1</v>
      </c>
      <c r="S546" s="18" t="b">
        <v>0</v>
      </c>
      <c r="T546" s="18" t="b">
        <v>0</v>
      </c>
      <c r="U546" s="18" t="b">
        <v>0</v>
      </c>
    </row>
    <row r="547" spans="1:21" ht="13.5" customHeight="1">
      <c r="A547" s="8" t="e">
        <f t="shared" ca="1" si="41"/>
        <v>#NAME?</v>
      </c>
      <c r="B547" s="19">
        <v>45061</v>
      </c>
      <c r="C547" s="22">
        <v>89004358</v>
      </c>
      <c r="D547" s="10" t="s">
        <v>2777</v>
      </c>
      <c r="E547" s="11" t="str">
        <f>CONCATENATE("https://fjong.com/admin/pages/edit-",LEFT(D547,FIND(".",D547) - 1),"/",D547)</f>
        <v>https://fjong.com/admin/pages/edit-outfit/outfit.7069775e33084ec791f832de0dc48c38</v>
      </c>
      <c r="F547" s="23" t="s">
        <v>2433</v>
      </c>
      <c r="G547" s="23" t="s">
        <v>2219</v>
      </c>
      <c r="H547" s="12" t="s">
        <v>573</v>
      </c>
      <c r="I547" s="12" t="b">
        <f>VLOOKUP(H547,'Partner info'!$A$3:$B$100,2,FALSE)</f>
        <v>1</v>
      </c>
      <c r="J547" s="13" t="s">
        <v>24</v>
      </c>
      <c r="K547" s="14" t="s">
        <v>25</v>
      </c>
      <c r="L547" s="15" t="s">
        <v>338</v>
      </c>
      <c r="M547" s="16" t="s">
        <v>1023</v>
      </c>
      <c r="N547" s="16"/>
      <c r="O547" s="12">
        <v>1500</v>
      </c>
      <c r="P547" s="12">
        <v>449</v>
      </c>
      <c r="Q547" s="12"/>
      <c r="R547" s="18" t="b">
        <v>1</v>
      </c>
      <c r="S547" s="18" t="b">
        <v>0</v>
      </c>
      <c r="T547" s="18" t="b">
        <v>0</v>
      </c>
      <c r="U547" s="18" t="b">
        <v>0</v>
      </c>
    </row>
    <row r="548" spans="1:21" ht="12.75">
      <c r="A548" s="8" t="e">
        <f t="shared" ca="1" si="41"/>
        <v>#NAME?</v>
      </c>
      <c r="B548" s="19">
        <v>45061</v>
      </c>
      <c r="C548" s="22">
        <v>89001195</v>
      </c>
      <c r="D548" s="10" t="s">
        <v>2719</v>
      </c>
      <c r="E548" s="11" t="str">
        <f>CONCATENATE("https://fjong.com/admin/pages/edit-",LEFT(D548,FIND(".",D548) - 1),"/",D548)</f>
        <v>https://fjong.com/admin/pages/edit-outfit/outfit.708862f53ef3479c88d10541e1032c7f</v>
      </c>
      <c r="F548" s="23" t="s">
        <v>2720</v>
      </c>
      <c r="G548" s="23" t="s">
        <v>23</v>
      </c>
      <c r="H548" s="23" t="s">
        <v>23</v>
      </c>
      <c r="I548" s="12" t="b">
        <f>VLOOKUP(H548,'Partner info'!$A$3:$B$100,2,FALSE)</f>
        <v>1</v>
      </c>
      <c r="J548" s="13" t="s">
        <v>24</v>
      </c>
      <c r="K548" s="14" t="s">
        <v>25</v>
      </c>
      <c r="L548" s="15" t="s">
        <v>338</v>
      </c>
      <c r="M548" s="16" t="e">
        <f ca="1">_xludf.IFS(L548="4 - minor defects","&lt;Please add description&gt;",L548="5 - damaged","&lt;Please add description&gt;",L548="6 - redesigned","&lt;Please add description&gt;",L548="1 - as new"," ",L548="2 - very good condition"," ",L548="3 - good condition"," ",L548=""," ")</f>
        <v>#NAME?</v>
      </c>
      <c r="N548" s="16"/>
      <c r="O548" s="12">
        <v>1300</v>
      </c>
      <c r="P548" s="12">
        <v>499</v>
      </c>
      <c r="Q548" s="12"/>
      <c r="R548" s="18" t="b">
        <v>1</v>
      </c>
      <c r="S548" s="18" t="b">
        <v>0</v>
      </c>
      <c r="T548" s="18" t="b">
        <v>0</v>
      </c>
      <c r="U548" s="18" t="b">
        <v>0</v>
      </c>
    </row>
    <row r="549" spans="1:21" ht="12.75">
      <c r="A549" s="8" t="e">
        <f t="shared" ca="1" si="41"/>
        <v>#NAME?</v>
      </c>
      <c r="B549" s="19">
        <v>45272</v>
      </c>
      <c r="C549" s="22">
        <v>89005580</v>
      </c>
      <c r="D549" s="10" t="s">
        <v>2703</v>
      </c>
      <c r="E549" s="11" t="str">
        <f>CONCATENATE("https://fjong.com/admin/pages/edit-",LEFT(D549,FIND(".",D549) - 1),"/",D549)</f>
        <v>https://fjong.com/admin/pages/edit-outfit/outfit.70b5ab1c04424f52970827c675ad271e</v>
      </c>
      <c r="F549" s="23" t="s">
        <v>2704</v>
      </c>
      <c r="G549" s="23" t="s">
        <v>2705</v>
      </c>
      <c r="H549" s="12" t="s">
        <v>2706</v>
      </c>
      <c r="I549" s="12" t="b">
        <f>VLOOKUP(H549,'Partner info'!$A$3:$B$100,2,FALSE)</f>
        <v>1</v>
      </c>
      <c r="J549" s="13" t="s">
        <v>24</v>
      </c>
      <c r="K549" s="14" t="s">
        <v>25</v>
      </c>
      <c r="L549" s="15" t="s">
        <v>338</v>
      </c>
      <c r="M549" s="16" t="s">
        <v>1736</v>
      </c>
      <c r="N549" s="16"/>
      <c r="O549" s="12">
        <v>1200</v>
      </c>
      <c r="P549" s="12">
        <v>449</v>
      </c>
      <c r="Q549" s="21" t="s">
        <v>40</v>
      </c>
      <c r="R549" s="18" t="b">
        <v>0</v>
      </c>
      <c r="S549" s="18" t="b">
        <v>0</v>
      </c>
      <c r="T549" s="18" t="b">
        <v>0</v>
      </c>
      <c r="U549" s="18" t="b">
        <v>0</v>
      </c>
    </row>
    <row r="550" spans="1:21" ht="12.75">
      <c r="A550" s="8" t="e">
        <f t="shared" ca="1" si="41"/>
        <v>#NAME?</v>
      </c>
      <c r="B550" s="19">
        <v>45184</v>
      </c>
      <c r="C550" s="22">
        <v>89004059</v>
      </c>
      <c r="D550" s="81" t="s">
        <v>2798</v>
      </c>
      <c r="E550" s="11" t="str">
        <f>CONCATENATE("https://fjong.com/admin/pages/edit-",LEFT(D550,FIND(".",D550) - 1),"/",D550)</f>
        <v>https://fjong.com/admin/pages/edit-outfit/outfit.70ceba6d1e35461494891927a3f85d09</v>
      </c>
      <c r="F550" s="82" t="s">
        <v>2799</v>
      </c>
      <c r="G550" s="23" t="s">
        <v>508</v>
      </c>
      <c r="H550" s="83" t="s">
        <v>1293</v>
      </c>
      <c r="I550" s="12" t="b">
        <f>VLOOKUP(H550,'Partner info'!$A$3:$B$100,2,FALSE)</f>
        <v>1</v>
      </c>
      <c r="J550" s="13" t="s">
        <v>24</v>
      </c>
      <c r="K550" s="14" t="s">
        <v>25</v>
      </c>
      <c r="L550" s="15" t="s">
        <v>338</v>
      </c>
      <c r="M550" s="16" t="e">
        <f ca="1">_xludf.IFS(L550="4 - minor defects","&lt;Please add description&gt;",L550="5 - damaged","&lt;Please add description&gt;",L550="6 - redesigned","&lt;Please add description&gt;",L550="1 - as new"," ",L550="2 - very good condition"," ",L550="3 - good condition"," ",L550=""," ")</f>
        <v>#NAME?</v>
      </c>
      <c r="N550" s="16"/>
      <c r="O550" s="12">
        <v>1300</v>
      </c>
      <c r="P550" s="21">
        <v>300</v>
      </c>
      <c r="Q550" s="21"/>
      <c r="R550" s="18" t="b">
        <v>1</v>
      </c>
      <c r="S550" s="18" t="b">
        <v>0</v>
      </c>
      <c r="T550" s="18" t="b">
        <v>0</v>
      </c>
      <c r="U550" s="18" t="b">
        <v>0</v>
      </c>
    </row>
    <row r="551" spans="1:21" ht="12.75">
      <c r="A551" s="8" t="e">
        <f t="shared" ca="1" si="41"/>
        <v>#NAME?</v>
      </c>
      <c r="B551" s="19">
        <v>45188</v>
      </c>
      <c r="C551" s="22">
        <v>88200649</v>
      </c>
      <c r="D551" s="10" t="s">
        <v>2399</v>
      </c>
      <c r="E551" s="11" t="str">
        <f>CONCATENATE("https://fjong.com/admin/pages/edit-",LEFT(D551,FIND(".",D551) - 1),"/",D551)</f>
        <v>https://fjong.com/admin/pages/edit-outfit/outfit.7109f770179d41c795a5ca4bed4e247e</v>
      </c>
      <c r="F551" s="23" t="s">
        <v>2395</v>
      </c>
      <c r="G551" s="23" t="s">
        <v>906</v>
      </c>
      <c r="H551" s="12" t="s">
        <v>906</v>
      </c>
      <c r="I551" s="12" t="b">
        <f>VLOOKUP(H551,'Partner info'!$A$3:$B$100,2,FALSE)</f>
        <v>1</v>
      </c>
      <c r="J551" s="13" t="s">
        <v>24</v>
      </c>
      <c r="K551" s="14" t="s">
        <v>25</v>
      </c>
      <c r="L551" s="15" t="s">
        <v>338</v>
      </c>
      <c r="M551" s="16"/>
      <c r="N551" s="16"/>
      <c r="O551" s="12">
        <v>1200</v>
      </c>
      <c r="P551" s="12">
        <v>499</v>
      </c>
      <c r="Q551" s="12"/>
      <c r="R551" s="18" t="b">
        <v>1</v>
      </c>
      <c r="S551" s="18" t="b">
        <v>0</v>
      </c>
      <c r="T551" s="18" t="b">
        <v>0</v>
      </c>
      <c r="U551" s="18" t="b">
        <v>0</v>
      </c>
    </row>
    <row r="552" spans="1:21" ht="12.75">
      <c r="A552" s="1" t="e">
        <f t="shared" ca="1" si="41"/>
        <v>#NAME?</v>
      </c>
      <c r="B552" s="41">
        <v>44722</v>
      </c>
      <c r="C552" s="9">
        <v>89001054</v>
      </c>
      <c r="D552" s="10" t="s">
        <v>768</v>
      </c>
      <c r="E552" s="11" t="str">
        <f>CONCATENATE("https://fjong.com/admin/pages/edit-",LEFT(D552,FIND(".",D552) - 1),"/",D552)</f>
        <v>https://fjong.com/admin/pages/edit-outfit/outfit.7116c80758df4e02b1f944ef5a657387</v>
      </c>
      <c r="F552" s="12" t="s">
        <v>769</v>
      </c>
      <c r="G552" s="12" t="s">
        <v>759</v>
      </c>
      <c r="H552" s="12" t="s">
        <v>759</v>
      </c>
      <c r="I552" s="12" t="b">
        <f>VLOOKUP(H552,'Partner info'!$A$3:$B$100,2,FALSE)</f>
        <v>1</v>
      </c>
      <c r="J552" s="13" t="s">
        <v>24</v>
      </c>
      <c r="K552" s="48" t="s">
        <v>25</v>
      </c>
      <c r="L552" s="49" t="s">
        <v>338</v>
      </c>
      <c r="M552" s="50" t="s">
        <v>473</v>
      </c>
      <c r="N552" s="50" t="s">
        <v>262</v>
      </c>
      <c r="O552" s="46">
        <v>1500</v>
      </c>
      <c r="P552" s="46">
        <v>500</v>
      </c>
      <c r="Q552" s="46"/>
      <c r="R552" s="51" t="b">
        <v>0</v>
      </c>
      <c r="S552" s="51" t="b">
        <v>0</v>
      </c>
      <c r="T552" s="51" t="b">
        <v>0</v>
      </c>
      <c r="U552" s="51" t="b">
        <v>0</v>
      </c>
    </row>
    <row r="553" spans="1:21" ht="12.75">
      <c r="A553" s="8" t="e">
        <f t="shared" ca="1" si="41"/>
        <v>#NAME?</v>
      </c>
      <c r="B553" s="19">
        <v>44858</v>
      </c>
      <c r="C553" s="9">
        <v>88000871</v>
      </c>
      <c r="D553" s="10" t="s">
        <v>831</v>
      </c>
      <c r="E553" s="20" t="s">
        <v>832</v>
      </c>
      <c r="F553" s="12" t="s">
        <v>1001</v>
      </c>
      <c r="G553" s="12" t="s">
        <v>72</v>
      </c>
      <c r="H553" s="12" t="s">
        <v>32</v>
      </c>
      <c r="I553" s="12" t="b">
        <f>VLOOKUP(H553,'Partner info'!$A$3:$B$100,2,FALSE)</f>
        <v>1</v>
      </c>
      <c r="J553" s="13" t="s">
        <v>24</v>
      </c>
      <c r="K553" s="14" t="s">
        <v>25</v>
      </c>
      <c r="L553" s="15" t="s">
        <v>445</v>
      </c>
      <c r="M553" s="16"/>
      <c r="N553" s="16"/>
      <c r="O553" s="12">
        <v>2500</v>
      </c>
      <c r="P553" s="21">
        <v>750</v>
      </c>
      <c r="Q553" s="21" t="s">
        <v>52</v>
      </c>
      <c r="R553" s="18" t="b">
        <v>0</v>
      </c>
      <c r="S553" s="18" t="b">
        <v>1</v>
      </c>
      <c r="T553" s="18" t="b">
        <v>1</v>
      </c>
      <c r="U553" s="18" t="b">
        <v>0</v>
      </c>
    </row>
    <row r="554" spans="1:21" ht="12.75">
      <c r="A554" s="1" t="e">
        <f t="shared" ca="1" si="41"/>
        <v>#NAME?</v>
      </c>
      <c r="B554" s="19">
        <v>44825</v>
      </c>
      <c r="C554" s="9">
        <v>88000871</v>
      </c>
      <c r="D554" s="10" t="s">
        <v>831</v>
      </c>
      <c r="E554" s="20" t="s">
        <v>832</v>
      </c>
      <c r="F554" s="12" t="s">
        <v>833</v>
      </c>
      <c r="G554" s="12" t="s">
        <v>72</v>
      </c>
      <c r="H554" s="12" t="s">
        <v>32</v>
      </c>
      <c r="I554" s="12" t="b">
        <f>VLOOKUP(H554,'Partner info'!$A$3:$B$100,2,FALSE)</f>
        <v>1</v>
      </c>
      <c r="J554" s="13" t="s">
        <v>24</v>
      </c>
      <c r="K554" s="48" t="s">
        <v>25</v>
      </c>
      <c r="L554" s="49" t="s">
        <v>338</v>
      </c>
      <c r="M554" s="50" t="s">
        <v>1812</v>
      </c>
      <c r="N554" s="50" t="s">
        <v>262</v>
      </c>
      <c r="O554" s="46"/>
      <c r="P554" s="46"/>
      <c r="Q554" s="46"/>
      <c r="R554" s="51" t="b">
        <v>0</v>
      </c>
      <c r="S554" s="51" t="b">
        <v>0</v>
      </c>
      <c r="T554" s="51" t="b">
        <v>0</v>
      </c>
      <c r="U554" s="51" t="b">
        <v>0</v>
      </c>
    </row>
    <row r="555" spans="1:21" ht="12.75">
      <c r="A555" s="8" t="e">
        <f t="shared" ca="1" si="41"/>
        <v>#NAME?</v>
      </c>
      <c r="B555" s="19" t="s">
        <v>20</v>
      </c>
      <c r="C555" s="9" t="s">
        <v>1786</v>
      </c>
      <c r="D555" s="10" t="s">
        <v>1787</v>
      </c>
      <c r="E555" s="20" t="str">
        <f>CONCATENATE("https://fjong.com/admin/pages/edit-",LEFT(D555,FIND(".",D555) - 1),"/",D555)</f>
        <v>https://fjong.com/admin/pages/edit-outfit/outfit.7153d66e9c4f47bbba0b06d0870e408d</v>
      </c>
      <c r="F555" s="12" t="s">
        <v>1788</v>
      </c>
      <c r="G555" s="12" t="s">
        <v>712</v>
      </c>
      <c r="H555" s="12" t="s">
        <v>89</v>
      </c>
      <c r="I555" s="12" t="b">
        <f>VLOOKUP(H555,'Partner info'!$A$3:$B$100,2,FALSE)</f>
        <v>1</v>
      </c>
      <c r="J555" s="13" t="s">
        <v>24</v>
      </c>
      <c r="K555" s="14" t="s">
        <v>25</v>
      </c>
      <c r="L555" s="15" t="s">
        <v>338</v>
      </c>
      <c r="M555" s="16" t="e">
        <f ca="1">_xludf.IFS(L555="4 - minor defects","&lt;Please add description&gt;",L555="5 - damaged","&lt;Please add description&gt;",L555="6 - redesigned","&lt;Please add description&gt;",L555="1 - as new"," ",L555="2 - very good condition"," ",L555="3 - good condition"," ",L555=""," ")</f>
        <v>#NAME?</v>
      </c>
      <c r="N555" s="16"/>
      <c r="O555" s="12">
        <v>800</v>
      </c>
      <c r="P555" s="12">
        <v>100</v>
      </c>
      <c r="Q555" s="12"/>
      <c r="R555" s="18" t="b">
        <v>1</v>
      </c>
      <c r="S555" s="18" t="b">
        <v>0</v>
      </c>
      <c r="T555" s="18" t="b">
        <v>0</v>
      </c>
      <c r="U555" s="18" t="b">
        <v>0</v>
      </c>
    </row>
    <row r="556" spans="1:21" ht="12.75">
      <c r="A556" s="1" t="e">
        <f t="shared" ca="1" si="41"/>
        <v>#NAME?</v>
      </c>
      <c r="B556" s="19">
        <v>45056</v>
      </c>
      <c r="C556" s="9">
        <v>89004385</v>
      </c>
      <c r="D556" s="10" t="s">
        <v>2738</v>
      </c>
      <c r="E556" s="11" t="str">
        <f>CONCATENATE("https://fjong.com/admin/pages/edit-",LEFT(D556,FIND(".",D556) - 1),"/",D556)</f>
        <v>https://fjong.com/admin/pages/edit-outfit/outfit.719d2357e21c45288cc72ad1918aa991</v>
      </c>
      <c r="F556" s="12" t="s">
        <v>2739</v>
      </c>
      <c r="G556" s="12" t="s">
        <v>618</v>
      </c>
      <c r="H556" s="12" t="s">
        <v>573</v>
      </c>
      <c r="I556" s="12" t="b">
        <f>VLOOKUP(H556,'Partner info'!$A$3:$B$100,2,FALSE)</f>
        <v>1</v>
      </c>
      <c r="J556" s="13" t="s">
        <v>24</v>
      </c>
      <c r="K556" s="48" t="s">
        <v>25</v>
      </c>
      <c r="L556" s="49" t="s">
        <v>338</v>
      </c>
      <c r="M556" s="50"/>
      <c r="N556" s="50" t="s">
        <v>1216</v>
      </c>
      <c r="O556" s="46">
        <v>1800</v>
      </c>
      <c r="P556" s="46">
        <v>630</v>
      </c>
      <c r="Q556" s="46"/>
      <c r="R556" s="51" t="b">
        <v>0</v>
      </c>
      <c r="S556" s="51" t="b">
        <v>0</v>
      </c>
      <c r="T556" s="51" t="b">
        <v>0</v>
      </c>
      <c r="U556" s="51" t="b">
        <v>0</v>
      </c>
    </row>
    <row r="557" spans="1:21" ht="12.75">
      <c r="A557" s="1" t="e">
        <f t="shared" ca="1" si="41"/>
        <v>#NAME?</v>
      </c>
      <c r="B557" s="9" t="s">
        <v>3078</v>
      </c>
      <c r="C557" s="22">
        <v>89005630</v>
      </c>
      <c r="D557" s="10" t="s">
        <v>3376</v>
      </c>
      <c r="E557" s="11" t="str">
        <f>CONCATENATE("https://fjong.com/admin/pages/edit-",LEFT(D557,FIND(".",D557) - 1),"/",D557)</f>
        <v>https://fjong.com/admin/pages/edit-outfit/outfit.71b3b3cf7e7841c98b805c6a32e68f7b</v>
      </c>
      <c r="F557" s="23" t="s">
        <v>3377</v>
      </c>
      <c r="G557" s="23" t="s">
        <v>347</v>
      </c>
      <c r="H557" s="12" t="s">
        <v>216</v>
      </c>
      <c r="I557" s="12" t="str">
        <f>VLOOKUP(H557,'Partner info'!$A$3:$B$100,2,FALSE)</f>
        <v>OK to sell and FJONG get 100% of the earnings</v>
      </c>
      <c r="J557" s="13" t="s">
        <v>24</v>
      </c>
      <c r="K557" s="14" t="s">
        <v>25</v>
      </c>
      <c r="L557" s="15" t="s">
        <v>338</v>
      </c>
      <c r="M557" s="16"/>
      <c r="N557" s="16"/>
      <c r="O557" s="12">
        <v>2000</v>
      </c>
      <c r="P557" s="12">
        <v>649</v>
      </c>
      <c r="Q557" s="21" t="s">
        <v>52</v>
      </c>
      <c r="R557" s="18" t="b">
        <v>0</v>
      </c>
      <c r="S557" s="18" t="b">
        <v>1</v>
      </c>
      <c r="T557" s="18" t="b">
        <v>0</v>
      </c>
      <c r="U557" s="18" t="b">
        <v>0</v>
      </c>
    </row>
    <row r="558" spans="1:21" ht="12.75">
      <c r="A558" s="8" t="e">
        <f t="shared" ca="1" si="41"/>
        <v>#NAME?</v>
      </c>
      <c r="B558" s="19" t="s">
        <v>20</v>
      </c>
      <c r="C558" s="9" t="s">
        <v>2221</v>
      </c>
      <c r="D558" s="10" t="s">
        <v>2222</v>
      </c>
      <c r="E558" s="20" t="str">
        <f>CONCATENATE("https://fjong.com/admin/pages/edit-",LEFT(D558,FIND(".",D558) - 1),"/",D558)</f>
        <v>https://fjong.com/admin/pages/edit-outfit/outfit.71b6e06cfd824413a89cee0368de4e4f</v>
      </c>
      <c r="F558" s="12" t="s">
        <v>2223</v>
      </c>
      <c r="G558" s="12" t="s">
        <v>216</v>
      </c>
      <c r="H558" s="12" t="s">
        <v>57</v>
      </c>
      <c r="I558" s="12" t="b">
        <f>VLOOKUP(H558,'Partner info'!$A$3:$B$100,2,FALSE)</f>
        <v>1</v>
      </c>
      <c r="J558" s="13" t="s">
        <v>24</v>
      </c>
      <c r="K558" s="14" t="s">
        <v>25</v>
      </c>
      <c r="L558" s="15" t="s">
        <v>338</v>
      </c>
      <c r="M558" s="16"/>
      <c r="N558" s="16"/>
      <c r="O558" s="12">
        <v>2500</v>
      </c>
      <c r="P558" s="12">
        <v>899</v>
      </c>
      <c r="Q558" s="21" t="s">
        <v>190</v>
      </c>
      <c r="R558" s="18" t="b">
        <v>0</v>
      </c>
      <c r="S558" s="18" t="b">
        <v>0</v>
      </c>
      <c r="T558" s="18" t="b">
        <v>0</v>
      </c>
      <c r="U558" s="18" t="b">
        <v>0</v>
      </c>
    </row>
    <row r="559" spans="1:21" ht="12.75">
      <c r="A559" s="8" t="e">
        <f t="shared" ca="1" si="41"/>
        <v>#NAME?</v>
      </c>
      <c r="B559" s="19">
        <v>45188</v>
      </c>
      <c r="C559" s="22">
        <v>89001394</v>
      </c>
      <c r="D559" s="10" t="s">
        <v>2321</v>
      </c>
      <c r="E559" s="11" t="str">
        <f>CONCATENATE("https://fjong.com/admin/pages/edit-",LEFT(D559,FIND(".",D559) - 1),"/",D559)</f>
        <v>https://fjong.com/admin/pages/edit-outfit/outfit.726656cef89c4b5f86f6d0c858712b0c</v>
      </c>
      <c r="F559" s="23" t="s">
        <v>2317</v>
      </c>
      <c r="G559" s="23" t="s">
        <v>23</v>
      </c>
      <c r="H559" s="12" t="s">
        <v>352</v>
      </c>
      <c r="I559" s="12" t="b">
        <f>VLOOKUP(H559,'Partner info'!$A$3:$B$100,2,FALSE)</f>
        <v>1</v>
      </c>
      <c r="J559" s="13" t="s">
        <v>24</v>
      </c>
      <c r="K559" s="14" t="s">
        <v>25</v>
      </c>
      <c r="L559" s="15" t="s">
        <v>338</v>
      </c>
      <c r="M559" s="16"/>
      <c r="N559" s="16"/>
      <c r="O559" s="12">
        <v>1300</v>
      </c>
      <c r="P559" s="21">
        <v>455</v>
      </c>
      <c r="Q559" s="21"/>
      <c r="R559" s="18" t="b">
        <v>0</v>
      </c>
      <c r="S559" s="18" t="b">
        <v>0</v>
      </c>
      <c r="T559" s="18" t="b">
        <v>0</v>
      </c>
      <c r="U559" s="18" t="b">
        <v>0</v>
      </c>
    </row>
    <row r="560" spans="1:21" ht="12.75">
      <c r="A560" s="8" t="e">
        <f t="shared" ca="1" si="41"/>
        <v>#NAME?</v>
      </c>
      <c r="B560" s="19">
        <v>45188</v>
      </c>
      <c r="C560" s="22">
        <v>89007269</v>
      </c>
      <c r="D560" s="10" t="s">
        <v>2347</v>
      </c>
      <c r="E560" s="11" t="str">
        <f>CONCATENATE("https://fjong.com/admin/pages/edit-",LEFT(D560,FIND(".",D560) - 1),"/",D560)</f>
        <v>https://fjong.com/admin/pages/edit-outfit/outfit.727d6be251454e3eb0ca131e4c773e9f</v>
      </c>
      <c r="F560" s="23" t="s">
        <v>2341</v>
      </c>
      <c r="G560" s="23" t="s">
        <v>2259</v>
      </c>
      <c r="H560" s="12" t="s">
        <v>2259</v>
      </c>
      <c r="I560" s="12" t="b">
        <f>VLOOKUP(H560,'Partner info'!$A$3:$B$100,2,FALSE)</f>
        <v>1</v>
      </c>
      <c r="J560" s="13" t="s">
        <v>24</v>
      </c>
      <c r="K560" s="14" t="s">
        <v>25</v>
      </c>
      <c r="L560" s="15" t="s">
        <v>338</v>
      </c>
      <c r="M560" s="16"/>
      <c r="N560" s="16"/>
      <c r="O560" s="12">
        <v>600</v>
      </c>
      <c r="P560" s="12">
        <v>349</v>
      </c>
      <c r="Q560" s="12"/>
      <c r="R560" s="18" t="b">
        <v>1</v>
      </c>
      <c r="S560" s="18" t="b">
        <v>0</v>
      </c>
      <c r="T560" s="18" t="b">
        <v>0</v>
      </c>
      <c r="U560" s="18" t="b">
        <v>0</v>
      </c>
    </row>
    <row r="561" spans="1:21" ht="12.75">
      <c r="A561" s="8"/>
      <c r="B561" s="19">
        <v>44789</v>
      </c>
      <c r="C561" s="9">
        <v>88200500</v>
      </c>
      <c r="D561" s="10" t="s">
        <v>64</v>
      </c>
      <c r="E561" s="20" t="s">
        <v>65</v>
      </c>
      <c r="F561" s="12" t="s">
        <v>66</v>
      </c>
      <c r="G561" s="12" t="s">
        <v>67</v>
      </c>
      <c r="H561" s="12" t="s">
        <v>67</v>
      </c>
      <c r="I561" s="12" t="b">
        <f>VLOOKUP(H561,'Partner info'!$A$3:$B$100,2,FALSE)</f>
        <v>1</v>
      </c>
      <c r="J561" s="13" t="s">
        <v>24</v>
      </c>
      <c r="K561" s="14" t="s">
        <v>25</v>
      </c>
      <c r="L561" s="15" t="s">
        <v>445</v>
      </c>
      <c r="M561" s="16" t="s">
        <v>1829</v>
      </c>
      <c r="N561" s="16"/>
      <c r="O561" s="12">
        <v>12000</v>
      </c>
      <c r="P561" s="12">
        <v>3500</v>
      </c>
      <c r="Q561" s="21" t="s">
        <v>52</v>
      </c>
      <c r="R561" s="18" t="b">
        <v>1</v>
      </c>
      <c r="S561" s="18" t="b">
        <v>1</v>
      </c>
      <c r="T561" s="18" t="b">
        <v>1</v>
      </c>
      <c r="U561" s="18" t="b">
        <v>1</v>
      </c>
    </row>
    <row r="562" spans="1:21" ht="12.75">
      <c r="A562" s="8" t="e">
        <f t="shared" ref="A562:A575" ca="1" si="43">IF(K562="Yes",_xludf.IMAGE("https://i.imgur.com/fKx8ugK.png",3),IF(K562="Not found",_xludf.IMAGE("https://i.imgur.com/NnPyonJ.png",3),IF(K562="",_xludf.IMAGE("https://i.imgur.com/x4IXK6M.png",3))))</f>
        <v>#NAME?</v>
      </c>
      <c r="B562" s="9" t="s">
        <v>3078</v>
      </c>
      <c r="C562" s="22">
        <v>88101086</v>
      </c>
      <c r="D562" s="10" t="s">
        <v>3296</v>
      </c>
      <c r="E562" s="11" t="str">
        <f>CONCATENATE("https://fjong.com/admin/pages/edit-",LEFT(D562,FIND(".",D562) - 1),"/",D562)</f>
        <v>https://fjong.com/admin/pages/edit-outfit/outfit.72e68751484840bb9b7c5420a02043ac</v>
      </c>
      <c r="F562" s="23" t="s">
        <v>3297</v>
      </c>
      <c r="G562" s="23" t="s">
        <v>740</v>
      </c>
      <c r="H562" s="12" t="s">
        <v>57</v>
      </c>
      <c r="I562" s="12" t="b">
        <f>VLOOKUP(H562,'Partner info'!$A$3:$B$100,2,FALSE)</f>
        <v>1</v>
      </c>
      <c r="J562" s="13" t="s">
        <v>24</v>
      </c>
      <c r="K562" s="14" t="s">
        <v>25</v>
      </c>
      <c r="L562" s="15" t="s">
        <v>338</v>
      </c>
      <c r="M562" s="16"/>
      <c r="N562" s="16"/>
      <c r="O562" s="12">
        <v>2400</v>
      </c>
      <c r="P562" s="12">
        <v>749</v>
      </c>
      <c r="Q562" s="21" t="s">
        <v>190</v>
      </c>
      <c r="R562" s="18" t="b">
        <v>0</v>
      </c>
      <c r="S562" s="18" t="b">
        <v>0</v>
      </c>
      <c r="T562" s="18" t="b">
        <v>0</v>
      </c>
      <c r="U562" s="18" t="b">
        <v>0</v>
      </c>
    </row>
    <row r="563" spans="1:21" ht="12.75">
      <c r="A563" s="1" t="e">
        <f t="shared" ca="1" si="43"/>
        <v>#NAME?</v>
      </c>
      <c r="B563" s="19">
        <v>45188</v>
      </c>
      <c r="C563" s="22">
        <v>88200105</v>
      </c>
      <c r="D563" s="10" t="s">
        <v>1355</v>
      </c>
      <c r="E563" s="11" t="str">
        <f>CONCATENATE("https://fjong.com/admin/pages/edit-",LEFT(D563,FIND(".",D563) - 1),"/",D563)</f>
        <v>https://fjong.com/admin/pages/edit-outfit/outfit.72e76ee9a2db49949c0e44df44dfa8dc</v>
      </c>
      <c r="F563" s="23" t="s">
        <v>1356</v>
      </c>
      <c r="G563" s="23" t="s">
        <v>1196</v>
      </c>
      <c r="H563" s="12" t="s">
        <v>313</v>
      </c>
      <c r="I563" s="12" t="b">
        <f>VLOOKUP(H563,'Partner info'!$A$3:$B$100,2,FALSE)</f>
        <v>1</v>
      </c>
      <c r="J563" s="13" t="s">
        <v>24</v>
      </c>
      <c r="K563" s="48" t="s">
        <v>25</v>
      </c>
      <c r="L563" s="49" t="s">
        <v>338</v>
      </c>
      <c r="M563" s="50"/>
      <c r="N563" s="50" t="s">
        <v>262</v>
      </c>
      <c r="O563" s="46">
        <v>25000</v>
      </c>
      <c r="P563" s="46"/>
      <c r="Q563" s="46"/>
      <c r="R563" s="51" t="b">
        <v>0</v>
      </c>
      <c r="S563" s="51" t="b">
        <v>0</v>
      </c>
      <c r="T563" s="51" t="b">
        <v>0</v>
      </c>
      <c r="U563" s="51" t="b">
        <v>0</v>
      </c>
    </row>
    <row r="564" spans="1:21" ht="12.75">
      <c r="A564" s="8" t="e">
        <f t="shared" ca="1" si="43"/>
        <v>#NAME?</v>
      </c>
      <c r="B564" s="19">
        <v>45272</v>
      </c>
      <c r="C564" s="22">
        <v>89003672</v>
      </c>
      <c r="D564" s="10" t="s">
        <v>1504</v>
      </c>
      <c r="E564" s="11" t="str">
        <f>CONCATENATE("https://fjong.com/admin/pages/edit-",LEFT(D564,FIND(".",D564) - 1),"/",D564)</f>
        <v>https://fjong.com/admin/pages/edit-outfit/outfit.7333495cc8154c1993b042541f0a2cdf</v>
      </c>
      <c r="F564" s="23" t="s">
        <v>1505</v>
      </c>
      <c r="G564" s="23" t="s">
        <v>31</v>
      </c>
      <c r="H564" s="12" t="s">
        <v>31</v>
      </c>
      <c r="I564" s="12" t="b">
        <f>VLOOKUP(H564,'Partner info'!$A$3:$B$100,2,FALSE)</f>
        <v>1</v>
      </c>
      <c r="J564" s="13" t="s">
        <v>24</v>
      </c>
      <c r="K564" s="14" t="s">
        <v>25</v>
      </c>
      <c r="L564" s="15" t="s">
        <v>338</v>
      </c>
      <c r="M564" s="16"/>
      <c r="N564" s="16"/>
      <c r="O564" s="12"/>
      <c r="P564" s="21">
        <v>450</v>
      </c>
      <c r="Q564" s="21" t="s">
        <v>40</v>
      </c>
      <c r="R564" s="18" t="b">
        <v>0</v>
      </c>
      <c r="S564" s="18" t="b">
        <v>0</v>
      </c>
      <c r="T564" s="18" t="b">
        <v>0</v>
      </c>
      <c r="U564" s="18" t="b">
        <v>0</v>
      </c>
    </row>
    <row r="565" spans="1:21" ht="12.75">
      <c r="A565" s="1" t="e">
        <f t="shared" ca="1" si="43"/>
        <v>#NAME?</v>
      </c>
      <c r="B565" s="9" t="s">
        <v>3078</v>
      </c>
      <c r="C565" s="22">
        <v>88101061</v>
      </c>
      <c r="D565" s="10" t="s">
        <v>3166</v>
      </c>
      <c r="E565" s="11" t="str">
        <f>CONCATENATE("https://fjong.com/admin/pages/edit-",LEFT(D565,FIND(".",D565) - 1),"/",D565)</f>
        <v>https://fjong.com/admin/pages/edit-outfit/outfit.73393583c562454cbf1c00ce3cac0862</v>
      </c>
      <c r="F565" s="12" t="s">
        <v>3167</v>
      </c>
      <c r="G565" s="23" t="s">
        <v>347</v>
      </c>
      <c r="H565" s="12" t="s">
        <v>57</v>
      </c>
      <c r="I565" s="12" t="b">
        <f>VLOOKUP(H565,'Partner info'!$A$3:$B$100,2,FALSE)</f>
        <v>1</v>
      </c>
      <c r="J565" s="13" t="s">
        <v>24</v>
      </c>
      <c r="K565" s="14" t="s">
        <v>25</v>
      </c>
      <c r="L565" s="15" t="s">
        <v>338</v>
      </c>
      <c r="M565" s="16"/>
      <c r="N565" s="16" t="s">
        <v>1837</v>
      </c>
      <c r="O565" s="21"/>
      <c r="P565" s="12">
        <v>600</v>
      </c>
      <c r="Q565" s="21" t="s">
        <v>40</v>
      </c>
      <c r="R565" s="18" t="b">
        <v>0</v>
      </c>
      <c r="S565" s="18" t="b">
        <v>0</v>
      </c>
      <c r="T565" s="18" t="b">
        <v>0</v>
      </c>
      <c r="U565" s="18" t="b">
        <v>0</v>
      </c>
    </row>
    <row r="566" spans="1:21" ht="12.75">
      <c r="A566" s="1" t="e">
        <f t="shared" ca="1" si="43"/>
        <v>#NAME?</v>
      </c>
      <c r="B566" s="19">
        <v>44750</v>
      </c>
      <c r="C566" s="9">
        <v>88000137</v>
      </c>
      <c r="D566" s="10" t="s">
        <v>2201</v>
      </c>
      <c r="E566" s="20" t="s">
        <v>2202</v>
      </c>
      <c r="F566" s="12" t="s">
        <v>2203</v>
      </c>
      <c r="G566" s="12" t="s">
        <v>31</v>
      </c>
      <c r="H566" s="12" t="s">
        <v>32</v>
      </c>
      <c r="I566" s="12" t="b">
        <f>VLOOKUP(H566,'Partner info'!$A$3:$B$100,2,FALSE)</f>
        <v>1</v>
      </c>
      <c r="J566" s="13" t="s">
        <v>24</v>
      </c>
      <c r="K566" s="14" t="s">
        <v>25</v>
      </c>
      <c r="L566" s="15" t="s">
        <v>338</v>
      </c>
      <c r="M566" s="16"/>
      <c r="N566" s="16" t="s">
        <v>344</v>
      </c>
      <c r="O566" s="21">
        <v>3000</v>
      </c>
      <c r="P566" s="12"/>
      <c r="Q566" s="21" t="s">
        <v>40</v>
      </c>
      <c r="R566" s="18" t="b">
        <v>0</v>
      </c>
      <c r="S566" s="18" t="b">
        <v>0</v>
      </c>
      <c r="T566" s="18" t="b">
        <v>0</v>
      </c>
      <c r="U566" s="18" t="b">
        <v>0</v>
      </c>
    </row>
    <row r="567" spans="1:21" ht="12.75">
      <c r="A567" s="1" t="e">
        <f t="shared" ca="1" si="43"/>
        <v>#NAME?</v>
      </c>
      <c r="B567" s="19">
        <v>45184</v>
      </c>
      <c r="C567" s="22">
        <v>88100665</v>
      </c>
      <c r="D567" s="81" t="s">
        <v>2927</v>
      </c>
      <c r="E567" s="11" t="str">
        <f>CONCATENATE("https://fjong.com/admin/pages/edit-",LEFT(D567,FIND(".",D567) - 1),"/",D567)</f>
        <v>https://fjong.com/admin/pages/edit-outfit/outfit.73cff22def734575a324c1a9717d1cd0</v>
      </c>
      <c r="F567" s="82" t="s">
        <v>2928</v>
      </c>
      <c r="G567" s="23" t="s">
        <v>402</v>
      </c>
      <c r="H567" s="83" t="s">
        <v>57</v>
      </c>
      <c r="I567" s="12" t="b">
        <f>VLOOKUP(H567,'Partner info'!$A$3:$B$100,2,FALSE)</f>
        <v>1</v>
      </c>
      <c r="J567" s="13" t="s">
        <v>24</v>
      </c>
      <c r="K567" s="14" t="s">
        <v>25</v>
      </c>
      <c r="L567" s="15" t="s">
        <v>338</v>
      </c>
      <c r="M567" s="16"/>
      <c r="N567" s="16" t="s">
        <v>344</v>
      </c>
      <c r="O567" s="21">
        <v>950</v>
      </c>
      <c r="P567" s="12"/>
      <c r="Q567" s="21" t="s">
        <v>40</v>
      </c>
      <c r="R567" s="18" t="b">
        <v>0</v>
      </c>
      <c r="S567" s="18" t="b">
        <v>0</v>
      </c>
      <c r="T567" s="18" t="b">
        <v>0</v>
      </c>
      <c r="U567" s="18" t="b">
        <v>0</v>
      </c>
    </row>
    <row r="568" spans="1:21" ht="12.75">
      <c r="A568" s="1" t="e">
        <f t="shared" ca="1" si="43"/>
        <v>#NAME?</v>
      </c>
      <c r="B568" s="19">
        <v>44888</v>
      </c>
      <c r="C568" s="9">
        <v>10689074</v>
      </c>
      <c r="D568" s="10" t="s">
        <v>1069</v>
      </c>
      <c r="E568" s="20" t="str">
        <f>CONCATENATE("https://fjong.com/admin/pages/edit-",LEFT(D568,FIND(".",D568) - 1),"/",D568)</f>
        <v>https://fjong.com/admin/pages/edit-outfit/outfit.74186a57ddd64adebedc9a7e648fbd65</v>
      </c>
      <c r="F568" s="12" t="s">
        <v>1070</v>
      </c>
      <c r="G568" s="12" t="s">
        <v>31</v>
      </c>
      <c r="H568" s="12" t="s">
        <v>32</v>
      </c>
      <c r="I568" s="12" t="b">
        <f>VLOOKUP(H568,'Partner info'!$A$3:$B$100,2,FALSE)</f>
        <v>1</v>
      </c>
      <c r="J568" s="13" t="s">
        <v>24</v>
      </c>
      <c r="K568" s="14" t="s">
        <v>25</v>
      </c>
      <c r="L568" s="15" t="s">
        <v>338</v>
      </c>
      <c r="M568" s="16"/>
      <c r="N568" s="16" t="s">
        <v>344</v>
      </c>
      <c r="O568" s="21">
        <v>600</v>
      </c>
      <c r="P568" s="12">
        <v>210</v>
      </c>
      <c r="Q568" s="12"/>
      <c r="R568" s="18" t="b">
        <v>1</v>
      </c>
      <c r="S568" s="18" t="b">
        <v>0</v>
      </c>
      <c r="T568" s="18" t="b">
        <v>0</v>
      </c>
      <c r="U568" s="18" t="b">
        <v>0</v>
      </c>
    </row>
    <row r="569" spans="1:21" ht="12.75">
      <c r="A569" s="1" t="e">
        <f t="shared" ca="1" si="43"/>
        <v>#NAME?</v>
      </c>
      <c r="B569" s="19">
        <v>45188</v>
      </c>
      <c r="C569" s="22">
        <v>89007277</v>
      </c>
      <c r="D569" s="10" t="s">
        <v>2342</v>
      </c>
      <c r="E569" s="11" t="str">
        <f>CONCATENATE("https://fjong.com/admin/pages/edit-",LEFT(D569,FIND(".",D569) - 1),"/",D569)</f>
        <v>https://fjong.com/admin/pages/edit-outfit/outfit.7460f02d097a45fb873290b4caf61989</v>
      </c>
      <c r="F569" s="23" t="s">
        <v>2341</v>
      </c>
      <c r="G569" s="23" t="s">
        <v>2259</v>
      </c>
      <c r="H569" s="12" t="s">
        <v>2259</v>
      </c>
      <c r="I569" s="12" t="b">
        <f>VLOOKUP(H569,'Partner info'!$A$3:$B$100,2,FALSE)</f>
        <v>1</v>
      </c>
      <c r="J569" s="13" t="s">
        <v>24</v>
      </c>
      <c r="K569" s="14" t="s">
        <v>25</v>
      </c>
      <c r="L569" s="15" t="s">
        <v>338</v>
      </c>
      <c r="M569" s="16"/>
      <c r="N569" s="16" t="s">
        <v>344</v>
      </c>
      <c r="O569" s="21">
        <v>600</v>
      </c>
      <c r="P569" s="12">
        <v>210</v>
      </c>
      <c r="Q569" s="12"/>
      <c r="R569" s="18" t="b">
        <v>1</v>
      </c>
      <c r="S569" s="18" t="b">
        <v>0</v>
      </c>
      <c r="T569" s="18" t="b">
        <v>0</v>
      </c>
      <c r="U569" s="18" t="b">
        <v>0</v>
      </c>
    </row>
    <row r="570" spans="1:21" ht="12.75">
      <c r="A570" s="1" t="e">
        <f t="shared" ca="1" si="43"/>
        <v>#NAME?</v>
      </c>
      <c r="B570" s="19">
        <v>44936</v>
      </c>
      <c r="C570" s="9">
        <v>88200290</v>
      </c>
      <c r="D570" s="10" t="s">
        <v>1129</v>
      </c>
      <c r="E570" s="20" t="s">
        <v>1130</v>
      </c>
      <c r="F570" s="12" t="s">
        <v>1131</v>
      </c>
      <c r="G570" s="12" t="s">
        <v>1132</v>
      </c>
      <c r="H570" s="12" t="s">
        <v>1132</v>
      </c>
      <c r="I570" s="12" t="b">
        <f>VLOOKUP(H570,'Partner info'!$A$3:$B$100,2,FALSE)</f>
        <v>1</v>
      </c>
      <c r="J570" s="13" t="s">
        <v>24</v>
      </c>
      <c r="K570" s="14" t="s">
        <v>25</v>
      </c>
      <c r="L570" s="15" t="s">
        <v>338</v>
      </c>
      <c r="M570" s="16"/>
      <c r="N570" s="16" t="s">
        <v>344</v>
      </c>
      <c r="O570" s="21">
        <v>600</v>
      </c>
      <c r="P570" s="12">
        <v>210</v>
      </c>
      <c r="Q570" s="12"/>
      <c r="R570" s="18" t="b">
        <v>1</v>
      </c>
      <c r="S570" s="18" t="b">
        <v>0</v>
      </c>
      <c r="T570" s="18" t="b">
        <v>0</v>
      </c>
      <c r="U570" s="18" t="b">
        <v>0</v>
      </c>
    </row>
    <row r="571" spans="1:21" ht="12.75">
      <c r="A571" s="1" t="e">
        <f t="shared" ca="1" si="43"/>
        <v>#NAME?</v>
      </c>
      <c r="B571" s="19">
        <v>44858</v>
      </c>
      <c r="C571" s="9">
        <v>10688865</v>
      </c>
      <c r="D571" s="10" t="s">
        <v>1667</v>
      </c>
      <c r="E571" s="20" t="s">
        <v>1668</v>
      </c>
      <c r="F571" s="12" t="s">
        <v>1669</v>
      </c>
      <c r="G571" s="12" t="s">
        <v>1006</v>
      </c>
      <c r="H571" s="12" t="s">
        <v>32</v>
      </c>
      <c r="I571" s="12" t="b">
        <f>VLOOKUP(H571,'Partner info'!$A$3:$B$100,2,FALSE)</f>
        <v>1</v>
      </c>
      <c r="J571" s="13" t="s">
        <v>24</v>
      </c>
      <c r="K571" s="14" t="s">
        <v>25</v>
      </c>
      <c r="L571" s="15" t="s">
        <v>338</v>
      </c>
      <c r="M571" s="16"/>
      <c r="N571" s="16" t="s">
        <v>344</v>
      </c>
      <c r="O571" s="21">
        <v>4000</v>
      </c>
      <c r="P571" s="12"/>
      <c r="Q571" s="21" t="s">
        <v>139</v>
      </c>
      <c r="R571" s="18" t="b">
        <v>0</v>
      </c>
      <c r="S571" s="18" t="b">
        <v>0</v>
      </c>
      <c r="T571" s="18" t="b">
        <v>0</v>
      </c>
      <c r="U571" s="18" t="b">
        <v>0</v>
      </c>
    </row>
    <row r="572" spans="1:21" ht="12.75">
      <c r="A572" s="1" t="e">
        <f t="shared" ca="1" si="43"/>
        <v>#NAME?</v>
      </c>
      <c r="B572" s="19">
        <v>45061</v>
      </c>
      <c r="C572" s="22">
        <v>88200390</v>
      </c>
      <c r="D572" s="10" t="s">
        <v>2698</v>
      </c>
      <c r="E572" s="11" t="str">
        <f>CONCATENATE("https://fjong.com/admin/pages/edit-",LEFT(D572,FIND(".",D572) - 1),"/",D572)</f>
        <v>https://fjong.com/admin/pages/edit-outfit/outfit.7493d3b6aa4d4b3aa9f4cd310a590974</v>
      </c>
      <c r="F572" s="23" t="s">
        <v>2699</v>
      </c>
      <c r="G572" s="23" t="s">
        <v>23</v>
      </c>
      <c r="H572" s="12" t="s">
        <v>23</v>
      </c>
      <c r="I572" s="12" t="b">
        <f>VLOOKUP(H572,'Partner info'!$A$3:$B$100,2,FALSE)</f>
        <v>1</v>
      </c>
      <c r="J572" s="13" t="s">
        <v>24</v>
      </c>
      <c r="K572" s="14" t="s">
        <v>25</v>
      </c>
      <c r="L572" s="15" t="s">
        <v>338</v>
      </c>
      <c r="M572" s="16"/>
      <c r="N572" s="16" t="s">
        <v>344</v>
      </c>
      <c r="O572" s="21">
        <v>9000</v>
      </c>
      <c r="P572" s="12"/>
      <c r="Q572" s="21" t="s">
        <v>40</v>
      </c>
      <c r="R572" s="18" t="b">
        <v>0</v>
      </c>
      <c r="S572" s="18" t="b">
        <v>0</v>
      </c>
      <c r="T572" s="18" t="b">
        <v>0</v>
      </c>
      <c r="U572" s="18" t="b">
        <v>0</v>
      </c>
    </row>
    <row r="573" spans="1:21" ht="12.75">
      <c r="A573" s="1" t="e">
        <f t="shared" ca="1" si="43"/>
        <v>#NAME?</v>
      </c>
      <c r="B573" s="9" t="s">
        <v>20</v>
      </c>
      <c r="C573" s="9" t="s">
        <v>2065</v>
      </c>
      <c r="D573" s="10" t="s">
        <v>2066</v>
      </c>
      <c r="E573" s="11" t="str">
        <f>CONCATENATE("https://fjong.com/admin/pages/edit-",LEFT(D573,FIND(".",D573) - 1),"/",D573)</f>
        <v>https://fjong.com/admin/pages/edit-outfit/outfit.749c64aeabc745099091a2ecd20d8777</v>
      </c>
      <c r="F573" s="12" t="s">
        <v>2067</v>
      </c>
      <c r="G573" s="12" t="s">
        <v>216</v>
      </c>
      <c r="H573" s="12" t="s">
        <v>57</v>
      </c>
      <c r="I573" s="12" t="b">
        <f>VLOOKUP(H573,'Partner info'!$A$3:$B$100,2,FALSE)</f>
        <v>1</v>
      </c>
      <c r="J573" s="13" t="s">
        <v>24</v>
      </c>
      <c r="K573" s="14" t="s">
        <v>25</v>
      </c>
      <c r="L573" s="15" t="s">
        <v>338</v>
      </c>
      <c r="M573" s="16"/>
      <c r="N573" s="16" t="s">
        <v>344</v>
      </c>
      <c r="O573" s="21">
        <v>5000</v>
      </c>
      <c r="P573" s="12"/>
      <c r="Q573" s="21" t="s">
        <v>190</v>
      </c>
      <c r="R573" s="18" t="b">
        <v>0</v>
      </c>
      <c r="S573" s="18" t="b">
        <v>0</v>
      </c>
      <c r="T573" s="18" t="b">
        <v>0</v>
      </c>
      <c r="U573" s="18" t="b">
        <v>0</v>
      </c>
    </row>
    <row r="574" spans="1:21" ht="12.75">
      <c r="A574" s="1" t="e">
        <f t="shared" ca="1" si="43"/>
        <v>#NAME?</v>
      </c>
      <c r="B574" s="19">
        <v>45188</v>
      </c>
      <c r="C574" s="22">
        <v>89007065</v>
      </c>
      <c r="D574" s="10" t="s">
        <v>1852</v>
      </c>
      <c r="E574" s="11" t="str">
        <f>CONCATENATE("https://fjong.com/admin/pages/edit-",LEFT(D574,FIND(".",D574) - 1),"/",D574)</f>
        <v>https://fjong.com/admin/pages/edit-outfit/outfit.74a98bdaae1d4f29b7ced6dca93b9dcf</v>
      </c>
      <c r="F574" s="23" t="s">
        <v>1853</v>
      </c>
      <c r="G574" s="23" t="s">
        <v>337</v>
      </c>
      <c r="H574" s="12" t="s">
        <v>337</v>
      </c>
      <c r="I574" s="12" t="b">
        <f>VLOOKUP(H574,'Partner info'!$A$3:$B$100,2,FALSE)</f>
        <v>1</v>
      </c>
      <c r="J574" s="13" t="s">
        <v>24</v>
      </c>
      <c r="K574" s="14" t="s">
        <v>25</v>
      </c>
      <c r="L574" s="15" t="s">
        <v>338</v>
      </c>
      <c r="M574" s="16"/>
      <c r="N574" s="16" t="s">
        <v>344</v>
      </c>
      <c r="O574" s="21">
        <v>5000</v>
      </c>
      <c r="P574" s="12"/>
      <c r="Q574" s="21" t="s">
        <v>190</v>
      </c>
      <c r="R574" s="18" t="b">
        <v>0</v>
      </c>
      <c r="S574" s="18" t="b">
        <v>0</v>
      </c>
      <c r="T574" s="18" t="b">
        <v>0</v>
      </c>
      <c r="U574" s="18" t="b">
        <v>0</v>
      </c>
    </row>
    <row r="575" spans="1:21" ht="12.75">
      <c r="A575" s="1" t="e">
        <f t="shared" ca="1" si="43"/>
        <v>#NAME?</v>
      </c>
      <c r="B575" s="19">
        <v>45188</v>
      </c>
      <c r="C575" s="22">
        <v>89007258</v>
      </c>
      <c r="D575" s="10" t="s">
        <v>1357</v>
      </c>
      <c r="E575" s="11" t="str">
        <f>CONCATENATE("https://fjong.com/admin/pages/edit-",LEFT(D575,FIND(".",D575) - 1),"/",D575)</f>
        <v>https://fjong.com/admin/pages/edit-outfit/outfit.74eda9c968f64d20b3d6e09d36977ff4</v>
      </c>
      <c r="F575" s="23" t="s">
        <v>1358</v>
      </c>
      <c r="G575" s="23" t="s">
        <v>347</v>
      </c>
      <c r="H575" s="12" t="s">
        <v>49</v>
      </c>
      <c r="I575" s="12" t="b">
        <f>VLOOKUP(H575,'Partner info'!$A$3:$B$100,2,FALSE)</f>
        <v>1</v>
      </c>
      <c r="J575" s="13" t="s">
        <v>24</v>
      </c>
      <c r="K575" s="14" t="s">
        <v>25</v>
      </c>
      <c r="L575" s="15" t="s">
        <v>338</v>
      </c>
      <c r="M575" s="16"/>
      <c r="N575" s="16" t="s">
        <v>344</v>
      </c>
      <c r="O575" s="21">
        <v>1300</v>
      </c>
      <c r="P575" s="12">
        <v>455</v>
      </c>
      <c r="Q575" s="12"/>
      <c r="R575" s="18" t="b">
        <v>1</v>
      </c>
      <c r="S575" s="18" t="b">
        <v>0</v>
      </c>
      <c r="T575" s="18" t="b">
        <v>0</v>
      </c>
      <c r="U575" s="18" t="b">
        <v>0</v>
      </c>
    </row>
    <row r="576" spans="1:21" ht="12.75">
      <c r="A576" s="8"/>
      <c r="B576" s="19">
        <v>44936</v>
      </c>
      <c r="C576" s="9">
        <v>89002100</v>
      </c>
      <c r="D576" s="10" t="s">
        <v>1221</v>
      </c>
      <c r="E576" s="20" t="s">
        <v>1222</v>
      </c>
      <c r="F576" s="12" t="s">
        <v>1223</v>
      </c>
      <c r="G576" s="12" t="s">
        <v>67</v>
      </c>
      <c r="H576" s="12" t="s">
        <v>67</v>
      </c>
      <c r="I576" s="12" t="b">
        <f>VLOOKUP(H576,'Partner info'!$A$3:$B$100,2,FALSE)</f>
        <v>1</v>
      </c>
      <c r="J576" s="13" t="s">
        <v>24</v>
      </c>
      <c r="K576" s="14" t="s">
        <v>25</v>
      </c>
      <c r="L576" s="15" t="s">
        <v>445</v>
      </c>
      <c r="M576" s="16" t="s">
        <v>1858</v>
      </c>
      <c r="N576" s="16"/>
      <c r="O576" s="12">
        <v>1500</v>
      </c>
      <c r="P576" s="12">
        <v>450</v>
      </c>
      <c r="Q576" s="21" t="s">
        <v>52</v>
      </c>
      <c r="R576" s="18" t="b">
        <v>0</v>
      </c>
      <c r="S576" s="18" t="b">
        <v>1</v>
      </c>
      <c r="T576" s="18" t="b">
        <v>1</v>
      </c>
      <c r="U576" s="18" t="b">
        <v>1</v>
      </c>
    </row>
    <row r="577" spans="1:21" ht="12.75">
      <c r="A577" s="1" t="e">
        <f t="shared" ref="A577:A582" ca="1" si="44">IF(K577="Yes",_xludf.IMAGE("https://i.imgur.com/fKx8ugK.png",3),IF(K577="Not found",_xludf.IMAGE("https://i.imgur.com/NnPyonJ.png",3),IF(K577="",_xludf.IMAGE("https://i.imgur.com/x4IXK6M.png",3))))</f>
        <v>#NAME?</v>
      </c>
      <c r="B577" s="9" t="s">
        <v>20</v>
      </c>
      <c r="C577" s="24" t="s">
        <v>1920</v>
      </c>
      <c r="D577" s="25" t="s">
        <v>1921</v>
      </c>
      <c r="E577" s="11" t="str">
        <f>CONCATENATE("https://fjong.com/admin/pages/edit-",LEFT(D577,FIND(".",D577) - 1),"/",D577)</f>
        <v>https://fjong.com/admin/pages/edit-outfit/outfit.75c898c3c7504e669dd530875b08eed9</v>
      </c>
      <c r="F577" s="26" t="s">
        <v>1922</v>
      </c>
      <c r="G577" s="26" t="s">
        <v>88</v>
      </c>
      <c r="H577" s="26" t="s">
        <v>57</v>
      </c>
      <c r="I577" s="12" t="b">
        <f>VLOOKUP(H577,'Partner info'!$A$3:$B$100,2,FALSE)</f>
        <v>1</v>
      </c>
      <c r="J577" s="13" t="s">
        <v>24</v>
      </c>
      <c r="K577" s="14" t="s">
        <v>25</v>
      </c>
      <c r="L577" s="15" t="s">
        <v>338</v>
      </c>
      <c r="M577" s="16"/>
      <c r="N577" s="16"/>
      <c r="O577" s="12"/>
      <c r="P577" s="12">
        <v>1520</v>
      </c>
      <c r="Q577" s="21" t="s">
        <v>145</v>
      </c>
      <c r="R577" s="18" t="b">
        <v>0</v>
      </c>
      <c r="S577" s="18" t="b">
        <v>0</v>
      </c>
      <c r="T577" s="18" t="b">
        <v>0</v>
      </c>
      <c r="U577" s="18" t="b">
        <v>0</v>
      </c>
    </row>
    <row r="578" spans="1:21" ht="12.75">
      <c r="A578" s="1" t="e">
        <f t="shared" ca="1" si="44"/>
        <v>#NAME?</v>
      </c>
      <c r="B578" s="19">
        <v>45188</v>
      </c>
      <c r="C578" s="22">
        <v>89007272</v>
      </c>
      <c r="D578" s="10" t="s">
        <v>2343</v>
      </c>
      <c r="E578" s="11" t="str">
        <f>CONCATENATE("https://fjong.com/admin/pages/edit-",LEFT(D578,FIND(".",D578) - 1),"/",D578)</f>
        <v>https://fjong.com/admin/pages/edit-outfit/outfit.75ea032f522344ca9da968f0f03153ff</v>
      </c>
      <c r="F578" s="23" t="s">
        <v>2341</v>
      </c>
      <c r="G578" s="23" t="s">
        <v>2259</v>
      </c>
      <c r="H578" s="12" t="s">
        <v>2259</v>
      </c>
      <c r="I578" s="12" t="b">
        <f>VLOOKUP(H578,'Partner info'!$A$3:$B$100,2,FALSE)</f>
        <v>1</v>
      </c>
      <c r="J578" s="13" t="s">
        <v>24</v>
      </c>
      <c r="K578" s="14" t="s">
        <v>25</v>
      </c>
      <c r="L578" s="15" t="s">
        <v>338</v>
      </c>
      <c r="M578" s="16"/>
      <c r="N578" s="16"/>
      <c r="O578" s="12"/>
      <c r="P578" s="12">
        <v>900</v>
      </c>
      <c r="Q578" s="12"/>
      <c r="R578" s="18" t="b">
        <v>0</v>
      </c>
      <c r="S578" s="18" t="b">
        <v>0</v>
      </c>
      <c r="T578" s="18" t="b">
        <v>0</v>
      </c>
      <c r="U578" s="18" t="b">
        <v>0</v>
      </c>
    </row>
    <row r="579" spans="1:21" ht="12.75">
      <c r="A579" s="1" t="e">
        <f t="shared" ca="1" si="44"/>
        <v>#NAME?</v>
      </c>
      <c r="B579" s="19">
        <v>45188</v>
      </c>
      <c r="C579" s="22">
        <v>89007148</v>
      </c>
      <c r="D579" s="10" t="s">
        <v>2389</v>
      </c>
      <c r="E579" s="11" t="str">
        <f>CONCATENATE("https://fjong.com/admin/pages/edit-",LEFT(D579,FIND(".",D579) - 1),"/",D579)</f>
        <v>https://fjong.com/admin/pages/edit-outfit/outfit.76b263ea5aaa4d89be8c7877f0a2dc8d</v>
      </c>
      <c r="F579" s="23" t="s">
        <v>2387</v>
      </c>
      <c r="G579" s="23" t="s">
        <v>2259</v>
      </c>
      <c r="H579" s="12" t="s">
        <v>2259</v>
      </c>
      <c r="I579" s="12" t="b">
        <f>VLOOKUP(H579,'Partner info'!$A$3:$B$100,2,FALSE)</f>
        <v>1</v>
      </c>
      <c r="J579" s="13" t="s">
        <v>24</v>
      </c>
      <c r="K579" s="14" t="s">
        <v>25</v>
      </c>
      <c r="L579" s="15" t="s">
        <v>338</v>
      </c>
      <c r="M579" s="16"/>
      <c r="N579" s="16"/>
      <c r="O579" s="12"/>
      <c r="P579" s="12">
        <v>1500</v>
      </c>
      <c r="Q579" s="21" t="s">
        <v>145</v>
      </c>
      <c r="R579" s="18" t="b">
        <v>0</v>
      </c>
      <c r="S579" s="18" t="b">
        <v>0</v>
      </c>
      <c r="T579" s="18" t="b">
        <v>0</v>
      </c>
      <c r="U579" s="18" t="b">
        <v>0</v>
      </c>
    </row>
    <row r="580" spans="1:21" ht="12.75">
      <c r="A580" s="1" t="e">
        <f t="shared" ca="1" si="44"/>
        <v>#NAME?</v>
      </c>
      <c r="B580" s="9" t="s">
        <v>295</v>
      </c>
      <c r="C580" s="22">
        <v>88001447</v>
      </c>
      <c r="D580" s="23" t="s">
        <v>1368</v>
      </c>
      <c r="E580" s="11" t="str">
        <f>CONCATENATE("https://fjong.com/admin/pages/edit-",LEFT(D580,FIND(".",D580) - 1),"/",D580)</f>
        <v>https://fjong.com/admin/pages/edit-outfit/outfit.76e513e7ba654a648bf90044a81b3926</v>
      </c>
      <c r="F580" s="23" t="s">
        <v>1369</v>
      </c>
      <c r="G580" s="23" t="s">
        <v>395</v>
      </c>
      <c r="H580" s="12" t="s">
        <v>32</v>
      </c>
      <c r="I580" s="12" t="b">
        <f>VLOOKUP(H580,'Partner info'!$A$3:$B$100,2,FALSE)</f>
        <v>1</v>
      </c>
      <c r="J580" s="13" t="s">
        <v>24</v>
      </c>
      <c r="K580" s="14" t="s">
        <v>25</v>
      </c>
      <c r="L580" s="15" t="s">
        <v>338</v>
      </c>
      <c r="M580" s="16"/>
      <c r="N580" s="16"/>
      <c r="O580" s="12"/>
      <c r="P580" s="12">
        <v>1000</v>
      </c>
      <c r="Q580" s="21" t="s">
        <v>145</v>
      </c>
      <c r="R580" s="18" t="b">
        <v>0</v>
      </c>
      <c r="S580" s="18" t="b">
        <v>0</v>
      </c>
      <c r="T580" s="18" t="b">
        <v>0</v>
      </c>
      <c r="U580" s="18" t="b">
        <v>0</v>
      </c>
    </row>
    <row r="581" spans="1:21" ht="12.75">
      <c r="A581" s="1" t="e">
        <f t="shared" ca="1" si="44"/>
        <v>#NAME?</v>
      </c>
      <c r="B581" s="19">
        <v>45188</v>
      </c>
      <c r="C581" s="22">
        <v>89003753</v>
      </c>
      <c r="D581" s="10" t="s">
        <v>1844</v>
      </c>
      <c r="E581" s="11" t="str">
        <f>CONCATENATE("https://fjong.com/admin/pages/edit-",LEFT(D581,FIND(".",D581) - 1),"/",D581)</f>
        <v>https://fjong.com/admin/pages/edit-outfit/outfit.76e9812468d2429a8615103ea3f99fa4</v>
      </c>
      <c r="F581" s="23" t="s">
        <v>799</v>
      </c>
      <c r="G581" s="23" t="s">
        <v>199</v>
      </c>
      <c r="H581" s="12" t="s">
        <v>199</v>
      </c>
      <c r="I581" s="12" t="b">
        <f>VLOOKUP(H581,'Partner info'!$A$3:$B$100,2,FALSE)</f>
        <v>1</v>
      </c>
      <c r="J581" s="13" t="s">
        <v>24</v>
      </c>
      <c r="K581" s="14" t="s">
        <v>25</v>
      </c>
      <c r="L581" s="15" t="s">
        <v>338</v>
      </c>
      <c r="M581" s="16"/>
      <c r="N581" s="16"/>
      <c r="O581" s="12"/>
      <c r="P581" s="12">
        <v>400</v>
      </c>
      <c r="Q581" s="21" t="s">
        <v>190</v>
      </c>
      <c r="R581" s="18" t="b">
        <v>0</v>
      </c>
      <c r="S581" s="18" t="b">
        <v>0</v>
      </c>
      <c r="T581" s="18" t="b">
        <v>0</v>
      </c>
      <c r="U581" s="18" t="b">
        <v>0</v>
      </c>
    </row>
    <row r="582" spans="1:21" ht="12.75">
      <c r="A582" s="8" t="e">
        <f t="shared" ca="1" si="44"/>
        <v>#NAME?</v>
      </c>
      <c r="B582" s="19">
        <v>45188</v>
      </c>
      <c r="C582" s="22">
        <v>89007151</v>
      </c>
      <c r="D582" s="10" t="s">
        <v>2390</v>
      </c>
      <c r="E582" s="11" t="str">
        <f>CONCATENATE("https://fjong.com/admin/pages/edit-",LEFT(D582,FIND(".",D582) - 1),"/",D582)</f>
        <v>https://fjong.com/admin/pages/edit-outfit/outfit.770cb2a148174b42adc6eba7fdb8cf11</v>
      </c>
      <c r="F582" s="23" t="s">
        <v>2387</v>
      </c>
      <c r="G582" s="23" t="s">
        <v>2259</v>
      </c>
      <c r="H582" s="12" t="s">
        <v>2259</v>
      </c>
      <c r="I582" s="12" t="b">
        <f>VLOOKUP(H582,'Partner info'!$A$3:$B$100,2,FALSE)</f>
        <v>1</v>
      </c>
      <c r="J582" s="13" t="s">
        <v>24</v>
      </c>
      <c r="K582" s="14" t="s">
        <v>25</v>
      </c>
      <c r="L582" s="15" t="s">
        <v>50</v>
      </c>
      <c r="M582" s="16"/>
      <c r="N582" s="16"/>
      <c r="O582" s="12">
        <v>2200</v>
      </c>
      <c r="P582" s="12">
        <v>749</v>
      </c>
      <c r="Q582" s="21" t="s">
        <v>52</v>
      </c>
      <c r="R582" s="18" t="b">
        <v>0</v>
      </c>
      <c r="S582" s="18" t="b">
        <v>1</v>
      </c>
      <c r="T582" s="18" t="b">
        <v>1</v>
      </c>
      <c r="U582" s="18" t="b">
        <v>1</v>
      </c>
    </row>
    <row r="583" spans="1:21" ht="12.75">
      <c r="A583" s="1"/>
      <c r="B583" s="9" t="s">
        <v>3078</v>
      </c>
      <c r="C583" s="22">
        <v>88101069</v>
      </c>
      <c r="D583" s="10" t="s">
        <v>3260</v>
      </c>
      <c r="E583" s="11" t="str">
        <f>CONCATENATE("https://fjong.com/admin/pages/edit-",LEFT(D583,FIND(".",D583) - 1),"/",D583)</f>
        <v>https://fjong.com/admin/pages/edit-outfit/outfit.772f3dece4f440918083b6302236bae4</v>
      </c>
      <c r="F583" s="23" t="s">
        <v>3261</v>
      </c>
      <c r="G583" s="23" t="s">
        <v>1089</v>
      </c>
      <c r="H583" s="12" t="s">
        <v>57</v>
      </c>
      <c r="I583" s="12" t="b">
        <f>VLOOKUP(H583,'Partner info'!$A$3:$B$100,2,FALSE)</f>
        <v>1</v>
      </c>
      <c r="J583" s="13" t="s">
        <v>24</v>
      </c>
      <c r="K583" s="48" t="s">
        <v>25</v>
      </c>
      <c r="L583" s="49" t="s">
        <v>338</v>
      </c>
      <c r="M583" s="50" t="s">
        <v>1873</v>
      </c>
      <c r="N583" s="50"/>
      <c r="O583" s="46">
        <v>1800</v>
      </c>
      <c r="P583" s="46"/>
      <c r="Q583" s="76" t="s">
        <v>52</v>
      </c>
      <c r="R583" s="51" t="b">
        <v>0</v>
      </c>
      <c r="S583" s="51" t="b">
        <v>1</v>
      </c>
      <c r="T583" s="51" t="b">
        <v>0</v>
      </c>
      <c r="U583" s="51" t="b">
        <v>0</v>
      </c>
    </row>
    <row r="584" spans="1:21" ht="12.75">
      <c r="A584" s="8" t="e">
        <f t="shared" ref="A584:A591" ca="1" si="45">IF(K584="Yes",_xludf.IMAGE("https://i.imgur.com/fKx8ugK.png",3),IF(K584="Not found",_xludf.IMAGE("https://i.imgur.com/NnPyonJ.png",3),IF(K584="",_xludf.IMAGE("https://i.imgur.com/x4IXK6M.png",3))))</f>
        <v>#NAME?</v>
      </c>
      <c r="B584" s="19">
        <v>45272</v>
      </c>
      <c r="C584" s="22">
        <v>88101360</v>
      </c>
      <c r="D584" s="10" t="s">
        <v>277</v>
      </c>
      <c r="E584" s="11" t="str">
        <f>CONCATENATE("https://fjong.com/admin/pages/edit-",LEFT(D584,FIND(".",D584) - 1),"/",D584)</f>
        <v>https://fjong.com/admin/pages/edit-outfit/outfit.77e88e4ffc1648a79d0f301bac6765d1</v>
      </c>
      <c r="F584" s="23" t="s">
        <v>278</v>
      </c>
      <c r="G584" s="23" t="s">
        <v>48</v>
      </c>
      <c r="H584" s="12" t="s">
        <v>49</v>
      </c>
      <c r="I584" s="12" t="b">
        <f>VLOOKUP(H584,'Partner info'!$A$3:$B$100,2,FALSE)</f>
        <v>1</v>
      </c>
      <c r="J584" s="13" t="s">
        <v>24</v>
      </c>
      <c r="K584" s="14" t="s">
        <v>25</v>
      </c>
      <c r="L584" s="15" t="s">
        <v>50</v>
      </c>
      <c r="M584" s="16"/>
      <c r="N584" s="16"/>
      <c r="O584" s="12">
        <v>3500</v>
      </c>
      <c r="P584" s="12">
        <v>1549</v>
      </c>
      <c r="Q584" s="21" t="s">
        <v>52</v>
      </c>
      <c r="R584" s="18" t="b">
        <v>0</v>
      </c>
      <c r="S584" s="18" t="b">
        <v>1</v>
      </c>
      <c r="T584" s="18" t="b">
        <v>1</v>
      </c>
      <c r="U584" s="18" t="b">
        <v>1</v>
      </c>
    </row>
    <row r="585" spans="1:21" ht="12.75">
      <c r="A585" s="8" t="e">
        <f t="shared" ca="1" si="45"/>
        <v>#NAME?</v>
      </c>
      <c r="B585" s="19">
        <v>45061</v>
      </c>
      <c r="C585" s="22">
        <v>89003767</v>
      </c>
      <c r="D585" s="10" t="s">
        <v>869</v>
      </c>
      <c r="E585" s="11" t="str">
        <f>CONCATENATE("https://fjong.com/admin/pages/edit-",LEFT(D585,FIND(".",D585) - 1),"/",D585)</f>
        <v>https://fjong.com/admin/pages/edit-outfit/outfit.78305cacc282444185e1affa9ed42c56</v>
      </c>
      <c r="F585" s="23" t="s">
        <v>870</v>
      </c>
      <c r="G585" s="23" t="s">
        <v>199</v>
      </c>
      <c r="H585" s="23" t="s">
        <v>199</v>
      </c>
      <c r="I585" s="12" t="b">
        <f>VLOOKUP(H585,'Partner info'!$A$3:$B$100,2,FALSE)</f>
        <v>1</v>
      </c>
      <c r="J585" s="13" t="s">
        <v>24</v>
      </c>
      <c r="K585" s="14" t="s">
        <v>25</v>
      </c>
      <c r="L585" s="15" t="s">
        <v>50</v>
      </c>
      <c r="M585" s="16"/>
      <c r="N585" s="16"/>
      <c r="O585" s="12">
        <v>2500</v>
      </c>
      <c r="P585" s="21">
        <v>950</v>
      </c>
      <c r="Q585" s="21" t="s">
        <v>52</v>
      </c>
      <c r="R585" s="18" t="b">
        <v>0</v>
      </c>
      <c r="S585" s="18" t="b">
        <v>1</v>
      </c>
      <c r="T585" s="18" t="b">
        <v>1</v>
      </c>
      <c r="U585" s="18" t="b">
        <v>0</v>
      </c>
    </row>
    <row r="586" spans="1:21" ht="12.75">
      <c r="A586" s="8" t="e">
        <f t="shared" ca="1" si="45"/>
        <v>#NAME?</v>
      </c>
      <c r="B586" s="9" t="s">
        <v>295</v>
      </c>
      <c r="C586" s="22">
        <v>89001748</v>
      </c>
      <c r="D586" s="23" t="s">
        <v>1366</v>
      </c>
      <c r="E586" s="11" t="str">
        <f>CONCATENATE("https://fjong.com/admin/pages/edit-",LEFT(D586,FIND(".",D586) - 1),"/",D586)</f>
        <v>https://fjong.com/admin/pages/edit-outfit/outfit.78392fa87e224d719c89da109d9e263f</v>
      </c>
      <c r="F586" s="23" t="s">
        <v>1367</v>
      </c>
      <c r="G586" s="23" t="s">
        <v>88</v>
      </c>
      <c r="H586" s="12" t="s">
        <v>32</v>
      </c>
      <c r="I586" s="12" t="b">
        <f>VLOOKUP(H586,'Partner info'!$A$3:$B$100,2,FALSE)</f>
        <v>1</v>
      </c>
      <c r="J586" s="13" t="s">
        <v>24</v>
      </c>
      <c r="K586" s="14" t="s">
        <v>25</v>
      </c>
      <c r="L586" s="15" t="s">
        <v>50</v>
      </c>
      <c r="M586" s="16"/>
      <c r="N586" s="16"/>
      <c r="O586" s="12">
        <v>2500</v>
      </c>
      <c r="P586" s="21">
        <v>950</v>
      </c>
      <c r="Q586" s="21" t="s">
        <v>52</v>
      </c>
      <c r="R586" s="18" t="b">
        <v>0</v>
      </c>
      <c r="S586" s="18" t="b">
        <v>1</v>
      </c>
      <c r="T586" s="18" t="b">
        <v>1</v>
      </c>
      <c r="U586" s="18" t="b">
        <v>0</v>
      </c>
    </row>
    <row r="587" spans="1:21" ht="12.75">
      <c r="A587" s="8" t="e">
        <f t="shared" ca="1" si="45"/>
        <v>#NAME?</v>
      </c>
      <c r="B587" s="19">
        <v>44938</v>
      </c>
      <c r="C587" s="9">
        <v>88101149</v>
      </c>
      <c r="D587" s="10" t="s">
        <v>991</v>
      </c>
      <c r="E587" s="20" t="s">
        <v>992</v>
      </c>
      <c r="F587" s="12" t="s">
        <v>993</v>
      </c>
      <c r="G587" s="12" t="s">
        <v>994</v>
      </c>
      <c r="H587" s="12" t="s">
        <v>57</v>
      </c>
      <c r="I587" s="12" t="b">
        <f>VLOOKUP(H587,'Partner info'!$A$3:$B$100,2,FALSE)</f>
        <v>1</v>
      </c>
      <c r="J587" s="13" t="s">
        <v>24</v>
      </c>
      <c r="K587" s="14" t="s">
        <v>25</v>
      </c>
      <c r="L587" s="15" t="s">
        <v>50</v>
      </c>
      <c r="M587" s="16"/>
      <c r="N587" s="16"/>
      <c r="O587" s="12">
        <v>2500</v>
      </c>
      <c r="P587" s="12">
        <v>950</v>
      </c>
      <c r="Q587" s="21" t="s">
        <v>52</v>
      </c>
      <c r="R587" s="18" t="b">
        <v>0</v>
      </c>
      <c r="S587" s="18" t="b">
        <v>1</v>
      </c>
      <c r="T587" s="18" t="b">
        <v>1</v>
      </c>
      <c r="U587" s="18" t="b">
        <v>0</v>
      </c>
    </row>
    <row r="588" spans="1:21" ht="12.75">
      <c r="A588" s="8" t="e">
        <f t="shared" ca="1" si="45"/>
        <v>#NAME?</v>
      </c>
      <c r="B588" s="9" t="s">
        <v>3078</v>
      </c>
      <c r="C588" s="22">
        <v>88200949</v>
      </c>
      <c r="D588" s="10" t="s">
        <v>3134</v>
      </c>
      <c r="E588" s="11" t="str">
        <f>CONCATENATE("https://fjong.com/admin/pages/edit-",LEFT(D588,FIND(".",D588) - 1),"/",D588)</f>
        <v>https://fjong.com/admin/pages/edit-outfit/outfit.789c751d86974d609224e535283702b3</v>
      </c>
      <c r="F588" s="23" t="s">
        <v>3135</v>
      </c>
      <c r="G588" s="23" t="s">
        <v>31</v>
      </c>
      <c r="H588" s="12" t="s">
        <v>31</v>
      </c>
      <c r="I588" s="12" t="b">
        <f>VLOOKUP(H588,'Partner info'!$A$3:$B$100,2,FALSE)</f>
        <v>1</v>
      </c>
      <c r="J588" s="13" t="s">
        <v>24</v>
      </c>
      <c r="K588" s="14" t="s">
        <v>25</v>
      </c>
      <c r="L588" s="15" t="s">
        <v>50</v>
      </c>
      <c r="M588" s="16"/>
      <c r="N588" s="16"/>
      <c r="O588" s="12">
        <v>2500</v>
      </c>
      <c r="P588" s="21">
        <v>950</v>
      </c>
      <c r="Q588" s="21" t="s">
        <v>52</v>
      </c>
      <c r="R588" s="18" t="b">
        <v>0</v>
      </c>
      <c r="S588" s="18" t="b">
        <v>1</v>
      </c>
      <c r="T588" s="18" t="b">
        <v>1</v>
      </c>
      <c r="U588" s="18" t="b">
        <v>0</v>
      </c>
    </row>
    <row r="589" spans="1:21" ht="12.75">
      <c r="A589" s="8" t="e">
        <f t="shared" ca="1" si="45"/>
        <v>#NAME?</v>
      </c>
      <c r="B589" s="9" t="s">
        <v>20</v>
      </c>
      <c r="C589" s="9">
        <v>88001661</v>
      </c>
      <c r="D589" s="10" t="s">
        <v>1664</v>
      </c>
      <c r="E589" s="11" t="str">
        <f>CONCATENATE("https://fjong.com/admin/pages/edit-",LEFT(D589,FIND(".",D589) - 1),"/",D589)</f>
        <v>https://fjong.com/admin/pages/edit-outfit/outfit.78d16995b62e40d48f06a20dbf72d844</v>
      </c>
      <c r="F589" s="12" t="s">
        <v>1665</v>
      </c>
      <c r="G589" s="12" t="s">
        <v>99</v>
      </c>
      <c r="H589" s="12" t="s">
        <v>32</v>
      </c>
      <c r="I589" s="12" t="b">
        <f>VLOOKUP(H589,'Partner info'!$A$3:$B$100,2,FALSE)</f>
        <v>1</v>
      </c>
      <c r="J589" s="13" t="s">
        <v>24</v>
      </c>
      <c r="K589" s="14" t="s">
        <v>25</v>
      </c>
      <c r="L589" s="15" t="s">
        <v>50</v>
      </c>
      <c r="M589" s="16"/>
      <c r="N589" s="16"/>
      <c r="O589" s="12">
        <v>2300</v>
      </c>
      <c r="P589" s="12">
        <v>899</v>
      </c>
      <c r="Q589" s="21" t="s">
        <v>52</v>
      </c>
      <c r="R589" s="18" t="b">
        <v>0</v>
      </c>
      <c r="S589" s="18" t="b">
        <v>1</v>
      </c>
      <c r="T589" s="18" t="b">
        <v>1</v>
      </c>
      <c r="U589" s="18" t="b">
        <v>1</v>
      </c>
    </row>
    <row r="590" spans="1:21" ht="12.75">
      <c r="A590" s="8" t="e">
        <f t="shared" ca="1" si="45"/>
        <v>#NAME?</v>
      </c>
      <c r="B590" s="9" t="s">
        <v>3078</v>
      </c>
      <c r="C590" s="22">
        <v>88100771</v>
      </c>
      <c r="D590" s="10" t="s">
        <v>3300</v>
      </c>
      <c r="E590" s="11" t="str">
        <f>CONCATENATE("https://fjong.com/admin/pages/edit-",LEFT(D590,FIND(".",D590) - 1),"/",D590)</f>
        <v>https://fjong.com/admin/pages/edit-outfit/outfit.79083ddd0ef54d21a5bde158b88f706d</v>
      </c>
      <c r="F590" s="23" t="s">
        <v>3301</v>
      </c>
      <c r="G590" s="23" t="s">
        <v>740</v>
      </c>
      <c r="H590" s="12" t="s">
        <v>57</v>
      </c>
      <c r="I590" s="12" t="b">
        <f>VLOOKUP(H590,'Partner info'!$A$3:$B$100,2,FALSE)</f>
        <v>1</v>
      </c>
      <c r="J590" s="13" t="s">
        <v>24</v>
      </c>
      <c r="K590" s="14" t="s">
        <v>25</v>
      </c>
      <c r="L590" s="15" t="s">
        <v>50</v>
      </c>
      <c r="M590" s="16"/>
      <c r="N590" s="16"/>
      <c r="O590" s="12">
        <v>2000</v>
      </c>
      <c r="P590" s="12">
        <v>899</v>
      </c>
      <c r="Q590" s="21" t="s">
        <v>52</v>
      </c>
      <c r="R590" s="18" t="b">
        <v>0</v>
      </c>
      <c r="S590" s="18" t="b">
        <v>1</v>
      </c>
      <c r="T590" s="18" t="b">
        <v>1</v>
      </c>
      <c r="U590" s="18" t="b">
        <v>1</v>
      </c>
    </row>
    <row r="591" spans="1:21" ht="12.75">
      <c r="A591" s="8" t="e">
        <f t="shared" ca="1" si="45"/>
        <v>#NAME?</v>
      </c>
      <c r="B591" s="19">
        <v>45184</v>
      </c>
      <c r="C591" s="22">
        <v>88100003</v>
      </c>
      <c r="D591" s="81" t="s">
        <v>2920</v>
      </c>
      <c r="E591" s="11" t="str">
        <f>CONCATENATE("https://fjong.com/admin/pages/edit-",LEFT(D591,FIND(".",D591) - 1),"/",D591)</f>
        <v>https://fjong.com/admin/pages/edit-outfit/outfit.793b193b39194ef19a052aac02bf6c2b</v>
      </c>
      <c r="F591" s="82" t="s">
        <v>2921</v>
      </c>
      <c r="G591" s="23" t="s">
        <v>31</v>
      </c>
      <c r="H591" s="83" t="s">
        <v>32</v>
      </c>
      <c r="I591" s="12" t="b">
        <f>VLOOKUP(H591,'Partner info'!$A$3:$B$100,2,FALSE)</f>
        <v>1</v>
      </c>
      <c r="J591" s="13" t="s">
        <v>24</v>
      </c>
      <c r="K591" s="14" t="s">
        <v>25</v>
      </c>
      <c r="L591" s="15" t="s">
        <v>50</v>
      </c>
      <c r="M591" s="16"/>
      <c r="N591" s="16"/>
      <c r="O591" s="12">
        <v>2000</v>
      </c>
      <c r="P591" s="21">
        <v>799</v>
      </c>
      <c r="Q591" s="21" t="s">
        <v>52</v>
      </c>
      <c r="R591" s="18" t="b">
        <v>0</v>
      </c>
      <c r="S591" s="18" t="b">
        <v>1</v>
      </c>
      <c r="T591" s="18" t="b">
        <v>1</v>
      </c>
      <c r="U591" s="18" t="b">
        <v>0</v>
      </c>
    </row>
    <row r="592" spans="1:21" ht="12.75">
      <c r="A592" s="1"/>
      <c r="B592" s="19">
        <v>44819</v>
      </c>
      <c r="C592" s="9">
        <v>88001503</v>
      </c>
      <c r="D592" s="10" t="s">
        <v>1079</v>
      </c>
      <c r="E592" s="77" t="s">
        <v>1080</v>
      </c>
      <c r="F592" s="12" t="s">
        <v>1081</v>
      </c>
      <c r="G592" s="12" t="s">
        <v>364</v>
      </c>
      <c r="H592" s="12" t="s">
        <v>32</v>
      </c>
      <c r="I592" s="12" t="b">
        <f>VLOOKUP(H592,'Partner info'!$A$3:$B$100,2,FALSE)</f>
        <v>1</v>
      </c>
      <c r="J592" s="13" t="s">
        <v>24</v>
      </c>
      <c r="K592" s="48" t="s">
        <v>25</v>
      </c>
      <c r="L592" s="49" t="s">
        <v>338</v>
      </c>
      <c r="M592" s="50" t="s">
        <v>1891</v>
      </c>
      <c r="N592" s="50"/>
      <c r="O592" s="46">
        <v>1800</v>
      </c>
      <c r="P592" s="46"/>
      <c r="Q592" s="76" t="s">
        <v>52</v>
      </c>
      <c r="R592" s="51" t="b">
        <v>0</v>
      </c>
      <c r="S592" s="51" t="b">
        <v>1</v>
      </c>
      <c r="T592" s="51" t="b">
        <v>0</v>
      </c>
      <c r="U592" s="51" t="b">
        <v>0</v>
      </c>
    </row>
    <row r="593" spans="1:21" ht="12.75">
      <c r="A593" s="8" t="e">
        <f ca="1">IF(K593="Yes",_xludf.IMAGE("https://i.imgur.com/fKx8ugK.png",3),IF(K593="Not found",_xludf.IMAGE("https://i.imgur.com/NnPyonJ.png",3),IF(K593="",_xludf.IMAGE("https://i.imgur.com/x4IXK6M.png",3))))</f>
        <v>#NAME?</v>
      </c>
      <c r="B593" s="19">
        <v>45184</v>
      </c>
      <c r="C593" s="22">
        <v>89002004</v>
      </c>
      <c r="D593" s="81" t="s">
        <v>2906</v>
      </c>
      <c r="E593" s="11" t="str">
        <f>CONCATENATE("https://fjong.com/admin/pages/edit-",LEFT(D593,FIND(".",D593) - 1),"/",D593)</f>
        <v>https://fjong.com/admin/pages/edit-outfit/outfit.795c146da5f54d6b8b8120f3ff0ce750</v>
      </c>
      <c r="F593" s="82" t="s">
        <v>2907</v>
      </c>
      <c r="G593" s="23" t="s">
        <v>67</v>
      </c>
      <c r="H593" s="83" t="s">
        <v>67</v>
      </c>
      <c r="I593" s="12" t="b">
        <f>VLOOKUP(H593,'Partner info'!$A$3:$B$100,2,FALSE)</f>
        <v>1</v>
      </c>
      <c r="J593" s="13" t="s">
        <v>24</v>
      </c>
      <c r="K593" s="14" t="s">
        <v>25</v>
      </c>
      <c r="L593" s="15" t="s">
        <v>50</v>
      </c>
      <c r="M593" s="16"/>
      <c r="N593" s="16"/>
      <c r="O593" s="12">
        <v>2000</v>
      </c>
      <c r="P593" s="21">
        <v>799</v>
      </c>
      <c r="Q593" s="21" t="s">
        <v>52</v>
      </c>
      <c r="R593" s="18" t="b">
        <v>0</v>
      </c>
      <c r="S593" s="18" t="b">
        <v>1</v>
      </c>
      <c r="T593" s="18" t="b">
        <v>1</v>
      </c>
      <c r="U593" s="18" t="b">
        <v>0</v>
      </c>
    </row>
    <row r="594" spans="1:21" ht="12.75">
      <c r="A594" s="1"/>
      <c r="B594" s="19">
        <v>45061</v>
      </c>
      <c r="C594" s="22">
        <v>89003206</v>
      </c>
      <c r="D594" s="10" t="s">
        <v>2779</v>
      </c>
      <c r="E594" s="11" t="str">
        <f>CONCATENATE("https://fjong.com/admin/pages/edit-",LEFT(D594,FIND(".",D594) - 1),"/",D594)</f>
        <v>https://fjong.com/admin/pages/edit-outfit/outfit.7a7b0f3206184a9b946ebfaa3933a200</v>
      </c>
      <c r="F594" s="23" t="s">
        <v>2780</v>
      </c>
      <c r="G594" s="23" t="s">
        <v>618</v>
      </c>
      <c r="H594" s="12" t="s">
        <v>573</v>
      </c>
      <c r="I594" s="12" t="b">
        <f>VLOOKUP(H594,'Partner info'!$A$3:$B$100,2,FALSE)</f>
        <v>1</v>
      </c>
      <c r="J594" s="13" t="s">
        <v>24</v>
      </c>
      <c r="K594" s="48" t="s">
        <v>25</v>
      </c>
      <c r="L594" s="49" t="s">
        <v>338</v>
      </c>
      <c r="M594" s="50" t="s">
        <v>1898</v>
      </c>
      <c r="N594" s="50"/>
      <c r="O594" s="46">
        <v>2000</v>
      </c>
      <c r="P594" s="46"/>
      <c r="Q594" s="76" t="s">
        <v>52</v>
      </c>
      <c r="R594" s="51" t="b">
        <v>0</v>
      </c>
      <c r="S594" s="51" t="b">
        <v>1</v>
      </c>
      <c r="T594" s="51" t="b">
        <v>0</v>
      </c>
      <c r="U594" s="51" t="b">
        <v>0</v>
      </c>
    </row>
    <row r="595" spans="1:21" ht="12.75">
      <c r="A595" s="8" t="e">
        <f t="shared" ref="A595:A608" ca="1" si="46">IF(K595="Yes",_xludf.IMAGE("https://i.imgur.com/fKx8ugK.png",3),IF(K595="Not found",_xludf.IMAGE("https://i.imgur.com/NnPyonJ.png",3),IF(K595="",_xludf.IMAGE("https://i.imgur.com/x4IXK6M.png",3))))</f>
        <v>#NAME?</v>
      </c>
      <c r="B595" s="19">
        <v>44938</v>
      </c>
      <c r="C595" s="9">
        <v>89004626</v>
      </c>
      <c r="D595" s="10" t="s">
        <v>1137</v>
      </c>
      <c r="E595" s="20" t="s">
        <v>1138</v>
      </c>
      <c r="F595" s="12" t="s">
        <v>1139</v>
      </c>
      <c r="G595" s="12" t="s">
        <v>131</v>
      </c>
      <c r="H595" s="12" t="s">
        <v>131</v>
      </c>
      <c r="I595" s="12" t="b">
        <f>VLOOKUP(H595,'Partner info'!$A$3:$B$100,2,FALSE)</f>
        <v>1</v>
      </c>
      <c r="J595" s="13" t="s">
        <v>24</v>
      </c>
      <c r="K595" s="14" t="s">
        <v>25</v>
      </c>
      <c r="L595" s="15" t="s">
        <v>50</v>
      </c>
      <c r="M595" s="16"/>
      <c r="N595" s="16"/>
      <c r="O595" s="12">
        <v>2000</v>
      </c>
      <c r="P595" s="12">
        <v>799</v>
      </c>
      <c r="Q595" s="21" t="s">
        <v>52</v>
      </c>
      <c r="R595" s="18" t="b">
        <v>0</v>
      </c>
      <c r="S595" s="18" t="b">
        <v>1</v>
      </c>
      <c r="T595" s="18" t="b">
        <v>1</v>
      </c>
      <c r="U595" s="18" t="b">
        <v>0</v>
      </c>
    </row>
    <row r="596" spans="1:21" ht="12.75">
      <c r="A596" s="1" t="e">
        <f t="shared" ca="1" si="46"/>
        <v>#NAME?</v>
      </c>
      <c r="B596" s="9" t="s">
        <v>505</v>
      </c>
      <c r="C596" s="22">
        <v>89012537</v>
      </c>
      <c r="D596" s="10" t="s">
        <v>506</v>
      </c>
      <c r="E596" s="11" t="str">
        <f>CONCATENATE("https://fjong.com/admin/pages/edit-",LEFT(D596,FIND(".",D596) - 1),"/",D596)</f>
        <v>https://fjong.com/admin/pages/edit-outfit/outfit.7b2a55eb41f74946b9c601f7b18c0283</v>
      </c>
      <c r="F596" s="23" t="s">
        <v>507</v>
      </c>
      <c r="G596" s="23" t="s">
        <v>508</v>
      </c>
      <c r="H596" s="12" t="s">
        <v>508</v>
      </c>
      <c r="I596" s="12" t="b">
        <f>VLOOKUP(H596,'Partner info'!$A$3:$B$100,2,FALSE)</f>
        <v>1</v>
      </c>
      <c r="J596" s="13" t="s">
        <v>24</v>
      </c>
      <c r="K596" s="14" t="s">
        <v>25</v>
      </c>
      <c r="L596" s="15" t="s">
        <v>38</v>
      </c>
      <c r="M596" s="16" t="s">
        <v>1902</v>
      </c>
      <c r="N596" s="84"/>
      <c r="O596" s="85" t="s">
        <v>1549</v>
      </c>
      <c r="P596" s="21">
        <v>500</v>
      </c>
      <c r="Q596" s="21" t="s">
        <v>52</v>
      </c>
      <c r="R596" s="18" t="b">
        <v>0</v>
      </c>
      <c r="S596" s="18" t="b">
        <v>1</v>
      </c>
      <c r="T596" s="18" t="b">
        <v>1</v>
      </c>
      <c r="U596" s="18" t="b">
        <v>1</v>
      </c>
    </row>
    <row r="597" spans="1:21" ht="12.75">
      <c r="A597" s="8" t="e">
        <f t="shared" ca="1" si="46"/>
        <v>#NAME?</v>
      </c>
      <c r="B597" s="9" t="s">
        <v>3078</v>
      </c>
      <c r="C597" s="22">
        <v>88101350</v>
      </c>
      <c r="D597" s="10" t="s">
        <v>3257</v>
      </c>
      <c r="E597" s="11" t="str">
        <f>CONCATENATE("https://fjong.com/admin/pages/edit-",LEFT(D597,FIND(".",D597) - 1),"/",D597)</f>
        <v>https://fjong.com/admin/pages/edit-outfit/outfit.7bc448f937214d089faba16c060a49f4</v>
      </c>
      <c r="F597" s="23" t="s">
        <v>3258</v>
      </c>
      <c r="G597" s="23" t="s">
        <v>987</v>
      </c>
      <c r="H597" s="12" t="s">
        <v>49</v>
      </c>
      <c r="I597" s="12" t="b">
        <f>VLOOKUP(H597,'Partner info'!$A$3:$B$100,2,FALSE)</f>
        <v>1</v>
      </c>
      <c r="J597" s="13" t="s">
        <v>24</v>
      </c>
      <c r="K597" s="14" t="s">
        <v>25</v>
      </c>
      <c r="L597" s="15" t="s">
        <v>286</v>
      </c>
      <c r="M597" s="16" t="s">
        <v>1906</v>
      </c>
      <c r="N597" s="16" t="s">
        <v>127</v>
      </c>
      <c r="O597" s="12">
        <v>1500</v>
      </c>
      <c r="P597" s="21">
        <v>450</v>
      </c>
      <c r="Q597" s="21" t="s">
        <v>52</v>
      </c>
      <c r="R597" s="18" t="b">
        <v>0</v>
      </c>
      <c r="S597" s="18" t="b">
        <v>1</v>
      </c>
      <c r="T597" s="18" t="b">
        <v>1</v>
      </c>
      <c r="U597" s="18" t="b">
        <v>1</v>
      </c>
    </row>
    <row r="598" spans="1:21" ht="12.75">
      <c r="A598" s="8" t="e">
        <f t="shared" ca="1" si="46"/>
        <v>#NAME?</v>
      </c>
      <c r="B598" s="19">
        <v>44858</v>
      </c>
      <c r="C598" s="9">
        <v>88000447</v>
      </c>
      <c r="D598" s="10" t="s">
        <v>998</v>
      </c>
      <c r="E598" s="20" t="s">
        <v>999</v>
      </c>
      <c r="F598" s="12" t="s">
        <v>1000</v>
      </c>
      <c r="G598" s="12" t="s">
        <v>72</v>
      </c>
      <c r="H598" s="12" t="s">
        <v>32</v>
      </c>
      <c r="I598" s="12" t="b">
        <f>VLOOKUP(H598,'Partner info'!$A$3:$B$100,2,FALSE)</f>
        <v>1</v>
      </c>
      <c r="J598" s="13" t="s">
        <v>24</v>
      </c>
      <c r="K598" s="14" t="s">
        <v>25</v>
      </c>
      <c r="L598" s="15" t="s">
        <v>445</v>
      </c>
      <c r="M598" s="16" t="e">
        <f t="shared" ref="M598:M599" ca="1" si="47">_xludf.IFS(L598="4 - minor defects","&lt;Please add description&gt;",L598="5 - damaged","&lt;Please add description&gt;",L598="6 - redesigned","&lt;Please add description&gt;",L598="1 - as new"," ",L598="2 - very good condition"," ",L598="3 - good condition"," ",L598=""," ")</f>
        <v>#NAME?</v>
      </c>
      <c r="N598" s="16"/>
      <c r="O598" s="12"/>
      <c r="P598" s="21">
        <v>0</v>
      </c>
      <c r="Q598" s="21" t="s">
        <v>40</v>
      </c>
      <c r="R598" s="18" t="b">
        <v>0</v>
      </c>
      <c r="S598" s="18" t="b">
        <v>0</v>
      </c>
      <c r="T598" s="18" t="b">
        <v>0</v>
      </c>
      <c r="U598" s="18" t="b">
        <v>0</v>
      </c>
    </row>
    <row r="599" spans="1:21" ht="12.75">
      <c r="A599" s="8" t="e">
        <f t="shared" ca="1" si="46"/>
        <v>#NAME?</v>
      </c>
      <c r="B599" s="19">
        <v>45184</v>
      </c>
      <c r="C599" s="22">
        <v>88200014</v>
      </c>
      <c r="D599" s="81" t="s">
        <v>2900</v>
      </c>
      <c r="E599" s="11" t="str">
        <f>CONCATENATE("https://fjong.com/admin/pages/edit-",LEFT(D599,FIND(".",D599) - 1),"/",D599)</f>
        <v>https://fjong.com/admin/pages/edit-outfit/outfit.7c0df20b0c5a448895136cfea5da3412</v>
      </c>
      <c r="F599" s="82" t="s">
        <v>902</v>
      </c>
      <c r="G599" s="23" t="s">
        <v>347</v>
      </c>
      <c r="H599" s="83" t="s">
        <v>32</v>
      </c>
      <c r="I599" s="12" t="b">
        <f>VLOOKUP(H599,'Partner info'!$A$3:$B$100,2,FALSE)</f>
        <v>1</v>
      </c>
      <c r="J599" s="13" t="s">
        <v>24</v>
      </c>
      <c r="K599" s="14" t="s">
        <v>25</v>
      </c>
      <c r="L599" s="15" t="s">
        <v>445</v>
      </c>
      <c r="M599" s="16" t="e">
        <f t="shared" ca="1" si="47"/>
        <v>#NAME?</v>
      </c>
      <c r="N599" s="16"/>
      <c r="O599" s="12">
        <v>15000</v>
      </c>
      <c r="P599" s="21">
        <v>6000</v>
      </c>
      <c r="Q599" s="21" t="s">
        <v>40</v>
      </c>
      <c r="R599" s="18" t="b">
        <v>0</v>
      </c>
      <c r="S599" s="18" t="b">
        <v>0</v>
      </c>
      <c r="T599" s="18" t="b">
        <v>0</v>
      </c>
      <c r="U599" s="18" t="b">
        <v>0</v>
      </c>
    </row>
    <row r="600" spans="1:21" ht="12.75">
      <c r="A600" s="1" t="e">
        <f t="shared" ca="1" si="46"/>
        <v>#NAME?</v>
      </c>
      <c r="B600" s="57">
        <v>44938</v>
      </c>
      <c r="C600" s="43">
        <v>89003863</v>
      </c>
      <c r="D600" s="44" t="s">
        <v>256</v>
      </c>
      <c r="E600" s="58" t="s">
        <v>257</v>
      </c>
      <c r="F600" s="59" t="s">
        <v>258</v>
      </c>
      <c r="G600" s="46" t="s">
        <v>259</v>
      </c>
      <c r="H600" s="46" t="s">
        <v>260</v>
      </c>
      <c r="I600" s="12" t="e">
        <f>VLOOKUP(H600,'Partner info'!$A$3:$B$100,2,FALSE)</f>
        <v>#N/A</v>
      </c>
      <c r="J600" s="47" t="s">
        <v>24</v>
      </c>
      <c r="K600" s="14" t="s">
        <v>25</v>
      </c>
      <c r="L600" s="15" t="s">
        <v>286</v>
      </c>
      <c r="M600" s="16" t="s">
        <v>1916</v>
      </c>
      <c r="N600" s="16"/>
      <c r="O600" s="12">
        <v>1900</v>
      </c>
      <c r="P600" s="12">
        <v>550</v>
      </c>
      <c r="Q600" s="21" t="s">
        <v>52</v>
      </c>
      <c r="R600" s="18" t="b">
        <v>0</v>
      </c>
      <c r="S600" s="18" t="b">
        <v>1</v>
      </c>
      <c r="T600" s="18" t="b">
        <v>1</v>
      </c>
      <c r="U600" s="18" t="b">
        <v>0</v>
      </c>
    </row>
    <row r="601" spans="1:21" ht="12.75">
      <c r="A601" s="8" t="e">
        <f t="shared" ca="1" si="46"/>
        <v>#NAME?</v>
      </c>
      <c r="B601" s="9" t="s">
        <v>3078</v>
      </c>
      <c r="C601" s="22">
        <v>88100313</v>
      </c>
      <c r="D601" s="10" t="s">
        <v>3275</v>
      </c>
      <c r="E601" s="11" t="str">
        <f>CONCATENATE("https://fjong.com/admin/pages/edit-",LEFT(D601,FIND(".",D601) - 1),"/",D601)</f>
        <v>https://fjong.com/admin/pages/edit-outfit/outfit.7c3e32e564f84de28c9ab8a6f06a2e24</v>
      </c>
      <c r="F601" s="23" t="s">
        <v>3276</v>
      </c>
      <c r="G601" s="23" t="s">
        <v>31</v>
      </c>
      <c r="H601" s="12" t="s">
        <v>89</v>
      </c>
      <c r="I601" s="12" t="b">
        <f>VLOOKUP(H601,'Partner info'!$A$3:$B$100,2,FALSE)</f>
        <v>1</v>
      </c>
      <c r="J601" s="13" t="s">
        <v>24</v>
      </c>
      <c r="K601" s="14" t="s">
        <v>25</v>
      </c>
      <c r="L601" s="15" t="s">
        <v>445</v>
      </c>
      <c r="M601" s="80" t="e">
        <f t="shared" ref="M601:M608" ca="1" si="48">_xludf.IFS(L601="4 - minor defects","&lt;Please add description&gt;",L601="5 - damaged","&lt;Please add description&gt;",L601="6 - redesigned","&lt;Please add description&gt;",L601="1 - as new"," ",L601="2 - very good condition"," ",L601="3 - good condition"," ",L601=""," ")</f>
        <v>#NAME?</v>
      </c>
      <c r="N601" s="80"/>
      <c r="O601" s="26">
        <v>2000</v>
      </c>
      <c r="P601" s="26">
        <v>800</v>
      </c>
      <c r="Q601" s="26"/>
      <c r="R601" s="18" t="b">
        <v>1</v>
      </c>
      <c r="S601" s="18" t="b">
        <v>0</v>
      </c>
      <c r="T601" s="18" t="b">
        <v>0</v>
      </c>
      <c r="U601" s="18" t="b">
        <v>0</v>
      </c>
    </row>
    <row r="602" spans="1:21" ht="12.75">
      <c r="A602" s="8" t="e">
        <f t="shared" ca="1" si="46"/>
        <v>#NAME?</v>
      </c>
      <c r="B602" s="19">
        <v>45272</v>
      </c>
      <c r="C602" s="22">
        <v>89001727</v>
      </c>
      <c r="D602" s="10" t="s">
        <v>563</v>
      </c>
      <c r="E602" s="11" t="str">
        <f>CONCATENATE("https://fjong.com/admin/pages/edit-",LEFT(D602,FIND(".",D602) - 1),"/",D602)</f>
        <v>https://fjong.com/admin/pages/edit-outfit/outfit.7c62d163d37945adb0e7a998c3dc5e70</v>
      </c>
      <c r="F602" s="23" t="s">
        <v>564</v>
      </c>
      <c r="G602" s="23" t="s">
        <v>565</v>
      </c>
      <c r="H602" s="12" t="s">
        <v>89</v>
      </c>
      <c r="I602" s="12" t="b">
        <f>VLOOKUP(H602,'Partner info'!$A$3:$B$100,2,FALSE)</f>
        <v>1</v>
      </c>
      <c r="J602" s="13" t="s">
        <v>24</v>
      </c>
      <c r="K602" s="14" t="s">
        <v>25</v>
      </c>
      <c r="L602" s="15" t="s">
        <v>445</v>
      </c>
      <c r="M602" s="80" t="e">
        <f t="shared" ca="1" si="48"/>
        <v>#NAME?</v>
      </c>
      <c r="N602" s="80"/>
      <c r="O602" s="26">
        <v>2000</v>
      </c>
      <c r="P602" s="26">
        <v>800</v>
      </c>
      <c r="Q602" s="26"/>
      <c r="R602" s="18" t="b">
        <v>1</v>
      </c>
      <c r="S602" s="18" t="b">
        <v>0</v>
      </c>
      <c r="T602" s="18" t="b">
        <v>0</v>
      </c>
      <c r="U602" s="18" t="b">
        <v>0</v>
      </c>
    </row>
    <row r="603" spans="1:21" ht="12.75">
      <c r="A603" s="8" t="e">
        <f t="shared" ca="1" si="46"/>
        <v>#NAME?</v>
      </c>
      <c r="B603" s="19">
        <v>45092</v>
      </c>
      <c r="C603" s="22">
        <v>88200623</v>
      </c>
      <c r="D603" s="10" t="s">
        <v>1316</v>
      </c>
      <c r="E603" s="11" t="str">
        <f>CONCATENATE("https://fjong.com/admin/pages/edit-",LEFT(D603,FIND(".",D603) - 1),"/",D603)</f>
        <v>https://fjong.com/admin/pages/edit-outfit/outfit.7c6837a89aee4a47b56b3838c03647e0</v>
      </c>
      <c r="F603" s="23" t="s">
        <v>1317</v>
      </c>
      <c r="G603" s="23" t="s">
        <v>313</v>
      </c>
      <c r="H603" s="23" t="s">
        <v>313</v>
      </c>
      <c r="I603" s="12" t="b">
        <f>VLOOKUP(H603,'Partner info'!$A$3:$B$100,2,FALSE)</f>
        <v>1</v>
      </c>
      <c r="J603" s="13" t="s">
        <v>24</v>
      </c>
      <c r="K603" s="14" t="s">
        <v>25</v>
      </c>
      <c r="L603" s="15" t="s">
        <v>445</v>
      </c>
      <c r="M603" s="80" t="e">
        <f t="shared" ca="1" si="48"/>
        <v>#NAME?</v>
      </c>
      <c r="N603" s="80"/>
      <c r="O603" s="26">
        <v>2200</v>
      </c>
      <c r="P603" s="26">
        <v>850</v>
      </c>
      <c r="Q603" s="26"/>
      <c r="R603" s="18" t="b">
        <v>1</v>
      </c>
      <c r="S603" s="18" t="b">
        <v>0</v>
      </c>
      <c r="T603" s="18" t="b">
        <v>0</v>
      </c>
      <c r="U603" s="18" t="b">
        <v>0</v>
      </c>
    </row>
    <row r="604" spans="1:21" ht="12.75">
      <c r="A604" s="8" t="e">
        <f t="shared" ca="1" si="46"/>
        <v>#NAME?</v>
      </c>
      <c r="B604" s="106">
        <v>44937</v>
      </c>
      <c r="C604" s="22">
        <v>89010491</v>
      </c>
      <c r="D604" s="10" t="s">
        <v>1462</v>
      </c>
      <c r="E604" s="11" t="str">
        <f>CONCATENATE("https://fjong.com/admin/pages/edit-",LEFT(D604,FIND(".",D604) - 1),"/",D604)</f>
        <v>https://fjong.com/admin/pages/edit-outfit/outfit.7c9af2942a0c462ba4b83b6a8c7ca7b7</v>
      </c>
      <c r="F604" s="23" t="s">
        <v>1463</v>
      </c>
      <c r="G604" s="23" t="s">
        <v>737</v>
      </c>
      <c r="H604" s="12" t="s">
        <v>32</v>
      </c>
      <c r="I604" s="12" t="b">
        <f>VLOOKUP(H604,'Partner info'!$A$3:$B$100,2,FALSE)</f>
        <v>1</v>
      </c>
      <c r="J604" s="13" t="s">
        <v>24</v>
      </c>
      <c r="K604" s="14" t="s">
        <v>25</v>
      </c>
      <c r="L604" s="15" t="s">
        <v>445</v>
      </c>
      <c r="M604" s="80" t="e">
        <f t="shared" ca="1" si="48"/>
        <v>#NAME?</v>
      </c>
      <c r="N604" s="80"/>
      <c r="O604" s="26">
        <v>2200</v>
      </c>
      <c r="P604" s="26">
        <v>850</v>
      </c>
      <c r="Q604" s="26"/>
      <c r="R604" s="18" t="b">
        <v>1</v>
      </c>
      <c r="S604" s="18" t="b">
        <v>0</v>
      </c>
      <c r="T604" s="18" t="b">
        <v>0</v>
      </c>
      <c r="U604" s="18" t="b">
        <v>0</v>
      </c>
    </row>
    <row r="605" spans="1:21" ht="12.75">
      <c r="A605" s="8" t="e">
        <f t="shared" ca="1" si="46"/>
        <v>#NAME?</v>
      </c>
      <c r="B605" s="19">
        <v>45188</v>
      </c>
      <c r="C605" s="22">
        <v>89007310</v>
      </c>
      <c r="D605" s="10" t="s">
        <v>2362</v>
      </c>
      <c r="E605" s="11" t="str">
        <f>CONCATENATE("https://fjong.com/admin/pages/edit-",LEFT(D605,FIND(".",D605) - 1),"/",D605)</f>
        <v>https://fjong.com/admin/pages/edit-outfit/outfit.7cb9a98106104eb09aec586679cf84c3</v>
      </c>
      <c r="F605" s="23" t="s">
        <v>2358</v>
      </c>
      <c r="G605" s="23" t="s">
        <v>2259</v>
      </c>
      <c r="H605" s="12" t="s">
        <v>2259</v>
      </c>
      <c r="I605" s="12" t="b">
        <f>VLOOKUP(H605,'Partner info'!$A$3:$B$100,2,FALSE)</f>
        <v>1</v>
      </c>
      <c r="J605" s="13" t="s">
        <v>24</v>
      </c>
      <c r="K605" s="14" t="s">
        <v>25</v>
      </c>
      <c r="L605" s="15" t="s">
        <v>445</v>
      </c>
      <c r="M605" s="28" t="e">
        <f t="shared" ca="1" si="48"/>
        <v>#NAME?</v>
      </c>
      <c r="N605" s="28"/>
      <c r="O605" s="24">
        <v>2200</v>
      </c>
      <c r="P605" s="12">
        <v>850</v>
      </c>
      <c r="Q605" s="12"/>
      <c r="R605" s="18" t="b">
        <v>1</v>
      </c>
      <c r="S605" s="18" t="b">
        <v>0</v>
      </c>
      <c r="T605" s="18" t="b">
        <v>0</v>
      </c>
      <c r="U605" s="18" t="b">
        <v>0</v>
      </c>
    </row>
    <row r="606" spans="1:21" ht="12.75">
      <c r="A606" s="8" t="e">
        <f t="shared" ca="1" si="46"/>
        <v>#NAME?</v>
      </c>
      <c r="B606" s="9" t="s">
        <v>3078</v>
      </c>
      <c r="C606" s="22">
        <v>89004022</v>
      </c>
      <c r="D606" s="10" t="s">
        <v>3283</v>
      </c>
      <c r="E606" s="11" t="str">
        <f>CONCATENATE("https://fjong.com/admin/pages/edit-",LEFT(D606,FIND(".",D606) - 1),"/",D606)</f>
        <v>https://fjong.com/admin/pages/edit-outfit/outfit.7cf5e850430647f1a42c4f9beb60c392</v>
      </c>
      <c r="F606" s="23" t="s">
        <v>3282</v>
      </c>
      <c r="G606" s="23" t="s">
        <v>31</v>
      </c>
      <c r="H606" s="12" t="s">
        <v>31</v>
      </c>
      <c r="I606" s="12" t="b">
        <f>VLOOKUP(H606,'Partner info'!$A$3:$B$100,2,FALSE)</f>
        <v>1</v>
      </c>
      <c r="J606" s="13" t="s">
        <v>24</v>
      </c>
      <c r="K606" s="14" t="s">
        <v>25</v>
      </c>
      <c r="L606" s="15" t="s">
        <v>445</v>
      </c>
      <c r="M606" s="16" t="e">
        <f t="shared" ca="1" si="48"/>
        <v>#NAME?</v>
      </c>
      <c r="N606" s="16"/>
      <c r="O606" s="12">
        <v>4500</v>
      </c>
      <c r="P606" s="21">
        <v>1200</v>
      </c>
      <c r="Q606" s="21" t="s">
        <v>139</v>
      </c>
      <c r="R606" s="18" t="b">
        <v>0</v>
      </c>
      <c r="S606" s="18" t="b">
        <v>0</v>
      </c>
      <c r="T606" s="18" t="b">
        <v>0</v>
      </c>
      <c r="U606" s="18" t="b">
        <v>0</v>
      </c>
    </row>
    <row r="607" spans="1:21" ht="12.75">
      <c r="A607" s="8" t="e">
        <f t="shared" ca="1" si="46"/>
        <v>#NAME?</v>
      </c>
      <c r="B607" s="19">
        <v>44830</v>
      </c>
      <c r="C607" s="9">
        <v>88000798</v>
      </c>
      <c r="D607" s="10" t="s">
        <v>1775</v>
      </c>
      <c r="E607" s="20" t="s">
        <v>1776</v>
      </c>
      <c r="F607" s="12" t="s">
        <v>1777</v>
      </c>
      <c r="G607" s="12" t="s">
        <v>1006</v>
      </c>
      <c r="H607" s="12" t="s">
        <v>32</v>
      </c>
      <c r="I607" s="12" t="b">
        <f>VLOOKUP(H607,'Partner info'!$A$3:$B$100,2,FALSE)</f>
        <v>1</v>
      </c>
      <c r="J607" s="13" t="s">
        <v>24</v>
      </c>
      <c r="K607" s="14" t="s">
        <v>25</v>
      </c>
      <c r="L607" s="15" t="s">
        <v>445</v>
      </c>
      <c r="M607" s="80" t="e">
        <f t="shared" ca="1" si="48"/>
        <v>#NAME?</v>
      </c>
      <c r="N607" s="80"/>
      <c r="O607" s="26">
        <v>3000</v>
      </c>
      <c r="P607" s="26">
        <v>1200</v>
      </c>
      <c r="Q607" s="26"/>
      <c r="R607" s="18" t="b">
        <v>1</v>
      </c>
      <c r="S607" s="18" t="b">
        <v>0</v>
      </c>
      <c r="T607" s="18" t="b">
        <v>0</v>
      </c>
      <c r="U607" s="18" t="b">
        <v>0</v>
      </c>
    </row>
    <row r="608" spans="1:21" ht="12.75">
      <c r="A608" s="8" t="e">
        <f t="shared" ca="1" si="46"/>
        <v>#NAME?</v>
      </c>
      <c r="B608" s="9" t="s">
        <v>295</v>
      </c>
      <c r="C608" s="22">
        <v>88001860</v>
      </c>
      <c r="D608" s="10" t="s">
        <v>1384</v>
      </c>
      <c r="E608" s="11" t="str">
        <f>CONCATENATE("https://fjong.com/admin/pages/edit-",LEFT(D608,FIND(".",D608) - 1),"/",D608)</f>
        <v>https://fjong.com/admin/pages/edit-outfit/outfit.7d14e8192e854bb6841923d361d8d565</v>
      </c>
      <c r="F608" s="23" t="s">
        <v>1385</v>
      </c>
      <c r="G608" s="23" t="s">
        <v>332</v>
      </c>
      <c r="H608" s="12" t="s">
        <v>299</v>
      </c>
      <c r="I608" s="12" t="b">
        <f>VLOOKUP(H608,'Partner info'!$A$3:$B$100,2,FALSE)</f>
        <v>1</v>
      </c>
      <c r="J608" s="13" t="s">
        <v>24</v>
      </c>
      <c r="K608" s="14" t="s">
        <v>25</v>
      </c>
      <c r="L608" s="15" t="s">
        <v>445</v>
      </c>
      <c r="M608" s="28" t="e">
        <f t="shared" ca="1" si="48"/>
        <v>#NAME?</v>
      </c>
      <c r="N608" s="28" t="s">
        <v>1941</v>
      </c>
      <c r="O608" s="24">
        <v>3800</v>
      </c>
      <c r="P608" s="24">
        <v>1600</v>
      </c>
      <c r="Q608" s="24"/>
      <c r="R608" s="18" t="b">
        <v>1</v>
      </c>
      <c r="S608" s="18" t="b">
        <v>0</v>
      </c>
      <c r="T608" s="18" t="b">
        <v>0</v>
      </c>
      <c r="U608" s="18" t="b">
        <v>0</v>
      </c>
    </row>
    <row r="609" spans="1:21" ht="12.75">
      <c r="A609" s="8"/>
      <c r="B609" s="19">
        <v>45272</v>
      </c>
      <c r="C609" s="22">
        <v>88000368</v>
      </c>
      <c r="D609" s="10" t="s">
        <v>461</v>
      </c>
      <c r="E609" s="11" t="str">
        <f>CONCATENATE("https://fjong.com/admin/pages/edit-",LEFT(D609,FIND(".",D609) - 1),"/",D609)</f>
        <v>https://fjong.com/admin/pages/edit-outfit/outfit.7d273c5424a34a9cb3217beeed7070d4</v>
      </c>
      <c r="F609" s="23" t="s">
        <v>462</v>
      </c>
      <c r="G609" s="23" t="s">
        <v>88</v>
      </c>
      <c r="H609" s="12" t="s">
        <v>32</v>
      </c>
      <c r="I609" s="12" t="b">
        <f>VLOOKUP(H609,'Partner info'!$A$3:$B$100,2,FALSE)</f>
        <v>1</v>
      </c>
      <c r="J609" s="13" t="s">
        <v>24</v>
      </c>
      <c r="K609" s="14" t="s">
        <v>25</v>
      </c>
      <c r="L609" s="15" t="s">
        <v>338</v>
      </c>
      <c r="M609" s="16" t="s">
        <v>1943</v>
      </c>
      <c r="N609" s="16"/>
      <c r="O609" s="12">
        <v>1900</v>
      </c>
      <c r="P609" s="12">
        <v>550</v>
      </c>
      <c r="Q609" s="21" t="s">
        <v>52</v>
      </c>
      <c r="R609" s="18" t="b">
        <v>0</v>
      </c>
      <c r="S609" s="18" t="b">
        <v>1</v>
      </c>
      <c r="T609" s="18" t="b">
        <v>1</v>
      </c>
      <c r="U609" s="18" t="b">
        <v>0</v>
      </c>
    </row>
    <row r="610" spans="1:21" ht="12.75">
      <c r="A610" s="8"/>
      <c r="B610" s="19">
        <v>44819</v>
      </c>
      <c r="C610" s="9">
        <v>88200010</v>
      </c>
      <c r="D610" s="10" t="s">
        <v>2236</v>
      </c>
      <c r="E610" s="20" t="s">
        <v>2237</v>
      </c>
      <c r="F610" s="12" t="s">
        <v>2238</v>
      </c>
      <c r="G610" s="12" t="s">
        <v>347</v>
      </c>
      <c r="H610" s="12" t="s">
        <v>32</v>
      </c>
      <c r="I610" s="12" t="b">
        <f>VLOOKUP(H610,'Partner info'!$A$3:$B$100,2,FALSE)</f>
        <v>1</v>
      </c>
      <c r="J610" s="13" t="s">
        <v>24</v>
      </c>
      <c r="K610" s="14" t="s">
        <v>25</v>
      </c>
      <c r="L610" s="15" t="s">
        <v>338</v>
      </c>
      <c r="M610" s="16" t="s">
        <v>1947</v>
      </c>
      <c r="N610" s="16"/>
      <c r="O610" s="12">
        <v>1200</v>
      </c>
      <c r="P610" s="12">
        <v>250</v>
      </c>
      <c r="Q610" s="21" t="s">
        <v>52</v>
      </c>
      <c r="R610" s="18" t="b">
        <v>1</v>
      </c>
      <c r="S610" s="18" t="b">
        <v>1</v>
      </c>
      <c r="T610" s="18" t="b">
        <v>1</v>
      </c>
      <c r="U610" s="18" t="b">
        <v>1</v>
      </c>
    </row>
    <row r="611" spans="1:21" ht="12.75">
      <c r="A611" s="8" t="e">
        <f t="shared" ref="A611:A737" ca="1" si="49">IF(K611="Yes",_xludf.IMAGE("https://i.imgur.com/fKx8ugK.png",3),IF(K611="Not found",_xludf.IMAGE("https://i.imgur.com/NnPyonJ.png",3),IF(K611="",_xludf.IMAGE("https://i.imgur.com/x4IXK6M.png",3))))</f>
        <v>#NAME?</v>
      </c>
      <c r="B611" s="9" t="s">
        <v>3078</v>
      </c>
      <c r="C611" s="22">
        <v>89001299</v>
      </c>
      <c r="D611" s="10" t="s">
        <v>3333</v>
      </c>
      <c r="E611" s="11" t="str">
        <f>CONCATENATE("https://fjong.com/admin/pages/edit-",LEFT(D611,FIND(".",D611) - 1),"/",D611)</f>
        <v>https://fjong.com/admin/pages/edit-outfit/outfit.7db19c30da2442f7abd7def7746a39a3</v>
      </c>
      <c r="F611" s="23" t="s">
        <v>3332</v>
      </c>
      <c r="G611" s="23" t="s">
        <v>117</v>
      </c>
      <c r="H611" s="12" t="s">
        <v>117</v>
      </c>
      <c r="I611" s="12" t="b">
        <f>VLOOKUP(H611,'Partner info'!$A$3:$B$100,2,FALSE)</f>
        <v>1</v>
      </c>
      <c r="J611" s="13" t="s">
        <v>24</v>
      </c>
      <c r="K611" s="14" t="s">
        <v>25</v>
      </c>
      <c r="L611" s="15" t="s">
        <v>445</v>
      </c>
      <c r="M611" s="16" t="e">
        <f t="shared" ref="M611:M613" ca="1" si="50">_xludf.IFS(L611="4 - minor defects","&lt;Please add description&gt;",L611="5 - damaged","&lt;Please add description&gt;",L611="6 - redesigned","&lt;Please add description&gt;",L611="1 - as new"," ",L611="2 - very good condition"," ",L611="3 - good condition"," ",L611=""," ")</f>
        <v>#NAME?</v>
      </c>
      <c r="N611" s="16"/>
      <c r="O611" s="12">
        <v>4000</v>
      </c>
      <c r="P611" s="21">
        <v>1600</v>
      </c>
      <c r="Q611" s="21" t="s">
        <v>139</v>
      </c>
      <c r="R611" s="18" t="b">
        <v>0</v>
      </c>
      <c r="S611" s="18" t="b">
        <v>0</v>
      </c>
      <c r="T611" s="18" t="b">
        <v>0</v>
      </c>
      <c r="U611" s="18" t="b">
        <v>0</v>
      </c>
    </row>
    <row r="612" spans="1:21" ht="12.75">
      <c r="A612" s="8" t="e">
        <f t="shared" ca="1" si="49"/>
        <v>#NAME?</v>
      </c>
      <c r="B612" s="19">
        <v>45184</v>
      </c>
      <c r="C612" s="22">
        <v>88000278</v>
      </c>
      <c r="D612" s="81" t="s">
        <v>2903</v>
      </c>
      <c r="E612" s="11" t="str">
        <f>CONCATENATE("https://fjong.com/admin/pages/edit-",LEFT(D612,FIND(".",D612) - 1),"/",D612)</f>
        <v>https://fjong.com/admin/pages/edit-outfit/outfit.7df2526a1c3c4b10b3017e7935c30629</v>
      </c>
      <c r="F612" s="82" t="s">
        <v>2904</v>
      </c>
      <c r="G612" s="23" t="s">
        <v>88</v>
      </c>
      <c r="H612" s="83" t="s">
        <v>32</v>
      </c>
      <c r="I612" s="12" t="b">
        <f>VLOOKUP(H612,'Partner info'!$A$3:$B$100,2,FALSE)</f>
        <v>1</v>
      </c>
      <c r="J612" s="13" t="s">
        <v>24</v>
      </c>
      <c r="K612" s="14" t="s">
        <v>25</v>
      </c>
      <c r="L612" s="15" t="s">
        <v>445</v>
      </c>
      <c r="M612" s="28" t="e">
        <f t="shared" ca="1" si="50"/>
        <v>#NAME?</v>
      </c>
      <c r="N612" s="28"/>
      <c r="O612" s="24">
        <v>3600</v>
      </c>
      <c r="P612" s="24">
        <v>1450</v>
      </c>
      <c r="Q612" s="24"/>
      <c r="R612" s="18" t="b">
        <v>1</v>
      </c>
      <c r="S612" s="18" t="b">
        <v>0</v>
      </c>
      <c r="T612" s="18" t="b">
        <v>0</v>
      </c>
      <c r="U612" s="18" t="b">
        <v>0</v>
      </c>
    </row>
    <row r="613" spans="1:21" ht="12.75">
      <c r="A613" s="8" t="e">
        <f t="shared" ca="1" si="49"/>
        <v>#NAME?</v>
      </c>
      <c r="B613" s="9" t="s">
        <v>295</v>
      </c>
      <c r="C613" s="22">
        <v>88000383</v>
      </c>
      <c r="D613" s="10" t="s">
        <v>1386</v>
      </c>
      <c r="E613" s="11" t="str">
        <f>CONCATENATE("https://fjong.com/admin/pages/edit-",LEFT(D613,FIND(".",D613) - 1),"/",D613)</f>
        <v>https://fjong.com/admin/pages/edit-outfit/outfit.7e99984aa9604071bc49a4f148394fbc</v>
      </c>
      <c r="F613" s="23" t="s">
        <v>1387</v>
      </c>
      <c r="G613" s="23" t="s">
        <v>298</v>
      </c>
      <c r="H613" s="12" t="s">
        <v>299</v>
      </c>
      <c r="I613" s="12" t="b">
        <f>VLOOKUP(H613,'Partner info'!$A$3:$B$100,2,FALSE)</f>
        <v>1</v>
      </c>
      <c r="J613" s="13" t="s">
        <v>24</v>
      </c>
      <c r="K613" s="14" t="s">
        <v>25</v>
      </c>
      <c r="L613" s="15" t="s">
        <v>338</v>
      </c>
      <c r="M613" s="16" t="e">
        <f t="shared" ca="1" si="50"/>
        <v>#NAME?</v>
      </c>
      <c r="N613" s="16"/>
      <c r="O613" s="12">
        <v>1500</v>
      </c>
      <c r="P613" s="12">
        <v>449</v>
      </c>
      <c r="Q613" s="21" t="s">
        <v>52</v>
      </c>
      <c r="R613" s="18" t="b">
        <v>0</v>
      </c>
      <c r="S613" s="18" t="b">
        <v>1</v>
      </c>
      <c r="T613" s="18" t="b">
        <v>1</v>
      </c>
      <c r="U613" s="18" t="b">
        <v>1</v>
      </c>
    </row>
    <row r="614" spans="1:21" ht="12.75">
      <c r="A614" s="1" t="e">
        <f t="shared" ca="1" si="49"/>
        <v>#NAME?</v>
      </c>
      <c r="B614" s="19">
        <v>44938</v>
      </c>
      <c r="C614" s="9">
        <v>88100324</v>
      </c>
      <c r="D614" s="10" t="s">
        <v>1141</v>
      </c>
      <c r="E614" s="20" t="s">
        <v>1142</v>
      </c>
      <c r="F614" s="12" t="s">
        <v>1143</v>
      </c>
      <c r="G614" s="12" t="s">
        <v>110</v>
      </c>
      <c r="H614" s="12" t="s">
        <v>89</v>
      </c>
      <c r="I614" s="12" t="b">
        <f>VLOOKUP(H614,'Partner info'!$A$3:$B$100,2,FALSE)</f>
        <v>1</v>
      </c>
      <c r="J614" s="13" t="s">
        <v>24</v>
      </c>
      <c r="K614" s="14" t="s">
        <v>25</v>
      </c>
      <c r="L614" s="15" t="s">
        <v>286</v>
      </c>
      <c r="M614" s="16" t="s">
        <v>1960</v>
      </c>
      <c r="N614" s="16"/>
      <c r="O614" s="12">
        <v>1200</v>
      </c>
      <c r="P614" s="21">
        <v>360</v>
      </c>
      <c r="Q614" s="21" t="s">
        <v>52</v>
      </c>
      <c r="R614" s="18" t="b">
        <v>0</v>
      </c>
      <c r="S614" s="18" t="b">
        <v>1</v>
      </c>
      <c r="T614" s="18" t="b">
        <v>1</v>
      </c>
      <c r="U614" s="18" t="b">
        <v>0</v>
      </c>
    </row>
    <row r="615" spans="1:21" ht="12.75">
      <c r="A615" s="8" t="e">
        <f t="shared" ca="1" si="49"/>
        <v>#NAME?</v>
      </c>
      <c r="B615" s="57">
        <v>44938</v>
      </c>
      <c r="C615" s="43">
        <v>88000096</v>
      </c>
      <c r="D615" s="44" t="s">
        <v>1778</v>
      </c>
      <c r="E615" s="108" t="str">
        <f>CONCATENATE("https://fjong.com/admin/pages/edit-",LEFT(D615,FIND(".",D615) - 1),"/",D615)</f>
        <v>https://fjong.com/admin/pages/edit-outfit/outfit.7eb3bc2ebfda48129feca1a7909979b2</v>
      </c>
      <c r="F615" s="46" t="s">
        <v>1779</v>
      </c>
      <c r="G615" s="46" t="s">
        <v>740</v>
      </c>
      <c r="H615" s="46" t="s">
        <v>1780</v>
      </c>
      <c r="I615" s="12" t="e">
        <f>VLOOKUP(H615,'Partner info'!$A$3:$B$100,2,FALSE)</f>
        <v>#N/A</v>
      </c>
      <c r="J615" s="47" t="s">
        <v>24</v>
      </c>
      <c r="K615" s="14" t="s">
        <v>25</v>
      </c>
      <c r="L615" s="15" t="s">
        <v>445</v>
      </c>
      <c r="M615" s="28" t="e">
        <f t="shared" ref="M615:M626" ca="1" si="51">_xludf.IFS(L615="4 - minor defects","&lt;Please add description&gt;",L615="5 - damaged","&lt;Please add description&gt;",L615="6 - redesigned","&lt;Please add description&gt;",L615="1 - as new"," ",L615="2 - very good condition"," ",L615="3 - good condition"," ",L615=""," ")</f>
        <v>#NAME?</v>
      </c>
      <c r="N615" s="28"/>
      <c r="O615" s="24">
        <v>1100</v>
      </c>
      <c r="P615" s="12">
        <v>450</v>
      </c>
      <c r="Q615" s="12"/>
      <c r="R615" s="18" t="b">
        <v>1</v>
      </c>
      <c r="S615" s="18" t="b">
        <v>0</v>
      </c>
      <c r="T615" s="18" t="b">
        <v>0</v>
      </c>
      <c r="U615" s="18" t="b">
        <v>0</v>
      </c>
    </row>
    <row r="616" spans="1:21" ht="12.75">
      <c r="A616" s="8" t="e">
        <f t="shared" ca="1" si="49"/>
        <v>#NAME?</v>
      </c>
      <c r="B616" s="9" t="s">
        <v>20</v>
      </c>
      <c r="C616" s="9">
        <v>88002001</v>
      </c>
      <c r="D616" s="10" t="s">
        <v>594</v>
      </c>
      <c r="E616" s="11" t="str">
        <f>CONCATENATE("https://fjong.com/admin/pages/edit-",LEFT(D616,FIND(".",D616) - 1),"/",D616)</f>
        <v>https://fjong.com/admin/pages/edit-outfit/outfit.7f256b54c8ab4dbda7cb6cbc915c4ed7</v>
      </c>
      <c r="F616" s="12" t="s">
        <v>595</v>
      </c>
      <c r="G616" s="12" t="s">
        <v>596</v>
      </c>
      <c r="H616" s="12" t="s">
        <v>32</v>
      </c>
      <c r="I616" s="12" t="b">
        <f>VLOOKUP(H616,'Partner info'!$A$3:$B$100,2,FALSE)</f>
        <v>1</v>
      </c>
      <c r="J616" s="13" t="s">
        <v>24</v>
      </c>
      <c r="K616" s="14" t="s">
        <v>25</v>
      </c>
      <c r="L616" s="15" t="s">
        <v>445</v>
      </c>
      <c r="M616" s="28" t="e">
        <f t="shared" ca="1" si="51"/>
        <v>#NAME?</v>
      </c>
      <c r="N616" s="28"/>
      <c r="O616" s="24">
        <v>1100</v>
      </c>
      <c r="P616" s="12">
        <v>450</v>
      </c>
      <c r="Q616" s="12"/>
      <c r="R616" s="18" t="b">
        <v>1</v>
      </c>
      <c r="S616" s="18" t="b">
        <v>0</v>
      </c>
      <c r="T616" s="18" t="b">
        <v>0</v>
      </c>
      <c r="U616" s="18" t="b">
        <v>0</v>
      </c>
    </row>
    <row r="617" spans="1:21" ht="12.75">
      <c r="A617" s="8" t="e">
        <f t="shared" ca="1" si="49"/>
        <v>#NAME?</v>
      </c>
      <c r="B617" s="19">
        <v>45188</v>
      </c>
      <c r="C617" s="22">
        <v>89007263</v>
      </c>
      <c r="D617" s="10" t="s">
        <v>2351</v>
      </c>
      <c r="E617" s="11" t="str">
        <f>CONCATENATE("https://fjong.com/admin/pages/edit-",LEFT(D617,FIND(".",D617) - 1),"/",D617)</f>
        <v>https://fjong.com/admin/pages/edit-outfit/outfit.7f30a51cbd044197bf600721f3a7cd75</v>
      </c>
      <c r="F617" s="23" t="s">
        <v>2341</v>
      </c>
      <c r="G617" s="23" t="s">
        <v>2259</v>
      </c>
      <c r="H617" s="12" t="s">
        <v>2259</v>
      </c>
      <c r="I617" s="12" t="b">
        <f>VLOOKUP(H617,'Partner info'!$A$3:$B$100,2,FALSE)</f>
        <v>1</v>
      </c>
      <c r="J617" s="13" t="s">
        <v>24</v>
      </c>
      <c r="K617" s="14" t="s">
        <v>61</v>
      </c>
      <c r="L617" s="15" t="s">
        <v>445</v>
      </c>
      <c r="M617" s="28" t="e">
        <f t="shared" ca="1" si="51"/>
        <v>#NAME?</v>
      </c>
      <c r="N617" s="28"/>
      <c r="O617" s="24">
        <v>1200</v>
      </c>
      <c r="P617" s="12">
        <v>550</v>
      </c>
      <c r="Q617" s="12"/>
      <c r="R617" s="18" t="b">
        <v>0</v>
      </c>
      <c r="S617" s="18" t="b">
        <v>0</v>
      </c>
      <c r="T617" s="18" t="b">
        <v>0</v>
      </c>
      <c r="U617" s="18" t="b">
        <v>0</v>
      </c>
    </row>
    <row r="618" spans="1:21" ht="12.75">
      <c r="A618" s="8" t="e">
        <f t="shared" ca="1" si="49"/>
        <v>#NAME?</v>
      </c>
      <c r="B618" s="9" t="s">
        <v>295</v>
      </c>
      <c r="C618" s="22">
        <v>88100634</v>
      </c>
      <c r="D618" s="10" t="s">
        <v>1388</v>
      </c>
      <c r="E618" s="11" t="str">
        <f>CONCATENATE("https://fjong.com/admin/pages/edit-",LEFT(D618,FIND(".",D618) - 1),"/",D618)</f>
        <v>https://fjong.com/admin/pages/edit-outfit/outfit.7f6d08bebe2348729948104efde5179e</v>
      </c>
      <c r="F618" s="23" t="s">
        <v>1389</v>
      </c>
      <c r="G618" s="23" t="s">
        <v>1390</v>
      </c>
      <c r="H618" s="12" t="s">
        <v>299</v>
      </c>
      <c r="I618" s="12" t="b">
        <f>VLOOKUP(H618,'Partner info'!$A$3:$B$100,2,FALSE)</f>
        <v>1</v>
      </c>
      <c r="J618" s="13" t="s">
        <v>24</v>
      </c>
      <c r="K618" s="14" t="s">
        <v>25</v>
      </c>
      <c r="L618" s="15" t="s">
        <v>445</v>
      </c>
      <c r="M618" s="28" t="e">
        <f t="shared" ca="1" si="51"/>
        <v>#NAME?</v>
      </c>
      <c r="N618" s="28"/>
      <c r="O618" s="24">
        <v>1200</v>
      </c>
      <c r="P618" s="12">
        <v>500</v>
      </c>
      <c r="Q618" s="12"/>
      <c r="R618" s="18" t="b">
        <v>1</v>
      </c>
      <c r="S618" s="18" t="b">
        <v>0</v>
      </c>
      <c r="T618" s="18" t="b">
        <v>0</v>
      </c>
      <c r="U618" s="18" t="b">
        <v>0</v>
      </c>
    </row>
    <row r="619" spans="1:21" ht="12.75">
      <c r="A619" s="8" t="e">
        <f t="shared" ca="1" si="49"/>
        <v>#NAME?</v>
      </c>
      <c r="B619" s="9" t="s">
        <v>3078</v>
      </c>
      <c r="C619" s="22">
        <v>88100928</v>
      </c>
      <c r="D619" s="10" t="s">
        <v>3235</v>
      </c>
      <c r="E619" s="11" t="str">
        <f>CONCATENATE("https://fjong.com/admin/pages/edit-",LEFT(D619,FIND(".",D619) - 1),"/",D619)</f>
        <v>https://fjong.com/admin/pages/edit-outfit/outfit.804a858bfe8a40efb6bdb7fd02ddfb5e</v>
      </c>
      <c r="F619" s="23" t="s">
        <v>3236</v>
      </c>
      <c r="G619" s="23" t="s">
        <v>88</v>
      </c>
      <c r="H619" s="12" t="s">
        <v>57</v>
      </c>
      <c r="I619" s="12" t="b">
        <f>VLOOKUP(H619,'Partner info'!$A$3:$B$100,2,FALSE)</f>
        <v>1</v>
      </c>
      <c r="J619" s="13" t="s">
        <v>24</v>
      </c>
      <c r="K619" s="14" t="s">
        <v>61</v>
      </c>
      <c r="L619" s="15" t="s">
        <v>445</v>
      </c>
      <c r="M619" s="28" t="e">
        <f t="shared" ca="1" si="51"/>
        <v>#NAME?</v>
      </c>
      <c r="N619" s="28"/>
      <c r="O619" s="24">
        <v>1200</v>
      </c>
      <c r="P619" s="12">
        <v>550</v>
      </c>
      <c r="Q619" s="12"/>
      <c r="R619" s="18" t="b">
        <v>0</v>
      </c>
      <c r="S619" s="18" t="b">
        <v>0</v>
      </c>
      <c r="T619" s="18" t="b">
        <v>0</v>
      </c>
      <c r="U619" s="18" t="b">
        <v>0</v>
      </c>
    </row>
    <row r="620" spans="1:21" ht="12.75">
      <c r="A620" s="8" t="e">
        <f t="shared" ca="1" si="49"/>
        <v>#NAME?</v>
      </c>
      <c r="B620" s="19">
        <v>45188</v>
      </c>
      <c r="C620" s="22">
        <v>89011929</v>
      </c>
      <c r="D620" s="10" t="s">
        <v>340</v>
      </c>
      <c r="E620" s="11" t="str">
        <f>CONCATENATE("https://fjong.com/admin/pages/edit-",LEFT(D620,FIND(".",D620) - 1),"/",D620)</f>
        <v>https://fjong.com/admin/pages/edit-outfit/outfit.8078e1769c9e487dad0863596e651b75</v>
      </c>
      <c r="F620" s="23" t="s">
        <v>341</v>
      </c>
      <c r="G620" s="23" t="s">
        <v>342</v>
      </c>
      <c r="H620" s="12" t="s">
        <v>343</v>
      </c>
      <c r="I620" s="12" t="b">
        <f>VLOOKUP(H620,'Partner info'!$A$3:$B$100,2,FALSE)</f>
        <v>1</v>
      </c>
      <c r="J620" s="13" t="s">
        <v>24</v>
      </c>
      <c r="K620" s="14" t="s">
        <v>25</v>
      </c>
      <c r="L620" s="15" t="s">
        <v>445</v>
      </c>
      <c r="M620" s="28" t="e">
        <f t="shared" ca="1" si="51"/>
        <v>#NAME?</v>
      </c>
      <c r="N620" s="28"/>
      <c r="O620" s="24">
        <v>1500</v>
      </c>
      <c r="P620" s="12">
        <v>700</v>
      </c>
      <c r="Q620" s="12"/>
      <c r="R620" s="18" t="b">
        <v>1</v>
      </c>
      <c r="S620" s="18" t="b">
        <v>0</v>
      </c>
      <c r="T620" s="18" t="b">
        <v>0</v>
      </c>
      <c r="U620" s="18" t="b">
        <v>0</v>
      </c>
    </row>
    <row r="621" spans="1:21" ht="12.75">
      <c r="A621" s="8" t="e">
        <f t="shared" ca="1" si="49"/>
        <v>#NAME?</v>
      </c>
      <c r="B621" s="9" t="s">
        <v>3078</v>
      </c>
      <c r="C621" s="22">
        <v>88001938</v>
      </c>
      <c r="D621" s="10" t="s">
        <v>1982</v>
      </c>
      <c r="E621" s="11" t="str">
        <f>CONCATENATE("https://fjong.com/admin/pages/edit-",LEFT(D621,FIND(".",D621) - 1),"/",D621)</f>
        <v>https://fjong.com/admin/pages/edit-outfit/outfit.808ad415ff483c73</v>
      </c>
      <c r="F621" s="23" t="s">
        <v>3280</v>
      </c>
      <c r="G621" s="23" t="s">
        <v>31</v>
      </c>
      <c r="H621" s="12" t="s">
        <v>32</v>
      </c>
      <c r="I621" s="12" t="b">
        <f>VLOOKUP(H621,'Partner info'!$A$3:$B$100,2,FALSE)</f>
        <v>1</v>
      </c>
      <c r="J621" s="13" t="s">
        <v>24</v>
      </c>
      <c r="K621" s="14" t="s">
        <v>25</v>
      </c>
      <c r="L621" s="15" t="s">
        <v>445</v>
      </c>
      <c r="M621" s="28" t="e">
        <f t="shared" ca="1" si="51"/>
        <v>#NAME?</v>
      </c>
      <c r="N621" s="28" t="s">
        <v>1981</v>
      </c>
      <c r="O621" s="24">
        <v>1500</v>
      </c>
      <c r="P621" s="12">
        <v>700</v>
      </c>
      <c r="Q621" s="12"/>
      <c r="R621" s="18" t="b">
        <v>1</v>
      </c>
      <c r="S621" s="18" t="b">
        <v>0</v>
      </c>
      <c r="T621" s="18" t="b">
        <v>0</v>
      </c>
      <c r="U621" s="18" t="b">
        <v>0</v>
      </c>
    </row>
    <row r="622" spans="1:21" ht="12.75">
      <c r="A622" s="8" t="e">
        <f t="shared" ca="1" si="49"/>
        <v>#NAME?</v>
      </c>
      <c r="B622" s="9" t="s">
        <v>20</v>
      </c>
      <c r="C622" s="24">
        <v>88001938</v>
      </c>
      <c r="D622" s="25" t="s">
        <v>1982</v>
      </c>
      <c r="E622" s="11" t="str">
        <f>CONCATENATE("https://fjong.com/admin/pages/edit-",LEFT(D622,FIND(".",D622) - 1),"/",D622)</f>
        <v>https://fjong.com/admin/pages/edit-outfit/outfit.808ad415ff483c73</v>
      </c>
      <c r="F622" s="26" t="s">
        <v>1983</v>
      </c>
      <c r="G622" s="107" t="s">
        <v>31</v>
      </c>
      <c r="H622" s="26" t="s">
        <v>32</v>
      </c>
      <c r="I622" s="12" t="b">
        <f>VLOOKUP(H622,'Partner info'!$A$3:$B$100,2,FALSE)</f>
        <v>1</v>
      </c>
      <c r="J622" s="13" t="s">
        <v>24</v>
      </c>
      <c r="K622" s="14" t="s">
        <v>61</v>
      </c>
      <c r="L622" s="15" t="s">
        <v>445</v>
      </c>
      <c r="M622" s="28" t="e">
        <f t="shared" ca="1" si="51"/>
        <v>#NAME?</v>
      </c>
      <c r="N622" s="28"/>
      <c r="O622" s="24">
        <v>1800</v>
      </c>
      <c r="P622" s="24">
        <v>700</v>
      </c>
      <c r="Q622" s="24"/>
      <c r="R622" s="18" t="b">
        <v>0</v>
      </c>
      <c r="S622" s="18" t="b">
        <v>0</v>
      </c>
      <c r="T622" s="18" t="b">
        <v>0</v>
      </c>
      <c r="U622" s="18" t="b">
        <v>0</v>
      </c>
    </row>
    <row r="623" spans="1:21" ht="12.75">
      <c r="A623" s="8" t="e">
        <f t="shared" ca="1" si="49"/>
        <v>#NAME?</v>
      </c>
      <c r="B623" s="19">
        <v>45184</v>
      </c>
      <c r="C623" s="22">
        <v>88000130</v>
      </c>
      <c r="D623" s="81" t="s">
        <v>2898</v>
      </c>
      <c r="E623" s="11" t="str">
        <f>CONCATENATE("https://fjong.com/admin/pages/edit-",LEFT(D623,FIND(".",D623) - 1),"/",D623)</f>
        <v>https://fjong.com/admin/pages/edit-outfit/outfit.80d899ac71d179de</v>
      </c>
      <c r="F623" s="82" t="s">
        <v>2899</v>
      </c>
      <c r="G623" s="23" t="s">
        <v>199</v>
      </c>
      <c r="H623" s="83" t="s">
        <v>199</v>
      </c>
      <c r="I623" s="12" t="b">
        <f>VLOOKUP(H623,'Partner info'!$A$3:$B$100,2,FALSE)</f>
        <v>1</v>
      </c>
      <c r="J623" s="13" t="s">
        <v>24</v>
      </c>
      <c r="K623" s="14" t="s">
        <v>25</v>
      </c>
      <c r="L623" s="15" t="s">
        <v>445</v>
      </c>
      <c r="M623" s="16" t="e">
        <f t="shared" ca="1" si="51"/>
        <v>#NAME?</v>
      </c>
      <c r="N623" s="16" t="s">
        <v>1986</v>
      </c>
      <c r="O623" s="12">
        <v>3600</v>
      </c>
      <c r="P623" s="21">
        <v>1440</v>
      </c>
      <c r="Q623" s="21" t="s">
        <v>190</v>
      </c>
      <c r="R623" s="18" t="b">
        <v>0</v>
      </c>
      <c r="S623" s="18" t="b">
        <v>0</v>
      </c>
      <c r="T623" s="18" t="b">
        <v>0</v>
      </c>
      <c r="U623" s="18" t="b">
        <v>0</v>
      </c>
    </row>
    <row r="624" spans="1:21" ht="12.75">
      <c r="A624" s="8" t="e">
        <f t="shared" ca="1" si="49"/>
        <v>#NAME?</v>
      </c>
      <c r="B624" s="19" t="s">
        <v>20</v>
      </c>
      <c r="C624" s="9" t="s">
        <v>2497</v>
      </c>
      <c r="D624" s="10" t="s">
        <v>2498</v>
      </c>
      <c r="E624" s="20" t="str">
        <f>CONCATENATE("https://fjong.com/admin/pages/edit-",LEFT(D624,FIND(".",D624) - 1),"/",D624)</f>
        <v>https://fjong.com/admin/pages/edit-outfit/outfit.80e18f60bb054c46a29a8dccd47999d1</v>
      </c>
      <c r="F624" s="12" t="s">
        <v>2499</v>
      </c>
      <c r="G624" s="12" t="s">
        <v>402</v>
      </c>
      <c r="H624" s="12" t="s">
        <v>57</v>
      </c>
      <c r="I624" s="12" t="b">
        <f>VLOOKUP(H624,'Partner info'!$A$3:$B$100,2,FALSE)</f>
        <v>1</v>
      </c>
      <c r="J624" s="13" t="s">
        <v>24</v>
      </c>
      <c r="K624" s="14" t="s">
        <v>25</v>
      </c>
      <c r="L624" s="15" t="s">
        <v>445</v>
      </c>
      <c r="M624" s="28" t="e">
        <f t="shared" ca="1" si="51"/>
        <v>#NAME?</v>
      </c>
      <c r="N624" s="16"/>
      <c r="O624" s="12">
        <v>2800</v>
      </c>
      <c r="P624" s="12">
        <v>880</v>
      </c>
      <c r="Q624" s="12"/>
      <c r="R624" s="18" t="b">
        <v>1</v>
      </c>
      <c r="S624" s="18" t="b">
        <v>0</v>
      </c>
      <c r="T624" s="18" t="b">
        <v>0</v>
      </c>
      <c r="U624" s="18" t="b">
        <v>0</v>
      </c>
    </row>
    <row r="625" spans="1:21" ht="12.75">
      <c r="A625" s="8" t="e">
        <f t="shared" ca="1" si="49"/>
        <v>#NAME?</v>
      </c>
      <c r="B625" s="19">
        <v>45188</v>
      </c>
      <c r="C625" s="22">
        <v>89003778</v>
      </c>
      <c r="D625" s="10" t="s">
        <v>2379</v>
      </c>
      <c r="E625" s="11" t="str">
        <f>CONCATENATE("https://fjong.com/admin/pages/edit-",LEFT(D625,FIND(".",D625) - 1),"/",D625)</f>
        <v>https://fjong.com/admin/pages/edit-outfit/outfit.80e4feaac5f5418d90ef6b9f83ed7261</v>
      </c>
      <c r="F625" s="23" t="s">
        <v>2327</v>
      </c>
      <c r="G625" s="23" t="s">
        <v>199</v>
      </c>
      <c r="H625" s="12" t="s">
        <v>199</v>
      </c>
      <c r="I625" s="12" t="b">
        <f>VLOOKUP(H625,'Partner info'!$A$3:$B$100,2,FALSE)</f>
        <v>1</v>
      </c>
      <c r="J625" s="13" t="s">
        <v>24</v>
      </c>
      <c r="K625" s="14" t="s">
        <v>25</v>
      </c>
      <c r="L625" s="15" t="s">
        <v>445</v>
      </c>
      <c r="M625" s="80" t="e">
        <f t="shared" ca="1" si="51"/>
        <v>#NAME?</v>
      </c>
      <c r="N625" s="80"/>
      <c r="O625" s="26">
        <v>3000</v>
      </c>
      <c r="P625" s="26">
        <v>1200</v>
      </c>
      <c r="Q625" s="26"/>
      <c r="R625" s="18" t="b">
        <v>1</v>
      </c>
      <c r="S625" s="18" t="b">
        <v>0</v>
      </c>
      <c r="T625" s="18" t="b">
        <v>0</v>
      </c>
      <c r="U625" s="18" t="b">
        <v>0</v>
      </c>
    </row>
    <row r="626" spans="1:21" ht="12.75">
      <c r="A626" s="8" t="e">
        <f t="shared" ca="1" si="49"/>
        <v>#NAME?</v>
      </c>
      <c r="B626" s="19">
        <v>45272</v>
      </c>
      <c r="C626" s="22">
        <v>89004233</v>
      </c>
      <c r="D626" s="10" t="s">
        <v>1856</v>
      </c>
      <c r="E626" s="11" t="str">
        <f>CONCATENATE("https://fjong.com/admin/pages/edit-",LEFT(D626,FIND(".",D626) - 1),"/",D626)</f>
        <v>https://fjong.com/admin/pages/edit-outfit/outfit.80eeb8b7e8d44d32b88b4d2a4322a4b1</v>
      </c>
      <c r="F626" s="23" t="s">
        <v>1857</v>
      </c>
      <c r="G626" s="23" t="s">
        <v>23</v>
      </c>
      <c r="H626" s="12" t="s">
        <v>32</v>
      </c>
      <c r="I626" s="12" t="b">
        <f>VLOOKUP(H626,'Partner info'!$A$3:$B$100,2,FALSE)</f>
        <v>1</v>
      </c>
      <c r="J626" s="13" t="s">
        <v>24</v>
      </c>
      <c r="K626" s="14" t="s">
        <v>25</v>
      </c>
      <c r="L626" s="15" t="s">
        <v>445</v>
      </c>
      <c r="M626" s="16" t="e">
        <f t="shared" ca="1" si="51"/>
        <v>#NAME?</v>
      </c>
      <c r="N626" s="16"/>
      <c r="O626" s="12">
        <v>3600</v>
      </c>
      <c r="P626" s="21">
        <v>1440</v>
      </c>
      <c r="Q626" s="21" t="s">
        <v>190</v>
      </c>
      <c r="R626" s="18" t="b">
        <v>0</v>
      </c>
      <c r="S626" s="18" t="b">
        <v>0</v>
      </c>
      <c r="T626" s="18" t="b">
        <v>0</v>
      </c>
      <c r="U626" s="18" t="b">
        <v>0</v>
      </c>
    </row>
    <row r="627" spans="1:21" ht="12.75">
      <c r="A627" s="8" t="e">
        <f t="shared" ca="1" si="49"/>
        <v>#NAME?</v>
      </c>
      <c r="B627" s="19">
        <v>45184</v>
      </c>
      <c r="C627" s="22">
        <v>89011973</v>
      </c>
      <c r="D627" s="81" t="s">
        <v>2959</v>
      </c>
      <c r="E627" s="11" t="str">
        <f>CONCATENATE("https://fjong.com/admin/pages/edit-",LEFT(D627,FIND(".",D627) - 1),"/",D627)</f>
        <v>https://fjong.com/admin/pages/edit-outfit/outfit.814d54a43081446582eb1b8278e36131</v>
      </c>
      <c r="F627" s="82" t="s">
        <v>2960</v>
      </c>
      <c r="G627" s="23" t="s">
        <v>2961</v>
      </c>
      <c r="H627" s="83" t="s">
        <v>343</v>
      </c>
      <c r="I627" s="12" t="b">
        <f>VLOOKUP(H627,'Partner info'!$A$3:$B$100,2,FALSE)</f>
        <v>1</v>
      </c>
      <c r="J627" s="13" t="s">
        <v>24</v>
      </c>
      <c r="K627" s="14" t="s">
        <v>25</v>
      </c>
      <c r="L627" s="15" t="s">
        <v>445</v>
      </c>
      <c r="M627" s="16" t="s">
        <v>1999</v>
      </c>
      <c r="N627" s="16"/>
      <c r="O627" s="12">
        <v>3200</v>
      </c>
      <c r="P627" s="21">
        <v>1200</v>
      </c>
      <c r="Q627" s="21"/>
      <c r="R627" s="18" t="b">
        <v>1</v>
      </c>
      <c r="S627" s="18" t="b">
        <v>0</v>
      </c>
      <c r="T627" s="18" t="b">
        <v>0</v>
      </c>
      <c r="U627" s="18" t="b">
        <v>0</v>
      </c>
    </row>
    <row r="628" spans="1:21" ht="15" customHeight="1">
      <c r="A628" s="8" t="e">
        <f t="shared" ca="1" si="49"/>
        <v>#NAME?</v>
      </c>
      <c r="B628" s="19">
        <v>45184</v>
      </c>
      <c r="C628" s="22">
        <v>89006185</v>
      </c>
      <c r="D628" s="81" t="s">
        <v>2892</v>
      </c>
      <c r="E628" s="11" t="str">
        <f>CONCATENATE("https://fjong.com/admin/pages/edit-",LEFT(D628,FIND(".",D628) - 1),"/",D628)</f>
        <v>https://fjong.com/admin/pages/edit-outfit/outfit.8154323d7dae46d3b98fb5e85b96a41a</v>
      </c>
      <c r="F628" s="82" t="s">
        <v>2893</v>
      </c>
      <c r="G628" s="23" t="s">
        <v>31</v>
      </c>
      <c r="H628" s="83" t="s">
        <v>32</v>
      </c>
      <c r="I628" s="12" t="b">
        <f>VLOOKUP(H628,'Partner info'!$A$3:$B$100,2,FALSE)</f>
        <v>1</v>
      </c>
      <c r="J628" s="13" t="s">
        <v>24</v>
      </c>
      <c r="K628" s="14" t="s">
        <v>25</v>
      </c>
      <c r="L628" s="15" t="s">
        <v>445</v>
      </c>
      <c r="M628" s="16" t="e">
        <f t="shared" ref="M628:M632" ca="1" si="52">_xludf.IFS(L628="4 - minor defects","&lt;Please add description&gt;",L628="5 - damaged","&lt;Please add description&gt;",L628="6 - redesigned","&lt;Please add description&gt;",L628="1 - as new"," ",L628="2 - very good condition"," ",L628="3 - good condition"," ",L628=""," ")</f>
        <v>#NAME?</v>
      </c>
      <c r="N628" s="16"/>
      <c r="O628" s="12">
        <v>3500</v>
      </c>
      <c r="P628" s="12">
        <v>1399</v>
      </c>
      <c r="Q628" s="21" t="s">
        <v>190</v>
      </c>
      <c r="R628" s="18" t="b">
        <v>0</v>
      </c>
      <c r="S628" s="18" t="b">
        <v>0</v>
      </c>
      <c r="T628" s="18" t="b">
        <v>0</v>
      </c>
      <c r="U628" s="18" t="b">
        <v>0</v>
      </c>
    </row>
    <row r="629" spans="1:21" ht="12.75">
      <c r="A629" s="8" t="e">
        <f t="shared" ca="1" si="49"/>
        <v>#NAME?</v>
      </c>
      <c r="B629" s="19">
        <v>44819</v>
      </c>
      <c r="C629" s="9">
        <v>88101375</v>
      </c>
      <c r="D629" s="10" t="s">
        <v>1490</v>
      </c>
      <c r="E629" s="20" t="s">
        <v>1491</v>
      </c>
      <c r="F629" s="12" t="s">
        <v>1492</v>
      </c>
      <c r="G629" s="12" t="s">
        <v>31</v>
      </c>
      <c r="H629" s="12" t="s">
        <v>49</v>
      </c>
      <c r="I629" s="12" t="b">
        <f>VLOOKUP(H629,'Partner info'!$A$3:$B$100,2,FALSE)</f>
        <v>1</v>
      </c>
      <c r="J629" s="13" t="s">
        <v>24</v>
      </c>
      <c r="K629" s="14" t="s">
        <v>25</v>
      </c>
      <c r="L629" s="15" t="s">
        <v>445</v>
      </c>
      <c r="M629" s="80" t="e">
        <f t="shared" ca="1" si="52"/>
        <v>#NAME?</v>
      </c>
      <c r="N629" s="80"/>
      <c r="O629" s="26">
        <v>2100</v>
      </c>
      <c r="P629" s="24">
        <v>850</v>
      </c>
      <c r="Q629" s="24"/>
      <c r="R629" s="18" t="b">
        <v>1</v>
      </c>
      <c r="S629" s="18" t="b">
        <v>0</v>
      </c>
      <c r="T629" s="18" t="b">
        <v>0</v>
      </c>
      <c r="U629" s="18" t="b">
        <v>0</v>
      </c>
    </row>
    <row r="630" spans="1:21" ht="12.75">
      <c r="A630" s="8" t="e">
        <f t="shared" ca="1" si="49"/>
        <v>#NAME?</v>
      </c>
      <c r="B630" s="19">
        <v>45092</v>
      </c>
      <c r="C630" s="22">
        <v>88101076</v>
      </c>
      <c r="D630" s="10" t="s">
        <v>479</v>
      </c>
      <c r="E630" s="11" t="str">
        <f>CONCATENATE("https://fjong.com/admin/pages/edit-",LEFT(D630,FIND(".",D630) - 1),"/",D630)</f>
        <v>https://fjong.com/admin/pages/edit-outfit/outfit.815fdc7357554caaa67c2899f1070725</v>
      </c>
      <c r="F630" s="23" t="s">
        <v>480</v>
      </c>
      <c r="G630" s="23" t="s">
        <v>88</v>
      </c>
      <c r="H630" s="12" t="s">
        <v>57</v>
      </c>
      <c r="I630" s="12" t="b">
        <f>VLOOKUP(H630,'Partner info'!$A$3:$B$100,2,FALSE)</f>
        <v>1</v>
      </c>
      <c r="J630" s="13" t="s">
        <v>24</v>
      </c>
      <c r="K630" s="14" t="s">
        <v>25</v>
      </c>
      <c r="L630" s="15" t="s">
        <v>445</v>
      </c>
      <c r="M630" s="28" t="e">
        <f t="shared" ca="1" si="52"/>
        <v>#NAME?</v>
      </c>
      <c r="N630" s="28"/>
      <c r="O630" s="24">
        <v>3800</v>
      </c>
      <c r="P630" s="12">
        <v>1500</v>
      </c>
      <c r="Q630" s="12"/>
      <c r="R630" s="18" t="b">
        <v>1</v>
      </c>
      <c r="S630" s="18" t="b">
        <v>0</v>
      </c>
      <c r="T630" s="18" t="b">
        <v>0</v>
      </c>
      <c r="U630" s="18" t="b">
        <v>0</v>
      </c>
    </row>
    <row r="631" spans="1:21" ht="12.75">
      <c r="A631" s="8" t="e">
        <f t="shared" ca="1" si="49"/>
        <v>#NAME?</v>
      </c>
      <c r="B631" s="19">
        <v>44936</v>
      </c>
      <c r="C631" s="9">
        <v>88000375</v>
      </c>
      <c r="D631" s="10" t="s">
        <v>620</v>
      </c>
      <c r="E631" s="20" t="s">
        <v>621</v>
      </c>
      <c r="F631" s="12" t="s">
        <v>622</v>
      </c>
      <c r="G631" s="12" t="s">
        <v>99</v>
      </c>
      <c r="H631" s="12" t="s">
        <v>32</v>
      </c>
      <c r="I631" s="12" t="b">
        <f>VLOOKUP(H631,'Partner info'!$A$3:$B$100,2,FALSE)</f>
        <v>1</v>
      </c>
      <c r="J631" s="13" t="s">
        <v>24</v>
      </c>
      <c r="K631" s="14" t="s">
        <v>25</v>
      </c>
      <c r="L631" s="15" t="s">
        <v>445</v>
      </c>
      <c r="M631" s="28" t="e">
        <f t="shared" ca="1" si="52"/>
        <v>#NAME?</v>
      </c>
      <c r="N631" s="28"/>
      <c r="O631" s="24">
        <v>2000</v>
      </c>
      <c r="P631" s="24">
        <v>800</v>
      </c>
      <c r="Q631" s="24"/>
      <c r="R631" s="18" t="b">
        <v>1</v>
      </c>
      <c r="S631" s="18" t="b">
        <v>0</v>
      </c>
      <c r="T631" s="18" t="b">
        <v>0</v>
      </c>
      <c r="U631" s="18" t="b">
        <v>0</v>
      </c>
    </row>
    <row r="632" spans="1:21" ht="12.75">
      <c r="A632" s="8" t="e">
        <f t="shared" ca="1" si="49"/>
        <v>#NAME?</v>
      </c>
      <c r="B632" s="9" t="s">
        <v>20</v>
      </c>
      <c r="C632" s="24">
        <v>88000013</v>
      </c>
      <c r="D632" s="25" t="s">
        <v>2009</v>
      </c>
      <c r="E632" s="11" t="str">
        <f>CONCATENATE("https://fjong.com/admin/pages/edit-",LEFT(D632,FIND(".",D632) - 1),"/",D632)</f>
        <v>https://fjong.com/admin/pages/edit-outfit/outfit.8197aaacdd43465a940c01a1ce33f13f</v>
      </c>
      <c r="F632" s="26" t="s">
        <v>2010</v>
      </c>
      <c r="G632" s="26" t="s">
        <v>384</v>
      </c>
      <c r="H632" s="26" t="s">
        <v>32</v>
      </c>
      <c r="I632" s="12" t="b">
        <f>VLOOKUP(H632,'Partner info'!$A$3:$B$100,2,FALSE)</f>
        <v>1</v>
      </c>
      <c r="J632" s="13" t="s">
        <v>24</v>
      </c>
      <c r="K632" s="14" t="s">
        <v>25</v>
      </c>
      <c r="L632" s="15" t="s">
        <v>445</v>
      </c>
      <c r="M632" s="16" t="e">
        <f t="shared" ca="1" si="52"/>
        <v>#NAME?</v>
      </c>
      <c r="N632" s="16"/>
      <c r="O632" s="12">
        <v>3000</v>
      </c>
      <c r="P632" s="12">
        <v>1299</v>
      </c>
      <c r="Q632" s="21" t="s">
        <v>40</v>
      </c>
      <c r="R632" s="18" t="b">
        <v>0</v>
      </c>
      <c r="S632" s="18" t="b">
        <v>0</v>
      </c>
      <c r="T632" s="18" t="b">
        <v>0</v>
      </c>
      <c r="U632" s="18" t="b">
        <v>0</v>
      </c>
    </row>
    <row r="633" spans="1:21" ht="12.75">
      <c r="A633" s="8" t="e">
        <f t="shared" ca="1" si="49"/>
        <v>#NAME?</v>
      </c>
      <c r="B633" s="19" t="s">
        <v>20</v>
      </c>
      <c r="C633" s="9" t="s">
        <v>487</v>
      </c>
      <c r="D633" s="10" t="s">
        <v>488</v>
      </c>
      <c r="E633" s="20" t="str">
        <f>CONCATENATE("https://fjong.com/admin/pages/edit-",LEFT(D633,FIND(".",D633) - 1),"/",D633)</f>
        <v>https://fjong.com/admin/pages/edit-outfit/outfit.819ad1366a0a4c5192c41fd8d17d8309</v>
      </c>
      <c r="F633" s="12" t="s">
        <v>489</v>
      </c>
      <c r="G633" s="12" t="s">
        <v>88</v>
      </c>
      <c r="H633" s="12" t="s">
        <v>57</v>
      </c>
      <c r="I633" s="12" t="b">
        <f>VLOOKUP(H633,'Partner info'!$A$3:$B$100,2,FALSE)</f>
        <v>1</v>
      </c>
      <c r="J633" s="13" t="s">
        <v>24</v>
      </c>
      <c r="K633" s="14" t="s">
        <v>25</v>
      </c>
      <c r="L633" s="15" t="s">
        <v>445</v>
      </c>
      <c r="M633" s="16" t="s">
        <v>2017</v>
      </c>
      <c r="N633" s="16"/>
      <c r="O633" s="12">
        <v>2600</v>
      </c>
      <c r="P633" s="12">
        <v>899</v>
      </c>
      <c r="Q633" s="12"/>
      <c r="R633" s="18" t="b">
        <v>1</v>
      </c>
      <c r="S633" s="18" t="b">
        <v>0</v>
      </c>
      <c r="T633" s="18" t="b">
        <v>0</v>
      </c>
      <c r="U633" s="18" t="b">
        <v>0</v>
      </c>
    </row>
    <row r="634" spans="1:21" ht="12.75">
      <c r="A634" s="8" t="e">
        <f t="shared" ca="1" si="49"/>
        <v>#NAME?</v>
      </c>
      <c r="B634" s="9" t="s">
        <v>3078</v>
      </c>
      <c r="C634" s="22">
        <v>88101210</v>
      </c>
      <c r="D634" s="10" t="s">
        <v>3367</v>
      </c>
      <c r="E634" s="11" t="str">
        <f>CONCATENATE("https://fjong.com/admin/pages/edit-",LEFT(D634,FIND(".",D634) - 1),"/",D634)</f>
        <v>https://fjong.com/admin/pages/edit-outfit/outfit.819c0fde912847d9a88f939cbf080c36</v>
      </c>
      <c r="F634" s="23" t="s">
        <v>3368</v>
      </c>
      <c r="G634" s="23" t="s">
        <v>347</v>
      </c>
      <c r="H634" s="12" t="s">
        <v>57</v>
      </c>
      <c r="I634" s="12" t="b">
        <f>VLOOKUP(H634,'Partner info'!$A$3:$B$100,2,FALSE)</f>
        <v>1</v>
      </c>
      <c r="J634" s="13" t="s">
        <v>24</v>
      </c>
      <c r="K634" s="14" t="s">
        <v>25</v>
      </c>
      <c r="L634" s="15" t="s">
        <v>445</v>
      </c>
      <c r="M634" s="28" t="e">
        <f ca="1">_xludf.IFS(L634="4 - minor defects","&lt;Please add description&gt;",L634="5 - damaged","&lt;Please add description&gt;",L634="6 - redesigned","&lt;Please add description&gt;",L634="1 - as new"," ",L634="2 - very good condition"," ",L634="3 - good condition"," ",L634=""," ")</f>
        <v>#NAME?</v>
      </c>
      <c r="N634" s="28"/>
      <c r="O634" s="24">
        <v>1500</v>
      </c>
      <c r="P634" s="24">
        <v>600</v>
      </c>
      <c r="Q634" s="24"/>
      <c r="R634" s="18" t="b">
        <v>1</v>
      </c>
      <c r="S634" s="18" t="b">
        <v>0</v>
      </c>
      <c r="T634" s="18" t="b">
        <v>0</v>
      </c>
      <c r="U634" s="18" t="b">
        <v>0</v>
      </c>
    </row>
    <row r="635" spans="1:21" ht="12.75">
      <c r="A635" s="1" t="e">
        <f t="shared" ca="1" si="49"/>
        <v>#NAME?</v>
      </c>
      <c r="B635" s="19">
        <v>45188</v>
      </c>
      <c r="C635" s="22">
        <v>89007064</v>
      </c>
      <c r="D635" s="10" t="s">
        <v>1850</v>
      </c>
      <c r="E635" s="11" t="str">
        <f>CONCATENATE("https://fjong.com/admin/pages/edit-",LEFT(D635,FIND(".",D635) - 1),"/",D635)</f>
        <v>https://fjong.com/admin/pages/edit-outfit/outfit.819e1794db684d99acc58b1f3caac390</v>
      </c>
      <c r="F635" s="23" t="s">
        <v>1851</v>
      </c>
      <c r="G635" s="23" t="s">
        <v>337</v>
      </c>
      <c r="H635" s="12" t="s">
        <v>337</v>
      </c>
      <c r="I635" s="12" t="b">
        <f>VLOOKUP(H635,'Partner info'!$A$3:$B$100,2,FALSE)</f>
        <v>1</v>
      </c>
      <c r="J635" s="13" t="s">
        <v>24</v>
      </c>
      <c r="K635" s="14" t="s">
        <v>25</v>
      </c>
      <c r="L635" s="15" t="s">
        <v>286</v>
      </c>
      <c r="M635" s="16" t="s">
        <v>2022</v>
      </c>
      <c r="N635" s="16"/>
      <c r="O635" s="12">
        <v>1200</v>
      </c>
      <c r="P635" s="12">
        <v>300</v>
      </c>
      <c r="Q635" s="21" t="s">
        <v>52</v>
      </c>
      <c r="R635" s="18" t="b">
        <v>0</v>
      </c>
      <c r="S635" s="18" t="b">
        <v>1</v>
      </c>
      <c r="T635" s="18" t="b">
        <v>1</v>
      </c>
      <c r="U635" s="18" t="b">
        <v>0</v>
      </c>
    </row>
    <row r="636" spans="1:21" ht="12.75">
      <c r="A636" s="1" t="e">
        <f t="shared" ca="1" si="49"/>
        <v>#NAME?</v>
      </c>
      <c r="B636" s="9" t="s">
        <v>295</v>
      </c>
      <c r="C636" s="22">
        <v>88000505</v>
      </c>
      <c r="D636" s="10" t="s">
        <v>1391</v>
      </c>
      <c r="E636" s="11" t="str">
        <f>CONCATENATE("https://fjong.com/admin/pages/edit-",LEFT(D636,FIND(".",D636) - 1),"/",D636)</f>
        <v>https://fjong.com/admin/pages/edit-outfit/outfit.81b7059db24a1c94</v>
      </c>
      <c r="F636" s="23" t="s">
        <v>1392</v>
      </c>
      <c r="G636" s="23" t="s">
        <v>1393</v>
      </c>
      <c r="H636" s="12" t="s">
        <v>299</v>
      </c>
      <c r="I636" s="12" t="b">
        <f>VLOOKUP(H636,'Partner info'!$A$3:$B$100,2,FALSE)</f>
        <v>1</v>
      </c>
      <c r="J636" s="13" t="s">
        <v>24</v>
      </c>
      <c r="K636" s="14" t="s">
        <v>25</v>
      </c>
      <c r="L636" s="15"/>
      <c r="M636" s="16"/>
      <c r="N636" s="84"/>
      <c r="O636" s="85" t="s">
        <v>868</v>
      </c>
      <c r="P636" s="21">
        <v>360</v>
      </c>
      <c r="Q636" s="21" t="s">
        <v>52</v>
      </c>
      <c r="R636" s="18" t="b">
        <v>0</v>
      </c>
      <c r="S636" s="18" t="b">
        <v>1</v>
      </c>
      <c r="T636" s="18" t="b">
        <v>1</v>
      </c>
      <c r="U636" s="18" t="b">
        <v>0</v>
      </c>
    </row>
    <row r="637" spans="1:21" ht="12.75">
      <c r="A637" s="8" t="e">
        <f t="shared" ca="1" si="49"/>
        <v>#NAME?</v>
      </c>
      <c r="B637" s="19">
        <v>44789</v>
      </c>
      <c r="C637" s="9">
        <v>10689839</v>
      </c>
      <c r="D637" s="10" t="s">
        <v>1653</v>
      </c>
      <c r="E637" s="20" t="s">
        <v>1654</v>
      </c>
      <c r="F637" s="12" t="s">
        <v>1655</v>
      </c>
      <c r="G637" s="12" t="s">
        <v>294</v>
      </c>
      <c r="H637" s="12" t="s">
        <v>32</v>
      </c>
      <c r="I637" s="12" t="b">
        <f>VLOOKUP(H637,'Partner info'!$A$3:$B$100,2,FALSE)</f>
        <v>1</v>
      </c>
      <c r="J637" s="13" t="s">
        <v>24</v>
      </c>
      <c r="K637" s="14" t="s">
        <v>25</v>
      </c>
      <c r="L637" s="15" t="s">
        <v>445</v>
      </c>
      <c r="M637" s="16" t="e">
        <f t="shared" ref="M637:M644" ca="1" si="53">_xludf.IFS(L637="4 - minor defects","&lt;Please add description&gt;",L637="5 - damaged","&lt;Please add description&gt;",L637="6 - redesigned","&lt;Please add description&gt;",L637="1 - as new"," ",L637="2 - very good condition"," ",L637="3 - good condition"," ",L637=""," ")</f>
        <v>#NAME?</v>
      </c>
      <c r="N637" s="16"/>
      <c r="O637" s="12">
        <v>2700</v>
      </c>
      <c r="P637" s="21">
        <v>1080</v>
      </c>
      <c r="Q637" s="21" t="s">
        <v>190</v>
      </c>
      <c r="R637" s="18" t="b">
        <v>0</v>
      </c>
      <c r="S637" s="18" t="b">
        <v>0</v>
      </c>
      <c r="T637" s="18" t="b">
        <v>0</v>
      </c>
      <c r="U637" s="18" t="b">
        <v>0</v>
      </c>
    </row>
    <row r="638" spans="1:21" ht="12.75">
      <c r="A638" s="8" t="e">
        <f t="shared" ca="1" si="49"/>
        <v>#NAME?</v>
      </c>
      <c r="B638" s="9" t="s">
        <v>3078</v>
      </c>
      <c r="C638" s="22">
        <v>89007162</v>
      </c>
      <c r="D638" s="10" t="s">
        <v>3113</v>
      </c>
      <c r="E638" s="11" t="str">
        <f>CONCATENATE("https://fjong.com/admin/pages/edit-",LEFT(D638,FIND(".",D638) - 1),"/",D638)</f>
        <v>https://fjong.com/admin/pages/edit-outfit/outfit.81b9f2c11a014b24a1e04ac0477ba5dd</v>
      </c>
      <c r="F638" s="23" t="s">
        <v>3114</v>
      </c>
      <c r="G638" s="23" t="s">
        <v>2259</v>
      </c>
      <c r="H638" s="12" t="s">
        <v>2259</v>
      </c>
      <c r="I638" s="12" t="b">
        <f>VLOOKUP(H638,'Partner info'!$A$3:$B$100,2,FALSE)</f>
        <v>1</v>
      </c>
      <c r="J638" s="13" t="s">
        <v>24</v>
      </c>
      <c r="K638" s="14" t="s">
        <v>25</v>
      </c>
      <c r="L638" s="15" t="s">
        <v>445</v>
      </c>
      <c r="M638" s="16" t="e">
        <f t="shared" ca="1" si="53"/>
        <v>#NAME?</v>
      </c>
      <c r="N638" s="16"/>
      <c r="O638" s="12">
        <v>4600</v>
      </c>
      <c r="P638" s="21">
        <v>1840</v>
      </c>
      <c r="Q638" s="21" t="s">
        <v>40</v>
      </c>
      <c r="R638" s="18" t="b">
        <v>0</v>
      </c>
      <c r="S638" s="18" t="b">
        <v>0</v>
      </c>
      <c r="T638" s="18" t="b">
        <v>0</v>
      </c>
      <c r="U638" s="18" t="b">
        <v>0</v>
      </c>
    </row>
    <row r="639" spans="1:21" ht="12.75">
      <c r="A639" s="8" t="e">
        <f t="shared" ca="1" si="49"/>
        <v>#NAME?</v>
      </c>
      <c r="B639" s="19" t="s">
        <v>20</v>
      </c>
      <c r="C639" s="9" t="s">
        <v>1907</v>
      </c>
      <c r="D639" s="10" t="s">
        <v>1908</v>
      </c>
      <c r="E639" s="20" t="str">
        <f>CONCATENATE("https://fjong.com/admin/pages/edit-",LEFT(D639,FIND(".",D639) - 1),"/",D639)</f>
        <v>https://fjong.com/admin/pages/edit-outfit/outfit.827b99b7b40a655e</v>
      </c>
      <c r="F639" s="12" t="s">
        <v>1909</v>
      </c>
      <c r="G639" s="12" t="s">
        <v>1910</v>
      </c>
      <c r="H639" s="12" t="s">
        <v>32</v>
      </c>
      <c r="I639" s="12" t="b">
        <f>VLOOKUP(H639,'Partner info'!$A$3:$B$100,2,FALSE)</f>
        <v>1</v>
      </c>
      <c r="J639" s="13" t="s">
        <v>24</v>
      </c>
      <c r="K639" s="14" t="s">
        <v>25</v>
      </c>
      <c r="L639" s="15" t="s">
        <v>445</v>
      </c>
      <c r="M639" s="28" t="e">
        <f t="shared" ca="1" si="53"/>
        <v>#NAME?</v>
      </c>
      <c r="N639" s="28"/>
      <c r="O639" s="24">
        <v>2900</v>
      </c>
      <c r="P639" s="24">
        <v>1300</v>
      </c>
      <c r="Q639" s="24"/>
      <c r="R639" s="18" t="b">
        <v>1</v>
      </c>
      <c r="S639" s="18" t="b">
        <v>0</v>
      </c>
      <c r="T639" s="18" t="b">
        <v>0</v>
      </c>
      <c r="U639" s="18" t="b">
        <v>0</v>
      </c>
    </row>
    <row r="640" spans="1:21" ht="12.75">
      <c r="A640" s="8" t="e">
        <f t="shared" ca="1" si="49"/>
        <v>#NAME?</v>
      </c>
      <c r="B640" s="9" t="s">
        <v>3078</v>
      </c>
      <c r="C640" s="22">
        <v>88101218</v>
      </c>
      <c r="D640" s="10" t="s">
        <v>3249</v>
      </c>
      <c r="E640" s="11" t="str">
        <f>CONCATENATE("https://fjong.com/admin/pages/edit-",LEFT(D640,FIND(".",D640) - 1),"/",D640)</f>
        <v>https://fjong.com/admin/pages/edit-outfit/outfit.827d38e89e2e494f8ba411a1cb3ccc10</v>
      </c>
      <c r="F640" s="23" t="s">
        <v>3250</v>
      </c>
      <c r="G640" s="23" t="s">
        <v>88</v>
      </c>
      <c r="H640" s="12" t="s">
        <v>57</v>
      </c>
      <c r="I640" s="12" t="b">
        <f>VLOOKUP(H640,'Partner info'!$A$3:$B$100,2,FALSE)</f>
        <v>1</v>
      </c>
      <c r="J640" s="13" t="s">
        <v>24</v>
      </c>
      <c r="K640" s="14" t="s">
        <v>25</v>
      </c>
      <c r="L640" s="15" t="s">
        <v>445</v>
      </c>
      <c r="M640" s="28" t="e">
        <f t="shared" ca="1" si="53"/>
        <v>#NAME?</v>
      </c>
      <c r="N640" s="28"/>
      <c r="O640" s="24">
        <v>3200</v>
      </c>
      <c r="P640" s="24">
        <v>1450</v>
      </c>
      <c r="Q640" s="24"/>
      <c r="R640" s="18" t="b">
        <v>1</v>
      </c>
      <c r="S640" s="18" t="b">
        <v>0</v>
      </c>
      <c r="T640" s="18" t="b">
        <v>0</v>
      </c>
      <c r="U640" s="18" t="b">
        <v>0</v>
      </c>
    </row>
    <row r="641" spans="1:21" ht="12.75">
      <c r="A641" s="8" t="e">
        <f t="shared" ca="1" si="49"/>
        <v>#NAME?</v>
      </c>
      <c r="B641" s="19">
        <v>44747</v>
      </c>
      <c r="C641" s="9" t="s">
        <v>282</v>
      </c>
      <c r="D641" s="10" t="s">
        <v>283</v>
      </c>
      <c r="E641" s="20" t="s">
        <v>284</v>
      </c>
      <c r="F641" s="12" t="s">
        <v>285</v>
      </c>
      <c r="G641" s="12" t="s">
        <v>36</v>
      </c>
      <c r="H641" s="12" t="s">
        <v>37</v>
      </c>
      <c r="I641" s="12" t="b">
        <f>VLOOKUP(H641,'Partner info'!$A$3:$B$100,2,FALSE)</f>
        <v>1</v>
      </c>
      <c r="J641" s="13" t="s">
        <v>24</v>
      </c>
      <c r="K641" s="14" t="s">
        <v>25</v>
      </c>
      <c r="L641" s="15" t="s">
        <v>445</v>
      </c>
      <c r="M641" s="28" t="e">
        <f t="shared" ca="1" si="53"/>
        <v>#NAME?</v>
      </c>
      <c r="N641" s="28"/>
      <c r="O641" s="24">
        <v>1000</v>
      </c>
      <c r="P641" s="24">
        <v>400</v>
      </c>
      <c r="Q641" s="24"/>
      <c r="R641" s="18" t="b">
        <v>1</v>
      </c>
      <c r="S641" s="18" t="b">
        <v>0</v>
      </c>
      <c r="T641" s="18" t="b">
        <v>0</v>
      </c>
      <c r="U641" s="18" t="b">
        <v>0</v>
      </c>
    </row>
    <row r="642" spans="1:21" ht="12.75">
      <c r="A642" s="8" t="e">
        <f t="shared" ca="1" si="49"/>
        <v>#NAME?</v>
      </c>
      <c r="B642" s="19">
        <v>45061</v>
      </c>
      <c r="C642" s="22">
        <v>89003795</v>
      </c>
      <c r="D642" s="10" t="s">
        <v>2578</v>
      </c>
      <c r="E642" s="11" t="str">
        <f>CONCATENATE("https://fjong.com/admin/pages/edit-",LEFT(D642,FIND(".",D642) - 1),"/",D642)</f>
        <v>https://fjong.com/admin/pages/edit-outfit/outfit.831c35bffa05471a88c438aa6fce5bcd</v>
      </c>
      <c r="F642" s="23" t="s">
        <v>2577</v>
      </c>
      <c r="G642" s="23" t="s">
        <v>199</v>
      </c>
      <c r="H642" s="23" t="s">
        <v>199</v>
      </c>
      <c r="I642" s="12" t="b">
        <f>VLOOKUP(H642,'Partner info'!$A$3:$B$100,2,FALSE)</f>
        <v>1</v>
      </c>
      <c r="J642" s="13" t="s">
        <v>24</v>
      </c>
      <c r="K642" s="14" t="s">
        <v>25</v>
      </c>
      <c r="L642" s="15" t="s">
        <v>445</v>
      </c>
      <c r="M642" s="16" t="e">
        <f t="shared" ca="1" si="53"/>
        <v>#NAME?</v>
      </c>
      <c r="N642" s="16"/>
      <c r="O642" s="12">
        <v>2800</v>
      </c>
      <c r="P642" s="12">
        <v>899</v>
      </c>
      <c r="Q642" s="12"/>
      <c r="R642" s="18" t="b">
        <v>1</v>
      </c>
      <c r="S642" s="18" t="b">
        <v>0</v>
      </c>
      <c r="T642" s="18" t="b">
        <v>0</v>
      </c>
      <c r="U642" s="18" t="b">
        <v>0</v>
      </c>
    </row>
    <row r="643" spans="1:21" ht="12.75">
      <c r="A643" s="8" t="e">
        <f t="shared" ca="1" si="49"/>
        <v>#NAME?</v>
      </c>
      <c r="B643" s="19">
        <v>45061</v>
      </c>
      <c r="C643" s="22">
        <v>89001359</v>
      </c>
      <c r="D643" s="10" t="s">
        <v>2714</v>
      </c>
      <c r="E643" s="11" t="str">
        <f>CONCATENATE("https://fjong.com/admin/pages/edit-",LEFT(D643,FIND(".",D643) - 1),"/",D643)</f>
        <v>https://fjong.com/admin/pages/edit-outfit/outfit.833fef3cfb114d3696c1f76b4f9dc25c</v>
      </c>
      <c r="F643" s="23" t="s">
        <v>2713</v>
      </c>
      <c r="G643" s="23" t="s">
        <v>759</v>
      </c>
      <c r="H643" s="23" t="s">
        <v>759</v>
      </c>
      <c r="I643" s="12" t="b">
        <f>VLOOKUP(H643,'Partner info'!$A$3:$B$100,2,FALSE)</f>
        <v>1</v>
      </c>
      <c r="J643" s="13" t="s">
        <v>24</v>
      </c>
      <c r="K643" s="14" t="s">
        <v>25</v>
      </c>
      <c r="L643" s="15" t="s">
        <v>445</v>
      </c>
      <c r="M643" s="16" t="e">
        <f t="shared" ca="1" si="53"/>
        <v>#NAME?</v>
      </c>
      <c r="N643" s="16"/>
      <c r="O643" s="12">
        <v>2800</v>
      </c>
      <c r="P643" s="12">
        <v>899</v>
      </c>
      <c r="Q643" s="12"/>
      <c r="R643" s="18" t="b">
        <v>1</v>
      </c>
      <c r="S643" s="18" t="b">
        <v>0</v>
      </c>
      <c r="T643" s="18" t="b">
        <v>0</v>
      </c>
      <c r="U643" s="18" t="b">
        <v>0</v>
      </c>
    </row>
    <row r="644" spans="1:21" ht="12.75">
      <c r="A644" s="8" t="e">
        <f t="shared" ca="1" si="49"/>
        <v>#NAME?</v>
      </c>
      <c r="B644" s="19">
        <v>45184</v>
      </c>
      <c r="C644" s="22">
        <v>88200750</v>
      </c>
      <c r="D644" s="81" t="s">
        <v>668</v>
      </c>
      <c r="E644" s="11" t="str">
        <f>CONCATENATE("https://fjong.com/admin/pages/edit-",LEFT(D644,FIND(".",D644) - 1),"/",D644)</f>
        <v>https://fjong.com/admin/pages/edit-outfit/outfit.836ba2ed83ec43ff8b931b6cd390da9c</v>
      </c>
      <c r="F644" s="82" t="s">
        <v>2835</v>
      </c>
      <c r="G644" s="23" t="s">
        <v>31</v>
      </c>
      <c r="H644" s="83" t="s">
        <v>31</v>
      </c>
      <c r="I644" s="12" t="b">
        <f>VLOOKUP(H644,'Partner info'!$A$3:$B$100,2,FALSE)</f>
        <v>1</v>
      </c>
      <c r="J644" s="13" t="s">
        <v>24</v>
      </c>
      <c r="K644" s="14" t="s">
        <v>25</v>
      </c>
      <c r="L644" s="15" t="s">
        <v>445</v>
      </c>
      <c r="M644" s="16" t="e">
        <f t="shared" ca="1" si="53"/>
        <v>#NAME?</v>
      </c>
      <c r="N644" s="16"/>
      <c r="O644" s="12">
        <v>2800</v>
      </c>
      <c r="P644" s="12">
        <v>899</v>
      </c>
      <c r="Q644" s="12"/>
      <c r="R644" s="18" t="b">
        <v>1</v>
      </c>
      <c r="S644" s="18" t="b">
        <v>0</v>
      </c>
      <c r="T644" s="18" t="b">
        <v>0</v>
      </c>
      <c r="U644" s="18" t="b">
        <v>0</v>
      </c>
    </row>
    <row r="645" spans="1:21" ht="12.75">
      <c r="A645" s="8" t="e">
        <f t="shared" ca="1" si="49"/>
        <v>#NAME?</v>
      </c>
      <c r="B645" s="19">
        <v>44938</v>
      </c>
      <c r="C645" s="9">
        <v>88200750</v>
      </c>
      <c r="D645" s="10" t="s">
        <v>668</v>
      </c>
      <c r="E645" s="20" t="s">
        <v>669</v>
      </c>
      <c r="F645" s="12" t="s">
        <v>670</v>
      </c>
      <c r="G645" s="12" t="s">
        <v>31</v>
      </c>
      <c r="H645" s="12" t="s">
        <v>31</v>
      </c>
      <c r="I645" s="12" t="b">
        <f>VLOOKUP(H645,'Partner info'!$A$3:$B$100,2,FALSE)</f>
        <v>1</v>
      </c>
      <c r="J645" s="13" t="s">
        <v>24</v>
      </c>
      <c r="K645" s="14" t="s">
        <v>25</v>
      </c>
      <c r="L645" s="15" t="s">
        <v>445</v>
      </c>
      <c r="M645" s="16" t="s">
        <v>2045</v>
      </c>
      <c r="N645" s="16"/>
      <c r="O645" s="12">
        <v>2700</v>
      </c>
      <c r="P645" s="12">
        <v>699</v>
      </c>
      <c r="Q645" s="21" t="s">
        <v>190</v>
      </c>
      <c r="R645" s="18" t="b">
        <v>1</v>
      </c>
      <c r="S645" s="18" t="b">
        <v>0</v>
      </c>
      <c r="T645" s="18" t="b">
        <v>0</v>
      </c>
      <c r="U645" s="18" t="b">
        <v>0</v>
      </c>
    </row>
    <row r="646" spans="1:21" ht="12.75">
      <c r="A646" s="8" t="e">
        <f t="shared" ca="1" si="49"/>
        <v>#NAME?</v>
      </c>
      <c r="B646" s="9" t="s">
        <v>295</v>
      </c>
      <c r="C646" s="22"/>
      <c r="D646" s="10" t="s">
        <v>1394</v>
      </c>
      <c r="E646" s="11" t="str">
        <f>CONCATENATE("https://fjong.com/admin/pages/edit-",LEFT(D646,FIND(".",D646) - 1),"/",D646)</f>
        <v>https://fjong.com/admin/pages/edit-outfit/outfit.83825bc47475d671</v>
      </c>
      <c r="F646" s="23" t="s">
        <v>1395</v>
      </c>
      <c r="G646" s="23" t="s">
        <v>1396</v>
      </c>
      <c r="H646" s="12" t="s">
        <v>299</v>
      </c>
      <c r="I646" s="12" t="b">
        <f>VLOOKUP(H646,'Partner info'!$A$3:$B$100,2,FALSE)</f>
        <v>1</v>
      </c>
      <c r="J646" s="13" t="s">
        <v>24</v>
      </c>
      <c r="K646" s="14" t="s">
        <v>25</v>
      </c>
      <c r="L646" s="15" t="s">
        <v>445</v>
      </c>
      <c r="M646" s="80" t="e">
        <f t="shared" ref="M646:M649" ca="1" si="54">_xludf.IFS(L646="4 - minor defects","&lt;Please add description&gt;",L646="5 - damaged","&lt;Please add description&gt;",L646="6 - redesigned","&lt;Please add description&gt;",L646="1 - as new"," ",L646="2 - very good condition"," ",L646="3 - good condition"," ",L646=""," ")</f>
        <v>#NAME?</v>
      </c>
      <c r="N646" s="80"/>
      <c r="O646" s="109">
        <v>1100</v>
      </c>
      <c r="P646" s="12">
        <v>450</v>
      </c>
      <c r="Q646" s="12"/>
      <c r="R646" s="18" t="b">
        <v>1</v>
      </c>
      <c r="S646" s="18" t="b">
        <v>0</v>
      </c>
      <c r="T646" s="18" t="b">
        <v>0</v>
      </c>
      <c r="U646" s="18" t="b">
        <v>0</v>
      </c>
    </row>
    <row r="647" spans="1:21" ht="12.75">
      <c r="A647" s="8" t="e">
        <f t="shared" ca="1" si="49"/>
        <v>#NAME?</v>
      </c>
      <c r="B647" s="9" t="s">
        <v>20</v>
      </c>
      <c r="C647" s="9">
        <v>88000067</v>
      </c>
      <c r="D647" s="10" t="s">
        <v>75</v>
      </c>
      <c r="E647" s="11" t="str">
        <f>CONCATENATE("https://fjong.com/admin/pages/edit-",LEFT(D647,FIND(".",D647) - 1),"/",D647)</f>
        <v>https://fjong.com/admin/pages/edit-outfit/outfit.838393c0f12c45068f90821c83acac89</v>
      </c>
      <c r="F647" s="12" t="s">
        <v>76</v>
      </c>
      <c r="G647" s="12" t="s">
        <v>31</v>
      </c>
      <c r="H647" s="12" t="s">
        <v>32</v>
      </c>
      <c r="I647" s="12" t="b">
        <f>VLOOKUP(H647,'Partner info'!$A$3:$B$100,2,FALSE)</f>
        <v>1</v>
      </c>
      <c r="J647" s="13" t="s">
        <v>24</v>
      </c>
      <c r="K647" s="14" t="s">
        <v>25</v>
      </c>
      <c r="L647" s="15" t="s">
        <v>445</v>
      </c>
      <c r="M647" s="16" t="e">
        <f t="shared" ca="1" si="54"/>
        <v>#NAME?</v>
      </c>
      <c r="N647" s="16"/>
      <c r="O647" s="12">
        <v>2600</v>
      </c>
      <c r="P647" s="12">
        <v>849</v>
      </c>
      <c r="Q647" s="21" t="s">
        <v>190</v>
      </c>
      <c r="R647" s="18" t="b">
        <v>0</v>
      </c>
      <c r="S647" s="18" t="b">
        <v>0</v>
      </c>
      <c r="T647" s="18" t="b">
        <v>0</v>
      </c>
      <c r="U647" s="18" t="b">
        <v>0</v>
      </c>
    </row>
    <row r="648" spans="1:21" ht="12.75">
      <c r="A648" s="8" t="e">
        <f t="shared" ca="1" si="49"/>
        <v>#NAME?</v>
      </c>
      <c r="B648" s="19">
        <v>44819</v>
      </c>
      <c r="C648" s="9">
        <v>88200374</v>
      </c>
      <c r="D648" s="10" t="s">
        <v>178</v>
      </c>
      <c r="E648" s="20" t="s">
        <v>179</v>
      </c>
      <c r="F648" s="12" t="s">
        <v>180</v>
      </c>
      <c r="G648" s="12" t="s">
        <v>23</v>
      </c>
      <c r="H648" s="12" t="s">
        <v>23</v>
      </c>
      <c r="I648" s="12" t="b">
        <f>VLOOKUP(H648,'Partner info'!$A$3:$B$100,2,FALSE)</f>
        <v>1</v>
      </c>
      <c r="J648" s="13" t="s">
        <v>24</v>
      </c>
      <c r="K648" s="14" t="s">
        <v>25</v>
      </c>
      <c r="L648" s="15" t="s">
        <v>445</v>
      </c>
      <c r="M648" s="28" t="e">
        <f t="shared" ca="1" si="54"/>
        <v>#NAME?</v>
      </c>
      <c r="N648" s="28"/>
      <c r="O648" s="12">
        <v>1600</v>
      </c>
      <c r="P648" s="24">
        <v>700</v>
      </c>
      <c r="Q648" s="24"/>
      <c r="R648" s="18" t="b">
        <v>1</v>
      </c>
      <c r="S648" s="18" t="b">
        <v>0</v>
      </c>
      <c r="T648" s="18" t="b">
        <v>0</v>
      </c>
      <c r="U648" s="18" t="b">
        <v>0</v>
      </c>
    </row>
    <row r="649" spans="1:21" ht="12.75">
      <c r="A649" s="8" t="e">
        <f t="shared" ca="1" si="49"/>
        <v>#NAME?</v>
      </c>
      <c r="B649" s="19">
        <v>45188</v>
      </c>
      <c r="C649" s="22" t="s">
        <v>3075</v>
      </c>
      <c r="D649" s="10" t="s">
        <v>3076</v>
      </c>
      <c r="E649" s="11" t="str">
        <f>CONCATENATE("https://fjong.com/admin/pages/edit-",LEFT(D649,FIND(".",D649) - 1),"/",D649)</f>
        <v>https://fjong.com/admin/pages/edit-outfit/outfit.83f21a4b1d7c7acb</v>
      </c>
      <c r="F649" s="23" t="s">
        <v>3077</v>
      </c>
      <c r="G649" s="23" t="s">
        <v>275</v>
      </c>
      <c r="H649" s="12" t="s">
        <v>32</v>
      </c>
      <c r="I649" s="12" t="b">
        <f>VLOOKUP(H649,'Partner info'!$A$3:$B$100,2,FALSE)</f>
        <v>1</v>
      </c>
      <c r="J649" s="13" t="s">
        <v>24</v>
      </c>
      <c r="K649" s="14" t="s">
        <v>25</v>
      </c>
      <c r="L649" s="15" t="s">
        <v>445</v>
      </c>
      <c r="M649" s="80" t="e">
        <f t="shared" ca="1" si="54"/>
        <v>#NAME?</v>
      </c>
      <c r="N649" s="80" t="s">
        <v>2058</v>
      </c>
      <c r="O649" s="26">
        <v>1800</v>
      </c>
      <c r="P649" s="26">
        <v>750</v>
      </c>
      <c r="Q649" s="26"/>
      <c r="R649" s="18" t="b">
        <v>1</v>
      </c>
      <c r="S649" s="18" t="b">
        <v>0</v>
      </c>
      <c r="T649" s="18" t="b">
        <v>0</v>
      </c>
      <c r="U649" s="18" t="b">
        <v>0</v>
      </c>
    </row>
    <row r="650" spans="1:21" ht="12.75">
      <c r="A650" s="8" t="e">
        <f t="shared" ca="1" si="49"/>
        <v>#NAME?</v>
      </c>
      <c r="B650" s="19">
        <v>44819</v>
      </c>
      <c r="C650" s="9">
        <v>88001923</v>
      </c>
      <c r="D650" s="10" t="s">
        <v>1471</v>
      </c>
      <c r="E650" s="20" t="s">
        <v>1472</v>
      </c>
      <c r="F650" s="12" t="s">
        <v>1473</v>
      </c>
      <c r="G650" s="12" t="s">
        <v>31</v>
      </c>
      <c r="H650" s="12" t="s">
        <v>32</v>
      </c>
      <c r="I650" s="12" t="b">
        <f>VLOOKUP(H650,'Partner info'!$A$3:$B$100,2,FALSE)</f>
        <v>1</v>
      </c>
      <c r="J650" s="13" t="s">
        <v>24</v>
      </c>
      <c r="K650" s="14" t="s">
        <v>25</v>
      </c>
      <c r="L650" s="15" t="s">
        <v>445</v>
      </c>
      <c r="M650" s="16" t="s">
        <v>2062</v>
      </c>
      <c r="N650" s="16"/>
      <c r="O650" s="12">
        <v>2400</v>
      </c>
      <c r="P650" s="12">
        <v>849</v>
      </c>
      <c r="Q650" s="21" t="s">
        <v>52</v>
      </c>
      <c r="R650" s="18" t="b">
        <v>0</v>
      </c>
      <c r="S650" s="18" t="b">
        <v>1</v>
      </c>
      <c r="T650" s="18" t="b">
        <v>0</v>
      </c>
      <c r="U650" s="18" t="b">
        <v>0</v>
      </c>
    </row>
    <row r="651" spans="1:21" ht="12.75">
      <c r="A651" s="8" t="e">
        <f t="shared" ca="1" si="49"/>
        <v>#NAME?</v>
      </c>
      <c r="B651" s="9" t="s">
        <v>20</v>
      </c>
      <c r="C651" s="9">
        <v>88100310</v>
      </c>
      <c r="D651" s="10" t="s">
        <v>671</v>
      </c>
      <c r="E651" s="11" t="str">
        <f>CONCATENATE("https://fjong.com/admin/pages/edit-",LEFT(D651,FIND(".",D651) - 1),"/",D651)</f>
        <v>https://fjong.com/admin/pages/edit-outfit/outfit.841aea73b3d4485eaf08932aa82d8c2a</v>
      </c>
      <c r="F651" s="12" t="s">
        <v>672</v>
      </c>
      <c r="G651" s="12" t="s">
        <v>31</v>
      </c>
      <c r="H651" s="12" t="s">
        <v>89</v>
      </c>
      <c r="I651" s="12" t="b">
        <f>VLOOKUP(H651,'Partner info'!$A$3:$B$100,2,FALSE)</f>
        <v>1</v>
      </c>
      <c r="J651" s="13" t="s">
        <v>24</v>
      </c>
      <c r="K651" s="14" t="s">
        <v>25</v>
      </c>
      <c r="L651" s="15" t="s">
        <v>445</v>
      </c>
      <c r="M651" s="16"/>
      <c r="N651" s="16"/>
      <c r="O651" s="12">
        <v>1900</v>
      </c>
      <c r="P651" s="21">
        <v>760</v>
      </c>
      <c r="Q651" s="21" t="s">
        <v>139</v>
      </c>
      <c r="R651" s="18" t="b">
        <v>0</v>
      </c>
      <c r="S651" s="18" t="b">
        <v>0</v>
      </c>
      <c r="T651" s="18" t="b">
        <v>0</v>
      </c>
      <c r="U651" s="18" t="b">
        <v>0</v>
      </c>
    </row>
    <row r="652" spans="1:21" ht="12.75">
      <c r="A652" s="8" t="e">
        <f t="shared" ca="1" si="49"/>
        <v>#NAME?</v>
      </c>
      <c r="B652" s="19">
        <v>45188</v>
      </c>
      <c r="C652" s="22">
        <v>88200664</v>
      </c>
      <c r="D652" s="10" t="s">
        <v>2407</v>
      </c>
      <c r="E652" s="11" t="str">
        <f>CONCATENATE("https://fjong.com/admin/pages/edit-",LEFT(D652,FIND(".",D652) - 1),"/",D652)</f>
        <v>https://fjong.com/admin/pages/edit-outfit/outfit.8447a802a4ef4601b5ac4410e43c3b6f</v>
      </c>
      <c r="F652" s="23" t="s">
        <v>2401</v>
      </c>
      <c r="G652" s="23" t="s">
        <v>906</v>
      </c>
      <c r="H652" s="12" t="s">
        <v>906</v>
      </c>
      <c r="I652" s="12" t="b">
        <f>VLOOKUP(H652,'Partner info'!$A$3:$B$100,2,FALSE)</f>
        <v>1</v>
      </c>
      <c r="J652" s="13" t="s">
        <v>24</v>
      </c>
      <c r="K652" s="14" t="s">
        <v>25</v>
      </c>
      <c r="L652" s="15" t="s">
        <v>445</v>
      </c>
      <c r="M652" s="28" t="e">
        <f ca="1">_xludf.IFS(L652="4 - minor defects","&lt;Please add description&gt;",L652="5 - damaged","&lt;Please add description&gt;",L652="6 - redesigned","&lt;Please add description&gt;",L652="1 - as new"," ",L652="2 - very good condition"," ",L652="3 - good condition"," ",L652=""," ")</f>
        <v>#NAME?</v>
      </c>
      <c r="N652" s="28"/>
      <c r="O652" s="24">
        <v>2000</v>
      </c>
      <c r="P652" s="12">
        <v>850</v>
      </c>
      <c r="Q652" s="12"/>
      <c r="R652" s="18" t="b">
        <v>1</v>
      </c>
      <c r="S652" s="18" t="b">
        <v>0</v>
      </c>
      <c r="T652" s="18" t="b">
        <v>0</v>
      </c>
      <c r="U652" s="18" t="b">
        <v>0</v>
      </c>
    </row>
    <row r="653" spans="1:21" ht="12.75">
      <c r="A653" s="8" t="e">
        <f t="shared" ca="1" si="49"/>
        <v>#NAME?</v>
      </c>
      <c r="B653" s="19">
        <v>44819</v>
      </c>
      <c r="C653" s="9">
        <v>88100189</v>
      </c>
      <c r="D653" s="10" t="s">
        <v>246</v>
      </c>
      <c r="E653" s="20" t="s">
        <v>247</v>
      </c>
      <c r="F653" s="12" t="s">
        <v>248</v>
      </c>
      <c r="G653" s="12" t="s">
        <v>136</v>
      </c>
      <c r="H653" s="12" t="s">
        <v>137</v>
      </c>
      <c r="I653" s="12" t="b">
        <f>VLOOKUP(H653,'Partner info'!$A$3:$B$100,2,FALSE)</f>
        <v>1</v>
      </c>
      <c r="J653" s="13" t="s">
        <v>24</v>
      </c>
      <c r="K653" s="14" t="s">
        <v>25</v>
      </c>
      <c r="L653" s="15" t="s">
        <v>445</v>
      </c>
      <c r="M653" s="28" t="s">
        <v>2070</v>
      </c>
      <c r="N653" s="28"/>
      <c r="O653" s="24">
        <v>2800</v>
      </c>
      <c r="P653" s="24">
        <v>1100</v>
      </c>
      <c r="Q653" s="24"/>
      <c r="R653" s="18" t="b">
        <v>1</v>
      </c>
      <c r="S653" s="18" t="b">
        <v>0</v>
      </c>
      <c r="T653" s="18" t="b">
        <v>0</v>
      </c>
      <c r="U653" s="18" t="b">
        <v>0</v>
      </c>
    </row>
    <row r="654" spans="1:21" ht="12.75">
      <c r="A654" s="8" t="e">
        <f t="shared" ca="1" si="49"/>
        <v>#NAME?</v>
      </c>
      <c r="B654" s="19">
        <v>45188</v>
      </c>
      <c r="C654" s="22">
        <v>89003730</v>
      </c>
      <c r="D654" s="10" t="s">
        <v>1350</v>
      </c>
      <c r="E654" s="11" t="str">
        <f>CONCATENATE("https://fjong.com/admin/pages/edit-",LEFT(D654,FIND(".",D654) - 1),"/",D654)</f>
        <v>https://fjong.com/admin/pages/edit-outfit/outfit.853997984302460e92bb9f8335ca5a0b</v>
      </c>
      <c r="F654" s="23" t="s">
        <v>1351</v>
      </c>
      <c r="G654" s="23" t="s">
        <v>31</v>
      </c>
      <c r="H654" s="12" t="s">
        <v>32</v>
      </c>
      <c r="I654" s="12" t="b">
        <f>VLOOKUP(H654,'Partner info'!$A$3:$B$100,2,FALSE)</f>
        <v>1</v>
      </c>
      <c r="J654" s="13" t="s">
        <v>24</v>
      </c>
      <c r="K654" s="14" t="s">
        <v>25</v>
      </c>
      <c r="L654" s="15" t="s">
        <v>445</v>
      </c>
      <c r="M654" s="16" t="s">
        <v>2074</v>
      </c>
      <c r="N654" s="16"/>
      <c r="O654" s="12">
        <v>1800</v>
      </c>
      <c r="P654" s="12">
        <v>949</v>
      </c>
      <c r="Q654" s="12"/>
      <c r="R654" s="18" t="b">
        <v>1</v>
      </c>
      <c r="S654" s="18" t="b">
        <v>0</v>
      </c>
      <c r="T654" s="18" t="b">
        <v>0</v>
      </c>
      <c r="U654" s="18" t="b">
        <v>0</v>
      </c>
    </row>
    <row r="655" spans="1:21" ht="12.75">
      <c r="A655" s="8" t="e">
        <f t="shared" ca="1" si="49"/>
        <v>#NAME?</v>
      </c>
      <c r="B655" s="9" t="s">
        <v>3078</v>
      </c>
      <c r="C655" s="22">
        <v>89004219</v>
      </c>
      <c r="D655" s="10" t="s">
        <v>3355</v>
      </c>
      <c r="E655" s="11" t="str">
        <f>CONCATENATE("https://fjong.com/admin/pages/edit-",LEFT(D655,FIND(".",D655) - 1),"/",D655)</f>
        <v>https://fjong.com/admin/pages/edit-outfit/outfit.85a7610b9ec243adb918bbfe5535b937</v>
      </c>
      <c r="F655" s="23" t="s">
        <v>3354</v>
      </c>
      <c r="G655" s="23" t="s">
        <v>3208</v>
      </c>
      <c r="H655" s="12" t="s">
        <v>170</v>
      </c>
      <c r="I655" s="12" t="b">
        <f>VLOOKUP(H655,'Partner info'!$A$3:$B$100,2,FALSE)</f>
        <v>1</v>
      </c>
      <c r="J655" s="13" t="s">
        <v>24</v>
      </c>
      <c r="K655" s="14" t="s">
        <v>25</v>
      </c>
      <c r="L655" s="15" t="s">
        <v>445</v>
      </c>
      <c r="M655" s="16" t="e">
        <f t="shared" ref="M655:M656" ca="1" si="55">_xludf.IFS(L655="4 - minor defects","&lt;Please add description&gt;",L655="5 - damaged","&lt;Please add description&gt;",L655="6 - redesigned","&lt;Please add description&gt;",L655="1 - as new"," ",L655="2 - very good condition"," ",L655="3 - good condition"," ",L655=""," ")</f>
        <v>#NAME?</v>
      </c>
      <c r="N655" s="16"/>
      <c r="O655" s="12">
        <v>1500</v>
      </c>
      <c r="P655" s="12">
        <v>399</v>
      </c>
      <c r="Q655" s="12"/>
      <c r="R655" s="18" t="b">
        <v>1</v>
      </c>
      <c r="S655" s="18" t="b">
        <v>0</v>
      </c>
      <c r="T655" s="18" t="b">
        <v>0</v>
      </c>
      <c r="U655" s="18" t="b">
        <v>0</v>
      </c>
    </row>
    <row r="656" spans="1:21" ht="12.75">
      <c r="A656" s="8" t="e">
        <f t="shared" ca="1" si="49"/>
        <v>#NAME?</v>
      </c>
      <c r="B656" s="19" t="s">
        <v>20</v>
      </c>
      <c r="C656" s="9">
        <v>10689796</v>
      </c>
      <c r="D656" s="10" t="s">
        <v>1152</v>
      </c>
      <c r="E656" s="20" t="str">
        <f>CONCATENATE("https://fjong.com/admin/pages/edit-",LEFT(D656,FIND(".",D656) - 1),"/",D656)</f>
        <v>https://fjong.com/admin/pages/edit-outfit/outfit.85e0eba5f5bc9e56</v>
      </c>
      <c r="F656" s="12" t="s">
        <v>1153</v>
      </c>
      <c r="G656" s="12" t="s">
        <v>541</v>
      </c>
      <c r="H656" s="12" t="s">
        <v>32</v>
      </c>
      <c r="I656" s="12" t="b">
        <f>VLOOKUP(H656,'Partner info'!$A$3:$B$100,2,FALSE)</f>
        <v>1</v>
      </c>
      <c r="J656" s="13" t="s">
        <v>24</v>
      </c>
      <c r="K656" s="14" t="s">
        <v>25</v>
      </c>
      <c r="L656" s="15" t="s">
        <v>445</v>
      </c>
      <c r="M656" s="28" t="e">
        <f t="shared" ca="1" si="55"/>
        <v>#NAME?</v>
      </c>
      <c r="N656" s="28"/>
      <c r="O656" s="24">
        <v>2800</v>
      </c>
      <c r="P656" s="24">
        <v>1100</v>
      </c>
      <c r="Q656" s="24"/>
      <c r="R656" s="18" t="b">
        <v>1</v>
      </c>
      <c r="S656" s="18" t="b">
        <v>0</v>
      </c>
      <c r="T656" s="18" t="b">
        <v>0</v>
      </c>
      <c r="U656" s="18" t="b">
        <v>0</v>
      </c>
    </row>
    <row r="657" spans="1:21" ht="12.75">
      <c r="A657" s="1" t="e">
        <f t="shared" ca="1" si="49"/>
        <v>#NAME?</v>
      </c>
      <c r="B657" s="19" t="s">
        <v>20</v>
      </c>
      <c r="C657" s="9">
        <v>88001773</v>
      </c>
      <c r="D657" s="10" t="s">
        <v>1954</v>
      </c>
      <c r="E657" s="20" t="str">
        <f>CONCATENATE("https://fjong.com/admin/pages/edit-",LEFT(D657,FIND(".",D657) - 1),"/",D657)</f>
        <v>https://fjong.com/admin/pages/edit-outfit/outfit.85f6672726308fb9</v>
      </c>
      <c r="F657" s="12" t="s">
        <v>1955</v>
      </c>
      <c r="G657" s="12" t="s">
        <v>541</v>
      </c>
      <c r="H657" s="12" t="s">
        <v>32</v>
      </c>
      <c r="I657" s="12" t="b">
        <f>VLOOKUP(H657,'Partner info'!$A$3:$B$100,2,FALSE)</f>
        <v>1</v>
      </c>
      <c r="J657" s="13" t="s">
        <v>24</v>
      </c>
      <c r="K657" s="14" t="s">
        <v>25</v>
      </c>
      <c r="L657" s="15" t="s">
        <v>286</v>
      </c>
      <c r="M657" s="16" t="s">
        <v>1548</v>
      </c>
      <c r="N657" s="16"/>
      <c r="O657" s="12">
        <v>6600</v>
      </c>
      <c r="P657" s="12">
        <v>1300</v>
      </c>
      <c r="Q657" s="21" t="s">
        <v>52</v>
      </c>
      <c r="R657" s="18" t="b">
        <v>0</v>
      </c>
      <c r="S657" s="18" t="b">
        <v>1</v>
      </c>
      <c r="T657" s="18" t="b">
        <v>1</v>
      </c>
      <c r="U657" s="18" t="b">
        <v>1</v>
      </c>
    </row>
    <row r="658" spans="1:21" ht="12.75">
      <c r="A658" s="8" t="e">
        <f t="shared" ca="1" si="49"/>
        <v>#NAME?</v>
      </c>
      <c r="B658" s="9" t="s">
        <v>3078</v>
      </c>
      <c r="C658" s="22">
        <v>89004043</v>
      </c>
      <c r="D658" s="10" t="s">
        <v>3184</v>
      </c>
      <c r="E658" s="11" t="str">
        <f>CONCATENATE("https://fjong.com/admin/pages/edit-",LEFT(D658,FIND(".",D658) - 1),"/",D658)</f>
        <v>https://fjong.com/admin/pages/edit-outfit/outfit.860c23c29a154c04af5bf3b21155209d</v>
      </c>
      <c r="F658" s="23" t="s">
        <v>3185</v>
      </c>
      <c r="G658" s="23" t="s">
        <v>31</v>
      </c>
      <c r="H658" s="12" t="s">
        <v>31</v>
      </c>
      <c r="I658" s="12" t="b">
        <f>VLOOKUP(H658,'Partner info'!$A$3:$B$100,2,FALSE)</f>
        <v>1</v>
      </c>
      <c r="J658" s="13" t="s">
        <v>24</v>
      </c>
      <c r="K658" s="14" t="s">
        <v>25</v>
      </c>
      <c r="L658" s="15" t="s">
        <v>445</v>
      </c>
      <c r="M658" s="16" t="e">
        <f ca="1">_xludf.IFS(L658="4 - minor defects","&lt;Please add description&gt;",L658="5 - damaged","&lt;Please add description&gt;",L658="6 - redesigned","&lt;Please add description&gt;",L658="1 - as new"," ",L658="2 - very good condition"," ",L658="3 - good condition"," ",L658=""," ")</f>
        <v>#NAME?</v>
      </c>
      <c r="N658" s="16"/>
      <c r="O658" s="12">
        <v>2800</v>
      </c>
      <c r="P658" s="21">
        <v>1120</v>
      </c>
      <c r="Q658" s="21" t="s">
        <v>145</v>
      </c>
      <c r="R658" s="18" t="b">
        <v>0</v>
      </c>
      <c r="S658" s="18" t="b">
        <v>0</v>
      </c>
      <c r="T658" s="18" t="b">
        <v>0</v>
      </c>
      <c r="U658" s="18" t="b">
        <v>0</v>
      </c>
    </row>
    <row r="659" spans="1:21" ht="12.75">
      <c r="A659" s="1" t="e">
        <f t="shared" ca="1" si="49"/>
        <v>#NAME?</v>
      </c>
      <c r="B659" s="19">
        <v>45092</v>
      </c>
      <c r="C659" s="22">
        <v>88001983</v>
      </c>
      <c r="D659" s="10" t="s">
        <v>292</v>
      </c>
      <c r="E659" s="11" t="str">
        <f>CONCATENATE("https://fjong.com/admin/pages/edit-",LEFT(D659,FIND(".",D659) - 1),"/",D659)</f>
        <v>https://fjong.com/admin/pages/edit-outfit/outfit.860daab99091d08f</v>
      </c>
      <c r="F659" s="23" t="s">
        <v>293</v>
      </c>
      <c r="G659" s="23" t="s">
        <v>294</v>
      </c>
      <c r="H659" s="12" t="s">
        <v>32</v>
      </c>
      <c r="I659" s="12" t="b">
        <f>VLOOKUP(H659,'Partner info'!$A$3:$B$100,2,FALSE)</f>
        <v>1</v>
      </c>
      <c r="J659" s="13" t="s">
        <v>24</v>
      </c>
      <c r="K659" s="14" t="s">
        <v>25</v>
      </c>
      <c r="L659" s="15"/>
      <c r="M659" s="16"/>
      <c r="N659" s="84"/>
      <c r="O659" s="111">
        <v>900</v>
      </c>
      <c r="P659" s="21">
        <v>270</v>
      </c>
      <c r="Q659" s="21" t="s">
        <v>52</v>
      </c>
      <c r="R659" s="18" t="b">
        <v>0</v>
      </c>
      <c r="S659" s="18" t="b">
        <v>1</v>
      </c>
      <c r="T659" s="18" t="b">
        <v>1</v>
      </c>
      <c r="U659" s="18" t="b">
        <v>1</v>
      </c>
    </row>
    <row r="660" spans="1:21" ht="12.75">
      <c r="A660" s="8" t="e">
        <f t="shared" ca="1" si="49"/>
        <v>#NAME?</v>
      </c>
      <c r="B660" s="9" t="s">
        <v>20</v>
      </c>
      <c r="C660" s="24" t="s">
        <v>2112</v>
      </c>
      <c r="D660" s="25" t="s">
        <v>2113</v>
      </c>
      <c r="E660" s="11" t="str">
        <f>CONCATENATE("https://fjong.com/admin/pages/edit-",LEFT(D660,FIND(".",D660) - 1),"/",D660)</f>
        <v>https://fjong.com/admin/pages/edit-outfit/outfit.864fe291945a401bbe4a1db1bc474a63</v>
      </c>
      <c r="F660" s="26" t="s">
        <v>2114</v>
      </c>
      <c r="G660" s="26" t="s">
        <v>592</v>
      </c>
      <c r="H660" s="26" t="s">
        <v>32</v>
      </c>
      <c r="I660" s="12" t="b">
        <f>VLOOKUP(H660,'Partner info'!$A$3:$B$100,2,FALSE)</f>
        <v>1</v>
      </c>
      <c r="J660" s="13" t="s">
        <v>24</v>
      </c>
      <c r="K660" s="14" t="s">
        <v>25</v>
      </c>
      <c r="L660" s="15" t="s">
        <v>445</v>
      </c>
      <c r="M660" s="16" t="e">
        <f ca="1">_xludf.IFS(L660="4 - minor defects","&lt;Please add description&gt;",L660="5 - damaged","&lt;Please add description&gt;",L660="6 - redesigned","&lt;Please add description&gt;",L660="1 - as new"," ",L660="2 - very good condition"," ",L660="3 - good condition"," ",L660=""," ")</f>
        <v>#NAME?</v>
      </c>
      <c r="N660" s="16"/>
      <c r="O660" s="12">
        <v>3600</v>
      </c>
      <c r="P660" s="21">
        <v>1440</v>
      </c>
      <c r="Q660" s="21" t="s">
        <v>190</v>
      </c>
      <c r="R660" s="18" t="b">
        <v>0</v>
      </c>
      <c r="S660" s="18" t="b">
        <v>0</v>
      </c>
      <c r="T660" s="18" t="b">
        <v>0</v>
      </c>
      <c r="U660" s="18" t="b">
        <v>0</v>
      </c>
    </row>
    <row r="661" spans="1:21" ht="12.75">
      <c r="A661" s="8" t="e">
        <f t="shared" ca="1" si="49"/>
        <v>#NAME?</v>
      </c>
      <c r="B661" s="19">
        <v>45188</v>
      </c>
      <c r="C661" s="22">
        <v>89012249</v>
      </c>
      <c r="D661" s="10" t="s">
        <v>2314</v>
      </c>
      <c r="E661" s="11" t="str">
        <f>CONCATENATE("https://fjong.com/admin/pages/edit-",LEFT(D661,FIND(".",D661) - 1),"/",D661)</f>
        <v>https://fjong.com/admin/pages/edit-outfit/outfit.86651b9dceb1480d8fa76e59bbbf7bb6</v>
      </c>
      <c r="F661" s="23" t="s">
        <v>2315</v>
      </c>
      <c r="G661" s="23" t="s">
        <v>342</v>
      </c>
      <c r="H661" s="12" t="s">
        <v>343</v>
      </c>
      <c r="I661" s="12" t="b">
        <f>VLOOKUP(H661,'Partner info'!$A$3:$B$100,2,FALSE)</f>
        <v>1</v>
      </c>
      <c r="J661" s="13" t="s">
        <v>24</v>
      </c>
      <c r="K661" s="14" t="s">
        <v>25</v>
      </c>
      <c r="L661" s="15" t="s">
        <v>445</v>
      </c>
      <c r="M661" s="16"/>
      <c r="N661" s="16"/>
      <c r="O661" s="12">
        <v>4900</v>
      </c>
      <c r="P661" s="21">
        <v>1960</v>
      </c>
      <c r="Q661" s="21" t="s">
        <v>40</v>
      </c>
      <c r="R661" s="18" t="b">
        <v>0</v>
      </c>
      <c r="S661" s="18" t="b">
        <v>0</v>
      </c>
      <c r="T661" s="18" t="b">
        <v>0</v>
      </c>
      <c r="U661" s="18" t="b">
        <v>0</v>
      </c>
    </row>
    <row r="662" spans="1:21" ht="12.75">
      <c r="A662" s="8" t="e">
        <f t="shared" ca="1" si="49"/>
        <v>#NAME?</v>
      </c>
      <c r="B662" s="19" t="s">
        <v>20</v>
      </c>
      <c r="C662" s="9">
        <v>88001826</v>
      </c>
      <c r="D662" s="10" t="s">
        <v>2255</v>
      </c>
      <c r="E662" s="20" t="str">
        <f>CONCATENATE("https://fjong.com/admin/pages/edit-",LEFT(D662,FIND(".",D662) - 1),"/",D662)</f>
        <v>https://fjong.com/admin/pages/edit-outfit/outfit.868c43f89e2d4e24b809186a6fdffc93</v>
      </c>
      <c r="F662" s="12" t="s">
        <v>2256</v>
      </c>
      <c r="G662" s="12" t="s">
        <v>1959</v>
      </c>
      <c r="H662" s="12" t="s">
        <v>170</v>
      </c>
      <c r="I662" s="12" t="b">
        <f>VLOOKUP(H662,'Partner info'!$A$3:$B$100,2,FALSE)</f>
        <v>1</v>
      </c>
      <c r="J662" s="13" t="s">
        <v>24</v>
      </c>
      <c r="K662" s="14" t="s">
        <v>25</v>
      </c>
      <c r="L662" s="15" t="s">
        <v>445</v>
      </c>
      <c r="M662" s="28" t="e">
        <f ca="1">_xludf.IFS(L662="4 - minor defects","&lt;Please add description&gt;",L662="5 - damaged","&lt;Please add description&gt;",L662="6 - redesigned","&lt;Please add description&gt;",L662="1 - as new"," ",L662="2 - very good condition"," ",L662="3 - good condition"," ",L662=""," ")</f>
        <v>#NAME?</v>
      </c>
      <c r="N662" s="28"/>
      <c r="O662" s="24">
        <v>1000</v>
      </c>
      <c r="P662" s="24">
        <v>400</v>
      </c>
      <c r="Q662" s="24"/>
      <c r="R662" s="18" t="b">
        <v>1</v>
      </c>
      <c r="S662" s="18" t="b">
        <v>0</v>
      </c>
      <c r="T662" s="18" t="b">
        <v>0</v>
      </c>
      <c r="U662" s="18" t="b">
        <v>0</v>
      </c>
    </row>
    <row r="663" spans="1:21" ht="12.75">
      <c r="A663" s="8" t="e">
        <f t="shared" ca="1" si="49"/>
        <v>#NAME?</v>
      </c>
      <c r="B663" s="9" t="s">
        <v>20</v>
      </c>
      <c r="C663" s="9" t="s">
        <v>1570</v>
      </c>
      <c r="D663" s="10" t="s">
        <v>1571</v>
      </c>
      <c r="E663" s="11" t="str">
        <f>CONCATENATE("https://fjong.com/admin/pages/edit-",LEFT(D663,FIND(".",D663) - 1),"/",D663)</f>
        <v>https://fjong.com/admin/pages/edit-outfit/outfit.870addd15a984f2787fdf85cddb64d42</v>
      </c>
      <c r="F663" s="12" t="s">
        <v>1572</v>
      </c>
      <c r="G663" s="12" t="s">
        <v>994</v>
      </c>
      <c r="H663" s="12" t="s">
        <v>57</v>
      </c>
      <c r="I663" s="12" t="b">
        <f>VLOOKUP(H663,'Partner info'!$A$3:$B$100,2,FALSE)</f>
        <v>1</v>
      </c>
      <c r="J663" s="13" t="s">
        <v>24</v>
      </c>
      <c r="K663" s="14" t="s">
        <v>25</v>
      </c>
      <c r="L663" s="15" t="s">
        <v>445</v>
      </c>
      <c r="M663" s="28"/>
      <c r="N663" s="28"/>
      <c r="O663" s="24">
        <v>1000</v>
      </c>
      <c r="P663" s="24">
        <v>400</v>
      </c>
      <c r="Q663" s="24"/>
      <c r="R663" s="18" t="b">
        <v>1</v>
      </c>
      <c r="S663" s="18" t="b">
        <v>0</v>
      </c>
      <c r="T663" s="18" t="b">
        <v>0</v>
      </c>
      <c r="U663" s="18" t="b">
        <v>0</v>
      </c>
    </row>
    <row r="664" spans="1:21" ht="12.75">
      <c r="A664" s="8" t="e">
        <f t="shared" ca="1" si="49"/>
        <v>#NAME?</v>
      </c>
      <c r="B664" s="9" t="s">
        <v>295</v>
      </c>
      <c r="C664" s="22">
        <v>88000808</v>
      </c>
      <c r="D664" s="23" t="s">
        <v>362</v>
      </c>
      <c r="E664" s="11" t="str">
        <f>CONCATENATE("https://fjong.com/admin/pages/edit-",LEFT(D664,FIND(".",D664) - 1),"/",D664)</f>
        <v>https://fjong.com/admin/pages/edit-outfit/outfit.871f15bc73153001</v>
      </c>
      <c r="F664" s="23" t="s">
        <v>363</v>
      </c>
      <c r="G664" s="23" t="s">
        <v>364</v>
      </c>
      <c r="H664" s="12" t="s">
        <v>32</v>
      </c>
      <c r="I664" s="12" t="b">
        <f>VLOOKUP(H664,'Partner info'!$A$3:$B$100,2,FALSE)</f>
        <v>1</v>
      </c>
      <c r="J664" s="13" t="s">
        <v>24</v>
      </c>
      <c r="K664" s="14" t="s">
        <v>25</v>
      </c>
      <c r="L664" s="15" t="s">
        <v>445</v>
      </c>
      <c r="M664" s="28" t="e">
        <f t="shared" ref="M664:M667" ca="1" si="56">_xludf.IFS(L664="4 - minor defects","&lt;Please add description&gt;",L664="5 - damaged","&lt;Please add description&gt;",L664="6 - redesigned","&lt;Please add description&gt;",L664="1 - as new"," ",L664="2 - very good condition"," ",L664="3 - good condition"," ",L664=""," ")</f>
        <v>#NAME?</v>
      </c>
      <c r="N664" s="28"/>
      <c r="O664" s="24">
        <v>1300</v>
      </c>
      <c r="P664" s="24">
        <v>550</v>
      </c>
      <c r="Q664" s="24"/>
      <c r="R664" s="18" t="b">
        <v>1</v>
      </c>
      <c r="S664" s="18" t="b">
        <v>0</v>
      </c>
      <c r="T664" s="18" t="b">
        <v>0</v>
      </c>
      <c r="U664" s="18" t="b">
        <v>0</v>
      </c>
    </row>
    <row r="665" spans="1:21" ht="12.75">
      <c r="A665" s="8" t="e">
        <f t="shared" ca="1" si="49"/>
        <v>#NAME?</v>
      </c>
      <c r="B665" s="9" t="s">
        <v>20</v>
      </c>
      <c r="C665" s="9">
        <v>88001691</v>
      </c>
      <c r="D665" s="10" t="s">
        <v>2115</v>
      </c>
      <c r="E665" s="11" t="str">
        <f>CONCATENATE("https://fjong.com/admin/pages/edit-",LEFT(D665,FIND(".",D665) - 1),"/",D665)</f>
        <v>https://fjong.com/admin/pages/edit-outfit/outfit.8730c25b49a247be</v>
      </c>
      <c r="F665" s="12" t="s">
        <v>2116</v>
      </c>
      <c r="G665" s="12" t="s">
        <v>578</v>
      </c>
      <c r="H665" s="12" t="s">
        <v>32</v>
      </c>
      <c r="I665" s="12" t="b">
        <f>VLOOKUP(H665,'Partner info'!$A$3:$B$100,2,FALSE)</f>
        <v>1</v>
      </c>
      <c r="J665" s="13" t="s">
        <v>24</v>
      </c>
      <c r="K665" s="14" t="s">
        <v>25</v>
      </c>
      <c r="L665" s="15" t="s">
        <v>445</v>
      </c>
      <c r="M665" s="28" t="e">
        <f t="shared" ca="1" si="56"/>
        <v>#NAME?</v>
      </c>
      <c r="N665" s="28"/>
      <c r="O665" s="24">
        <v>1300</v>
      </c>
      <c r="P665" s="24">
        <v>400</v>
      </c>
      <c r="Q665" s="24"/>
      <c r="R665" s="18" t="b">
        <v>1</v>
      </c>
      <c r="S665" s="18" t="b">
        <v>0</v>
      </c>
      <c r="T665" s="18" t="b">
        <v>0</v>
      </c>
      <c r="U665" s="18" t="b">
        <v>0</v>
      </c>
    </row>
    <row r="666" spans="1:21" ht="12.75">
      <c r="A666" s="8" t="e">
        <f t="shared" ca="1" si="49"/>
        <v>#NAME?</v>
      </c>
      <c r="B666" s="19">
        <v>44819</v>
      </c>
      <c r="C666" s="9">
        <v>88200380</v>
      </c>
      <c r="D666" s="10" t="s">
        <v>162</v>
      </c>
      <c r="E666" s="20" t="s">
        <v>163</v>
      </c>
      <c r="F666" s="12" t="s">
        <v>164</v>
      </c>
      <c r="G666" s="12" t="s">
        <v>23</v>
      </c>
      <c r="H666" s="12" t="s">
        <v>23</v>
      </c>
      <c r="I666" s="12" t="b">
        <f>VLOOKUP(H666,'Partner info'!$A$3:$B$100,2,FALSE)</f>
        <v>1</v>
      </c>
      <c r="J666" s="13" t="s">
        <v>24</v>
      </c>
      <c r="K666" s="14" t="s">
        <v>25</v>
      </c>
      <c r="L666" s="15" t="s">
        <v>445</v>
      </c>
      <c r="M666" s="16" t="e">
        <f t="shared" ca="1" si="56"/>
        <v>#NAME?</v>
      </c>
      <c r="N666" s="16"/>
      <c r="O666" s="12">
        <v>2100</v>
      </c>
      <c r="P666" s="12">
        <v>499</v>
      </c>
      <c r="Q666" s="12"/>
      <c r="R666" s="18" t="b">
        <v>1</v>
      </c>
      <c r="S666" s="18" t="b">
        <v>0</v>
      </c>
      <c r="T666" s="18" t="b">
        <v>0</v>
      </c>
      <c r="U666" s="18" t="b">
        <v>0</v>
      </c>
    </row>
    <row r="667" spans="1:21" ht="12.75">
      <c r="A667" s="8" t="e">
        <f t="shared" ca="1" si="49"/>
        <v>#NAME?</v>
      </c>
      <c r="B667" s="19" t="s">
        <v>20</v>
      </c>
      <c r="C667" s="9">
        <v>88100757</v>
      </c>
      <c r="D667" s="10" t="s">
        <v>95</v>
      </c>
      <c r="E667" s="20" t="str">
        <f>CONCATENATE("https://fjong.com/admin/pages/edit-",LEFT(D667,FIND(".",D667) - 1),"/",D667)</f>
        <v>https://fjong.com/admin/pages/edit-outfit/outfit.8787ca5f6457494fafc11f8c0360dbed</v>
      </c>
      <c r="F667" s="12" t="s">
        <v>96</v>
      </c>
      <c r="G667" s="12" t="s">
        <v>93</v>
      </c>
      <c r="H667" s="12" t="s">
        <v>57</v>
      </c>
      <c r="I667" s="12" t="b">
        <f>VLOOKUP(H667,'Partner info'!$A$3:$B$100,2,FALSE)</f>
        <v>1</v>
      </c>
      <c r="J667" s="13" t="s">
        <v>24</v>
      </c>
      <c r="K667" s="14" t="s">
        <v>25</v>
      </c>
      <c r="L667" s="15" t="s">
        <v>445</v>
      </c>
      <c r="M667" s="28" t="e">
        <f t="shared" ca="1" si="56"/>
        <v>#NAME?</v>
      </c>
      <c r="N667" s="28"/>
      <c r="O667" s="24">
        <v>2900</v>
      </c>
      <c r="P667" s="114">
        <v>1150</v>
      </c>
      <c r="Q667" s="114"/>
      <c r="R667" s="18" t="b">
        <v>1</v>
      </c>
      <c r="S667" s="18" t="b">
        <v>0</v>
      </c>
      <c r="T667" s="18" t="b">
        <v>0</v>
      </c>
      <c r="U667" s="18" t="b">
        <v>0</v>
      </c>
    </row>
    <row r="668" spans="1:21" ht="12.75">
      <c r="A668" s="8" t="e">
        <f t="shared" ca="1" si="49"/>
        <v>#NAME?</v>
      </c>
      <c r="B668" s="19">
        <v>44938</v>
      </c>
      <c r="C668" s="9">
        <v>88000825</v>
      </c>
      <c r="D668" s="10" t="s">
        <v>2264</v>
      </c>
      <c r="E668" s="20" t="s">
        <v>2265</v>
      </c>
      <c r="F668" s="12" t="s">
        <v>2262</v>
      </c>
      <c r="G668" s="12" t="s">
        <v>364</v>
      </c>
      <c r="H668" s="12" t="s">
        <v>32</v>
      </c>
      <c r="I668" s="12" t="b">
        <f>VLOOKUP(H668,'Partner info'!$A$3:$B$100,2,FALSE)</f>
        <v>1</v>
      </c>
      <c r="J668" s="13" t="s">
        <v>24</v>
      </c>
      <c r="K668" s="14" t="s">
        <v>25</v>
      </c>
      <c r="L668" s="15" t="s">
        <v>338</v>
      </c>
      <c r="M668" s="16"/>
      <c r="N668" s="16" t="s">
        <v>224</v>
      </c>
      <c r="O668" s="12">
        <v>1100</v>
      </c>
      <c r="P668" s="12">
        <v>399</v>
      </c>
      <c r="Q668" s="21" t="s">
        <v>52</v>
      </c>
      <c r="R668" s="18" t="b">
        <v>0</v>
      </c>
      <c r="S668" s="18" t="b">
        <v>1</v>
      </c>
      <c r="T668" s="18" t="b">
        <v>1</v>
      </c>
      <c r="U668" s="18" t="b">
        <v>1</v>
      </c>
    </row>
    <row r="669" spans="1:21" ht="12.75">
      <c r="A669" s="8" t="e">
        <f t="shared" ca="1" si="49"/>
        <v>#NAME?</v>
      </c>
      <c r="B669" s="19">
        <v>45061</v>
      </c>
      <c r="C669" s="22">
        <v>89003168</v>
      </c>
      <c r="D669" s="10" t="s">
        <v>2825</v>
      </c>
      <c r="E669" s="11" t="str">
        <f>CONCATENATE("https://fjong.com/admin/pages/edit-",LEFT(D669,FIND(".",D669) - 1),"/",D669)</f>
        <v>https://fjong.com/admin/pages/edit-outfit/outfit.87f510a70ce64df49360021704bd74c3</v>
      </c>
      <c r="F669" s="23" t="s">
        <v>2826</v>
      </c>
      <c r="G669" s="23" t="s">
        <v>618</v>
      </c>
      <c r="H669" s="12" t="s">
        <v>573</v>
      </c>
      <c r="I669" s="12" t="b">
        <f>VLOOKUP(H669,'Partner info'!$A$3:$B$100,2,FALSE)</f>
        <v>1</v>
      </c>
      <c r="J669" s="13" t="s">
        <v>24</v>
      </c>
      <c r="K669" s="14" t="s">
        <v>25</v>
      </c>
      <c r="L669" s="15" t="s">
        <v>445</v>
      </c>
      <c r="M669" s="28" t="e">
        <f ca="1">_xludf.IFS(L669="4 - minor defects","&lt;Please add description&gt;",L669="5 - damaged","&lt;Please add description&gt;",L669="6 - redesigned","&lt;Please add description&gt;",L669="1 - as new"," ",L669="2 - very good condition"," ",L669="3 - good condition"," ",L669=""," ")</f>
        <v>#NAME?</v>
      </c>
      <c r="N669" s="28"/>
      <c r="O669" s="24">
        <v>2300</v>
      </c>
      <c r="P669" s="12">
        <v>800</v>
      </c>
      <c r="Q669" s="12"/>
      <c r="R669" s="18" t="b">
        <v>1</v>
      </c>
      <c r="S669" s="18" t="b">
        <v>0</v>
      </c>
      <c r="T669" s="18" t="b">
        <v>0</v>
      </c>
      <c r="U669" s="18" t="b">
        <v>0</v>
      </c>
    </row>
    <row r="670" spans="1:21" ht="12.75">
      <c r="A670" s="8" t="e">
        <f t="shared" ca="1" si="49"/>
        <v>#NAME?</v>
      </c>
      <c r="B670" s="57">
        <v>44938</v>
      </c>
      <c r="C670" s="43">
        <v>89006022</v>
      </c>
      <c r="D670" s="44" t="s">
        <v>1213</v>
      </c>
      <c r="E670" s="58" t="str">
        <f>CONCATENATE("https://fjong.com/admin/pages/edit-",LEFT(D670,FIND(".",D670) - 1),"/",D670)</f>
        <v>https://fjong.com/admin/pages/edit-outfit/outfit.880e71e3568b6812</v>
      </c>
      <c r="F670" s="46" t="s">
        <v>1214</v>
      </c>
      <c r="G670" s="46" t="s">
        <v>110</v>
      </c>
      <c r="H670" s="46" t="s">
        <v>110</v>
      </c>
      <c r="I670" s="12" t="e">
        <f>VLOOKUP(H670,'Partner info'!$A$3:$B$100,2,FALSE)</f>
        <v>#N/A</v>
      </c>
      <c r="J670" s="47" t="s">
        <v>24</v>
      </c>
      <c r="K670" s="14" t="s">
        <v>25</v>
      </c>
      <c r="L670" s="15" t="s">
        <v>445</v>
      </c>
      <c r="M670" s="16"/>
      <c r="N670" s="16"/>
      <c r="O670" s="12">
        <v>1000</v>
      </c>
      <c r="P670" s="12">
        <v>450</v>
      </c>
      <c r="Q670" s="12"/>
      <c r="R670" s="18" t="b">
        <v>1</v>
      </c>
      <c r="S670" s="18" t="b">
        <v>0</v>
      </c>
      <c r="T670" s="18" t="b">
        <v>0</v>
      </c>
      <c r="U670" s="18" t="b">
        <v>0</v>
      </c>
    </row>
    <row r="671" spans="1:21" ht="12.75">
      <c r="A671" s="8" t="e">
        <f t="shared" ca="1" si="49"/>
        <v>#NAME?</v>
      </c>
      <c r="B671" s="9" t="s">
        <v>3078</v>
      </c>
      <c r="C671" s="22">
        <v>89003887</v>
      </c>
      <c r="D671" s="10" t="s">
        <v>3399</v>
      </c>
      <c r="E671" s="11" t="str">
        <f>CONCATENATE("https://fjong.com/admin/pages/edit-",LEFT(D671,FIND(".",D671) - 1),"/",D671)</f>
        <v>https://fjong.com/admin/pages/edit-outfit/outfit.881257bd86eb4e55a860dde3c267bb59</v>
      </c>
      <c r="F671" s="23" t="s">
        <v>3400</v>
      </c>
      <c r="G671" s="23" t="s">
        <v>254</v>
      </c>
      <c r="H671" s="12" t="s">
        <v>170</v>
      </c>
      <c r="I671" s="12" t="b">
        <f>VLOOKUP(H671,'Partner info'!$A$3:$B$100,2,FALSE)</f>
        <v>1</v>
      </c>
      <c r="J671" s="13" t="s">
        <v>24</v>
      </c>
      <c r="K671" s="14" t="s">
        <v>25</v>
      </c>
      <c r="L671" s="15" t="s">
        <v>445</v>
      </c>
      <c r="M671" s="16"/>
      <c r="N671" s="16"/>
      <c r="O671" s="12">
        <v>1000</v>
      </c>
      <c r="P671" s="12">
        <v>450</v>
      </c>
      <c r="Q671" s="12"/>
      <c r="R671" s="18" t="b">
        <v>1</v>
      </c>
      <c r="S671" s="18" t="b">
        <v>0</v>
      </c>
      <c r="T671" s="18" t="b">
        <v>0</v>
      </c>
      <c r="U671" s="18" t="b">
        <v>0</v>
      </c>
    </row>
    <row r="672" spans="1:21" ht="12.75">
      <c r="A672" s="8" t="e">
        <f t="shared" ca="1" si="49"/>
        <v>#NAME?</v>
      </c>
      <c r="B672" s="9" t="s">
        <v>20</v>
      </c>
      <c r="C672" s="9">
        <v>88001540</v>
      </c>
      <c r="D672" s="10" t="s">
        <v>2138</v>
      </c>
      <c r="E672" s="11" t="str">
        <f>CONCATENATE("https://fjong.com/admin/pages/edit-",LEFT(D672,FIND(".",D672) - 1),"/",D672)</f>
        <v>https://fjong.com/admin/pages/edit-outfit/outfit.881c622dd1ad4a4696de3155635e6ac3</v>
      </c>
      <c r="F672" s="12" t="s">
        <v>2139</v>
      </c>
      <c r="G672" s="12" t="s">
        <v>578</v>
      </c>
      <c r="H672" s="12" t="s">
        <v>32</v>
      </c>
      <c r="I672" s="12" t="b">
        <f>VLOOKUP(H672,'Partner info'!$A$3:$B$100,2,FALSE)</f>
        <v>1</v>
      </c>
      <c r="J672" s="13" t="s">
        <v>24</v>
      </c>
      <c r="K672" s="14" t="s">
        <v>25</v>
      </c>
      <c r="L672" s="15" t="s">
        <v>445</v>
      </c>
      <c r="M672" s="16"/>
      <c r="N672" s="16"/>
      <c r="O672" s="12">
        <v>2000</v>
      </c>
      <c r="P672" s="12">
        <v>800</v>
      </c>
      <c r="Q672" s="12"/>
      <c r="R672" s="18" t="b">
        <v>1</v>
      </c>
      <c r="S672" s="18" t="b">
        <v>0</v>
      </c>
      <c r="T672" s="18" t="b">
        <v>0</v>
      </c>
      <c r="U672" s="18" t="b">
        <v>0</v>
      </c>
    </row>
    <row r="673" spans="1:21" ht="12.75">
      <c r="A673" s="8" t="e">
        <f t="shared" ca="1" si="49"/>
        <v>#NAME?</v>
      </c>
      <c r="B673" s="9" t="s">
        <v>295</v>
      </c>
      <c r="C673" s="22">
        <v>88200085</v>
      </c>
      <c r="D673" s="23" t="s">
        <v>396</v>
      </c>
      <c r="E673" s="11" t="str">
        <f>CONCATENATE("https://fjong.com/admin/pages/edit-",LEFT(D673,FIND(".",D673) - 1),"/",D673)</f>
        <v>https://fjong.com/admin/pages/edit-outfit/outfit.8831dbbc9ac4aecc</v>
      </c>
      <c r="F673" s="23" t="s">
        <v>397</v>
      </c>
      <c r="G673" s="23" t="s">
        <v>364</v>
      </c>
      <c r="H673" s="12" t="s">
        <v>32</v>
      </c>
      <c r="I673" s="12" t="b">
        <f>VLOOKUP(H673,'Partner info'!$A$3:$B$100,2,FALSE)</f>
        <v>1</v>
      </c>
      <c r="J673" s="13" t="s">
        <v>24</v>
      </c>
      <c r="K673" s="14" t="s">
        <v>25</v>
      </c>
      <c r="L673" s="15" t="s">
        <v>445</v>
      </c>
      <c r="M673" s="16"/>
      <c r="N673" s="16" t="s">
        <v>2125</v>
      </c>
      <c r="O673" s="12">
        <v>1800</v>
      </c>
      <c r="P673" s="12">
        <v>700</v>
      </c>
      <c r="Q673" s="12"/>
      <c r="R673" s="18" t="b">
        <v>1</v>
      </c>
      <c r="S673" s="18" t="b">
        <v>0</v>
      </c>
      <c r="T673" s="18" t="b">
        <v>0</v>
      </c>
      <c r="U673" s="18" t="b">
        <v>0</v>
      </c>
    </row>
    <row r="674" spans="1:21" ht="12.75">
      <c r="A674" s="8" t="e">
        <f t="shared" ca="1" si="49"/>
        <v>#NAME?</v>
      </c>
      <c r="B674" s="19">
        <v>45188</v>
      </c>
      <c r="C674" s="22">
        <v>88200300</v>
      </c>
      <c r="D674" s="10" t="s">
        <v>350</v>
      </c>
      <c r="E674" s="11" t="str">
        <f>CONCATENATE("https://fjong.com/admin/pages/edit-",LEFT(D674,FIND(".",D674) - 1),"/",D674)</f>
        <v>https://fjong.com/admin/pages/edit-outfit/outfit.88825c1ec49f42b581bedd2a6daa209b</v>
      </c>
      <c r="F674" s="23" t="s">
        <v>351</v>
      </c>
      <c r="G674" s="23" t="s">
        <v>23</v>
      </c>
      <c r="H674" s="12" t="s">
        <v>352</v>
      </c>
      <c r="I674" s="12" t="b">
        <f>VLOOKUP(H674,'Partner info'!$A$3:$B$100,2,FALSE)</f>
        <v>1</v>
      </c>
      <c r="J674" s="13" t="s">
        <v>24</v>
      </c>
      <c r="K674" s="14" t="s">
        <v>25</v>
      </c>
      <c r="L674" s="15" t="s">
        <v>445</v>
      </c>
      <c r="M674" s="16"/>
      <c r="N674" s="16"/>
      <c r="O674" s="12">
        <v>2000</v>
      </c>
      <c r="P674" s="12">
        <v>800</v>
      </c>
      <c r="Q674" s="12"/>
      <c r="R674" s="18" t="b">
        <v>1</v>
      </c>
      <c r="S674" s="18" t="b">
        <v>0</v>
      </c>
      <c r="T674" s="18" t="b">
        <v>0</v>
      </c>
      <c r="U674" s="18" t="b">
        <v>0</v>
      </c>
    </row>
    <row r="675" spans="1:21" ht="12.75">
      <c r="A675" s="8" t="e">
        <f t="shared" ca="1" si="49"/>
        <v>#NAME?</v>
      </c>
      <c r="B675" s="9" t="s">
        <v>3078</v>
      </c>
      <c r="C675" s="22">
        <v>88000126</v>
      </c>
      <c r="D675" s="10" t="s">
        <v>2232</v>
      </c>
      <c r="E675" s="11" t="str">
        <f>CONCATENATE("https://fjong.com/admin/pages/edit-",LEFT(D675,FIND(".",D675) - 1),"/",D675)</f>
        <v>https://fjong.com/admin/pages/edit-outfit/outfit.88ba45c8d4a04b1395a422aae1803949</v>
      </c>
      <c r="F675" s="23" t="s">
        <v>2234</v>
      </c>
      <c r="G675" s="23" t="s">
        <v>88</v>
      </c>
      <c r="H675" s="12" t="s">
        <v>32</v>
      </c>
      <c r="I675" s="12" t="b">
        <f>VLOOKUP(H675,'Partner info'!$A$3:$B$100,2,FALSE)</f>
        <v>1</v>
      </c>
      <c r="J675" s="13" t="s">
        <v>24</v>
      </c>
      <c r="K675" s="14" t="s">
        <v>25</v>
      </c>
      <c r="L675" s="15" t="s">
        <v>445</v>
      </c>
      <c r="M675" s="16"/>
      <c r="N675" s="16"/>
      <c r="O675" s="12">
        <v>1800</v>
      </c>
      <c r="P675" s="12">
        <v>750</v>
      </c>
      <c r="Q675" s="12"/>
      <c r="R675" s="18" t="b">
        <v>1</v>
      </c>
      <c r="S675" s="18" t="b">
        <v>0</v>
      </c>
      <c r="T675" s="18" t="b">
        <v>0</v>
      </c>
      <c r="U675" s="18" t="b">
        <v>0</v>
      </c>
    </row>
    <row r="676" spans="1:21" ht="12.75">
      <c r="A676" s="8" t="e">
        <f t="shared" ca="1" si="49"/>
        <v>#NAME?</v>
      </c>
      <c r="B676" s="19">
        <v>44819</v>
      </c>
      <c r="C676" s="9">
        <v>88000126</v>
      </c>
      <c r="D676" s="10" t="s">
        <v>2232</v>
      </c>
      <c r="E676" s="20" t="s">
        <v>2233</v>
      </c>
      <c r="F676" s="12" t="s">
        <v>2234</v>
      </c>
      <c r="G676" s="12" t="s">
        <v>88</v>
      </c>
      <c r="H676" s="12" t="s">
        <v>32</v>
      </c>
      <c r="I676" s="12" t="b">
        <f>VLOOKUP(H676,'Partner info'!$A$3:$B$100,2,FALSE)</f>
        <v>1</v>
      </c>
      <c r="J676" s="13" t="s">
        <v>24</v>
      </c>
      <c r="K676" s="14" t="s">
        <v>25</v>
      </c>
      <c r="L676" s="15" t="s">
        <v>445</v>
      </c>
      <c r="M676" s="16"/>
      <c r="N676" s="16"/>
      <c r="O676" s="12">
        <v>1000</v>
      </c>
      <c r="P676" s="12">
        <v>450</v>
      </c>
      <c r="Q676" s="12"/>
      <c r="R676" s="18" t="b">
        <v>1</v>
      </c>
      <c r="S676" s="18" t="b">
        <v>0</v>
      </c>
      <c r="T676" s="18" t="b">
        <v>0</v>
      </c>
      <c r="U676" s="18" t="b">
        <v>0</v>
      </c>
    </row>
    <row r="677" spans="1:21" ht="12.75">
      <c r="A677" s="8" t="e">
        <f t="shared" ca="1" si="49"/>
        <v>#NAME?</v>
      </c>
      <c r="B677" s="19">
        <v>44789</v>
      </c>
      <c r="C677" s="9">
        <v>88200893</v>
      </c>
      <c r="D677" s="10" t="s">
        <v>225</v>
      </c>
      <c r="E677" s="20" t="s">
        <v>226</v>
      </c>
      <c r="F677" s="12" t="s">
        <v>227</v>
      </c>
      <c r="G677" s="12" t="s">
        <v>31</v>
      </c>
      <c r="H677" s="12" t="s">
        <v>31</v>
      </c>
      <c r="I677" s="12" t="b">
        <f>VLOOKUP(H677,'Partner info'!$A$3:$B$100,2,FALSE)</f>
        <v>1</v>
      </c>
      <c r="J677" s="13" t="s">
        <v>24</v>
      </c>
      <c r="K677" s="14" t="s">
        <v>25</v>
      </c>
      <c r="L677" s="15" t="s">
        <v>445</v>
      </c>
      <c r="M677" s="16" t="e">
        <f ca="1">_xludf.IFS(L677="4 - minor defects","&lt;Please add description&gt;",L677="5 - damaged","&lt;Please add description&gt;",L677="6 - redesigned","&lt;Please add description&gt;",L677="1 - as new"," ",L677="2 - very good condition"," ",L677="3 - good condition"," ",L677=""," ")</f>
        <v>#NAME?</v>
      </c>
      <c r="N677" s="16"/>
      <c r="O677" s="12">
        <v>2100</v>
      </c>
      <c r="P677" s="21">
        <v>400</v>
      </c>
      <c r="Q677" s="21"/>
      <c r="R677" s="18" t="b">
        <v>1</v>
      </c>
      <c r="S677" s="18" t="b">
        <v>0</v>
      </c>
      <c r="T677" s="18" t="b">
        <v>0</v>
      </c>
      <c r="U677" s="18" t="b">
        <v>0</v>
      </c>
    </row>
    <row r="678" spans="1:21" ht="12.75">
      <c r="A678" s="8" t="e">
        <f t="shared" ca="1" si="49"/>
        <v>#NAME?</v>
      </c>
      <c r="B678" s="19">
        <v>44789</v>
      </c>
      <c r="C678" s="9">
        <v>88001926</v>
      </c>
      <c r="D678" s="10" t="s">
        <v>1467</v>
      </c>
      <c r="E678" s="20" t="s">
        <v>1468</v>
      </c>
      <c r="F678" s="12" t="s">
        <v>1469</v>
      </c>
      <c r="G678" s="12" t="s">
        <v>31</v>
      </c>
      <c r="H678" s="12" t="s">
        <v>32</v>
      </c>
      <c r="I678" s="12" t="b">
        <f>VLOOKUP(H678,'Partner info'!$A$3:$B$100,2,FALSE)</f>
        <v>1</v>
      </c>
      <c r="J678" s="13" t="s">
        <v>24</v>
      </c>
      <c r="K678" s="14" t="s">
        <v>25</v>
      </c>
      <c r="L678" s="15" t="s">
        <v>445</v>
      </c>
      <c r="M678" s="16"/>
      <c r="N678" s="16"/>
      <c r="O678" s="12">
        <v>1300</v>
      </c>
      <c r="P678" s="12">
        <v>550</v>
      </c>
      <c r="Q678" s="12"/>
      <c r="R678" s="18" t="b">
        <v>1</v>
      </c>
      <c r="S678" s="18" t="b">
        <v>0</v>
      </c>
      <c r="T678" s="18" t="b">
        <v>0</v>
      </c>
      <c r="U678" s="18" t="b">
        <v>0</v>
      </c>
    </row>
    <row r="679" spans="1:21" ht="12.75">
      <c r="A679" s="8" t="e">
        <f t="shared" ca="1" si="49"/>
        <v>#NAME?</v>
      </c>
      <c r="B679" s="9" t="s">
        <v>295</v>
      </c>
      <c r="C679" s="22">
        <v>88001664</v>
      </c>
      <c r="D679" s="10" t="s">
        <v>1397</v>
      </c>
      <c r="E679" s="11" t="str">
        <f>CONCATENATE("https://fjong.com/admin/pages/edit-",LEFT(D679,FIND(".",D679) - 1),"/",D679)</f>
        <v>https://fjong.com/admin/pages/edit-outfit/outfit.89c2a6a730c324a0</v>
      </c>
      <c r="F679" s="23" t="s">
        <v>1398</v>
      </c>
      <c r="G679" s="23" t="s">
        <v>1399</v>
      </c>
      <c r="H679" s="12" t="s">
        <v>299</v>
      </c>
      <c r="I679" s="12" t="b">
        <f>VLOOKUP(H679,'Partner info'!$A$3:$B$100,2,FALSE)</f>
        <v>1</v>
      </c>
      <c r="J679" s="13" t="s">
        <v>24</v>
      </c>
      <c r="K679" s="14" t="s">
        <v>25</v>
      </c>
      <c r="L679" s="15" t="s">
        <v>445</v>
      </c>
      <c r="M679" s="16" t="e">
        <f ca="1">_xludf.IFS(L679="4 - minor defects","&lt;Please add description&gt;",L679="5 - damaged","&lt;Please add description&gt;",L679="6 - redesigned","&lt;Please add description&gt;",L679="1 - as new"," ",L679="2 - very good condition"," ",L679="3 - good condition"," ",L679=""," ")</f>
        <v>#NAME?</v>
      </c>
      <c r="N679" s="16"/>
      <c r="O679" s="12">
        <v>2100</v>
      </c>
      <c r="P679" s="12">
        <v>849</v>
      </c>
      <c r="Q679" s="21" t="s">
        <v>190</v>
      </c>
      <c r="R679" s="18" t="b">
        <v>0</v>
      </c>
      <c r="S679" s="18" t="b">
        <v>0</v>
      </c>
      <c r="T679" s="18" t="b">
        <v>0</v>
      </c>
      <c r="U679" s="18" t="b">
        <v>0</v>
      </c>
    </row>
    <row r="680" spans="1:21" ht="12.75">
      <c r="A680" s="8" t="e">
        <f t="shared" ca="1" si="49"/>
        <v>#NAME?</v>
      </c>
      <c r="B680" s="19">
        <v>44750</v>
      </c>
      <c r="C680" s="9">
        <v>89003805</v>
      </c>
      <c r="D680" s="10" t="s">
        <v>1274</v>
      </c>
      <c r="E680" s="20" t="s">
        <v>1275</v>
      </c>
      <c r="F680" s="12" t="s">
        <v>1276</v>
      </c>
      <c r="G680" s="12" t="s">
        <v>199</v>
      </c>
      <c r="H680" s="12" t="s">
        <v>199</v>
      </c>
      <c r="I680" s="12" t="b">
        <f>VLOOKUP(H680,'Partner info'!$A$3:$B$100,2,FALSE)</f>
        <v>1</v>
      </c>
      <c r="J680" s="13" t="s">
        <v>24</v>
      </c>
      <c r="K680" s="14" t="s">
        <v>25</v>
      </c>
      <c r="L680" s="15" t="s">
        <v>445</v>
      </c>
      <c r="M680" s="16"/>
      <c r="N680" s="16"/>
      <c r="O680" s="12">
        <v>1000</v>
      </c>
      <c r="P680" s="12">
        <v>450</v>
      </c>
      <c r="Q680" s="12"/>
      <c r="R680" s="18" t="b">
        <v>1</v>
      </c>
      <c r="S680" s="18" t="b">
        <v>0</v>
      </c>
      <c r="T680" s="18" t="b">
        <v>0</v>
      </c>
      <c r="U680" s="18" t="b">
        <v>0</v>
      </c>
    </row>
    <row r="681" spans="1:21" ht="12.75">
      <c r="A681" s="8" t="e">
        <f t="shared" ca="1" si="49"/>
        <v>#NAME?</v>
      </c>
      <c r="B681" s="19">
        <v>44938</v>
      </c>
      <c r="C681" s="9" t="s">
        <v>271</v>
      </c>
      <c r="D681" s="10" t="s">
        <v>272</v>
      </c>
      <c r="E681" s="20" t="s">
        <v>273</v>
      </c>
      <c r="F681" s="12" t="s">
        <v>274</v>
      </c>
      <c r="G681" s="12" t="s">
        <v>275</v>
      </c>
      <c r="H681" s="12" t="s">
        <v>32</v>
      </c>
      <c r="I681" s="12" t="b">
        <f>VLOOKUP(H681,'Partner info'!$A$3:$B$100,2,FALSE)</f>
        <v>1</v>
      </c>
      <c r="J681" s="13" t="s">
        <v>24</v>
      </c>
      <c r="K681" s="14" t="s">
        <v>25</v>
      </c>
      <c r="L681" s="15" t="s">
        <v>445</v>
      </c>
      <c r="M681" s="16" t="e">
        <f t="shared" ref="M681:M683" ca="1" si="57">_xludf.IFS(L681="4 - minor defects","&lt;Please add description&gt;",L681="5 - damaged","&lt;Please add description&gt;",L681="6 - redesigned","&lt;Please add description&gt;",L681="1 - as new"," ",L681="2 - very good condition"," ",L681="3 - good condition"," ",L681=""," ")</f>
        <v>#NAME?</v>
      </c>
      <c r="N681" s="16"/>
      <c r="O681" s="12">
        <v>2100</v>
      </c>
      <c r="P681" s="12">
        <v>849</v>
      </c>
      <c r="Q681" s="21" t="s">
        <v>190</v>
      </c>
      <c r="R681" s="18" t="b">
        <v>0</v>
      </c>
      <c r="S681" s="18" t="b">
        <v>0</v>
      </c>
      <c r="T681" s="18" t="b">
        <v>0</v>
      </c>
      <c r="U681" s="18" t="b">
        <v>0</v>
      </c>
    </row>
    <row r="682" spans="1:21" ht="12.75">
      <c r="A682" s="8" t="e">
        <f t="shared" ca="1" si="49"/>
        <v>#NAME?</v>
      </c>
      <c r="B682" s="19">
        <v>45188</v>
      </c>
      <c r="C682" s="22">
        <v>89007139</v>
      </c>
      <c r="D682" s="10" t="s">
        <v>2385</v>
      </c>
      <c r="E682" s="11" t="str">
        <f>CONCATENATE("https://fjong.com/admin/pages/edit-",LEFT(D682,FIND(".",D682) - 1),"/",D682)</f>
        <v>https://fjong.com/admin/pages/edit-outfit/outfit.8a1ca7e8a86041baacef20b77013eb73</v>
      </c>
      <c r="F682" s="23" t="s">
        <v>2383</v>
      </c>
      <c r="G682" s="23" t="s">
        <v>2259</v>
      </c>
      <c r="H682" s="12" t="s">
        <v>2259</v>
      </c>
      <c r="I682" s="12" t="b">
        <f>VLOOKUP(H682,'Partner info'!$A$3:$B$100,2,FALSE)</f>
        <v>1</v>
      </c>
      <c r="J682" s="13" t="s">
        <v>24</v>
      </c>
      <c r="K682" s="14" t="s">
        <v>25</v>
      </c>
      <c r="L682" s="15" t="s">
        <v>445</v>
      </c>
      <c r="M682" s="16" t="e">
        <f t="shared" ca="1" si="57"/>
        <v>#NAME?</v>
      </c>
      <c r="N682" s="16"/>
      <c r="O682" s="12">
        <v>2200</v>
      </c>
      <c r="P682" s="12">
        <v>699</v>
      </c>
      <c r="Q682" s="12"/>
      <c r="R682" s="18" t="b">
        <v>1</v>
      </c>
      <c r="S682" s="18" t="b">
        <v>0</v>
      </c>
      <c r="T682" s="18" t="b">
        <v>0</v>
      </c>
      <c r="U682" s="18" t="b">
        <v>0</v>
      </c>
    </row>
    <row r="683" spans="1:21" ht="12.75">
      <c r="A683" s="8" t="e">
        <f t="shared" ca="1" si="49"/>
        <v>#NAME?</v>
      </c>
      <c r="B683" s="19">
        <v>44819</v>
      </c>
      <c r="C683" s="9">
        <v>88101246</v>
      </c>
      <c r="D683" s="10" t="s">
        <v>150</v>
      </c>
      <c r="E683" s="20" t="s">
        <v>151</v>
      </c>
      <c r="F683" s="12" t="s">
        <v>152</v>
      </c>
      <c r="G683" s="12" t="s">
        <v>31</v>
      </c>
      <c r="H683" s="12" t="s">
        <v>89</v>
      </c>
      <c r="I683" s="12" t="b">
        <f>VLOOKUP(H683,'Partner info'!$A$3:$B$100,2,FALSE)</f>
        <v>1</v>
      </c>
      <c r="J683" s="13" t="s">
        <v>24</v>
      </c>
      <c r="K683" s="14" t="s">
        <v>25</v>
      </c>
      <c r="L683" s="15" t="s">
        <v>445</v>
      </c>
      <c r="M683" s="16" t="e">
        <f t="shared" ca="1" si="57"/>
        <v>#NAME?</v>
      </c>
      <c r="N683" s="16"/>
      <c r="O683" s="12">
        <v>2200</v>
      </c>
      <c r="P683" s="12">
        <v>699</v>
      </c>
      <c r="Q683" s="12"/>
      <c r="R683" s="18" t="b">
        <v>1</v>
      </c>
      <c r="S683" s="18" t="b">
        <v>0</v>
      </c>
      <c r="T683" s="18" t="b">
        <v>0</v>
      </c>
      <c r="U683" s="18" t="b">
        <v>0</v>
      </c>
    </row>
    <row r="684" spans="1:21" ht="12.75">
      <c r="A684" s="8" t="e">
        <f t="shared" ca="1" si="49"/>
        <v>#NAME?</v>
      </c>
      <c r="B684" s="9" t="s">
        <v>20</v>
      </c>
      <c r="C684" s="9">
        <v>88001925</v>
      </c>
      <c r="D684" s="10" t="s">
        <v>586</v>
      </c>
      <c r="E684" s="11" t="str">
        <f>CONCATENATE("https://fjong.com/admin/pages/edit-",LEFT(D684,FIND(".",D684) - 1),"/",D684)</f>
        <v>https://fjong.com/admin/pages/edit-outfit/outfit.8b2bcd93f2f8004f</v>
      </c>
      <c r="F684" s="12" t="s">
        <v>587</v>
      </c>
      <c r="G684" s="12" t="s">
        <v>31</v>
      </c>
      <c r="H684" s="12" t="s">
        <v>32</v>
      </c>
      <c r="I684" s="12" t="b">
        <f>VLOOKUP(H684,'Partner info'!$A$3:$B$100,2,FALSE)</f>
        <v>1</v>
      </c>
      <c r="J684" s="13" t="s">
        <v>24</v>
      </c>
      <c r="K684" s="14" t="s">
        <v>25</v>
      </c>
      <c r="L684" s="15" t="s">
        <v>445</v>
      </c>
      <c r="M684" s="16"/>
      <c r="N684" s="16"/>
      <c r="O684" s="12">
        <v>1800</v>
      </c>
      <c r="P684" s="12">
        <v>549</v>
      </c>
      <c r="Q684" s="12"/>
      <c r="R684" s="18" t="b">
        <v>1</v>
      </c>
      <c r="S684" s="18" t="b">
        <v>0</v>
      </c>
      <c r="T684" s="18" t="b">
        <v>0</v>
      </c>
      <c r="U684" s="18" t="b">
        <v>0</v>
      </c>
    </row>
    <row r="685" spans="1:21" ht="12.75">
      <c r="A685" s="8" t="e">
        <f t="shared" ca="1" si="49"/>
        <v>#NAME?</v>
      </c>
      <c r="B685" s="9" t="s">
        <v>3078</v>
      </c>
      <c r="C685" s="22">
        <v>88001937</v>
      </c>
      <c r="D685" s="10" t="s">
        <v>3284</v>
      </c>
      <c r="E685" s="11" t="str">
        <f>CONCATENATE("https://fjong.com/admin/pages/edit-",LEFT(D685,FIND(".",D685) - 1),"/",D685)</f>
        <v>https://fjong.com/admin/pages/edit-outfit/outfit.8b5234b3619cf5fb</v>
      </c>
      <c r="F685" s="23" t="s">
        <v>3285</v>
      </c>
      <c r="G685" s="23" t="s">
        <v>31</v>
      </c>
      <c r="H685" s="12" t="s">
        <v>32</v>
      </c>
      <c r="I685" s="12" t="b">
        <f>VLOOKUP(H685,'Partner info'!$A$3:$B$100,2,FALSE)</f>
        <v>1</v>
      </c>
      <c r="J685" s="13" t="s">
        <v>24</v>
      </c>
      <c r="K685" s="14" t="s">
        <v>25</v>
      </c>
      <c r="L685" s="15" t="s">
        <v>445</v>
      </c>
      <c r="M685" s="16"/>
      <c r="N685" s="16"/>
      <c r="O685" s="12">
        <v>1800</v>
      </c>
      <c r="P685" s="12">
        <v>549</v>
      </c>
      <c r="Q685" s="12"/>
      <c r="R685" s="18" t="b">
        <v>1</v>
      </c>
      <c r="S685" s="18" t="b">
        <v>0</v>
      </c>
      <c r="T685" s="18" t="b">
        <v>0</v>
      </c>
      <c r="U685" s="18" t="b">
        <v>0</v>
      </c>
    </row>
    <row r="686" spans="1:21" ht="12.75">
      <c r="A686" s="8" t="e">
        <f t="shared" ca="1" si="49"/>
        <v>#NAME?</v>
      </c>
      <c r="B686" s="19">
        <v>45184</v>
      </c>
      <c r="C686" s="22">
        <v>89004332</v>
      </c>
      <c r="D686" s="81" t="s">
        <v>2832</v>
      </c>
      <c r="E686" s="11" t="str">
        <f>CONCATENATE("https://fjong.com/admin/pages/edit-",LEFT(D686,FIND(".",D686) - 1),"/",D686)</f>
        <v>https://fjong.com/admin/pages/edit-outfit/outfit.8badf6e96fd74249a86e3744465d2f74</v>
      </c>
      <c r="F686" s="82" t="s">
        <v>2833</v>
      </c>
      <c r="G686" s="23" t="s">
        <v>2834</v>
      </c>
      <c r="H686" s="83" t="s">
        <v>32</v>
      </c>
      <c r="I686" s="12" t="b">
        <f>VLOOKUP(H686,'Partner info'!$A$3:$B$100,2,FALSE)</f>
        <v>1</v>
      </c>
      <c r="J686" s="13" t="s">
        <v>24</v>
      </c>
      <c r="K686" s="14" t="s">
        <v>25</v>
      </c>
      <c r="L686" s="15" t="s">
        <v>445</v>
      </c>
      <c r="M686" s="16"/>
      <c r="N686" s="16"/>
      <c r="O686" s="12">
        <v>2000</v>
      </c>
      <c r="P686" s="12">
        <v>800</v>
      </c>
      <c r="Q686" s="12"/>
      <c r="R686" s="18" t="b">
        <v>1</v>
      </c>
      <c r="S686" s="18" t="b">
        <v>0</v>
      </c>
      <c r="T686" s="18" t="b">
        <v>0</v>
      </c>
      <c r="U686" s="18" t="b">
        <v>0</v>
      </c>
    </row>
    <row r="687" spans="1:21" ht="12.75">
      <c r="A687" s="8" t="e">
        <f t="shared" ca="1" si="49"/>
        <v>#NAME?</v>
      </c>
      <c r="B687" s="19">
        <v>44819</v>
      </c>
      <c r="C687" s="9">
        <v>89001318</v>
      </c>
      <c r="D687" s="10" t="s">
        <v>849</v>
      </c>
      <c r="E687" s="20" t="s">
        <v>850</v>
      </c>
      <c r="F687" s="12" t="s">
        <v>851</v>
      </c>
      <c r="G687" s="12" t="s">
        <v>72</v>
      </c>
      <c r="H687" s="12" t="s">
        <v>32</v>
      </c>
      <c r="I687" s="12" t="b">
        <f>VLOOKUP(H687,'Partner info'!$A$3:$B$100,2,FALSE)</f>
        <v>1</v>
      </c>
      <c r="J687" s="13" t="s">
        <v>24</v>
      </c>
      <c r="K687" s="14" t="s">
        <v>25</v>
      </c>
      <c r="L687" s="15" t="s">
        <v>445</v>
      </c>
      <c r="M687" s="16"/>
      <c r="N687" s="16"/>
      <c r="O687" s="12">
        <v>2600</v>
      </c>
      <c r="P687" s="12">
        <v>1050</v>
      </c>
      <c r="Q687" s="12"/>
      <c r="R687" s="18" t="b">
        <v>1</v>
      </c>
      <c r="S687" s="18" t="b">
        <v>0</v>
      </c>
      <c r="T687" s="18" t="b">
        <v>0</v>
      </c>
      <c r="U687" s="18" t="b">
        <v>0</v>
      </c>
    </row>
    <row r="688" spans="1:21" ht="12.75">
      <c r="A688" s="8" t="e">
        <f t="shared" ca="1" si="49"/>
        <v>#NAME?</v>
      </c>
      <c r="B688" s="19">
        <v>44936</v>
      </c>
      <c r="C688" s="9">
        <v>88100542</v>
      </c>
      <c r="D688" s="10" t="s">
        <v>146</v>
      </c>
      <c r="E688" s="20" t="s">
        <v>147</v>
      </c>
      <c r="F688" s="12" t="s">
        <v>148</v>
      </c>
      <c r="G688" s="12" t="s">
        <v>88</v>
      </c>
      <c r="H688" s="12" t="s">
        <v>49</v>
      </c>
      <c r="I688" s="12" t="b">
        <f>VLOOKUP(H688,'Partner info'!$A$3:$B$100,2,FALSE)</f>
        <v>1</v>
      </c>
      <c r="J688" s="13" t="s">
        <v>24</v>
      </c>
      <c r="K688" s="14" t="s">
        <v>25</v>
      </c>
      <c r="L688" s="15" t="s">
        <v>445</v>
      </c>
      <c r="M688" s="16"/>
      <c r="N688" s="16"/>
      <c r="O688" s="12">
        <v>1500</v>
      </c>
      <c r="P688" s="12">
        <v>600</v>
      </c>
      <c r="Q688" s="12"/>
      <c r="R688" s="18" t="b">
        <v>1</v>
      </c>
      <c r="S688" s="18" t="b">
        <v>0</v>
      </c>
      <c r="T688" s="18" t="b">
        <v>0</v>
      </c>
      <c r="U688" s="18" t="b">
        <v>0</v>
      </c>
    </row>
    <row r="689" spans="1:21" ht="12.75">
      <c r="A689" s="8" t="e">
        <f t="shared" ca="1" si="49"/>
        <v>#NAME?</v>
      </c>
      <c r="B689" s="9" t="s">
        <v>295</v>
      </c>
      <c r="C689" s="22"/>
      <c r="D689" s="10" t="s">
        <v>1400</v>
      </c>
      <c r="E689" s="11" t="str">
        <f>CONCATENATE("https://fjong.com/admin/pages/edit-",LEFT(D689,FIND(".",D689) - 1),"/",D689)</f>
        <v>https://fjong.com/admin/pages/edit-outfit/outfit.8bfd655a8e4d2788</v>
      </c>
      <c r="F689" s="23" t="s">
        <v>1401</v>
      </c>
      <c r="G689" s="23" t="s">
        <v>1402</v>
      </c>
      <c r="H689" s="12" t="s">
        <v>299</v>
      </c>
      <c r="I689" s="12" t="b">
        <f>VLOOKUP(H689,'Partner info'!$A$3:$B$100,2,FALSE)</f>
        <v>1</v>
      </c>
      <c r="J689" s="13" t="s">
        <v>24</v>
      </c>
      <c r="K689" s="14" t="s">
        <v>25</v>
      </c>
      <c r="L689" s="15" t="s">
        <v>445</v>
      </c>
      <c r="M689" s="16"/>
      <c r="N689" s="16"/>
      <c r="O689" s="12">
        <v>1400</v>
      </c>
      <c r="P689" s="21">
        <v>560</v>
      </c>
      <c r="Q689" s="21"/>
      <c r="R689" s="18" t="b">
        <v>0</v>
      </c>
      <c r="S689" s="18" t="b">
        <v>0</v>
      </c>
      <c r="T689" s="18" t="b">
        <v>0</v>
      </c>
      <c r="U689" s="18" t="b">
        <v>0</v>
      </c>
    </row>
    <row r="690" spans="1:21" ht="12.75">
      <c r="A690" s="8" t="e">
        <f t="shared" ca="1" si="49"/>
        <v>#NAME?</v>
      </c>
      <c r="B690" s="19">
        <v>44938</v>
      </c>
      <c r="C690" s="9">
        <v>88200900</v>
      </c>
      <c r="D690" s="10" t="s">
        <v>238</v>
      </c>
      <c r="E690" s="20" t="s">
        <v>239</v>
      </c>
      <c r="F690" s="56" t="s">
        <v>240</v>
      </c>
      <c r="G690" s="12" t="s">
        <v>31</v>
      </c>
      <c r="H690" s="12" t="s">
        <v>31</v>
      </c>
      <c r="I690" s="12" t="b">
        <f>VLOOKUP(H690,'Partner info'!$A$3:$B$100,2,FALSE)</f>
        <v>1</v>
      </c>
      <c r="J690" s="13" t="s">
        <v>24</v>
      </c>
      <c r="K690" s="14" t="s">
        <v>25</v>
      </c>
      <c r="L690" s="15" t="s">
        <v>445</v>
      </c>
      <c r="M690" s="16"/>
      <c r="N690" s="16"/>
      <c r="O690" s="12">
        <v>1400</v>
      </c>
      <c r="P690" s="21">
        <v>560</v>
      </c>
      <c r="Q690" s="21"/>
      <c r="R690" s="18" t="b">
        <v>0</v>
      </c>
      <c r="S690" s="18" t="b">
        <v>0</v>
      </c>
      <c r="T690" s="18" t="b">
        <v>0</v>
      </c>
      <c r="U690" s="18" t="b">
        <v>0</v>
      </c>
    </row>
    <row r="691" spans="1:21" ht="12.75">
      <c r="A691" s="8" t="e">
        <f t="shared" ca="1" si="49"/>
        <v>#NAME?</v>
      </c>
      <c r="B691" s="19">
        <v>45272</v>
      </c>
      <c r="C691" s="22">
        <v>10689718</v>
      </c>
      <c r="D691" s="10" t="s">
        <v>2678</v>
      </c>
      <c r="E691" s="11" t="str">
        <f>CONCATENATE("https://fjong.com/admin/pages/edit-",LEFT(D691,FIND(".",D691) - 1),"/",D691)</f>
        <v>https://fjong.com/admin/pages/edit-outfit/outfit.8c4d4f54e42a4ca391913811b6d17ab0</v>
      </c>
      <c r="F691" s="23" t="s">
        <v>2679</v>
      </c>
      <c r="G691" s="23" t="s">
        <v>364</v>
      </c>
      <c r="H691" s="12" t="s">
        <v>32</v>
      </c>
      <c r="I691" s="12" t="b">
        <f>VLOOKUP(H691,'Partner info'!$A$3:$B$100,2,FALSE)</f>
        <v>1</v>
      </c>
      <c r="J691" s="13" t="s">
        <v>24</v>
      </c>
      <c r="K691" s="14" t="s">
        <v>25</v>
      </c>
      <c r="L691" s="15" t="s">
        <v>445</v>
      </c>
      <c r="M691" s="16"/>
      <c r="N691" s="16"/>
      <c r="O691" s="12">
        <v>2700</v>
      </c>
      <c r="P691" s="21">
        <v>1080</v>
      </c>
      <c r="Q691" s="21" t="s">
        <v>190</v>
      </c>
      <c r="R691" s="18" t="b">
        <v>0</v>
      </c>
      <c r="S691" s="18" t="b">
        <v>0</v>
      </c>
      <c r="T691" s="18" t="b">
        <v>0</v>
      </c>
      <c r="U691" s="18" t="b">
        <v>0</v>
      </c>
    </row>
    <row r="692" spans="1:21" ht="12.75">
      <c r="A692" s="8" t="e">
        <f t="shared" ca="1" si="49"/>
        <v>#NAME?</v>
      </c>
      <c r="B692" s="9" t="s">
        <v>3078</v>
      </c>
      <c r="C692" s="22">
        <v>89001292</v>
      </c>
      <c r="D692" s="10" t="s">
        <v>3336</v>
      </c>
      <c r="E692" s="11" t="str">
        <f>CONCATENATE("https://fjong.com/admin/pages/edit-",LEFT(D692,FIND(".",D692) - 1),"/",D692)</f>
        <v>https://fjong.com/admin/pages/edit-outfit/outfit.8c90beb26ad4480dba384bb3ccffaec1</v>
      </c>
      <c r="F692" s="23" t="s">
        <v>3332</v>
      </c>
      <c r="G692" s="23" t="s">
        <v>117</v>
      </c>
      <c r="H692" s="12" t="s">
        <v>117</v>
      </c>
      <c r="I692" s="12" t="b">
        <f>VLOOKUP(H692,'Partner info'!$A$3:$B$100,2,FALSE)</f>
        <v>1</v>
      </c>
      <c r="J692" s="13" t="s">
        <v>24</v>
      </c>
      <c r="K692" s="14" t="s">
        <v>25</v>
      </c>
      <c r="L692" s="15" t="s">
        <v>445</v>
      </c>
      <c r="M692" s="16"/>
      <c r="N692" s="16"/>
      <c r="O692" s="12">
        <v>1100</v>
      </c>
      <c r="P692" s="21">
        <v>440</v>
      </c>
      <c r="Q692" s="21"/>
      <c r="R692" s="18" t="b">
        <v>0</v>
      </c>
      <c r="S692" s="18" t="b">
        <v>0</v>
      </c>
      <c r="T692" s="18" t="b">
        <v>0</v>
      </c>
      <c r="U692" s="18" t="b">
        <v>0</v>
      </c>
    </row>
    <row r="693" spans="1:21" ht="12.75">
      <c r="A693" s="8" t="e">
        <f t="shared" ca="1" si="49"/>
        <v>#NAME?</v>
      </c>
      <c r="B693" s="19">
        <v>44722</v>
      </c>
      <c r="C693" s="9">
        <v>88100768</v>
      </c>
      <c r="D693" s="10" t="s">
        <v>583</v>
      </c>
      <c r="E693" s="20" t="str">
        <f>CONCATENATE("https://fjong.com/admin/pages/edit-",LEFT(D693,FIND(".",D693) - 1),"/",D693)</f>
        <v>https://fjong.com/admin/pages/edit-outfit/outfit.8cfab2614cb84e1f987ddea8ae550602</v>
      </c>
      <c r="F693" s="12" t="s">
        <v>584</v>
      </c>
      <c r="G693" s="12" t="s">
        <v>88</v>
      </c>
      <c r="H693" s="12" t="s">
        <v>57</v>
      </c>
      <c r="I693" s="12" t="b">
        <f>VLOOKUP(H693,'Partner info'!$A$3:$B$100,2,FALSE)</f>
        <v>1</v>
      </c>
      <c r="J693" s="13" t="s">
        <v>24</v>
      </c>
      <c r="K693" s="14" t="s">
        <v>25</v>
      </c>
      <c r="L693" s="15" t="s">
        <v>445</v>
      </c>
      <c r="M693" s="16"/>
      <c r="N693" s="16"/>
      <c r="O693" s="12">
        <v>1100</v>
      </c>
      <c r="P693" s="12">
        <v>500</v>
      </c>
      <c r="Q693" s="12"/>
      <c r="R693" s="18" t="b">
        <v>1</v>
      </c>
      <c r="S693" s="18" t="b">
        <v>0</v>
      </c>
      <c r="T693" s="18" t="b">
        <v>0</v>
      </c>
      <c r="U693" s="18" t="b">
        <v>0</v>
      </c>
    </row>
    <row r="694" spans="1:21" ht="12.75">
      <c r="A694" s="8" t="e">
        <f t="shared" ca="1" si="49"/>
        <v>#NAME?</v>
      </c>
      <c r="B694" s="57">
        <v>45092</v>
      </c>
      <c r="C694" s="74">
        <v>89003579</v>
      </c>
      <c r="D694" s="44" t="s">
        <v>1123</v>
      </c>
      <c r="E694" s="45" t="str">
        <f>CONCATENATE("https://fjong.com/admin/pages/edit-",LEFT(D694,FIND(".",D694) - 1),"/",D694)</f>
        <v>https://fjong.com/admin/pages/edit-outfit/outfit.8d1a7e1744a6480d96d9e5371b36c095</v>
      </c>
      <c r="F694" s="75" t="s">
        <v>1125</v>
      </c>
      <c r="G694" s="75" t="s">
        <v>1126</v>
      </c>
      <c r="H694" s="46" t="s">
        <v>1127</v>
      </c>
      <c r="I694" s="12" t="e">
        <f>VLOOKUP(H694,'Partner info'!$A$3:$B$100,2,FALSE)</f>
        <v>#N/A</v>
      </c>
      <c r="J694" s="47" t="s">
        <v>24</v>
      </c>
      <c r="K694" s="14" t="s">
        <v>25</v>
      </c>
      <c r="L694" s="15" t="s">
        <v>445</v>
      </c>
      <c r="M694" s="16"/>
      <c r="N694" s="17" t="s">
        <v>2171</v>
      </c>
      <c r="O694" s="12" t="s">
        <v>20</v>
      </c>
      <c r="P694" s="21">
        <v>200</v>
      </c>
      <c r="Q694" s="21"/>
      <c r="R694" s="18" t="b">
        <v>0</v>
      </c>
      <c r="S694" s="18" t="b">
        <v>0</v>
      </c>
      <c r="T694" s="18" t="b">
        <v>0</v>
      </c>
      <c r="U694" s="18" t="b">
        <v>0</v>
      </c>
    </row>
    <row r="695" spans="1:21" ht="12.75">
      <c r="A695" s="8" t="e">
        <f t="shared" ca="1" si="49"/>
        <v>#NAME?</v>
      </c>
      <c r="B695" s="42">
        <v>44936</v>
      </c>
      <c r="C695" s="43">
        <v>89003579</v>
      </c>
      <c r="D695" s="44" t="s">
        <v>1123</v>
      </c>
      <c r="E695" s="45" t="s">
        <v>1124</v>
      </c>
      <c r="F695" s="46" t="s">
        <v>1125</v>
      </c>
      <c r="G695" s="46" t="s">
        <v>1126</v>
      </c>
      <c r="H695" s="46" t="s">
        <v>1127</v>
      </c>
      <c r="I695" s="12" t="e">
        <f>VLOOKUP(H695,'Partner info'!$A$3:$B$100,2,FALSE)</f>
        <v>#N/A</v>
      </c>
      <c r="J695" s="47" t="s">
        <v>24</v>
      </c>
      <c r="K695" s="14" t="s">
        <v>25</v>
      </c>
      <c r="L695" s="15" t="s">
        <v>445</v>
      </c>
      <c r="M695" s="16"/>
      <c r="N695" s="16"/>
      <c r="O695" s="12" t="s">
        <v>20</v>
      </c>
      <c r="P695" s="12">
        <v>250</v>
      </c>
      <c r="Q695" s="12"/>
      <c r="R695" s="18" t="b">
        <v>1</v>
      </c>
      <c r="S695" s="18" t="b">
        <v>0</v>
      </c>
      <c r="T695" s="18" t="b">
        <v>0</v>
      </c>
      <c r="U695" s="18" t="b">
        <v>0</v>
      </c>
    </row>
    <row r="696" spans="1:21" ht="12.75">
      <c r="A696" s="8" t="e">
        <f t="shared" ca="1" si="49"/>
        <v>#NAME?</v>
      </c>
      <c r="B696" s="19" t="s">
        <v>20</v>
      </c>
      <c r="C696" s="9">
        <v>88001772</v>
      </c>
      <c r="D696" s="10" t="s">
        <v>1155</v>
      </c>
      <c r="E696" s="20" t="str">
        <f>CONCATENATE("https://fjong.com/admin/pages/edit-",LEFT(D696,FIND(".",D696) - 1),"/",D696)</f>
        <v>https://fjong.com/admin/pages/edit-outfit/outfit.8d2d25de0e492c8e</v>
      </c>
      <c r="F696" s="12" t="s">
        <v>1156</v>
      </c>
      <c r="G696" s="12" t="s">
        <v>541</v>
      </c>
      <c r="H696" s="12" t="s">
        <v>32</v>
      </c>
      <c r="I696" s="12" t="b">
        <f>VLOOKUP(H696,'Partner info'!$A$3:$B$100,2,FALSE)</f>
        <v>1</v>
      </c>
      <c r="J696" s="13" t="s">
        <v>24</v>
      </c>
      <c r="K696" s="14" t="s">
        <v>25</v>
      </c>
      <c r="L696" s="15" t="s">
        <v>445</v>
      </c>
      <c r="M696" s="16"/>
      <c r="N696" s="17" t="s">
        <v>2171</v>
      </c>
      <c r="O696" s="12" t="s">
        <v>20</v>
      </c>
      <c r="P696" s="21">
        <v>200</v>
      </c>
      <c r="Q696" s="21"/>
      <c r="R696" s="18" t="b">
        <v>0</v>
      </c>
      <c r="S696" s="18" t="b">
        <v>0</v>
      </c>
      <c r="T696" s="18" t="b">
        <v>0</v>
      </c>
      <c r="U696" s="18" t="b">
        <v>0</v>
      </c>
    </row>
    <row r="697" spans="1:21" ht="12.75">
      <c r="A697" s="8" t="e">
        <f t="shared" ca="1" si="49"/>
        <v>#NAME?</v>
      </c>
      <c r="B697" s="19">
        <v>44936</v>
      </c>
      <c r="C697" s="9">
        <v>88001651</v>
      </c>
      <c r="D697" s="10" t="s">
        <v>1092</v>
      </c>
      <c r="E697" s="20" t="s">
        <v>1093</v>
      </c>
      <c r="F697" s="54" t="s">
        <v>1094</v>
      </c>
      <c r="G697" s="12" t="s">
        <v>1095</v>
      </c>
      <c r="H697" s="12" t="s">
        <v>1042</v>
      </c>
      <c r="I697" s="12" t="b">
        <f>VLOOKUP(H697,'Partner info'!$A$3:$B$100,2,FALSE)</f>
        <v>1</v>
      </c>
      <c r="J697" s="13" t="s">
        <v>24</v>
      </c>
      <c r="K697" s="14" t="s">
        <v>25</v>
      </c>
      <c r="L697" s="15" t="s">
        <v>445</v>
      </c>
      <c r="M697" s="16"/>
      <c r="N697" s="17" t="s">
        <v>2171</v>
      </c>
      <c r="O697" s="12" t="s">
        <v>20</v>
      </c>
      <c r="P697" s="21">
        <v>200</v>
      </c>
      <c r="Q697" s="21"/>
      <c r="R697" s="18" t="b">
        <v>0</v>
      </c>
      <c r="S697" s="18" t="b">
        <v>0</v>
      </c>
      <c r="T697" s="18" t="b">
        <v>0</v>
      </c>
      <c r="U697" s="18" t="b">
        <v>0</v>
      </c>
    </row>
    <row r="698" spans="1:21" ht="12.75">
      <c r="A698" s="8" t="e">
        <f t="shared" ca="1" si="49"/>
        <v>#NAME?</v>
      </c>
      <c r="B698" s="19">
        <v>45188</v>
      </c>
      <c r="C698" s="22">
        <v>89001391</v>
      </c>
      <c r="D698" s="10" t="s">
        <v>2425</v>
      </c>
      <c r="E698" s="11" t="str">
        <f>CONCATENATE("https://fjong.com/admin/pages/edit-",LEFT(D698,FIND(".",D698) - 1),"/",D698)</f>
        <v>https://fjong.com/admin/pages/edit-outfit/outfit.8db834a73b7f4b7da73bde4c117cfaec</v>
      </c>
      <c r="F698" s="23" t="s">
        <v>2423</v>
      </c>
      <c r="G698" s="23" t="s">
        <v>23</v>
      </c>
      <c r="H698" s="12" t="s">
        <v>352</v>
      </c>
      <c r="I698" s="12" t="b">
        <f>VLOOKUP(H698,'Partner info'!$A$3:$B$100,2,FALSE)</f>
        <v>1</v>
      </c>
      <c r="J698" s="13" t="s">
        <v>24</v>
      </c>
      <c r="K698" s="14" t="s">
        <v>25</v>
      </c>
      <c r="L698" s="15" t="s">
        <v>445</v>
      </c>
      <c r="M698" s="16"/>
      <c r="N698" s="17" t="s">
        <v>2171</v>
      </c>
      <c r="O698" s="12" t="s">
        <v>20</v>
      </c>
      <c r="P698" s="21">
        <v>200</v>
      </c>
      <c r="Q698" s="21"/>
      <c r="R698" s="18" t="b">
        <v>0</v>
      </c>
      <c r="S698" s="18" t="b">
        <v>0</v>
      </c>
      <c r="T698" s="18" t="b">
        <v>0</v>
      </c>
      <c r="U698" s="18" t="b">
        <v>0</v>
      </c>
    </row>
    <row r="699" spans="1:21" ht="12.75">
      <c r="A699" s="8" t="e">
        <f t="shared" ca="1" si="49"/>
        <v>#NAME?</v>
      </c>
      <c r="B699" s="19">
        <v>45272</v>
      </c>
      <c r="C699" s="22">
        <v>89003646</v>
      </c>
      <c r="D699" s="10" t="s">
        <v>1507</v>
      </c>
      <c r="E699" s="11" t="str">
        <f>CONCATENATE("https://fjong.com/admin/pages/edit-",LEFT(D699,FIND(".",D699) - 1),"/",D699)</f>
        <v>https://fjong.com/admin/pages/edit-outfit/outfit.8ddb48af2bef43bdba37cf6609eb699d</v>
      </c>
      <c r="F699" s="23" t="s">
        <v>1508</v>
      </c>
      <c r="G699" s="23" t="s">
        <v>31</v>
      </c>
      <c r="H699" s="12" t="s">
        <v>31</v>
      </c>
      <c r="I699" s="12" t="b">
        <f>VLOOKUP(H699,'Partner info'!$A$3:$B$100,2,FALSE)</f>
        <v>1</v>
      </c>
      <c r="J699" s="13" t="s">
        <v>24</v>
      </c>
      <c r="K699" s="14" t="s">
        <v>25</v>
      </c>
      <c r="L699" s="15" t="s">
        <v>445</v>
      </c>
      <c r="M699" s="16"/>
      <c r="N699" s="17" t="s">
        <v>2171</v>
      </c>
      <c r="O699" s="12" t="s">
        <v>20</v>
      </c>
      <c r="P699" s="21">
        <v>200</v>
      </c>
      <c r="Q699" s="21"/>
      <c r="R699" s="18" t="b">
        <v>0</v>
      </c>
      <c r="S699" s="18" t="b">
        <v>0</v>
      </c>
      <c r="T699" s="18" t="b">
        <v>0</v>
      </c>
      <c r="U699" s="18" t="b">
        <v>0</v>
      </c>
    </row>
    <row r="700" spans="1:21" ht="12.75">
      <c r="A700" s="8" t="e">
        <f t="shared" ca="1" si="49"/>
        <v>#NAME?</v>
      </c>
      <c r="B700" s="19" t="s">
        <v>20</v>
      </c>
      <c r="C700" s="9" t="s">
        <v>2146</v>
      </c>
      <c r="D700" s="10" t="s">
        <v>2147</v>
      </c>
      <c r="E700" s="20" t="str">
        <f>CONCATENATE("https://fjong.com/admin/pages/edit-",LEFT(D700,FIND(".",D700) - 1),"/",D700)</f>
        <v>https://fjong.com/admin/pages/edit-outfit/outfit.8e0be7c7028e4b8f8a6f69a1f0192d2b</v>
      </c>
      <c r="F700" s="12" t="s">
        <v>2148</v>
      </c>
      <c r="G700" s="12" t="s">
        <v>23</v>
      </c>
      <c r="H700" s="12" t="s">
        <v>89</v>
      </c>
      <c r="I700" s="12" t="b">
        <f>VLOOKUP(H700,'Partner info'!$A$3:$B$100,2,FALSE)</f>
        <v>1</v>
      </c>
      <c r="J700" s="13" t="s">
        <v>24</v>
      </c>
      <c r="K700" s="14" t="s">
        <v>25</v>
      </c>
      <c r="L700" s="15" t="s">
        <v>445</v>
      </c>
      <c r="M700" s="16"/>
      <c r="N700" s="16"/>
      <c r="O700" s="12">
        <v>2800</v>
      </c>
      <c r="P700" s="12">
        <v>1200</v>
      </c>
      <c r="Q700" s="12"/>
      <c r="R700" s="18" t="b">
        <v>1</v>
      </c>
      <c r="S700" s="18" t="b">
        <v>0</v>
      </c>
      <c r="T700" s="18" t="b">
        <v>0</v>
      </c>
      <c r="U700" s="18" t="b">
        <v>0</v>
      </c>
    </row>
    <row r="701" spans="1:21" ht="12.75">
      <c r="A701" s="8" t="e">
        <f t="shared" ca="1" si="49"/>
        <v>#NAME?</v>
      </c>
      <c r="B701" s="9" t="s">
        <v>295</v>
      </c>
      <c r="C701" s="22">
        <v>88000735</v>
      </c>
      <c r="D701" s="10" t="s">
        <v>456</v>
      </c>
      <c r="E701" s="11" t="str">
        <f>CONCATENATE("https://fjong.com/admin/pages/edit-",LEFT(D701,FIND(".",D701) - 1),"/",D701)</f>
        <v>https://fjong.com/admin/pages/edit-outfit/outfit.8e2e2acae5583042</v>
      </c>
      <c r="F701" s="23" t="s">
        <v>457</v>
      </c>
      <c r="G701" s="23" t="s">
        <v>458</v>
      </c>
      <c r="H701" s="12" t="s">
        <v>299</v>
      </c>
      <c r="I701" s="12" t="b">
        <f>VLOOKUP(H701,'Partner info'!$A$3:$B$100,2,FALSE)</f>
        <v>1</v>
      </c>
      <c r="J701" s="13" t="s">
        <v>24</v>
      </c>
      <c r="K701" s="14" t="s">
        <v>25</v>
      </c>
      <c r="L701" s="15" t="s">
        <v>445</v>
      </c>
      <c r="M701" s="16" t="e">
        <f t="shared" ref="M701:M702" ca="1" si="58">_xludf.IFS(L701="4 - minor defects","&lt;Please add description&gt;",L701="5 - damaged","&lt;Please add description&gt;",L701="6 - redesigned","&lt;Please add description&gt;",L701="1 - as new"," ",L701="2 - very good condition"," ",L701="3 - good condition"," ",L701=""," ")</f>
        <v>#NAME?</v>
      </c>
      <c r="N701" s="16"/>
      <c r="O701" s="12">
        <v>1900</v>
      </c>
      <c r="P701" s="12">
        <v>449</v>
      </c>
      <c r="Q701" s="21" t="s">
        <v>52</v>
      </c>
      <c r="R701" s="18" t="b">
        <v>0</v>
      </c>
      <c r="S701" s="18" t="b">
        <v>1</v>
      </c>
      <c r="T701" s="18" t="b">
        <v>0</v>
      </c>
      <c r="U701" s="18" t="b">
        <v>0</v>
      </c>
    </row>
    <row r="702" spans="1:21" ht="12.75">
      <c r="A702" s="8" t="e">
        <f t="shared" ca="1" si="49"/>
        <v>#NAME?</v>
      </c>
      <c r="B702" s="19">
        <v>44938</v>
      </c>
      <c r="C702" s="22">
        <v>88101200</v>
      </c>
      <c r="D702" s="10" t="s">
        <v>3196</v>
      </c>
      <c r="E702" s="11" t="str">
        <f>CONCATENATE("https://fjong.com/admin/pages/edit-",LEFT(D702,FIND(".",D702) - 1),"/",D702)</f>
        <v>https://fjong.com/admin/pages/edit-outfit/outfit.8e2e7a0eca904f8db1618b5c0298ee26</v>
      </c>
      <c r="F702" s="23" t="s">
        <v>3197</v>
      </c>
      <c r="G702" s="23" t="s">
        <v>740</v>
      </c>
      <c r="H702" s="12" t="s">
        <v>57</v>
      </c>
      <c r="I702" s="12" t="b">
        <v>1</v>
      </c>
      <c r="J702" s="13" t="s">
        <v>24</v>
      </c>
      <c r="K702" s="14" t="s">
        <v>25</v>
      </c>
      <c r="L702" s="15" t="s">
        <v>445</v>
      </c>
      <c r="M702" s="16" t="e">
        <f t="shared" ca="1" si="58"/>
        <v>#NAME?</v>
      </c>
      <c r="N702" s="16"/>
      <c r="O702" s="12">
        <v>1900</v>
      </c>
      <c r="P702" s="12">
        <v>449</v>
      </c>
      <c r="Q702" s="21" t="s">
        <v>52</v>
      </c>
      <c r="R702" s="18" t="b">
        <v>0</v>
      </c>
      <c r="S702" s="18" t="b">
        <v>1</v>
      </c>
      <c r="T702" s="18" t="b">
        <v>0</v>
      </c>
      <c r="U702" s="18" t="b">
        <v>0</v>
      </c>
    </row>
    <row r="703" spans="1:21" ht="12.75">
      <c r="A703" s="8" t="e">
        <f t="shared" ca="1" si="49"/>
        <v>#NAME?</v>
      </c>
      <c r="B703" s="9" t="s">
        <v>3078</v>
      </c>
      <c r="C703" s="22">
        <v>89010506</v>
      </c>
      <c r="D703" s="10" t="s">
        <v>3106</v>
      </c>
      <c r="E703" s="11" t="str">
        <f>CONCATENATE("https://fjong.com/admin/pages/edit-",LEFT(D703,FIND(".",D703) - 1),"/",D703)</f>
        <v>https://fjong.com/admin/pages/edit-outfit/outfit.8e4917aefa4a4f52ba277f2c9d960740</v>
      </c>
      <c r="F703" s="23" t="s">
        <v>3107</v>
      </c>
      <c r="G703" s="23" t="s">
        <v>3108</v>
      </c>
      <c r="H703" s="12" t="s">
        <v>32</v>
      </c>
      <c r="I703" s="12" t="b">
        <f>VLOOKUP(H703,'Partner info'!$A$3:$B$100,2,FALSE)</f>
        <v>1</v>
      </c>
      <c r="J703" s="13" t="s">
        <v>24</v>
      </c>
      <c r="K703" s="14" t="s">
        <v>25</v>
      </c>
      <c r="L703" s="15" t="s">
        <v>445</v>
      </c>
      <c r="M703" s="16"/>
      <c r="N703" s="16"/>
      <c r="O703" s="12">
        <v>1800</v>
      </c>
      <c r="P703" s="12">
        <v>750</v>
      </c>
      <c r="Q703" s="21" t="s">
        <v>190</v>
      </c>
      <c r="R703" s="18" t="b">
        <v>1</v>
      </c>
      <c r="S703" s="18" t="b">
        <v>0</v>
      </c>
      <c r="T703" s="18" t="b">
        <v>0</v>
      </c>
      <c r="U703" s="18" t="b">
        <v>0</v>
      </c>
    </row>
    <row r="704" spans="1:21" ht="12.75">
      <c r="A704" s="8" t="e">
        <f t="shared" ca="1" si="49"/>
        <v>#NAME?</v>
      </c>
      <c r="B704" s="19">
        <v>45184</v>
      </c>
      <c r="C704" s="22">
        <v>88000652</v>
      </c>
      <c r="D704" s="81" t="s">
        <v>2934</v>
      </c>
      <c r="E704" s="11" t="str">
        <f>CONCATENATE("https://fjong.com/admin/pages/edit-",LEFT(D704,FIND(".",D704) - 1),"/",D704)</f>
        <v>https://fjong.com/admin/pages/edit-outfit/outfit.8e72e714095ecf75</v>
      </c>
      <c r="F704" s="82" t="s">
        <v>2935</v>
      </c>
      <c r="G704" s="23" t="s">
        <v>294</v>
      </c>
      <c r="H704" s="83" t="s">
        <v>32</v>
      </c>
      <c r="I704" s="12" t="b">
        <f>VLOOKUP(H704,'Partner info'!$A$3:$B$100,2,FALSE)</f>
        <v>1</v>
      </c>
      <c r="J704" s="13" t="s">
        <v>24</v>
      </c>
      <c r="K704" s="14" t="s">
        <v>25</v>
      </c>
      <c r="L704" s="15" t="s">
        <v>445</v>
      </c>
      <c r="M704" s="16"/>
      <c r="N704" s="16"/>
      <c r="O704" s="12">
        <v>1900</v>
      </c>
      <c r="P704" s="12">
        <v>599</v>
      </c>
      <c r="Q704" s="12"/>
      <c r="R704" s="18" t="b">
        <v>1</v>
      </c>
      <c r="S704" s="18" t="b">
        <v>0</v>
      </c>
      <c r="T704" s="18" t="b">
        <v>0</v>
      </c>
      <c r="U704" s="18" t="b">
        <v>0</v>
      </c>
    </row>
    <row r="705" spans="1:21" ht="12.75">
      <c r="A705" s="8" t="e">
        <f t="shared" ca="1" si="49"/>
        <v>#NAME?</v>
      </c>
      <c r="B705" s="9" t="s">
        <v>3078</v>
      </c>
      <c r="C705" s="22">
        <v>89004202</v>
      </c>
      <c r="D705" s="10" t="s">
        <v>3206</v>
      </c>
      <c r="E705" s="11" t="str">
        <f>CONCATENATE("https://fjong.com/admin/pages/edit-",LEFT(D705,FIND(".",D705) - 1),"/",D705)</f>
        <v>https://fjong.com/admin/pages/edit-outfit/outfit.8e9e615a576c4fbf847138fbc87f7ca4</v>
      </c>
      <c r="F705" s="23" t="s">
        <v>3207</v>
      </c>
      <c r="G705" s="23" t="s">
        <v>3208</v>
      </c>
      <c r="H705" s="12" t="s">
        <v>170</v>
      </c>
      <c r="I705" s="12" t="b">
        <f>VLOOKUP(H705,'Partner info'!$A$3:$B$100,2,FALSE)</f>
        <v>1</v>
      </c>
      <c r="J705" s="13" t="s">
        <v>24</v>
      </c>
      <c r="K705" s="14" t="s">
        <v>25</v>
      </c>
      <c r="L705" s="15" t="s">
        <v>445</v>
      </c>
      <c r="M705" s="16" t="e">
        <f t="shared" ref="M705:M707" ca="1" si="59">_xludf.IFS(L705="4 - minor defects","&lt;Please add description&gt;",L705="5 - damaged","&lt;Please add description&gt;",L705="6 - redesigned","&lt;Please add description&gt;",L705="1 - as new"," ",L705="2 - very good condition"," ",L705="3 - good condition"," ",L705=""," ")</f>
        <v>#NAME?</v>
      </c>
      <c r="N705" s="16"/>
      <c r="O705" s="12">
        <v>1000</v>
      </c>
      <c r="P705" s="12">
        <v>499</v>
      </c>
      <c r="Q705" s="12"/>
      <c r="R705" s="18" t="b">
        <v>1</v>
      </c>
      <c r="S705" s="18" t="b">
        <v>0</v>
      </c>
      <c r="T705" s="18" t="b">
        <v>0</v>
      </c>
      <c r="U705" s="18" t="b">
        <v>0</v>
      </c>
    </row>
    <row r="706" spans="1:21" ht="12.75">
      <c r="A706" s="8" t="e">
        <f t="shared" ca="1" si="49"/>
        <v>#NAME?</v>
      </c>
      <c r="B706" s="9" t="s">
        <v>20</v>
      </c>
      <c r="C706" s="9" t="s">
        <v>632</v>
      </c>
      <c r="D706" s="10" t="s">
        <v>633</v>
      </c>
      <c r="E706" s="11" t="str">
        <f>CONCATENATE("https://fjong.com/admin/pages/edit-",LEFT(D706,FIND(".",D706) - 1),"/",D706)</f>
        <v>https://fjong.com/admin/pages/edit-outfit/outfit.8eae5a9b66a6b157</v>
      </c>
      <c r="F706" s="12" t="s">
        <v>634</v>
      </c>
      <c r="G706" s="12" t="s">
        <v>294</v>
      </c>
      <c r="H706" s="12" t="s">
        <v>32</v>
      </c>
      <c r="I706" s="12" t="b">
        <f>VLOOKUP(H706,'Partner info'!$A$3:$B$100,2,FALSE)</f>
        <v>1</v>
      </c>
      <c r="J706" s="13" t="s">
        <v>24</v>
      </c>
      <c r="K706" s="14" t="s">
        <v>25</v>
      </c>
      <c r="L706" s="15" t="s">
        <v>445</v>
      </c>
      <c r="M706" s="16" t="e">
        <f t="shared" ca="1" si="59"/>
        <v>#NAME?</v>
      </c>
      <c r="N706" s="16"/>
      <c r="O706" s="12">
        <v>1700</v>
      </c>
      <c r="P706" s="12">
        <v>449</v>
      </c>
      <c r="Q706" s="12"/>
      <c r="R706" s="18" t="b">
        <v>1</v>
      </c>
      <c r="S706" s="18" t="b">
        <v>0</v>
      </c>
      <c r="T706" s="18" t="b">
        <v>0</v>
      </c>
      <c r="U706" s="18" t="b">
        <v>0</v>
      </c>
    </row>
    <row r="707" spans="1:21" ht="12.75">
      <c r="A707" s="8" t="e">
        <f t="shared" ca="1" si="49"/>
        <v>#NAME?</v>
      </c>
      <c r="B707" s="19">
        <v>44936</v>
      </c>
      <c r="C707" s="53">
        <v>89006096</v>
      </c>
      <c r="D707" s="10" t="s">
        <v>173</v>
      </c>
      <c r="E707" s="20" t="s">
        <v>174</v>
      </c>
      <c r="F707" s="54" t="s">
        <v>175</v>
      </c>
      <c r="G707" s="12" t="s">
        <v>176</v>
      </c>
      <c r="H707" s="12" t="s">
        <v>89</v>
      </c>
      <c r="I707" s="12" t="b">
        <f>VLOOKUP(H707,'Partner info'!$A$3:$B$100,2,FALSE)</f>
        <v>1</v>
      </c>
      <c r="J707" s="13" t="s">
        <v>24</v>
      </c>
      <c r="K707" s="14" t="s">
        <v>25</v>
      </c>
      <c r="L707" s="15" t="s">
        <v>445</v>
      </c>
      <c r="M707" s="16" t="e">
        <f t="shared" ca="1" si="59"/>
        <v>#NAME?</v>
      </c>
      <c r="N707" s="16"/>
      <c r="O707" s="12">
        <v>1800</v>
      </c>
      <c r="P707" s="12">
        <v>699</v>
      </c>
      <c r="Q707" s="21" t="s">
        <v>52</v>
      </c>
      <c r="R707" s="18" t="b">
        <v>0</v>
      </c>
      <c r="S707" s="18" t="b">
        <v>1</v>
      </c>
      <c r="T707" s="18" t="b">
        <v>0</v>
      </c>
      <c r="U707" s="18" t="b">
        <v>0</v>
      </c>
    </row>
    <row r="708" spans="1:21" ht="12.75">
      <c r="A708" s="8" t="e">
        <f t="shared" ca="1" si="49"/>
        <v>#NAME?</v>
      </c>
      <c r="B708" s="19">
        <v>45188</v>
      </c>
      <c r="C708" s="22">
        <v>88200663</v>
      </c>
      <c r="D708" s="10" t="s">
        <v>2408</v>
      </c>
      <c r="E708" s="11" t="str">
        <f>CONCATENATE("https://fjong.com/admin/pages/edit-",LEFT(D708,FIND(".",D708) - 1),"/",D708)</f>
        <v>https://fjong.com/admin/pages/edit-outfit/outfit.8f2375dc47ef4f9990facb66c7a72aa5</v>
      </c>
      <c r="F708" s="23" t="s">
        <v>2401</v>
      </c>
      <c r="G708" s="23" t="s">
        <v>906</v>
      </c>
      <c r="H708" s="12" t="s">
        <v>906</v>
      </c>
      <c r="I708" s="12" t="b">
        <f>VLOOKUP(H708,'Partner info'!$A$3:$B$100,2,FALSE)</f>
        <v>1</v>
      </c>
      <c r="J708" s="13" t="s">
        <v>24</v>
      </c>
      <c r="K708" s="14" t="s">
        <v>25</v>
      </c>
      <c r="L708" s="15" t="s">
        <v>445</v>
      </c>
      <c r="M708" s="16"/>
      <c r="N708" s="17" t="s">
        <v>2204</v>
      </c>
      <c r="O708" s="12">
        <v>1800</v>
      </c>
      <c r="P708" s="12">
        <v>600</v>
      </c>
      <c r="Q708" s="12"/>
      <c r="R708" s="18" t="b">
        <v>1</v>
      </c>
      <c r="S708" s="18" t="b">
        <v>0</v>
      </c>
      <c r="T708" s="18" t="b">
        <v>0</v>
      </c>
      <c r="U708" s="18" t="b">
        <v>0</v>
      </c>
    </row>
    <row r="709" spans="1:21" ht="12.75">
      <c r="A709" s="8" t="e">
        <f t="shared" ca="1" si="49"/>
        <v>#NAME?</v>
      </c>
      <c r="B709" s="9" t="s">
        <v>295</v>
      </c>
      <c r="C709" s="22"/>
      <c r="D709" s="10" t="s">
        <v>1406</v>
      </c>
      <c r="E709" s="11" t="str">
        <f>CONCATENATE("https://fjong.com/admin/pages/edit-",LEFT(D709,FIND(".",D709) - 1),"/",D709)</f>
        <v>https://fjong.com/admin/pages/edit-outfit/outfit.8f3c92feb1d346a38c17825713a9cb12</v>
      </c>
      <c r="F709" s="23" t="s">
        <v>1407</v>
      </c>
      <c r="G709" s="23" t="s">
        <v>1408</v>
      </c>
      <c r="H709" s="12" t="s">
        <v>299</v>
      </c>
      <c r="I709" s="12" t="b">
        <f>VLOOKUP(H709,'Partner info'!$A$3:$B$100,2,FALSE)</f>
        <v>1</v>
      </c>
      <c r="J709" s="13" t="s">
        <v>24</v>
      </c>
      <c r="K709" s="14" t="s">
        <v>25</v>
      </c>
      <c r="L709" s="15" t="s">
        <v>445</v>
      </c>
      <c r="M709" s="16"/>
      <c r="N709" s="16"/>
      <c r="O709" s="12">
        <v>1300</v>
      </c>
      <c r="P709" s="21">
        <v>520</v>
      </c>
      <c r="Q709" s="21" t="s">
        <v>52</v>
      </c>
      <c r="R709" s="18" t="b">
        <v>0</v>
      </c>
      <c r="S709" s="18" t="b">
        <v>1</v>
      </c>
      <c r="T709" s="18" t="b">
        <v>1</v>
      </c>
      <c r="U709" s="18" t="b">
        <v>1</v>
      </c>
    </row>
    <row r="710" spans="1:21" ht="12.75">
      <c r="A710" s="8" t="e">
        <f t="shared" ca="1" si="49"/>
        <v>#NAME?</v>
      </c>
      <c r="B710" s="9" t="s">
        <v>20</v>
      </c>
      <c r="C710" s="24">
        <v>88001488</v>
      </c>
      <c r="D710" s="25" t="s">
        <v>1606</v>
      </c>
      <c r="E710" s="11" t="str">
        <f>CONCATENATE("https://fjong.com/admin/pages/edit-",LEFT(D710,FIND(".",D710) - 1),"/",D710)</f>
        <v>https://fjong.com/admin/pages/edit-outfit/outfit.8f613a6bec774468879e261136c5d41f</v>
      </c>
      <c r="F710" s="26" t="s">
        <v>1607</v>
      </c>
      <c r="G710" s="26" t="s">
        <v>578</v>
      </c>
      <c r="H710" s="26" t="s">
        <v>32</v>
      </c>
      <c r="I710" s="12" t="b">
        <f>VLOOKUP(H710,'Partner info'!$A$3:$B$100,2,FALSE)</f>
        <v>1</v>
      </c>
      <c r="J710" s="13" t="s">
        <v>24</v>
      </c>
      <c r="K710" s="14" t="s">
        <v>25</v>
      </c>
      <c r="L710" s="15" t="s">
        <v>445</v>
      </c>
      <c r="M710" s="16"/>
      <c r="N710" s="16"/>
      <c r="O710" s="12">
        <v>1700</v>
      </c>
      <c r="P710" s="12">
        <v>449</v>
      </c>
      <c r="Q710" s="12"/>
      <c r="R710" s="18" t="b">
        <v>1</v>
      </c>
      <c r="S710" s="18" t="b">
        <v>0</v>
      </c>
      <c r="T710" s="18" t="b">
        <v>0</v>
      </c>
      <c r="U710" s="18" t="b">
        <v>0</v>
      </c>
    </row>
    <row r="711" spans="1:21" ht="12.75">
      <c r="A711" s="8" t="e">
        <f t="shared" ca="1" si="49"/>
        <v>#NAME?</v>
      </c>
      <c r="B711" s="19">
        <v>44754</v>
      </c>
      <c r="C711" s="9">
        <v>89003080</v>
      </c>
      <c r="D711" s="10" t="s">
        <v>811</v>
      </c>
      <c r="E711" s="20" t="s">
        <v>812</v>
      </c>
      <c r="F711" s="12" t="s">
        <v>813</v>
      </c>
      <c r="G711" s="12" t="s">
        <v>72</v>
      </c>
      <c r="H711" s="12" t="s">
        <v>32</v>
      </c>
      <c r="I711" s="12" t="b">
        <f>VLOOKUP(H711,'Partner info'!$A$3:$B$100,2,FALSE)</f>
        <v>1</v>
      </c>
      <c r="J711" s="13" t="s">
        <v>24</v>
      </c>
      <c r="K711" s="14" t="s">
        <v>25</v>
      </c>
      <c r="L711" s="15" t="s">
        <v>445</v>
      </c>
      <c r="M711" s="16" t="s">
        <v>2213</v>
      </c>
      <c r="N711" s="16"/>
      <c r="O711" s="12">
        <v>1500</v>
      </c>
      <c r="P711" s="12">
        <v>700</v>
      </c>
      <c r="Q711" s="12"/>
      <c r="R711" s="18" t="b">
        <v>1</v>
      </c>
      <c r="S711" s="18" t="b">
        <v>0</v>
      </c>
      <c r="T711" s="18" t="b">
        <v>0</v>
      </c>
      <c r="U711" s="18" t="b">
        <v>0</v>
      </c>
    </row>
    <row r="712" spans="1:21" ht="12.75">
      <c r="A712" s="8" t="e">
        <f t="shared" ca="1" si="49"/>
        <v>#NAME?</v>
      </c>
      <c r="B712" s="19">
        <v>45272</v>
      </c>
      <c r="C712" s="22">
        <v>89004727</v>
      </c>
      <c r="D712" s="10" t="s">
        <v>946</v>
      </c>
      <c r="E712" s="11" t="str">
        <f>CONCATENATE("https://fjong.com/admin/pages/edit-",LEFT(D712,FIND(".",D712) - 1),"/",D712)</f>
        <v>https://fjong.com/admin/pages/edit-outfit/outfit.8f7a44297f79480c878b9e5c93da633e</v>
      </c>
      <c r="F712" s="23" t="s">
        <v>947</v>
      </c>
      <c r="G712" s="23" t="s">
        <v>948</v>
      </c>
      <c r="H712" s="12" t="s">
        <v>32</v>
      </c>
      <c r="I712" s="12" t="b">
        <f>VLOOKUP(H712,'Partner info'!$A$3:$B$100,2,FALSE)</f>
        <v>1</v>
      </c>
      <c r="J712" s="13" t="s">
        <v>24</v>
      </c>
      <c r="K712" s="14" t="s">
        <v>25</v>
      </c>
      <c r="L712" s="15" t="s">
        <v>445</v>
      </c>
      <c r="M712" s="16" t="e">
        <f ca="1">_xludf.IFS(L712="4 - minor defects","&lt;Please add description&gt;",L712="5 - damaged","&lt;Please add description&gt;",L712="6 - redesigned","&lt;Please add description&gt;",L712="1 - as new"," ",L712="2 - very good condition"," ",L712="3 - good condition"," ",L712=""," ")</f>
        <v>#NAME?</v>
      </c>
      <c r="N712" s="16"/>
      <c r="O712" s="12">
        <v>1500</v>
      </c>
      <c r="P712" s="21">
        <v>600</v>
      </c>
      <c r="Q712" s="21"/>
      <c r="R712" s="18" t="b">
        <v>1</v>
      </c>
      <c r="S712" s="18" t="b">
        <v>0</v>
      </c>
      <c r="T712" s="18" t="b">
        <v>0</v>
      </c>
      <c r="U712" s="18" t="b">
        <v>0</v>
      </c>
    </row>
    <row r="713" spans="1:21" ht="12.75">
      <c r="A713" s="8" t="e">
        <f t="shared" ca="1" si="49"/>
        <v>#NAME?</v>
      </c>
      <c r="B713" s="9" t="s">
        <v>20</v>
      </c>
      <c r="C713" s="9">
        <v>88000640</v>
      </c>
      <c r="D713" s="10" t="s">
        <v>1651</v>
      </c>
      <c r="E713" s="11" t="str">
        <f>CONCATENATE("https://fjong.com/admin/pages/edit-",LEFT(D713,FIND(".",D713) - 1),"/",D713)</f>
        <v>https://fjong.com/admin/pages/edit-outfit/outfit.8f91b0422939117a</v>
      </c>
      <c r="F713" s="12" t="s">
        <v>1652</v>
      </c>
      <c r="G713" s="12" t="s">
        <v>294</v>
      </c>
      <c r="H713" s="12" t="s">
        <v>32</v>
      </c>
      <c r="I713" s="12" t="b">
        <f>VLOOKUP(H713,'Partner info'!$A$3:$B$100,2,FALSE)</f>
        <v>1</v>
      </c>
      <c r="J713" s="13" t="s">
        <v>24</v>
      </c>
      <c r="K713" s="14" t="s">
        <v>25</v>
      </c>
      <c r="L713" s="15" t="s">
        <v>445</v>
      </c>
      <c r="M713" s="16" t="s">
        <v>2220</v>
      </c>
      <c r="N713" s="16"/>
      <c r="O713" s="12">
        <v>3000</v>
      </c>
      <c r="P713" s="12">
        <v>1000</v>
      </c>
      <c r="Q713" s="12"/>
      <c r="R713" s="18" t="b">
        <v>1</v>
      </c>
      <c r="S713" s="18" t="b">
        <v>0</v>
      </c>
      <c r="T713" s="18" t="b">
        <v>0</v>
      </c>
      <c r="U713" s="18" t="b">
        <v>0</v>
      </c>
    </row>
    <row r="714" spans="1:21" ht="12.75">
      <c r="A714" s="8" t="e">
        <f t="shared" ca="1" si="49"/>
        <v>#NAME?</v>
      </c>
      <c r="B714" s="19">
        <v>45272</v>
      </c>
      <c r="C714" s="22">
        <v>88100169</v>
      </c>
      <c r="D714" s="10" t="s">
        <v>1914</v>
      </c>
      <c r="E714" s="11" t="str">
        <f>CONCATENATE("https://fjong.com/admin/pages/edit-",LEFT(D714,FIND(".",D714) - 1),"/",D714)</f>
        <v>https://fjong.com/admin/pages/edit-outfit/outfit.8fc193be35a546b987480b6cb5323beb</v>
      </c>
      <c r="F714" s="23" t="s">
        <v>1915</v>
      </c>
      <c r="G714" s="23" t="s">
        <v>136</v>
      </c>
      <c r="H714" s="12" t="s">
        <v>137</v>
      </c>
      <c r="I714" s="12" t="b">
        <f>VLOOKUP(H714,'Partner info'!$A$3:$B$100,2,FALSE)</f>
        <v>1</v>
      </c>
      <c r="J714" s="13" t="s">
        <v>24</v>
      </c>
      <c r="K714" s="14" t="s">
        <v>25</v>
      </c>
      <c r="L714" s="15" t="s">
        <v>445</v>
      </c>
      <c r="M714" s="16" t="e">
        <f t="shared" ref="M714:M717" ca="1" si="60">_xludf.IFS(L714="4 - minor defects","&lt;Please add description&gt;",L714="5 - damaged","&lt;Please add description&gt;",L714="6 - redesigned","&lt;Please add description&gt;",L714="1 - as new"," ",L714="2 - very good condition"," ",L714="3 - good condition"," ",L714=""," ")</f>
        <v>#NAME?</v>
      </c>
      <c r="N714" s="16"/>
      <c r="O714" s="12">
        <v>1500</v>
      </c>
      <c r="P714" s="21">
        <v>600</v>
      </c>
      <c r="Q714" s="21" t="s">
        <v>190</v>
      </c>
      <c r="R714" s="18" t="b">
        <v>0</v>
      </c>
      <c r="S714" s="18" t="b">
        <v>0</v>
      </c>
      <c r="T714" s="18" t="b">
        <v>0</v>
      </c>
      <c r="U714" s="18" t="b">
        <v>0</v>
      </c>
    </row>
    <row r="715" spans="1:21" ht="12.75">
      <c r="A715" s="8" t="e">
        <f t="shared" ca="1" si="49"/>
        <v>#NAME?</v>
      </c>
      <c r="B715" s="9" t="s">
        <v>295</v>
      </c>
      <c r="C715" s="22">
        <v>10688970</v>
      </c>
      <c r="D715" s="10" t="s">
        <v>1409</v>
      </c>
      <c r="E715" s="11" t="str">
        <f>CONCATENATE("https://fjong.com/admin/pages/edit-",LEFT(D715,FIND(".",D715) - 1),"/",D715)</f>
        <v>https://fjong.com/admin/pages/edit-outfit/outfit.8fe12d169d14a8ab</v>
      </c>
      <c r="F715" s="23" t="s">
        <v>1410</v>
      </c>
      <c r="G715" s="23" t="s">
        <v>1411</v>
      </c>
      <c r="H715" s="12" t="s">
        <v>299</v>
      </c>
      <c r="I715" s="12" t="b">
        <f>VLOOKUP(H715,'Partner info'!$A$3:$B$100,2,FALSE)</f>
        <v>1</v>
      </c>
      <c r="J715" s="13" t="s">
        <v>24</v>
      </c>
      <c r="K715" s="14" t="s">
        <v>25</v>
      </c>
      <c r="L715" s="15" t="s">
        <v>445</v>
      </c>
      <c r="M715" s="16" t="e">
        <f t="shared" ca="1" si="60"/>
        <v>#NAME?</v>
      </c>
      <c r="N715" s="16" t="s">
        <v>2226</v>
      </c>
      <c r="O715" s="12">
        <v>1500</v>
      </c>
      <c r="P715" s="21">
        <v>600</v>
      </c>
      <c r="Q715" s="21" t="s">
        <v>145</v>
      </c>
      <c r="R715" s="18" t="b">
        <v>0</v>
      </c>
      <c r="S715" s="18" t="b">
        <v>0</v>
      </c>
      <c r="T715" s="18" t="b">
        <v>0</v>
      </c>
      <c r="U715" s="18" t="b">
        <v>0</v>
      </c>
    </row>
    <row r="716" spans="1:21" ht="12.75">
      <c r="A716" s="8" t="e">
        <f t="shared" ca="1" si="49"/>
        <v>#NAME?</v>
      </c>
      <c r="B716" s="19">
        <v>45092</v>
      </c>
      <c r="C716" s="22">
        <v>89003220</v>
      </c>
      <c r="D716" s="10" t="s">
        <v>2721</v>
      </c>
      <c r="E716" s="11" t="str">
        <f>CONCATENATE("https://fjong.com/admin/pages/edit-",LEFT(D716,FIND(".",D716) - 1),"/",D716)</f>
        <v>https://fjong.com/admin/pages/edit-outfit/outfit.8aafdd817a514e9591a4af4261a83bab</v>
      </c>
      <c r="F716" s="23" t="s">
        <v>2722</v>
      </c>
      <c r="G716" s="23" t="s">
        <v>2219</v>
      </c>
      <c r="H716" s="23" t="s">
        <v>2219</v>
      </c>
      <c r="I716" s="12" t="e">
        <f>VLOOKUP(H716,'Partner info'!$A$3:$B$100,2,FALSE)</f>
        <v>#N/A</v>
      </c>
      <c r="J716" s="13" t="s">
        <v>24</v>
      </c>
      <c r="K716" s="14" t="s">
        <v>25</v>
      </c>
      <c r="L716" s="15" t="s">
        <v>445</v>
      </c>
      <c r="M716" s="16" t="e">
        <f t="shared" ca="1" si="60"/>
        <v>#NAME?</v>
      </c>
      <c r="N716" s="16" t="s">
        <v>2229</v>
      </c>
      <c r="O716" s="12">
        <v>1500</v>
      </c>
      <c r="P716" s="12">
        <v>449</v>
      </c>
      <c r="Q716" s="21" t="s">
        <v>52</v>
      </c>
      <c r="R716" s="18" t="b">
        <v>0</v>
      </c>
      <c r="S716" s="18" t="b">
        <v>1</v>
      </c>
      <c r="T716" s="18" t="b">
        <v>0</v>
      </c>
      <c r="U716" s="18" t="b">
        <v>0</v>
      </c>
    </row>
    <row r="717" spans="1:21" ht="12.75">
      <c r="A717" s="8" t="e">
        <f t="shared" ca="1" si="49"/>
        <v>#NAME?</v>
      </c>
      <c r="B717" s="9" t="s">
        <v>20</v>
      </c>
      <c r="C717" s="9" t="s">
        <v>1961</v>
      </c>
      <c r="D717" s="10" t="s">
        <v>1962</v>
      </c>
      <c r="E717" s="11" t="str">
        <f>CONCATENATE("https://fjong.com/admin/pages/edit-",LEFT(D717,FIND(".",D717) - 1),"/",D717)</f>
        <v>https://fjong.com/admin/pages/edit-outfit/outfit.90003fcc02dd4e62b51a7d2c35ae7915</v>
      </c>
      <c r="F717" s="12" t="s">
        <v>1963</v>
      </c>
      <c r="G717" s="12" t="s">
        <v>994</v>
      </c>
      <c r="H717" s="12" t="s">
        <v>89</v>
      </c>
      <c r="I717" s="12" t="b">
        <f>VLOOKUP(H717,'Partner info'!$A$3:$B$100,2,FALSE)</f>
        <v>1</v>
      </c>
      <c r="J717" s="13" t="s">
        <v>24</v>
      </c>
      <c r="K717" s="14" t="s">
        <v>25</v>
      </c>
      <c r="L717" s="15" t="s">
        <v>445</v>
      </c>
      <c r="M717" s="16" t="e">
        <f t="shared" ca="1" si="60"/>
        <v>#NAME?</v>
      </c>
      <c r="N717" s="16"/>
      <c r="O717" s="12">
        <v>1500</v>
      </c>
      <c r="P717" s="21">
        <v>400</v>
      </c>
      <c r="Q717" s="21" t="s">
        <v>145</v>
      </c>
      <c r="R717" s="18" t="b">
        <v>0</v>
      </c>
      <c r="S717" s="18" t="b">
        <v>0</v>
      </c>
      <c r="T717" s="18" t="b">
        <v>0</v>
      </c>
      <c r="U717" s="18" t="b">
        <v>0</v>
      </c>
    </row>
    <row r="718" spans="1:21" ht="12.75">
      <c r="A718" s="8" t="e">
        <f t="shared" ca="1" si="49"/>
        <v>#NAME?</v>
      </c>
      <c r="B718" s="19">
        <v>45184</v>
      </c>
      <c r="C718" s="22">
        <v>89003606</v>
      </c>
      <c r="D718" s="81" t="s">
        <v>1550</v>
      </c>
      <c r="E718" s="11" t="str">
        <f>CONCATENATE("https://fjong.com/admin/pages/edit-",LEFT(D718,FIND(".",D718) - 1),"/",D718)</f>
        <v>https://fjong.com/admin/pages/edit-outfit/outfit.90544dcda4b845ffb6094e2849f83f2f</v>
      </c>
      <c r="F718" s="82" t="s">
        <v>1551</v>
      </c>
      <c r="G718" s="23" t="s">
        <v>31</v>
      </c>
      <c r="H718" s="83" t="s">
        <v>31</v>
      </c>
      <c r="I718" s="12" t="b">
        <f>VLOOKUP(H718,'Partner info'!$A$3:$B$100,2,FALSE)</f>
        <v>1</v>
      </c>
      <c r="J718" s="13" t="s">
        <v>24</v>
      </c>
      <c r="K718" s="14" t="s">
        <v>61</v>
      </c>
      <c r="L718" s="15" t="s">
        <v>445</v>
      </c>
      <c r="M718" s="16" t="s">
        <v>2235</v>
      </c>
      <c r="N718" s="16"/>
      <c r="O718" s="12">
        <v>3500</v>
      </c>
      <c r="P718" s="12">
        <v>1500</v>
      </c>
      <c r="Q718" s="12"/>
      <c r="R718" s="18" t="b">
        <v>0</v>
      </c>
      <c r="S718" s="18" t="b">
        <v>0</v>
      </c>
      <c r="T718" s="18" t="b">
        <v>0</v>
      </c>
      <c r="U718" s="18" t="b">
        <v>0</v>
      </c>
    </row>
    <row r="719" spans="1:21" ht="12.75">
      <c r="A719" s="8" t="e">
        <f t="shared" ca="1" si="49"/>
        <v>#NAME?</v>
      </c>
      <c r="B719" s="9" t="s">
        <v>20</v>
      </c>
      <c r="C719" s="9">
        <v>88100004</v>
      </c>
      <c r="D719" s="10" t="s">
        <v>556</v>
      </c>
      <c r="E719" s="11" t="str">
        <f>CONCATENATE("https://fjong.com/admin/pages/edit-",LEFT(D719,FIND(".",D719) - 1),"/",D719)</f>
        <v>https://fjong.com/admin/pages/edit-outfit/outfit.90905e386df640ff96ea108db7afabfa</v>
      </c>
      <c r="F719" s="12" t="s">
        <v>557</v>
      </c>
      <c r="G719" s="12" t="s">
        <v>110</v>
      </c>
      <c r="H719" s="12" t="s">
        <v>32</v>
      </c>
      <c r="I719" s="12" t="b">
        <f>VLOOKUP(H719,'Partner info'!$A$3:$B$100,2,FALSE)</f>
        <v>1</v>
      </c>
      <c r="J719" s="13" t="s">
        <v>24</v>
      </c>
      <c r="K719" s="14" t="s">
        <v>25</v>
      </c>
      <c r="L719" s="15" t="s">
        <v>445</v>
      </c>
      <c r="M719" s="16" t="s">
        <v>2239</v>
      </c>
      <c r="N719" s="16"/>
      <c r="O719" s="12">
        <v>2500</v>
      </c>
      <c r="P719" s="12">
        <v>1100</v>
      </c>
      <c r="Q719" s="12"/>
      <c r="R719" s="18" t="b">
        <v>1</v>
      </c>
      <c r="S719" s="18" t="b">
        <v>0</v>
      </c>
      <c r="T719" s="18" t="b">
        <v>0</v>
      </c>
      <c r="U719" s="18" t="b">
        <v>0</v>
      </c>
    </row>
    <row r="720" spans="1:21" ht="12.75">
      <c r="A720" s="8" t="e">
        <f t="shared" ca="1" si="49"/>
        <v>#NAME?</v>
      </c>
      <c r="B720" s="19">
        <v>45188</v>
      </c>
      <c r="C720" s="22">
        <v>89004347</v>
      </c>
      <c r="D720" s="10" t="s">
        <v>2434</v>
      </c>
      <c r="E720" s="11" t="str">
        <f>CONCATENATE("https://fjong.com/admin/pages/edit-",LEFT(D720,FIND(".",D720) - 1),"/",D720)</f>
        <v>https://fjong.com/admin/pages/edit-outfit/outfit.90acfab765674a3ea8382b104aba70af</v>
      </c>
      <c r="F720" s="23" t="s">
        <v>2435</v>
      </c>
      <c r="G720" s="23" t="s">
        <v>2219</v>
      </c>
      <c r="H720" s="12" t="s">
        <v>573</v>
      </c>
      <c r="I720" s="12" t="b">
        <f>VLOOKUP(H720,'Partner info'!$A$3:$B$100,2,FALSE)</f>
        <v>1</v>
      </c>
      <c r="J720" s="13" t="s">
        <v>24</v>
      </c>
      <c r="K720" s="14" t="s">
        <v>25</v>
      </c>
      <c r="L720" s="15" t="s">
        <v>445</v>
      </c>
      <c r="M720" s="16" t="e">
        <f ca="1">_xludf.IFS(L720="4 - minor defects","&lt;Please add description&gt;",L720="5 - damaged","&lt;Please add description&gt;",L720="6 - redesigned","&lt;Please add description&gt;",L720="1 - as new"," ",L720="2 - very good condition"," ",L720="3 - good condition"," ",L720=""," ")</f>
        <v>#NAME?</v>
      </c>
      <c r="N720" s="16"/>
      <c r="O720" s="12">
        <v>1300</v>
      </c>
      <c r="P720" s="12">
        <v>599</v>
      </c>
      <c r="Q720" s="21" t="s">
        <v>190</v>
      </c>
      <c r="R720" s="18" t="b">
        <v>0</v>
      </c>
      <c r="S720" s="18" t="b">
        <v>0</v>
      </c>
      <c r="T720" s="18" t="b">
        <v>0</v>
      </c>
      <c r="U720" s="18" t="b">
        <v>0</v>
      </c>
    </row>
    <row r="721" spans="1:21" ht="12.75">
      <c r="A721" s="8" t="e">
        <f t="shared" ca="1" si="49"/>
        <v>#NAME?</v>
      </c>
      <c r="B721" s="19">
        <v>44938</v>
      </c>
      <c r="C721" s="9">
        <v>88100997</v>
      </c>
      <c r="D721" s="10" t="s">
        <v>2457</v>
      </c>
      <c r="E721" s="20" t="s">
        <v>2458</v>
      </c>
      <c r="F721" s="12" t="s">
        <v>2444</v>
      </c>
      <c r="G721" s="12" t="s">
        <v>1241</v>
      </c>
      <c r="H721" s="12" t="s">
        <v>57</v>
      </c>
      <c r="I721" s="12" t="b">
        <f>VLOOKUP(H721,'Partner info'!$A$3:$B$100,2,FALSE)</f>
        <v>1</v>
      </c>
      <c r="J721" s="13" t="s">
        <v>24</v>
      </c>
      <c r="K721" s="14" t="s">
        <v>25</v>
      </c>
      <c r="L721" s="15" t="s">
        <v>445</v>
      </c>
      <c r="M721" s="16"/>
      <c r="N721" s="16"/>
      <c r="O721" s="12">
        <v>1300</v>
      </c>
      <c r="P721" s="12">
        <v>549</v>
      </c>
      <c r="Q721" s="21" t="s">
        <v>40</v>
      </c>
      <c r="R721" s="18" t="b">
        <v>0</v>
      </c>
      <c r="S721" s="18" t="b">
        <v>0</v>
      </c>
      <c r="T721" s="18" t="b">
        <v>0</v>
      </c>
      <c r="U721" s="18" t="b">
        <v>0</v>
      </c>
    </row>
    <row r="722" spans="1:21" ht="12.75">
      <c r="A722" s="8" t="e">
        <f t="shared" ca="1" si="49"/>
        <v>#NAME?</v>
      </c>
      <c r="B722" s="19">
        <v>44936</v>
      </c>
      <c r="C722" s="9">
        <v>89003066</v>
      </c>
      <c r="D722" s="10" t="s">
        <v>1175</v>
      </c>
      <c r="E722" s="20" t="s">
        <v>1176</v>
      </c>
      <c r="F722" s="12" t="s">
        <v>1177</v>
      </c>
      <c r="G722" s="12" t="s">
        <v>1178</v>
      </c>
      <c r="H722" s="12" t="s">
        <v>89</v>
      </c>
      <c r="I722" s="12" t="b">
        <f>VLOOKUP(H722,'Partner info'!$A$3:$B$100,2,FALSE)</f>
        <v>1</v>
      </c>
      <c r="J722" s="13" t="s">
        <v>24</v>
      </c>
      <c r="K722" s="14" t="s">
        <v>25</v>
      </c>
      <c r="L722" s="15" t="s">
        <v>445</v>
      </c>
      <c r="M722" s="16" t="e">
        <f ca="1">_xludf.IFS(L722="4 - minor defects","&lt;Please add description&gt;",L722="5 - damaged","&lt;Please add description&gt;",L722="6 - redesigned","&lt;Please add description&gt;",L722="1 - as new"," ",L722="2 - very good condition"," ",L722="3 - good condition"," ",L722=""," ")</f>
        <v>#NAME?</v>
      </c>
      <c r="N722" s="16"/>
      <c r="O722" s="12">
        <v>1200</v>
      </c>
      <c r="P722" s="12">
        <v>450</v>
      </c>
      <c r="Q722" s="12"/>
      <c r="R722" s="18" t="b">
        <v>1</v>
      </c>
      <c r="S722" s="18" t="b">
        <v>0</v>
      </c>
      <c r="T722" s="18" t="b">
        <v>0</v>
      </c>
      <c r="U722" s="18" t="b">
        <v>0</v>
      </c>
    </row>
    <row r="723" spans="1:21" ht="12.75">
      <c r="A723" s="8" t="e">
        <f t="shared" ca="1" si="49"/>
        <v>#NAME?</v>
      </c>
      <c r="B723" s="19">
        <v>45184</v>
      </c>
      <c r="C723" s="22">
        <v>89005537</v>
      </c>
      <c r="D723" s="81" t="s">
        <v>2938</v>
      </c>
      <c r="E723" s="11" t="str">
        <f>CONCATENATE("https://fjong.com/admin/pages/edit-",LEFT(D723,FIND(".",D723) - 1),"/",D723)</f>
        <v>https://fjong.com/admin/pages/edit-outfit/outfit.91093cc3929f4bb3beafb0f686c824ba</v>
      </c>
      <c r="F723" s="82" t="s">
        <v>2939</v>
      </c>
      <c r="G723" s="23" t="s">
        <v>31</v>
      </c>
      <c r="H723" s="83" t="s">
        <v>31</v>
      </c>
      <c r="I723" s="12" t="b">
        <f>VLOOKUP(H723,'Partner info'!$A$3:$B$100,2,FALSE)</f>
        <v>1</v>
      </c>
      <c r="J723" s="13" t="s">
        <v>24</v>
      </c>
      <c r="K723" s="14" t="s">
        <v>25</v>
      </c>
      <c r="L723" s="15" t="s">
        <v>445</v>
      </c>
      <c r="M723" s="16"/>
      <c r="N723" s="16"/>
      <c r="O723" s="12">
        <v>1100</v>
      </c>
      <c r="P723" s="21">
        <v>440</v>
      </c>
      <c r="Q723" s="21"/>
      <c r="R723" s="18" t="b">
        <v>0</v>
      </c>
      <c r="S723" s="18" t="b">
        <v>1</v>
      </c>
      <c r="T723" s="18" t="b">
        <v>0</v>
      </c>
      <c r="U723" s="18" t="b">
        <v>0</v>
      </c>
    </row>
    <row r="724" spans="1:21" ht="12.75">
      <c r="A724" s="8" t="e">
        <f t="shared" ca="1" si="49"/>
        <v>#NAME?</v>
      </c>
      <c r="B724" s="19" t="s">
        <v>20</v>
      </c>
      <c r="C724" s="9">
        <v>88100012</v>
      </c>
      <c r="D724" s="10" t="s">
        <v>2103</v>
      </c>
      <c r="E724" s="20" t="str">
        <f>CONCATENATE("https://fjong.com/admin/pages/edit-",LEFT(D724,FIND(".",D724) - 1),"/",D724)</f>
        <v>https://fjong.com/admin/pages/edit-outfit/outfit.911cfceec45d9996</v>
      </c>
      <c r="F724" s="12" t="s">
        <v>2104</v>
      </c>
      <c r="G724" s="12" t="s">
        <v>31</v>
      </c>
      <c r="H724" s="12" t="s">
        <v>32</v>
      </c>
      <c r="I724" s="12" t="b">
        <f>VLOOKUP(H724,'Partner info'!$A$3:$B$100,2,FALSE)</f>
        <v>1</v>
      </c>
      <c r="J724" s="13" t="s">
        <v>24</v>
      </c>
      <c r="K724" s="14" t="s">
        <v>25</v>
      </c>
      <c r="L724" s="15" t="s">
        <v>445</v>
      </c>
      <c r="M724" s="16"/>
      <c r="N724" s="16" t="s">
        <v>2251</v>
      </c>
      <c r="O724" s="12">
        <v>1100</v>
      </c>
      <c r="P724" s="12">
        <v>499</v>
      </c>
      <c r="Q724" s="21" t="s">
        <v>52</v>
      </c>
      <c r="R724" s="18" t="b">
        <v>0</v>
      </c>
      <c r="S724" s="18" t="b">
        <v>1</v>
      </c>
      <c r="T724" s="18" t="b">
        <v>0</v>
      </c>
      <c r="U724" s="18" t="b">
        <v>0</v>
      </c>
    </row>
    <row r="725" spans="1:21" ht="12.75">
      <c r="A725" s="8" t="e">
        <f t="shared" ca="1" si="49"/>
        <v>#NAME?</v>
      </c>
      <c r="B725" s="9" t="s">
        <v>20</v>
      </c>
      <c r="C725" s="24">
        <v>88101361</v>
      </c>
      <c r="D725" s="25" t="s">
        <v>59</v>
      </c>
      <c r="E725" s="11" t="str">
        <f>CONCATENATE("https://fjong.com/admin/pages/edit-",LEFT(D725,FIND(".",D725) - 1),"/",D725)</f>
        <v>https://fjong.com/admin/pages/edit-outfit/outfit.9124b05c276e49ea9820886e090082f6</v>
      </c>
      <c r="F725" s="26" t="s">
        <v>60</v>
      </c>
      <c r="G725" s="26" t="s">
        <v>31</v>
      </c>
      <c r="H725" s="27" t="s">
        <v>49</v>
      </c>
      <c r="I725" s="12" t="b">
        <f>VLOOKUP(H725,'Partner info'!$A$3:$B$100,2,FALSE)</f>
        <v>1</v>
      </c>
      <c r="J725" s="13" t="s">
        <v>24</v>
      </c>
      <c r="K725" s="14" t="s">
        <v>25</v>
      </c>
      <c r="L725" s="15" t="s">
        <v>445</v>
      </c>
      <c r="M725" s="16" t="e">
        <f ca="1">_xludf.IFS(L725="4 - minor defects","&lt;Please add description&gt;",L725="5 - damaged","&lt;Please add description&gt;",L725="6 - redesigned","&lt;Please add description&gt;",L725="1 - as new"," ",L725="2 - very good condition"," ",L725="3 - good condition"," ",L725=""," ")</f>
        <v>#NAME?</v>
      </c>
      <c r="N725" s="16"/>
      <c r="O725" s="12">
        <v>1100</v>
      </c>
      <c r="P725" s="12">
        <v>399</v>
      </c>
      <c r="Q725" s="12"/>
      <c r="R725" s="18" t="b">
        <v>1</v>
      </c>
      <c r="S725" s="18" t="b">
        <v>0</v>
      </c>
      <c r="T725" s="18" t="b">
        <v>0</v>
      </c>
      <c r="U725" s="18" t="b">
        <v>0</v>
      </c>
    </row>
    <row r="726" spans="1:21" ht="12.75">
      <c r="A726" s="8" t="e">
        <f t="shared" ca="1" si="49"/>
        <v>#NAME?</v>
      </c>
      <c r="B726" s="19">
        <v>45272</v>
      </c>
      <c r="C726" s="22">
        <v>88100639</v>
      </c>
      <c r="D726" s="10" t="s">
        <v>2691</v>
      </c>
      <c r="E726" s="11" t="str">
        <f>CONCATENATE("https://fjong.com/admin/pages/edit-",LEFT(D726,FIND(".",D726) - 1),"/",D726)</f>
        <v>https://fjong.com/admin/pages/edit-outfit/outfit.913f700e01b3452daf1d526ea6189ae1</v>
      </c>
      <c r="F726" s="23" t="s">
        <v>2692</v>
      </c>
      <c r="G726" s="23" t="s">
        <v>737</v>
      </c>
      <c r="H726" s="12" t="s">
        <v>89</v>
      </c>
      <c r="I726" s="12" t="b">
        <f>VLOOKUP(H726,'Partner info'!$A$3:$B$100,2,FALSE)</f>
        <v>1</v>
      </c>
      <c r="J726" s="13" t="s">
        <v>24</v>
      </c>
      <c r="K726" s="14" t="s">
        <v>25</v>
      </c>
      <c r="L726" s="15" t="s">
        <v>445</v>
      </c>
      <c r="M726" s="16"/>
      <c r="N726" s="16"/>
      <c r="O726" s="12">
        <v>1000</v>
      </c>
      <c r="P726" s="21">
        <v>400</v>
      </c>
      <c r="Q726" s="21" t="s">
        <v>145</v>
      </c>
      <c r="R726" s="18" t="b">
        <v>0</v>
      </c>
      <c r="S726" s="18" t="b">
        <v>0</v>
      </c>
      <c r="T726" s="18" t="b">
        <v>0</v>
      </c>
      <c r="U726" s="18" t="b">
        <v>0</v>
      </c>
    </row>
    <row r="727" spans="1:21" ht="12.75">
      <c r="A727" s="1" t="e">
        <f t="shared" ca="1" si="49"/>
        <v>#NAME?</v>
      </c>
      <c r="B727" s="19">
        <v>44858</v>
      </c>
      <c r="C727" s="9">
        <v>89006906</v>
      </c>
      <c r="D727" s="10" t="s">
        <v>1007</v>
      </c>
      <c r="E727" s="20" t="s">
        <v>1008</v>
      </c>
      <c r="F727" s="12" t="s">
        <v>1009</v>
      </c>
      <c r="G727" s="12" t="s">
        <v>337</v>
      </c>
      <c r="H727" s="12" t="s">
        <v>337</v>
      </c>
      <c r="I727" s="12" t="b">
        <f>VLOOKUP(H727,'Partner info'!$A$3:$B$100,2,FALSE)</f>
        <v>1</v>
      </c>
      <c r="J727" s="13" t="s">
        <v>24</v>
      </c>
      <c r="K727" s="14" t="s">
        <v>25</v>
      </c>
      <c r="L727" s="15" t="s">
        <v>286</v>
      </c>
      <c r="M727" s="16"/>
      <c r="N727" s="16" t="s">
        <v>344</v>
      </c>
      <c r="O727" s="21">
        <v>2700</v>
      </c>
      <c r="P727" s="12">
        <v>750</v>
      </c>
      <c r="Q727" s="21" t="s">
        <v>52</v>
      </c>
      <c r="R727" s="18" t="b">
        <v>0</v>
      </c>
      <c r="S727" s="18" t="b">
        <v>1</v>
      </c>
      <c r="T727" s="18" t="b">
        <v>1</v>
      </c>
      <c r="U727" s="18" t="b">
        <v>1</v>
      </c>
    </row>
    <row r="728" spans="1:21" ht="12.75">
      <c r="A728" s="8" t="e">
        <f t="shared" ca="1" si="49"/>
        <v>#NAME?</v>
      </c>
      <c r="B728" s="19">
        <v>45184</v>
      </c>
      <c r="C728" s="22">
        <v>10689085</v>
      </c>
      <c r="D728" s="81" t="s">
        <v>2986</v>
      </c>
      <c r="E728" s="11" t="str">
        <f>CONCATENATE("https://fjong.com/admin/pages/edit-",LEFT(D728,FIND(".",D728) - 1),"/",D728)</f>
        <v>https://fjong.com/admin/pages/edit-outfit/outfit.915272dd8393bc1d</v>
      </c>
      <c r="F728" s="82" t="s">
        <v>2987</v>
      </c>
      <c r="G728" s="23" t="s">
        <v>275</v>
      </c>
      <c r="H728" s="83" t="s">
        <v>32</v>
      </c>
      <c r="I728" s="12" t="b">
        <f>VLOOKUP(H728,'Partner info'!$A$3:$B$100,2,FALSE)</f>
        <v>1</v>
      </c>
      <c r="J728" s="13" t="s">
        <v>24</v>
      </c>
      <c r="K728" s="14" t="s">
        <v>25</v>
      </c>
      <c r="L728" s="15" t="s">
        <v>445</v>
      </c>
      <c r="M728" s="16" t="s">
        <v>2263</v>
      </c>
      <c r="N728" s="16"/>
      <c r="O728" s="12">
        <v>800</v>
      </c>
      <c r="P728" s="21">
        <v>325</v>
      </c>
      <c r="Q728" s="21"/>
      <c r="R728" s="18" t="b">
        <v>1</v>
      </c>
      <c r="S728" s="18" t="b">
        <v>0</v>
      </c>
      <c r="T728" s="18" t="b">
        <v>0</v>
      </c>
      <c r="U728" s="18" t="b">
        <v>0</v>
      </c>
    </row>
    <row r="729" spans="1:21" ht="12.75">
      <c r="A729" s="8" t="e">
        <f t="shared" ca="1" si="49"/>
        <v>#NAME?</v>
      </c>
      <c r="B729" s="19">
        <v>44789</v>
      </c>
      <c r="C729" s="9">
        <v>88000038</v>
      </c>
      <c r="D729" s="10" t="s">
        <v>938</v>
      </c>
      <c r="E729" s="20" t="s">
        <v>939</v>
      </c>
      <c r="F729" s="12" t="s">
        <v>940</v>
      </c>
      <c r="G729" s="12" t="s">
        <v>31</v>
      </c>
      <c r="H729" s="12" t="s">
        <v>32</v>
      </c>
      <c r="I729" s="12" t="b">
        <f>VLOOKUP(H729,'Partner info'!$A$3:$B$100,2,FALSE)</f>
        <v>1</v>
      </c>
      <c r="J729" s="13" t="s">
        <v>24</v>
      </c>
      <c r="K729" s="14" t="s">
        <v>25</v>
      </c>
      <c r="L729" s="15" t="s">
        <v>445</v>
      </c>
      <c r="M729" s="16" t="s">
        <v>2263</v>
      </c>
      <c r="N729" s="16"/>
      <c r="O729" s="12">
        <v>800</v>
      </c>
      <c r="P729" s="12">
        <v>400</v>
      </c>
      <c r="Q729" s="12"/>
      <c r="R729" s="18" t="b">
        <v>1</v>
      </c>
      <c r="S729" s="18" t="b">
        <v>0</v>
      </c>
      <c r="T729" s="18" t="b">
        <v>0</v>
      </c>
      <c r="U729" s="18" t="b">
        <v>0</v>
      </c>
    </row>
    <row r="730" spans="1:21" ht="12.75">
      <c r="A730" s="8" t="e">
        <f t="shared" ca="1" si="49"/>
        <v>#NAME?</v>
      </c>
      <c r="B730" s="19" t="s">
        <v>20</v>
      </c>
      <c r="C730" s="9">
        <v>88001412</v>
      </c>
      <c r="D730" s="10" t="s">
        <v>2035</v>
      </c>
      <c r="E730" s="20" t="str">
        <f>CONCATENATE("https://fjong.com/admin/pages/edit-",LEFT(D730,FIND(".",D730) - 1),"/",D730)</f>
        <v>https://fjong.com/admin/pages/edit-outfit/outfit.91651ca443b24b3daf198f69f3fbf225</v>
      </c>
      <c r="F730" s="12" t="s">
        <v>2036</v>
      </c>
      <c r="G730" s="12" t="s">
        <v>216</v>
      </c>
      <c r="H730" s="12" t="s">
        <v>32</v>
      </c>
      <c r="I730" s="12" t="b">
        <f>VLOOKUP(H730,'Partner info'!$A$3:$B$100,2,FALSE)</f>
        <v>1</v>
      </c>
      <c r="J730" s="13" t="s">
        <v>24</v>
      </c>
      <c r="K730" s="14" t="s">
        <v>25</v>
      </c>
      <c r="L730" s="15" t="s">
        <v>445</v>
      </c>
      <c r="M730" s="16" t="s">
        <v>2263</v>
      </c>
      <c r="N730" s="16"/>
      <c r="O730" s="12">
        <v>500</v>
      </c>
      <c r="P730" s="21">
        <v>200</v>
      </c>
      <c r="Q730" s="21" t="s">
        <v>139</v>
      </c>
      <c r="R730" s="18" t="b">
        <v>0</v>
      </c>
      <c r="S730" s="18" t="b">
        <v>0</v>
      </c>
      <c r="T730" s="18" t="b">
        <v>0</v>
      </c>
      <c r="U730" s="18" t="b">
        <v>0</v>
      </c>
    </row>
    <row r="731" spans="1:21" ht="12.75">
      <c r="A731" s="8" t="e">
        <f t="shared" ca="1" si="49"/>
        <v>#NAME?</v>
      </c>
      <c r="B731" s="9" t="s">
        <v>20</v>
      </c>
      <c r="C731" s="24" t="s">
        <v>1614</v>
      </c>
      <c r="D731" s="25" t="s">
        <v>1615</v>
      </c>
      <c r="E731" s="11" t="str">
        <f>CONCATENATE("https://fjong.com/admin/pages/edit-",LEFT(D731,FIND(".",D731) - 1),"/",D731)</f>
        <v>https://fjong.com/admin/pages/edit-outfit/outfit.918e7ea73111bbbe</v>
      </c>
      <c r="F731" s="26" t="s">
        <v>1616</v>
      </c>
      <c r="G731" s="26" t="s">
        <v>1617</v>
      </c>
      <c r="H731" s="26" t="s">
        <v>32</v>
      </c>
      <c r="I731" s="12" t="b">
        <f>VLOOKUP(H731,'Partner info'!$A$3:$B$100,2,FALSE)</f>
        <v>1</v>
      </c>
      <c r="J731" s="13" t="s">
        <v>24</v>
      </c>
      <c r="K731" s="14" t="s">
        <v>25</v>
      </c>
      <c r="L731" s="15" t="s">
        <v>445</v>
      </c>
      <c r="M731" s="16"/>
      <c r="N731" s="16"/>
      <c r="O731" s="12">
        <v>3900</v>
      </c>
      <c r="P731" s="21">
        <v>1560</v>
      </c>
      <c r="Q731" s="21" t="s">
        <v>145</v>
      </c>
      <c r="R731" s="18" t="b">
        <v>0</v>
      </c>
      <c r="S731" s="18" t="b">
        <v>0</v>
      </c>
      <c r="T731" s="18" t="b">
        <v>0</v>
      </c>
      <c r="U731" s="18" t="b">
        <v>0</v>
      </c>
    </row>
    <row r="732" spans="1:21" ht="12.75">
      <c r="A732" s="8" t="e">
        <f t="shared" ca="1" si="49"/>
        <v>#NAME?</v>
      </c>
      <c r="B732" s="19">
        <v>45188</v>
      </c>
      <c r="C732" s="22">
        <v>89008612</v>
      </c>
      <c r="D732" s="10" t="s">
        <v>1846</v>
      </c>
      <c r="E732" s="11" t="str">
        <f>CONCATENATE("https://fjong.com/admin/pages/edit-",LEFT(D732,FIND(".",D732) - 1),"/",D732)</f>
        <v>https://fjong.com/admin/pages/edit-outfit/outfit.91ae0e0ce9e04f23921ebb94bca6bc89</v>
      </c>
      <c r="F732" s="23" t="s">
        <v>1847</v>
      </c>
      <c r="G732" s="23" t="s">
        <v>508</v>
      </c>
      <c r="H732" s="12" t="s">
        <v>508</v>
      </c>
      <c r="I732" s="12" t="b">
        <f>VLOOKUP(H732,'Partner info'!$A$3:$B$100,2,FALSE)</f>
        <v>1</v>
      </c>
      <c r="J732" s="13" t="s">
        <v>24</v>
      </c>
      <c r="K732" s="14" t="s">
        <v>25</v>
      </c>
      <c r="L732" s="15" t="s">
        <v>445</v>
      </c>
      <c r="M732" s="16"/>
      <c r="N732" s="16"/>
      <c r="O732" s="12">
        <v>3000</v>
      </c>
      <c r="P732" s="21">
        <v>1200</v>
      </c>
      <c r="Q732" s="21" t="s">
        <v>190</v>
      </c>
      <c r="R732" s="18" t="b">
        <v>0</v>
      </c>
      <c r="S732" s="18" t="b">
        <v>0</v>
      </c>
      <c r="T732" s="18" t="b">
        <v>0</v>
      </c>
      <c r="U732" s="18" t="b">
        <v>0</v>
      </c>
    </row>
    <row r="733" spans="1:21" ht="12.75">
      <c r="A733" s="8" t="e">
        <f t="shared" ca="1" si="49"/>
        <v>#NAME?</v>
      </c>
      <c r="B733" s="19" t="s">
        <v>20</v>
      </c>
      <c r="C733" s="9">
        <v>88001462</v>
      </c>
      <c r="D733" s="10" t="s">
        <v>2230</v>
      </c>
      <c r="E733" s="20" t="str">
        <f>CONCATENATE("https://fjong.com/admin/pages/edit-",LEFT(D733,FIND(".",D733) - 1),"/",D733)</f>
        <v>https://fjong.com/admin/pages/edit-outfit/outfit.91d9b52c5f5f3dc8</v>
      </c>
      <c r="F733" s="12" t="s">
        <v>2231</v>
      </c>
      <c r="G733" s="12" t="s">
        <v>578</v>
      </c>
      <c r="H733" s="12" t="s">
        <v>32</v>
      </c>
      <c r="I733" s="12" t="b">
        <f>VLOOKUP(H733,'Partner info'!$A$3:$B$100,2,FALSE)</f>
        <v>1</v>
      </c>
      <c r="J733" s="13" t="s">
        <v>24</v>
      </c>
      <c r="K733" s="14" t="s">
        <v>25</v>
      </c>
      <c r="L733" s="15" t="s">
        <v>445</v>
      </c>
      <c r="M733" s="16"/>
      <c r="N733" s="16"/>
      <c r="O733" s="12">
        <v>1000</v>
      </c>
      <c r="P733" s="12">
        <v>549</v>
      </c>
      <c r="Q733" s="21" t="s">
        <v>190</v>
      </c>
      <c r="R733" s="18" t="b">
        <v>1</v>
      </c>
      <c r="S733" s="18" t="b">
        <v>0</v>
      </c>
      <c r="T733" s="18" t="b">
        <v>0</v>
      </c>
      <c r="U733" s="18" t="b">
        <v>0</v>
      </c>
    </row>
    <row r="734" spans="1:21" ht="12.75">
      <c r="A734" s="8" t="e">
        <f t="shared" ca="1" si="49"/>
        <v>#NAME?</v>
      </c>
      <c r="B734" s="19">
        <v>45272</v>
      </c>
      <c r="C734" s="22">
        <v>89007641</v>
      </c>
      <c r="D734" s="10" t="s">
        <v>2596</v>
      </c>
      <c r="E734" s="11" t="str">
        <f>CONCATENATE("https://fjong.com/admin/pages/edit-",LEFT(D734,FIND(".",D734) - 1),"/",D734)</f>
        <v>https://fjong.com/admin/pages/edit-outfit/outfit.920ba899b40c41d2bd4e00b0de4db2df</v>
      </c>
      <c r="F734" s="23" t="s">
        <v>2597</v>
      </c>
      <c r="G734" s="23" t="s">
        <v>508</v>
      </c>
      <c r="H734" s="12" t="s">
        <v>508</v>
      </c>
      <c r="I734" s="12" t="b">
        <f>VLOOKUP(H734,'Partner info'!$A$3:$B$100,2,FALSE)</f>
        <v>1</v>
      </c>
      <c r="J734" s="13" t="s">
        <v>24</v>
      </c>
      <c r="K734" s="14" t="s">
        <v>25</v>
      </c>
      <c r="L734" s="15" t="s">
        <v>445</v>
      </c>
      <c r="M734" s="16"/>
      <c r="N734" s="16"/>
      <c r="O734" s="12">
        <v>1000</v>
      </c>
      <c r="P734" s="12">
        <v>549</v>
      </c>
      <c r="Q734" s="12"/>
      <c r="R734" s="18" t="b">
        <v>1</v>
      </c>
      <c r="S734" s="18" t="b">
        <v>0</v>
      </c>
      <c r="T734" s="18" t="b">
        <v>0</v>
      </c>
      <c r="U734" s="18" t="b">
        <v>0</v>
      </c>
    </row>
    <row r="735" spans="1:21" ht="12.75">
      <c r="A735" s="8" t="e">
        <f t="shared" ca="1" si="49"/>
        <v>#NAME?</v>
      </c>
      <c r="B735" s="9" t="s">
        <v>20</v>
      </c>
      <c r="C735" s="9">
        <v>88000527</v>
      </c>
      <c r="D735" s="10" t="s">
        <v>1670</v>
      </c>
      <c r="E735" s="11" t="str">
        <f>CONCATENATE("https://fjong.com/admin/pages/edit-",LEFT(D735,FIND(".",D735) - 1),"/",D735)</f>
        <v>https://fjong.com/admin/pages/edit-outfit/outfit.92101abfe02e418f8bc033846dc6d1c8</v>
      </c>
      <c r="F735" s="12" t="s">
        <v>1671</v>
      </c>
      <c r="G735" s="12" t="s">
        <v>31</v>
      </c>
      <c r="H735" s="12" t="s">
        <v>32</v>
      </c>
      <c r="I735" s="12" t="b">
        <f>VLOOKUP(H735,'Partner info'!$A$3:$B$100,2,FALSE)</f>
        <v>1</v>
      </c>
      <c r="J735" s="13" t="s">
        <v>24</v>
      </c>
      <c r="K735" s="14" t="s">
        <v>25</v>
      </c>
      <c r="L735" s="15" t="s">
        <v>445</v>
      </c>
      <c r="M735" s="16"/>
      <c r="N735" s="16"/>
      <c r="O735" s="12">
        <v>1000</v>
      </c>
      <c r="P735" s="12">
        <v>549</v>
      </c>
      <c r="Q735" s="21" t="s">
        <v>190</v>
      </c>
      <c r="R735" s="18" t="b">
        <v>0</v>
      </c>
      <c r="S735" s="18" t="b">
        <v>0</v>
      </c>
      <c r="T735" s="18" t="b">
        <v>0</v>
      </c>
      <c r="U735" s="18" t="b">
        <v>0</v>
      </c>
    </row>
    <row r="736" spans="1:21" ht="12.75">
      <c r="A736" s="8" t="e">
        <f t="shared" ca="1" si="49"/>
        <v>#NAME?</v>
      </c>
      <c r="B736" s="19">
        <v>45061</v>
      </c>
      <c r="C736" s="22">
        <v>89004825</v>
      </c>
      <c r="D736" s="10" t="s">
        <v>2648</v>
      </c>
      <c r="E736" s="11" t="str">
        <f>CONCATENATE("https://fjong.com/admin/pages/edit-",LEFT(D736,FIND(".",D736) - 1),"/",D736)</f>
        <v>https://fjong.com/admin/pages/edit-outfit/outfit.9229b3f3492545249eefb7dadefcd6b6</v>
      </c>
      <c r="F736" s="23" t="s">
        <v>2649</v>
      </c>
      <c r="G736" s="23" t="s">
        <v>23</v>
      </c>
      <c r="H736" s="12" t="s">
        <v>23</v>
      </c>
      <c r="I736" s="12" t="b">
        <f>VLOOKUP(H736,'Partner info'!$A$3:$B$100,2,FALSE)</f>
        <v>1</v>
      </c>
      <c r="J736" s="13" t="s">
        <v>24</v>
      </c>
      <c r="K736" s="14" t="s">
        <v>25</v>
      </c>
      <c r="L736" s="15" t="s">
        <v>445</v>
      </c>
      <c r="M736" s="16"/>
      <c r="N736" s="16"/>
      <c r="O736" s="12">
        <v>1200</v>
      </c>
      <c r="P736" s="12">
        <v>599</v>
      </c>
      <c r="Q736" s="12"/>
      <c r="R736" s="18" t="b">
        <v>1</v>
      </c>
      <c r="S736" s="18" t="b">
        <v>0</v>
      </c>
      <c r="T736" s="18" t="b">
        <v>0</v>
      </c>
      <c r="U736" s="18" t="b">
        <v>0</v>
      </c>
    </row>
    <row r="737" spans="1:21" ht="12.75">
      <c r="A737" s="8" t="e">
        <f t="shared" ca="1" si="49"/>
        <v>#NAME?</v>
      </c>
      <c r="B737" s="9" t="s">
        <v>3078</v>
      </c>
      <c r="C737" s="22">
        <v>89008913</v>
      </c>
      <c r="D737" s="10" t="s">
        <v>3211</v>
      </c>
      <c r="E737" s="11" t="str">
        <f>CONCATENATE("https://fjong.com/admin/pages/edit-",LEFT(D737,FIND(".",D737) - 1),"/",D737)</f>
        <v>https://fjong.com/admin/pages/edit-outfit/outfit.922da47c9e624c4387b0ee9e124a67db</v>
      </c>
      <c r="F737" s="23" t="s">
        <v>3212</v>
      </c>
      <c r="G737" s="23" t="s">
        <v>3191</v>
      </c>
      <c r="H737" s="12" t="s">
        <v>343</v>
      </c>
      <c r="I737" s="12" t="b">
        <f>VLOOKUP(H737,'Partner info'!$A$3:$B$100,2,FALSE)</f>
        <v>1</v>
      </c>
      <c r="J737" s="13" t="s">
        <v>24</v>
      </c>
      <c r="K737" s="14" t="s">
        <v>25</v>
      </c>
      <c r="L737" s="15" t="s">
        <v>445</v>
      </c>
      <c r="M737" s="16"/>
      <c r="N737" s="16"/>
      <c r="O737" s="12">
        <v>2000</v>
      </c>
      <c r="P737" s="12">
        <v>799</v>
      </c>
      <c r="Q737" s="21" t="s">
        <v>190</v>
      </c>
      <c r="R737" s="18" t="b">
        <v>1</v>
      </c>
      <c r="S737" s="18" t="b">
        <v>0</v>
      </c>
      <c r="T737" s="18" t="b">
        <v>0</v>
      </c>
      <c r="U737" s="18" t="b">
        <v>0</v>
      </c>
    </row>
    <row r="738" spans="1:21" ht="12.75">
      <c r="A738" s="8"/>
      <c r="B738" s="19">
        <v>44789</v>
      </c>
      <c r="C738" s="9">
        <v>88001634</v>
      </c>
      <c r="D738" s="10" t="s">
        <v>873</v>
      </c>
      <c r="E738" s="20" t="s">
        <v>874</v>
      </c>
      <c r="F738" s="12" t="s">
        <v>875</v>
      </c>
      <c r="G738" s="12" t="s">
        <v>110</v>
      </c>
      <c r="H738" s="12" t="s">
        <v>32</v>
      </c>
      <c r="I738" s="12" t="b">
        <f>VLOOKUP(H738,'Partner info'!$A$3:$B$100,2,FALSE)</f>
        <v>1</v>
      </c>
      <c r="J738" s="13" t="s">
        <v>24</v>
      </c>
      <c r="K738" s="14" t="s">
        <v>25</v>
      </c>
      <c r="L738" s="15" t="s">
        <v>38</v>
      </c>
      <c r="M738" s="16" t="s">
        <v>2285</v>
      </c>
      <c r="N738" s="16"/>
      <c r="O738" s="12">
        <v>1900</v>
      </c>
      <c r="P738" s="12">
        <v>300</v>
      </c>
      <c r="Q738" s="21" t="s">
        <v>52</v>
      </c>
      <c r="R738" s="18" t="b">
        <v>0</v>
      </c>
      <c r="S738" s="18" t="b">
        <v>1</v>
      </c>
      <c r="T738" s="18" t="b">
        <v>1</v>
      </c>
      <c r="U738" s="18" t="b">
        <v>1</v>
      </c>
    </row>
    <row r="739" spans="1:21" ht="12.75">
      <c r="A739" s="8" t="e">
        <f t="shared" ref="A739:A854" ca="1" si="61">IF(K739="Yes",_xludf.IMAGE("https://i.imgur.com/fKx8ugK.png",3),IF(K739="Not found",_xludf.IMAGE("https://i.imgur.com/NnPyonJ.png",3),IF(K739="",_xludf.IMAGE("https://i.imgur.com/x4IXK6M.png",3))))</f>
        <v>#NAME?</v>
      </c>
      <c r="B739" s="19">
        <v>44938</v>
      </c>
      <c r="C739" s="9">
        <v>88002961</v>
      </c>
      <c r="D739" s="10" t="s">
        <v>2266</v>
      </c>
      <c r="E739" s="20" t="s">
        <v>2267</v>
      </c>
      <c r="F739" s="12" t="s">
        <v>2268</v>
      </c>
      <c r="G739" s="12" t="s">
        <v>198</v>
      </c>
      <c r="H739" s="12" t="s">
        <v>199</v>
      </c>
      <c r="I739" s="12" t="b">
        <f>VLOOKUP(H739,'Partner info'!$A$3:$B$100,2,FALSE)</f>
        <v>1</v>
      </c>
      <c r="J739" s="13" t="s">
        <v>24</v>
      </c>
      <c r="K739" s="14" t="s">
        <v>25</v>
      </c>
      <c r="L739" s="15" t="s">
        <v>445</v>
      </c>
      <c r="M739" s="16"/>
      <c r="N739" s="16"/>
      <c r="O739" s="12">
        <v>2200</v>
      </c>
      <c r="P739" s="12">
        <v>849</v>
      </c>
      <c r="Q739" s="21" t="s">
        <v>190</v>
      </c>
      <c r="R739" s="18" t="b">
        <v>0</v>
      </c>
      <c r="S739" s="18" t="b">
        <v>0</v>
      </c>
      <c r="T739" s="18" t="b">
        <v>0</v>
      </c>
      <c r="U739" s="18" t="b">
        <v>0</v>
      </c>
    </row>
    <row r="740" spans="1:21" ht="12.75">
      <c r="A740" s="8" t="e">
        <f t="shared" ca="1" si="61"/>
        <v>#NAME?</v>
      </c>
      <c r="B740" s="19">
        <v>45061</v>
      </c>
      <c r="C740" s="22">
        <v>89003791</v>
      </c>
      <c r="D740" s="10" t="s">
        <v>2581</v>
      </c>
      <c r="E740" s="11" t="str">
        <f>CONCATENATE("https://fjong.com/admin/pages/edit-",LEFT(D740,FIND(".",D740) - 1),"/",D740)</f>
        <v>https://fjong.com/admin/pages/edit-outfit/outfit.92c893d7a1364d06a293c5ab1caa32ec</v>
      </c>
      <c r="F740" s="23" t="s">
        <v>2577</v>
      </c>
      <c r="G740" s="23" t="s">
        <v>199</v>
      </c>
      <c r="H740" s="23" t="s">
        <v>199</v>
      </c>
      <c r="I740" s="12" t="b">
        <f>VLOOKUP(H740,'Partner info'!$A$3:$B$100,2,FALSE)</f>
        <v>1</v>
      </c>
      <c r="J740" s="13" t="s">
        <v>24</v>
      </c>
      <c r="K740" s="14" t="s">
        <v>25</v>
      </c>
      <c r="L740" s="15" t="s">
        <v>445</v>
      </c>
      <c r="M740" s="16"/>
      <c r="N740" s="16"/>
      <c r="O740" s="12">
        <v>2500</v>
      </c>
      <c r="P740" s="12">
        <v>1049</v>
      </c>
      <c r="Q740" s="21" t="s">
        <v>190</v>
      </c>
      <c r="R740" s="18" t="b">
        <v>0</v>
      </c>
      <c r="S740" s="18" t="b">
        <v>0</v>
      </c>
      <c r="T740" s="18" t="b">
        <v>0</v>
      </c>
      <c r="U740" s="18" t="b">
        <v>0</v>
      </c>
    </row>
    <row r="741" spans="1:21" ht="12.75">
      <c r="A741" s="8" t="e">
        <f t="shared" ca="1" si="61"/>
        <v>#NAME?</v>
      </c>
      <c r="B741" s="19">
        <v>45272</v>
      </c>
      <c r="C741" s="22">
        <v>88100277</v>
      </c>
      <c r="D741" s="10" t="s">
        <v>1827</v>
      </c>
      <c r="E741" s="11" t="str">
        <f>CONCATENATE("https://fjong.com/admin/pages/edit-",LEFT(D741,FIND(".",D741) - 1),"/",D741)</f>
        <v>https://fjong.com/admin/pages/edit-outfit/outfit.9341a89b191cd49f</v>
      </c>
      <c r="F741" s="23" t="s">
        <v>1828</v>
      </c>
      <c r="G741" s="23" t="s">
        <v>23</v>
      </c>
      <c r="H741" s="12" t="s">
        <v>32</v>
      </c>
      <c r="I741" s="12" t="b">
        <f>VLOOKUP(H741,'Partner info'!$A$3:$B$100,2,FALSE)</f>
        <v>1</v>
      </c>
      <c r="J741" s="13" t="s">
        <v>24</v>
      </c>
      <c r="K741" s="14" t="s">
        <v>25</v>
      </c>
      <c r="L741" s="15" t="s">
        <v>445</v>
      </c>
      <c r="M741" s="16"/>
      <c r="N741" s="16"/>
      <c r="O741" s="12">
        <v>2500</v>
      </c>
      <c r="P741" s="12">
        <v>849</v>
      </c>
      <c r="Q741" s="21" t="s">
        <v>52</v>
      </c>
      <c r="R741" s="18" t="b">
        <v>0</v>
      </c>
      <c r="S741" s="18" t="b">
        <v>1</v>
      </c>
      <c r="T741" s="18" t="b">
        <v>0</v>
      </c>
      <c r="U741" s="18" t="b">
        <v>0</v>
      </c>
    </row>
    <row r="742" spans="1:21" ht="12.75">
      <c r="A742" s="8" t="e">
        <f t="shared" ca="1" si="61"/>
        <v>#NAME?</v>
      </c>
      <c r="B742" s="19" t="s">
        <v>20</v>
      </c>
      <c r="C742" s="9" t="s">
        <v>1086</v>
      </c>
      <c r="D742" s="10" t="s">
        <v>1087</v>
      </c>
      <c r="E742" s="20" t="str">
        <f>CONCATENATE("https://fjong.com/admin/pages/edit-",LEFT(D742,FIND(".",D742) - 1),"/",D742)</f>
        <v>https://fjong.com/admin/pages/edit-outfit/outfit.939a1d0f53224a47b72646338eb8c6f5</v>
      </c>
      <c r="F742" s="12" t="s">
        <v>1088</v>
      </c>
      <c r="G742" s="12" t="s">
        <v>1089</v>
      </c>
      <c r="H742" s="12" t="s">
        <v>57</v>
      </c>
      <c r="I742" s="12" t="b">
        <f>VLOOKUP(H742,'Partner info'!$A$3:$B$100,2,FALSE)</f>
        <v>1</v>
      </c>
      <c r="J742" s="13" t="s">
        <v>24</v>
      </c>
      <c r="K742" s="14" t="s">
        <v>25</v>
      </c>
      <c r="L742" s="15" t="s">
        <v>445</v>
      </c>
      <c r="M742" s="16"/>
      <c r="N742" s="16"/>
      <c r="O742" s="12">
        <v>3000</v>
      </c>
      <c r="P742" s="12">
        <v>1099</v>
      </c>
      <c r="Q742" s="21" t="s">
        <v>52</v>
      </c>
      <c r="R742" s="18" t="b">
        <v>0</v>
      </c>
      <c r="S742" s="18" t="b">
        <v>1</v>
      </c>
      <c r="T742" s="18" t="b">
        <v>0</v>
      </c>
      <c r="U742" s="18" t="b">
        <v>0</v>
      </c>
    </row>
    <row r="743" spans="1:21" ht="12.75">
      <c r="A743" s="8" t="e">
        <f t="shared" ca="1" si="61"/>
        <v>#NAME?</v>
      </c>
      <c r="B743" s="19">
        <v>44936</v>
      </c>
      <c r="C743" s="9">
        <v>88001785</v>
      </c>
      <c r="D743" s="10" t="s">
        <v>1115</v>
      </c>
      <c r="E743" s="20" t="s">
        <v>1116</v>
      </c>
      <c r="F743" s="12" t="s">
        <v>1117</v>
      </c>
      <c r="G743" s="12" t="s">
        <v>169</v>
      </c>
      <c r="H743" s="12" t="s">
        <v>170</v>
      </c>
      <c r="I743" s="12" t="b">
        <f>VLOOKUP(H743,'Partner info'!$A$3:$B$100,2,FALSE)</f>
        <v>1</v>
      </c>
      <c r="J743" s="13" t="s">
        <v>24</v>
      </c>
      <c r="K743" s="14" t="s">
        <v>25</v>
      </c>
      <c r="L743" s="15" t="s">
        <v>445</v>
      </c>
      <c r="M743" s="16"/>
      <c r="N743" s="16"/>
      <c r="O743" s="12">
        <v>2700</v>
      </c>
      <c r="P743" s="12">
        <v>1199</v>
      </c>
      <c r="Q743" s="21" t="s">
        <v>190</v>
      </c>
      <c r="R743" s="18" t="b">
        <v>0</v>
      </c>
      <c r="S743" s="18" t="b">
        <v>0</v>
      </c>
      <c r="T743" s="18" t="b">
        <v>0</v>
      </c>
      <c r="U743" s="18" t="b">
        <v>0</v>
      </c>
    </row>
    <row r="744" spans="1:21" ht="12.75">
      <c r="A744" s="8" t="e">
        <f t="shared" ca="1" si="61"/>
        <v>#NAME?</v>
      </c>
      <c r="B744" s="19">
        <v>45061</v>
      </c>
      <c r="C744" s="22">
        <v>89005040</v>
      </c>
      <c r="D744" s="10" t="s">
        <v>1821</v>
      </c>
      <c r="E744" s="11" t="str">
        <f>CONCATENATE("https://fjong.com/admin/pages/edit-",LEFT(D744,FIND(".",D744) - 1),"/",D744)</f>
        <v>https://fjong.com/admin/pages/edit-outfit/outfit.93dcb93c8c104b50bcfe3d83b36e1d53</v>
      </c>
      <c r="F744" s="23" t="s">
        <v>1822</v>
      </c>
      <c r="G744" s="23" t="s">
        <v>199</v>
      </c>
      <c r="H744" s="23" t="s">
        <v>199</v>
      </c>
      <c r="I744" s="12" t="b">
        <f>VLOOKUP(H744,'Partner info'!$A$3:$B$100,2,FALSE)</f>
        <v>1</v>
      </c>
      <c r="J744" s="13" t="s">
        <v>24</v>
      </c>
      <c r="K744" s="14" t="s">
        <v>25</v>
      </c>
      <c r="L744" s="15" t="s">
        <v>445</v>
      </c>
      <c r="M744" s="16"/>
      <c r="N744" s="16"/>
      <c r="O744" s="12">
        <v>2200</v>
      </c>
      <c r="P744" s="12">
        <v>849</v>
      </c>
      <c r="Q744" s="21" t="s">
        <v>52</v>
      </c>
      <c r="R744" s="18" t="b">
        <v>0</v>
      </c>
      <c r="S744" s="18" t="b">
        <v>1</v>
      </c>
      <c r="T744" s="18" t="b">
        <v>0</v>
      </c>
      <c r="U744" s="18" t="b">
        <v>0</v>
      </c>
    </row>
    <row r="745" spans="1:21" ht="12.75">
      <c r="A745" s="8" t="e">
        <f t="shared" ca="1" si="61"/>
        <v>#NAME?</v>
      </c>
      <c r="B745" s="19">
        <v>44819</v>
      </c>
      <c r="C745" s="9">
        <v>88100896</v>
      </c>
      <c r="D745" s="10" t="s">
        <v>2946</v>
      </c>
      <c r="E745" s="20" t="s">
        <v>2947</v>
      </c>
      <c r="F745" s="12" t="s">
        <v>2948</v>
      </c>
      <c r="G745" s="12" t="s">
        <v>56</v>
      </c>
      <c r="H745" s="12" t="s">
        <v>57</v>
      </c>
      <c r="I745" s="12" t="b">
        <f>VLOOKUP(H745,'Partner info'!$A$3:$B$100,2,FALSE)</f>
        <v>1</v>
      </c>
      <c r="J745" s="13" t="s">
        <v>24</v>
      </c>
      <c r="K745" s="14" t="s">
        <v>25</v>
      </c>
      <c r="L745" s="15" t="s">
        <v>38</v>
      </c>
      <c r="M745" s="16" t="s">
        <v>2299</v>
      </c>
      <c r="N745" s="16"/>
      <c r="O745" s="12">
        <v>10100</v>
      </c>
      <c r="P745" s="12">
        <v>1999</v>
      </c>
      <c r="Q745" s="21" t="s">
        <v>52</v>
      </c>
      <c r="R745" s="18" t="b">
        <v>0</v>
      </c>
      <c r="S745" s="18" t="b">
        <v>1</v>
      </c>
      <c r="T745" s="18" t="b">
        <v>1</v>
      </c>
      <c r="U745" s="18" t="b">
        <v>1</v>
      </c>
    </row>
    <row r="746" spans="1:21" ht="12.75">
      <c r="A746" s="8" t="e">
        <f t="shared" ca="1" si="61"/>
        <v>#NAME?</v>
      </c>
      <c r="B746" s="19">
        <v>44803</v>
      </c>
      <c r="C746" s="9">
        <v>88100796</v>
      </c>
      <c r="D746" s="10" t="s">
        <v>1748</v>
      </c>
      <c r="E746" s="20" t="s">
        <v>1749</v>
      </c>
      <c r="F746" s="12" t="s">
        <v>1750</v>
      </c>
      <c r="G746" s="12" t="s">
        <v>216</v>
      </c>
      <c r="H746" s="12" t="s">
        <v>57</v>
      </c>
      <c r="I746" s="12" t="b">
        <f>VLOOKUP(H746,'Partner info'!$A$3:$B$100,2,FALSE)</f>
        <v>1</v>
      </c>
      <c r="J746" s="13" t="s">
        <v>24</v>
      </c>
      <c r="K746" s="14" t="s">
        <v>25</v>
      </c>
      <c r="L746" s="15" t="s">
        <v>445</v>
      </c>
      <c r="M746" s="16"/>
      <c r="N746" s="16"/>
      <c r="O746" s="12">
        <v>2700</v>
      </c>
      <c r="P746" s="12">
        <v>1049</v>
      </c>
      <c r="Q746" s="21" t="s">
        <v>190</v>
      </c>
      <c r="R746" s="18" t="b">
        <v>0</v>
      </c>
      <c r="S746" s="18" t="b">
        <v>0</v>
      </c>
      <c r="T746" s="18" t="b">
        <v>0</v>
      </c>
      <c r="U746" s="18" t="b">
        <v>0</v>
      </c>
    </row>
    <row r="747" spans="1:21" ht="12.75">
      <c r="A747" s="8" t="e">
        <f t="shared" ca="1" si="61"/>
        <v>#NAME?</v>
      </c>
      <c r="B747" s="19">
        <v>45188</v>
      </c>
      <c r="C747" s="22">
        <v>89007279</v>
      </c>
      <c r="D747" s="10" t="s">
        <v>2344</v>
      </c>
      <c r="E747" s="11" t="str">
        <f>CONCATENATE("https://fjong.com/admin/pages/edit-",LEFT(D747,FIND(".",D747) - 1),"/",D747)</f>
        <v>https://fjong.com/admin/pages/edit-outfit/outfit.94c2aa4bbb244470a65c268164cc2bcf</v>
      </c>
      <c r="F747" s="23" t="s">
        <v>2341</v>
      </c>
      <c r="G747" s="23" t="s">
        <v>2259</v>
      </c>
      <c r="H747" s="12" t="s">
        <v>2259</v>
      </c>
      <c r="I747" s="12" t="b">
        <f>VLOOKUP(H747,'Partner info'!$A$3:$B$100,2,FALSE)</f>
        <v>1</v>
      </c>
      <c r="J747" s="13" t="s">
        <v>24</v>
      </c>
      <c r="K747" s="14" t="s">
        <v>25</v>
      </c>
      <c r="L747" s="15" t="s">
        <v>445</v>
      </c>
      <c r="M747" s="16"/>
      <c r="N747" s="16"/>
      <c r="O747" s="12">
        <v>1700</v>
      </c>
      <c r="P747" s="12">
        <v>699</v>
      </c>
      <c r="Q747" s="12"/>
      <c r="R747" s="18" t="b">
        <v>1</v>
      </c>
      <c r="S747" s="18" t="b">
        <v>0</v>
      </c>
      <c r="T747" s="18" t="b">
        <v>0</v>
      </c>
      <c r="U747" s="18" t="b">
        <v>0</v>
      </c>
    </row>
    <row r="748" spans="1:21" ht="12.75">
      <c r="A748" s="8" t="e">
        <f t="shared" ca="1" si="61"/>
        <v>#NAME?</v>
      </c>
      <c r="B748" s="9" t="s">
        <v>20</v>
      </c>
      <c r="C748" s="78">
        <v>88100025</v>
      </c>
      <c r="D748" s="25" t="s">
        <v>575</v>
      </c>
      <c r="E748" s="79" t="s">
        <v>576</v>
      </c>
      <c r="F748" s="26" t="s">
        <v>577</v>
      </c>
      <c r="G748" s="26" t="s">
        <v>578</v>
      </c>
      <c r="H748" s="26" t="s">
        <v>32</v>
      </c>
      <c r="I748" s="12" t="b">
        <f>VLOOKUP(H748,'Partner info'!$A$3:$B$100,2,FALSE)</f>
        <v>1</v>
      </c>
      <c r="J748" s="13" t="s">
        <v>24</v>
      </c>
      <c r="K748" s="14" t="s">
        <v>25</v>
      </c>
      <c r="L748" s="15" t="s">
        <v>445</v>
      </c>
      <c r="M748" s="16"/>
      <c r="N748" s="16"/>
      <c r="O748" s="12">
        <v>2000</v>
      </c>
      <c r="P748" s="12">
        <v>799</v>
      </c>
      <c r="Q748" s="12"/>
      <c r="R748" s="18" t="b">
        <v>1</v>
      </c>
      <c r="S748" s="18" t="b">
        <v>0</v>
      </c>
      <c r="T748" s="18" t="b">
        <v>0</v>
      </c>
      <c r="U748" s="18" t="b">
        <v>0</v>
      </c>
    </row>
    <row r="749" spans="1:21" ht="12.75">
      <c r="A749" s="8" t="e">
        <f t="shared" ca="1" si="61"/>
        <v>#NAME?</v>
      </c>
      <c r="B749" s="19" t="s">
        <v>20</v>
      </c>
      <c r="C749" s="9">
        <v>88100748</v>
      </c>
      <c r="D749" s="10" t="s">
        <v>2214</v>
      </c>
      <c r="E749" s="20" t="str">
        <f>CONCATENATE("https://fjong.com/admin/pages/edit-",LEFT(D749,FIND(".",D749) - 1),"/",D749)</f>
        <v>https://fjong.com/admin/pages/edit-outfit/outfit.95094b40075b4c008858b298350d2f5c</v>
      </c>
      <c r="F749" s="12" t="s">
        <v>2215</v>
      </c>
      <c r="G749" s="12" t="s">
        <v>216</v>
      </c>
      <c r="H749" s="12" t="s">
        <v>57</v>
      </c>
      <c r="I749" s="12" t="b">
        <f>VLOOKUP(H749,'Partner info'!$A$3:$B$100,2,FALSE)</f>
        <v>1</v>
      </c>
      <c r="J749" s="13" t="s">
        <v>24</v>
      </c>
      <c r="K749" s="14" t="s">
        <v>25</v>
      </c>
      <c r="L749" s="15" t="s">
        <v>445</v>
      </c>
      <c r="M749" s="16"/>
      <c r="N749" s="16"/>
      <c r="O749" s="12">
        <v>3500</v>
      </c>
      <c r="P749" s="21">
        <v>1400</v>
      </c>
      <c r="Q749" s="21"/>
      <c r="R749" s="18" t="b">
        <v>0</v>
      </c>
      <c r="S749" s="18" t="b">
        <v>0</v>
      </c>
      <c r="T749" s="18" t="b">
        <v>0</v>
      </c>
      <c r="U749" s="18" t="b">
        <v>0</v>
      </c>
    </row>
    <row r="750" spans="1:21" ht="12.75">
      <c r="A750" s="8" t="e">
        <f t="shared" ca="1" si="61"/>
        <v>#NAME?</v>
      </c>
      <c r="B750" s="9" t="s">
        <v>20</v>
      </c>
      <c r="C750" s="9" t="s">
        <v>1973</v>
      </c>
      <c r="D750" s="10" t="s">
        <v>1974</v>
      </c>
      <c r="E750" s="11" t="str">
        <f>CONCATENATE("https://fjong.com/admin/pages/edit-",LEFT(D750,FIND(".",D750) - 1),"/",D750)</f>
        <v>https://fjong.com/admin/pages/edit-outfit/outfit.952f52853dcb44b69cd0acb148281432</v>
      </c>
      <c r="F750" s="12" t="s">
        <v>1975</v>
      </c>
      <c r="G750" s="12" t="s">
        <v>994</v>
      </c>
      <c r="H750" s="12" t="s">
        <v>89</v>
      </c>
      <c r="I750" s="12" t="b">
        <f>VLOOKUP(H750,'Partner info'!$A$3:$B$100,2,FALSE)</f>
        <v>1</v>
      </c>
      <c r="J750" s="13" t="s">
        <v>24</v>
      </c>
      <c r="K750" s="14" t="s">
        <v>25</v>
      </c>
      <c r="L750" s="15" t="s">
        <v>445</v>
      </c>
      <c r="M750" s="16"/>
      <c r="N750" s="16" t="s">
        <v>2309</v>
      </c>
      <c r="O750" s="12">
        <v>2500</v>
      </c>
      <c r="P750" s="12">
        <v>899</v>
      </c>
      <c r="Q750" s="21" t="s">
        <v>190</v>
      </c>
      <c r="R750" s="18" t="b">
        <v>0</v>
      </c>
      <c r="S750" s="18" t="b">
        <v>0</v>
      </c>
      <c r="T750" s="18" t="b">
        <v>0</v>
      </c>
      <c r="U750" s="18" t="b">
        <v>0</v>
      </c>
    </row>
    <row r="751" spans="1:21" ht="12.75">
      <c r="A751" s="8" t="e">
        <f t="shared" ca="1" si="61"/>
        <v>#NAME?</v>
      </c>
      <c r="B751" s="9" t="s">
        <v>20</v>
      </c>
      <c r="C751" s="9" t="s">
        <v>2516</v>
      </c>
      <c r="D751" s="10" t="s">
        <v>2517</v>
      </c>
      <c r="E751" s="11" t="str">
        <f>CONCATENATE("https://fjong.com/admin/pages/edit-",LEFT(D751,FIND(".",D751) - 1),"/",D751)</f>
        <v>https://fjong.com/admin/pages/edit-outfit/outfit.956816bd188e438bb8e54216b6a80ec0</v>
      </c>
      <c r="F751" s="12" t="s">
        <v>2518</v>
      </c>
      <c r="G751" s="12" t="s">
        <v>136</v>
      </c>
      <c r="H751" s="12" t="s">
        <v>137</v>
      </c>
      <c r="I751" s="12" t="b">
        <f>VLOOKUP(H751,'Partner info'!$A$3:$B$100,2,FALSE)</f>
        <v>1</v>
      </c>
      <c r="J751" s="13" t="s">
        <v>24</v>
      </c>
      <c r="K751" s="14" t="s">
        <v>25</v>
      </c>
      <c r="L751" s="15" t="s">
        <v>445</v>
      </c>
      <c r="M751" s="16"/>
      <c r="N751" s="16"/>
      <c r="O751" s="12">
        <v>2700</v>
      </c>
      <c r="P751" s="12">
        <v>1049</v>
      </c>
      <c r="Q751" s="21" t="s">
        <v>190</v>
      </c>
      <c r="R751" s="18" t="b">
        <v>0</v>
      </c>
      <c r="S751" s="18" t="b">
        <v>0</v>
      </c>
      <c r="T751" s="18" t="b">
        <v>0</v>
      </c>
      <c r="U751" s="18" t="b">
        <v>0</v>
      </c>
    </row>
    <row r="752" spans="1:21" ht="12.75">
      <c r="A752" s="1" t="e">
        <f t="shared" ca="1" si="61"/>
        <v>#NAME?</v>
      </c>
      <c r="B752" s="19">
        <v>45184</v>
      </c>
      <c r="C752" s="22" t="s">
        <v>20</v>
      </c>
      <c r="D752" s="81" t="s">
        <v>3040</v>
      </c>
      <c r="E752" s="11" t="str">
        <f>CONCATENATE("https://fjong.com/admin/pages/edit-",LEFT(D752,FIND(".",D752) - 1),"/",D752)</f>
        <v>https://fjong.com/admin/pages/edit-outfit/outfit.95a9732c69cb1e4c</v>
      </c>
      <c r="F752" s="23" t="s">
        <v>3041</v>
      </c>
      <c r="G752" s="23" t="s">
        <v>275</v>
      </c>
      <c r="H752" s="12" t="s">
        <v>32</v>
      </c>
      <c r="I752" s="12" t="b">
        <f>VLOOKUP(H752,'Partner info'!$A$3:$B$100,2,FALSE)</f>
        <v>1</v>
      </c>
      <c r="J752" s="13" t="s">
        <v>24</v>
      </c>
      <c r="K752" s="14" t="s">
        <v>25</v>
      </c>
      <c r="L752" s="15" t="s">
        <v>445</v>
      </c>
      <c r="M752" s="16"/>
      <c r="N752" s="16"/>
      <c r="O752" s="12">
        <v>1300</v>
      </c>
      <c r="P752" s="12">
        <f>O752*0.2</f>
        <v>260</v>
      </c>
      <c r="Q752" s="21" t="s">
        <v>52</v>
      </c>
      <c r="R752" s="18" t="b">
        <v>0</v>
      </c>
      <c r="S752" s="18" t="b">
        <v>1</v>
      </c>
      <c r="T752" s="18" t="b">
        <v>1</v>
      </c>
      <c r="U752" s="18" t="b">
        <v>1</v>
      </c>
    </row>
    <row r="753" spans="1:21" ht="12.75">
      <c r="A753" s="1" t="e">
        <f t="shared" ca="1" si="61"/>
        <v>#NAME?</v>
      </c>
      <c r="B753" s="9" t="s">
        <v>295</v>
      </c>
      <c r="C753" s="22">
        <v>88001570</v>
      </c>
      <c r="D753" s="23" t="s">
        <v>452</v>
      </c>
      <c r="E753" s="11" t="str">
        <f>CONCATENATE("https://fjong.com/admin/pages/edit-",LEFT(D753,FIND(".",D753) - 1),"/",D753)</f>
        <v>https://fjong.com/admin/pages/edit-outfit/outfit.95c292eefaa5453bbb381c3117b7b152</v>
      </c>
      <c r="F753" s="23" t="s">
        <v>453</v>
      </c>
      <c r="G753" s="23" t="s">
        <v>364</v>
      </c>
      <c r="H753" s="12" t="s">
        <v>32</v>
      </c>
      <c r="I753" s="12" t="b">
        <f>VLOOKUP(H753,'Partner info'!$A$3:$B$100,2,FALSE)</f>
        <v>1</v>
      </c>
      <c r="J753" s="13" t="s">
        <v>24</v>
      </c>
      <c r="K753" s="14" t="s">
        <v>25</v>
      </c>
      <c r="L753" s="15" t="s">
        <v>445</v>
      </c>
      <c r="M753" s="16"/>
      <c r="N753" s="16" t="s">
        <v>344</v>
      </c>
      <c r="O753" s="21">
        <v>3800</v>
      </c>
      <c r="P753" s="12">
        <v>1520</v>
      </c>
      <c r="Q753" s="12"/>
      <c r="R753" s="18" t="b">
        <v>1</v>
      </c>
      <c r="S753" s="18" t="b">
        <v>0</v>
      </c>
      <c r="T753" s="18" t="b">
        <v>0</v>
      </c>
      <c r="U753" s="18" t="b">
        <v>0</v>
      </c>
    </row>
    <row r="754" spans="1:21" ht="12.75">
      <c r="A754" s="1" t="e">
        <f t="shared" ca="1" si="61"/>
        <v>#NAME?</v>
      </c>
      <c r="B754" s="19">
        <v>45184</v>
      </c>
      <c r="C754" s="22">
        <v>89010400</v>
      </c>
      <c r="D754" s="81" t="s">
        <v>2992</v>
      </c>
      <c r="E754" s="11" t="str">
        <f>CONCATENATE("https://fjong.com/admin/pages/edit-",LEFT(D754,FIND(".",D754) - 1),"/",D754)</f>
        <v>https://fjong.com/admin/pages/edit-outfit/outfit.960b1878176f4d0e9e11f643f691f5da</v>
      </c>
      <c r="F754" s="82" t="s">
        <v>2993</v>
      </c>
      <c r="G754" s="23" t="s">
        <v>2994</v>
      </c>
      <c r="H754" s="83" t="s">
        <v>89</v>
      </c>
      <c r="I754" s="12" t="b">
        <f>VLOOKUP(H754,'Partner info'!$A$3:$B$100,2,FALSE)</f>
        <v>1</v>
      </c>
      <c r="J754" s="13" t="s">
        <v>24</v>
      </c>
      <c r="K754" s="14" t="s">
        <v>25</v>
      </c>
      <c r="L754" s="15" t="s">
        <v>445</v>
      </c>
      <c r="M754" s="16"/>
      <c r="N754" s="16" t="s">
        <v>344</v>
      </c>
      <c r="O754" s="21">
        <v>2100</v>
      </c>
      <c r="P754" s="12">
        <v>840</v>
      </c>
      <c r="Q754" s="12"/>
      <c r="R754" s="18" t="b">
        <v>1</v>
      </c>
      <c r="S754" s="18" t="b">
        <v>0</v>
      </c>
      <c r="T754" s="18" t="b">
        <v>0</v>
      </c>
      <c r="U754" s="18" t="b">
        <v>0</v>
      </c>
    </row>
    <row r="755" spans="1:21" ht="12.75">
      <c r="A755" s="1" t="e">
        <f t="shared" ca="1" si="61"/>
        <v>#NAME?</v>
      </c>
      <c r="B755" s="9" t="s">
        <v>3078</v>
      </c>
      <c r="C755" s="22">
        <v>89004214</v>
      </c>
      <c r="D755" s="10" t="s">
        <v>3353</v>
      </c>
      <c r="E755" s="11" t="str">
        <f>CONCATENATE("https://fjong.com/admin/pages/edit-",LEFT(D755,FIND(".",D755) - 1),"/",D755)</f>
        <v>https://fjong.com/admin/pages/edit-outfit/outfit.967fb53dc47c45cdab34eb94cce391bf</v>
      </c>
      <c r="F755" s="23" t="s">
        <v>3354</v>
      </c>
      <c r="G755" s="23" t="s">
        <v>3208</v>
      </c>
      <c r="H755" s="12" t="s">
        <v>170</v>
      </c>
      <c r="I755" s="12" t="b">
        <f>VLOOKUP(H755,'Partner info'!$A$3:$B$100,2,FALSE)</f>
        <v>1</v>
      </c>
      <c r="J755" s="13" t="s">
        <v>24</v>
      </c>
      <c r="K755" s="14" t="s">
        <v>25</v>
      </c>
      <c r="L755" s="15" t="s">
        <v>445</v>
      </c>
      <c r="M755" s="16"/>
      <c r="N755" s="16" t="s">
        <v>2318</v>
      </c>
      <c r="O755" s="21">
        <v>3200</v>
      </c>
      <c r="P755" s="21">
        <f t="shared" ref="P755:P764" si="62">O755-(O755*0.6)</f>
        <v>1280</v>
      </c>
      <c r="Q755" s="21" t="s">
        <v>190</v>
      </c>
      <c r="R755" s="18" t="b">
        <v>0</v>
      </c>
      <c r="S755" s="18" t="b">
        <v>0</v>
      </c>
      <c r="T755" s="18" t="b">
        <v>0</v>
      </c>
      <c r="U755" s="18" t="b">
        <v>0</v>
      </c>
    </row>
    <row r="756" spans="1:21" ht="12.75">
      <c r="A756" s="1" t="e">
        <f t="shared" ca="1" si="61"/>
        <v>#NAME?</v>
      </c>
      <c r="B756" s="19">
        <v>45092</v>
      </c>
      <c r="C756" s="22">
        <v>88200933</v>
      </c>
      <c r="D756" s="10" t="s">
        <v>1336</v>
      </c>
      <c r="E756" s="11" t="str">
        <f>CONCATENATE("https://fjong.com/admin/pages/edit-",LEFT(D756,FIND(".",D756) - 1),"/",D756)</f>
        <v>https://fjong.com/admin/pages/edit-outfit/outfit.968023fd0b064e9388ac1f02d358b91a</v>
      </c>
      <c r="F756" s="23" t="s">
        <v>1337</v>
      </c>
      <c r="G756" s="12" t="s">
        <v>31</v>
      </c>
      <c r="H756" s="12" t="s">
        <v>31</v>
      </c>
      <c r="I756" s="12" t="b">
        <f>VLOOKUP(H756,'Partner info'!$A$3:$B$100,2,FALSE)</f>
        <v>1</v>
      </c>
      <c r="J756" s="13" t="s">
        <v>24</v>
      </c>
      <c r="K756" s="14" t="s">
        <v>25</v>
      </c>
      <c r="L756" s="15" t="s">
        <v>445</v>
      </c>
      <c r="M756" s="16"/>
      <c r="N756" s="16" t="s">
        <v>2318</v>
      </c>
      <c r="O756" s="21">
        <v>3200</v>
      </c>
      <c r="P756" s="21">
        <f t="shared" si="62"/>
        <v>1280</v>
      </c>
      <c r="Q756" s="21" t="s">
        <v>139</v>
      </c>
      <c r="R756" s="18" t="b">
        <v>0</v>
      </c>
      <c r="S756" s="18" t="b">
        <v>0</v>
      </c>
      <c r="T756" s="18" t="b">
        <v>0</v>
      </c>
      <c r="U756" s="18" t="b">
        <v>0</v>
      </c>
    </row>
    <row r="757" spans="1:21" ht="12.75">
      <c r="A757" s="1" t="e">
        <f t="shared" ca="1" si="61"/>
        <v>#NAME?</v>
      </c>
      <c r="B757" s="19">
        <v>44936</v>
      </c>
      <c r="C757" s="9">
        <v>89004037</v>
      </c>
      <c r="D757" s="10" t="s">
        <v>966</v>
      </c>
      <c r="E757" s="20" t="s">
        <v>967</v>
      </c>
      <c r="F757" s="12" t="s">
        <v>968</v>
      </c>
      <c r="G757" s="12" t="s">
        <v>31</v>
      </c>
      <c r="H757" s="12" t="s">
        <v>31</v>
      </c>
      <c r="I757" s="12" t="b">
        <f>VLOOKUP(H757,'Partner info'!$A$3:$B$100,2,FALSE)</f>
        <v>1</v>
      </c>
      <c r="J757" s="13" t="s">
        <v>24</v>
      </c>
      <c r="K757" s="14" t="s">
        <v>25</v>
      </c>
      <c r="L757" s="15" t="s">
        <v>445</v>
      </c>
      <c r="M757" s="16"/>
      <c r="N757" s="16" t="s">
        <v>2318</v>
      </c>
      <c r="O757" s="21">
        <v>3200</v>
      </c>
      <c r="P757" s="21">
        <f t="shared" si="62"/>
        <v>1280</v>
      </c>
      <c r="Q757" s="21" t="s">
        <v>139</v>
      </c>
      <c r="R757" s="18" t="b">
        <v>0</v>
      </c>
      <c r="S757" s="18" t="b">
        <v>0</v>
      </c>
      <c r="T757" s="18" t="b">
        <v>0</v>
      </c>
      <c r="U757" s="18" t="b">
        <v>0</v>
      </c>
    </row>
    <row r="758" spans="1:21" ht="12.75">
      <c r="A758" s="1" t="e">
        <f t="shared" ca="1" si="61"/>
        <v>#NAME?</v>
      </c>
      <c r="B758" s="19" t="s">
        <v>20</v>
      </c>
      <c r="C758" s="9">
        <v>88200133</v>
      </c>
      <c r="D758" s="10" t="s">
        <v>1566</v>
      </c>
      <c r="E758" s="20" t="str">
        <f>CONCATENATE("https://fjong.com/admin/pages/edit-",LEFT(D758,FIND(".",D758) - 1),"/",D758)</f>
        <v>https://fjong.com/admin/pages/edit-outfit/outfit.969f20ac829c4c9b91d7f91b50bbf145</v>
      </c>
      <c r="F758" s="12" t="s">
        <v>1567</v>
      </c>
      <c r="G758" s="12" t="s">
        <v>523</v>
      </c>
      <c r="H758" s="12" t="s">
        <v>57</v>
      </c>
      <c r="I758" s="12" t="b">
        <f>VLOOKUP(H758,'Partner info'!$A$3:$B$100,2,FALSE)</f>
        <v>1</v>
      </c>
      <c r="J758" s="13" t="s">
        <v>24</v>
      </c>
      <c r="K758" s="14" t="s">
        <v>25</v>
      </c>
      <c r="L758" s="15" t="s">
        <v>445</v>
      </c>
      <c r="M758" s="16"/>
      <c r="N758" s="16" t="s">
        <v>2318</v>
      </c>
      <c r="O758" s="21">
        <v>3200</v>
      </c>
      <c r="P758" s="21">
        <f t="shared" si="62"/>
        <v>1280</v>
      </c>
      <c r="Q758" s="21" t="s">
        <v>139</v>
      </c>
      <c r="R758" s="18" t="b">
        <v>0</v>
      </c>
      <c r="S758" s="18" t="b">
        <v>0</v>
      </c>
      <c r="T758" s="18" t="b">
        <v>0</v>
      </c>
      <c r="U758" s="18" t="b">
        <v>0</v>
      </c>
    </row>
    <row r="759" spans="1:21" ht="12.75">
      <c r="A759" s="1" t="e">
        <f t="shared" ca="1" si="61"/>
        <v>#NAME?</v>
      </c>
      <c r="B759" s="19" t="s">
        <v>20</v>
      </c>
      <c r="C759" s="24">
        <v>88100753</v>
      </c>
      <c r="D759" s="10" t="s">
        <v>2475</v>
      </c>
      <c r="E759" s="20" t="str">
        <f>CONCATENATE("https://fjong.com/admin/pages/edit-",LEFT(D759,FIND(".",D759) - 1),"/",D759)</f>
        <v>https://fjong.com/admin/pages/edit-outfit/outfit.96a155450719462f90835d3aa3067946</v>
      </c>
      <c r="F759" s="12" t="s">
        <v>2476</v>
      </c>
      <c r="G759" s="12" t="s">
        <v>697</v>
      </c>
      <c r="H759" s="12" t="s">
        <v>57</v>
      </c>
      <c r="I759" s="12" t="b">
        <f>VLOOKUP(H759,'Partner info'!$A$3:$B$100,2,FALSE)</f>
        <v>1</v>
      </c>
      <c r="J759" s="13" t="s">
        <v>24</v>
      </c>
      <c r="K759" s="14" t="s">
        <v>25</v>
      </c>
      <c r="L759" s="15" t="s">
        <v>445</v>
      </c>
      <c r="M759" s="16"/>
      <c r="N759" s="16" t="s">
        <v>2318</v>
      </c>
      <c r="O759" s="21">
        <v>2300</v>
      </c>
      <c r="P759" s="21">
        <f t="shared" si="62"/>
        <v>920</v>
      </c>
      <c r="Q759" s="21" t="s">
        <v>190</v>
      </c>
      <c r="R759" s="18" t="b">
        <v>0</v>
      </c>
      <c r="S759" s="18" t="b">
        <v>0</v>
      </c>
      <c r="T759" s="18" t="b">
        <v>0</v>
      </c>
      <c r="U759" s="18" t="b">
        <v>0</v>
      </c>
    </row>
    <row r="760" spans="1:21" ht="12.75">
      <c r="A760" s="1" t="e">
        <f t="shared" ca="1" si="61"/>
        <v>#NAME?</v>
      </c>
      <c r="B760" s="19">
        <v>45184</v>
      </c>
      <c r="C760" s="22">
        <v>89013382</v>
      </c>
      <c r="D760" s="81" t="s">
        <v>2997</v>
      </c>
      <c r="E760" s="11" t="str">
        <f>CONCATENATE("https://fjong.com/admin/pages/edit-",LEFT(D760,FIND(".",D760) - 1),"/",D760)</f>
        <v>https://fjong.com/admin/pages/edit-outfit/outfit.96cb494dcb47696b</v>
      </c>
      <c r="F760" s="82" t="s">
        <v>1695</v>
      </c>
      <c r="G760" s="23" t="s">
        <v>99</v>
      </c>
      <c r="H760" s="83" t="s">
        <v>32</v>
      </c>
      <c r="I760" s="12" t="b">
        <f>VLOOKUP(H760,'Partner info'!$A$3:$B$100,2,FALSE)</f>
        <v>1</v>
      </c>
      <c r="J760" s="13" t="s">
        <v>24</v>
      </c>
      <c r="K760" s="14" t="s">
        <v>25</v>
      </c>
      <c r="L760" s="15" t="s">
        <v>445</v>
      </c>
      <c r="M760" s="16"/>
      <c r="N760" s="16" t="s">
        <v>2318</v>
      </c>
      <c r="O760" s="12">
        <v>600</v>
      </c>
      <c r="P760" s="12">
        <f t="shared" si="62"/>
        <v>240</v>
      </c>
      <c r="Q760" s="21" t="s">
        <v>40</v>
      </c>
      <c r="R760" s="18" t="b">
        <v>0</v>
      </c>
      <c r="S760" s="18" t="b">
        <v>0</v>
      </c>
      <c r="T760" s="18" t="b">
        <v>0</v>
      </c>
      <c r="U760" s="18" t="b">
        <v>0</v>
      </c>
    </row>
    <row r="761" spans="1:21" ht="12.75">
      <c r="A761" s="1" t="e">
        <f t="shared" ca="1" si="61"/>
        <v>#NAME?</v>
      </c>
      <c r="B761" s="9" t="s">
        <v>20</v>
      </c>
      <c r="C761" s="9">
        <v>88001990</v>
      </c>
      <c r="D761" s="12" t="s">
        <v>1987</v>
      </c>
      <c r="E761" s="11" t="str">
        <f>CONCATENATE("https://fjong.com/admin/pages/edit-",LEFT(D761,FIND(".",D761) - 1),"/",D761)</f>
        <v>https://fjong.com/admin/pages/edit-outfit/outfit.96f7210a2ae0aa93</v>
      </c>
      <c r="F761" s="12" t="s">
        <v>1988</v>
      </c>
      <c r="G761" s="12" t="s">
        <v>31</v>
      </c>
      <c r="H761" s="12" t="s">
        <v>32</v>
      </c>
      <c r="I761" s="12" t="b">
        <f>VLOOKUP(H761,'Partner info'!$A$3:$B$100,2,FALSE)</f>
        <v>1</v>
      </c>
      <c r="J761" s="13" t="s">
        <v>24</v>
      </c>
      <c r="K761" s="14" t="s">
        <v>25</v>
      </c>
      <c r="L761" s="15" t="s">
        <v>445</v>
      </c>
      <c r="M761" s="16"/>
      <c r="N761" s="16" t="s">
        <v>2318</v>
      </c>
      <c r="O761" s="12">
        <v>600</v>
      </c>
      <c r="P761" s="12">
        <f t="shared" si="62"/>
        <v>240</v>
      </c>
      <c r="Q761" s="21" t="s">
        <v>52</v>
      </c>
      <c r="R761" s="18" t="b">
        <v>0</v>
      </c>
      <c r="S761" s="18" t="b">
        <v>1</v>
      </c>
      <c r="T761" s="18" t="b">
        <v>0</v>
      </c>
      <c r="U761" s="18" t="b">
        <v>0</v>
      </c>
    </row>
    <row r="762" spans="1:21" ht="12.75">
      <c r="A762" s="1" t="e">
        <f t="shared" ca="1" si="61"/>
        <v>#NAME?</v>
      </c>
      <c r="B762" s="19">
        <v>44858</v>
      </c>
      <c r="C762" s="9">
        <v>88001216</v>
      </c>
      <c r="D762" s="10" t="s">
        <v>995</v>
      </c>
      <c r="E762" s="20" t="s">
        <v>996</v>
      </c>
      <c r="F762" s="12" t="s">
        <v>997</v>
      </c>
      <c r="G762" s="12" t="s">
        <v>294</v>
      </c>
      <c r="H762" s="12" t="s">
        <v>32</v>
      </c>
      <c r="I762" s="12" t="b">
        <f>VLOOKUP(H762,'Partner info'!$A$3:$B$100,2,FALSE)</f>
        <v>1</v>
      </c>
      <c r="J762" s="13" t="s">
        <v>24</v>
      </c>
      <c r="K762" s="14" t="s">
        <v>25</v>
      </c>
      <c r="L762" s="15" t="s">
        <v>445</v>
      </c>
      <c r="M762" s="16"/>
      <c r="N762" s="16" t="s">
        <v>2318</v>
      </c>
      <c r="O762" s="12">
        <v>600</v>
      </c>
      <c r="P762" s="12">
        <f t="shared" si="62"/>
        <v>240</v>
      </c>
      <c r="Q762" s="21" t="s">
        <v>52</v>
      </c>
      <c r="R762" s="18" t="b">
        <v>0</v>
      </c>
      <c r="S762" s="18" t="b">
        <v>1</v>
      </c>
      <c r="T762" s="18" t="b">
        <v>0</v>
      </c>
      <c r="U762" s="18" t="b">
        <v>0</v>
      </c>
    </row>
    <row r="763" spans="1:21" ht="12.75">
      <c r="A763" s="1" t="e">
        <f t="shared" ca="1" si="61"/>
        <v>#NAME?</v>
      </c>
      <c r="B763" s="19">
        <v>45184</v>
      </c>
      <c r="C763" s="22">
        <v>89004776</v>
      </c>
      <c r="D763" s="81" t="s">
        <v>2871</v>
      </c>
      <c r="E763" s="11" t="str">
        <f>CONCATENATE("https://fjong.com/admin/pages/edit-",LEFT(D763,FIND(".",D763) - 1),"/",D763)</f>
        <v>https://fjong.com/admin/pages/edit-outfit/outfit.974d30a77aa54f49bc18506e4473a219</v>
      </c>
      <c r="F763" s="82" t="s">
        <v>2872</v>
      </c>
      <c r="G763" s="23" t="s">
        <v>740</v>
      </c>
      <c r="H763" s="83" t="s">
        <v>2873</v>
      </c>
      <c r="I763" s="12" t="e">
        <f>VLOOKUP(H763,'Partner info'!$A$3:$B$100,2,FALSE)</f>
        <v>#N/A</v>
      </c>
      <c r="J763" s="13" t="s">
        <v>24</v>
      </c>
      <c r="K763" s="14" t="s">
        <v>25</v>
      </c>
      <c r="L763" s="15" t="s">
        <v>445</v>
      </c>
      <c r="M763" s="16"/>
      <c r="N763" s="16" t="s">
        <v>2318</v>
      </c>
      <c r="O763" s="12">
        <v>600</v>
      </c>
      <c r="P763" s="12">
        <f t="shared" si="62"/>
        <v>240</v>
      </c>
      <c r="Q763" s="21" t="s">
        <v>52</v>
      </c>
      <c r="R763" s="18" t="b">
        <v>0</v>
      </c>
      <c r="S763" s="18" t="b">
        <v>1</v>
      </c>
      <c r="T763" s="18" t="b">
        <v>0</v>
      </c>
      <c r="U763" s="18" t="b">
        <v>0</v>
      </c>
    </row>
    <row r="764" spans="1:21" ht="12.75">
      <c r="A764" s="1" t="e">
        <f t="shared" ca="1" si="61"/>
        <v>#NAME?</v>
      </c>
      <c r="B764" s="9" t="s">
        <v>295</v>
      </c>
      <c r="C764" s="22">
        <v>88000711</v>
      </c>
      <c r="D764" s="10" t="s">
        <v>1412</v>
      </c>
      <c r="E764" s="11" t="str">
        <f>CONCATENATE("https://fjong.com/admin/pages/edit-",LEFT(D764,FIND(".",D764) - 1),"/",D764)</f>
        <v>https://fjong.com/admin/pages/edit-outfit/outfit.9783c1172c5cfab5</v>
      </c>
      <c r="F764" s="23" t="s">
        <v>1413</v>
      </c>
      <c r="G764" s="23" t="s">
        <v>1408</v>
      </c>
      <c r="H764" s="12" t="s">
        <v>299</v>
      </c>
      <c r="I764" s="12" t="b">
        <f>VLOOKUP(H764,'Partner info'!$A$3:$B$100,2,FALSE)</f>
        <v>1</v>
      </c>
      <c r="J764" s="13" t="s">
        <v>24</v>
      </c>
      <c r="K764" s="14" t="s">
        <v>25</v>
      </c>
      <c r="L764" s="15" t="s">
        <v>445</v>
      </c>
      <c r="M764" s="16"/>
      <c r="N764" s="16" t="s">
        <v>2318</v>
      </c>
      <c r="O764" s="12">
        <v>600</v>
      </c>
      <c r="P764" s="12">
        <f t="shared" si="62"/>
        <v>240</v>
      </c>
      <c r="Q764" s="21" t="s">
        <v>52</v>
      </c>
      <c r="R764" s="18" t="b">
        <v>0</v>
      </c>
      <c r="S764" s="18" t="b">
        <v>1</v>
      </c>
      <c r="T764" s="18" t="b">
        <v>0</v>
      </c>
      <c r="U764" s="18" t="b">
        <v>0</v>
      </c>
    </row>
    <row r="765" spans="1:21" ht="12.75">
      <c r="A765" s="1" t="e">
        <f t="shared" ca="1" si="61"/>
        <v>#NAME?</v>
      </c>
      <c r="B765" s="19">
        <v>44858</v>
      </c>
      <c r="C765" s="9">
        <v>88001668</v>
      </c>
      <c r="D765" s="10" t="s">
        <v>1768</v>
      </c>
      <c r="E765" s="20" t="s">
        <v>1769</v>
      </c>
      <c r="F765" s="12" t="s">
        <v>1770</v>
      </c>
      <c r="G765" s="12" t="s">
        <v>364</v>
      </c>
      <c r="H765" s="12" t="s">
        <v>32</v>
      </c>
      <c r="I765" s="12" t="b">
        <f>VLOOKUP(H765,'Partner info'!$A$3:$B$100,2,FALSE)</f>
        <v>1</v>
      </c>
      <c r="J765" s="13" t="s">
        <v>24</v>
      </c>
      <c r="K765" s="14" t="s">
        <v>25</v>
      </c>
      <c r="L765" s="15" t="s">
        <v>445</v>
      </c>
      <c r="M765" s="16"/>
      <c r="N765" s="16" t="s">
        <v>2318</v>
      </c>
      <c r="O765" s="21">
        <v>3500</v>
      </c>
      <c r="P765" s="12">
        <v>950</v>
      </c>
      <c r="Q765" s="21" t="s">
        <v>145</v>
      </c>
      <c r="R765" s="18" t="b">
        <v>0</v>
      </c>
      <c r="S765" s="18" t="b">
        <v>0</v>
      </c>
      <c r="T765" s="18" t="b">
        <v>0</v>
      </c>
      <c r="U765" s="18" t="b">
        <v>0</v>
      </c>
    </row>
    <row r="766" spans="1:21" ht="12.75">
      <c r="A766" s="1" t="e">
        <f t="shared" ca="1" si="61"/>
        <v>#NAME?</v>
      </c>
      <c r="B766" s="9" t="s">
        <v>295</v>
      </c>
      <c r="C766" s="22">
        <v>88000504</v>
      </c>
      <c r="D766" s="10" t="s">
        <v>1414</v>
      </c>
      <c r="E766" s="11" t="str">
        <f>CONCATENATE("https://fjong.com/admin/pages/edit-",LEFT(D766,FIND(".",D766) - 1),"/",D766)</f>
        <v>https://fjong.com/admin/pages/edit-outfit/outfit.97ec221c84bcfbe3</v>
      </c>
      <c r="F766" s="23" t="s">
        <v>1415</v>
      </c>
      <c r="G766" s="23" t="s">
        <v>1393</v>
      </c>
      <c r="H766" s="12" t="s">
        <v>299</v>
      </c>
      <c r="I766" s="12" t="b">
        <f>VLOOKUP(H766,'Partner info'!$A$3:$B$100,2,FALSE)</f>
        <v>1</v>
      </c>
      <c r="J766" s="13" t="s">
        <v>24</v>
      </c>
      <c r="K766" s="14" t="s">
        <v>25</v>
      </c>
      <c r="L766" s="15" t="s">
        <v>445</v>
      </c>
      <c r="M766" s="16"/>
      <c r="N766" s="16" t="s">
        <v>2318</v>
      </c>
      <c r="O766" s="21">
        <v>3500</v>
      </c>
      <c r="P766" s="12">
        <v>950</v>
      </c>
      <c r="Q766" s="21" t="s">
        <v>145</v>
      </c>
      <c r="R766" s="18" t="b">
        <v>0</v>
      </c>
      <c r="S766" s="18" t="b">
        <v>0</v>
      </c>
      <c r="T766" s="18" t="b">
        <v>0</v>
      </c>
      <c r="U766" s="18" t="b">
        <v>0</v>
      </c>
    </row>
    <row r="767" spans="1:21" ht="12.75">
      <c r="A767" s="1" t="e">
        <f t="shared" ca="1" si="61"/>
        <v>#NAME?</v>
      </c>
      <c r="B767" s="19">
        <v>45061</v>
      </c>
      <c r="C767" s="22">
        <v>89003201</v>
      </c>
      <c r="D767" s="10" t="s">
        <v>2662</v>
      </c>
      <c r="E767" s="11" t="str">
        <f>CONCATENATE("https://fjong.com/admin/pages/edit-",LEFT(D767,FIND(".",D767) - 1),"/",D767)</f>
        <v>https://fjong.com/admin/pages/edit-outfit/outfit.980422dcbfca4fadb07e9d0dcd8d0a7d</v>
      </c>
      <c r="F767" s="23" t="s">
        <v>2663</v>
      </c>
      <c r="G767" s="23" t="s">
        <v>618</v>
      </c>
      <c r="H767" s="23" t="s">
        <v>573</v>
      </c>
      <c r="I767" s="12" t="b">
        <f>VLOOKUP(H767,'Partner info'!$A$3:$B$100,2,FALSE)</f>
        <v>1</v>
      </c>
      <c r="J767" s="13" t="s">
        <v>24</v>
      </c>
      <c r="K767" s="14" t="s">
        <v>25</v>
      </c>
      <c r="L767" s="15" t="s">
        <v>445</v>
      </c>
      <c r="M767" s="16"/>
      <c r="N767" s="16" t="s">
        <v>2318</v>
      </c>
      <c r="O767" s="21">
        <v>3500</v>
      </c>
      <c r="P767" s="12">
        <v>950</v>
      </c>
      <c r="Q767" s="21" t="s">
        <v>190</v>
      </c>
      <c r="R767" s="18" t="b">
        <v>0</v>
      </c>
      <c r="S767" s="18" t="b">
        <v>0</v>
      </c>
      <c r="T767" s="18" t="b">
        <v>0</v>
      </c>
      <c r="U767" s="18" t="b">
        <v>0</v>
      </c>
    </row>
    <row r="768" spans="1:21" ht="12.75">
      <c r="A768" s="1" t="e">
        <f t="shared" ca="1" si="61"/>
        <v>#NAME?</v>
      </c>
      <c r="B768" s="19">
        <v>45061</v>
      </c>
      <c r="C768" s="22">
        <v>89003750</v>
      </c>
      <c r="D768" s="10" t="s">
        <v>2562</v>
      </c>
      <c r="E768" s="11" t="str">
        <f>CONCATENATE("https://fjong.com/admin/pages/edit-",LEFT(D768,FIND(".",D768) - 1),"/",D768)</f>
        <v>https://fjong.com/admin/pages/edit-outfit/outfit.98068f7191b048d8a1802f936efc0e04</v>
      </c>
      <c r="F768" s="23" t="s">
        <v>2561</v>
      </c>
      <c r="G768" s="23" t="s">
        <v>199</v>
      </c>
      <c r="H768" s="23" t="s">
        <v>199</v>
      </c>
      <c r="I768" s="12" t="b">
        <f>VLOOKUP(H768,'Partner info'!$A$3:$B$100,2,FALSE)</f>
        <v>1</v>
      </c>
      <c r="J768" s="13" t="s">
        <v>24</v>
      </c>
      <c r="K768" s="14" t="s">
        <v>25</v>
      </c>
      <c r="L768" s="15" t="s">
        <v>445</v>
      </c>
      <c r="M768" s="16"/>
      <c r="N768" s="16" t="s">
        <v>2318</v>
      </c>
      <c r="O768" s="21">
        <v>3500</v>
      </c>
      <c r="P768" s="12">
        <v>950</v>
      </c>
      <c r="Q768" s="21" t="s">
        <v>145</v>
      </c>
      <c r="R768" s="18" t="b">
        <v>0</v>
      </c>
      <c r="S768" s="18" t="b">
        <v>0</v>
      </c>
      <c r="T768" s="18" t="b">
        <v>0</v>
      </c>
      <c r="U768" s="18" t="b">
        <v>0</v>
      </c>
    </row>
    <row r="769" spans="1:21" ht="12.75">
      <c r="A769" s="1" t="e">
        <f t="shared" ca="1" si="61"/>
        <v>#NAME?</v>
      </c>
      <c r="B769" s="19">
        <v>45061</v>
      </c>
      <c r="C769" s="22">
        <v>89002034</v>
      </c>
      <c r="D769" s="10" t="s">
        <v>2558</v>
      </c>
      <c r="E769" s="11" t="str">
        <f>CONCATENATE("https://fjong.com/admin/pages/edit-",LEFT(D769,FIND(".",D769) - 1),"/",D769)</f>
        <v>https://fjong.com/admin/pages/edit-outfit/outfit.9869f29fbd3e4e7582aeba76197a3c40</v>
      </c>
      <c r="F769" s="23" t="s">
        <v>2559</v>
      </c>
      <c r="G769" s="23" t="s">
        <v>67</v>
      </c>
      <c r="H769" s="12" t="s">
        <v>67</v>
      </c>
      <c r="I769" s="12" t="b">
        <f>VLOOKUP(H769,'Partner info'!$A$3:$B$100,2,FALSE)</f>
        <v>1</v>
      </c>
      <c r="J769" s="13" t="s">
        <v>24</v>
      </c>
      <c r="K769" s="14" t="s">
        <v>25</v>
      </c>
      <c r="L769" s="15" t="s">
        <v>445</v>
      </c>
      <c r="M769" s="16"/>
      <c r="N769" s="16" t="s">
        <v>2318</v>
      </c>
      <c r="O769" s="21">
        <v>3500</v>
      </c>
      <c r="P769" s="12">
        <v>950</v>
      </c>
      <c r="Q769" s="21" t="s">
        <v>190</v>
      </c>
      <c r="R769" s="18" t="b">
        <v>0</v>
      </c>
      <c r="S769" s="18" t="b">
        <v>0</v>
      </c>
      <c r="T769" s="18" t="b">
        <v>0</v>
      </c>
      <c r="U769" s="18" t="b">
        <v>0</v>
      </c>
    </row>
    <row r="770" spans="1:21" ht="12.75">
      <c r="A770" s="1" t="e">
        <f t="shared" ca="1" si="61"/>
        <v>#NAME?</v>
      </c>
      <c r="B770" s="19">
        <v>45061</v>
      </c>
      <c r="C770" s="22">
        <v>89004351</v>
      </c>
      <c r="D770" s="10" t="s">
        <v>2293</v>
      </c>
      <c r="E770" s="11" t="str">
        <f>CONCATENATE("https://fjong.com/admin/pages/edit-",LEFT(D770,FIND(".",D770) - 1),"/",D770)</f>
        <v>https://fjong.com/admin/pages/edit-outfit/outfit.986a5a4f62884d7d97ad3cb6463a4df9</v>
      </c>
      <c r="F770" s="23" t="s">
        <v>2294</v>
      </c>
      <c r="G770" s="23" t="s">
        <v>2219</v>
      </c>
      <c r="H770" s="12" t="s">
        <v>573</v>
      </c>
      <c r="I770" s="12" t="b">
        <f>VLOOKUP(H770,'Partner info'!$A$3:$B$100,2,FALSE)</f>
        <v>1</v>
      </c>
      <c r="J770" s="13" t="s">
        <v>24</v>
      </c>
      <c r="K770" s="14" t="s">
        <v>25</v>
      </c>
      <c r="L770" s="15" t="s">
        <v>445</v>
      </c>
      <c r="M770" s="16"/>
      <c r="N770" s="16" t="s">
        <v>2318</v>
      </c>
      <c r="O770" s="21">
        <v>3500</v>
      </c>
      <c r="P770" s="12">
        <v>950</v>
      </c>
      <c r="Q770" s="21" t="s">
        <v>190</v>
      </c>
      <c r="R770" s="18" t="b">
        <v>0</v>
      </c>
      <c r="S770" s="18" t="b">
        <v>0</v>
      </c>
      <c r="T770" s="18" t="b">
        <v>0</v>
      </c>
      <c r="U770" s="18" t="b">
        <v>0</v>
      </c>
    </row>
    <row r="771" spans="1:21" ht="12.75">
      <c r="A771" s="1" t="e">
        <f t="shared" ca="1" si="61"/>
        <v>#NAME?</v>
      </c>
      <c r="B771" s="9" t="s">
        <v>20</v>
      </c>
      <c r="C771" s="9">
        <v>88100520</v>
      </c>
      <c r="D771" s="10" t="s">
        <v>101</v>
      </c>
      <c r="E771" s="11" t="str">
        <f>CONCATENATE("https://fjong.com/admin/pages/edit-",LEFT(D771,FIND(".",D771) - 1),"/",D771)</f>
        <v>https://fjong.com/admin/pages/edit-outfit/outfit.9896180616ef4f4697f426f4d4b9e970</v>
      </c>
      <c r="F771" s="12" t="s">
        <v>102</v>
      </c>
      <c r="G771" s="12" t="s">
        <v>88</v>
      </c>
      <c r="H771" s="39" t="s">
        <v>49</v>
      </c>
      <c r="I771" s="12" t="b">
        <f>VLOOKUP(H771,'Partner info'!$A$3:$B$100,2,FALSE)</f>
        <v>1</v>
      </c>
      <c r="J771" s="13" t="s">
        <v>24</v>
      </c>
      <c r="K771" s="14" t="s">
        <v>25</v>
      </c>
      <c r="L771" s="15" t="s">
        <v>445</v>
      </c>
      <c r="M771" s="16"/>
      <c r="N771" s="16" t="s">
        <v>2318</v>
      </c>
      <c r="O771" s="21">
        <v>3500</v>
      </c>
      <c r="P771" s="12">
        <v>950</v>
      </c>
      <c r="Q771" s="21" t="s">
        <v>190</v>
      </c>
      <c r="R771" s="18" t="b">
        <v>0</v>
      </c>
      <c r="S771" s="18" t="b">
        <v>0</v>
      </c>
      <c r="T771" s="18" t="b">
        <v>0</v>
      </c>
      <c r="U771" s="18" t="b">
        <v>0</v>
      </c>
    </row>
    <row r="772" spans="1:21" ht="12.75">
      <c r="A772" s="1" t="e">
        <f t="shared" ca="1" si="61"/>
        <v>#NAME?</v>
      </c>
      <c r="B772" s="19">
        <v>45169</v>
      </c>
      <c r="C772" s="22">
        <v>88100520</v>
      </c>
      <c r="D772" s="10" t="s">
        <v>101</v>
      </c>
      <c r="E772" s="11" t="str">
        <f>CONCATENATE("https://fjong.com/admin/pages/edit-",LEFT(D772,FIND(".",D772) - 1),"/",D772)</f>
        <v>https://fjong.com/admin/pages/edit-outfit/outfit.9896180616ef4f4697f426f4d4b9e970</v>
      </c>
      <c r="F772" s="23" t="s">
        <v>102</v>
      </c>
      <c r="G772" s="23" t="s">
        <v>88</v>
      </c>
      <c r="H772" s="12" t="s">
        <v>49</v>
      </c>
      <c r="I772" s="12" t="b">
        <f>VLOOKUP(H772,'Partner info'!$A$3:$B$100,2,FALSE)</f>
        <v>1</v>
      </c>
      <c r="J772" s="13" t="s">
        <v>24</v>
      </c>
      <c r="K772" s="14" t="s">
        <v>25</v>
      </c>
      <c r="L772" s="15" t="s">
        <v>445</v>
      </c>
      <c r="M772" s="16"/>
      <c r="N772" s="16" t="s">
        <v>2318</v>
      </c>
      <c r="O772" s="21">
        <v>3500</v>
      </c>
      <c r="P772" s="12">
        <v>950</v>
      </c>
      <c r="Q772" s="21" t="s">
        <v>145</v>
      </c>
      <c r="R772" s="18" t="b">
        <v>0</v>
      </c>
      <c r="S772" s="18" t="b">
        <v>0</v>
      </c>
      <c r="T772" s="18" t="b">
        <v>0</v>
      </c>
      <c r="U772" s="18" t="b">
        <v>0</v>
      </c>
    </row>
    <row r="773" spans="1:21" ht="12.75">
      <c r="A773" s="1" t="e">
        <f t="shared" ca="1" si="61"/>
        <v>#NAME?</v>
      </c>
      <c r="B773" s="19">
        <v>45184</v>
      </c>
      <c r="C773" s="22">
        <v>88000353</v>
      </c>
      <c r="D773" s="81" t="s">
        <v>3019</v>
      </c>
      <c r="E773" s="11" t="str">
        <f>CONCATENATE("https://fjong.com/admin/pages/edit-",LEFT(D773,FIND(".",D773) - 1),"/",D773)</f>
        <v>https://fjong.com/admin/pages/edit-outfit/outfit.98eebea274f23dd6</v>
      </c>
      <c r="F773" s="82" t="s">
        <v>3020</v>
      </c>
      <c r="G773" s="23" t="s">
        <v>1728</v>
      </c>
      <c r="H773" s="83" t="s">
        <v>32</v>
      </c>
      <c r="I773" s="12" t="b">
        <f>VLOOKUP(H773,'Partner info'!$A$3:$B$100,2,FALSE)</f>
        <v>1</v>
      </c>
      <c r="J773" s="13" t="s">
        <v>24</v>
      </c>
      <c r="K773" s="14" t="s">
        <v>25</v>
      </c>
      <c r="L773" s="15" t="s">
        <v>445</v>
      </c>
      <c r="M773" s="16"/>
      <c r="N773" s="16" t="s">
        <v>2318</v>
      </c>
      <c r="O773" s="21">
        <v>2600</v>
      </c>
      <c r="P773" s="12">
        <v>700</v>
      </c>
      <c r="Q773" s="21" t="s">
        <v>40</v>
      </c>
      <c r="R773" s="18" t="b">
        <v>0</v>
      </c>
      <c r="S773" s="18" t="b">
        <v>0</v>
      </c>
      <c r="T773" s="18" t="b">
        <v>0</v>
      </c>
      <c r="U773" s="18" t="b">
        <v>0</v>
      </c>
    </row>
    <row r="774" spans="1:21" ht="12.75">
      <c r="A774" s="1" t="e">
        <f t="shared" ca="1" si="61"/>
        <v>#NAME?</v>
      </c>
      <c r="B774" s="19">
        <v>45061</v>
      </c>
      <c r="C774" s="22">
        <v>89003488</v>
      </c>
      <c r="D774" s="10" t="s">
        <v>2683</v>
      </c>
      <c r="E774" s="11" t="str">
        <f>CONCATENATE("https://fjong.com/admin/pages/edit-",LEFT(D774,FIND(".",D774) - 1),"/",D774)</f>
        <v>https://fjong.com/admin/pages/edit-outfit/outfit.98f5fa6487d54b65a62bc084cdc5de23</v>
      </c>
      <c r="F774" s="23" t="s">
        <v>2684</v>
      </c>
      <c r="G774" s="23" t="s">
        <v>23</v>
      </c>
      <c r="H774" s="12" t="s">
        <v>23</v>
      </c>
      <c r="I774" s="12" t="b">
        <f>VLOOKUP(H774,'Partner info'!$A$3:$B$100,2,FALSE)</f>
        <v>1</v>
      </c>
      <c r="J774" s="13" t="s">
        <v>24</v>
      </c>
      <c r="K774" s="14" t="s">
        <v>25</v>
      </c>
      <c r="L774" s="15" t="s">
        <v>445</v>
      </c>
      <c r="M774" s="16"/>
      <c r="N774" s="16" t="s">
        <v>2318</v>
      </c>
      <c r="O774" s="21">
        <v>2600</v>
      </c>
      <c r="P774" s="12">
        <v>700</v>
      </c>
      <c r="Q774" s="21" t="s">
        <v>40</v>
      </c>
      <c r="R774" s="18" t="b">
        <v>0</v>
      </c>
      <c r="S774" s="18" t="b">
        <v>0</v>
      </c>
      <c r="T774" s="18" t="b">
        <v>0</v>
      </c>
      <c r="U774" s="18" t="b">
        <v>0</v>
      </c>
    </row>
    <row r="775" spans="1:21" ht="12.75">
      <c r="A775" s="1" t="e">
        <f t="shared" ca="1" si="61"/>
        <v>#NAME?</v>
      </c>
      <c r="B775" s="57">
        <v>45184</v>
      </c>
      <c r="C775" s="74">
        <v>89011860</v>
      </c>
      <c r="D775" s="123" t="s">
        <v>2931</v>
      </c>
      <c r="E775" s="45" t="str">
        <f>CONCATENATE("https://fjong.com/admin/pages/edit-",LEFT(D775,FIND(".",D775) - 1),"/",D775)</f>
        <v>https://fjong.com/admin/pages/edit-outfit/outfit.98fc70696f60445ba24ea97f1afb3324</v>
      </c>
      <c r="F775" s="124" t="s">
        <v>2932</v>
      </c>
      <c r="G775" s="75" t="s">
        <v>2933</v>
      </c>
      <c r="H775" s="125" t="s">
        <v>2933</v>
      </c>
      <c r="I775" s="12" t="b">
        <f>VLOOKUP(H775,'Partner info'!$A$3:$B$100,2,FALSE)</f>
        <v>0</v>
      </c>
      <c r="J775" s="47" t="s">
        <v>24</v>
      </c>
      <c r="K775" s="14" t="s">
        <v>25</v>
      </c>
      <c r="L775" s="15" t="s">
        <v>445</v>
      </c>
      <c r="M775" s="16"/>
      <c r="N775" s="16" t="s">
        <v>2318</v>
      </c>
      <c r="O775" s="21">
        <v>2600</v>
      </c>
      <c r="P775" s="12">
        <v>700</v>
      </c>
      <c r="Q775" s="21" t="s">
        <v>40</v>
      </c>
      <c r="R775" s="18" t="b">
        <v>0</v>
      </c>
      <c r="S775" s="18" t="b">
        <v>0</v>
      </c>
      <c r="T775" s="18" t="b">
        <v>0</v>
      </c>
      <c r="U775" s="18" t="b">
        <v>0</v>
      </c>
    </row>
    <row r="776" spans="1:21" ht="12.75">
      <c r="A776" s="1" t="e">
        <f t="shared" ca="1" si="61"/>
        <v>#NAME?</v>
      </c>
      <c r="B776" s="19">
        <v>45184</v>
      </c>
      <c r="C776" s="22">
        <v>88100058</v>
      </c>
      <c r="D776" s="81" t="s">
        <v>1546</v>
      </c>
      <c r="E776" s="11" t="str">
        <f>CONCATENATE("https://fjong.com/admin/pages/edit-",LEFT(D776,FIND(".",D776) - 1),"/",D776)</f>
        <v>https://fjong.com/admin/pages/edit-outfit/outfit.991252f75331465a9228cea0ae0bb890</v>
      </c>
      <c r="F776" s="82" t="s">
        <v>1547</v>
      </c>
      <c r="G776" s="23" t="s">
        <v>31</v>
      </c>
      <c r="H776" s="83" t="s">
        <v>32</v>
      </c>
      <c r="I776" s="12" t="b">
        <f>VLOOKUP(H776,'Partner info'!$A$3:$B$100,2,FALSE)</f>
        <v>1</v>
      </c>
      <c r="J776" s="13" t="s">
        <v>24</v>
      </c>
      <c r="K776" s="14" t="s">
        <v>25</v>
      </c>
      <c r="L776" s="15" t="s">
        <v>445</v>
      </c>
      <c r="M776" s="16"/>
      <c r="N776" s="16" t="s">
        <v>2318</v>
      </c>
      <c r="O776" s="21">
        <v>2600</v>
      </c>
      <c r="P776" s="12">
        <v>700</v>
      </c>
      <c r="Q776" s="21" t="s">
        <v>40</v>
      </c>
      <c r="R776" s="18" t="b">
        <v>0</v>
      </c>
      <c r="S776" s="18" t="b">
        <v>0</v>
      </c>
      <c r="T776" s="18" t="b">
        <v>0</v>
      </c>
      <c r="U776" s="18" t="b">
        <v>0</v>
      </c>
    </row>
    <row r="777" spans="1:21" ht="12.75">
      <c r="A777" s="1" t="e">
        <f t="shared" ca="1" si="61"/>
        <v>#NAME?</v>
      </c>
      <c r="B777" s="9" t="s">
        <v>3078</v>
      </c>
      <c r="C777" s="22">
        <v>89003886</v>
      </c>
      <c r="D777" s="10" t="s">
        <v>3397</v>
      </c>
      <c r="E777" s="11" t="str">
        <f>CONCATENATE("https://fjong.com/admin/pages/edit-",LEFT(D777,FIND(".",D777) - 1),"/",D777)</f>
        <v>https://fjong.com/admin/pages/edit-outfit/outfit.9912d96c63714cd1b94e60e219cc307d</v>
      </c>
      <c r="F777" s="23" t="s">
        <v>3398</v>
      </c>
      <c r="G777" s="23" t="s">
        <v>254</v>
      </c>
      <c r="H777" s="12" t="s">
        <v>170</v>
      </c>
      <c r="I777" s="12" t="b">
        <f>VLOOKUP(H777,'Partner info'!$A$3:$B$100,2,FALSE)</f>
        <v>1</v>
      </c>
      <c r="J777" s="13" t="s">
        <v>24</v>
      </c>
      <c r="K777" s="14" t="s">
        <v>25</v>
      </c>
      <c r="L777" s="15" t="s">
        <v>445</v>
      </c>
      <c r="M777" s="16"/>
      <c r="N777" s="16" t="s">
        <v>2318</v>
      </c>
      <c r="O777" s="21">
        <v>2600</v>
      </c>
      <c r="P777" s="12">
        <v>700</v>
      </c>
      <c r="Q777" s="21" t="s">
        <v>40</v>
      </c>
      <c r="R777" s="18" t="b">
        <v>0</v>
      </c>
      <c r="S777" s="18" t="b">
        <v>0</v>
      </c>
      <c r="T777" s="18" t="b">
        <v>0</v>
      </c>
      <c r="U777" s="18" t="b">
        <v>0</v>
      </c>
    </row>
    <row r="778" spans="1:21" ht="12.75">
      <c r="A778" s="1" t="e">
        <f t="shared" ca="1" si="61"/>
        <v>#NAME?</v>
      </c>
      <c r="B778" s="19">
        <v>44825</v>
      </c>
      <c r="C778" s="9">
        <v>89004299</v>
      </c>
      <c r="D778" s="10" t="s">
        <v>1243</v>
      </c>
      <c r="E778" s="20" t="s">
        <v>1244</v>
      </c>
      <c r="F778" s="12" t="s">
        <v>243</v>
      </c>
      <c r="G778" s="12" t="s">
        <v>244</v>
      </c>
      <c r="H778" s="12" t="s">
        <v>170</v>
      </c>
      <c r="I778" s="12" t="b">
        <f>VLOOKUP(H778,'Partner info'!$A$3:$B$100,2,FALSE)</f>
        <v>1</v>
      </c>
      <c r="J778" s="13" t="s">
        <v>24</v>
      </c>
      <c r="K778" s="14" t="s">
        <v>25</v>
      </c>
      <c r="L778" s="15" t="s">
        <v>445</v>
      </c>
      <c r="M778" s="16"/>
      <c r="N778" s="16" t="s">
        <v>2318</v>
      </c>
      <c r="O778" s="21">
        <v>2600</v>
      </c>
      <c r="P778" s="12">
        <v>700</v>
      </c>
      <c r="Q778" s="21" t="s">
        <v>40</v>
      </c>
      <c r="R778" s="18" t="b">
        <v>0</v>
      </c>
      <c r="S778" s="18" t="b">
        <v>0</v>
      </c>
      <c r="T778" s="18" t="b">
        <v>0</v>
      </c>
      <c r="U778" s="18" t="b">
        <v>0</v>
      </c>
    </row>
    <row r="779" spans="1:21" ht="12.75">
      <c r="A779" s="1" t="e">
        <f t="shared" ca="1" si="61"/>
        <v>#NAME?</v>
      </c>
      <c r="B779" s="9" t="s">
        <v>3078</v>
      </c>
      <c r="C779" s="22">
        <v>88001932</v>
      </c>
      <c r="D779" s="10" t="s">
        <v>3288</v>
      </c>
      <c r="E779" s="11" t="str">
        <f>CONCATENATE("https://fjong.com/admin/pages/edit-",LEFT(D779,FIND(".",D779) - 1),"/",D779)</f>
        <v>https://fjong.com/admin/pages/edit-outfit/outfit.9936eee8f01a25d8</v>
      </c>
      <c r="F779" s="23" t="s">
        <v>3289</v>
      </c>
      <c r="G779" s="23" t="s">
        <v>31</v>
      </c>
      <c r="H779" s="12" t="s">
        <v>32</v>
      </c>
      <c r="I779" s="12" t="b">
        <f>VLOOKUP(H779,'Partner info'!$A$3:$B$100,2,FALSE)</f>
        <v>1</v>
      </c>
      <c r="J779" s="13" t="s">
        <v>24</v>
      </c>
      <c r="K779" s="14" t="s">
        <v>25</v>
      </c>
      <c r="L779" s="15" t="s">
        <v>445</v>
      </c>
      <c r="M779" s="16"/>
      <c r="N779" s="16" t="s">
        <v>2318</v>
      </c>
      <c r="O779" s="21">
        <v>2600</v>
      </c>
      <c r="P779" s="12">
        <v>700</v>
      </c>
      <c r="Q779" s="21" t="s">
        <v>40</v>
      </c>
      <c r="R779" s="18" t="b">
        <v>0</v>
      </c>
      <c r="S779" s="18" t="b">
        <v>0</v>
      </c>
      <c r="T779" s="18" t="b">
        <v>0</v>
      </c>
      <c r="U779" s="18" t="b">
        <v>0</v>
      </c>
    </row>
    <row r="780" spans="1:21" ht="12.75">
      <c r="A780" s="1" t="e">
        <f t="shared" ca="1" si="61"/>
        <v>#NAME?</v>
      </c>
      <c r="B780" s="9" t="s">
        <v>295</v>
      </c>
      <c r="C780" s="22">
        <v>88000175</v>
      </c>
      <c r="D780" s="10" t="s">
        <v>1334</v>
      </c>
      <c r="E780" s="11" t="str">
        <f>CONCATENATE("https://fjong.com/admin/pages/edit-",LEFT(D780,FIND(".",D780) - 1),"/",D780)</f>
        <v>https://fjong.com/admin/pages/edit-outfit/outfit.993dfa12c54fc46f</v>
      </c>
      <c r="F780" s="23" t="s">
        <v>1335</v>
      </c>
      <c r="G780" s="23" t="s">
        <v>291</v>
      </c>
      <c r="H780" s="12" t="s">
        <v>299</v>
      </c>
      <c r="I780" s="12" t="b">
        <f>VLOOKUP(H780,'Partner info'!$A$3:$B$100,2,FALSE)</f>
        <v>1</v>
      </c>
      <c r="J780" s="13" t="s">
        <v>24</v>
      </c>
      <c r="K780" s="14" t="s">
        <v>25</v>
      </c>
      <c r="L780" s="15" t="s">
        <v>445</v>
      </c>
      <c r="M780" s="16"/>
      <c r="N780" s="16" t="s">
        <v>2318</v>
      </c>
      <c r="O780" s="21">
        <v>2600</v>
      </c>
      <c r="P780" s="12">
        <v>700</v>
      </c>
      <c r="Q780" s="21" t="s">
        <v>40</v>
      </c>
      <c r="R780" s="18" t="b">
        <v>0</v>
      </c>
      <c r="S780" s="18" t="b">
        <v>0</v>
      </c>
      <c r="T780" s="18" t="b">
        <v>0</v>
      </c>
      <c r="U780" s="18" t="b">
        <v>0</v>
      </c>
    </row>
    <row r="781" spans="1:21" ht="12.75">
      <c r="A781" s="1" t="e">
        <f t="shared" ca="1" si="61"/>
        <v>#NAME?</v>
      </c>
      <c r="B781" s="19">
        <v>45061</v>
      </c>
      <c r="C781" s="22">
        <v>89001225</v>
      </c>
      <c r="D781" s="10" t="s">
        <v>1882</v>
      </c>
      <c r="E781" s="11" t="str">
        <f>CONCATENATE("https://fjong.com/admin/pages/edit-",LEFT(D781,FIND(".",D781) - 1),"/",D781)</f>
        <v>https://fjong.com/admin/pages/edit-outfit/outfit.998bd1af074d49a69ce55e77474f5b94</v>
      </c>
      <c r="F781" s="23" t="s">
        <v>1883</v>
      </c>
      <c r="G781" s="23" t="s">
        <v>23</v>
      </c>
      <c r="H781" s="23" t="s">
        <v>23</v>
      </c>
      <c r="I781" s="12" t="b">
        <f>VLOOKUP(H781,'Partner info'!$A$3:$B$100,2,FALSE)</f>
        <v>1</v>
      </c>
      <c r="J781" s="13" t="s">
        <v>24</v>
      </c>
      <c r="K781" s="14" t="s">
        <v>25</v>
      </c>
      <c r="L781" s="15" t="s">
        <v>445</v>
      </c>
      <c r="M781" s="16"/>
      <c r="N781" s="16" t="s">
        <v>2318</v>
      </c>
      <c r="O781" s="21">
        <v>2600</v>
      </c>
      <c r="P781" s="12">
        <v>700</v>
      </c>
      <c r="Q781" s="21" t="s">
        <v>40</v>
      </c>
      <c r="R781" s="18" t="b">
        <v>0</v>
      </c>
      <c r="S781" s="18" t="b">
        <v>0</v>
      </c>
      <c r="T781" s="18" t="b">
        <v>0</v>
      </c>
      <c r="U781" s="18" t="b">
        <v>0</v>
      </c>
    </row>
    <row r="782" spans="1:21" ht="12.75">
      <c r="A782" s="1" t="e">
        <f t="shared" ca="1" si="61"/>
        <v>#NAME?</v>
      </c>
      <c r="B782" s="19" t="s">
        <v>20</v>
      </c>
      <c r="C782" s="9" t="s">
        <v>2195</v>
      </c>
      <c r="D782" s="10" t="s">
        <v>2196</v>
      </c>
      <c r="E782" s="20" t="str">
        <f>CONCATENATE("https://fjong.com/admin/pages/edit-",LEFT(D782,FIND(".",D782) - 1),"/",D782)</f>
        <v>https://fjong.com/admin/pages/edit-outfit/outfit.99c064e4d6824984a93102ca1ca111a6</v>
      </c>
      <c r="F782" s="12" t="s">
        <v>2197</v>
      </c>
      <c r="G782" s="12" t="s">
        <v>216</v>
      </c>
      <c r="H782" s="12" t="s">
        <v>32</v>
      </c>
      <c r="I782" s="12" t="b">
        <f>VLOOKUP(H782,'Partner info'!$A$3:$B$100,2,FALSE)</f>
        <v>1</v>
      </c>
      <c r="J782" s="13" t="s">
        <v>24</v>
      </c>
      <c r="K782" s="14" t="s">
        <v>25</v>
      </c>
      <c r="L782" s="15" t="s">
        <v>445</v>
      </c>
      <c r="M782" s="16"/>
      <c r="N782" s="16" t="s">
        <v>2318</v>
      </c>
      <c r="O782" s="21">
        <v>2600</v>
      </c>
      <c r="P782" s="12">
        <v>700</v>
      </c>
      <c r="Q782" s="21" t="s">
        <v>40</v>
      </c>
      <c r="R782" s="18" t="b">
        <v>0</v>
      </c>
      <c r="S782" s="18" t="b">
        <v>0</v>
      </c>
      <c r="T782" s="18" t="b">
        <v>0</v>
      </c>
      <c r="U782" s="18" t="b">
        <v>0</v>
      </c>
    </row>
    <row r="783" spans="1:21" ht="12.75">
      <c r="A783" s="1" t="e">
        <f t="shared" ca="1" si="61"/>
        <v>#NAME?</v>
      </c>
      <c r="B783" s="19">
        <v>45184</v>
      </c>
      <c r="C783" s="22">
        <v>89012040</v>
      </c>
      <c r="D783" s="81" t="s">
        <v>2975</v>
      </c>
      <c r="E783" s="11" t="str">
        <f>CONCATENATE("https://fjong.com/admin/pages/edit-",LEFT(D783,FIND(".",D783) - 1),"/",D783)</f>
        <v>https://fjong.com/admin/pages/edit-outfit/outfit.99de2e580b6743889d8ca3975a3838b0</v>
      </c>
      <c r="F783" s="82" t="s">
        <v>2976</v>
      </c>
      <c r="G783" s="23" t="s">
        <v>342</v>
      </c>
      <c r="H783" s="83" t="s">
        <v>343</v>
      </c>
      <c r="I783" s="12" t="b">
        <f>VLOOKUP(H783,'Partner info'!$A$3:$B$100,2,FALSE)</f>
        <v>1</v>
      </c>
      <c r="J783" s="13" t="s">
        <v>24</v>
      </c>
      <c r="K783" s="14" t="s">
        <v>25</v>
      </c>
      <c r="L783" s="15" t="s">
        <v>445</v>
      </c>
      <c r="M783" s="16"/>
      <c r="N783" s="16" t="s">
        <v>2318</v>
      </c>
      <c r="O783" s="21">
        <v>2600</v>
      </c>
      <c r="P783" s="12">
        <v>700</v>
      </c>
      <c r="Q783" s="21" t="s">
        <v>40</v>
      </c>
      <c r="R783" s="18" t="b">
        <v>0</v>
      </c>
      <c r="S783" s="18" t="b">
        <v>0</v>
      </c>
      <c r="T783" s="18" t="b">
        <v>0</v>
      </c>
      <c r="U783" s="18" t="b">
        <v>0</v>
      </c>
    </row>
    <row r="784" spans="1:21" ht="12.75">
      <c r="A784" s="1" t="e">
        <f t="shared" ca="1" si="61"/>
        <v>#NAME?</v>
      </c>
      <c r="B784" s="19" t="s">
        <v>20</v>
      </c>
      <c r="C784" s="9" t="s">
        <v>2011</v>
      </c>
      <c r="D784" s="10" t="s">
        <v>2012</v>
      </c>
      <c r="E784" s="20" t="str">
        <f>CONCATENATE("https://fjong.com/admin/pages/edit-",LEFT(D784,FIND(".",D784) - 1),"/",D784)</f>
        <v>https://fjong.com/admin/pages/edit-outfit/outfit.9a0e192a87d08b4c</v>
      </c>
      <c r="F784" s="12" t="s">
        <v>2013</v>
      </c>
      <c r="G784" s="12" t="s">
        <v>23</v>
      </c>
      <c r="H784" s="12" t="s">
        <v>32</v>
      </c>
      <c r="I784" s="12" t="b">
        <f>VLOOKUP(H784,'Partner info'!$A$3:$B$100,2,FALSE)</f>
        <v>1</v>
      </c>
      <c r="J784" s="13" t="s">
        <v>24</v>
      </c>
      <c r="K784" s="14" t="s">
        <v>25</v>
      </c>
      <c r="L784" s="15" t="s">
        <v>445</v>
      </c>
      <c r="M784" s="16"/>
      <c r="N784" s="16" t="s">
        <v>2318</v>
      </c>
      <c r="O784" s="21">
        <v>2500</v>
      </c>
      <c r="P784" s="12">
        <v>700</v>
      </c>
      <c r="Q784" s="21" t="s">
        <v>40</v>
      </c>
      <c r="R784" s="18" t="b">
        <v>0</v>
      </c>
      <c r="S784" s="18" t="b">
        <v>0</v>
      </c>
      <c r="T784" s="18" t="b">
        <v>0</v>
      </c>
      <c r="U784" s="18" t="b">
        <v>0</v>
      </c>
    </row>
    <row r="785" spans="1:21" ht="12.75">
      <c r="A785" s="1" t="e">
        <f t="shared" ca="1" si="61"/>
        <v>#NAME?</v>
      </c>
      <c r="B785" s="19">
        <v>45188</v>
      </c>
      <c r="C785" s="22">
        <v>89007315</v>
      </c>
      <c r="D785" s="10" t="s">
        <v>2363</v>
      </c>
      <c r="E785" s="11" t="str">
        <f>CONCATENATE("https://fjong.com/admin/pages/edit-",LEFT(D785,FIND(".",D785) - 1),"/",D785)</f>
        <v>https://fjong.com/admin/pages/edit-outfit/outfit.9a557603af6e423993d3f2681f1c6011</v>
      </c>
      <c r="F785" s="23" t="s">
        <v>2358</v>
      </c>
      <c r="G785" s="23" t="s">
        <v>2259</v>
      </c>
      <c r="H785" s="12" t="s">
        <v>2259</v>
      </c>
      <c r="I785" s="12" t="b">
        <f>VLOOKUP(H785,'Partner info'!$A$3:$B$100,2,FALSE)</f>
        <v>1</v>
      </c>
      <c r="J785" s="13" t="s">
        <v>24</v>
      </c>
      <c r="K785" s="14" t="s">
        <v>25</v>
      </c>
      <c r="L785" s="15" t="s">
        <v>445</v>
      </c>
      <c r="M785" s="16"/>
      <c r="N785" s="16" t="s">
        <v>2318</v>
      </c>
      <c r="O785" s="21">
        <v>2500</v>
      </c>
      <c r="P785" s="12">
        <v>700</v>
      </c>
      <c r="Q785" s="21" t="s">
        <v>40</v>
      </c>
      <c r="R785" s="18" t="b">
        <v>0</v>
      </c>
      <c r="S785" s="18" t="b">
        <v>0</v>
      </c>
      <c r="T785" s="18" t="b">
        <v>0</v>
      </c>
      <c r="U785" s="18" t="b">
        <v>0</v>
      </c>
    </row>
    <row r="786" spans="1:21" ht="12.75">
      <c r="A786" s="1" t="e">
        <f t="shared" ca="1" si="61"/>
        <v>#NAME?</v>
      </c>
      <c r="B786" s="19">
        <v>45184</v>
      </c>
      <c r="C786" s="22">
        <v>89007728</v>
      </c>
      <c r="D786" s="81" t="s">
        <v>2542</v>
      </c>
      <c r="E786" s="11" t="str">
        <f>CONCATENATE("https://fjong.com/admin/pages/edit-",LEFT(D786,FIND(".",D786) - 1),"/",D786)</f>
        <v>https://fjong.com/admin/pages/edit-outfit/outfit.9a6b9da3c2294f03bd239a6e863955bb</v>
      </c>
      <c r="F786" s="82" t="s">
        <v>2543</v>
      </c>
      <c r="G786" s="23" t="s">
        <v>2544</v>
      </c>
      <c r="H786" s="83" t="s">
        <v>32</v>
      </c>
      <c r="I786" s="12" t="b">
        <f>VLOOKUP(H786,'Partner info'!$A$3:$B$100,2,FALSE)</f>
        <v>1</v>
      </c>
      <c r="J786" s="13" t="s">
        <v>24</v>
      </c>
      <c r="K786" s="14" t="s">
        <v>25</v>
      </c>
      <c r="L786" s="15" t="s">
        <v>445</v>
      </c>
      <c r="M786" s="16"/>
      <c r="N786" s="16" t="s">
        <v>2318</v>
      </c>
      <c r="O786" s="21">
        <v>2500</v>
      </c>
      <c r="P786" s="12">
        <v>700</v>
      </c>
      <c r="Q786" s="21" t="s">
        <v>40</v>
      </c>
      <c r="R786" s="18" t="b">
        <v>0</v>
      </c>
      <c r="S786" s="18" t="b">
        <v>0</v>
      </c>
      <c r="T786" s="18" t="b">
        <v>0</v>
      </c>
      <c r="U786" s="18" t="b">
        <v>0</v>
      </c>
    </row>
    <row r="787" spans="1:21" ht="12.75">
      <c r="A787" s="1" t="e">
        <f t="shared" ca="1" si="61"/>
        <v>#NAME?</v>
      </c>
      <c r="B787" s="19">
        <v>44729</v>
      </c>
      <c r="C787" s="9">
        <v>89001534</v>
      </c>
      <c r="D787" s="10" t="s">
        <v>771</v>
      </c>
      <c r="E787" s="20" t="str">
        <f>CONCATENATE("https://fjong.com/admin/pages/edit-",LEFT(D787,FIND(".",D787) - 1),"/",D787)</f>
        <v>https://fjong.com/admin/pages/edit-outfit/outfit.9a8a18eecd5649eda11bf75987a90efa</v>
      </c>
      <c r="F787" s="12" t="s">
        <v>772</v>
      </c>
      <c r="G787" s="12" t="s">
        <v>110</v>
      </c>
      <c r="H787" s="12" t="s">
        <v>32</v>
      </c>
      <c r="I787" s="12" t="b">
        <f>VLOOKUP(H787,'Partner info'!$A$3:$B$100,2,FALSE)</f>
        <v>1</v>
      </c>
      <c r="J787" s="13" t="s">
        <v>24</v>
      </c>
      <c r="K787" s="14" t="s">
        <v>25</v>
      </c>
      <c r="L787" s="15" t="s">
        <v>445</v>
      </c>
      <c r="M787" s="16"/>
      <c r="N787" s="16" t="s">
        <v>2318</v>
      </c>
      <c r="O787" s="21">
        <v>2500</v>
      </c>
      <c r="P787" s="12">
        <v>700</v>
      </c>
      <c r="Q787" s="21" t="s">
        <v>40</v>
      </c>
      <c r="R787" s="18" t="b">
        <v>0</v>
      </c>
      <c r="S787" s="18" t="b">
        <v>0</v>
      </c>
      <c r="T787" s="18" t="b">
        <v>0</v>
      </c>
      <c r="U787" s="18" t="b">
        <v>0</v>
      </c>
    </row>
    <row r="788" spans="1:21" ht="12.75">
      <c r="A788" s="1" t="e">
        <f t="shared" ca="1" si="61"/>
        <v>#NAME?</v>
      </c>
      <c r="B788" s="19">
        <v>45184</v>
      </c>
      <c r="C788" s="22">
        <v>88001649</v>
      </c>
      <c r="D788" s="81" t="s">
        <v>2995</v>
      </c>
      <c r="E788" s="11" t="str">
        <f>CONCATENATE("https://fjong.com/admin/pages/edit-",LEFT(D788,FIND(".",D788) - 1),"/",D788)</f>
        <v>https://fjong.com/admin/pages/edit-outfit/outfit.9aef6d3e2683447f8bfcfa826a24a23f</v>
      </c>
      <c r="F788" s="82" t="s">
        <v>2996</v>
      </c>
      <c r="G788" s="23" t="s">
        <v>347</v>
      </c>
      <c r="H788" s="83" t="s">
        <v>32</v>
      </c>
      <c r="I788" s="12" t="b">
        <f>VLOOKUP(H788,'Partner info'!$A$3:$B$100,2,FALSE)</f>
        <v>1</v>
      </c>
      <c r="J788" s="13" t="s">
        <v>24</v>
      </c>
      <c r="K788" s="14" t="s">
        <v>25</v>
      </c>
      <c r="L788" s="15" t="s">
        <v>445</v>
      </c>
      <c r="M788" s="16"/>
      <c r="N788" s="16" t="s">
        <v>2318</v>
      </c>
      <c r="O788" s="21">
        <v>2500</v>
      </c>
      <c r="P788" s="12">
        <v>700</v>
      </c>
      <c r="Q788" s="21" t="s">
        <v>40</v>
      </c>
      <c r="R788" s="18" t="b">
        <v>0</v>
      </c>
      <c r="S788" s="18" t="b">
        <v>0</v>
      </c>
      <c r="T788" s="18" t="b">
        <v>0</v>
      </c>
      <c r="U788" s="18" t="b">
        <v>0</v>
      </c>
    </row>
    <row r="789" spans="1:21" ht="12.75">
      <c r="A789" s="1" t="e">
        <f t="shared" ca="1" si="61"/>
        <v>#NAME?</v>
      </c>
      <c r="B789" s="9" t="s">
        <v>295</v>
      </c>
      <c r="C789" s="22">
        <v>89007513</v>
      </c>
      <c r="D789" s="23" t="s">
        <v>400</v>
      </c>
      <c r="E789" s="11" t="str">
        <f>CONCATENATE("https://fjong.com/admin/pages/edit-",LEFT(D789,FIND(".",D789) - 1),"/",D789)</f>
        <v>https://fjong.com/admin/pages/edit-outfit/outfit.9b11f1bcca3f494bb5349451ff57fe70</v>
      </c>
      <c r="F789" s="23" t="s">
        <v>401</v>
      </c>
      <c r="G789" s="23" t="s">
        <v>402</v>
      </c>
      <c r="H789" s="12" t="s">
        <v>32</v>
      </c>
      <c r="I789" s="12" t="b">
        <f>VLOOKUP(H789,'Partner info'!$A$3:$B$100,2,FALSE)</f>
        <v>1</v>
      </c>
      <c r="J789" s="13" t="s">
        <v>24</v>
      </c>
      <c r="K789" s="14" t="s">
        <v>25</v>
      </c>
      <c r="L789" s="15" t="s">
        <v>445</v>
      </c>
      <c r="M789" s="16"/>
      <c r="N789" s="16" t="s">
        <v>2318</v>
      </c>
      <c r="O789" s="21">
        <v>2500</v>
      </c>
      <c r="P789" s="12">
        <v>700</v>
      </c>
      <c r="Q789" s="21" t="s">
        <v>40</v>
      </c>
      <c r="R789" s="18" t="b">
        <v>0</v>
      </c>
      <c r="S789" s="18" t="b">
        <v>0</v>
      </c>
      <c r="T789" s="18" t="b">
        <v>0</v>
      </c>
      <c r="U789" s="18" t="b">
        <v>0</v>
      </c>
    </row>
    <row r="790" spans="1:21" ht="12.75">
      <c r="A790" s="1" t="e">
        <f t="shared" ca="1" si="61"/>
        <v>#NAME?</v>
      </c>
      <c r="B790" s="9" t="s">
        <v>3078</v>
      </c>
      <c r="C790" s="22">
        <v>88200868</v>
      </c>
      <c r="D790" s="10" t="s">
        <v>3165</v>
      </c>
      <c r="E790" s="11" t="str">
        <f>CONCATENATE("https://fjong.com/admin/pages/edit-",LEFT(D790,FIND(".",D790) - 1),"/",D790)</f>
        <v>https://fjong.com/admin/pages/edit-outfit/outfit.9b5027df1bf4416484aaa5d03655304d</v>
      </c>
      <c r="F790" s="23" t="s">
        <v>1170</v>
      </c>
      <c r="G790" s="23" t="s">
        <v>31</v>
      </c>
      <c r="H790" s="12" t="s">
        <v>31</v>
      </c>
      <c r="I790" s="12" t="b">
        <f>VLOOKUP(H790,'Partner info'!$A$3:$B$100,2,FALSE)</f>
        <v>1</v>
      </c>
      <c r="J790" s="13" t="s">
        <v>24</v>
      </c>
      <c r="K790" s="14" t="s">
        <v>25</v>
      </c>
      <c r="L790" s="15" t="s">
        <v>445</v>
      </c>
      <c r="M790" s="16"/>
      <c r="N790" s="16" t="s">
        <v>2318</v>
      </c>
      <c r="O790" s="21">
        <v>2500</v>
      </c>
      <c r="P790" s="12">
        <v>700</v>
      </c>
      <c r="Q790" s="21" t="s">
        <v>40</v>
      </c>
      <c r="R790" s="18" t="b">
        <v>0</v>
      </c>
      <c r="S790" s="18" t="b">
        <v>0</v>
      </c>
      <c r="T790" s="18" t="b">
        <v>0</v>
      </c>
      <c r="U790" s="18" t="b">
        <v>0</v>
      </c>
    </row>
    <row r="791" spans="1:21" ht="12.75">
      <c r="A791" s="1" t="e">
        <f t="shared" ca="1" si="61"/>
        <v>#NAME?</v>
      </c>
      <c r="B791" s="19">
        <v>45184</v>
      </c>
      <c r="C791" s="22">
        <v>89008540</v>
      </c>
      <c r="D791" s="81" t="s">
        <v>2848</v>
      </c>
      <c r="E791" s="11" t="str">
        <f>CONCATENATE("https://fjong.com/admin/pages/edit-",LEFT(D791,FIND(".",D791) - 1),"/",D791)</f>
        <v>https://fjong.com/admin/pages/edit-outfit/outfit.9b6a380442084fc59e3a4e0679951b17</v>
      </c>
      <c r="F791" s="82" t="s">
        <v>2849</v>
      </c>
      <c r="G791" s="23" t="s">
        <v>2850</v>
      </c>
      <c r="H791" s="83" t="s">
        <v>32</v>
      </c>
      <c r="I791" s="12" t="b">
        <f>VLOOKUP(H791,'Partner info'!$A$3:$B$100,2,FALSE)</f>
        <v>1</v>
      </c>
      <c r="J791" s="13" t="s">
        <v>24</v>
      </c>
      <c r="K791" s="14" t="s">
        <v>25</v>
      </c>
      <c r="L791" s="15" t="s">
        <v>445</v>
      </c>
      <c r="M791" s="16"/>
      <c r="N791" s="16" t="s">
        <v>2318</v>
      </c>
      <c r="O791" s="21">
        <v>2500</v>
      </c>
      <c r="P791" s="12">
        <v>700</v>
      </c>
      <c r="Q791" s="21" t="s">
        <v>40</v>
      </c>
      <c r="R791" s="18" t="b">
        <v>0</v>
      </c>
      <c r="S791" s="18" t="b">
        <v>0</v>
      </c>
      <c r="T791" s="18" t="b">
        <v>0</v>
      </c>
      <c r="U791" s="18" t="b">
        <v>0</v>
      </c>
    </row>
    <row r="792" spans="1:21" ht="12.75">
      <c r="A792" s="1" t="e">
        <f t="shared" ca="1" si="61"/>
        <v>#NAME?</v>
      </c>
      <c r="B792" s="9" t="s">
        <v>20</v>
      </c>
      <c r="C792" s="9">
        <v>10689163</v>
      </c>
      <c r="D792" s="10" t="s">
        <v>689</v>
      </c>
      <c r="E792" s="11" t="str">
        <f>CONCATENATE("https://fjong.com/admin/pages/edit-",LEFT(D792,FIND(".",D792) - 1),"/",D792)</f>
        <v>https://fjong.com/admin/pages/edit-outfit/outfit.9b7577b41e374c5d8debce0abc0466de</v>
      </c>
      <c r="F792" s="12" t="s">
        <v>690</v>
      </c>
      <c r="G792" s="12" t="s">
        <v>31</v>
      </c>
      <c r="H792" s="12" t="s">
        <v>32</v>
      </c>
      <c r="I792" s="12" t="b">
        <f>VLOOKUP(H792,'Partner info'!$A$3:$B$100,2,FALSE)</f>
        <v>1</v>
      </c>
      <c r="J792" s="13" t="s">
        <v>24</v>
      </c>
      <c r="K792" s="14" t="s">
        <v>25</v>
      </c>
      <c r="L792" s="15" t="s">
        <v>445</v>
      </c>
      <c r="M792" s="16"/>
      <c r="N792" s="16" t="s">
        <v>2318</v>
      </c>
      <c r="O792" s="21">
        <v>2500</v>
      </c>
      <c r="P792" s="12">
        <v>700</v>
      </c>
      <c r="Q792" s="21" t="s">
        <v>40</v>
      </c>
      <c r="R792" s="18" t="b">
        <v>0</v>
      </c>
      <c r="S792" s="18" t="b">
        <v>0</v>
      </c>
      <c r="T792" s="18" t="b">
        <v>0</v>
      </c>
      <c r="U792" s="18" t="b">
        <v>0</v>
      </c>
    </row>
    <row r="793" spans="1:21" ht="12.75">
      <c r="A793" s="1" t="e">
        <f t="shared" ca="1" si="61"/>
        <v>#NAME?</v>
      </c>
      <c r="B793" s="19">
        <v>45272</v>
      </c>
      <c r="C793" s="22">
        <v>89005521</v>
      </c>
      <c r="D793" s="10" t="s">
        <v>1352</v>
      </c>
      <c r="E793" s="11" t="str">
        <f>CONCATENATE("https://fjong.com/admin/pages/edit-",LEFT(D793,FIND(".",D793) - 1),"/",D793)</f>
        <v>https://fjong.com/admin/pages/edit-outfit/outfit.9b91cfa8ae264faaab1b9f8538aab066</v>
      </c>
      <c r="F793" s="23" t="s">
        <v>1353</v>
      </c>
      <c r="G793" s="23" t="s">
        <v>31</v>
      </c>
      <c r="H793" s="12" t="s">
        <v>31</v>
      </c>
      <c r="I793" s="12" t="b">
        <f>VLOOKUP(H793,'Partner info'!$A$3:$B$100,2,FALSE)</f>
        <v>1</v>
      </c>
      <c r="J793" s="13" t="s">
        <v>24</v>
      </c>
      <c r="K793" s="14" t="s">
        <v>25</v>
      </c>
      <c r="L793" s="15" t="s">
        <v>445</v>
      </c>
      <c r="M793" s="16"/>
      <c r="N793" s="16" t="s">
        <v>2318</v>
      </c>
      <c r="O793" s="21">
        <v>2500</v>
      </c>
      <c r="P793" s="12">
        <v>700</v>
      </c>
      <c r="Q793" s="21" t="s">
        <v>40</v>
      </c>
      <c r="R793" s="18" t="b">
        <v>0</v>
      </c>
      <c r="S793" s="18" t="b">
        <v>0</v>
      </c>
      <c r="T793" s="18" t="b">
        <v>0</v>
      </c>
      <c r="U793" s="18" t="b">
        <v>0</v>
      </c>
    </row>
    <row r="794" spans="1:21" ht="12.75">
      <c r="A794" s="1" t="e">
        <f t="shared" ca="1" si="61"/>
        <v>#NAME?</v>
      </c>
      <c r="B794" s="19">
        <v>44732</v>
      </c>
      <c r="C794" s="9">
        <v>88000503</v>
      </c>
      <c r="D794" s="10" t="s">
        <v>790</v>
      </c>
      <c r="E794" s="11" t="str">
        <f>CONCATENATE("https://fjong.com/admin/pages/edit-",LEFT(D794,FIND(".",D794) - 1),"/",D794)</f>
        <v>https://fjong.com/admin/pages/edit-outfit/outfit.9bc6939e74234024b9f6d34218418dfe</v>
      </c>
      <c r="F794" s="12" t="s">
        <v>791</v>
      </c>
      <c r="G794" s="12" t="s">
        <v>792</v>
      </c>
      <c r="H794" s="12" t="s">
        <v>32</v>
      </c>
      <c r="I794" s="12" t="b">
        <f>VLOOKUP(H794,'Partner info'!$A$3:$B$100,2,FALSE)</f>
        <v>1</v>
      </c>
      <c r="J794" s="13" t="s">
        <v>24</v>
      </c>
      <c r="K794" s="14" t="s">
        <v>25</v>
      </c>
      <c r="L794" s="15" t="s">
        <v>445</v>
      </c>
      <c r="M794" s="16"/>
      <c r="N794" s="16" t="s">
        <v>2318</v>
      </c>
      <c r="O794" s="21">
        <v>2500</v>
      </c>
      <c r="P794" s="12">
        <v>700</v>
      </c>
      <c r="Q794" s="21" t="s">
        <v>40</v>
      </c>
      <c r="R794" s="18" t="b">
        <v>0</v>
      </c>
      <c r="S794" s="18" t="b">
        <v>0</v>
      </c>
      <c r="T794" s="18" t="b">
        <v>0</v>
      </c>
      <c r="U794" s="18" t="b">
        <v>0</v>
      </c>
    </row>
    <row r="795" spans="1:21" ht="12.75">
      <c r="A795" s="1" t="e">
        <f t="shared" ca="1" si="61"/>
        <v>#NAME?</v>
      </c>
      <c r="B795" s="57">
        <v>44938</v>
      </c>
      <c r="C795" s="43">
        <v>89001925</v>
      </c>
      <c r="D795" s="44" t="s">
        <v>1229</v>
      </c>
      <c r="E795" s="103" t="str">
        <f>CONCATENATE("https://fjong.com/admin/pages/edit-",LEFT(D795,FIND(".",D795) - 1),"/",D795)</f>
        <v>https://fjong.com/admin/pages/edit-outfit/outfit.9bcd396dce184137b1a797976259ec2e</v>
      </c>
      <c r="F795" s="104" t="s">
        <v>1050</v>
      </c>
      <c r="G795" s="46" t="s">
        <v>483</v>
      </c>
      <c r="H795" s="46" t="s">
        <v>483</v>
      </c>
      <c r="I795" s="12" t="b">
        <f>VLOOKUP(H795,'Partner info'!$A$3:$B$100,2,FALSE)</f>
        <v>0</v>
      </c>
      <c r="J795" s="47" t="s">
        <v>24</v>
      </c>
      <c r="K795" s="14" t="s">
        <v>25</v>
      </c>
      <c r="L795" s="15" t="s">
        <v>445</v>
      </c>
      <c r="M795" s="16"/>
      <c r="N795" s="16" t="s">
        <v>2318</v>
      </c>
      <c r="O795" s="21">
        <v>2500</v>
      </c>
      <c r="P795" s="12">
        <v>700</v>
      </c>
      <c r="Q795" s="21" t="s">
        <v>40</v>
      </c>
      <c r="R795" s="18" t="b">
        <v>0</v>
      </c>
      <c r="S795" s="18" t="b">
        <v>0</v>
      </c>
      <c r="T795" s="18" t="b">
        <v>0</v>
      </c>
      <c r="U795" s="18" t="b">
        <v>0</v>
      </c>
    </row>
    <row r="796" spans="1:21" ht="12.75">
      <c r="A796" s="1" t="e">
        <f t="shared" ca="1" si="61"/>
        <v>#NAME?</v>
      </c>
      <c r="B796" s="19">
        <v>44722</v>
      </c>
      <c r="C796" s="9">
        <v>88001504</v>
      </c>
      <c r="D796" s="10" t="s">
        <v>1055</v>
      </c>
      <c r="E796" s="20" t="str">
        <f>CONCATENATE("https://fjong.com/admin/pages/edit-",LEFT(D796,FIND(".",D796) - 1),"/",D796)</f>
        <v>https://fjong.com/admin/pages/edit-outfit/outfit.9be713a0af3b45aa9577949469b1e0de</v>
      </c>
      <c r="F796" s="12" t="s">
        <v>1056</v>
      </c>
      <c r="G796" s="12" t="s">
        <v>578</v>
      </c>
      <c r="H796" s="12" t="s">
        <v>32</v>
      </c>
      <c r="I796" s="12" t="b">
        <f>VLOOKUP(H796,'Partner info'!$A$3:$B$100,2,FALSE)</f>
        <v>1</v>
      </c>
      <c r="J796" s="13" t="s">
        <v>24</v>
      </c>
      <c r="K796" s="14" t="s">
        <v>25</v>
      </c>
      <c r="L796" s="15" t="s">
        <v>445</v>
      </c>
      <c r="M796" s="16"/>
      <c r="N796" s="16" t="s">
        <v>2318</v>
      </c>
      <c r="O796" s="21">
        <v>2500</v>
      </c>
      <c r="P796" s="12">
        <v>700</v>
      </c>
      <c r="Q796" s="21" t="s">
        <v>40</v>
      </c>
      <c r="R796" s="18" t="b">
        <v>0</v>
      </c>
      <c r="S796" s="18" t="b">
        <v>0</v>
      </c>
      <c r="T796" s="18" t="b">
        <v>0</v>
      </c>
      <c r="U796" s="18" t="b">
        <v>0</v>
      </c>
    </row>
    <row r="797" spans="1:21" ht="12.75">
      <c r="A797" s="1" t="e">
        <f t="shared" ca="1" si="61"/>
        <v>#NAME?</v>
      </c>
      <c r="B797" s="19">
        <v>45184</v>
      </c>
      <c r="C797" s="22">
        <v>88001719</v>
      </c>
      <c r="D797" s="81" t="s">
        <v>3017</v>
      </c>
      <c r="E797" s="11" t="str">
        <f>CONCATENATE("https://fjong.com/admin/pages/edit-",LEFT(D797,FIND(".",D797) - 1),"/",D797)</f>
        <v>https://fjong.com/admin/pages/edit-outfit/outfit.9bf55c30dee14573ac0d46c03fce3a0e</v>
      </c>
      <c r="F797" s="82" t="s">
        <v>3018</v>
      </c>
      <c r="G797" s="23" t="s">
        <v>347</v>
      </c>
      <c r="H797" s="83" t="s">
        <v>32</v>
      </c>
      <c r="I797" s="12" t="b">
        <f>VLOOKUP(H797,'Partner info'!$A$3:$B$100,2,FALSE)</f>
        <v>1</v>
      </c>
      <c r="J797" s="13" t="s">
        <v>24</v>
      </c>
      <c r="K797" s="14" t="s">
        <v>25</v>
      </c>
      <c r="L797" s="15" t="s">
        <v>445</v>
      </c>
      <c r="M797" s="16"/>
      <c r="N797" s="16" t="s">
        <v>2318</v>
      </c>
      <c r="O797" s="21">
        <v>2500</v>
      </c>
      <c r="P797" s="12">
        <v>700</v>
      </c>
      <c r="Q797" s="21" t="s">
        <v>40</v>
      </c>
      <c r="R797" s="18" t="b">
        <v>0</v>
      </c>
      <c r="S797" s="18" t="b">
        <v>0</v>
      </c>
      <c r="T797" s="18" t="b">
        <v>0</v>
      </c>
      <c r="U797" s="18" t="b">
        <v>0</v>
      </c>
    </row>
    <row r="798" spans="1:21" ht="12.75">
      <c r="A798" s="1" t="e">
        <f t="shared" ca="1" si="61"/>
        <v>#NAME?</v>
      </c>
      <c r="B798" s="9" t="s">
        <v>20</v>
      </c>
      <c r="C798" s="9">
        <v>88000433</v>
      </c>
      <c r="D798" s="10" t="s">
        <v>598</v>
      </c>
      <c r="E798" s="11" t="str">
        <f>CONCATENATE("https://fjong.com/admin/pages/edit-",LEFT(D798,FIND(".",D798) - 1),"/",D798)</f>
        <v>https://fjong.com/admin/pages/edit-outfit/outfit.9c2285b935d84f3b85e9678007eac190</v>
      </c>
      <c r="F798" s="12" t="s">
        <v>599</v>
      </c>
      <c r="G798" s="12" t="s">
        <v>578</v>
      </c>
      <c r="H798" s="12" t="s">
        <v>32</v>
      </c>
      <c r="I798" s="12" t="b">
        <f>VLOOKUP(H798,'Partner info'!$A$3:$B$100,2,FALSE)</f>
        <v>1</v>
      </c>
      <c r="J798" s="13" t="s">
        <v>24</v>
      </c>
      <c r="K798" s="14" t="s">
        <v>25</v>
      </c>
      <c r="L798" s="15" t="s">
        <v>445</v>
      </c>
      <c r="M798" s="16"/>
      <c r="N798" s="16" t="s">
        <v>2318</v>
      </c>
      <c r="O798" s="21">
        <v>2500</v>
      </c>
      <c r="P798" s="12">
        <v>700</v>
      </c>
      <c r="Q798" s="21" t="s">
        <v>40</v>
      </c>
      <c r="R798" s="18" t="b">
        <v>0</v>
      </c>
      <c r="S798" s="18" t="b">
        <v>0</v>
      </c>
      <c r="T798" s="18" t="b">
        <v>0</v>
      </c>
      <c r="U798" s="18" t="b">
        <v>0</v>
      </c>
    </row>
    <row r="799" spans="1:21" ht="12.75">
      <c r="A799" s="1" t="e">
        <f t="shared" ca="1" si="61"/>
        <v>#NAME?</v>
      </c>
      <c r="B799" s="19">
        <v>45061</v>
      </c>
      <c r="C799" s="22">
        <v>89001995</v>
      </c>
      <c r="D799" s="10" t="s">
        <v>2554</v>
      </c>
      <c r="E799" s="11" t="str">
        <f>CONCATENATE("https://fjong.com/admin/pages/edit-",LEFT(D799,FIND(".",D799) - 1),"/",D799)</f>
        <v>https://fjong.com/admin/pages/edit-outfit/outfit.9c33d7a5c8114d3192d7ab2310bbe4ca</v>
      </c>
      <c r="F799" s="23" t="s">
        <v>2555</v>
      </c>
      <c r="G799" s="23" t="s">
        <v>67</v>
      </c>
      <c r="H799" s="12" t="s">
        <v>67</v>
      </c>
      <c r="I799" s="12" t="b">
        <f>VLOOKUP(H799,'Partner info'!$A$3:$B$100,2,FALSE)</f>
        <v>1</v>
      </c>
      <c r="J799" s="13" t="s">
        <v>24</v>
      </c>
      <c r="K799" s="14" t="s">
        <v>25</v>
      </c>
      <c r="L799" s="15" t="s">
        <v>445</v>
      </c>
      <c r="M799" s="16"/>
      <c r="N799" s="16" t="s">
        <v>2318</v>
      </c>
      <c r="O799" s="21">
        <v>2500</v>
      </c>
      <c r="P799" s="12">
        <v>700</v>
      </c>
      <c r="Q799" s="21" t="s">
        <v>40</v>
      </c>
      <c r="R799" s="18" t="b">
        <v>0</v>
      </c>
      <c r="S799" s="18" t="b">
        <v>0</v>
      </c>
      <c r="T799" s="18" t="b">
        <v>0</v>
      </c>
      <c r="U799" s="18" t="b">
        <v>0</v>
      </c>
    </row>
    <row r="800" spans="1:21" ht="12.75">
      <c r="A800" s="1" t="e">
        <f t="shared" ca="1" si="61"/>
        <v>#NAME?</v>
      </c>
      <c r="B800" s="9" t="s">
        <v>3078</v>
      </c>
      <c r="C800" s="22">
        <v>88100915</v>
      </c>
      <c r="D800" s="10" t="s">
        <v>3234</v>
      </c>
      <c r="E800" s="11" t="str">
        <f>CONCATENATE("https://fjong.com/admin/pages/edit-",LEFT(D800,FIND(".",D800) - 1),"/",D800)</f>
        <v>https://fjong.com/admin/pages/edit-outfit/outfit.9c3f0cb12d76472094d6aa8b9fd2f7d3</v>
      </c>
      <c r="F800" s="23" t="s">
        <v>3233</v>
      </c>
      <c r="G800" s="23" t="s">
        <v>88</v>
      </c>
      <c r="H800" s="12" t="s">
        <v>57</v>
      </c>
      <c r="I800" s="12" t="b">
        <f>VLOOKUP(H800,'Partner info'!$A$3:$B$100,2,FALSE)</f>
        <v>1</v>
      </c>
      <c r="J800" s="13" t="s">
        <v>24</v>
      </c>
      <c r="K800" s="14" t="s">
        <v>25</v>
      </c>
      <c r="L800" s="15" t="s">
        <v>445</v>
      </c>
      <c r="M800" s="16"/>
      <c r="N800" s="16" t="s">
        <v>2318</v>
      </c>
      <c r="O800" s="21">
        <v>2500</v>
      </c>
      <c r="P800" s="12">
        <v>700</v>
      </c>
      <c r="Q800" s="21" t="s">
        <v>40</v>
      </c>
      <c r="R800" s="18" t="b">
        <v>0</v>
      </c>
      <c r="S800" s="18" t="b">
        <v>0</v>
      </c>
      <c r="T800" s="18" t="b">
        <v>0</v>
      </c>
      <c r="U800" s="18" t="b">
        <v>0</v>
      </c>
    </row>
    <row r="801" spans="1:21" ht="12.75">
      <c r="A801" s="1" t="e">
        <f t="shared" ca="1" si="61"/>
        <v>#NAME?</v>
      </c>
      <c r="B801" s="19" t="s">
        <v>20</v>
      </c>
      <c r="C801" s="9">
        <v>88001784</v>
      </c>
      <c r="D801" s="10" t="s">
        <v>1760</v>
      </c>
      <c r="E801" s="20" t="str">
        <f>CONCATENATE("https://fjong.com/admin/pages/edit-",LEFT(D801,FIND(".",D801) - 1),"/",D801)</f>
        <v>https://fjong.com/admin/pages/edit-outfit/outfit.9c60137e95ac47c4b54413f4226d4206</v>
      </c>
      <c r="F801" s="12" t="s">
        <v>1761</v>
      </c>
      <c r="G801" s="12" t="s">
        <v>169</v>
      </c>
      <c r="H801" s="12" t="s">
        <v>170</v>
      </c>
      <c r="I801" s="12" t="b">
        <f>VLOOKUP(H801,'Partner info'!$A$3:$B$100,2,FALSE)</f>
        <v>1</v>
      </c>
      <c r="J801" s="13" t="s">
        <v>24</v>
      </c>
      <c r="K801" s="14" t="s">
        <v>25</v>
      </c>
      <c r="L801" s="15" t="s">
        <v>445</v>
      </c>
      <c r="M801" s="16"/>
      <c r="N801" s="16" t="s">
        <v>2318</v>
      </c>
      <c r="O801" s="21">
        <v>2500</v>
      </c>
      <c r="P801" s="12">
        <v>700</v>
      </c>
      <c r="Q801" s="21" t="s">
        <v>40</v>
      </c>
      <c r="R801" s="18" t="b">
        <v>0</v>
      </c>
      <c r="S801" s="18" t="b">
        <v>0</v>
      </c>
      <c r="T801" s="18" t="b">
        <v>0</v>
      </c>
      <c r="U801" s="18" t="b">
        <v>0</v>
      </c>
    </row>
    <row r="802" spans="1:21" ht="12.75">
      <c r="A802" s="1" t="e">
        <f t="shared" ca="1" si="61"/>
        <v>#NAME?</v>
      </c>
      <c r="B802" s="19">
        <v>44789</v>
      </c>
      <c r="C802" s="9">
        <v>88200372</v>
      </c>
      <c r="D802" s="10" t="s">
        <v>828</v>
      </c>
      <c r="E802" s="20" t="s">
        <v>829</v>
      </c>
      <c r="F802" s="12" t="s">
        <v>826</v>
      </c>
      <c r="G802" s="12" t="s">
        <v>23</v>
      </c>
      <c r="H802" s="12" t="s">
        <v>23</v>
      </c>
      <c r="I802" s="12" t="b">
        <f>VLOOKUP(H802,'Partner info'!$A$3:$B$100,2,FALSE)</f>
        <v>1</v>
      </c>
      <c r="J802" s="13" t="s">
        <v>24</v>
      </c>
      <c r="K802" s="14" t="s">
        <v>25</v>
      </c>
      <c r="L802" s="15" t="s">
        <v>445</v>
      </c>
      <c r="M802" s="16"/>
      <c r="N802" s="16" t="s">
        <v>2318</v>
      </c>
      <c r="O802" s="21">
        <v>2500</v>
      </c>
      <c r="P802" s="12">
        <v>700</v>
      </c>
      <c r="Q802" s="21" t="s">
        <v>40</v>
      </c>
      <c r="R802" s="18" t="b">
        <v>0</v>
      </c>
      <c r="S802" s="18" t="b">
        <v>0</v>
      </c>
      <c r="T802" s="18" t="b">
        <v>0</v>
      </c>
      <c r="U802" s="18" t="b">
        <v>0</v>
      </c>
    </row>
    <row r="803" spans="1:21" ht="12.75">
      <c r="A803" s="1" t="e">
        <f t="shared" ca="1" si="61"/>
        <v>#NAME?</v>
      </c>
      <c r="B803" s="9" t="s">
        <v>20</v>
      </c>
      <c r="C803" s="24">
        <v>88001915</v>
      </c>
      <c r="D803" s="25" t="s">
        <v>2095</v>
      </c>
      <c r="E803" s="11" t="str">
        <f>CONCATENATE("https://fjong.com/admin/pages/edit-",LEFT(D803,FIND(".",D803) - 1),"/",D803)</f>
        <v>https://fjong.com/admin/pages/edit-outfit/outfit.9c739a55c8a46a22</v>
      </c>
      <c r="F803" s="26" t="s">
        <v>2096</v>
      </c>
      <c r="G803" s="26" t="s">
        <v>578</v>
      </c>
      <c r="H803" s="26" t="s">
        <v>32</v>
      </c>
      <c r="I803" s="12" t="b">
        <f>VLOOKUP(H803,'Partner info'!$A$3:$B$100,2,FALSE)</f>
        <v>1</v>
      </c>
      <c r="J803" s="13" t="s">
        <v>24</v>
      </c>
      <c r="K803" s="14" t="s">
        <v>25</v>
      </c>
      <c r="L803" s="15" t="s">
        <v>445</v>
      </c>
      <c r="M803" s="16"/>
      <c r="N803" s="16" t="s">
        <v>2318</v>
      </c>
      <c r="O803" s="21">
        <v>2500</v>
      </c>
      <c r="P803" s="12">
        <v>700</v>
      </c>
      <c r="Q803" s="21" t="s">
        <v>40</v>
      </c>
      <c r="R803" s="18" t="b">
        <v>0</v>
      </c>
      <c r="S803" s="18" t="b">
        <v>0</v>
      </c>
      <c r="T803" s="18" t="b">
        <v>0</v>
      </c>
      <c r="U803" s="18" t="b">
        <v>0</v>
      </c>
    </row>
    <row r="804" spans="1:21" ht="12.75">
      <c r="A804" s="1" t="e">
        <f t="shared" ca="1" si="61"/>
        <v>#NAME?</v>
      </c>
      <c r="B804" s="19">
        <v>45184</v>
      </c>
      <c r="C804" s="22">
        <v>89008507</v>
      </c>
      <c r="D804" s="81" t="s">
        <v>2811</v>
      </c>
      <c r="E804" s="11" t="str">
        <f>CONCATENATE("https://fjong.com/admin/pages/edit-",LEFT(D804,FIND(".",D804) - 1),"/",D804)</f>
        <v>https://fjong.com/admin/pages/edit-outfit/outfit.9c7d035695ea49618efd78e21872b1a5</v>
      </c>
      <c r="F804" s="82" t="s">
        <v>2812</v>
      </c>
      <c r="G804" s="23" t="s">
        <v>2813</v>
      </c>
      <c r="H804" s="83" t="s">
        <v>32</v>
      </c>
      <c r="I804" s="12" t="b">
        <f>VLOOKUP(H804,'Partner info'!$A$3:$B$100,2,FALSE)</f>
        <v>1</v>
      </c>
      <c r="J804" s="13" t="s">
        <v>24</v>
      </c>
      <c r="K804" s="14" t="s">
        <v>25</v>
      </c>
      <c r="L804" s="15" t="s">
        <v>445</v>
      </c>
      <c r="M804" s="16"/>
      <c r="N804" s="16" t="s">
        <v>2318</v>
      </c>
      <c r="O804" s="21">
        <v>3700</v>
      </c>
      <c r="P804" s="12">
        <v>850</v>
      </c>
      <c r="Q804" s="21" t="s">
        <v>139</v>
      </c>
      <c r="R804" s="18" t="b">
        <v>0</v>
      </c>
      <c r="S804" s="18" t="b">
        <v>0</v>
      </c>
      <c r="T804" s="18" t="b">
        <v>0</v>
      </c>
      <c r="U804" s="18" t="b">
        <v>0</v>
      </c>
    </row>
    <row r="805" spans="1:21" ht="12.75">
      <c r="A805" s="1" t="e">
        <f t="shared" ca="1" si="61"/>
        <v>#NAME?</v>
      </c>
      <c r="B805" s="9" t="s">
        <v>20</v>
      </c>
      <c r="C805" s="9" t="s">
        <v>2485</v>
      </c>
      <c r="D805" s="10" t="s">
        <v>2486</v>
      </c>
      <c r="E805" s="11" t="str">
        <f>CONCATENATE("https://fjong.com/admin/pages/edit-",LEFT(D805,FIND(".",D805) - 1),"/",D805)</f>
        <v>https://fjong.com/admin/pages/edit-outfit/outfit.9cb602e5b83949d49bc50bbbfa5b7d04</v>
      </c>
      <c r="F805" s="12" t="s">
        <v>2487</v>
      </c>
      <c r="G805" s="12" t="s">
        <v>994</v>
      </c>
      <c r="H805" s="12" t="s">
        <v>89</v>
      </c>
      <c r="I805" s="12" t="b">
        <f>VLOOKUP(H805,'Partner info'!$A$3:$B$100,2,FALSE)</f>
        <v>1</v>
      </c>
      <c r="J805" s="13" t="s">
        <v>24</v>
      </c>
      <c r="K805" s="14" t="s">
        <v>25</v>
      </c>
      <c r="L805" s="15" t="s">
        <v>445</v>
      </c>
      <c r="M805" s="16"/>
      <c r="N805" s="16"/>
      <c r="O805" s="12">
        <v>1300</v>
      </c>
      <c r="P805" s="12">
        <f>O805*0.2</f>
        <v>260</v>
      </c>
      <c r="Q805" s="21" t="s">
        <v>52</v>
      </c>
      <c r="R805" s="18" t="b">
        <v>0</v>
      </c>
      <c r="S805" s="18" t="b">
        <v>1</v>
      </c>
      <c r="T805" s="18" t="b">
        <v>1</v>
      </c>
      <c r="U805" s="18" t="b">
        <v>1</v>
      </c>
    </row>
    <row r="806" spans="1:21" ht="12.75">
      <c r="A806" s="1" t="e">
        <f t="shared" ca="1" si="61"/>
        <v>#NAME?</v>
      </c>
      <c r="B806" s="19">
        <v>44722</v>
      </c>
      <c r="C806" s="9">
        <v>88100518</v>
      </c>
      <c r="D806" s="10" t="s">
        <v>214</v>
      </c>
      <c r="E806" s="20" t="str">
        <f>CONCATENATE("https://fjong.com/admin/pages/edit-",LEFT(D806,FIND(".",D806) - 1),"/",D806)</f>
        <v>https://fjong.com/admin/pages/edit-outfit/outfit.9cd0349b449c4007be9a6bbf244c15bc</v>
      </c>
      <c r="F806" s="12" t="s">
        <v>215</v>
      </c>
      <c r="G806" s="12" t="s">
        <v>216</v>
      </c>
      <c r="H806" s="12" t="s">
        <v>49</v>
      </c>
      <c r="I806" s="12" t="b">
        <f>VLOOKUP(H806,'Partner info'!$A$3:$B$100,2,FALSE)</f>
        <v>1</v>
      </c>
      <c r="J806" s="13" t="s">
        <v>24</v>
      </c>
      <c r="K806" s="14" t="s">
        <v>25</v>
      </c>
      <c r="L806" s="15" t="s">
        <v>445</v>
      </c>
      <c r="M806" s="16"/>
      <c r="N806" s="16" t="s">
        <v>2318</v>
      </c>
      <c r="O806" s="21">
        <v>3000</v>
      </c>
      <c r="P806" s="12">
        <v>600</v>
      </c>
      <c r="Q806" s="21" t="s">
        <v>40</v>
      </c>
      <c r="R806" s="18" t="b">
        <v>0</v>
      </c>
      <c r="S806" s="18" t="b">
        <v>0</v>
      </c>
      <c r="T806" s="18" t="b">
        <v>0</v>
      </c>
      <c r="U806" s="18" t="b">
        <v>0</v>
      </c>
    </row>
    <row r="807" spans="1:21" ht="12.75">
      <c r="A807" s="1" t="e">
        <f t="shared" ca="1" si="61"/>
        <v>#NAME?</v>
      </c>
      <c r="B807" s="9" t="s">
        <v>295</v>
      </c>
      <c r="C807" s="22">
        <v>88000674</v>
      </c>
      <c r="D807" s="23" t="s">
        <v>389</v>
      </c>
      <c r="E807" s="11" t="str">
        <f>CONCATENATE("https://fjong.com/admin/pages/edit-",LEFT(D807,FIND(".",D807) - 1),"/",D807)</f>
        <v>https://fjong.com/admin/pages/edit-outfit/outfit.9cfd9a79329b16bd</v>
      </c>
      <c r="F807" s="23" t="s">
        <v>390</v>
      </c>
      <c r="G807" s="23" t="s">
        <v>294</v>
      </c>
      <c r="H807" s="12" t="s">
        <v>32</v>
      </c>
      <c r="I807" s="12" t="b">
        <f>VLOOKUP(H807,'Partner info'!$A$3:$B$100,2,FALSE)</f>
        <v>1</v>
      </c>
      <c r="J807" s="13" t="s">
        <v>24</v>
      </c>
      <c r="K807" s="14" t="s">
        <v>25</v>
      </c>
      <c r="L807" s="15" t="s">
        <v>445</v>
      </c>
      <c r="M807" s="16"/>
      <c r="N807" s="16" t="s">
        <v>2318</v>
      </c>
      <c r="O807" s="21">
        <v>600</v>
      </c>
      <c r="P807" s="21">
        <f t="shared" ref="P807:P811" si="63">O807-(O807*0.6)</f>
        <v>240</v>
      </c>
      <c r="Q807" s="21" t="s">
        <v>52</v>
      </c>
      <c r="R807" s="18" t="b">
        <v>0</v>
      </c>
      <c r="S807" s="18" t="b">
        <v>1</v>
      </c>
      <c r="T807" s="18" t="b">
        <v>0</v>
      </c>
      <c r="U807" s="18" t="b">
        <v>0</v>
      </c>
    </row>
    <row r="808" spans="1:21" ht="12.75">
      <c r="A808" s="1" t="e">
        <f t="shared" ca="1" si="61"/>
        <v>#NAME?</v>
      </c>
      <c r="B808" s="19">
        <v>44753</v>
      </c>
      <c r="C808" s="9">
        <v>89002107</v>
      </c>
      <c r="D808" s="10" t="s">
        <v>1700</v>
      </c>
      <c r="E808" s="20" t="s">
        <v>1701</v>
      </c>
      <c r="F808" s="12" t="s">
        <v>1702</v>
      </c>
      <c r="G808" s="12" t="s">
        <v>110</v>
      </c>
      <c r="H808" s="12" t="s">
        <v>32</v>
      </c>
      <c r="I808" s="12" t="b">
        <f>VLOOKUP(H808,'Partner info'!$A$3:$B$100,2,FALSE)</f>
        <v>1</v>
      </c>
      <c r="J808" s="13" t="s">
        <v>24</v>
      </c>
      <c r="K808" s="14" t="s">
        <v>25</v>
      </c>
      <c r="L808" s="15" t="s">
        <v>445</v>
      </c>
      <c r="M808" s="16"/>
      <c r="N808" s="16" t="s">
        <v>2318</v>
      </c>
      <c r="O808" s="21">
        <v>600</v>
      </c>
      <c r="P808" s="21">
        <f t="shared" si="63"/>
        <v>240</v>
      </c>
      <c r="Q808" s="21" t="s">
        <v>40</v>
      </c>
      <c r="R808" s="18" t="b">
        <v>0</v>
      </c>
      <c r="S808" s="18" t="b">
        <v>0</v>
      </c>
      <c r="T808" s="18" t="b">
        <v>0</v>
      </c>
      <c r="U808" s="18" t="b">
        <v>0</v>
      </c>
    </row>
    <row r="809" spans="1:21" ht="12.75">
      <c r="A809" s="1" t="e">
        <f t="shared" ca="1" si="61"/>
        <v>#NAME?</v>
      </c>
      <c r="B809" s="9" t="s">
        <v>20</v>
      </c>
      <c r="C809" s="9">
        <v>88001550</v>
      </c>
      <c r="D809" s="10" t="s">
        <v>725</v>
      </c>
      <c r="E809" s="11" t="str">
        <f>CONCATENATE("https://fjong.com/admin/pages/edit-",LEFT(D809,FIND(".",D809) - 1),"/",D809)</f>
        <v>https://fjong.com/admin/pages/edit-outfit/outfit.9d3b8dd5711d3657</v>
      </c>
      <c r="F809" s="12" t="s">
        <v>726</v>
      </c>
      <c r="G809" s="12" t="s">
        <v>727</v>
      </c>
      <c r="H809" s="12" t="s">
        <v>32</v>
      </c>
      <c r="I809" s="12" t="b">
        <f>VLOOKUP(H809,'Partner info'!$A$3:$B$100,2,FALSE)</f>
        <v>1</v>
      </c>
      <c r="J809" s="13" t="s">
        <v>24</v>
      </c>
      <c r="K809" s="14" t="s">
        <v>25</v>
      </c>
      <c r="L809" s="15" t="s">
        <v>445</v>
      </c>
      <c r="M809" s="16"/>
      <c r="N809" s="16" t="s">
        <v>2318</v>
      </c>
      <c r="O809" s="21">
        <v>900</v>
      </c>
      <c r="P809" s="21">
        <f t="shared" si="63"/>
        <v>360</v>
      </c>
      <c r="Q809" s="21" t="s">
        <v>40</v>
      </c>
      <c r="R809" s="18" t="b">
        <v>0</v>
      </c>
      <c r="S809" s="18" t="b">
        <v>0</v>
      </c>
      <c r="T809" s="18" t="b">
        <v>0</v>
      </c>
      <c r="U809" s="18" t="b">
        <v>0</v>
      </c>
    </row>
    <row r="810" spans="1:21" ht="12.75">
      <c r="A810" s="1" t="e">
        <f t="shared" ca="1" si="61"/>
        <v>#NAME?</v>
      </c>
      <c r="B810" s="19">
        <v>45188</v>
      </c>
      <c r="C810" s="22">
        <v>89003193</v>
      </c>
      <c r="D810" s="10" t="s">
        <v>2440</v>
      </c>
      <c r="E810" s="11" t="str">
        <f>CONCATENATE("https://fjong.com/admin/pages/edit-",LEFT(D810,FIND(".",D810) - 1),"/",D810)</f>
        <v>https://fjong.com/admin/pages/edit-outfit/outfit.9d55683a3d9846f19472d52cece0f9c9</v>
      </c>
      <c r="F810" s="23" t="s">
        <v>2441</v>
      </c>
      <c r="G810" s="23" t="s">
        <v>618</v>
      </c>
      <c r="H810" s="12" t="s">
        <v>573</v>
      </c>
      <c r="I810" s="12" t="b">
        <f>VLOOKUP(H810,'Partner info'!$A$3:$B$100,2,FALSE)</f>
        <v>1</v>
      </c>
      <c r="J810" s="13" t="s">
        <v>24</v>
      </c>
      <c r="K810" s="14" t="s">
        <v>25</v>
      </c>
      <c r="L810" s="15" t="s">
        <v>445</v>
      </c>
      <c r="M810" s="16"/>
      <c r="N810" s="16" t="s">
        <v>2318</v>
      </c>
      <c r="O810" s="21">
        <v>900</v>
      </c>
      <c r="P810" s="21">
        <f t="shared" si="63"/>
        <v>360</v>
      </c>
      <c r="Q810" s="21" t="s">
        <v>40</v>
      </c>
      <c r="R810" s="18" t="b">
        <v>0</v>
      </c>
      <c r="S810" s="18" t="b">
        <v>0</v>
      </c>
      <c r="T810" s="18" t="b">
        <v>0</v>
      </c>
      <c r="U810" s="18" t="b">
        <v>0</v>
      </c>
    </row>
    <row r="811" spans="1:21" ht="12.75">
      <c r="A811" s="1" t="e">
        <f t="shared" ca="1" si="61"/>
        <v>#NAME?</v>
      </c>
      <c r="B811" s="9" t="s">
        <v>295</v>
      </c>
      <c r="C811" s="22">
        <v>10689429</v>
      </c>
      <c r="D811" s="10" t="s">
        <v>296</v>
      </c>
      <c r="E811" s="11" t="str">
        <f>CONCATENATE("https://fjong.com/admin/pages/edit-",LEFT(D811,FIND(".",D811) - 1),"/",D811)</f>
        <v>https://fjong.com/admin/pages/edit-outfit/outfit.9d5c2d8415063b7e</v>
      </c>
      <c r="F811" s="23" t="s">
        <v>297</v>
      </c>
      <c r="G811" s="23" t="s">
        <v>298</v>
      </c>
      <c r="H811" s="12" t="s">
        <v>299</v>
      </c>
      <c r="I811" s="12" t="b">
        <f>VLOOKUP(H811,'Partner info'!$A$3:$B$100,2,FALSE)</f>
        <v>1</v>
      </c>
      <c r="J811" s="13" t="s">
        <v>24</v>
      </c>
      <c r="K811" s="14" t="s">
        <v>25</v>
      </c>
      <c r="L811" s="15" t="s">
        <v>445</v>
      </c>
      <c r="M811" s="16"/>
      <c r="N811" s="16" t="s">
        <v>2318</v>
      </c>
      <c r="O811" s="21">
        <v>900</v>
      </c>
      <c r="P811" s="21">
        <f t="shared" si="63"/>
        <v>360</v>
      </c>
      <c r="Q811" s="21" t="s">
        <v>145</v>
      </c>
      <c r="R811" s="18" t="b">
        <v>0</v>
      </c>
      <c r="S811" s="18" t="b">
        <v>0</v>
      </c>
      <c r="T811" s="18" t="b">
        <v>0</v>
      </c>
      <c r="U811" s="18" t="b">
        <v>0</v>
      </c>
    </row>
    <row r="812" spans="1:21" ht="12.75">
      <c r="A812" s="1" t="e">
        <f t="shared" ca="1" si="61"/>
        <v>#NAME?</v>
      </c>
      <c r="B812" s="9" t="s">
        <v>295</v>
      </c>
      <c r="C812" s="22">
        <v>88100577</v>
      </c>
      <c r="D812" s="10" t="s">
        <v>1422</v>
      </c>
      <c r="E812" s="11" t="str">
        <f>CONCATENATE("https://fjong.com/admin/pages/edit-",LEFT(D812,FIND(".",D812) - 1),"/",D812)</f>
        <v>https://fjong.com/admin/pages/edit-outfit/outfit.9d7b0a3eff26c6f7</v>
      </c>
      <c r="F812" s="23" t="s">
        <v>1423</v>
      </c>
      <c r="G812" s="23" t="s">
        <v>1424</v>
      </c>
      <c r="H812" s="12" t="s">
        <v>299</v>
      </c>
      <c r="I812" s="12" t="b">
        <f>VLOOKUP(H812,'Partner info'!$A$3:$B$100,2,FALSE)</f>
        <v>1</v>
      </c>
      <c r="J812" s="13" t="s">
        <v>24</v>
      </c>
      <c r="K812" s="14" t="s">
        <v>25</v>
      </c>
      <c r="L812" s="15" t="s">
        <v>445</v>
      </c>
      <c r="M812" s="16"/>
      <c r="N812" s="16" t="s">
        <v>2318</v>
      </c>
      <c r="O812" s="21">
        <v>900</v>
      </c>
      <c r="P812" s="12">
        <v>200</v>
      </c>
      <c r="Q812" s="21" t="s">
        <v>52</v>
      </c>
      <c r="R812" s="18" t="b">
        <v>0</v>
      </c>
      <c r="S812" s="18" t="b">
        <v>1</v>
      </c>
      <c r="T812" s="18" t="b">
        <v>0</v>
      </c>
      <c r="U812" s="18" t="b">
        <v>0</v>
      </c>
    </row>
    <row r="813" spans="1:21" ht="12.75">
      <c r="A813" s="1" t="e">
        <f t="shared" ca="1" si="61"/>
        <v>#NAME?</v>
      </c>
      <c r="B813" s="9" t="s">
        <v>295</v>
      </c>
      <c r="C813" s="22">
        <v>88200040</v>
      </c>
      <c r="D813" s="23" t="s">
        <v>373</v>
      </c>
      <c r="E813" s="11" t="str">
        <f>CONCATENATE("https://fjong.com/admin/pages/edit-",LEFT(D813,FIND(".",D813) - 1),"/",D813)</f>
        <v>https://fjong.com/admin/pages/edit-outfit/outfit.9df44d85b24a4704970bf742aa1012b1</v>
      </c>
      <c r="F813" s="23" t="s">
        <v>374</v>
      </c>
      <c r="G813" s="23" t="s">
        <v>88</v>
      </c>
      <c r="H813" s="12" t="s">
        <v>32</v>
      </c>
      <c r="I813" s="12" t="b">
        <f>VLOOKUP(H813,'Partner info'!$A$3:$B$100,2,FALSE)</f>
        <v>1</v>
      </c>
      <c r="J813" s="13" t="s">
        <v>24</v>
      </c>
      <c r="K813" s="14" t="s">
        <v>25</v>
      </c>
      <c r="L813" s="15" t="s">
        <v>445</v>
      </c>
      <c r="M813" s="16"/>
      <c r="N813" s="16" t="s">
        <v>2318</v>
      </c>
      <c r="O813" s="21">
        <v>900</v>
      </c>
      <c r="P813" s="12">
        <v>200</v>
      </c>
      <c r="Q813" s="21" t="s">
        <v>52</v>
      </c>
      <c r="R813" s="18" t="b">
        <v>0</v>
      </c>
      <c r="S813" s="18" t="b">
        <v>1</v>
      </c>
      <c r="T813" s="18" t="b">
        <v>0</v>
      </c>
      <c r="U813" s="18" t="b">
        <v>0</v>
      </c>
    </row>
    <row r="814" spans="1:21" ht="12.75">
      <c r="A814" s="1" t="e">
        <f t="shared" ca="1" si="61"/>
        <v>#NAME?</v>
      </c>
      <c r="B814" s="19">
        <v>45061</v>
      </c>
      <c r="C814" s="22">
        <v>88000733</v>
      </c>
      <c r="D814" s="10" t="s">
        <v>2672</v>
      </c>
      <c r="E814" s="11" t="str">
        <f>CONCATENATE("https://fjong.com/admin/pages/edit-",LEFT(D814,FIND(".",D814) - 1),"/",D814)</f>
        <v>https://fjong.com/admin/pages/edit-outfit/outfit.9e2a4dd538af8f4b</v>
      </c>
      <c r="F814" s="23" t="s">
        <v>2673</v>
      </c>
      <c r="G814" s="23" t="s">
        <v>199</v>
      </c>
      <c r="H814" s="12" t="s">
        <v>199</v>
      </c>
      <c r="I814" s="12" t="b">
        <f>VLOOKUP(H814,'Partner info'!$A$3:$B$100,2,FALSE)</f>
        <v>1</v>
      </c>
      <c r="J814" s="13" t="s">
        <v>24</v>
      </c>
      <c r="K814" s="14" t="s">
        <v>25</v>
      </c>
      <c r="L814" s="15" t="s">
        <v>445</v>
      </c>
      <c r="M814" s="16"/>
      <c r="N814" s="16" t="s">
        <v>2318</v>
      </c>
      <c r="O814" s="21">
        <v>900</v>
      </c>
      <c r="P814" s="12">
        <v>200</v>
      </c>
      <c r="Q814" s="21" t="s">
        <v>52</v>
      </c>
      <c r="R814" s="18" t="b">
        <v>0</v>
      </c>
      <c r="S814" s="18" t="b">
        <v>1</v>
      </c>
      <c r="T814" s="18" t="b">
        <v>0</v>
      </c>
      <c r="U814" s="18" t="b">
        <v>0</v>
      </c>
    </row>
    <row r="815" spans="1:21" ht="12.75">
      <c r="A815" s="1" t="e">
        <f t="shared" ca="1" si="61"/>
        <v>#NAME?</v>
      </c>
      <c r="B815" s="19" t="s">
        <v>20</v>
      </c>
      <c r="C815" s="9" t="s">
        <v>2252</v>
      </c>
      <c r="D815" s="10" t="s">
        <v>2253</v>
      </c>
      <c r="E815" s="20" t="str">
        <f>CONCATENATE("https://fjong.com/admin/pages/edit-",LEFT(D815,FIND(".",D815) - 1),"/",D815)</f>
        <v>https://fjong.com/admin/pages/edit-outfit/outfit.9e50c4cb7e564151b3494f501b7d893d</v>
      </c>
      <c r="F815" s="12" t="s">
        <v>2254</v>
      </c>
      <c r="G815" s="12" t="s">
        <v>216</v>
      </c>
      <c r="H815" s="12" t="s">
        <v>32</v>
      </c>
      <c r="I815" s="12" t="b">
        <f>VLOOKUP(H815,'Partner info'!$A$3:$B$100,2,FALSE)</f>
        <v>1</v>
      </c>
      <c r="J815" s="13" t="s">
        <v>24</v>
      </c>
      <c r="K815" s="14" t="s">
        <v>25</v>
      </c>
      <c r="L815" s="15" t="s">
        <v>445</v>
      </c>
      <c r="M815" s="16"/>
      <c r="N815" s="16" t="s">
        <v>2318</v>
      </c>
      <c r="O815" s="21">
        <v>900</v>
      </c>
      <c r="P815" s="12">
        <v>200</v>
      </c>
      <c r="Q815" s="21" t="s">
        <v>52</v>
      </c>
      <c r="R815" s="18" t="b">
        <v>0</v>
      </c>
      <c r="S815" s="18" t="b">
        <v>1</v>
      </c>
      <c r="T815" s="18" t="b">
        <v>0</v>
      </c>
      <c r="U815" s="18" t="b">
        <v>0</v>
      </c>
    </row>
    <row r="816" spans="1:21" ht="12.75">
      <c r="A816" s="1" t="e">
        <f t="shared" ca="1" si="61"/>
        <v>#NAME?</v>
      </c>
      <c r="B816" s="19">
        <v>44819</v>
      </c>
      <c r="C816" s="9">
        <v>88000795</v>
      </c>
      <c r="D816" s="10" t="s">
        <v>1764</v>
      </c>
      <c r="E816" s="20" t="s">
        <v>1765</v>
      </c>
      <c r="F816" s="12" t="s">
        <v>1766</v>
      </c>
      <c r="G816" s="12" t="s">
        <v>1006</v>
      </c>
      <c r="H816" s="12" t="s">
        <v>32</v>
      </c>
      <c r="I816" s="12" t="b">
        <f>VLOOKUP(H816,'Partner info'!$A$3:$B$100,2,FALSE)</f>
        <v>1</v>
      </c>
      <c r="J816" s="13" t="s">
        <v>24</v>
      </c>
      <c r="K816" s="14" t="s">
        <v>25</v>
      </c>
      <c r="L816" s="15" t="s">
        <v>445</v>
      </c>
      <c r="M816" s="16"/>
      <c r="N816" s="16" t="s">
        <v>2318</v>
      </c>
      <c r="O816" s="21">
        <v>900</v>
      </c>
      <c r="P816" s="12">
        <v>200</v>
      </c>
      <c r="Q816" s="21" t="s">
        <v>52</v>
      </c>
      <c r="R816" s="18" t="b">
        <v>0</v>
      </c>
      <c r="S816" s="18" t="b">
        <v>1</v>
      </c>
      <c r="T816" s="18" t="b">
        <v>0</v>
      </c>
      <c r="U816" s="18" t="b">
        <v>0</v>
      </c>
    </row>
    <row r="817" spans="1:21" ht="12.75">
      <c r="A817" s="1" t="e">
        <f t="shared" ca="1" si="61"/>
        <v>#NAME?</v>
      </c>
      <c r="B817" s="42">
        <v>44722</v>
      </c>
      <c r="C817" s="43">
        <v>89001931</v>
      </c>
      <c r="D817" s="44" t="s">
        <v>751</v>
      </c>
      <c r="E817" s="45" t="str">
        <f>CONCATENATE("https://fjong.com/admin/pages/edit-",LEFT(D817,FIND(".",D817) - 1),"/",D817)</f>
        <v>https://fjong.com/admin/pages/edit-outfit/outfit.9f2786238d6e4b5b80c39af80ffde12b</v>
      </c>
      <c r="F817" s="46" t="s">
        <v>752</v>
      </c>
      <c r="G817" s="46" t="s">
        <v>483</v>
      </c>
      <c r="H817" s="46" t="s">
        <v>483</v>
      </c>
      <c r="I817" s="12" t="b">
        <f>VLOOKUP(H817,'Partner info'!$A$3:$B$100,2,FALSE)</f>
        <v>0</v>
      </c>
      <c r="J817" s="47" t="s">
        <v>24</v>
      </c>
      <c r="K817" s="14" t="s">
        <v>25</v>
      </c>
      <c r="L817" s="15" t="s">
        <v>445</v>
      </c>
      <c r="M817" s="16"/>
      <c r="N817" s="16" t="s">
        <v>2318</v>
      </c>
      <c r="O817" s="21">
        <v>900</v>
      </c>
      <c r="P817" s="12">
        <v>200</v>
      </c>
      <c r="Q817" s="21" t="s">
        <v>52</v>
      </c>
      <c r="R817" s="18" t="b">
        <v>0</v>
      </c>
      <c r="S817" s="18" t="b">
        <v>1</v>
      </c>
      <c r="T817" s="18" t="b">
        <v>0</v>
      </c>
      <c r="U817" s="18" t="b">
        <v>0</v>
      </c>
    </row>
    <row r="818" spans="1:21" ht="12.75">
      <c r="A818" s="1" t="e">
        <f t="shared" ca="1" si="61"/>
        <v>#NAME?</v>
      </c>
      <c r="B818" s="19" t="s">
        <v>20</v>
      </c>
      <c r="C818" s="9">
        <v>88001007</v>
      </c>
      <c r="D818" s="10" t="s">
        <v>567</v>
      </c>
      <c r="E818" s="20" t="str">
        <f>CONCATENATE("https://fjong.com/admin/pages/edit-",LEFT(D818,FIND(".",D818) - 1),"/",D818)</f>
        <v>https://fjong.com/admin/pages/edit-outfit/outfit.9f8b081ec48c605c</v>
      </c>
      <c r="F818" s="12" t="s">
        <v>568</v>
      </c>
      <c r="G818" s="12" t="s">
        <v>23</v>
      </c>
      <c r="H818" s="12" t="s">
        <v>32</v>
      </c>
      <c r="I818" s="12" t="b">
        <f>VLOOKUP(H818,'Partner info'!$A$3:$B$100,2,FALSE)</f>
        <v>1</v>
      </c>
      <c r="J818" s="13" t="s">
        <v>24</v>
      </c>
      <c r="K818" s="14" t="s">
        <v>25</v>
      </c>
      <c r="L818" s="15" t="s">
        <v>445</v>
      </c>
      <c r="M818" s="16"/>
      <c r="N818" s="16" t="s">
        <v>2318</v>
      </c>
      <c r="O818" s="21">
        <v>900</v>
      </c>
      <c r="P818" s="12">
        <v>200</v>
      </c>
      <c r="Q818" s="21" t="s">
        <v>52</v>
      </c>
      <c r="R818" s="18" t="b">
        <v>0</v>
      </c>
      <c r="S818" s="18" t="b">
        <v>1</v>
      </c>
      <c r="T818" s="18" t="b">
        <v>0</v>
      </c>
      <c r="U818" s="18" t="b">
        <v>0</v>
      </c>
    </row>
    <row r="819" spans="1:21" ht="12.75">
      <c r="A819" s="1" t="e">
        <f t="shared" ca="1" si="61"/>
        <v>#NAME?</v>
      </c>
      <c r="B819" s="19">
        <v>45272</v>
      </c>
      <c r="C819" s="22">
        <v>89011735</v>
      </c>
      <c r="D819" s="10" t="s">
        <v>2605</v>
      </c>
      <c r="E819" s="11" t="str">
        <f>CONCATENATE("https://fjong.com/admin/pages/edit-",LEFT(D819,FIND(".",D819) - 1),"/",D819)</f>
        <v>https://fjong.com/admin/pages/edit-outfit/outfit.9f9956f6233a4dba84db74cfd17e7581</v>
      </c>
      <c r="F819" s="23" t="s">
        <v>2606</v>
      </c>
      <c r="G819" s="23" t="s">
        <v>2602</v>
      </c>
      <c r="H819" s="12" t="s">
        <v>2603</v>
      </c>
      <c r="I819" s="12" t="b">
        <f>VLOOKUP(H819,'Partner info'!$A$3:$B$100,2,FALSE)</f>
        <v>1</v>
      </c>
      <c r="J819" s="13" t="s">
        <v>24</v>
      </c>
      <c r="K819" s="14" t="s">
        <v>25</v>
      </c>
      <c r="L819" s="15" t="s">
        <v>445</v>
      </c>
      <c r="M819" s="16"/>
      <c r="N819" s="16" t="s">
        <v>2318</v>
      </c>
      <c r="O819" s="21">
        <v>3100</v>
      </c>
      <c r="P819" s="21">
        <f t="shared" ref="P819:P832" si="64">O819-(O819*0.6)</f>
        <v>1240</v>
      </c>
      <c r="Q819" s="21" t="s">
        <v>145</v>
      </c>
      <c r="R819" s="18" t="b">
        <v>0</v>
      </c>
      <c r="S819" s="18" t="b">
        <v>0</v>
      </c>
      <c r="T819" s="18" t="b">
        <v>0</v>
      </c>
      <c r="U819" s="18" t="b">
        <v>0</v>
      </c>
    </row>
    <row r="820" spans="1:21" ht="12.75">
      <c r="A820" s="1" t="e">
        <f t="shared" ca="1" si="61"/>
        <v>#NAME?</v>
      </c>
      <c r="B820" s="9" t="s">
        <v>20</v>
      </c>
      <c r="C820" s="9">
        <v>88101032</v>
      </c>
      <c r="D820" s="10" t="s">
        <v>700</v>
      </c>
      <c r="E820" s="11" t="str">
        <f>CONCATENATE("https://fjong.com/admin/pages/edit-",LEFT(D820,FIND(".",D820) - 1),"/",D820)</f>
        <v>https://fjong.com/admin/pages/edit-outfit/outfit.9fbf3cdd79af487e91fe93261ebe67a8</v>
      </c>
      <c r="F820" s="12" t="s">
        <v>701</v>
      </c>
      <c r="G820" s="12" t="s">
        <v>88</v>
      </c>
      <c r="H820" s="12" t="s">
        <v>57</v>
      </c>
      <c r="I820" s="12" t="b">
        <f>VLOOKUP(H820,'Partner info'!$A$3:$B$100,2,FALSE)</f>
        <v>1</v>
      </c>
      <c r="J820" s="13" t="s">
        <v>24</v>
      </c>
      <c r="K820" s="14" t="s">
        <v>25</v>
      </c>
      <c r="L820" s="15" t="s">
        <v>445</v>
      </c>
      <c r="M820" s="16"/>
      <c r="N820" s="16" t="s">
        <v>2318</v>
      </c>
      <c r="O820" s="21">
        <v>3100</v>
      </c>
      <c r="P820" s="21">
        <f t="shared" si="64"/>
        <v>1240</v>
      </c>
      <c r="Q820" s="21" t="s">
        <v>145</v>
      </c>
      <c r="R820" s="18" t="b">
        <v>0</v>
      </c>
      <c r="S820" s="18" t="b">
        <v>0</v>
      </c>
      <c r="T820" s="18" t="b">
        <v>0</v>
      </c>
      <c r="U820" s="18" t="b">
        <v>0</v>
      </c>
    </row>
    <row r="821" spans="1:21" ht="12.75">
      <c r="A821" s="1" t="e">
        <f t="shared" ca="1" si="61"/>
        <v>#NAME?</v>
      </c>
      <c r="B821" s="9" t="s">
        <v>3078</v>
      </c>
      <c r="C821" s="22">
        <v>89008538</v>
      </c>
      <c r="D821" s="10" t="s">
        <v>3093</v>
      </c>
      <c r="E821" s="11" t="str">
        <f>CONCATENATE("https://fjong.com/admin/pages/edit-",LEFT(D821,FIND(".",D821) - 1),"/",D821)</f>
        <v>https://fjong.com/admin/pages/edit-outfit/outfit.9fc10de2bc654e25a9de7e1749fb76aa</v>
      </c>
      <c r="F821" s="23" t="s">
        <v>3094</v>
      </c>
      <c r="G821" s="23" t="s">
        <v>291</v>
      </c>
      <c r="H821" s="12" t="s">
        <v>32</v>
      </c>
      <c r="I821" s="12" t="b">
        <f>VLOOKUP(H821,'Partner info'!$A$3:$B$100,2,FALSE)</f>
        <v>1</v>
      </c>
      <c r="J821" s="13" t="s">
        <v>24</v>
      </c>
      <c r="K821" s="14" t="s">
        <v>25</v>
      </c>
      <c r="L821" s="15" t="s">
        <v>445</v>
      </c>
      <c r="M821" s="16"/>
      <c r="N821" s="16" t="s">
        <v>2318</v>
      </c>
      <c r="O821" s="21">
        <v>3100</v>
      </c>
      <c r="P821" s="21">
        <f t="shared" si="64"/>
        <v>1240</v>
      </c>
      <c r="Q821" s="21" t="s">
        <v>139</v>
      </c>
      <c r="R821" s="18" t="b">
        <v>0</v>
      </c>
      <c r="S821" s="18" t="b">
        <v>0</v>
      </c>
      <c r="T821" s="18" t="b">
        <v>0</v>
      </c>
      <c r="U821" s="18" t="b">
        <v>0</v>
      </c>
    </row>
    <row r="822" spans="1:21" ht="12.75">
      <c r="A822" s="1" t="e">
        <f t="shared" ca="1" si="61"/>
        <v>#NAME?</v>
      </c>
      <c r="B822" s="19">
        <v>45188</v>
      </c>
      <c r="C822" s="22">
        <v>89001845</v>
      </c>
      <c r="D822" s="10" t="s">
        <v>3063</v>
      </c>
      <c r="E822" s="11" t="str">
        <f>CONCATENATE("https://fjong.com/admin/pages/edit-",LEFT(D822,FIND(".",D822) - 1),"/",D822)</f>
        <v>https://fjong.com/admin/pages/edit-outfit/outfit.9faa5a6b345a4ee791996380c91d4eac</v>
      </c>
      <c r="F822" s="23" t="s">
        <v>3064</v>
      </c>
      <c r="G822" s="23" t="s">
        <v>592</v>
      </c>
      <c r="H822" s="12" t="s">
        <v>32</v>
      </c>
      <c r="I822" s="12" t="b">
        <f>VLOOKUP(H822,'Partner info'!$A$3:$B$100,2,FALSE)</f>
        <v>1</v>
      </c>
      <c r="J822" s="13"/>
      <c r="K822" s="14" t="s">
        <v>25</v>
      </c>
      <c r="L822" s="15" t="s">
        <v>445</v>
      </c>
      <c r="M822" s="16"/>
      <c r="N822" s="16" t="s">
        <v>2318</v>
      </c>
      <c r="O822" s="21">
        <v>3100</v>
      </c>
      <c r="P822" s="21">
        <f t="shared" si="64"/>
        <v>1240</v>
      </c>
      <c r="Q822" s="21" t="s">
        <v>145</v>
      </c>
      <c r="R822" s="18" t="b">
        <v>0</v>
      </c>
      <c r="S822" s="18" t="b">
        <v>0</v>
      </c>
      <c r="T822" s="18" t="b">
        <v>0</v>
      </c>
      <c r="U822" s="18" t="b">
        <v>0</v>
      </c>
    </row>
    <row r="823" spans="1:21" ht="12.75">
      <c r="A823" s="1" t="e">
        <f t="shared" ca="1" si="61"/>
        <v>#NAME?</v>
      </c>
      <c r="B823" s="19">
        <v>44936</v>
      </c>
      <c r="C823" s="9">
        <v>88000051</v>
      </c>
      <c r="D823" s="10" t="s">
        <v>981</v>
      </c>
      <c r="E823" s="20" t="s">
        <v>982</v>
      </c>
      <c r="F823" s="12" t="s">
        <v>983</v>
      </c>
      <c r="G823" s="12" t="s">
        <v>31</v>
      </c>
      <c r="H823" s="12" t="s">
        <v>32</v>
      </c>
      <c r="I823" s="12" t="b">
        <f>VLOOKUP(H823,'Partner info'!$A$3:$B$100,2,FALSE)</f>
        <v>1</v>
      </c>
      <c r="J823" s="13" t="s">
        <v>24</v>
      </c>
      <c r="K823" s="14" t="s">
        <v>25</v>
      </c>
      <c r="L823" s="15" t="s">
        <v>445</v>
      </c>
      <c r="M823" s="16"/>
      <c r="N823" s="16" t="s">
        <v>2318</v>
      </c>
      <c r="O823" s="21">
        <v>3100</v>
      </c>
      <c r="P823" s="21">
        <f t="shared" si="64"/>
        <v>1240</v>
      </c>
      <c r="Q823" s="21" t="s">
        <v>139</v>
      </c>
      <c r="R823" s="18" t="b">
        <v>0</v>
      </c>
      <c r="S823" s="18" t="b">
        <v>0</v>
      </c>
      <c r="T823" s="18" t="b">
        <v>0</v>
      </c>
      <c r="U823" s="18" t="b">
        <v>0</v>
      </c>
    </row>
    <row r="824" spans="1:21" ht="12.75">
      <c r="A824" s="1" t="e">
        <f t="shared" ca="1" si="61"/>
        <v>#NAME?</v>
      </c>
      <c r="B824" s="19">
        <v>45184</v>
      </c>
      <c r="C824" s="22">
        <v>89007017</v>
      </c>
      <c r="D824" s="81" t="s">
        <v>2863</v>
      </c>
      <c r="E824" s="11" t="str">
        <f>CONCATENATE("https://fjong.com/admin/pages/edit-",LEFT(D824,FIND(".",D824) - 1),"/",D824)</f>
        <v>https://fjong.com/admin/pages/edit-outfit/outfit.a0195453b3384232bcdb38a93696a3fd</v>
      </c>
      <c r="F824" s="82" t="s">
        <v>2864</v>
      </c>
      <c r="G824" s="23" t="s">
        <v>31</v>
      </c>
      <c r="H824" s="83" t="s">
        <v>31</v>
      </c>
      <c r="I824" s="12" t="b">
        <f>VLOOKUP(H824,'Partner info'!$A$3:$B$100,2,FALSE)</f>
        <v>1</v>
      </c>
      <c r="J824" s="13" t="s">
        <v>24</v>
      </c>
      <c r="K824" s="14" t="s">
        <v>25</v>
      </c>
      <c r="L824" s="15" t="s">
        <v>445</v>
      </c>
      <c r="M824" s="16"/>
      <c r="N824" s="16" t="s">
        <v>2318</v>
      </c>
      <c r="O824" s="21">
        <v>1900</v>
      </c>
      <c r="P824" s="21">
        <f t="shared" si="64"/>
        <v>760</v>
      </c>
      <c r="Q824" s="21" t="s">
        <v>40</v>
      </c>
      <c r="R824" s="18" t="b">
        <v>0</v>
      </c>
      <c r="S824" s="18" t="b">
        <v>0</v>
      </c>
      <c r="T824" s="18" t="b">
        <v>0</v>
      </c>
      <c r="U824" s="18" t="b">
        <v>0</v>
      </c>
    </row>
    <row r="825" spans="1:21" ht="12.75">
      <c r="A825" s="1" t="e">
        <f t="shared" ca="1" si="61"/>
        <v>#NAME?</v>
      </c>
      <c r="B825" s="9" t="s">
        <v>295</v>
      </c>
      <c r="C825" s="22">
        <v>88001000</v>
      </c>
      <c r="D825" s="23" t="s">
        <v>382</v>
      </c>
      <c r="E825" s="11" t="str">
        <f>CONCATENATE("https://fjong.com/admin/pages/edit-",LEFT(D825,FIND(".",D825) - 1),"/",D825)</f>
        <v>https://fjong.com/admin/pages/edit-outfit/outfit.a0361d1da07f4cf4929c58bd45782fae</v>
      </c>
      <c r="F825" s="23" t="s">
        <v>383</v>
      </c>
      <c r="G825" s="23" t="s">
        <v>384</v>
      </c>
      <c r="H825" s="12" t="s">
        <v>32</v>
      </c>
      <c r="I825" s="12" t="b">
        <f>VLOOKUP(H825,'Partner info'!$A$3:$B$100,2,FALSE)</f>
        <v>1</v>
      </c>
      <c r="J825" s="13" t="s">
        <v>24</v>
      </c>
      <c r="K825" s="14" t="s">
        <v>25</v>
      </c>
      <c r="L825" s="15" t="s">
        <v>445</v>
      </c>
      <c r="M825" s="16"/>
      <c r="N825" s="16" t="s">
        <v>2318</v>
      </c>
      <c r="O825" s="21">
        <v>1900</v>
      </c>
      <c r="P825" s="21">
        <f t="shared" si="64"/>
        <v>760</v>
      </c>
      <c r="Q825" s="21" t="s">
        <v>40</v>
      </c>
      <c r="R825" s="18" t="b">
        <v>0</v>
      </c>
      <c r="S825" s="18" t="b">
        <v>0</v>
      </c>
      <c r="T825" s="18" t="b">
        <v>0</v>
      </c>
      <c r="U825" s="18" t="b">
        <v>0</v>
      </c>
    </row>
    <row r="826" spans="1:21" ht="12.75">
      <c r="A826" s="1" t="e">
        <f t="shared" ca="1" si="61"/>
        <v>#NAME?</v>
      </c>
      <c r="B826" s="19">
        <v>45061</v>
      </c>
      <c r="C826" s="22">
        <v>89005927</v>
      </c>
      <c r="D826" s="10" t="s">
        <v>1870</v>
      </c>
      <c r="E826" s="11" t="str">
        <f>CONCATENATE("https://fjong.com/admin/pages/edit-",LEFT(D826,FIND(".",D826) - 1),"/",D826)</f>
        <v>https://fjong.com/admin/pages/edit-outfit/outfit.a06295aca0704ceba747894974e58593</v>
      </c>
      <c r="F826" s="23" t="s">
        <v>1871</v>
      </c>
      <c r="G826" s="23" t="s">
        <v>23</v>
      </c>
      <c r="H826" s="12" t="s">
        <v>23</v>
      </c>
      <c r="I826" s="12" t="b">
        <f>VLOOKUP(H826,'Partner info'!$A$3:$B$100,2,FALSE)</f>
        <v>1</v>
      </c>
      <c r="J826" s="13" t="s">
        <v>24</v>
      </c>
      <c r="K826" s="14" t="s">
        <v>25</v>
      </c>
      <c r="L826" s="15" t="s">
        <v>445</v>
      </c>
      <c r="M826" s="16"/>
      <c r="N826" s="16" t="s">
        <v>2318</v>
      </c>
      <c r="O826" s="21">
        <v>1900</v>
      </c>
      <c r="P826" s="21">
        <f t="shared" si="64"/>
        <v>760</v>
      </c>
      <c r="Q826" s="21" t="s">
        <v>145</v>
      </c>
      <c r="R826" s="18" t="b">
        <v>0</v>
      </c>
      <c r="S826" s="18" t="b">
        <v>0</v>
      </c>
      <c r="T826" s="18" t="b">
        <v>0</v>
      </c>
      <c r="U826" s="18" t="b">
        <v>0</v>
      </c>
    </row>
    <row r="827" spans="1:21" ht="12.75">
      <c r="A827" s="1" t="e">
        <f t="shared" ca="1" si="61"/>
        <v>#NAME?</v>
      </c>
      <c r="B827" s="19">
        <v>44936</v>
      </c>
      <c r="C827" s="9">
        <v>89003629</v>
      </c>
      <c r="D827" s="10" t="s">
        <v>970</v>
      </c>
      <c r="E827" s="20" t="s">
        <v>971</v>
      </c>
      <c r="F827" s="12" t="s">
        <v>972</v>
      </c>
      <c r="G827" s="12" t="s">
        <v>31</v>
      </c>
      <c r="H827" s="12" t="s">
        <v>31</v>
      </c>
      <c r="I827" s="12" t="b">
        <f>VLOOKUP(H827,'Partner info'!$A$3:$B$100,2,FALSE)</f>
        <v>1</v>
      </c>
      <c r="J827" s="13" t="s">
        <v>24</v>
      </c>
      <c r="K827" s="14" t="s">
        <v>25</v>
      </c>
      <c r="L827" s="15" t="s">
        <v>445</v>
      </c>
      <c r="M827" s="16"/>
      <c r="N827" s="16" t="s">
        <v>2318</v>
      </c>
      <c r="O827" s="21">
        <v>1900</v>
      </c>
      <c r="P827" s="21">
        <f t="shared" si="64"/>
        <v>760</v>
      </c>
      <c r="Q827" s="21" t="s">
        <v>145</v>
      </c>
      <c r="R827" s="18" t="b">
        <v>0</v>
      </c>
      <c r="S827" s="18" t="b">
        <v>0</v>
      </c>
      <c r="T827" s="18" t="b">
        <v>0</v>
      </c>
      <c r="U827" s="18" t="b">
        <v>0</v>
      </c>
    </row>
    <row r="828" spans="1:21" ht="12.75">
      <c r="A828" s="1" t="e">
        <f t="shared" ca="1" si="61"/>
        <v>#NAME?</v>
      </c>
      <c r="B828" s="19">
        <v>45188</v>
      </c>
      <c r="C828" s="22">
        <v>88200651</v>
      </c>
      <c r="D828" s="10" t="s">
        <v>2394</v>
      </c>
      <c r="E828" s="11" t="str">
        <f>CONCATENATE("https://fjong.com/admin/pages/edit-",LEFT(D828,FIND(".",D828) - 1),"/",D828)</f>
        <v>https://fjong.com/admin/pages/edit-outfit/outfit.a09b86f77ed442d79d24dcdb9c460a79</v>
      </c>
      <c r="F828" s="23" t="s">
        <v>2395</v>
      </c>
      <c r="G828" s="23" t="s">
        <v>906</v>
      </c>
      <c r="H828" s="12" t="s">
        <v>906</v>
      </c>
      <c r="I828" s="12" t="b">
        <f>VLOOKUP(H828,'Partner info'!$A$3:$B$100,2,FALSE)</f>
        <v>1</v>
      </c>
      <c r="J828" s="13" t="s">
        <v>24</v>
      </c>
      <c r="K828" s="14" t="s">
        <v>25</v>
      </c>
      <c r="L828" s="15" t="s">
        <v>445</v>
      </c>
      <c r="M828" s="16"/>
      <c r="N828" s="16" t="s">
        <v>2318</v>
      </c>
      <c r="O828" s="21">
        <v>1900</v>
      </c>
      <c r="P828" s="21">
        <f t="shared" si="64"/>
        <v>760</v>
      </c>
      <c r="Q828" s="21" t="s">
        <v>40</v>
      </c>
      <c r="R828" s="18" t="b">
        <v>0</v>
      </c>
      <c r="S828" s="18" t="b">
        <v>0</v>
      </c>
      <c r="T828" s="18" t="b">
        <v>0</v>
      </c>
      <c r="U828" s="18" t="b">
        <v>0</v>
      </c>
    </row>
    <row r="829" spans="1:21" ht="12.75">
      <c r="A829" s="1" t="e">
        <f t="shared" ca="1" si="61"/>
        <v>#NAME?</v>
      </c>
      <c r="B829" s="19">
        <v>44936</v>
      </c>
      <c r="C829" s="9">
        <v>88101001</v>
      </c>
      <c r="D829" s="10" t="s">
        <v>862</v>
      </c>
      <c r="E829" s="20" t="s">
        <v>863</v>
      </c>
      <c r="F829" s="12" t="s">
        <v>864</v>
      </c>
      <c r="G829" s="12" t="s">
        <v>347</v>
      </c>
      <c r="H829" s="12" t="s">
        <v>57</v>
      </c>
      <c r="I829" s="12" t="b">
        <f>VLOOKUP(H829,'Partner info'!$A$3:$B$100,2,FALSE)</f>
        <v>1</v>
      </c>
      <c r="J829" s="13" t="s">
        <v>24</v>
      </c>
      <c r="K829" s="14" t="s">
        <v>25</v>
      </c>
      <c r="L829" s="15" t="s">
        <v>445</v>
      </c>
      <c r="M829" s="16"/>
      <c r="N829" s="16" t="s">
        <v>2318</v>
      </c>
      <c r="O829" s="21">
        <v>1900</v>
      </c>
      <c r="P829" s="21">
        <f t="shared" si="64"/>
        <v>760</v>
      </c>
      <c r="Q829" s="21" t="s">
        <v>145</v>
      </c>
      <c r="R829" s="18" t="b">
        <v>0</v>
      </c>
      <c r="S829" s="18" t="b">
        <v>0</v>
      </c>
      <c r="T829" s="18" t="b">
        <v>0</v>
      </c>
      <c r="U829" s="18" t="b">
        <v>0</v>
      </c>
    </row>
    <row r="830" spans="1:21" ht="12.75">
      <c r="A830" s="1" t="e">
        <f t="shared" ca="1" si="61"/>
        <v>#NAME?</v>
      </c>
      <c r="B830" s="19">
        <v>44938</v>
      </c>
      <c r="C830" s="9">
        <v>88000431</v>
      </c>
      <c r="D830" s="10" t="s">
        <v>1198</v>
      </c>
      <c r="E830" s="20" t="s">
        <v>1199</v>
      </c>
      <c r="F830" s="12" t="s">
        <v>1200</v>
      </c>
      <c r="G830" s="12" t="s">
        <v>364</v>
      </c>
      <c r="H830" s="12" t="s">
        <v>32</v>
      </c>
      <c r="I830" s="12" t="b">
        <f>VLOOKUP(H830,'Partner info'!$A$3:$B$100,2,FALSE)</f>
        <v>1</v>
      </c>
      <c r="J830" s="13" t="s">
        <v>24</v>
      </c>
      <c r="K830" s="14" t="s">
        <v>25</v>
      </c>
      <c r="L830" s="15" t="s">
        <v>445</v>
      </c>
      <c r="M830" s="16"/>
      <c r="N830" s="16" t="s">
        <v>2318</v>
      </c>
      <c r="O830" s="21">
        <v>1900</v>
      </c>
      <c r="P830" s="21">
        <f t="shared" si="64"/>
        <v>760</v>
      </c>
      <c r="Q830" s="21" t="s">
        <v>145</v>
      </c>
      <c r="R830" s="18" t="b">
        <v>0</v>
      </c>
      <c r="S830" s="18" t="b">
        <v>0</v>
      </c>
      <c r="T830" s="18" t="b">
        <v>0</v>
      </c>
      <c r="U830" s="18" t="b">
        <v>0</v>
      </c>
    </row>
    <row r="831" spans="1:21" ht="12.75">
      <c r="A831" s="1" t="e">
        <f t="shared" ca="1" si="61"/>
        <v>#NAME?</v>
      </c>
      <c r="B831" s="19">
        <v>45152</v>
      </c>
      <c r="C831" s="22">
        <v>89006726</v>
      </c>
      <c r="D831" s="10" t="s">
        <v>1327</v>
      </c>
      <c r="E831" s="11" t="str">
        <f>CONCATENATE("https://fjong.com/admin/pages/edit-",LEFT(D831,FIND(".",D831) - 1),"/",D831)</f>
        <v>https://fjong.com/admin/pages/edit-outfit/outfit.a1adba867cb84d16b7204205cb432d54</v>
      </c>
      <c r="F831" s="23" t="s">
        <v>1328</v>
      </c>
      <c r="G831" s="23" t="s">
        <v>578</v>
      </c>
      <c r="H831" s="12" t="s">
        <v>32</v>
      </c>
      <c r="I831" s="12" t="b">
        <f>VLOOKUP(H831,'Partner info'!$A$3:$B$100,2,FALSE)</f>
        <v>1</v>
      </c>
      <c r="J831" s="13" t="s">
        <v>24</v>
      </c>
      <c r="K831" s="14" t="s">
        <v>25</v>
      </c>
      <c r="L831" s="15" t="s">
        <v>445</v>
      </c>
      <c r="M831" s="16"/>
      <c r="N831" s="16" t="s">
        <v>2318</v>
      </c>
      <c r="O831" s="21">
        <v>1900</v>
      </c>
      <c r="P831" s="21">
        <f t="shared" si="64"/>
        <v>760</v>
      </c>
      <c r="Q831" s="21" t="s">
        <v>145</v>
      </c>
      <c r="R831" s="18" t="b">
        <v>0</v>
      </c>
      <c r="S831" s="18" t="b">
        <v>0</v>
      </c>
      <c r="T831" s="18" t="b">
        <v>0</v>
      </c>
      <c r="U831" s="18" t="b">
        <v>0</v>
      </c>
    </row>
    <row r="832" spans="1:21" ht="12.75">
      <c r="A832" s="1" t="e">
        <f t="shared" ca="1" si="61"/>
        <v>#NAME?</v>
      </c>
      <c r="B832" s="19">
        <v>44936</v>
      </c>
      <c r="C832" s="9">
        <v>89001869</v>
      </c>
      <c r="D832" s="10" t="s">
        <v>515</v>
      </c>
      <c r="E832" s="20" t="s">
        <v>516</v>
      </c>
      <c r="F832" s="12" t="s">
        <v>517</v>
      </c>
      <c r="G832" s="77" t="s">
        <v>518</v>
      </c>
      <c r="H832" s="12" t="s">
        <v>57</v>
      </c>
      <c r="I832" s="12" t="b">
        <f>VLOOKUP(H832,'Partner info'!$A$3:$B$100,2,FALSE)</f>
        <v>1</v>
      </c>
      <c r="J832" s="13" t="s">
        <v>24</v>
      </c>
      <c r="K832" s="14" t="s">
        <v>25</v>
      </c>
      <c r="L832" s="15" t="s">
        <v>445</v>
      </c>
      <c r="M832" s="16"/>
      <c r="N832" s="16" t="s">
        <v>2318</v>
      </c>
      <c r="O832" s="21">
        <v>1200</v>
      </c>
      <c r="P832" s="21">
        <f t="shared" si="64"/>
        <v>480</v>
      </c>
      <c r="Q832" s="21" t="s">
        <v>190</v>
      </c>
      <c r="R832" s="18" t="b">
        <v>0</v>
      </c>
      <c r="S832" s="18" t="b">
        <v>0</v>
      </c>
      <c r="T832" s="18" t="b">
        <v>0</v>
      </c>
      <c r="U832" s="18" t="b">
        <v>0</v>
      </c>
    </row>
    <row r="833" spans="1:21" ht="12.75">
      <c r="A833" s="1" t="e">
        <f t="shared" ca="1" si="61"/>
        <v>#NAME?</v>
      </c>
      <c r="B833" s="9" t="s">
        <v>295</v>
      </c>
      <c r="C833" s="22">
        <v>88001967</v>
      </c>
      <c r="D833" s="23" t="s">
        <v>387</v>
      </c>
      <c r="E833" s="11" t="str">
        <f>CONCATENATE("https://fjong.com/admin/pages/edit-",LEFT(D833,FIND(".",D833) - 1),"/",D833)</f>
        <v>https://fjong.com/admin/pages/edit-outfit/outfit.a1c4999e99962415</v>
      </c>
      <c r="F833" s="23" t="s">
        <v>388</v>
      </c>
      <c r="G833" s="23" t="s">
        <v>294</v>
      </c>
      <c r="H833" s="12" t="s">
        <v>32</v>
      </c>
      <c r="I833" s="12" t="b">
        <f>VLOOKUP(H833,'Partner info'!$A$3:$B$100,2,FALSE)</f>
        <v>1</v>
      </c>
      <c r="J833" s="13" t="s">
        <v>24</v>
      </c>
      <c r="K833" s="14" t="s">
        <v>25</v>
      </c>
      <c r="L833" s="15" t="s">
        <v>445</v>
      </c>
      <c r="M833" s="16"/>
      <c r="N833" s="16" t="s">
        <v>2318</v>
      </c>
      <c r="O833" s="21">
        <v>2700</v>
      </c>
      <c r="P833" s="12">
        <v>500</v>
      </c>
      <c r="Q833" s="21" t="s">
        <v>139</v>
      </c>
      <c r="R833" s="18" t="b">
        <v>0</v>
      </c>
      <c r="S833" s="18" t="b">
        <v>0</v>
      </c>
      <c r="T833" s="18" t="b">
        <v>0</v>
      </c>
      <c r="U833" s="18" t="b">
        <v>0</v>
      </c>
    </row>
    <row r="834" spans="1:21" ht="12.75">
      <c r="A834" s="1" t="e">
        <f t="shared" ca="1" si="61"/>
        <v>#NAME?</v>
      </c>
      <c r="B834" s="19">
        <v>45272</v>
      </c>
      <c r="C834" s="22">
        <v>88001967</v>
      </c>
      <c r="D834" s="10" t="s">
        <v>387</v>
      </c>
      <c r="E834" s="11" t="str">
        <f>CONCATENATE("https://fjong.com/admin/pages/edit-",LEFT(D834,FIND(".",D834) - 1),"/",D834)</f>
        <v>https://fjong.com/admin/pages/edit-outfit/outfit.a1c4999e99962415</v>
      </c>
      <c r="F834" s="23" t="s">
        <v>2534</v>
      </c>
      <c r="G834" s="23" t="s">
        <v>294</v>
      </c>
      <c r="H834" s="12" t="s">
        <v>32</v>
      </c>
      <c r="I834" s="12" t="b">
        <f>VLOOKUP(H834,'Partner info'!$A$3:$B$100,2,FALSE)</f>
        <v>1</v>
      </c>
      <c r="J834" s="13" t="s">
        <v>24</v>
      </c>
      <c r="K834" s="14" t="s">
        <v>25</v>
      </c>
      <c r="L834" s="15" t="s">
        <v>445</v>
      </c>
      <c r="M834" s="16"/>
      <c r="N834" s="16" t="s">
        <v>2318</v>
      </c>
      <c r="O834" s="21">
        <v>2800</v>
      </c>
      <c r="P834" s="21">
        <f>O834-(O834*0.6)</f>
        <v>1120</v>
      </c>
      <c r="Q834" s="21" t="s">
        <v>40</v>
      </c>
      <c r="R834" s="18" t="b">
        <v>0</v>
      </c>
      <c r="S834" s="18" t="b">
        <v>0</v>
      </c>
      <c r="T834" s="18" t="b">
        <v>0</v>
      </c>
      <c r="U834" s="18" t="b">
        <v>0</v>
      </c>
    </row>
    <row r="835" spans="1:21" ht="12.75">
      <c r="A835" s="1" t="e">
        <f t="shared" ca="1" si="61"/>
        <v>#NAME?</v>
      </c>
      <c r="B835" s="19">
        <v>44858</v>
      </c>
      <c r="C835" s="9">
        <v>89004316</v>
      </c>
      <c r="D835" s="10" t="s">
        <v>166</v>
      </c>
      <c r="E835" s="20" t="s">
        <v>1002</v>
      </c>
      <c r="F835" s="12" t="s">
        <v>168</v>
      </c>
      <c r="G835" s="12" t="s">
        <v>169</v>
      </c>
      <c r="H835" s="12" t="s">
        <v>170</v>
      </c>
      <c r="I835" s="12" t="b">
        <f>VLOOKUP(H835,'Partner info'!$A$3:$B$100,2,FALSE)</f>
        <v>1</v>
      </c>
      <c r="J835" s="13" t="s">
        <v>24</v>
      </c>
      <c r="K835" s="14" t="s">
        <v>25</v>
      </c>
      <c r="L835" s="15" t="s">
        <v>38</v>
      </c>
      <c r="M835" s="16" t="s">
        <v>2417</v>
      </c>
      <c r="N835" s="16"/>
      <c r="O835" s="12">
        <v>2200</v>
      </c>
      <c r="P835" s="12">
        <v>400</v>
      </c>
      <c r="Q835" s="21" t="s">
        <v>52</v>
      </c>
      <c r="R835" s="18" t="b">
        <v>0</v>
      </c>
      <c r="S835" s="18" t="b">
        <v>1</v>
      </c>
      <c r="T835" s="18" t="b">
        <v>1</v>
      </c>
      <c r="U835" s="18" t="b">
        <v>1</v>
      </c>
    </row>
    <row r="836" spans="1:21" ht="12.75">
      <c r="A836" s="1" t="e">
        <f t="shared" ca="1" si="61"/>
        <v>#NAME?</v>
      </c>
      <c r="B836" s="19">
        <v>44825</v>
      </c>
      <c r="C836" s="9">
        <v>89004316</v>
      </c>
      <c r="D836" s="10" t="s">
        <v>166</v>
      </c>
      <c r="E836" s="20" t="s">
        <v>167</v>
      </c>
      <c r="F836" s="12" t="s">
        <v>168</v>
      </c>
      <c r="G836" s="12" t="s">
        <v>169</v>
      </c>
      <c r="H836" s="12" t="s">
        <v>170</v>
      </c>
      <c r="I836" s="12" t="b">
        <f>VLOOKUP(H836,'Partner info'!$A$3:$B$100,2,FALSE)</f>
        <v>1</v>
      </c>
      <c r="J836" s="13" t="s">
        <v>24</v>
      </c>
      <c r="K836" s="14" t="s">
        <v>25</v>
      </c>
      <c r="L836" s="15" t="s">
        <v>445</v>
      </c>
      <c r="M836" s="16"/>
      <c r="N836" s="16" t="s">
        <v>2318</v>
      </c>
      <c r="O836" s="21">
        <v>1650</v>
      </c>
      <c r="P836" s="21">
        <f t="shared" ref="P836:P844" si="65">O836-(O836*0.6)</f>
        <v>660</v>
      </c>
      <c r="Q836" s="21" t="s">
        <v>52</v>
      </c>
      <c r="R836" s="18" t="b">
        <v>0</v>
      </c>
      <c r="S836" s="18" t="b">
        <v>1</v>
      </c>
      <c r="T836" s="18" t="b">
        <v>0</v>
      </c>
      <c r="U836" s="18" t="b">
        <v>0</v>
      </c>
    </row>
    <row r="837" spans="1:21" ht="12.75">
      <c r="A837" s="1" t="e">
        <f t="shared" ca="1" si="61"/>
        <v>#NAME?</v>
      </c>
      <c r="B837" s="19">
        <v>45061</v>
      </c>
      <c r="C837" s="22">
        <v>89004356</v>
      </c>
      <c r="D837" s="10" t="s">
        <v>2310</v>
      </c>
      <c r="E837" s="11" t="str">
        <f>CONCATENATE("https://fjong.com/admin/pages/edit-",LEFT(D837,FIND(".",D837) - 1),"/",D837)</f>
        <v>https://fjong.com/admin/pages/edit-outfit/outfit.a21324f825fb4634a4f16ed74c0a9740</v>
      </c>
      <c r="F837" s="23" t="s">
        <v>2301</v>
      </c>
      <c r="G837" s="23" t="s">
        <v>2219</v>
      </c>
      <c r="H837" s="12" t="s">
        <v>573</v>
      </c>
      <c r="I837" s="12" t="b">
        <f>VLOOKUP(H837,'Partner info'!$A$3:$B$100,2,FALSE)</f>
        <v>1</v>
      </c>
      <c r="J837" s="13" t="s">
        <v>24</v>
      </c>
      <c r="K837" s="14" t="s">
        <v>25</v>
      </c>
      <c r="L837" s="15" t="s">
        <v>445</v>
      </c>
      <c r="M837" s="16"/>
      <c r="N837" s="16" t="s">
        <v>2318</v>
      </c>
      <c r="O837" s="21">
        <v>2000</v>
      </c>
      <c r="P837" s="21">
        <f t="shared" si="65"/>
        <v>800</v>
      </c>
      <c r="Q837" s="21" t="s">
        <v>139</v>
      </c>
      <c r="R837" s="18" t="b">
        <v>0</v>
      </c>
      <c r="S837" s="18" t="b">
        <v>0</v>
      </c>
      <c r="T837" s="18" t="b">
        <v>0</v>
      </c>
      <c r="U837" s="18" t="b">
        <v>0</v>
      </c>
    </row>
    <row r="838" spans="1:21" ht="12.75">
      <c r="A838" s="1" t="e">
        <f t="shared" ca="1" si="61"/>
        <v>#NAME?</v>
      </c>
      <c r="B838" s="19">
        <v>45061</v>
      </c>
      <c r="C838" s="22">
        <v>89004356</v>
      </c>
      <c r="D838" s="10" t="s">
        <v>2310</v>
      </c>
      <c r="E838" s="11" t="str">
        <f>CONCATENATE("https://fjong.com/admin/pages/edit-",LEFT(D838,FIND(".",D838) - 1),"/",D838)</f>
        <v>https://fjong.com/admin/pages/edit-outfit/outfit.a21324f825fb4634a4f16ed74c0a9740</v>
      </c>
      <c r="F838" s="23" t="s">
        <v>2787</v>
      </c>
      <c r="G838" s="23" t="s">
        <v>2219</v>
      </c>
      <c r="H838" s="12" t="s">
        <v>573</v>
      </c>
      <c r="I838" s="12" t="b">
        <f>VLOOKUP(H838,'Partner info'!$A$3:$B$100,2,FALSE)</f>
        <v>1</v>
      </c>
      <c r="J838" s="13" t="s">
        <v>24</v>
      </c>
      <c r="K838" s="14" t="s">
        <v>25</v>
      </c>
      <c r="L838" s="15" t="s">
        <v>445</v>
      </c>
      <c r="M838" s="16"/>
      <c r="N838" s="16" t="s">
        <v>2318</v>
      </c>
      <c r="O838" s="21">
        <v>3000</v>
      </c>
      <c r="P838" s="21">
        <f t="shared" si="65"/>
        <v>1200</v>
      </c>
      <c r="Q838" s="21" t="s">
        <v>139</v>
      </c>
      <c r="R838" s="18" t="b">
        <v>0</v>
      </c>
      <c r="S838" s="18" t="b">
        <v>0</v>
      </c>
      <c r="T838" s="18" t="b">
        <v>0</v>
      </c>
      <c r="U838" s="18" t="b">
        <v>0</v>
      </c>
    </row>
    <row r="839" spans="1:21" ht="12.75">
      <c r="A839" s="1" t="e">
        <f t="shared" ca="1" si="61"/>
        <v>#NAME?</v>
      </c>
      <c r="B839" s="19">
        <v>45056</v>
      </c>
      <c r="C839" s="9">
        <v>89003155</v>
      </c>
      <c r="D839" s="10" t="s">
        <v>2764</v>
      </c>
      <c r="E839" s="11" t="str">
        <f>CONCATENATE("https://fjong.com/admin/pages/edit-",LEFT(D839,FIND(".",D839) - 1),"/",D839)</f>
        <v>https://fjong.com/admin/pages/edit-outfit/outfit.a23aa00026a246f1aa758fd59b2127fc</v>
      </c>
      <c r="F839" s="12" t="s">
        <v>2765</v>
      </c>
      <c r="G839" s="12" t="s">
        <v>618</v>
      </c>
      <c r="H839" s="12" t="s">
        <v>573</v>
      </c>
      <c r="I839" s="12" t="b">
        <f>VLOOKUP(H839,'Partner info'!$A$3:$B$100,2,FALSE)</f>
        <v>1</v>
      </c>
      <c r="J839" s="13" t="s">
        <v>24</v>
      </c>
      <c r="K839" s="14" t="s">
        <v>25</v>
      </c>
      <c r="L839" s="15" t="s">
        <v>445</v>
      </c>
      <c r="M839" s="16"/>
      <c r="N839" s="16" t="s">
        <v>2318</v>
      </c>
      <c r="O839" s="21">
        <v>3000</v>
      </c>
      <c r="P839" s="21">
        <f t="shared" si="65"/>
        <v>1200</v>
      </c>
      <c r="Q839" s="21" t="s">
        <v>190</v>
      </c>
      <c r="R839" s="18" t="b">
        <v>0</v>
      </c>
      <c r="S839" s="18" t="b">
        <v>0</v>
      </c>
      <c r="T839" s="18" t="b">
        <v>0</v>
      </c>
      <c r="U839" s="18" t="b">
        <v>0</v>
      </c>
    </row>
    <row r="840" spans="1:21" ht="12.75">
      <c r="A840" s="1" t="e">
        <f t="shared" ca="1" si="61"/>
        <v>#NAME?</v>
      </c>
      <c r="B840" s="19">
        <v>44789</v>
      </c>
      <c r="C840" s="9">
        <v>88001928</v>
      </c>
      <c r="D840" s="10" t="s">
        <v>1632</v>
      </c>
      <c r="E840" s="20" t="s">
        <v>1633</v>
      </c>
      <c r="F840" s="12" t="s">
        <v>1634</v>
      </c>
      <c r="G840" s="12" t="s">
        <v>31</v>
      </c>
      <c r="H840" s="12" t="s">
        <v>32</v>
      </c>
      <c r="I840" s="12" t="b">
        <f>VLOOKUP(H840,'Partner info'!$A$3:$B$100,2,FALSE)</f>
        <v>1</v>
      </c>
      <c r="J840" s="13" t="s">
        <v>24</v>
      </c>
      <c r="K840" s="14" t="s">
        <v>25</v>
      </c>
      <c r="L840" s="15" t="s">
        <v>445</v>
      </c>
      <c r="M840" s="16"/>
      <c r="N840" s="16" t="s">
        <v>2318</v>
      </c>
      <c r="O840" s="21">
        <v>3000</v>
      </c>
      <c r="P840" s="21">
        <f t="shared" si="65"/>
        <v>1200</v>
      </c>
      <c r="Q840" s="21" t="s">
        <v>139</v>
      </c>
      <c r="R840" s="18" t="b">
        <v>0</v>
      </c>
      <c r="S840" s="18" t="b">
        <v>0</v>
      </c>
      <c r="T840" s="18" t="b">
        <v>0</v>
      </c>
      <c r="U840" s="18" t="b">
        <v>0</v>
      </c>
    </row>
    <row r="841" spans="1:21" ht="12.75">
      <c r="A841" s="1" t="e">
        <f t="shared" ca="1" si="61"/>
        <v>#NAME?</v>
      </c>
      <c r="B841" s="19">
        <v>44938</v>
      </c>
      <c r="C841" s="9">
        <v>88001148</v>
      </c>
      <c r="D841" s="10" t="s">
        <v>1225</v>
      </c>
      <c r="E841" s="20" t="s">
        <v>1226</v>
      </c>
      <c r="F841" s="12" t="s">
        <v>1227</v>
      </c>
      <c r="G841" s="39" t="s">
        <v>31</v>
      </c>
      <c r="H841" s="12" t="s">
        <v>32</v>
      </c>
      <c r="I841" s="12" t="b">
        <f>VLOOKUP(H841,'Partner info'!$A$3:$B$100,2,FALSE)</f>
        <v>1</v>
      </c>
      <c r="J841" s="13" t="s">
        <v>24</v>
      </c>
      <c r="K841" s="14" t="s">
        <v>25</v>
      </c>
      <c r="L841" s="15" t="s">
        <v>445</v>
      </c>
      <c r="M841" s="16"/>
      <c r="N841" s="16" t="s">
        <v>2318</v>
      </c>
      <c r="O841" s="21">
        <v>1600</v>
      </c>
      <c r="P841" s="21">
        <f t="shared" si="65"/>
        <v>640</v>
      </c>
      <c r="Q841" s="21" t="s">
        <v>145</v>
      </c>
      <c r="R841" s="18" t="b">
        <v>0</v>
      </c>
      <c r="S841" s="18" t="b">
        <v>0</v>
      </c>
      <c r="T841" s="18" t="b">
        <v>0</v>
      </c>
      <c r="U841" s="18" t="b">
        <v>0</v>
      </c>
    </row>
    <row r="842" spans="1:21" ht="12.75">
      <c r="A842" s="1" t="e">
        <f t="shared" ca="1" si="61"/>
        <v>#NAME?</v>
      </c>
      <c r="B842" s="9" t="s">
        <v>3078</v>
      </c>
      <c r="C842" s="22">
        <v>88101203</v>
      </c>
      <c r="D842" s="10" t="s">
        <v>3227</v>
      </c>
      <c r="E842" s="11" t="str">
        <f>CONCATENATE("https://fjong.com/admin/pages/edit-",LEFT(D842,FIND(".",D842) - 1),"/",D842)</f>
        <v>https://fjong.com/admin/pages/edit-outfit/outfit.a2abcab0a2ee4394b461ea4159bfcf0e</v>
      </c>
      <c r="F842" s="23" t="s">
        <v>3228</v>
      </c>
      <c r="G842" s="23" t="s">
        <v>88</v>
      </c>
      <c r="H842" s="12" t="s">
        <v>57</v>
      </c>
      <c r="I842" s="12" t="b">
        <f>VLOOKUP(H842,'Partner info'!$A$3:$B$100,2,FALSE)</f>
        <v>1</v>
      </c>
      <c r="J842" s="13" t="s">
        <v>24</v>
      </c>
      <c r="K842" s="14" t="s">
        <v>25</v>
      </c>
      <c r="L842" s="15" t="s">
        <v>445</v>
      </c>
      <c r="M842" s="16"/>
      <c r="N842" s="16" t="s">
        <v>2318</v>
      </c>
      <c r="O842" s="21">
        <v>1600</v>
      </c>
      <c r="P842" s="21">
        <f t="shared" si="65"/>
        <v>640</v>
      </c>
      <c r="Q842" s="21" t="s">
        <v>145</v>
      </c>
      <c r="R842" s="18" t="b">
        <v>0</v>
      </c>
      <c r="S842" s="18" t="b">
        <v>0</v>
      </c>
      <c r="T842" s="18" t="b">
        <v>0</v>
      </c>
      <c r="U842" s="18" t="b">
        <v>0</v>
      </c>
    </row>
    <row r="843" spans="1:21" ht="12.75">
      <c r="A843" s="1" t="e">
        <f t="shared" ca="1" si="61"/>
        <v>#NAME?</v>
      </c>
      <c r="B843" s="19">
        <v>45188</v>
      </c>
      <c r="C843" s="22">
        <v>89004362</v>
      </c>
      <c r="D843" s="10" t="s">
        <v>2432</v>
      </c>
      <c r="E843" s="11" t="str">
        <f>CONCATENATE("https://fjong.com/admin/pages/edit-",LEFT(D843,FIND(".",D843) - 1),"/",D843)</f>
        <v>https://fjong.com/admin/pages/edit-outfit/outfit.a2ca8a104fea457c98f386b5dd471856</v>
      </c>
      <c r="F843" s="23" t="s">
        <v>2433</v>
      </c>
      <c r="G843" s="23" t="s">
        <v>2219</v>
      </c>
      <c r="H843" s="12" t="s">
        <v>573</v>
      </c>
      <c r="I843" s="12" t="b">
        <f>VLOOKUP(H843,'Partner info'!$A$3:$B$100,2,FALSE)</f>
        <v>1</v>
      </c>
      <c r="J843" s="13" t="s">
        <v>24</v>
      </c>
      <c r="K843" s="14" t="s">
        <v>25</v>
      </c>
      <c r="L843" s="15" t="s">
        <v>445</v>
      </c>
      <c r="M843" s="16"/>
      <c r="N843" s="16" t="s">
        <v>2318</v>
      </c>
      <c r="O843" s="21">
        <v>1600</v>
      </c>
      <c r="P843" s="21">
        <f t="shared" si="65"/>
        <v>640</v>
      </c>
      <c r="Q843" s="21" t="s">
        <v>145</v>
      </c>
      <c r="R843" s="18" t="b">
        <v>0</v>
      </c>
      <c r="S843" s="18" t="b">
        <v>0</v>
      </c>
      <c r="T843" s="18" t="b">
        <v>0</v>
      </c>
      <c r="U843" s="18" t="b">
        <v>0</v>
      </c>
    </row>
    <row r="844" spans="1:21" ht="12.75">
      <c r="A844" s="1" t="e">
        <f t="shared" ca="1" si="61"/>
        <v>#NAME?</v>
      </c>
      <c r="B844" s="19">
        <v>45188</v>
      </c>
      <c r="C844" s="22">
        <v>89007066</v>
      </c>
      <c r="D844" s="10" t="s">
        <v>1343</v>
      </c>
      <c r="E844" s="11" t="str">
        <f>CONCATENATE("https://fjong.com/admin/pages/edit-",LEFT(D844,FIND(".",D844) - 1),"/",D844)</f>
        <v>https://fjong.com/admin/pages/edit-outfit/outfit.a2cc7056b5d0457abc1945931ead93b3</v>
      </c>
      <c r="F844" s="23" t="s">
        <v>1344</v>
      </c>
      <c r="G844" s="23" t="s">
        <v>337</v>
      </c>
      <c r="H844" s="12" t="s">
        <v>1345</v>
      </c>
      <c r="I844" s="12" t="e">
        <f>VLOOKUP(H844,'Partner info'!$A$3:$B$100,2,FALSE)</f>
        <v>#N/A</v>
      </c>
      <c r="J844" s="13" t="s">
        <v>24</v>
      </c>
      <c r="K844" s="14" t="s">
        <v>25</v>
      </c>
      <c r="L844" s="15" t="s">
        <v>445</v>
      </c>
      <c r="M844" s="16"/>
      <c r="N844" s="16" t="s">
        <v>2318</v>
      </c>
      <c r="O844" s="21">
        <v>2150</v>
      </c>
      <c r="P844" s="21">
        <f t="shared" si="65"/>
        <v>860</v>
      </c>
      <c r="Q844" s="21" t="s">
        <v>190</v>
      </c>
      <c r="R844" s="18" t="b">
        <v>0</v>
      </c>
      <c r="S844" s="18" t="b">
        <v>0</v>
      </c>
      <c r="T844" s="18" t="b">
        <v>0</v>
      </c>
      <c r="U844" s="18" t="b">
        <v>0</v>
      </c>
    </row>
    <row r="845" spans="1:21" ht="12.75">
      <c r="A845" s="1" t="e">
        <f t="shared" ca="1" si="61"/>
        <v>#NAME?</v>
      </c>
      <c r="B845" s="19">
        <v>45184</v>
      </c>
      <c r="C845" s="22">
        <v>88000589</v>
      </c>
      <c r="D845" s="81" t="s">
        <v>2840</v>
      </c>
      <c r="E845" s="11" t="str">
        <f>CONCATENATE("https://fjong.com/admin/pages/edit-",LEFT(D845,FIND(".",D845) - 1),"/",D845)</f>
        <v>https://fjong.com/admin/pages/edit-outfit/outfit.a33786c65b0f40f78b8c15ac4748d862</v>
      </c>
      <c r="F845" s="82" t="s">
        <v>1200</v>
      </c>
      <c r="G845" s="23" t="s">
        <v>364</v>
      </c>
      <c r="H845" s="83" t="s">
        <v>32</v>
      </c>
      <c r="I845" s="12" t="b">
        <f>VLOOKUP(H845,'Partner info'!$A$3:$B$100,2,FALSE)</f>
        <v>1</v>
      </c>
      <c r="J845" s="13" t="s">
        <v>24</v>
      </c>
      <c r="K845" s="14" t="s">
        <v>25</v>
      </c>
      <c r="L845" s="15" t="s">
        <v>445</v>
      </c>
      <c r="M845" s="16"/>
      <c r="N845" s="16" t="s">
        <v>2318</v>
      </c>
      <c r="O845" s="21">
        <v>2500</v>
      </c>
      <c r="P845" s="12">
        <v>600</v>
      </c>
      <c r="Q845" s="21" t="s">
        <v>52</v>
      </c>
      <c r="R845" s="18" t="b">
        <v>0</v>
      </c>
      <c r="S845" s="18" t="b">
        <v>1</v>
      </c>
      <c r="T845" s="18" t="b">
        <v>0</v>
      </c>
      <c r="U845" s="18" t="b">
        <v>0</v>
      </c>
    </row>
    <row r="846" spans="1:21" ht="12.75">
      <c r="A846" s="1" t="e">
        <f t="shared" ca="1" si="61"/>
        <v>#NAME?</v>
      </c>
      <c r="B846" s="9" t="s">
        <v>295</v>
      </c>
      <c r="C846" s="22">
        <v>89006719</v>
      </c>
      <c r="D846" s="10" t="s">
        <v>1425</v>
      </c>
      <c r="E846" s="11" t="str">
        <f>CONCATENATE("https://fjong.com/admin/pages/edit-",LEFT(D846,FIND(".",D846) - 1),"/",D846)</f>
        <v>https://fjong.com/admin/pages/edit-outfit/outfit.a3427dd392e9b50e</v>
      </c>
      <c r="F846" s="23" t="s">
        <v>1426</v>
      </c>
      <c r="G846" s="23" t="s">
        <v>1427</v>
      </c>
      <c r="H846" s="12" t="s">
        <v>299</v>
      </c>
      <c r="I846" s="12" t="b">
        <f>VLOOKUP(H846,'Partner info'!$A$3:$B$100,2,FALSE)</f>
        <v>1</v>
      </c>
      <c r="J846" s="13" t="s">
        <v>24</v>
      </c>
      <c r="K846" s="14" t="s">
        <v>25</v>
      </c>
      <c r="L846" s="15" t="s">
        <v>445</v>
      </c>
      <c r="M846" s="16"/>
      <c r="N846" s="16" t="s">
        <v>2318</v>
      </c>
      <c r="O846" s="21">
        <v>1900</v>
      </c>
      <c r="P846" s="21">
        <f t="shared" ref="P846:P849" si="66">O846-(O846*0.6)</f>
        <v>760</v>
      </c>
      <c r="Q846" s="21" t="s">
        <v>52</v>
      </c>
      <c r="R846" s="18" t="b">
        <v>0</v>
      </c>
      <c r="S846" s="18" t="b">
        <v>1</v>
      </c>
      <c r="T846" s="18" t="b">
        <v>0</v>
      </c>
      <c r="U846" s="18" t="b">
        <v>0</v>
      </c>
    </row>
    <row r="847" spans="1:21" ht="12.75">
      <c r="A847" s="1" t="e">
        <f t="shared" ca="1" si="61"/>
        <v>#NAME?</v>
      </c>
      <c r="B847" s="19">
        <v>44858</v>
      </c>
      <c r="C847" s="9">
        <v>88001318</v>
      </c>
      <c r="D847" s="10" t="s">
        <v>784</v>
      </c>
      <c r="E847" s="20" t="s">
        <v>785</v>
      </c>
      <c r="F847" s="12" t="s">
        <v>786</v>
      </c>
      <c r="G847" s="12" t="s">
        <v>787</v>
      </c>
      <c r="H847" s="12" t="s">
        <v>32</v>
      </c>
      <c r="I847" s="12" t="b">
        <f>VLOOKUP(H847,'Partner info'!$A$3:$B$100,2,FALSE)</f>
        <v>1</v>
      </c>
      <c r="J847" s="13" t="s">
        <v>24</v>
      </c>
      <c r="K847" s="14" t="s">
        <v>25</v>
      </c>
      <c r="L847" s="15" t="s">
        <v>445</v>
      </c>
      <c r="M847" s="16"/>
      <c r="N847" s="16" t="s">
        <v>2318</v>
      </c>
      <c r="O847" s="21">
        <v>1850</v>
      </c>
      <c r="P847" s="21">
        <f t="shared" si="66"/>
        <v>740</v>
      </c>
      <c r="Q847" s="21" t="s">
        <v>145</v>
      </c>
      <c r="R847" s="18" t="b">
        <v>0</v>
      </c>
      <c r="S847" s="18" t="b">
        <v>0</v>
      </c>
      <c r="T847" s="18" t="b">
        <v>0</v>
      </c>
      <c r="U847" s="18" t="b">
        <v>0</v>
      </c>
    </row>
    <row r="848" spans="1:21" ht="12.75">
      <c r="A848" s="1" t="e">
        <f t="shared" ca="1" si="61"/>
        <v>#NAME?</v>
      </c>
      <c r="B848" s="19">
        <v>45184</v>
      </c>
      <c r="C848" s="22">
        <v>89007033</v>
      </c>
      <c r="D848" s="81" t="s">
        <v>2887</v>
      </c>
      <c r="E848" s="11" t="str">
        <f>CONCATENATE("https://fjong.com/admin/pages/edit-",LEFT(D848,FIND(".",D848) - 1),"/",D848)</f>
        <v>https://fjong.com/admin/pages/edit-outfit/outfit.a3d9b33556aa4703b4c64758ca5ae191</v>
      </c>
      <c r="F848" s="82" t="s">
        <v>2888</v>
      </c>
      <c r="G848" s="23" t="s">
        <v>31</v>
      </c>
      <c r="H848" s="83" t="s">
        <v>31</v>
      </c>
      <c r="I848" s="12" t="b">
        <f>VLOOKUP(H848,'Partner info'!$A$3:$B$100,2,FALSE)</f>
        <v>1</v>
      </c>
      <c r="J848" s="13" t="s">
        <v>24</v>
      </c>
      <c r="K848" s="14" t="s">
        <v>25</v>
      </c>
      <c r="L848" s="15" t="s">
        <v>445</v>
      </c>
      <c r="M848" s="16"/>
      <c r="N848" s="16" t="s">
        <v>2318</v>
      </c>
      <c r="O848" s="21">
        <v>1000</v>
      </c>
      <c r="P848" s="21">
        <f t="shared" si="66"/>
        <v>400</v>
      </c>
      <c r="Q848" s="21" t="s">
        <v>145</v>
      </c>
      <c r="R848" s="18" t="b">
        <v>0</v>
      </c>
      <c r="S848" s="18" t="b">
        <v>0</v>
      </c>
      <c r="T848" s="18" t="b">
        <v>0</v>
      </c>
      <c r="U848" s="18" t="b">
        <v>0</v>
      </c>
    </row>
    <row r="849" spans="1:21" ht="12.75">
      <c r="A849" s="1" t="e">
        <f t="shared" ca="1" si="61"/>
        <v>#NAME?</v>
      </c>
      <c r="B849" s="19">
        <v>45184</v>
      </c>
      <c r="C849" s="22">
        <v>89008569</v>
      </c>
      <c r="D849" s="81" t="s">
        <v>2524</v>
      </c>
      <c r="E849" s="11" t="str">
        <f>CONCATENATE("https://fjong.com/admin/pages/edit-",LEFT(D849,FIND(".",D849) - 1),"/",D849)</f>
        <v>https://fjong.com/admin/pages/edit-outfit/outfit.a3e7418bac5549a7b469bad4b72c4c5e</v>
      </c>
      <c r="F849" s="82" t="s">
        <v>2525</v>
      </c>
      <c r="G849" s="23" t="s">
        <v>2526</v>
      </c>
      <c r="H849" s="83" t="s">
        <v>32</v>
      </c>
      <c r="I849" s="12" t="b">
        <f>VLOOKUP(H849,'Partner info'!$A$3:$B$100,2,FALSE)</f>
        <v>1</v>
      </c>
      <c r="J849" s="13" t="s">
        <v>24</v>
      </c>
      <c r="K849" s="14" t="s">
        <v>25</v>
      </c>
      <c r="L849" s="15" t="s">
        <v>445</v>
      </c>
      <c r="M849" s="16"/>
      <c r="N849" s="16" t="s">
        <v>2318</v>
      </c>
      <c r="O849" s="21">
        <v>1000</v>
      </c>
      <c r="P849" s="21">
        <f t="shared" si="66"/>
        <v>400</v>
      </c>
      <c r="Q849" s="21" t="s">
        <v>145</v>
      </c>
      <c r="R849" s="18" t="b">
        <v>0</v>
      </c>
      <c r="S849" s="18" t="b">
        <v>0</v>
      </c>
      <c r="T849" s="18" t="b">
        <v>0</v>
      </c>
      <c r="U849" s="18" t="b">
        <v>0</v>
      </c>
    </row>
    <row r="850" spans="1:21" ht="12.75">
      <c r="A850" s="1" t="e">
        <f t="shared" ca="1" si="61"/>
        <v>#NAME?</v>
      </c>
      <c r="B850" s="19" t="s">
        <v>20</v>
      </c>
      <c r="C850" s="9" t="s">
        <v>2504</v>
      </c>
      <c r="D850" s="10" t="s">
        <v>2505</v>
      </c>
      <c r="E850" s="20" t="str">
        <f>CONCATENATE("https://fjong.com/admin/pages/edit-",LEFT(D850,FIND(".",D850) - 1),"/",D850)</f>
        <v>https://fjong.com/admin/pages/edit-outfit/outfit.a41a8d76220c411ca3549582ec436004</v>
      </c>
      <c r="F850" s="12" t="s">
        <v>2506</v>
      </c>
      <c r="G850" s="12" t="s">
        <v>136</v>
      </c>
      <c r="H850" s="12" t="s">
        <v>137</v>
      </c>
      <c r="I850" s="12" t="b">
        <f>VLOOKUP(H850,'Partner info'!$A$3:$B$100,2,FALSE)</f>
        <v>1</v>
      </c>
      <c r="J850" s="13" t="s">
        <v>24</v>
      </c>
      <c r="K850" s="14" t="s">
        <v>25</v>
      </c>
      <c r="L850" s="15" t="s">
        <v>286</v>
      </c>
      <c r="M850" s="16" t="s">
        <v>473</v>
      </c>
      <c r="N850" s="16"/>
      <c r="O850" s="12">
        <v>2500</v>
      </c>
      <c r="P850" s="21">
        <v>300</v>
      </c>
      <c r="Q850" s="21" t="s">
        <v>52</v>
      </c>
      <c r="R850" s="18" t="b">
        <v>0</v>
      </c>
      <c r="S850" s="18" t="b">
        <v>1</v>
      </c>
      <c r="T850" s="18" t="b">
        <v>1</v>
      </c>
      <c r="U850" s="18" t="b">
        <v>0</v>
      </c>
    </row>
    <row r="851" spans="1:21" ht="12.75">
      <c r="A851" s="1" t="e">
        <f t="shared" ca="1" si="61"/>
        <v>#NAME?</v>
      </c>
      <c r="B851" s="19">
        <v>44936</v>
      </c>
      <c r="C851" s="9">
        <v>89003839</v>
      </c>
      <c r="D851" s="10" t="s">
        <v>853</v>
      </c>
      <c r="E851" s="20" t="s">
        <v>854</v>
      </c>
      <c r="F851" s="12" t="s">
        <v>855</v>
      </c>
      <c r="G851" s="12" t="s">
        <v>198</v>
      </c>
      <c r="H851" s="12" t="s">
        <v>199</v>
      </c>
      <c r="I851" s="12" t="b">
        <f>VLOOKUP(H851,'Partner info'!$A$3:$B$100,2,FALSE)</f>
        <v>1</v>
      </c>
      <c r="J851" s="13" t="s">
        <v>24</v>
      </c>
      <c r="K851" s="14" t="s">
        <v>25</v>
      </c>
      <c r="L851" s="15" t="s">
        <v>286</v>
      </c>
      <c r="M851" s="16" t="s">
        <v>473</v>
      </c>
      <c r="N851" s="16"/>
      <c r="O851" s="12">
        <v>2500</v>
      </c>
      <c r="P851" s="21">
        <v>300</v>
      </c>
      <c r="Q851" s="21" t="s">
        <v>52</v>
      </c>
      <c r="R851" s="18" t="b">
        <v>0</v>
      </c>
      <c r="S851" s="18" t="b">
        <v>1</v>
      </c>
      <c r="T851" s="18" t="b">
        <v>1</v>
      </c>
      <c r="U851" s="18" t="b">
        <v>0</v>
      </c>
    </row>
    <row r="852" spans="1:21" ht="12.75">
      <c r="A852" s="8" t="e">
        <f t="shared" ca="1" si="61"/>
        <v>#NAME?</v>
      </c>
      <c r="B852" s="19">
        <v>44819</v>
      </c>
      <c r="C852" s="9">
        <v>89003796</v>
      </c>
      <c r="D852" s="10" t="s">
        <v>1253</v>
      </c>
      <c r="E852" s="20" t="s">
        <v>1254</v>
      </c>
      <c r="F852" s="12" t="s">
        <v>1255</v>
      </c>
      <c r="G852" s="12" t="s">
        <v>199</v>
      </c>
      <c r="H852" s="12" t="s">
        <v>199</v>
      </c>
      <c r="I852" s="12" t="b">
        <f>VLOOKUP(H852,'Partner info'!$A$3:$B$100,2,FALSE)</f>
        <v>1</v>
      </c>
      <c r="J852" s="13" t="s">
        <v>24</v>
      </c>
      <c r="K852" s="14" t="s">
        <v>25</v>
      </c>
      <c r="L852" s="15" t="s">
        <v>445</v>
      </c>
      <c r="M852" s="16" t="e">
        <f t="shared" ref="M852:M854" ca="1" si="67">_xludf.IFS(L852="4 - minor defects","&lt;Please add description&gt;",L852="5 - damaged","&lt;Please add description&gt;",L852="6 - redesigned","&lt;Please add description&gt;",L852="1 - as new"," ",L852="2 - very good condition"," ",L852="3 - good condition"," ",L852=""," ")</f>
        <v>#NAME?</v>
      </c>
      <c r="N852" s="16"/>
      <c r="O852" s="12">
        <v>10100</v>
      </c>
      <c r="P852" s="12">
        <v>2499</v>
      </c>
      <c r="Q852" s="21" t="s">
        <v>52</v>
      </c>
      <c r="R852" s="18" t="b">
        <v>0</v>
      </c>
      <c r="S852" s="18" t="b">
        <v>1</v>
      </c>
      <c r="T852" s="18" t="b">
        <v>1</v>
      </c>
      <c r="U852" s="18" t="b">
        <v>1</v>
      </c>
    </row>
    <row r="853" spans="1:21" ht="12.75">
      <c r="A853" s="8" t="e">
        <f t="shared" ca="1" si="61"/>
        <v>#NAME?</v>
      </c>
      <c r="B853" s="19">
        <v>44938</v>
      </c>
      <c r="C853" s="9">
        <v>88200459</v>
      </c>
      <c r="D853" s="10" t="s">
        <v>1265</v>
      </c>
      <c r="E853" s="20" t="s">
        <v>1266</v>
      </c>
      <c r="F853" s="12" t="s">
        <v>1267</v>
      </c>
      <c r="G853" s="12" t="s">
        <v>67</v>
      </c>
      <c r="H853" s="12" t="s">
        <v>67</v>
      </c>
      <c r="I853" s="12" t="b">
        <f>VLOOKUP(H853,'Partner info'!$A$3:$B$100,2,FALSE)</f>
        <v>1</v>
      </c>
      <c r="J853" s="13" t="s">
        <v>24</v>
      </c>
      <c r="K853" s="14" t="s">
        <v>25</v>
      </c>
      <c r="L853" s="15" t="s">
        <v>445</v>
      </c>
      <c r="M853" s="16" t="e">
        <f t="shared" ca="1" si="67"/>
        <v>#NAME?</v>
      </c>
      <c r="N853" s="16"/>
      <c r="O853" s="12">
        <v>4000</v>
      </c>
      <c r="P853" s="12">
        <v>899</v>
      </c>
      <c r="Q853" s="21" t="s">
        <v>52</v>
      </c>
      <c r="R853" s="18" t="b">
        <v>0</v>
      </c>
      <c r="S853" s="18" t="b">
        <v>1</v>
      </c>
      <c r="T853" s="18" t="b">
        <v>1</v>
      </c>
      <c r="U853" s="18" t="b">
        <v>1</v>
      </c>
    </row>
    <row r="854" spans="1:21" ht="12.75">
      <c r="A854" s="8" t="e">
        <f t="shared" ca="1" si="61"/>
        <v>#NAME?</v>
      </c>
      <c r="B854" s="19">
        <v>44789</v>
      </c>
      <c r="C854" s="9">
        <v>88100612</v>
      </c>
      <c r="D854" s="10" t="s">
        <v>1061</v>
      </c>
      <c r="E854" s="20" t="s">
        <v>1062</v>
      </c>
      <c r="F854" s="12" t="s">
        <v>1063</v>
      </c>
      <c r="G854" s="12" t="s">
        <v>232</v>
      </c>
      <c r="H854" s="12" t="s">
        <v>49</v>
      </c>
      <c r="I854" s="12" t="b">
        <f>VLOOKUP(H854,'Partner info'!$A$3:$B$100,2,FALSE)</f>
        <v>1</v>
      </c>
      <c r="J854" s="13" t="s">
        <v>24</v>
      </c>
      <c r="K854" s="14" t="s">
        <v>25</v>
      </c>
      <c r="L854" s="15" t="s">
        <v>445</v>
      </c>
      <c r="M854" s="16" t="e">
        <f t="shared" ca="1" si="67"/>
        <v>#NAME?</v>
      </c>
      <c r="N854" s="16"/>
      <c r="O854" s="12">
        <v>4000</v>
      </c>
      <c r="P854" s="12">
        <v>899</v>
      </c>
      <c r="Q854" s="21" t="s">
        <v>52</v>
      </c>
      <c r="R854" s="18" t="b">
        <v>0</v>
      </c>
      <c r="S854" s="18" t="b">
        <v>1</v>
      </c>
      <c r="T854" s="18" t="b">
        <v>1</v>
      </c>
      <c r="U854" s="18" t="b">
        <v>1</v>
      </c>
    </row>
    <row r="855" spans="1:21" ht="12.75">
      <c r="A855" s="8"/>
      <c r="B855" s="9" t="s">
        <v>20</v>
      </c>
      <c r="C855" s="24">
        <v>10689568</v>
      </c>
      <c r="D855" s="25" t="s">
        <v>539</v>
      </c>
      <c r="E855" s="11" t="str">
        <f>CONCATENATE("https://fjong.com/admin/pages/edit-",LEFT(D855,FIND(".",D855) - 1),"/",D855)</f>
        <v>https://fjong.com/admin/pages/edit-outfit/outfit.a543df635d20e0a7</v>
      </c>
      <c r="F855" s="26" t="s">
        <v>540</v>
      </c>
      <c r="G855" s="26" t="s">
        <v>541</v>
      </c>
      <c r="H855" s="26" t="s">
        <v>32</v>
      </c>
      <c r="I855" s="12" t="b">
        <f>VLOOKUP(H855,'Partner info'!$A$3:$B$100,2,FALSE)</f>
        <v>1</v>
      </c>
      <c r="J855" s="13" t="s">
        <v>24</v>
      </c>
      <c r="K855" s="14" t="s">
        <v>25</v>
      </c>
      <c r="L855" s="15" t="s">
        <v>445</v>
      </c>
      <c r="M855" s="16" t="s">
        <v>2456</v>
      </c>
      <c r="N855" s="16"/>
      <c r="O855" s="12">
        <v>1100</v>
      </c>
      <c r="P855" s="12">
        <v>290</v>
      </c>
      <c r="Q855" s="21" t="s">
        <v>52</v>
      </c>
      <c r="R855" s="18" t="b">
        <v>0</v>
      </c>
      <c r="S855" s="18" t="b">
        <v>1</v>
      </c>
      <c r="T855" s="18" t="b">
        <v>1</v>
      </c>
      <c r="U855" s="18" t="b">
        <v>1</v>
      </c>
    </row>
    <row r="856" spans="1:21" ht="12.75">
      <c r="A856" s="1" t="e">
        <f t="shared" ref="A856:A882" ca="1" si="68">IF(K856="Yes",_xludf.IMAGE("https://i.imgur.com/fKx8ugK.png",3),IF(K856="Not found",_xludf.IMAGE("https://i.imgur.com/NnPyonJ.png",3),IF(K856="",_xludf.IMAGE("https://i.imgur.com/x4IXK6M.png",3))))</f>
        <v>#NAME?</v>
      </c>
      <c r="B856" s="19" t="s">
        <v>20</v>
      </c>
      <c r="C856" s="9">
        <v>88001934</v>
      </c>
      <c r="D856" s="10" t="s">
        <v>2075</v>
      </c>
      <c r="E856" s="20" t="str">
        <f>CONCATENATE("https://fjong.com/admin/pages/edit-",LEFT(D856,FIND(".",D856) - 1),"/",D856)</f>
        <v>https://fjong.com/admin/pages/edit-outfit/outfit.a5bdb67820dc40d1</v>
      </c>
      <c r="F856" s="12" t="s">
        <v>2076</v>
      </c>
      <c r="G856" s="12" t="s">
        <v>31</v>
      </c>
      <c r="H856" s="12" t="s">
        <v>32</v>
      </c>
      <c r="I856" s="12" t="b">
        <f>VLOOKUP(H856,'Partner info'!$A$3:$B$100,2,FALSE)</f>
        <v>1</v>
      </c>
      <c r="J856" s="13" t="s">
        <v>24</v>
      </c>
      <c r="K856" s="14" t="s">
        <v>25</v>
      </c>
      <c r="L856" s="15" t="s">
        <v>286</v>
      </c>
      <c r="M856" s="16" t="s">
        <v>1242</v>
      </c>
      <c r="N856" s="16"/>
      <c r="O856" s="12">
        <v>2500</v>
      </c>
      <c r="P856" s="21">
        <v>300</v>
      </c>
      <c r="Q856" s="21" t="s">
        <v>52</v>
      </c>
      <c r="R856" s="18" t="b">
        <v>0</v>
      </c>
      <c r="S856" s="18" t="b">
        <v>1</v>
      </c>
      <c r="T856" s="18" t="b">
        <v>1</v>
      </c>
      <c r="U856" s="18" t="b">
        <v>0</v>
      </c>
    </row>
    <row r="857" spans="1:21" ht="12.75">
      <c r="A857" s="8" t="e">
        <f t="shared" ca="1" si="68"/>
        <v>#NAME?</v>
      </c>
      <c r="B857" s="19" t="s">
        <v>20</v>
      </c>
      <c r="C857" s="9" t="s">
        <v>2000</v>
      </c>
      <c r="D857" s="10" t="s">
        <v>2001</v>
      </c>
      <c r="E857" s="20" t="str">
        <f>CONCATENATE("https://fjong.com/admin/pages/edit-",LEFT(D857,FIND(".",D857) - 1),"/",D857)</f>
        <v>https://fjong.com/admin/pages/edit-outfit/outfit.a625d9b88dbd40a9b751333e6beb26a3</v>
      </c>
      <c r="F857" s="12" t="s">
        <v>2002</v>
      </c>
      <c r="G857" s="12" t="s">
        <v>216</v>
      </c>
      <c r="H857" s="12" t="s">
        <v>57</v>
      </c>
      <c r="I857" s="12" t="b">
        <f>VLOOKUP(H857,'Partner info'!$A$3:$B$100,2,FALSE)</f>
        <v>1</v>
      </c>
      <c r="J857" s="13" t="s">
        <v>24</v>
      </c>
      <c r="K857" s="14" t="s">
        <v>25</v>
      </c>
      <c r="L857" s="15" t="s">
        <v>286</v>
      </c>
      <c r="M857" s="16" t="s">
        <v>1242</v>
      </c>
      <c r="N857" s="16"/>
      <c r="O857" s="12">
        <v>2500</v>
      </c>
      <c r="P857" s="21">
        <v>300</v>
      </c>
      <c r="Q857" s="21" t="s">
        <v>52</v>
      </c>
      <c r="R857" s="18" t="b">
        <v>0</v>
      </c>
      <c r="S857" s="18" t="b">
        <v>1</v>
      </c>
      <c r="T857" s="18" t="b">
        <v>1</v>
      </c>
      <c r="U857" s="18" t="b">
        <v>1</v>
      </c>
    </row>
    <row r="858" spans="1:21" ht="12.75">
      <c r="A858" s="1" t="e">
        <f t="shared" ca="1" si="68"/>
        <v>#NAME?</v>
      </c>
      <c r="B858" s="19">
        <v>45188</v>
      </c>
      <c r="C858" s="22">
        <v>89007274</v>
      </c>
      <c r="D858" s="10" t="s">
        <v>2345</v>
      </c>
      <c r="E858" s="11" t="str">
        <f>CONCATENATE("https://fjong.com/admin/pages/edit-",LEFT(D858,FIND(".",D858) - 1),"/",D858)</f>
        <v>https://fjong.com/admin/pages/edit-outfit/outfit.a73d327c2ca24e36a5103c8342613219</v>
      </c>
      <c r="F858" s="23" t="s">
        <v>2341</v>
      </c>
      <c r="G858" s="23" t="s">
        <v>2259</v>
      </c>
      <c r="H858" s="12" t="s">
        <v>2259</v>
      </c>
      <c r="I858" s="12" t="b">
        <f>VLOOKUP(H858,'Partner info'!$A$3:$B$100,2,FALSE)</f>
        <v>1</v>
      </c>
      <c r="J858" s="13" t="s">
        <v>24</v>
      </c>
      <c r="K858" s="14" t="s">
        <v>25</v>
      </c>
      <c r="L858" s="15" t="s">
        <v>286</v>
      </c>
      <c r="M858" s="16" t="s">
        <v>1242</v>
      </c>
      <c r="N858" s="16"/>
      <c r="O858" s="12">
        <v>2500</v>
      </c>
      <c r="P858" s="21">
        <v>300</v>
      </c>
      <c r="Q858" s="21" t="s">
        <v>52</v>
      </c>
      <c r="R858" s="18" t="b">
        <v>0</v>
      </c>
      <c r="S858" s="18" t="b">
        <v>1</v>
      </c>
      <c r="T858" s="18" t="b">
        <v>1</v>
      </c>
      <c r="U858" s="18" t="b">
        <v>0</v>
      </c>
    </row>
    <row r="859" spans="1:21" ht="12.75">
      <c r="A859" s="1" t="e">
        <f t="shared" ca="1" si="68"/>
        <v>#NAME?</v>
      </c>
      <c r="B859" s="19">
        <v>45061</v>
      </c>
      <c r="C859" s="22">
        <v>89003765</v>
      </c>
      <c r="D859" s="10" t="s">
        <v>2568</v>
      </c>
      <c r="E859" s="11" t="str">
        <f>CONCATENATE("https://fjong.com/admin/pages/edit-",LEFT(D859,FIND(".",D859) - 1),"/",D859)</f>
        <v>https://fjong.com/admin/pages/edit-outfit/outfit.a758db1e041e498fbf92da9fe24dc23d</v>
      </c>
      <c r="F859" s="23" t="s">
        <v>870</v>
      </c>
      <c r="G859" s="23" t="s">
        <v>199</v>
      </c>
      <c r="H859" s="23" t="s">
        <v>199</v>
      </c>
      <c r="I859" s="12" t="b">
        <f>VLOOKUP(H859,'Partner info'!$A$3:$B$100,2,FALSE)</f>
        <v>1</v>
      </c>
      <c r="J859" s="13" t="s">
        <v>24</v>
      </c>
      <c r="K859" s="14" t="s">
        <v>25</v>
      </c>
      <c r="L859" s="15" t="s">
        <v>338</v>
      </c>
      <c r="M859" s="16"/>
      <c r="N859" s="84"/>
      <c r="O859" s="85" t="s">
        <v>2467</v>
      </c>
      <c r="P859" s="21">
        <v>540</v>
      </c>
      <c r="Q859" s="21" t="s">
        <v>52</v>
      </c>
      <c r="R859" s="18" t="b">
        <v>0</v>
      </c>
      <c r="S859" s="18" t="b">
        <v>1</v>
      </c>
      <c r="T859" s="18" t="b">
        <v>1</v>
      </c>
      <c r="U859" s="18" t="b">
        <v>1</v>
      </c>
    </row>
    <row r="860" spans="1:21" ht="12.75">
      <c r="A860" s="1" t="e">
        <f t="shared" ca="1" si="68"/>
        <v>#NAME?</v>
      </c>
      <c r="B860" s="19" t="s">
        <v>20</v>
      </c>
      <c r="C860" s="9" t="s">
        <v>491</v>
      </c>
      <c r="D860" s="10" t="s">
        <v>492</v>
      </c>
      <c r="E860" s="20" t="str">
        <f>CONCATENATE("https://fjong.com/admin/pages/edit-",LEFT(D860,FIND(".",D860) - 1),"/",D860)</f>
        <v>https://fjong.com/admin/pages/edit-outfit/outfit.a777bdca88d34413b4c6edcd3ea2139e</v>
      </c>
      <c r="F860" s="12" t="s">
        <v>493</v>
      </c>
      <c r="G860" s="12" t="s">
        <v>88</v>
      </c>
      <c r="H860" s="12" t="s">
        <v>57</v>
      </c>
      <c r="I860" s="12" t="b">
        <f>VLOOKUP(H860,'Partner info'!$A$3:$B$100,2,FALSE)</f>
        <v>1</v>
      </c>
      <c r="J860" s="13" t="s">
        <v>24</v>
      </c>
      <c r="K860" s="14" t="s">
        <v>25</v>
      </c>
      <c r="L860" s="15" t="s">
        <v>286</v>
      </c>
      <c r="M860" s="16" t="s">
        <v>2470</v>
      </c>
      <c r="N860" s="16"/>
      <c r="O860" s="12">
        <v>1100</v>
      </c>
      <c r="P860" s="12">
        <v>450</v>
      </c>
      <c r="Q860" s="21" t="s">
        <v>52</v>
      </c>
      <c r="R860" s="18" t="b">
        <v>0</v>
      </c>
      <c r="S860" s="18" t="b">
        <v>1</v>
      </c>
      <c r="T860" s="18" t="b">
        <v>1</v>
      </c>
      <c r="U860" s="18" t="b">
        <v>1</v>
      </c>
    </row>
    <row r="861" spans="1:21" ht="12.75">
      <c r="A861" s="8" t="e">
        <f t="shared" ca="1" si="68"/>
        <v>#NAME?</v>
      </c>
      <c r="B861" s="19">
        <v>45184</v>
      </c>
      <c r="C861" s="22">
        <v>89004966</v>
      </c>
      <c r="D861" s="81" t="s">
        <v>2929</v>
      </c>
      <c r="E861" s="11" t="str">
        <f>CONCATENATE("https://fjong.com/admin/pages/edit-",LEFT(D861,FIND(".",D861) - 1),"/",D861)</f>
        <v>https://fjong.com/admin/pages/edit-outfit/outfit.a779259ddfc74263a29e06282aaa77b2</v>
      </c>
      <c r="F861" s="82" t="s">
        <v>2930</v>
      </c>
      <c r="G861" s="23" t="s">
        <v>1160</v>
      </c>
      <c r="H861" s="83" t="s">
        <v>1160</v>
      </c>
      <c r="I861" s="12" t="b">
        <f>VLOOKUP(H861,'Partner info'!$A$3:$B$100,2,FALSE)</f>
        <v>0</v>
      </c>
      <c r="J861" s="13" t="s">
        <v>24</v>
      </c>
      <c r="K861" s="14" t="s">
        <v>25</v>
      </c>
      <c r="L861" s="15" t="s">
        <v>50</v>
      </c>
      <c r="M861" s="16" t="s">
        <v>2474</v>
      </c>
      <c r="N861" s="16"/>
      <c r="O861" s="12">
        <v>9000</v>
      </c>
      <c r="P861" s="12">
        <v>1999</v>
      </c>
      <c r="Q861" s="12"/>
      <c r="R861" s="18" t="b">
        <v>1</v>
      </c>
      <c r="S861" s="18" t="b">
        <v>0</v>
      </c>
      <c r="T861" s="18" t="b">
        <v>0</v>
      </c>
      <c r="U861" s="18" t="b">
        <v>0</v>
      </c>
    </row>
    <row r="862" spans="1:21" ht="12.75">
      <c r="A862" s="8" t="e">
        <f t="shared" ca="1" si="68"/>
        <v>#NAME?</v>
      </c>
      <c r="B862" s="57">
        <v>45272</v>
      </c>
      <c r="C862" s="74">
        <v>89006612</v>
      </c>
      <c r="D862" s="44" t="s">
        <v>1556</v>
      </c>
      <c r="E862" s="45" t="str">
        <f>CONCATENATE("https://fjong.com/admin/pages/edit-",LEFT(D862,FIND(".",D862) - 1),"/",D862)</f>
        <v>https://fjong.com/admin/pages/edit-outfit/outfit.a7f24be3d0124a3e95a1b876487def83</v>
      </c>
      <c r="F862" s="75" t="s">
        <v>1557</v>
      </c>
      <c r="G862" s="75" t="s">
        <v>1558</v>
      </c>
      <c r="H862" s="46" t="s">
        <v>1558</v>
      </c>
      <c r="I862" s="46" t="b">
        <f>VLOOKUP(H862,'Partner info'!$A$3:$B$100,2,FALSE)</f>
        <v>0</v>
      </c>
      <c r="J862" s="47" t="s">
        <v>24</v>
      </c>
      <c r="K862" s="14" t="s">
        <v>25</v>
      </c>
      <c r="L862" s="15" t="s">
        <v>50</v>
      </c>
      <c r="M862" s="16" t="e">
        <f t="shared" ref="M862:M865" ca="1" si="69">_xludf.IFS(L862="4 - minor defects","&lt;Please add description&gt;",L862="5 - damaged","&lt;Please add description&gt;",L862="6 - redesigned","&lt;Please add description&gt;",L862="1 - as new"," ",L862="2 - very good condition"," ",L862="3 - good condition"," ",L862=""," ")</f>
        <v>#NAME?</v>
      </c>
      <c r="N862" s="16"/>
      <c r="O862" s="12">
        <v>4100</v>
      </c>
      <c r="P862" s="21">
        <v>2050</v>
      </c>
      <c r="Q862" s="21"/>
      <c r="R862" s="18" t="b">
        <v>1</v>
      </c>
      <c r="S862" s="18" t="b">
        <v>0</v>
      </c>
      <c r="T862" s="18" t="b">
        <v>0</v>
      </c>
      <c r="U862" s="18" t="b">
        <v>0</v>
      </c>
    </row>
    <row r="863" spans="1:21" ht="12.75">
      <c r="A863" s="8" t="e">
        <f t="shared" ca="1" si="68"/>
        <v>#NAME?</v>
      </c>
      <c r="B863" s="42">
        <v>44753</v>
      </c>
      <c r="C863" s="43">
        <v>88000380</v>
      </c>
      <c r="D863" s="44" t="s">
        <v>1704</v>
      </c>
      <c r="E863" s="45" t="s">
        <v>1705</v>
      </c>
      <c r="F863" s="46" t="s">
        <v>1706</v>
      </c>
      <c r="G863" s="46" t="s">
        <v>1707</v>
      </c>
      <c r="H863" s="46" t="s">
        <v>1708</v>
      </c>
      <c r="I863" s="12" t="e">
        <f>VLOOKUP(H863,'Partner info'!$A$3:$B$100,2,FALSE)</f>
        <v>#N/A</v>
      </c>
      <c r="J863" s="47" t="s">
        <v>24</v>
      </c>
      <c r="K863" s="14" t="s">
        <v>25</v>
      </c>
      <c r="L863" s="15" t="s">
        <v>50</v>
      </c>
      <c r="M863" s="16" t="e">
        <f t="shared" ca="1" si="69"/>
        <v>#NAME?</v>
      </c>
      <c r="N863" s="16" t="s">
        <v>2480</v>
      </c>
      <c r="O863" s="12">
        <v>3800</v>
      </c>
      <c r="P863" s="21">
        <v>1200</v>
      </c>
      <c r="Q863" s="21" t="s">
        <v>145</v>
      </c>
      <c r="R863" s="18" t="b">
        <v>0</v>
      </c>
      <c r="S863" s="18" t="b">
        <v>0</v>
      </c>
      <c r="T863" s="18" t="b">
        <v>0</v>
      </c>
      <c r="U863" s="18" t="b">
        <v>0</v>
      </c>
    </row>
    <row r="864" spans="1:21" ht="12.75">
      <c r="A864" s="8" t="e">
        <f t="shared" ca="1" si="68"/>
        <v>#NAME?</v>
      </c>
      <c r="B864" s="19">
        <v>45061</v>
      </c>
      <c r="C864" s="22">
        <v>88003001</v>
      </c>
      <c r="D864" s="10" t="s">
        <v>2781</v>
      </c>
      <c r="E864" s="11" t="str">
        <f>CONCATENATE("https://fjong.com/admin/pages/edit-",LEFT(D864,FIND(".",D864) - 1),"/",D864)</f>
        <v>https://fjong.com/admin/pages/edit-outfit/outfit.a81f7679004e0745</v>
      </c>
      <c r="F864" s="23" t="s">
        <v>2782</v>
      </c>
      <c r="G864" s="23" t="s">
        <v>199</v>
      </c>
      <c r="H864" s="12" t="s">
        <v>199</v>
      </c>
      <c r="I864" s="12" t="b">
        <f>VLOOKUP(H864,'Partner info'!$A$3:$B$100,2,FALSE)</f>
        <v>1</v>
      </c>
      <c r="J864" s="13" t="s">
        <v>24</v>
      </c>
      <c r="K864" s="14" t="s">
        <v>25</v>
      </c>
      <c r="L864" s="15" t="s">
        <v>50</v>
      </c>
      <c r="M864" s="16" t="e">
        <f t="shared" ca="1" si="69"/>
        <v>#NAME?</v>
      </c>
      <c r="N864" s="16"/>
      <c r="O864" s="12">
        <v>3600</v>
      </c>
      <c r="P864" s="12">
        <v>1499</v>
      </c>
      <c r="Q864" s="21" t="s">
        <v>52</v>
      </c>
      <c r="R864" s="18" t="b">
        <v>0</v>
      </c>
      <c r="S864" s="18" t="b">
        <v>1</v>
      </c>
      <c r="T864" s="18" t="b">
        <v>1</v>
      </c>
      <c r="U864" s="18" t="b">
        <v>1</v>
      </c>
    </row>
    <row r="865" spans="1:21" ht="12.75">
      <c r="A865" s="8" t="e">
        <f t="shared" ca="1" si="68"/>
        <v>#NAME?</v>
      </c>
      <c r="B865" s="9" t="s">
        <v>295</v>
      </c>
      <c r="C865" s="22">
        <v>10689989</v>
      </c>
      <c r="D865" s="10" t="s">
        <v>1428</v>
      </c>
      <c r="E865" s="11" t="str">
        <f>CONCATENATE("https://fjong.com/admin/pages/edit-",LEFT(D865,FIND(".",D865) - 1),"/",D865)</f>
        <v>https://fjong.com/admin/pages/edit-outfit/outfit.a824c0030f59545a</v>
      </c>
      <c r="F865" s="23" t="s">
        <v>1429</v>
      </c>
      <c r="G865" s="23" t="s">
        <v>1408</v>
      </c>
      <c r="H865" s="12" t="s">
        <v>299</v>
      </c>
      <c r="I865" s="12" t="b">
        <f>VLOOKUP(H865,'Partner info'!$A$3:$B$100,2,FALSE)</f>
        <v>1</v>
      </c>
      <c r="J865" s="13" t="s">
        <v>24</v>
      </c>
      <c r="K865" s="14" t="s">
        <v>25</v>
      </c>
      <c r="L865" s="15" t="s">
        <v>50</v>
      </c>
      <c r="M865" s="28" t="e">
        <f t="shared" ca="1" si="69"/>
        <v>#NAME?</v>
      </c>
      <c r="N865" s="28"/>
      <c r="O865" s="24">
        <v>1200</v>
      </c>
      <c r="P865" s="12">
        <v>600</v>
      </c>
      <c r="Q865" s="12"/>
      <c r="R865" s="18" t="b">
        <v>1</v>
      </c>
      <c r="S865" s="18" t="b">
        <v>0</v>
      </c>
      <c r="T865" s="18" t="b">
        <v>0</v>
      </c>
      <c r="U865" s="18" t="b">
        <v>0</v>
      </c>
    </row>
    <row r="866" spans="1:21" ht="12.75">
      <c r="A866" s="8" t="e">
        <f t="shared" ca="1" si="68"/>
        <v>#NAME?</v>
      </c>
      <c r="B866" s="57">
        <v>45092</v>
      </c>
      <c r="C866" s="74">
        <v>10689989</v>
      </c>
      <c r="D866" s="44" t="s">
        <v>1428</v>
      </c>
      <c r="E866" s="45" t="str">
        <f>CONCATENATE("https://fjong.com/admin/pages/edit-",LEFT(D866,FIND(".",D866) - 1),"/",D866)</f>
        <v>https://fjong.com/admin/pages/edit-outfit/outfit.a824c0030f59545a</v>
      </c>
      <c r="F866" s="75" t="s">
        <v>1832</v>
      </c>
      <c r="G866" s="75" t="s">
        <v>1408</v>
      </c>
      <c r="H866" s="46" t="s">
        <v>1833</v>
      </c>
      <c r="I866" s="12" t="e">
        <f>VLOOKUP(H866,'Partner info'!$A$3:$B$100,2,FALSE)</f>
        <v>#N/A</v>
      </c>
      <c r="J866" s="47" t="s">
        <v>24</v>
      </c>
      <c r="K866" s="14" t="s">
        <v>25</v>
      </c>
      <c r="L866" s="15" t="s">
        <v>50</v>
      </c>
      <c r="M866" s="16"/>
      <c r="N866" s="16"/>
      <c r="O866" s="12">
        <v>3200</v>
      </c>
      <c r="P866" s="21">
        <v>1600</v>
      </c>
      <c r="Q866" s="21"/>
      <c r="R866" s="18" t="b">
        <v>1</v>
      </c>
      <c r="S866" s="18" t="b">
        <v>0</v>
      </c>
      <c r="T866" s="18" t="b">
        <v>0</v>
      </c>
      <c r="U866" s="18" t="b">
        <v>0</v>
      </c>
    </row>
    <row r="867" spans="1:21" ht="12.75">
      <c r="A867" s="8" t="e">
        <f t="shared" ca="1" si="68"/>
        <v>#NAME?</v>
      </c>
      <c r="B867" s="19">
        <v>45188</v>
      </c>
      <c r="C867" s="22">
        <v>88001992</v>
      </c>
      <c r="D867" s="10" t="s">
        <v>345</v>
      </c>
      <c r="E867" s="11" t="str">
        <f>CONCATENATE("https://fjong.com/admin/pages/edit-",LEFT(D867,FIND(".",D867) - 1),"/",D867)</f>
        <v>https://fjong.com/admin/pages/edit-outfit/outfit.a84d98da9b0b4c8d95457d446a4df5fd</v>
      </c>
      <c r="F867" s="23" t="s">
        <v>346</v>
      </c>
      <c r="G867" s="23" t="s">
        <v>347</v>
      </c>
      <c r="H867" s="12" t="s">
        <v>32</v>
      </c>
      <c r="I867" s="12" t="b">
        <f>VLOOKUP(H867,'Partner info'!$A$3:$B$100,2,FALSE)</f>
        <v>1</v>
      </c>
      <c r="J867" s="13" t="s">
        <v>24</v>
      </c>
      <c r="K867" s="14" t="s">
        <v>25</v>
      </c>
      <c r="L867" s="15" t="s">
        <v>50</v>
      </c>
      <c r="M867" s="28" t="e">
        <f ca="1">_xludf.IFS(L867="4 - minor defects","&lt;Please add description&gt;",L867="5 - damaged","&lt;Please add description&gt;",L867="6 - redesigned","&lt;Please add description&gt;",L867="1 - as new"," ",L867="2 - very good condition"," ",L867="3 - good condition"," ",L867=""," ")</f>
        <v>#NAME?</v>
      </c>
      <c r="N867" s="28"/>
      <c r="O867" s="24">
        <v>1400</v>
      </c>
      <c r="P867" s="12">
        <v>560</v>
      </c>
      <c r="Q867" s="12"/>
      <c r="R867" s="18" t="b">
        <v>1</v>
      </c>
      <c r="S867" s="18" t="b">
        <v>0</v>
      </c>
      <c r="T867" s="18" t="b">
        <v>0</v>
      </c>
      <c r="U867" s="18" t="b">
        <v>0</v>
      </c>
    </row>
    <row r="868" spans="1:21" ht="12.75">
      <c r="A868" s="8" t="e">
        <f t="shared" ca="1" si="68"/>
        <v>#NAME?</v>
      </c>
      <c r="B868" s="19">
        <v>44938</v>
      </c>
      <c r="C868" s="9">
        <v>88001859</v>
      </c>
      <c r="D868" s="10" t="s">
        <v>1165</v>
      </c>
      <c r="E868" s="20" t="s">
        <v>1166</v>
      </c>
      <c r="F868" s="12" t="s">
        <v>1167</v>
      </c>
      <c r="G868" s="12" t="s">
        <v>578</v>
      </c>
      <c r="H868" s="12" t="s">
        <v>32</v>
      </c>
      <c r="I868" s="12" t="b">
        <f>VLOOKUP(H868,'Partner info'!$A$3:$B$100,2,FALSE)</f>
        <v>1</v>
      </c>
      <c r="J868" s="13" t="s">
        <v>24</v>
      </c>
      <c r="K868" s="14" t="s">
        <v>25</v>
      </c>
      <c r="L868" s="15" t="s">
        <v>50</v>
      </c>
      <c r="M868" s="16"/>
      <c r="N868" s="16"/>
      <c r="O868" s="12">
        <v>3200</v>
      </c>
      <c r="P868" s="21">
        <v>1600</v>
      </c>
      <c r="Q868" s="21" t="s">
        <v>190</v>
      </c>
      <c r="R868" s="18" t="b">
        <v>0</v>
      </c>
      <c r="S868" s="18" t="b">
        <v>0</v>
      </c>
      <c r="T868" s="18" t="b">
        <v>0</v>
      </c>
      <c r="U868" s="18" t="b">
        <v>0</v>
      </c>
    </row>
    <row r="869" spans="1:21" ht="12.75">
      <c r="A869" s="8" t="e">
        <f t="shared" ca="1" si="68"/>
        <v>#NAME?</v>
      </c>
      <c r="B869" s="19">
        <v>45184</v>
      </c>
      <c r="C869" s="22">
        <v>88001757</v>
      </c>
      <c r="D869" s="81" t="s">
        <v>2827</v>
      </c>
      <c r="E869" s="11" t="str">
        <f>CONCATENATE("https://fjong.com/admin/pages/edit-",LEFT(D869,FIND(".",D869) - 1),"/",D869)</f>
        <v>https://fjong.com/admin/pages/edit-outfit/outfit.a8cd42d443d608cc</v>
      </c>
      <c r="F869" s="82" t="s">
        <v>2828</v>
      </c>
      <c r="G869" s="23" t="s">
        <v>23</v>
      </c>
      <c r="H869" s="83" t="s">
        <v>32</v>
      </c>
      <c r="I869" s="12" t="b">
        <f>VLOOKUP(H869,'Partner info'!$A$3:$B$100,2,FALSE)</f>
        <v>1</v>
      </c>
      <c r="J869" s="13" t="s">
        <v>24</v>
      </c>
      <c r="K869" s="14" t="s">
        <v>25</v>
      </c>
      <c r="L869" s="15" t="s">
        <v>50</v>
      </c>
      <c r="M869" s="16"/>
      <c r="N869" s="16"/>
      <c r="O869" s="12">
        <v>3200</v>
      </c>
      <c r="P869" s="21">
        <v>1600</v>
      </c>
      <c r="Q869" s="21" t="s">
        <v>40</v>
      </c>
      <c r="R869" s="18" t="b">
        <v>0</v>
      </c>
      <c r="S869" s="18" t="b">
        <v>0</v>
      </c>
      <c r="T869" s="18" t="b">
        <v>0</v>
      </c>
      <c r="U869" s="18" t="b">
        <v>0</v>
      </c>
    </row>
    <row r="870" spans="1:21" ht="12.75">
      <c r="A870" s="8" t="e">
        <f t="shared" ca="1" si="68"/>
        <v>#NAME?</v>
      </c>
      <c r="B870" s="19">
        <v>45061</v>
      </c>
      <c r="C870" s="22">
        <v>89004344</v>
      </c>
      <c r="D870" s="10" t="s">
        <v>2291</v>
      </c>
      <c r="E870" s="11" t="str">
        <f>CONCATENATE("https://fjong.com/admin/pages/edit-",LEFT(D870,FIND(".",D870) - 1),"/",D870)</f>
        <v>https://fjong.com/admin/pages/edit-outfit/outfit.a9311de3321e418ebfe1a8548f37731a</v>
      </c>
      <c r="F870" s="23" t="s">
        <v>2292</v>
      </c>
      <c r="G870" s="23" t="s">
        <v>2219</v>
      </c>
      <c r="H870" s="12" t="s">
        <v>573</v>
      </c>
      <c r="I870" s="12" t="b">
        <f>VLOOKUP(H870,'Partner info'!$A$3:$B$100,2,FALSE)</f>
        <v>1</v>
      </c>
      <c r="J870" s="13" t="s">
        <v>24</v>
      </c>
      <c r="K870" s="14" t="s">
        <v>25</v>
      </c>
      <c r="L870" s="15" t="s">
        <v>50</v>
      </c>
      <c r="M870" s="16" t="e">
        <f t="shared" ref="M870:M872" ca="1" si="70">_xludf.IFS(L870="4 - minor defects","&lt;Please add description&gt;",L870="5 - damaged","&lt;Please add description&gt;",L870="6 - redesigned","&lt;Please add description&gt;",L870="1 - as new"," ",L870="2 - very good condition"," ",L870="3 - good condition"," ",L870=""," ")</f>
        <v>#NAME?</v>
      </c>
      <c r="N870" s="16"/>
      <c r="O870" s="12">
        <v>3300</v>
      </c>
      <c r="P870" s="12">
        <v>1199</v>
      </c>
      <c r="Q870" s="21" t="s">
        <v>190</v>
      </c>
      <c r="R870" s="18" t="b">
        <v>0</v>
      </c>
      <c r="S870" s="18" t="b">
        <v>0</v>
      </c>
      <c r="T870" s="18" t="b">
        <v>0</v>
      </c>
      <c r="U870" s="18" t="b">
        <v>0</v>
      </c>
    </row>
    <row r="871" spans="1:21" ht="12.75">
      <c r="A871" s="8" t="e">
        <f t="shared" ca="1" si="68"/>
        <v>#NAME?</v>
      </c>
      <c r="B871" s="19">
        <v>44936</v>
      </c>
      <c r="C871" s="9">
        <v>89001964</v>
      </c>
      <c r="D871" s="10" t="s">
        <v>1145</v>
      </c>
      <c r="E871" s="20" t="s">
        <v>1146</v>
      </c>
      <c r="F871" s="12" t="s">
        <v>1147</v>
      </c>
      <c r="G871" s="12" t="s">
        <v>99</v>
      </c>
      <c r="H871" s="12" t="s">
        <v>32</v>
      </c>
      <c r="I871" s="12" t="b">
        <f>VLOOKUP(H871,'Partner info'!$A$3:$B$100,2,FALSE)</f>
        <v>1</v>
      </c>
      <c r="J871" s="13" t="s">
        <v>24</v>
      </c>
      <c r="K871" s="14" t="s">
        <v>25</v>
      </c>
      <c r="L871" s="15" t="s">
        <v>50</v>
      </c>
      <c r="M871" s="16" t="e">
        <f t="shared" ca="1" si="70"/>
        <v>#NAME?</v>
      </c>
      <c r="N871" s="16"/>
      <c r="O871" s="12">
        <v>2900</v>
      </c>
      <c r="P871" s="21">
        <v>1450</v>
      </c>
      <c r="Q871" s="21" t="s">
        <v>190</v>
      </c>
      <c r="R871" s="18" t="b">
        <v>0</v>
      </c>
      <c r="S871" s="18" t="b">
        <v>0</v>
      </c>
      <c r="T871" s="18" t="b">
        <v>0</v>
      </c>
      <c r="U871" s="18" t="b">
        <v>0</v>
      </c>
    </row>
    <row r="872" spans="1:21" ht="12.75">
      <c r="A872" s="8" t="e">
        <f t="shared" ca="1" si="68"/>
        <v>#NAME?</v>
      </c>
      <c r="B872" s="19" t="s">
        <v>20</v>
      </c>
      <c r="C872" s="9" t="s">
        <v>1680</v>
      </c>
      <c r="D872" s="10" t="s">
        <v>1681</v>
      </c>
      <c r="E872" s="20" t="str">
        <f>CONCATENATE("https://fjong.com/admin/pages/edit-",LEFT(D872,FIND(".",D872) - 1),"/",D872)</f>
        <v>https://fjong.com/admin/pages/edit-outfit/outfit.a9c4c12ae69b4575945a11c5e5275e22</v>
      </c>
      <c r="F872" s="12" t="s">
        <v>1682</v>
      </c>
      <c r="G872" s="12" t="s">
        <v>994</v>
      </c>
      <c r="H872" s="12" t="s">
        <v>57</v>
      </c>
      <c r="I872" s="12" t="b">
        <f>VLOOKUP(H872,'Partner info'!$A$3:$B$100,2,FALSE)</f>
        <v>1</v>
      </c>
      <c r="J872" s="13" t="s">
        <v>24</v>
      </c>
      <c r="K872" s="14" t="s">
        <v>25</v>
      </c>
      <c r="L872" s="15" t="s">
        <v>50</v>
      </c>
      <c r="M872" s="16" t="e">
        <f t="shared" ca="1" si="70"/>
        <v>#NAME?</v>
      </c>
      <c r="N872" s="16"/>
      <c r="O872" s="12">
        <v>2900</v>
      </c>
      <c r="P872" s="21">
        <v>1450</v>
      </c>
      <c r="Q872" s="21" t="s">
        <v>190</v>
      </c>
      <c r="R872" s="18" t="b">
        <v>0</v>
      </c>
      <c r="S872" s="18" t="b">
        <v>0</v>
      </c>
      <c r="T872" s="18" t="b">
        <v>0</v>
      </c>
      <c r="U872" s="18" t="b">
        <v>0</v>
      </c>
    </row>
    <row r="873" spans="1:21" ht="12.75">
      <c r="A873" s="8" t="e">
        <f t="shared" ca="1" si="68"/>
        <v>#NAME?</v>
      </c>
      <c r="B873" s="19">
        <v>45188</v>
      </c>
      <c r="C873" s="22">
        <v>89007313</v>
      </c>
      <c r="D873" s="10" t="s">
        <v>2364</v>
      </c>
      <c r="E873" s="11" t="str">
        <f>CONCATENATE("https://fjong.com/admin/pages/edit-",LEFT(D873,FIND(".",D873) - 1),"/",D873)</f>
        <v>https://fjong.com/admin/pages/edit-outfit/outfit.a9d86e5af38d49528be58129fc056433</v>
      </c>
      <c r="F873" s="23" t="s">
        <v>2358</v>
      </c>
      <c r="G873" s="23" t="s">
        <v>2259</v>
      </c>
      <c r="H873" s="12" t="s">
        <v>2259</v>
      </c>
      <c r="I873" s="12" t="b">
        <f>VLOOKUP(H873,'Partner info'!$A$3:$B$100,2,FALSE)</f>
        <v>1</v>
      </c>
      <c r="J873" s="13" t="s">
        <v>24</v>
      </c>
      <c r="K873" s="14" t="s">
        <v>25</v>
      </c>
      <c r="L873" s="15" t="s">
        <v>50</v>
      </c>
      <c r="M873" s="16"/>
      <c r="N873" s="16"/>
      <c r="O873" s="12">
        <v>2900</v>
      </c>
      <c r="P873" s="21">
        <v>850</v>
      </c>
      <c r="Q873" s="21" t="s">
        <v>139</v>
      </c>
      <c r="R873" s="18" t="b">
        <v>0</v>
      </c>
      <c r="S873" s="18" t="b">
        <v>0</v>
      </c>
      <c r="T873" s="18" t="b">
        <v>0</v>
      </c>
      <c r="U873" s="18" t="b">
        <v>0</v>
      </c>
    </row>
    <row r="874" spans="1:21" ht="12.75">
      <c r="A874" s="8" t="e">
        <f t="shared" ca="1" si="68"/>
        <v>#NAME?</v>
      </c>
      <c r="B874" s="9" t="s">
        <v>20</v>
      </c>
      <c r="C874" s="24" t="s">
        <v>1935</v>
      </c>
      <c r="D874" s="25" t="s">
        <v>1936</v>
      </c>
      <c r="E874" s="11" t="str">
        <f>CONCATENATE("https://fjong.com/admin/pages/edit-",LEFT(D874,FIND(".",D874) - 1),"/",D874)</f>
        <v>https://fjong.com/admin/pages/edit-outfit/outfit.a9e42151f395405fa364edd2acfdb613</v>
      </c>
      <c r="F874" s="26" t="s">
        <v>1937</v>
      </c>
      <c r="G874" s="26" t="s">
        <v>88</v>
      </c>
      <c r="H874" s="26" t="s">
        <v>32</v>
      </c>
      <c r="I874" s="12" t="b">
        <f>VLOOKUP(H874,'Partner info'!$A$3:$B$100,2,FALSE)</f>
        <v>1</v>
      </c>
      <c r="J874" s="13" t="s">
        <v>24</v>
      </c>
      <c r="K874" s="14" t="s">
        <v>25</v>
      </c>
      <c r="L874" s="15" t="s">
        <v>50</v>
      </c>
      <c r="M874" s="16" t="e">
        <f ca="1">_xludf.IFS(L874="4 - minor defects","&lt;Please add description&gt;",L874="5 - damaged","&lt;Please add description&gt;",L874="6 - redesigned","&lt;Please add description&gt;",L874="1 - as new"," ",L874="2 - very good condition"," ",L874="3 - good condition"," ",L874=""," ")</f>
        <v>#NAME?</v>
      </c>
      <c r="N874" s="16"/>
      <c r="O874" s="12">
        <v>2200</v>
      </c>
      <c r="P874" s="21">
        <v>1100</v>
      </c>
      <c r="Q874" s="21" t="s">
        <v>190</v>
      </c>
      <c r="R874" s="18" t="b">
        <v>0</v>
      </c>
      <c r="S874" s="18" t="b">
        <v>0</v>
      </c>
      <c r="T874" s="18" t="b">
        <v>0</v>
      </c>
      <c r="U874" s="18" t="b">
        <v>0</v>
      </c>
    </row>
    <row r="875" spans="1:21" ht="12.75">
      <c r="A875" s="8" t="e">
        <f t="shared" ca="1" si="68"/>
        <v>#NAME?</v>
      </c>
      <c r="B875" s="9" t="s">
        <v>295</v>
      </c>
      <c r="C875" s="22">
        <v>88000084</v>
      </c>
      <c r="D875" s="10" t="s">
        <v>1430</v>
      </c>
      <c r="E875" s="11" t="str">
        <f>CONCATENATE("https://fjong.com/admin/pages/edit-",LEFT(D875,FIND(".",D875) - 1),"/",D875)</f>
        <v>https://fjong.com/admin/pages/edit-outfit/outfit.a9e47a4cd09329dc</v>
      </c>
      <c r="F875" s="23" t="s">
        <v>1431</v>
      </c>
      <c r="G875" s="23" t="s">
        <v>1432</v>
      </c>
      <c r="H875" s="12" t="s">
        <v>299</v>
      </c>
      <c r="I875" s="12" t="b">
        <f>VLOOKUP(H875,'Partner info'!$A$3:$B$100,2,FALSE)</f>
        <v>1</v>
      </c>
      <c r="J875" s="13" t="s">
        <v>24</v>
      </c>
      <c r="K875" s="14" t="s">
        <v>25</v>
      </c>
      <c r="L875" s="15" t="s">
        <v>50</v>
      </c>
      <c r="M875" s="16"/>
      <c r="N875" s="16"/>
      <c r="O875" s="12">
        <v>2900</v>
      </c>
      <c r="P875" s="12">
        <v>1300</v>
      </c>
      <c r="Q875" s="12"/>
      <c r="R875" s="18" t="b">
        <v>1</v>
      </c>
      <c r="S875" s="18" t="b">
        <v>0</v>
      </c>
      <c r="T875" s="18" t="b">
        <v>0</v>
      </c>
      <c r="U875" s="18" t="b">
        <v>0</v>
      </c>
    </row>
    <row r="876" spans="1:21" ht="12.75">
      <c r="A876" s="8" t="e">
        <f t="shared" ca="1" si="68"/>
        <v>#NAME?</v>
      </c>
      <c r="B876" s="9" t="s">
        <v>20</v>
      </c>
      <c r="C876" s="9" t="s">
        <v>2519</v>
      </c>
      <c r="D876" s="10" t="s">
        <v>2520</v>
      </c>
      <c r="E876" s="11" t="str">
        <f>CONCATENATE("https://fjong.com/admin/pages/edit-",LEFT(D876,FIND(".",D876) - 1),"/",D876)</f>
        <v>https://fjong.com/admin/pages/edit-outfit/outfit.ab1465bb0c184dbcaa4c44ef4e393ca2</v>
      </c>
      <c r="F876" s="12" t="s">
        <v>2521</v>
      </c>
      <c r="G876" s="12" t="s">
        <v>136</v>
      </c>
      <c r="H876" s="12" t="s">
        <v>137</v>
      </c>
      <c r="I876" s="12" t="b">
        <f>VLOOKUP(H876,'Partner info'!$A$3:$B$100,2,FALSE)</f>
        <v>1</v>
      </c>
      <c r="J876" s="13" t="s">
        <v>24</v>
      </c>
      <c r="K876" s="14" t="s">
        <v>25</v>
      </c>
      <c r="L876" s="15" t="s">
        <v>50</v>
      </c>
      <c r="M876" s="16"/>
      <c r="N876" s="16"/>
      <c r="O876" s="12">
        <v>1500</v>
      </c>
      <c r="P876" s="12">
        <v>650</v>
      </c>
      <c r="Q876" s="12"/>
      <c r="R876" s="18" t="b">
        <v>1</v>
      </c>
      <c r="S876" s="18" t="b">
        <v>0</v>
      </c>
      <c r="T876" s="18" t="b">
        <v>0</v>
      </c>
      <c r="U876" s="18" t="b">
        <v>0</v>
      </c>
    </row>
    <row r="877" spans="1:21" ht="12.75">
      <c r="A877" s="8" t="e">
        <f t="shared" ca="1" si="68"/>
        <v>#NAME?</v>
      </c>
      <c r="B877" s="57">
        <v>45188</v>
      </c>
      <c r="C877" s="74">
        <v>88001442</v>
      </c>
      <c r="D877" s="44" t="s">
        <v>3042</v>
      </c>
      <c r="E877" s="45" t="str">
        <f>CONCATENATE("https://fjong.com/admin/pages/edit-",LEFT(D877,FIND(".",D877) - 1),"/",D877)</f>
        <v>https://fjong.com/admin/pages/edit-outfit/outfit.ab28bcaf24fa3af5</v>
      </c>
      <c r="F877" s="75" t="s">
        <v>3043</v>
      </c>
      <c r="G877" s="75" t="s">
        <v>3044</v>
      </c>
      <c r="H877" s="46" t="s">
        <v>3045</v>
      </c>
      <c r="I877" s="12" t="e">
        <f>VLOOKUP(H877,'Partner info'!$A$3:$B$100,2,FALSE)</f>
        <v>#N/A</v>
      </c>
      <c r="J877" s="47" t="s">
        <v>24</v>
      </c>
      <c r="K877" s="14" t="s">
        <v>25</v>
      </c>
      <c r="L877" s="15" t="s">
        <v>50</v>
      </c>
      <c r="M877" s="16"/>
      <c r="N877" s="16"/>
      <c r="O877" s="12">
        <v>1500</v>
      </c>
      <c r="P877" s="12">
        <v>650</v>
      </c>
      <c r="Q877" s="12"/>
      <c r="R877" s="18" t="b">
        <v>1</v>
      </c>
      <c r="S877" s="18" t="b">
        <v>0</v>
      </c>
      <c r="T877" s="18" t="b">
        <v>0</v>
      </c>
      <c r="U877" s="18" t="b">
        <v>0</v>
      </c>
    </row>
    <row r="878" spans="1:21" ht="12.75">
      <c r="A878" s="8" t="e">
        <f t="shared" ca="1" si="68"/>
        <v>#NAME?</v>
      </c>
      <c r="B878" s="9" t="s">
        <v>295</v>
      </c>
      <c r="C878" s="22">
        <v>88001338</v>
      </c>
      <c r="D878" s="10" t="s">
        <v>1433</v>
      </c>
      <c r="E878" s="11" t="str">
        <f>CONCATENATE("https://fjong.com/admin/pages/edit-",LEFT(D878,FIND(".",D878) - 1),"/",D878)</f>
        <v>https://fjong.com/admin/pages/edit-outfit/outfit.ab7c331ffe4c0c2f</v>
      </c>
      <c r="F878" s="23" t="s">
        <v>1434</v>
      </c>
      <c r="G878" s="23" t="s">
        <v>1374</v>
      </c>
      <c r="H878" s="12" t="s">
        <v>299</v>
      </c>
      <c r="I878" s="12" t="b">
        <f>VLOOKUP(H878,'Partner info'!$A$3:$B$100,2,FALSE)</f>
        <v>1</v>
      </c>
      <c r="J878" s="13" t="s">
        <v>24</v>
      </c>
      <c r="K878" s="14" t="s">
        <v>25</v>
      </c>
      <c r="L878" s="15" t="s">
        <v>50</v>
      </c>
      <c r="M878" s="16"/>
      <c r="N878" s="16"/>
      <c r="O878" s="12">
        <v>1500</v>
      </c>
      <c r="P878" s="12">
        <v>650</v>
      </c>
      <c r="Q878" s="12"/>
      <c r="R878" s="18" t="b">
        <v>1</v>
      </c>
      <c r="S878" s="18" t="b">
        <v>0</v>
      </c>
      <c r="T878" s="18" t="b">
        <v>0</v>
      </c>
      <c r="U878" s="18" t="b">
        <v>0</v>
      </c>
    </row>
    <row r="879" spans="1:21" ht="12.75">
      <c r="A879" s="115" t="e">
        <f t="shared" ca="1" si="68"/>
        <v>#NAME?</v>
      </c>
      <c r="B879" s="9" t="s">
        <v>295</v>
      </c>
      <c r="C879" s="22">
        <v>88200036</v>
      </c>
      <c r="D879" s="23" t="s">
        <v>369</v>
      </c>
      <c r="E879" s="11" t="str">
        <f>CONCATENATE("https://fjong.com/admin/pages/edit-",LEFT(D879,FIND(".",D879) - 1),"/",D879)</f>
        <v>https://fjong.com/admin/pages/edit-outfit/outfit.abcc2337df654709b97b8b8ef83b8c38</v>
      </c>
      <c r="F879" s="23" t="s">
        <v>370</v>
      </c>
      <c r="G879" s="23" t="s">
        <v>88</v>
      </c>
      <c r="H879" s="12" t="s">
        <v>32</v>
      </c>
      <c r="I879" s="12" t="b">
        <f>VLOOKUP(H879,'Partner info'!$A$3:$B$100,2,FALSE)</f>
        <v>1</v>
      </c>
      <c r="J879" s="13" t="s">
        <v>24</v>
      </c>
      <c r="K879" s="119" t="s">
        <v>25</v>
      </c>
      <c r="L879" s="120" t="s">
        <v>50</v>
      </c>
      <c r="M879" s="121"/>
      <c r="N879" s="121"/>
      <c r="O879" s="118" t="s">
        <v>20</v>
      </c>
      <c r="P879" s="118">
        <v>250</v>
      </c>
      <c r="Q879" s="118"/>
      <c r="R879" s="122" t="b">
        <v>1</v>
      </c>
      <c r="S879" s="122" t="b">
        <v>0</v>
      </c>
      <c r="T879" s="122" t="b">
        <v>0</v>
      </c>
      <c r="U879" s="122" t="b">
        <v>0</v>
      </c>
    </row>
    <row r="880" spans="1:21" ht="12.75">
      <c r="A880" s="1" t="e">
        <f t="shared" ca="1" si="68"/>
        <v>#NAME?</v>
      </c>
      <c r="B880" s="19" t="s">
        <v>20</v>
      </c>
      <c r="C880" s="9">
        <v>88000672</v>
      </c>
      <c r="D880" s="10" t="s">
        <v>1596</v>
      </c>
      <c r="E880" s="20" t="str">
        <f>CONCATENATE("https://fjong.com/admin/pages/edit-",LEFT(D880,FIND(".",D880) - 1),"/",D880)</f>
        <v>https://fjong.com/admin/pages/edit-outfit/outfit.abd2eb4bc47aef03</v>
      </c>
      <c r="F880" s="12" t="s">
        <v>1597</v>
      </c>
      <c r="G880" s="12" t="s">
        <v>294</v>
      </c>
      <c r="H880" s="12" t="s">
        <v>32</v>
      </c>
      <c r="I880" s="12" t="b">
        <f>VLOOKUP(H880,'Partner info'!$A$3:$B$100,2,FALSE)</f>
        <v>1</v>
      </c>
      <c r="J880" s="13" t="s">
        <v>24</v>
      </c>
      <c r="K880" s="14" t="s">
        <v>25</v>
      </c>
      <c r="L880" s="15" t="s">
        <v>38</v>
      </c>
      <c r="M880" s="16" t="s">
        <v>2527</v>
      </c>
      <c r="N880" s="84"/>
      <c r="O880" s="85" t="s">
        <v>2528</v>
      </c>
      <c r="P880" s="21">
        <v>510</v>
      </c>
      <c r="Q880" s="21" t="s">
        <v>52</v>
      </c>
      <c r="R880" s="18" t="b">
        <v>0</v>
      </c>
      <c r="S880" s="18" t="b">
        <v>1</v>
      </c>
      <c r="T880" s="18" t="b">
        <v>1</v>
      </c>
      <c r="U880" s="18" t="b">
        <v>1</v>
      </c>
    </row>
    <row r="881" spans="1:21" ht="12.75">
      <c r="A881" s="8" t="e">
        <f t="shared" ca="1" si="68"/>
        <v>#NAME?</v>
      </c>
      <c r="B881" s="19">
        <v>44722</v>
      </c>
      <c r="C881" s="9">
        <v>89001946</v>
      </c>
      <c r="D881" s="10" t="s">
        <v>1162</v>
      </c>
      <c r="E881" s="20" t="str">
        <f>CONCATENATE("https://fjong.com/admin/pages/edit-",LEFT(D881,FIND(".",D881) - 1),"/",D881)</f>
        <v>https://fjong.com/admin/pages/edit-outfit/outfit.abf0c4f2f98149238bdac244fc2498c1</v>
      </c>
      <c r="F881" s="12" t="s">
        <v>1163</v>
      </c>
      <c r="G881" s="12" t="s">
        <v>313</v>
      </c>
      <c r="H881" s="12" t="s">
        <v>313</v>
      </c>
      <c r="I881" s="12" t="b">
        <f>VLOOKUP(H881,'Partner info'!$A$3:$B$100,2,FALSE)</f>
        <v>1</v>
      </c>
      <c r="J881" s="13" t="s">
        <v>24</v>
      </c>
      <c r="K881" s="14" t="s">
        <v>25</v>
      </c>
      <c r="L881" s="15" t="s">
        <v>50</v>
      </c>
      <c r="M881" s="16"/>
      <c r="N881" s="16"/>
      <c r="O881" s="12">
        <v>1500</v>
      </c>
      <c r="P881" s="21">
        <v>750</v>
      </c>
      <c r="Q881" s="21" t="s">
        <v>145</v>
      </c>
      <c r="R881" s="18" t="b">
        <v>0</v>
      </c>
      <c r="S881" s="18" t="b">
        <v>0</v>
      </c>
      <c r="T881" s="18" t="b">
        <v>0</v>
      </c>
      <c r="U881" s="18" t="b">
        <v>0</v>
      </c>
    </row>
    <row r="882" spans="1:21" ht="12.75">
      <c r="A882" s="8" t="e">
        <f t="shared" ca="1" si="68"/>
        <v>#NAME?</v>
      </c>
      <c r="B882" s="19">
        <v>45061</v>
      </c>
      <c r="C882" s="22">
        <v>89003822</v>
      </c>
      <c r="D882" s="12" t="s">
        <v>2537</v>
      </c>
      <c r="E882" s="11" t="str">
        <f>CONCATENATE("https://fjong.com/admin/pages/edit-",LEFT(D882,FIND(".",D882) - 1),"/",D882)</f>
        <v>https://fjong.com/admin/pages/edit-outfit/outfit.ac4a27dc4973411cb3b4e0031d246217</v>
      </c>
      <c r="F882" s="23" t="s">
        <v>2536</v>
      </c>
      <c r="G882" s="23" t="s">
        <v>199</v>
      </c>
      <c r="H882" s="23" t="s">
        <v>199</v>
      </c>
      <c r="I882" s="12" t="b">
        <f>VLOOKUP(H882,'Partner info'!$A$3:$B$100,2,FALSE)</f>
        <v>1</v>
      </c>
      <c r="J882" s="13" t="s">
        <v>24</v>
      </c>
      <c r="K882" s="14" t="s">
        <v>25</v>
      </c>
      <c r="L882" s="15" t="s">
        <v>50</v>
      </c>
      <c r="M882" s="16" t="e">
        <f ca="1">_xludf.IFS(L882="4 - minor defects","&lt;Please add description&gt;",L882="5 - damaged","&lt;Please add description&gt;",L882="6 - redesigned","&lt;Please add description&gt;",L882="1 - as new"," ",L882="2 - very good condition"," ",L882="3 - good condition"," ",L882=""," ")</f>
        <v>#NAME?</v>
      </c>
      <c r="N882" s="16"/>
      <c r="O882" s="12">
        <v>2600</v>
      </c>
      <c r="P882" s="12">
        <v>799</v>
      </c>
      <c r="Q882" s="21" t="s">
        <v>52</v>
      </c>
      <c r="R882" s="18" t="b">
        <v>0</v>
      </c>
      <c r="S882" s="18" t="b">
        <v>1</v>
      </c>
      <c r="T882" s="18" t="b">
        <v>0</v>
      </c>
      <c r="U882" s="18" t="b">
        <v>0</v>
      </c>
    </row>
    <row r="883" spans="1:21" ht="12.75">
      <c r="A883" s="8"/>
      <c r="B883" s="19">
        <v>44754</v>
      </c>
      <c r="C883" s="9">
        <v>89001732</v>
      </c>
      <c r="D883" s="10" t="s">
        <v>815</v>
      </c>
      <c r="E883" s="20" t="s">
        <v>816</v>
      </c>
      <c r="F883" s="12" t="s">
        <v>817</v>
      </c>
      <c r="G883" s="12" t="s">
        <v>737</v>
      </c>
      <c r="H883" s="12" t="s">
        <v>89</v>
      </c>
      <c r="I883" s="12" t="b">
        <f>VLOOKUP(H883,'Partner info'!$A$3:$B$100,2,FALSE)</f>
        <v>1</v>
      </c>
      <c r="J883" s="13" t="s">
        <v>24</v>
      </c>
      <c r="K883" s="14" t="s">
        <v>25</v>
      </c>
      <c r="L883" s="15" t="s">
        <v>445</v>
      </c>
      <c r="M883" s="16" t="s">
        <v>501</v>
      </c>
      <c r="N883" s="16"/>
      <c r="O883" s="12">
        <v>3500</v>
      </c>
      <c r="P883" s="12">
        <v>1100</v>
      </c>
      <c r="Q883" s="21" t="s">
        <v>52</v>
      </c>
      <c r="R883" s="18" t="b">
        <v>0</v>
      </c>
      <c r="S883" s="18" t="b">
        <v>1</v>
      </c>
      <c r="T883" s="18" t="b">
        <v>1</v>
      </c>
      <c r="U883" s="18" t="b">
        <v>1</v>
      </c>
    </row>
    <row r="884" spans="1:21" ht="12.75">
      <c r="A884" s="8" t="e">
        <f t="shared" ref="A884:A900" ca="1" si="71">IF(K884="Yes",_xludf.IMAGE("https://i.imgur.com/fKx8ugK.png",3),IF(K884="Not found",_xludf.IMAGE("https://i.imgur.com/NnPyonJ.png",3),IF(K884="",_xludf.IMAGE("https://i.imgur.com/x4IXK6M.png",3))))</f>
        <v>#NAME?</v>
      </c>
      <c r="B884" s="19">
        <v>45184</v>
      </c>
      <c r="C884" s="22">
        <v>88000670</v>
      </c>
      <c r="D884" s="81" t="s">
        <v>2540</v>
      </c>
      <c r="E884" s="11" t="str">
        <f>CONCATENATE("https://fjong.com/admin/pages/edit-",LEFT(D884,FIND(".",D884) - 1),"/",D884)</f>
        <v>https://fjong.com/admin/pages/edit-outfit/outfit.acb94cbb42e1b894</v>
      </c>
      <c r="F884" s="82" t="s">
        <v>2541</v>
      </c>
      <c r="G884" s="23" t="s">
        <v>294</v>
      </c>
      <c r="H884" s="83" t="s">
        <v>32</v>
      </c>
      <c r="I884" s="12" t="b">
        <f>VLOOKUP(H884,'Partner info'!$A$3:$B$100,2,FALSE)</f>
        <v>1</v>
      </c>
      <c r="J884" s="13" t="s">
        <v>24</v>
      </c>
      <c r="K884" s="14" t="s">
        <v>25</v>
      </c>
      <c r="L884" s="15" t="s">
        <v>50</v>
      </c>
      <c r="M884" s="16"/>
      <c r="N884" s="16"/>
      <c r="O884" s="12">
        <v>800</v>
      </c>
      <c r="P884" s="12">
        <v>449</v>
      </c>
      <c r="Q884" s="21" t="s">
        <v>190</v>
      </c>
      <c r="R884" s="18" t="b">
        <v>1</v>
      </c>
      <c r="S884" s="18" t="b">
        <v>0</v>
      </c>
      <c r="T884" s="18" t="b">
        <v>0</v>
      </c>
      <c r="U884" s="18" t="b">
        <v>0</v>
      </c>
    </row>
    <row r="885" spans="1:21" ht="12.75">
      <c r="A885" s="8" t="e">
        <f t="shared" ca="1" si="71"/>
        <v>#NAME?</v>
      </c>
      <c r="B885" s="9" t="s">
        <v>3406</v>
      </c>
      <c r="C885" s="22">
        <v>89001017</v>
      </c>
      <c r="D885" s="10" t="s">
        <v>3407</v>
      </c>
      <c r="E885" s="12" t="s">
        <v>3408</v>
      </c>
      <c r="F885" s="23" t="s">
        <v>826</v>
      </c>
      <c r="G885" s="23" t="s">
        <v>23</v>
      </c>
      <c r="H885" s="12" t="s">
        <v>23</v>
      </c>
      <c r="I885" s="12" t="b">
        <f>VLOOKUP(H885,'Partner info'!$A$3:$B$100,2,FALSE)</f>
        <v>1</v>
      </c>
      <c r="J885" s="13" t="s">
        <v>24</v>
      </c>
      <c r="K885" s="14" t="s">
        <v>25</v>
      </c>
      <c r="L885" s="15" t="s">
        <v>50</v>
      </c>
      <c r="M885" s="16"/>
      <c r="N885" s="16"/>
      <c r="O885" s="12">
        <v>800</v>
      </c>
      <c r="P885" s="12">
        <v>449</v>
      </c>
      <c r="Q885" s="21" t="s">
        <v>190</v>
      </c>
      <c r="R885" s="18" t="b">
        <v>1</v>
      </c>
      <c r="S885" s="18" t="b">
        <v>0</v>
      </c>
      <c r="T885" s="18" t="b">
        <v>0</v>
      </c>
      <c r="U885" s="18" t="b">
        <v>0</v>
      </c>
    </row>
    <row r="886" spans="1:21" ht="12.75">
      <c r="A886" s="8" t="e">
        <f t="shared" ca="1" si="71"/>
        <v>#NAME?</v>
      </c>
      <c r="B886" s="19">
        <v>44789</v>
      </c>
      <c r="C886" s="9">
        <v>89001016</v>
      </c>
      <c r="D886" s="10" t="s">
        <v>882</v>
      </c>
      <c r="E886" s="20" t="s">
        <v>883</v>
      </c>
      <c r="F886" s="12" t="s">
        <v>826</v>
      </c>
      <c r="G886" s="12" t="s">
        <v>23</v>
      </c>
      <c r="H886" s="12" t="s">
        <v>23</v>
      </c>
      <c r="I886" s="12" t="b">
        <f>VLOOKUP(H886,'Partner info'!$A$3:$B$100,2,FALSE)</f>
        <v>1</v>
      </c>
      <c r="J886" s="13" t="s">
        <v>24</v>
      </c>
      <c r="K886" s="14" t="s">
        <v>25</v>
      </c>
      <c r="L886" s="15" t="s">
        <v>50</v>
      </c>
      <c r="M886" s="16"/>
      <c r="N886" s="16"/>
      <c r="O886" s="12">
        <v>2200</v>
      </c>
      <c r="P886" s="12">
        <v>749</v>
      </c>
      <c r="Q886" s="21" t="s">
        <v>190</v>
      </c>
      <c r="R886" s="18" t="b">
        <v>1</v>
      </c>
      <c r="S886" s="18" t="b">
        <v>0</v>
      </c>
      <c r="T886" s="18" t="b">
        <v>0</v>
      </c>
      <c r="U886" s="18" t="b">
        <v>0</v>
      </c>
    </row>
    <row r="887" spans="1:21" ht="12.75">
      <c r="A887" s="8" t="e">
        <f t="shared" ca="1" si="71"/>
        <v>#NAME?</v>
      </c>
      <c r="B887" s="57">
        <v>45188</v>
      </c>
      <c r="C887" s="74">
        <v>89005140</v>
      </c>
      <c r="D887" s="44" t="s">
        <v>3046</v>
      </c>
      <c r="E887" s="45" t="str">
        <f>CONCATENATE("https://fjong.com/admin/pages/edit-",LEFT(D887,FIND(".",D887) - 1),"/",D887)</f>
        <v>https://fjong.com/admin/pages/edit-outfit/outfit.acee2f8b967945559bfe24a00b8ef996</v>
      </c>
      <c r="F887" s="75" t="s">
        <v>3047</v>
      </c>
      <c r="G887" s="75" t="s">
        <v>987</v>
      </c>
      <c r="H887" s="46" t="s">
        <v>3048</v>
      </c>
      <c r="I887" s="12" t="e">
        <f>VLOOKUP(H887,'Partner info'!$A$3:$B$100,2,FALSE)</f>
        <v>#N/A</v>
      </c>
      <c r="J887" s="47" t="s">
        <v>24</v>
      </c>
      <c r="K887" s="14" t="s">
        <v>25</v>
      </c>
      <c r="L887" s="15" t="s">
        <v>50</v>
      </c>
      <c r="M887" s="16"/>
      <c r="N887" s="16"/>
      <c r="O887" s="12">
        <v>2200</v>
      </c>
      <c r="P887" s="12">
        <v>749</v>
      </c>
      <c r="Q887" s="21" t="s">
        <v>190</v>
      </c>
      <c r="R887" s="18" t="b">
        <v>0</v>
      </c>
      <c r="S887" s="18" t="b">
        <v>0</v>
      </c>
      <c r="T887" s="18" t="b">
        <v>0</v>
      </c>
      <c r="U887" s="18" t="b">
        <v>0</v>
      </c>
    </row>
    <row r="888" spans="1:21" ht="12.75">
      <c r="A888" s="1" t="e">
        <f t="shared" ca="1" si="71"/>
        <v>#NAME?</v>
      </c>
      <c r="B888" s="9" t="s">
        <v>20</v>
      </c>
      <c r="C888" s="9">
        <v>88000408</v>
      </c>
      <c r="D888" s="10" t="s">
        <v>2157</v>
      </c>
      <c r="E888" s="11" t="str">
        <f>CONCATENATE("https://fjong.com/admin/pages/edit-",LEFT(D888,FIND(".",D888) - 1),"/",D888)</f>
        <v>https://fjong.com/admin/pages/edit-outfit/outfit.acefb4576277494ebf8a334cf8e4c43c</v>
      </c>
      <c r="F888" s="12" t="s">
        <v>2158</v>
      </c>
      <c r="G888" s="12" t="s">
        <v>31</v>
      </c>
      <c r="H888" s="12" t="s">
        <v>32</v>
      </c>
      <c r="I888" s="12" t="b">
        <f>VLOOKUP(H888,'Partner info'!$A$3:$B$100,2,FALSE)</f>
        <v>1</v>
      </c>
      <c r="J888" s="13" t="s">
        <v>24</v>
      </c>
      <c r="K888" s="14" t="s">
        <v>25</v>
      </c>
      <c r="L888" s="15" t="s">
        <v>286</v>
      </c>
      <c r="M888" s="16" t="s">
        <v>1548</v>
      </c>
      <c r="N888" s="84"/>
      <c r="O888" s="85" t="s">
        <v>1549</v>
      </c>
      <c r="P888" s="21">
        <v>840.00000000000023</v>
      </c>
      <c r="Q888" s="21" t="s">
        <v>52</v>
      </c>
      <c r="R888" s="18" t="b">
        <v>0</v>
      </c>
      <c r="S888" s="18" t="b">
        <v>1</v>
      </c>
      <c r="T888" s="18" t="b">
        <v>1</v>
      </c>
      <c r="U888" s="18" t="b">
        <v>1</v>
      </c>
    </row>
    <row r="889" spans="1:21" ht="12.75">
      <c r="A889" s="1" t="e">
        <f t="shared" ca="1" si="71"/>
        <v>#NAME?</v>
      </c>
      <c r="B889" s="19">
        <v>45061</v>
      </c>
      <c r="C889" s="22">
        <v>89004359</v>
      </c>
      <c r="D889" s="10" t="s">
        <v>2778</v>
      </c>
      <c r="E889" s="11" t="str">
        <f>CONCATENATE("https://fjong.com/admin/pages/edit-",LEFT(D889,FIND(".",D889) - 1),"/",D889)</f>
        <v>https://fjong.com/admin/pages/edit-outfit/outfit.acf2f588609a4223ad4013d5be9d97a0</v>
      </c>
      <c r="F889" s="23" t="s">
        <v>2433</v>
      </c>
      <c r="G889" s="23" t="s">
        <v>2219</v>
      </c>
      <c r="H889" s="12" t="s">
        <v>573</v>
      </c>
      <c r="I889" s="12" t="b">
        <f>VLOOKUP(H889,'Partner info'!$A$3:$B$100,2,FALSE)</f>
        <v>1</v>
      </c>
      <c r="J889" s="13" t="s">
        <v>24</v>
      </c>
      <c r="K889" s="14" t="s">
        <v>25</v>
      </c>
      <c r="L889" s="15" t="s">
        <v>286</v>
      </c>
      <c r="M889" s="16"/>
      <c r="N889" s="84"/>
      <c r="O889" s="85" t="s">
        <v>868</v>
      </c>
      <c r="P889" s="21">
        <v>360</v>
      </c>
      <c r="Q889" s="21" t="s">
        <v>52</v>
      </c>
      <c r="R889" s="18" t="b">
        <v>0</v>
      </c>
      <c r="S889" s="18" t="b">
        <v>1</v>
      </c>
      <c r="T889" s="18" t="b">
        <v>1</v>
      </c>
      <c r="U889" s="18" t="b">
        <v>1</v>
      </c>
    </row>
    <row r="890" spans="1:21" ht="12.75">
      <c r="A890" s="8" t="e">
        <f t="shared" ca="1" si="71"/>
        <v>#NAME?</v>
      </c>
      <c r="B890" s="19">
        <v>45272</v>
      </c>
      <c r="C890" s="22">
        <v>88000040</v>
      </c>
      <c r="D890" s="10" t="s">
        <v>1419</v>
      </c>
      <c r="E890" s="11" t="str">
        <f>CONCATENATE("https://fjong.com/admin/pages/edit-",LEFT(D890,FIND(".",D890) - 1),"/",D890)</f>
        <v>https://fjong.com/admin/pages/edit-outfit/outfit.ad1129dca4c540e3b87e06cb791a6316</v>
      </c>
      <c r="F890" s="23" t="s">
        <v>1420</v>
      </c>
      <c r="G890" s="23" t="s">
        <v>31</v>
      </c>
      <c r="H890" s="12" t="s">
        <v>32</v>
      </c>
      <c r="I890" s="12" t="b">
        <f>VLOOKUP(H890,'Partner info'!$A$3:$B$100,2,FALSE)</f>
        <v>1</v>
      </c>
      <c r="J890" s="13" t="s">
        <v>24</v>
      </c>
      <c r="K890" s="14" t="s">
        <v>25</v>
      </c>
      <c r="L890" s="15" t="s">
        <v>50</v>
      </c>
      <c r="M890" s="16"/>
      <c r="N890" s="16"/>
      <c r="O890" s="12">
        <v>2200</v>
      </c>
      <c r="P890" s="12">
        <v>849</v>
      </c>
      <c r="Q890" s="21" t="s">
        <v>190</v>
      </c>
      <c r="R890" s="18" t="b">
        <v>1</v>
      </c>
      <c r="S890" s="18" t="b">
        <v>0</v>
      </c>
      <c r="T890" s="18" t="b">
        <v>0</v>
      </c>
      <c r="U890" s="18" t="b">
        <v>0</v>
      </c>
    </row>
    <row r="891" spans="1:21" ht="12.75">
      <c r="A891" s="8" t="e">
        <f t="shared" ca="1" si="71"/>
        <v>#NAME?</v>
      </c>
      <c r="B891" s="9" t="s">
        <v>3078</v>
      </c>
      <c r="C891" s="22">
        <v>88000800</v>
      </c>
      <c r="D891" s="10" t="s">
        <v>3278</v>
      </c>
      <c r="E891" s="11" t="str">
        <f>CONCATENATE("https://fjong.com/admin/pages/edit-",LEFT(D891,FIND(".",D891) - 1),"/",D891)</f>
        <v>https://fjong.com/admin/pages/edit-outfit/outfit.ad412f59706c86b8</v>
      </c>
      <c r="F891" s="23" t="s">
        <v>3279</v>
      </c>
      <c r="G891" s="23" t="s">
        <v>31</v>
      </c>
      <c r="H891" s="12" t="s">
        <v>32</v>
      </c>
      <c r="I891" s="12" t="b">
        <f>VLOOKUP(H891,'Partner info'!$A$3:$B$100,2,FALSE)</f>
        <v>1</v>
      </c>
      <c r="J891" s="13" t="s">
        <v>24</v>
      </c>
      <c r="K891" s="14" t="s">
        <v>25</v>
      </c>
      <c r="L891" s="15" t="s">
        <v>50</v>
      </c>
      <c r="M891" s="16"/>
      <c r="N891" s="16"/>
      <c r="O891" s="12">
        <v>1950</v>
      </c>
      <c r="P891" s="21">
        <v>975</v>
      </c>
      <c r="Q891" s="21" t="s">
        <v>190</v>
      </c>
      <c r="R891" s="18" t="b">
        <v>0</v>
      </c>
      <c r="S891" s="18" t="b">
        <v>0</v>
      </c>
      <c r="T891" s="18" t="b">
        <v>0</v>
      </c>
      <c r="U891" s="18" t="b">
        <v>0</v>
      </c>
    </row>
    <row r="892" spans="1:21" ht="12.75">
      <c r="A892" s="8" t="e">
        <f t="shared" ca="1" si="71"/>
        <v>#NAME?</v>
      </c>
      <c r="B892" s="9" t="s">
        <v>295</v>
      </c>
      <c r="C892" s="22">
        <v>88200024</v>
      </c>
      <c r="D892" s="23" t="s">
        <v>385</v>
      </c>
      <c r="E892" s="11" t="str">
        <f>CONCATENATE("https://fjong.com/admin/pages/edit-",LEFT(D892,FIND(".",D892) - 1),"/",D892)</f>
        <v>https://fjong.com/admin/pages/edit-outfit/outfit.ad725d662f334fd8a52b6c925d261eac</v>
      </c>
      <c r="F892" s="23" t="s">
        <v>386</v>
      </c>
      <c r="G892" s="23" t="s">
        <v>347</v>
      </c>
      <c r="H892" s="12" t="s">
        <v>32</v>
      </c>
      <c r="I892" s="12" t="b">
        <f>VLOOKUP(H892,'Partner info'!$A$3:$B$100,2,FALSE)</f>
        <v>1</v>
      </c>
      <c r="J892" s="13" t="s">
        <v>24</v>
      </c>
      <c r="K892" s="14" t="s">
        <v>25</v>
      </c>
      <c r="L892" s="15" t="s">
        <v>50</v>
      </c>
      <c r="M892" s="16"/>
      <c r="N892" s="16"/>
      <c r="O892" s="12">
        <v>2100</v>
      </c>
      <c r="P892" s="12">
        <v>799</v>
      </c>
      <c r="Q892" s="21" t="s">
        <v>190</v>
      </c>
      <c r="R892" s="18" t="b">
        <v>0</v>
      </c>
      <c r="S892" s="18" t="b">
        <v>0</v>
      </c>
      <c r="T892" s="18" t="b">
        <v>0</v>
      </c>
      <c r="U892" s="18" t="b">
        <v>0</v>
      </c>
    </row>
    <row r="893" spans="1:21" ht="12.75">
      <c r="A893" s="8" t="e">
        <f t="shared" ca="1" si="71"/>
        <v>#NAME?</v>
      </c>
      <c r="B893" s="9" t="s">
        <v>3078</v>
      </c>
      <c r="C893" s="22">
        <v>89005849</v>
      </c>
      <c r="D893" s="10" t="s">
        <v>3320</v>
      </c>
      <c r="E893" s="11" t="str">
        <f>CONCATENATE("https://fjong.com/admin/pages/edit-",LEFT(D893,FIND(".",D893) - 1),"/",D893)</f>
        <v>https://fjong.com/admin/pages/edit-outfit/outfit.ad7b25af60b141fdb0ca78ace012f4bd</v>
      </c>
      <c r="F893" s="23" t="s">
        <v>3321</v>
      </c>
      <c r="G893" s="23" t="s">
        <v>23</v>
      </c>
      <c r="H893" s="12" t="s">
        <v>352</v>
      </c>
      <c r="I893" s="12" t="b">
        <f>VLOOKUP(H893,'Partner info'!$A$3:$B$100,2,FALSE)</f>
        <v>1</v>
      </c>
      <c r="J893" s="13" t="s">
        <v>24</v>
      </c>
      <c r="K893" s="14" t="s">
        <v>25</v>
      </c>
      <c r="L893" s="15" t="s">
        <v>50</v>
      </c>
      <c r="M893" s="16"/>
      <c r="N893" s="16"/>
      <c r="O893" s="12">
        <v>2200</v>
      </c>
      <c r="P893" s="21">
        <v>1000</v>
      </c>
      <c r="Q893" s="21" t="s">
        <v>145</v>
      </c>
      <c r="R893" s="18" t="b">
        <v>0</v>
      </c>
      <c r="S893" s="18" t="b">
        <v>0</v>
      </c>
      <c r="T893" s="18" t="b">
        <v>0</v>
      </c>
      <c r="U893" s="18" t="b">
        <v>0</v>
      </c>
    </row>
    <row r="894" spans="1:21" ht="12.75">
      <c r="A894" s="8" t="e">
        <f t="shared" ca="1" si="71"/>
        <v>#NAME?</v>
      </c>
      <c r="B894" s="19">
        <v>45272</v>
      </c>
      <c r="C894" s="22">
        <v>89005529</v>
      </c>
      <c r="D894" s="10" t="s">
        <v>1535</v>
      </c>
      <c r="E894" s="11" t="str">
        <f>CONCATENATE("https://fjong.com/admin/pages/edit-",LEFT(D894,FIND(".",D894) - 1),"/",D894)</f>
        <v>https://fjong.com/admin/pages/edit-outfit/outfit.ad94ae59e5b9410a873c49ee467fe906</v>
      </c>
      <c r="F894" s="23" t="s">
        <v>1536</v>
      </c>
      <c r="G894" s="23" t="s">
        <v>31</v>
      </c>
      <c r="H894" s="12" t="s">
        <v>31</v>
      </c>
      <c r="I894" s="12" t="b">
        <f>VLOOKUP(H894,'Partner info'!$A$3:$B$100,2,FALSE)</f>
        <v>1</v>
      </c>
      <c r="J894" s="13" t="s">
        <v>24</v>
      </c>
      <c r="K894" s="14" t="s">
        <v>25</v>
      </c>
      <c r="L894" s="15" t="s">
        <v>50</v>
      </c>
      <c r="M894" s="16"/>
      <c r="N894" s="16"/>
      <c r="O894" s="12">
        <v>3200</v>
      </c>
      <c r="P894" s="12">
        <v>1299</v>
      </c>
      <c r="Q894" s="21" t="s">
        <v>190</v>
      </c>
      <c r="R894" s="18" t="b">
        <v>0</v>
      </c>
      <c r="S894" s="18" t="b">
        <v>0</v>
      </c>
      <c r="T894" s="18" t="b">
        <v>0</v>
      </c>
      <c r="U894" s="18" t="b">
        <v>0</v>
      </c>
    </row>
    <row r="895" spans="1:21" ht="12.75">
      <c r="A895" s="8" t="e">
        <f t="shared" ca="1" si="71"/>
        <v>#NAME?</v>
      </c>
      <c r="B895" s="19">
        <v>45188</v>
      </c>
      <c r="C895" s="22">
        <v>89001123</v>
      </c>
      <c r="D895" s="10" t="s">
        <v>2331</v>
      </c>
      <c r="E895" s="11" t="str">
        <f>CONCATENATE("https://fjong.com/admin/pages/edit-",LEFT(D895,FIND(".",D895) - 1),"/",D895)</f>
        <v>https://fjong.com/admin/pages/edit-outfit/outfit.ada11dc79225409485c894da500d1488</v>
      </c>
      <c r="F895" s="23" t="s">
        <v>2332</v>
      </c>
      <c r="G895" s="23" t="s">
        <v>23</v>
      </c>
      <c r="H895" s="12" t="s">
        <v>352</v>
      </c>
      <c r="I895" s="12" t="b">
        <f>VLOOKUP(H895,'Partner info'!$A$3:$B$100,2,FALSE)</f>
        <v>1</v>
      </c>
      <c r="J895" s="13" t="s">
        <v>24</v>
      </c>
      <c r="K895" s="14" t="s">
        <v>25</v>
      </c>
      <c r="L895" s="15" t="s">
        <v>50</v>
      </c>
      <c r="M895" s="16"/>
      <c r="N895" s="16"/>
      <c r="O895" s="12">
        <v>1000</v>
      </c>
      <c r="P895" s="12">
        <v>549</v>
      </c>
      <c r="Q895" s="21" t="s">
        <v>190</v>
      </c>
      <c r="R895" s="18" t="b">
        <v>0</v>
      </c>
      <c r="S895" s="18" t="b">
        <v>0</v>
      </c>
      <c r="T895" s="18" t="b">
        <v>0</v>
      </c>
      <c r="U895" s="18" t="b">
        <v>0</v>
      </c>
    </row>
    <row r="896" spans="1:21" ht="12.75">
      <c r="A896" s="8" t="e">
        <f t="shared" ca="1" si="71"/>
        <v>#NAME?</v>
      </c>
      <c r="B896" s="19">
        <v>45188</v>
      </c>
      <c r="C896" s="22">
        <v>89001127</v>
      </c>
      <c r="D896" s="10" t="s">
        <v>2333</v>
      </c>
      <c r="E896" s="11" t="str">
        <f>CONCATENATE("https://fjong.com/admin/pages/edit-",LEFT(D896,FIND(".",D896) - 1),"/",D896)</f>
        <v>https://fjong.com/admin/pages/edit-outfit/outfit.adb30dd1d4db430fb1179944422a2ca1</v>
      </c>
      <c r="F896" s="23" t="s">
        <v>2332</v>
      </c>
      <c r="G896" s="23" t="s">
        <v>23</v>
      </c>
      <c r="H896" s="12" t="s">
        <v>352</v>
      </c>
      <c r="I896" s="12" t="b">
        <f>VLOOKUP(H896,'Partner info'!$A$3:$B$100,2,FALSE)</f>
        <v>1</v>
      </c>
      <c r="J896" s="13" t="s">
        <v>24</v>
      </c>
      <c r="K896" s="14" t="s">
        <v>25</v>
      </c>
      <c r="L896" s="15" t="s">
        <v>50</v>
      </c>
      <c r="M896" s="16"/>
      <c r="N896" s="16"/>
      <c r="O896" s="12">
        <v>1000</v>
      </c>
      <c r="P896" s="12">
        <v>549</v>
      </c>
      <c r="Q896" s="12"/>
      <c r="R896" s="18" t="b">
        <v>1</v>
      </c>
      <c r="S896" s="18" t="b">
        <v>0</v>
      </c>
      <c r="T896" s="18" t="b">
        <v>0</v>
      </c>
      <c r="U896" s="18" t="b">
        <v>0</v>
      </c>
    </row>
    <row r="897" spans="1:21" ht="12.75">
      <c r="A897" s="8" t="e">
        <f t="shared" ca="1" si="71"/>
        <v>#NAME?</v>
      </c>
      <c r="B897" s="19">
        <v>45184</v>
      </c>
      <c r="C897" s="22">
        <v>88200960</v>
      </c>
      <c r="D897" s="81" t="s">
        <v>2885</v>
      </c>
      <c r="E897" s="11" t="str">
        <f>CONCATENATE("https://fjong.com/admin/pages/edit-",LEFT(D897,FIND(".",D897) - 1),"/",D897)</f>
        <v>https://fjong.com/admin/pages/edit-outfit/outfit.adca7d66d2f842f280446e06ae4ad72a</v>
      </c>
      <c r="F897" s="82" t="s">
        <v>2886</v>
      </c>
      <c r="G897" s="23" t="s">
        <v>31</v>
      </c>
      <c r="H897" s="83" t="s">
        <v>31</v>
      </c>
      <c r="I897" s="12" t="b">
        <f>VLOOKUP(H897,'Partner info'!$A$3:$B$100,2,FALSE)</f>
        <v>1</v>
      </c>
      <c r="J897" s="13" t="s">
        <v>24</v>
      </c>
      <c r="K897" s="14" t="s">
        <v>25</v>
      </c>
      <c r="L897" s="15" t="s">
        <v>50</v>
      </c>
      <c r="M897" s="16"/>
      <c r="N897" s="16"/>
      <c r="O897" s="12">
        <v>1200</v>
      </c>
      <c r="P897" s="12">
        <v>649</v>
      </c>
      <c r="Q897" s="21" t="s">
        <v>190</v>
      </c>
      <c r="R897" s="18" t="b">
        <v>0</v>
      </c>
      <c r="S897" s="18" t="b">
        <v>0</v>
      </c>
      <c r="T897" s="18" t="b">
        <v>0</v>
      </c>
      <c r="U897" s="18" t="b">
        <v>0</v>
      </c>
    </row>
    <row r="898" spans="1:21" ht="12.75">
      <c r="A898" s="8" t="e">
        <f t="shared" ca="1" si="71"/>
        <v>#NAME?</v>
      </c>
      <c r="B898" s="19">
        <v>45184</v>
      </c>
      <c r="C898" s="22">
        <v>10688923</v>
      </c>
      <c r="D898" s="81" t="s">
        <v>3025</v>
      </c>
      <c r="E898" s="11" t="str">
        <f>CONCATENATE("https://fjong.com/admin/pages/edit-",LEFT(D898,FIND(".",D898) - 1),"/",D898)</f>
        <v>https://fjong.com/admin/pages/edit-outfit/outfit.ade5433e25b54fbbb66a54f8fe113132</v>
      </c>
      <c r="F898" s="82" t="s">
        <v>3026</v>
      </c>
      <c r="G898" s="23" t="s">
        <v>31</v>
      </c>
      <c r="H898" s="83" t="s">
        <v>32</v>
      </c>
      <c r="I898" s="12" t="b">
        <f>VLOOKUP(H898,'Partner info'!$A$3:$B$100,2,FALSE)</f>
        <v>1</v>
      </c>
      <c r="J898" s="13" t="s">
        <v>24</v>
      </c>
      <c r="K898" s="14" t="s">
        <v>25</v>
      </c>
      <c r="L898" s="15" t="s">
        <v>50</v>
      </c>
      <c r="M898" s="16"/>
      <c r="N898" s="16"/>
      <c r="O898" s="12">
        <v>600</v>
      </c>
      <c r="P898" s="12">
        <v>449</v>
      </c>
      <c r="Q898" s="12"/>
      <c r="R898" s="18" t="b">
        <v>1</v>
      </c>
      <c r="S898" s="18" t="b">
        <v>0</v>
      </c>
      <c r="T898" s="18" t="b">
        <v>0</v>
      </c>
      <c r="U898" s="18" t="b">
        <v>0</v>
      </c>
    </row>
    <row r="899" spans="1:21" ht="12.75">
      <c r="A899" s="8" t="e">
        <f t="shared" ca="1" si="71"/>
        <v>#NAME?</v>
      </c>
      <c r="B899" s="19">
        <v>44789</v>
      </c>
      <c r="C899" s="9">
        <v>10689426</v>
      </c>
      <c r="D899" s="10" t="s">
        <v>1725</v>
      </c>
      <c r="E899" s="20" t="s">
        <v>1726</v>
      </c>
      <c r="F899" s="12" t="s">
        <v>1727</v>
      </c>
      <c r="G899" s="12" t="s">
        <v>1728</v>
      </c>
      <c r="H899" s="12" t="s">
        <v>32</v>
      </c>
      <c r="I899" s="12" t="b">
        <f>VLOOKUP(H899,'Partner info'!$A$3:$B$100,2,FALSE)</f>
        <v>1</v>
      </c>
      <c r="J899" s="13" t="s">
        <v>24</v>
      </c>
      <c r="K899" s="14" t="s">
        <v>25</v>
      </c>
      <c r="L899" s="15" t="s">
        <v>50</v>
      </c>
      <c r="M899" s="16"/>
      <c r="N899" s="16"/>
      <c r="O899" s="12">
        <v>600</v>
      </c>
      <c r="P899" s="12">
        <v>449</v>
      </c>
      <c r="Q899" s="21" t="s">
        <v>190</v>
      </c>
      <c r="R899" s="18" t="b">
        <v>1</v>
      </c>
      <c r="S899" s="18" t="b">
        <v>0</v>
      </c>
      <c r="T899" s="18" t="b">
        <v>0</v>
      </c>
      <c r="U899" s="18" t="b">
        <v>0</v>
      </c>
    </row>
    <row r="900" spans="1:21" ht="12.75">
      <c r="A900" s="8" t="e">
        <f t="shared" ca="1" si="71"/>
        <v>#NAME?</v>
      </c>
      <c r="B900" s="19">
        <v>45272</v>
      </c>
      <c r="C900" s="22">
        <v>88001940</v>
      </c>
      <c r="D900" s="10" t="s">
        <v>1532</v>
      </c>
      <c r="E900" s="11" t="str">
        <f>CONCATENATE("https://fjong.com/admin/pages/edit-",LEFT(D900,FIND(".",D900) - 1),"/",D900)</f>
        <v>https://fjong.com/admin/pages/edit-outfit/outfit.adf3063b0cdf501d</v>
      </c>
      <c r="F900" s="23" t="s">
        <v>1533</v>
      </c>
      <c r="G900" s="23" t="s">
        <v>31</v>
      </c>
      <c r="H900" s="12" t="s">
        <v>32</v>
      </c>
      <c r="I900" s="12" t="b">
        <f>VLOOKUP(H900,'Partner info'!$A$3:$B$100,2,FALSE)</f>
        <v>1</v>
      </c>
      <c r="J900" s="13" t="s">
        <v>24</v>
      </c>
      <c r="K900" s="14" t="s">
        <v>25</v>
      </c>
      <c r="L900" s="15" t="s">
        <v>50</v>
      </c>
      <c r="M900" s="16"/>
      <c r="N900" s="16"/>
      <c r="O900" s="12">
        <v>2100</v>
      </c>
      <c r="P900" s="12">
        <v>799</v>
      </c>
      <c r="Q900" s="21" t="s">
        <v>190</v>
      </c>
      <c r="R900" s="18" t="b">
        <v>0</v>
      </c>
      <c r="S900" s="18" t="b">
        <v>0</v>
      </c>
      <c r="T900" s="18" t="b">
        <v>0</v>
      </c>
      <c r="U900" s="18" t="b">
        <v>0</v>
      </c>
    </row>
    <row r="901" spans="1:21" ht="12.75">
      <c r="A901" s="8"/>
      <c r="B901" s="9" t="s">
        <v>20</v>
      </c>
      <c r="C901" s="24">
        <v>88001005</v>
      </c>
      <c r="D901" s="25" t="s">
        <v>2746</v>
      </c>
      <c r="E901" s="11" t="str">
        <f>CONCATENATE("https://fjong.com/admin/pages/edit-",LEFT(D901,FIND(".",D901) - 1),"/",D901)</f>
        <v>https://fjong.com/admin/pages/edit-outfit/outfit.adfe35e200b30004</v>
      </c>
      <c r="F901" s="26" t="s">
        <v>2747</v>
      </c>
      <c r="G901" s="26" t="s">
        <v>23</v>
      </c>
      <c r="H901" s="26" t="s">
        <v>32</v>
      </c>
      <c r="I901" s="12" t="b">
        <f>VLOOKUP(H901,'Partner info'!$A$3:$B$100,2,FALSE)</f>
        <v>1</v>
      </c>
      <c r="J901" s="13" t="s">
        <v>24</v>
      </c>
      <c r="K901" s="14" t="s">
        <v>25</v>
      </c>
      <c r="L901" s="15" t="s">
        <v>38</v>
      </c>
      <c r="M901" s="16" t="s">
        <v>2567</v>
      </c>
      <c r="N901" s="16"/>
      <c r="O901" s="12">
        <v>1900</v>
      </c>
      <c r="P901" s="12">
        <v>450</v>
      </c>
      <c r="Q901" s="21" t="s">
        <v>52</v>
      </c>
      <c r="R901" s="18" t="b">
        <v>0</v>
      </c>
      <c r="S901" s="18" t="b">
        <v>1</v>
      </c>
      <c r="T901" s="18" t="b">
        <v>1</v>
      </c>
      <c r="U901" s="18" t="b">
        <v>1</v>
      </c>
    </row>
    <row r="902" spans="1:21" ht="12.75">
      <c r="A902" s="8" t="e">
        <f t="shared" ref="A902:A968" ca="1" si="72">IF(K902="Yes",_xludf.IMAGE("https://i.imgur.com/fKx8ugK.png",3),IF(K902="Not found",_xludf.IMAGE("https://i.imgur.com/NnPyonJ.png",3),IF(K902="",_xludf.IMAGE("https://i.imgur.com/x4IXK6M.png",3))))</f>
        <v>#NAME?</v>
      </c>
      <c r="B902" s="9" t="s">
        <v>20</v>
      </c>
      <c r="C902" s="24">
        <v>88000550</v>
      </c>
      <c r="D902" s="25" t="s">
        <v>2101</v>
      </c>
      <c r="E902" s="11" t="str">
        <f>CONCATENATE("https://fjong.com/admin/pages/edit-",LEFT(D902,FIND(".",D902) - 1),"/",D902)</f>
        <v>https://fjong.com/admin/pages/edit-outfit/outfit.ae05e6ba5ef9877c</v>
      </c>
      <c r="F902" s="26" t="s">
        <v>2102</v>
      </c>
      <c r="G902" s="26" t="s">
        <v>578</v>
      </c>
      <c r="H902" s="26" t="s">
        <v>32</v>
      </c>
      <c r="I902" s="12" t="b">
        <f>VLOOKUP(H902,'Partner info'!$A$3:$B$100,2,FALSE)</f>
        <v>1</v>
      </c>
      <c r="J902" s="13" t="s">
        <v>24</v>
      </c>
      <c r="K902" s="14" t="s">
        <v>25</v>
      </c>
      <c r="L902" s="15" t="s">
        <v>50</v>
      </c>
      <c r="M902" s="16"/>
      <c r="N902" s="16"/>
      <c r="O902" s="12">
        <v>2100</v>
      </c>
      <c r="P902" s="12">
        <v>799</v>
      </c>
      <c r="Q902" s="21" t="s">
        <v>190</v>
      </c>
      <c r="R902" s="18" t="b">
        <v>0</v>
      </c>
      <c r="S902" s="18" t="b">
        <v>0</v>
      </c>
      <c r="T902" s="18" t="b">
        <v>0</v>
      </c>
      <c r="U902" s="18" t="b">
        <v>0</v>
      </c>
    </row>
    <row r="903" spans="1:21" ht="12.75">
      <c r="A903" s="1" t="e">
        <f t="shared" ca="1" si="72"/>
        <v>#NAME?</v>
      </c>
      <c r="B903" s="9" t="s">
        <v>20</v>
      </c>
      <c r="C903" s="24">
        <v>88002947</v>
      </c>
      <c r="D903" s="25" t="s">
        <v>2097</v>
      </c>
      <c r="E903" s="11" t="str">
        <f>CONCATENATE("https://fjong.com/admin/pages/edit-",LEFT(D903,FIND(".",D903) - 1),"/",D903)</f>
        <v>https://fjong.com/admin/pages/edit-outfit/outfit.ae3b425f7b70953b</v>
      </c>
      <c r="F903" s="26" t="s">
        <v>2098</v>
      </c>
      <c r="G903" s="26" t="s">
        <v>578</v>
      </c>
      <c r="H903" s="26" t="s">
        <v>32</v>
      </c>
      <c r="I903" s="12" t="b">
        <f>VLOOKUP(H903,'Partner info'!$A$3:$B$100,2,FALSE)</f>
        <v>1</v>
      </c>
      <c r="J903" s="13" t="s">
        <v>24</v>
      </c>
      <c r="K903" s="14" t="s">
        <v>25</v>
      </c>
      <c r="L903" s="15" t="s">
        <v>286</v>
      </c>
      <c r="M903" s="16" t="s">
        <v>2571</v>
      </c>
      <c r="N903" s="84"/>
      <c r="O903" s="85" t="s">
        <v>1562</v>
      </c>
      <c r="P903" s="21">
        <v>250</v>
      </c>
      <c r="Q903" s="21" t="s">
        <v>52</v>
      </c>
      <c r="R903" s="18" t="b">
        <v>1</v>
      </c>
      <c r="S903" s="18" t="b">
        <v>1</v>
      </c>
      <c r="T903" s="18" t="b">
        <v>1</v>
      </c>
      <c r="U903" s="18" t="b">
        <v>1</v>
      </c>
    </row>
    <row r="904" spans="1:21" ht="12.75">
      <c r="A904" s="8" t="e">
        <f t="shared" ca="1" si="72"/>
        <v>#NAME?</v>
      </c>
      <c r="B904" s="9" t="s">
        <v>20</v>
      </c>
      <c r="C904" s="24">
        <v>88000481</v>
      </c>
      <c r="D904" s="25" t="s">
        <v>1568</v>
      </c>
      <c r="E904" s="11" t="str">
        <f>CONCATENATE("https://fjong.com/admin/pages/edit-",LEFT(D904,FIND(".",D904) - 1),"/",D904)</f>
        <v>https://fjong.com/admin/pages/edit-outfit/outfit.ae6321b563974c5f</v>
      </c>
      <c r="F904" s="26" t="s">
        <v>1569</v>
      </c>
      <c r="G904" s="107" t="s">
        <v>523</v>
      </c>
      <c r="H904" s="26" t="s">
        <v>32</v>
      </c>
      <c r="I904" s="12" t="b">
        <f>VLOOKUP(H904,'Partner info'!$A$3:$B$100,2,FALSE)</f>
        <v>1</v>
      </c>
      <c r="J904" s="13" t="s">
        <v>24</v>
      </c>
      <c r="K904" s="14" t="s">
        <v>25</v>
      </c>
      <c r="L904" s="15" t="s">
        <v>50</v>
      </c>
      <c r="M904" s="16"/>
      <c r="N904" s="16"/>
      <c r="O904" s="12">
        <v>600</v>
      </c>
      <c r="P904" s="12">
        <v>349</v>
      </c>
      <c r="Q904" s="21" t="s">
        <v>190</v>
      </c>
      <c r="R904" s="18" t="b">
        <v>1</v>
      </c>
      <c r="S904" s="18" t="b">
        <v>0</v>
      </c>
      <c r="T904" s="18" t="b">
        <v>0</v>
      </c>
      <c r="U904" s="18" t="b">
        <v>0</v>
      </c>
    </row>
    <row r="905" spans="1:21" ht="12.75">
      <c r="A905" s="8" t="e">
        <f t="shared" ca="1" si="72"/>
        <v>#NAME?</v>
      </c>
      <c r="B905" s="19">
        <v>45092</v>
      </c>
      <c r="C905" s="22">
        <v>89008532</v>
      </c>
      <c r="D905" s="10" t="s">
        <v>279</v>
      </c>
      <c r="E905" s="11" t="str">
        <f>CONCATENATE("https://fjong.com/admin/pages/edit-",LEFT(D905,FIND(".",D905) - 1),"/",D905)</f>
        <v>https://fjong.com/admin/pages/edit-outfit/outfit.ae7bd66689884dc49664d896c1f46803</v>
      </c>
      <c r="F905" s="23" t="s">
        <v>280</v>
      </c>
      <c r="G905" s="23" t="s">
        <v>281</v>
      </c>
      <c r="H905" s="12" t="s">
        <v>32</v>
      </c>
      <c r="I905" s="12" t="b">
        <f>VLOOKUP(H905,'Partner info'!$A$3:$B$100,2,FALSE)</f>
        <v>1</v>
      </c>
      <c r="J905" s="13" t="s">
        <v>24</v>
      </c>
      <c r="K905" s="14" t="s">
        <v>25</v>
      </c>
      <c r="L905" s="15" t="s">
        <v>50</v>
      </c>
      <c r="M905" s="16"/>
      <c r="N905" s="16"/>
      <c r="O905" s="12">
        <v>600</v>
      </c>
      <c r="P905" s="12">
        <v>349</v>
      </c>
      <c r="Q905" s="21" t="s">
        <v>190</v>
      </c>
      <c r="R905" s="18" t="b">
        <v>0</v>
      </c>
      <c r="S905" s="18" t="b">
        <v>0</v>
      </c>
      <c r="T905" s="18" t="b">
        <v>0</v>
      </c>
      <c r="U905" s="18" t="b">
        <v>0</v>
      </c>
    </row>
    <row r="906" spans="1:21" ht="12.75">
      <c r="A906" s="8" t="e">
        <f t="shared" ca="1" si="72"/>
        <v>#NAME?</v>
      </c>
      <c r="B906" s="9" t="s">
        <v>295</v>
      </c>
      <c r="C906" s="22">
        <v>88000360</v>
      </c>
      <c r="D906" s="10" t="s">
        <v>1435</v>
      </c>
      <c r="E906" s="11" t="str">
        <f>CONCATENATE("https://fjong.com/admin/pages/edit-",LEFT(D906,FIND(".",D906) - 1),"/",D906)</f>
        <v>https://fjong.com/admin/pages/edit-outfit/outfit.aea656cd5083474eb1f9157faf00123b</v>
      </c>
      <c r="F906" s="23" t="s">
        <v>1436</v>
      </c>
      <c r="G906" s="23" t="s">
        <v>291</v>
      </c>
      <c r="H906" s="12" t="s">
        <v>299</v>
      </c>
      <c r="I906" s="12" t="b">
        <f>VLOOKUP(H906,'Partner info'!$A$3:$B$100,2,FALSE)</f>
        <v>1</v>
      </c>
      <c r="J906" s="13" t="s">
        <v>24</v>
      </c>
      <c r="K906" s="14" t="s">
        <v>25</v>
      </c>
      <c r="L906" s="15" t="s">
        <v>50</v>
      </c>
      <c r="M906" s="16"/>
      <c r="N906" s="16"/>
      <c r="O906" s="12">
        <v>600</v>
      </c>
      <c r="P906" s="12">
        <v>349</v>
      </c>
      <c r="Q906" s="21" t="s">
        <v>190</v>
      </c>
      <c r="R906" s="18" t="b">
        <v>1</v>
      </c>
      <c r="S906" s="18" t="b">
        <v>0</v>
      </c>
      <c r="T906" s="18" t="b">
        <v>0</v>
      </c>
      <c r="U906" s="18" t="b">
        <v>0</v>
      </c>
    </row>
    <row r="907" spans="1:21" ht="12.75">
      <c r="A907" s="8" t="e">
        <f t="shared" ca="1" si="72"/>
        <v>#NAME?</v>
      </c>
      <c r="B907" s="57">
        <v>45184</v>
      </c>
      <c r="C907" s="74">
        <v>88000360</v>
      </c>
      <c r="D907" s="123" t="s">
        <v>1435</v>
      </c>
      <c r="E907" s="45" t="str">
        <f>CONCATENATE("https://fjong.com/admin/pages/edit-",LEFT(D907,FIND(".",D907) - 1),"/",D907)</f>
        <v>https://fjong.com/admin/pages/edit-outfit/outfit.aea656cd5083474eb1f9157faf00123b</v>
      </c>
      <c r="F907" s="124" t="s">
        <v>1436</v>
      </c>
      <c r="G907" s="75" t="s">
        <v>291</v>
      </c>
      <c r="H907" s="125" t="s">
        <v>299</v>
      </c>
      <c r="I907" s="12" t="b">
        <f>VLOOKUP(H907,'Partner info'!$A$3:$B$100,2,FALSE)</f>
        <v>1</v>
      </c>
      <c r="J907" s="47" t="s">
        <v>24</v>
      </c>
      <c r="K907" s="14" t="s">
        <v>25</v>
      </c>
      <c r="L907" s="15" t="s">
        <v>50</v>
      </c>
      <c r="M907" s="16"/>
      <c r="N907" s="16"/>
      <c r="O907" s="12">
        <v>600</v>
      </c>
      <c r="P907" s="12">
        <v>349</v>
      </c>
      <c r="Q907" s="21" t="s">
        <v>190</v>
      </c>
      <c r="R907" s="18" t="b">
        <v>1</v>
      </c>
      <c r="S907" s="18" t="b">
        <v>0</v>
      </c>
      <c r="T907" s="18" t="b">
        <v>0</v>
      </c>
      <c r="U907" s="18" t="b">
        <v>0</v>
      </c>
    </row>
    <row r="908" spans="1:21" ht="12.75">
      <c r="A908" s="8" t="e">
        <f t="shared" ca="1" si="72"/>
        <v>#NAME?</v>
      </c>
      <c r="B908" s="19">
        <v>45061</v>
      </c>
      <c r="C908" s="22">
        <v>88200401</v>
      </c>
      <c r="D908" s="10" t="s">
        <v>2701</v>
      </c>
      <c r="E908" s="11" t="str">
        <f>CONCATENATE("https://fjong.com/admin/pages/edit-",LEFT(D908,FIND(".",D908) - 1),"/",D908)</f>
        <v>https://fjong.com/admin/pages/edit-outfit/outfit.aeafaed9657749809a6bebf60c999bd5</v>
      </c>
      <c r="F908" s="23" t="s">
        <v>2702</v>
      </c>
      <c r="G908" s="23" t="s">
        <v>23</v>
      </c>
      <c r="H908" s="12" t="s">
        <v>23</v>
      </c>
      <c r="I908" s="12" t="b">
        <f>VLOOKUP(H908,'Partner info'!$A$3:$B$100,2,FALSE)</f>
        <v>1</v>
      </c>
      <c r="J908" s="13" t="s">
        <v>24</v>
      </c>
      <c r="K908" s="14" t="s">
        <v>25</v>
      </c>
      <c r="L908" s="15" t="s">
        <v>50</v>
      </c>
      <c r="M908" s="16"/>
      <c r="N908" s="16"/>
      <c r="O908" s="12">
        <v>600</v>
      </c>
      <c r="P908" s="21">
        <v>300</v>
      </c>
      <c r="Q908" s="21" t="s">
        <v>52</v>
      </c>
      <c r="R908" s="18" t="b">
        <v>0</v>
      </c>
      <c r="S908" s="18" t="b">
        <v>1</v>
      </c>
      <c r="T908" s="18" t="b">
        <v>0</v>
      </c>
      <c r="U908" s="18" t="b">
        <v>0</v>
      </c>
    </row>
    <row r="909" spans="1:21" ht="12.75">
      <c r="A909" s="8" t="e">
        <f t="shared" ca="1" si="72"/>
        <v>#NAME?</v>
      </c>
      <c r="B909" s="9" t="s">
        <v>20</v>
      </c>
      <c r="C909" s="9">
        <v>10689082</v>
      </c>
      <c r="D909" s="10" t="s">
        <v>684</v>
      </c>
      <c r="E909" s="11" t="str">
        <f>CONCATENATE("https://fjong.com/admin/pages/edit-",LEFT(D909,FIND(".",D909) - 1),"/",D909)</f>
        <v>https://fjong.com/admin/pages/edit-outfit/outfit.aec255abd8714065996db11cc150f061</v>
      </c>
      <c r="F909" s="12" t="s">
        <v>685</v>
      </c>
      <c r="G909" s="12" t="s">
        <v>88</v>
      </c>
      <c r="H909" s="12" t="s">
        <v>32</v>
      </c>
      <c r="I909" s="12" t="b">
        <f>VLOOKUP(H909,'Partner info'!$A$3:$B$100,2,FALSE)</f>
        <v>1</v>
      </c>
      <c r="J909" s="13" t="s">
        <v>24</v>
      </c>
      <c r="K909" s="14" t="s">
        <v>25</v>
      </c>
      <c r="L909" s="15" t="s">
        <v>50</v>
      </c>
      <c r="M909" s="16"/>
      <c r="N909" s="16"/>
      <c r="O909" s="12">
        <v>600</v>
      </c>
      <c r="P909" s="12">
        <v>349</v>
      </c>
      <c r="Q909" s="21" t="s">
        <v>52</v>
      </c>
      <c r="R909" s="18" t="b">
        <v>0</v>
      </c>
      <c r="S909" s="18" t="b">
        <v>1</v>
      </c>
      <c r="T909" s="18" t="b">
        <v>0</v>
      </c>
      <c r="U909" s="18" t="b">
        <v>0</v>
      </c>
    </row>
    <row r="910" spans="1:21" ht="12.75">
      <c r="A910" s="8" t="e">
        <f t="shared" ca="1" si="72"/>
        <v>#NAME?</v>
      </c>
      <c r="B910" s="19">
        <v>45056</v>
      </c>
      <c r="C910" s="9">
        <v>10689021</v>
      </c>
      <c r="D910" s="10" t="s">
        <v>2762</v>
      </c>
      <c r="E910" s="11" t="str">
        <f>CONCATENATE("https://fjong.com/admin/pages/edit-",LEFT(D910,FIND(".",D910) - 1),"/",D910)</f>
        <v>https://fjong.com/admin/pages/edit-outfit/outfit.aecdd6d2249e8bc7</v>
      </c>
      <c r="F910" s="12" t="s">
        <v>2763</v>
      </c>
      <c r="G910" s="12" t="s">
        <v>88</v>
      </c>
      <c r="H910" s="12" t="s">
        <v>32</v>
      </c>
      <c r="I910" s="12" t="b">
        <f>VLOOKUP(H910,'Partner info'!$A$3:$B$100,2,FALSE)</f>
        <v>1</v>
      </c>
      <c r="J910" s="13" t="s">
        <v>24</v>
      </c>
      <c r="K910" s="14" t="s">
        <v>25</v>
      </c>
      <c r="L910" s="15" t="s">
        <v>50</v>
      </c>
      <c r="M910" s="16"/>
      <c r="N910" s="16"/>
      <c r="O910" s="12">
        <v>600</v>
      </c>
      <c r="P910" s="12">
        <v>349</v>
      </c>
      <c r="Q910" s="21" t="s">
        <v>40</v>
      </c>
      <c r="R910" s="18" t="b">
        <v>0</v>
      </c>
      <c r="S910" s="18" t="b">
        <v>0</v>
      </c>
      <c r="T910" s="18" t="b">
        <v>0</v>
      </c>
      <c r="U910" s="18" t="b">
        <v>0</v>
      </c>
    </row>
    <row r="911" spans="1:21" ht="12.75">
      <c r="A911" s="8" t="e">
        <f t="shared" ca="1" si="72"/>
        <v>#NAME?</v>
      </c>
      <c r="B911" s="19">
        <v>45061</v>
      </c>
      <c r="C911" s="22">
        <v>89003008</v>
      </c>
      <c r="D911" s="10" t="s">
        <v>2306</v>
      </c>
      <c r="E911" s="11" t="str">
        <f>CONCATENATE("https://fjong.com/admin/pages/edit-",LEFT(D911,FIND(".",D911) - 1),"/",D911)</f>
        <v>https://fjong.com/admin/pages/edit-outfit/outfit.aed78c5c88ac4c4a88a59f9e5277364c</v>
      </c>
      <c r="F911" s="23" t="s">
        <v>2307</v>
      </c>
      <c r="G911" s="23" t="s">
        <v>23</v>
      </c>
      <c r="H911" s="23" t="s">
        <v>23</v>
      </c>
      <c r="I911" s="12" t="b">
        <f>VLOOKUP(H911,'Partner info'!$A$3:$B$100,2,FALSE)</f>
        <v>1</v>
      </c>
      <c r="J911" s="13" t="s">
        <v>24</v>
      </c>
      <c r="K911" s="14" t="s">
        <v>25</v>
      </c>
      <c r="L911" s="15" t="s">
        <v>50</v>
      </c>
      <c r="M911" s="16"/>
      <c r="N911" s="16"/>
      <c r="O911" s="12">
        <v>600</v>
      </c>
      <c r="P911" s="21">
        <v>300</v>
      </c>
      <c r="Q911" s="21" t="s">
        <v>52</v>
      </c>
      <c r="R911" s="18" t="b">
        <v>0</v>
      </c>
      <c r="S911" s="18" t="b">
        <v>1</v>
      </c>
      <c r="T911" s="18" t="b">
        <v>0</v>
      </c>
      <c r="U911" s="18" t="b">
        <v>0</v>
      </c>
    </row>
    <row r="912" spans="1:21" ht="12.75">
      <c r="A912" s="8" t="e">
        <f t="shared" ca="1" si="72"/>
        <v>#NAME?</v>
      </c>
      <c r="B912" s="9" t="s">
        <v>20</v>
      </c>
      <c r="C912" s="24">
        <v>88001771</v>
      </c>
      <c r="D912" s="25" t="s">
        <v>2018</v>
      </c>
      <c r="E912" s="11" t="str">
        <f>CONCATENATE("https://fjong.com/admin/pages/edit-",LEFT(D912,FIND(".",D912) - 1),"/",D912)</f>
        <v>https://fjong.com/admin/pages/edit-outfit/outfit.aed7d744ffeedd77</v>
      </c>
      <c r="F912" s="26" t="s">
        <v>2019</v>
      </c>
      <c r="G912" s="26" t="s">
        <v>541</v>
      </c>
      <c r="H912" s="26" t="s">
        <v>32</v>
      </c>
      <c r="I912" s="12" t="b">
        <f>VLOOKUP(H912,'Partner info'!$A$3:$B$100,2,FALSE)</f>
        <v>1</v>
      </c>
      <c r="J912" s="13" t="s">
        <v>24</v>
      </c>
      <c r="K912" s="14" t="s">
        <v>25</v>
      </c>
      <c r="L912" s="15" t="s">
        <v>50</v>
      </c>
      <c r="M912" s="16"/>
      <c r="N912" s="16"/>
      <c r="O912" s="12">
        <v>600</v>
      </c>
      <c r="P912" s="12">
        <v>349</v>
      </c>
      <c r="Q912" s="21" t="s">
        <v>52</v>
      </c>
      <c r="R912" s="18" t="b">
        <v>0</v>
      </c>
      <c r="S912" s="18" t="b">
        <v>1</v>
      </c>
      <c r="T912" s="18" t="b">
        <v>0</v>
      </c>
      <c r="U912" s="18" t="b">
        <v>0</v>
      </c>
    </row>
    <row r="913" spans="1:21" ht="12.75">
      <c r="A913" s="8" t="e">
        <f t="shared" ca="1" si="72"/>
        <v>#NAME?</v>
      </c>
      <c r="B913" s="19">
        <v>45056</v>
      </c>
      <c r="C913" s="9">
        <v>88000330</v>
      </c>
      <c r="D913" s="10" t="s">
        <v>1282</v>
      </c>
      <c r="E913" s="11" t="str">
        <f>CONCATENATE("https://fjong.com/admin/pages/edit-",LEFT(D913,FIND(".",D913) - 1),"/",D913)</f>
        <v>https://fjong.com/admin/pages/edit-outfit/outfit.aef36c5a5f6fd4dc</v>
      </c>
      <c r="F913" s="12" t="s">
        <v>1283</v>
      </c>
      <c r="G913" s="12" t="s">
        <v>294</v>
      </c>
      <c r="H913" s="12" t="s">
        <v>32</v>
      </c>
      <c r="I913" s="12" t="b">
        <f>VLOOKUP(H913,'Partner info'!$A$3:$B$100,2,FALSE)</f>
        <v>1</v>
      </c>
      <c r="J913" s="13" t="s">
        <v>24</v>
      </c>
      <c r="K913" s="14" t="s">
        <v>25</v>
      </c>
      <c r="L913" s="15" t="s">
        <v>50</v>
      </c>
      <c r="M913" s="16"/>
      <c r="N913" s="16"/>
      <c r="O913" s="12">
        <v>600</v>
      </c>
      <c r="P913" s="21">
        <v>300</v>
      </c>
      <c r="Q913" s="21"/>
      <c r="R913" s="18" t="b">
        <v>0</v>
      </c>
      <c r="S913" s="18" t="b">
        <v>0</v>
      </c>
      <c r="T913" s="18" t="b">
        <v>0</v>
      </c>
      <c r="U913" s="18" t="b">
        <v>0</v>
      </c>
    </row>
    <row r="914" spans="1:21" ht="12.75">
      <c r="A914" s="8" t="e">
        <f t="shared" ca="1" si="72"/>
        <v>#NAME?</v>
      </c>
      <c r="B914" s="19">
        <v>44732</v>
      </c>
      <c r="C914" s="9">
        <v>88200187</v>
      </c>
      <c r="D914" s="10" t="s">
        <v>263</v>
      </c>
      <c r="E914" s="20" t="str">
        <f>CONCATENATE("https://fjong.com/admin/pages/edit-",LEFT(D914,FIND(".",D914) - 1),"/",D914)</f>
        <v>https://fjong.com/admin/pages/edit-outfit/outfit.af075be387f74c23b6219d9932f718b6</v>
      </c>
      <c r="F914" s="12" t="s">
        <v>264</v>
      </c>
      <c r="G914" s="12" t="s">
        <v>136</v>
      </c>
      <c r="H914" s="12" t="s">
        <v>137</v>
      </c>
      <c r="I914" s="12" t="b">
        <f>VLOOKUP(H914,'Partner info'!$A$3:$B$100,2,FALSE)</f>
        <v>1</v>
      </c>
      <c r="J914" s="13" t="s">
        <v>24</v>
      </c>
      <c r="K914" s="14" t="s">
        <v>25</v>
      </c>
      <c r="L914" s="15" t="s">
        <v>50</v>
      </c>
      <c r="M914" s="16"/>
      <c r="N914" s="16"/>
      <c r="O914" s="12">
        <v>2200</v>
      </c>
      <c r="P914" s="12">
        <v>849</v>
      </c>
      <c r="Q914" s="21" t="s">
        <v>190</v>
      </c>
      <c r="R914" s="18" t="b">
        <v>0</v>
      </c>
      <c r="S914" s="18" t="b">
        <v>0</v>
      </c>
      <c r="T914" s="18" t="b">
        <v>0</v>
      </c>
      <c r="U914" s="18" t="b">
        <v>0</v>
      </c>
    </row>
    <row r="915" spans="1:21" ht="12.75">
      <c r="A915" s="8" t="e">
        <f t="shared" ca="1" si="72"/>
        <v>#NAME?</v>
      </c>
      <c r="B915" s="9" t="s">
        <v>3078</v>
      </c>
      <c r="C915" s="22">
        <v>89003006</v>
      </c>
      <c r="D915" s="10" t="s">
        <v>1314</v>
      </c>
      <c r="E915" s="11" t="str">
        <f>CONCATENATE("https://fjong.com/admin/pages/edit-",LEFT(D915,FIND(".",D915) - 1),"/",D915)</f>
        <v>https://fjong.com/admin/pages/edit-outfit/outfit.af2f120bec0940d5b216094b17d0469c</v>
      </c>
      <c r="F915" s="23" t="s">
        <v>3154</v>
      </c>
      <c r="G915" s="23" t="s">
        <v>23</v>
      </c>
      <c r="H915" s="12" t="s">
        <v>23</v>
      </c>
      <c r="I915" s="12" t="b">
        <f>VLOOKUP(H915,'Partner info'!$A$3:$B$100,2,FALSE)</f>
        <v>1</v>
      </c>
      <c r="J915" s="13" t="s">
        <v>24</v>
      </c>
      <c r="K915" s="14" t="s">
        <v>25</v>
      </c>
      <c r="L915" s="15" t="s">
        <v>50</v>
      </c>
      <c r="M915" s="16"/>
      <c r="N915" s="16"/>
      <c r="O915" s="12">
        <v>3000</v>
      </c>
      <c r="P915" s="21">
        <v>1500</v>
      </c>
      <c r="Q915" s="21"/>
      <c r="R915" s="18" t="b">
        <v>0</v>
      </c>
      <c r="S915" s="18" t="b">
        <v>0</v>
      </c>
      <c r="T915" s="18" t="b">
        <v>0</v>
      </c>
      <c r="U915" s="18" t="b">
        <v>0</v>
      </c>
    </row>
    <row r="916" spans="1:21" ht="12.75">
      <c r="A916" s="8" t="e">
        <f t="shared" ca="1" si="72"/>
        <v>#NAME?</v>
      </c>
      <c r="B916" s="19">
        <v>45092</v>
      </c>
      <c r="C916" s="9">
        <v>89003006</v>
      </c>
      <c r="D916" s="10" t="s">
        <v>1314</v>
      </c>
      <c r="E916" s="11" t="str">
        <f>CONCATENATE("https://fjong.com/admin/pages/edit-",LEFT(D916,FIND(".",D916) - 1),"/",D916)</f>
        <v>https://fjong.com/admin/pages/edit-outfit/outfit.af2f120bec0940d5b216094b17d0469c</v>
      </c>
      <c r="F916" s="23" t="s">
        <v>1315</v>
      </c>
      <c r="G916" s="23" t="s">
        <v>23</v>
      </c>
      <c r="H916" s="12" t="s">
        <v>23</v>
      </c>
      <c r="I916" s="12" t="b">
        <f>VLOOKUP(H916,'Partner info'!$A$3:$B$100,2,FALSE)</f>
        <v>1</v>
      </c>
      <c r="J916" s="13" t="s">
        <v>24</v>
      </c>
      <c r="K916" s="14" t="s">
        <v>25</v>
      </c>
      <c r="L916" s="15" t="s">
        <v>50</v>
      </c>
      <c r="M916" s="16"/>
      <c r="N916" s="16"/>
      <c r="O916" s="12">
        <v>1200</v>
      </c>
      <c r="P916" s="12">
        <v>499</v>
      </c>
      <c r="Q916" s="12"/>
      <c r="R916" s="18" t="b">
        <v>1</v>
      </c>
      <c r="S916" s="18" t="b">
        <v>0</v>
      </c>
      <c r="T916" s="18" t="b">
        <v>0</v>
      </c>
      <c r="U916" s="18" t="b">
        <v>0</v>
      </c>
    </row>
    <row r="917" spans="1:21" ht="12.75">
      <c r="A917" s="8" t="e">
        <f t="shared" ca="1" si="72"/>
        <v>#NAME?</v>
      </c>
      <c r="B917" s="19">
        <v>44819</v>
      </c>
      <c r="C917" s="9">
        <v>89003800</v>
      </c>
      <c r="D917" s="10" t="s">
        <v>934</v>
      </c>
      <c r="E917" s="20" t="s">
        <v>935</v>
      </c>
      <c r="F917" s="12" t="s">
        <v>936</v>
      </c>
      <c r="G917" s="12" t="s">
        <v>199</v>
      </c>
      <c r="H917" s="12" t="s">
        <v>199</v>
      </c>
      <c r="I917" s="12" t="b">
        <f>VLOOKUP(H917,'Partner info'!$A$3:$B$100,2,FALSE)</f>
        <v>1</v>
      </c>
      <c r="J917" s="13" t="s">
        <v>24</v>
      </c>
      <c r="K917" s="14" t="s">
        <v>25</v>
      </c>
      <c r="L917" s="15" t="s">
        <v>50</v>
      </c>
      <c r="M917" s="16"/>
      <c r="N917" s="16"/>
      <c r="O917" s="12">
        <v>2500</v>
      </c>
      <c r="P917" s="12">
        <v>1099</v>
      </c>
      <c r="Q917" s="21" t="s">
        <v>190</v>
      </c>
      <c r="R917" s="18" t="b">
        <v>0</v>
      </c>
      <c r="S917" s="18" t="b">
        <v>0</v>
      </c>
      <c r="T917" s="18" t="b">
        <v>0</v>
      </c>
      <c r="U917" s="18" t="b">
        <v>0</v>
      </c>
    </row>
    <row r="918" spans="1:21" ht="12.75">
      <c r="A918" s="8" t="e">
        <f t="shared" ca="1" si="72"/>
        <v>#NAME?</v>
      </c>
      <c r="B918" s="19">
        <v>45184</v>
      </c>
      <c r="C918" s="22">
        <v>89005573</v>
      </c>
      <c r="D918" s="81" t="s">
        <v>2868</v>
      </c>
      <c r="E918" s="11" t="str">
        <f>CONCATENATE("https://fjong.com/admin/pages/edit-",LEFT(D918,FIND(".",D918) - 1),"/",D918)</f>
        <v>https://fjong.com/admin/pages/edit-outfit/outfit.af8b4005e6a44d9d8db44c3de42ca05f</v>
      </c>
      <c r="F918" s="82" t="s">
        <v>2869</v>
      </c>
      <c r="G918" s="23" t="s">
        <v>2705</v>
      </c>
      <c r="H918" s="83" t="s">
        <v>2816</v>
      </c>
      <c r="I918" s="12" t="b">
        <f>VLOOKUP(H918,'Partner info'!$A$3:$B$100,2,FALSE)</f>
        <v>1</v>
      </c>
      <c r="J918" s="13" t="s">
        <v>2870</v>
      </c>
      <c r="K918" s="14" t="s">
        <v>25</v>
      </c>
      <c r="L918" s="15" t="s">
        <v>50</v>
      </c>
      <c r="M918" s="16"/>
      <c r="N918" s="16"/>
      <c r="O918" s="12">
        <v>3500</v>
      </c>
      <c r="P918" s="21">
        <v>1750</v>
      </c>
      <c r="Q918" s="21" t="s">
        <v>139</v>
      </c>
      <c r="R918" s="18" t="b">
        <v>0</v>
      </c>
      <c r="S918" s="18" t="b">
        <v>0</v>
      </c>
      <c r="T918" s="18" t="b">
        <v>0</v>
      </c>
      <c r="U918" s="18" t="b">
        <v>0</v>
      </c>
    </row>
    <row r="919" spans="1:21" ht="12.75">
      <c r="A919" s="1" t="e">
        <f t="shared" ca="1" si="72"/>
        <v>#NAME?</v>
      </c>
      <c r="B919" s="19">
        <v>45272</v>
      </c>
      <c r="C919" s="22">
        <v>89006461</v>
      </c>
      <c r="D919" s="10" t="s">
        <v>2630</v>
      </c>
      <c r="E919" s="11" t="str">
        <f>CONCATENATE("https://fjong.com/admin/pages/edit-",LEFT(D919,FIND(".",D919) - 1),"/",D919)</f>
        <v>https://fjong.com/admin/pages/edit-outfit/outfit.afc1bdb77e184b10bd3f58d32a54adc5</v>
      </c>
      <c r="F919" s="23" t="s">
        <v>2631</v>
      </c>
      <c r="G919" s="23" t="s">
        <v>67</v>
      </c>
      <c r="H919" s="12" t="s">
        <v>67</v>
      </c>
      <c r="I919" s="12" t="b">
        <f>VLOOKUP(H919,'Partner info'!$A$3:$B$100,2,FALSE)</f>
        <v>1</v>
      </c>
      <c r="J919" s="13" t="s">
        <v>24</v>
      </c>
      <c r="K919" s="14" t="s">
        <v>25</v>
      </c>
      <c r="L919" s="15" t="s">
        <v>286</v>
      </c>
      <c r="M919" s="16" t="s">
        <v>2598</v>
      </c>
      <c r="N919" s="16"/>
      <c r="O919" s="12">
        <v>2500</v>
      </c>
      <c r="P919" s="12">
        <v>750</v>
      </c>
      <c r="Q919" s="21" t="s">
        <v>52</v>
      </c>
      <c r="R919" s="18" t="b">
        <v>0</v>
      </c>
      <c r="S919" s="18" t="b">
        <v>1</v>
      </c>
      <c r="T919" s="18" t="b">
        <v>1</v>
      </c>
      <c r="U919" s="18" t="b">
        <v>1</v>
      </c>
    </row>
    <row r="920" spans="1:21" ht="12.75">
      <c r="A920" s="8" t="e">
        <f t="shared" ca="1" si="72"/>
        <v>#NAME?</v>
      </c>
      <c r="B920" s="19">
        <v>45092</v>
      </c>
      <c r="C920" s="22">
        <v>88001935</v>
      </c>
      <c r="D920" s="10" t="s">
        <v>1341</v>
      </c>
      <c r="E920" s="11" t="str">
        <f>CONCATENATE("https://fjong.com/admin/pages/edit-",LEFT(D920,FIND(".",D920) - 1),"/",D920)</f>
        <v>https://fjong.com/admin/pages/edit-outfit/outfit.afc365c7cf3418b4</v>
      </c>
      <c r="F920" s="23" t="s">
        <v>1342</v>
      </c>
      <c r="G920" s="23" t="s">
        <v>31</v>
      </c>
      <c r="H920" s="12" t="s">
        <v>32</v>
      </c>
      <c r="I920" s="12" t="b">
        <f>VLOOKUP(H920,'Partner info'!$A$3:$B$100,2,FALSE)</f>
        <v>1</v>
      </c>
      <c r="J920" s="13" t="s">
        <v>24</v>
      </c>
      <c r="K920" s="14" t="s">
        <v>25</v>
      </c>
      <c r="L920" s="15" t="s">
        <v>50</v>
      </c>
      <c r="M920" s="16"/>
      <c r="N920" s="16"/>
      <c r="O920" s="12">
        <v>3500</v>
      </c>
      <c r="P920" s="12">
        <v>1549</v>
      </c>
      <c r="Q920" s="21" t="s">
        <v>190</v>
      </c>
      <c r="R920" s="18" t="b">
        <v>0</v>
      </c>
      <c r="S920" s="18" t="b">
        <v>0</v>
      </c>
      <c r="T920" s="18" t="b">
        <v>0</v>
      </c>
      <c r="U920" s="18" t="b">
        <v>0</v>
      </c>
    </row>
    <row r="921" spans="1:21" ht="12.75">
      <c r="A921" s="1" t="e">
        <f t="shared" ca="1" si="72"/>
        <v>#NAME?</v>
      </c>
      <c r="B921" s="19">
        <v>45184</v>
      </c>
      <c r="C921" s="22">
        <v>88200603</v>
      </c>
      <c r="D921" s="81" t="s">
        <v>2916</v>
      </c>
      <c r="E921" s="11" t="str">
        <f>CONCATENATE("https://fjong.com/admin/pages/edit-",LEFT(D921,FIND(".",D921) - 1),"/",D921)</f>
        <v>https://fjong.com/admin/pages/edit-outfit/outfit.afd3af027be275f2</v>
      </c>
      <c r="F921" s="82" t="s">
        <v>2917</v>
      </c>
      <c r="G921" s="23" t="s">
        <v>294</v>
      </c>
      <c r="H921" s="83" t="s">
        <v>32</v>
      </c>
      <c r="I921" s="12" t="b">
        <f>VLOOKUP(H921,'Partner info'!$A$3:$B$100,2,FALSE)</f>
        <v>1</v>
      </c>
      <c r="J921" s="13" t="s">
        <v>24</v>
      </c>
      <c r="K921" s="14" t="s">
        <v>25</v>
      </c>
      <c r="L921" s="15" t="s">
        <v>445</v>
      </c>
      <c r="M921" s="16" t="s">
        <v>2604</v>
      </c>
      <c r="N921" s="16"/>
      <c r="O921" s="12">
        <v>4200</v>
      </c>
      <c r="P921" s="12">
        <v>1200</v>
      </c>
      <c r="Q921" s="21" t="s">
        <v>52</v>
      </c>
      <c r="R921" s="18" t="b">
        <v>0</v>
      </c>
      <c r="S921" s="18" t="b">
        <v>1</v>
      </c>
      <c r="T921" s="18" t="b">
        <v>1</v>
      </c>
      <c r="U921" s="18" t="b">
        <v>1</v>
      </c>
    </row>
    <row r="922" spans="1:21" ht="12.75">
      <c r="A922" s="1" t="e">
        <f t="shared" ca="1" si="72"/>
        <v>#NAME?</v>
      </c>
      <c r="B922" s="19" t="s">
        <v>20</v>
      </c>
      <c r="C922" s="9" t="s">
        <v>2452</v>
      </c>
      <c r="D922" s="10" t="s">
        <v>2453</v>
      </c>
      <c r="E922" s="20" t="str">
        <f>CONCATENATE("https://fjong.com/admin/pages/edit-",LEFT(D922,FIND(".",D922) - 1),"/",D922)</f>
        <v>https://fjong.com/admin/pages/edit-outfit/outfit.afeb5db35325455bb65343927dfb2aaa</v>
      </c>
      <c r="F922" s="12" t="s">
        <v>2454</v>
      </c>
      <c r="G922" s="12" t="s">
        <v>216</v>
      </c>
      <c r="H922" s="12" t="s">
        <v>57</v>
      </c>
      <c r="I922" s="12" t="b">
        <f>VLOOKUP(H922,'Partner info'!$A$3:$B$100,2,FALSE)</f>
        <v>1</v>
      </c>
      <c r="J922" s="13" t="s">
        <v>24</v>
      </c>
      <c r="K922" s="14" t="s">
        <v>25</v>
      </c>
      <c r="L922" s="15" t="s">
        <v>445</v>
      </c>
      <c r="M922" s="16" t="s">
        <v>2604</v>
      </c>
      <c r="N922" s="16"/>
      <c r="O922" s="12">
        <v>4200</v>
      </c>
      <c r="P922" s="12">
        <v>1200</v>
      </c>
      <c r="Q922" s="21" t="s">
        <v>52</v>
      </c>
      <c r="R922" s="18" t="b">
        <v>0</v>
      </c>
      <c r="S922" s="18" t="b">
        <v>1</v>
      </c>
      <c r="T922" s="18" t="b">
        <v>1</v>
      </c>
      <c r="U922" s="18" t="b">
        <v>1</v>
      </c>
    </row>
    <row r="923" spans="1:21" ht="12.75">
      <c r="A923" s="8" t="e">
        <f t="shared" ca="1" si="72"/>
        <v>#NAME?</v>
      </c>
      <c r="B923" s="9" t="s">
        <v>20</v>
      </c>
      <c r="C923" s="9">
        <v>88001692</v>
      </c>
      <c r="D923" s="10" t="s">
        <v>2117</v>
      </c>
      <c r="E923" s="11" t="str">
        <f>CONCATENATE("https://fjong.com/admin/pages/edit-",LEFT(D923,FIND(".",D923) - 1),"/",D923)</f>
        <v>https://fjong.com/admin/pages/edit-outfit/outfit.b0344fc2c8b6b308</v>
      </c>
      <c r="F923" s="12" t="s">
        <v>2118</v>
      </c>
      <c r="G923" s="12" t="s">
        <v>578</v>
      </c>
      <c r="H923" s="12" t="s">
        <v>32</v>
      </c>
      <c r="I923" s="12" t="b">
        <f>VLOOKUP(H923,'Partner info'!$A$3:$B$100,2,FALSE)</f>
        <v>1</v>
      </c>
      <c r="J923" s="13" t="s">
        <v>24</v>
      </c>
      <c r="K923" s="14" t="s">
        <v>25</v>
      </c>
      <c r="L923" s="15" t="s">
        <v>50</v>
      </c>
      <c r="M923" s="16"/>
      <c r="N923" s="16"/>
      <c r="O923" s="12">
        <v>2500</v>
      </c>
      <c r="P923" s="21">
        <v>1099</v>
      </c>
      <c r="Q923" s="21" t="s">
        <v>190</v>
      </c>
      <c r="R923" s="18" t="b">
        <v>1</v>
      </c>
      <c r="S923" s="18" t="b">
        <v>0</v>
      </c>
      <c r="T923" s="18" t="b">
        <v>0</v>
      </c>
      <c r="U923" s="18" t="b">
        <v>0</v>
      </c>
    </row>
    <row r="924" spans="1:21" ht="12.75">
      <c r="A924" s="1" t="e">
        <f t="shared" ca="1" si="72"/>
        <v>#NAME?</v>
      </c>
      <c r="B924" s="9" t="s">
        <v>20</v>
      </c>
      <c r="C924" s="9">
        <v>88001278</v>
      </c>
      <c r="D924" s="10" t="s">
        <v>645</v>
      </c>
      <c r="E924" s="11" t="str">
        <f>CONCATENATE("https://fjong.com/admin/pages/edit-",LEFT(D924,FIND(".",D924) - 1),"/",D924)</f>
        <v>https://fjong.com/admin/pages/edit-outfit/outfit.b062ee4767104d919307a2d539bb2c39</v>
      </c>
      <c r="F924" s="12" t="s">
        <v>646</v>
      </c>
      <c r="G924" s="12" t="s">
        <v>647</v>
      </c>
      <c r="H924" s="12" t="s">
        <v>32</v>
      </c>
      <c r="I924" s="12" t="b">
        <f>VLOOKUP(H924,'Partner info'!$A$3:$B$100,2,FALSE)</f>
        <v>1</v>
      </c>
      <c r="J924" s="13" t="s">
        <v>24</v>
      </c>
      <c r="K924" s="14" t="s">
        <v>25</v>
      </c>
      <c r="L924" s="15" t="s">
        <v>445</v>
      </c>
      <c r="M924" s="16" t="s">
        <v>2604</v>
      </c>
      <c r="N924" s="16"/>
      <c r="O924" s="12">
        <v>4900</v>
      </c>
      <c r="P924" s="12">
        <v>1500</v>
      </c>
      <c r="Q924" s="21" t="s">
        <v>52</v>
      </c>
      <c r="R924" s="18" t="b">
        <v>0</v>
      </c>
      <c r="S924" s="18" t="b">
        <v>1</v>
      </c>
      <c r="T924" s="18" t="b">
        <v>1</v>
      </c>
      <c r="U924" s="18" t="b">
        <v>1</v>
      </c>
    </row>
    <row r="925" spans="1:21" ht="12.75">
      <c r="A925" s="1" t="e">
        <f t="shared" ca="1" si="72"/>
        <v>#NAME?</v>
      </c>
      <c r="B925" s="57">
        <v>45184</v>
      </c>
      <c r="C925" s="74">
        <v>89003437</v>
      </c>
      <c r="D925" s="123" t="s">
        <v>2910</v>
      </c>
      <c r="E925" s="45" t="str">
        <f>CONCATENATE("https://fjong.com/admin/pages/edit-",LEFT(D925,FIND(".",D925) - 1),"/",D925)</f>
        <v>https://fjong.com/admin/pages/edit-outfit/outfit.b067d1c9c91d4f11924b363a7d9e8554</v>
      </c>
      <c r="F925" s="124" t="s">
        <v>2911</v>
      </c>
      <c r="G925" s="75" t="s">
        <v>1818</v>
      </c>
      <c r="H925" s="125" t="s">
        <v>1818</v>
      </c>
      <c r="I925" s="12" t="b">
        <f>VLOOKUP(H925,'Partner info'!$A$3:$B$100,2,FALSE)</f>
        <v>0</v>
      </c>
      <c r="J925" s="47" t="s">
        <v>24</v>
      </c>
      <c r="K925" s="14" t="s">
        <v>25</v>
      </c>
      <c r="L925" s="15" t="s">
        <v>445</v>
      </c>
      <c r="M925" s="16" t="s">
        <v>2604</v>
      </c>
      <c r="N925" s="16"/>
      <c r="O925" s="12">
        <v>3400</v>
      </c>
      <c r="P925" s="12">
        <v>950</v>
      </c>
      <c r="Q925" s="21" t="s">
        <v>52</v>
      </c>
      <c r="R925" s="18" t="b">
        <v>0</v>
      </c>
      <c r="S925" s="18" t="b">
        <v>1</v>
      </c>
      <c r="T925" s="18" t="b">
        <v>1</v>
      </c>
      <c r="U925" s="18" t="b">
        <v>1</v>
      </c>
    </row>
    <row r="926" spans="1:21" ht="12.75">
      <c r="A926" s="8" t="e">
        <f t="shared" ca="1" si="72"/>
        <v>#NAME?</v>
      </c>
      <c r="B926" s="9" t="s">
        <v>20</v>
      </c>
      <c r="C926" s="24" t="s">
        <v>511</v>
      </c>
      <c r="D926" s="25" t="s">
        <v>512</v>
      </c>
      <c r="E926" s="11" t="str">
        <f>CONCATENATE("https://fjong.com/admin/pages/edit-",LEFT(D926,FIND(".",D926) - 1),"/",D926)</f>
        <v>https://fjong.com/admin/pages/edit-outfit/outfit.b0c0de9e57841e7c</v>
      </c>
      <c r="F926" s="26" t="s">
        <v>513</v>
      </c>
      <c r="G926" s="26" t="s">
        <v>99</v>
      </c>
      <c r="H926" s="26" t="s">
        <v>32</v>
      </c>
      <c r="I926" s="12" t="b">
        <f>VLOOKUP(H926,'Partner info'!$A$3:$B$100,2,FALSE)</f>
        <v>1</v>
      </c>
      <c r="J926" s="13" t="s">
        <v>24</v>
      </c>
      <c r="K926" s="14" t="s">
        <v>25</v>
      </c>
      <c r="L926" s="15" t="s">
        <v>50</v>
      </c>
      <c r="M926" s="16"/>
      <c r="N926" s="16"/>
      <c r="O926" s="12">
        <v>3500</v>
      </c>
      <c r="P926" s="21">
        <v>1750</v>
      </c>
      <c r="Q926" s="21"/>
      <c r="R926" s="18" t="b">
        <v>0</v>
      </c>
      <c r="S926" s="18" t="b">
        <v>0</v>
      </c>
      <c r="T926" s="18" t="b">
        <v>0</v>
      </c>
      <c r="U926" s="18" t="b">
        <v>0</v>
      </c>
    </row>
    <row r="927" spans="1:21" ht="12.75">
      <c r="A927" s="1" t="e">
        <f t="shared" ca="1" si="72"/>
        <v>#NAME?</v>
      </c>
      <c r="B927" s="19">
        <v>45169</v>
      </c>
      <c r="C927" s="9">
        <v>89001529</v>
      </c>
      <c r="D927" s="10" t="s">
        <v>1331</v>
      </c>
      <c r="E927" s="11" t="str">
        <f>CONCATENATE("https://fjong.com/admin/pages/edit-",LEFT(D927,FIND(".",D927) - 1),"/",D927)</f>
        <v>https://fjong.com/admin/pages/edit-outfit/outfit.b1c2151bcd58436584231c463c7ad50c</v>
      </c>
      <c r="F927" s="23" t="s">
        <v>1332</v>
      </c>
      <c r="G927" s="23" t="s">
        <v>301</v>
      </c>
      <c r="H927" s="12" t="s">
        <v>301</v>
      </c>
      <c r="I927" s="12" t="b">
        <f>VLOOKUP(H927,'Partner info'!$A$3:$B$100,2,FALSE)</f>
        <v>1</v>
      </c>
      <c r="J927" s="13" t="s">
        <v>24</v>
      </c>
      <c r="K927" s="14" t="s">
        <v>25</v>
      </c>
      <c r="L927" s="15" t="s">
        <v>38</v>
      </c>
      <c r="M927" s="16" t="s">
        <v>2616</v>
      </c>
      <c r="N927" s="16"/>
      <c r="O927" s="12">
        <v>4700</v>
      </c>
      <c r="P927" s="12">
        <v>1000</v>
      </c>
      <c r="Q927" s="21" t="s">
        <v>52</v>
      </c>
      <c r="R927" s="18" t="b">
        <v>1</v>
      </c>
      <c r="S927" s="18" t="b">
        <v>1</v>
      </c>
      <c r="T927" s="18" t="b">
        <v>1</v>
      </c>
      <c r="U927" s="18" t="b">
        <v>1</v>
      </c>
    </row>
    <row r="928" spans="1:21" ht="12.75">
      <c r="A928" s="8" t="e">
        <f t="shared" ca="1" si="72"/>
        <v>#NAME?</v>
      </c>
      <c r="B928" s="9" t="s">
        <v>20</v>
      </c>
      <c r="C928" s="9">
        <v>89003195</v>
      </c>
      <c r="D928" s="10" t="s">
        <v>729</v>
      </c>
      <c r="E928" s="11" t="str">
        <f>CONCATENATE("https://fjong.com/admin/pages/edit-",LEFT(D928,FIND(".",D928) - 1),"/",D928)</f>
        <v>https://fjong.com/admin/pages/edit-outfit/outfit.b1ffb5b50d8d4eaabba818f1eb5cad56</v>
      </c>
      <c r="F928" s="12" t="s">
        <v>730</v>
      </c>
      <c r="G928" s="12" t="s">
        <v>618</v>
      </c>
      <c r="H928" s="12" t="s">
        <v>573</v>
      </c>
      <c r="I928" s="12" t="b">
        <f>VLOOKUP(H928,'Partner info'!$A$3:$B$100,2,FALSE)</f>
        <v>1</v>
      </c>
      <c r="J928" s="13" t="s">
        <v>24</v>
      </c>
      <c r="K928" s="14" t="s">
        <v>25</v>
      </c>
      <c r="L928" s="15" t="s">
        <v>50</v>
      </c>
      <c r="M928" s="16"/>
      <c r="N928" s="16"/>
      <c r="O928" s="12">
        <v>2850</v>
      </c>
      <c r="P928" s="12">
        <v>1299</v>
      </c>
      <c r="Q928" s="21" t="s">
        <v>190</v>
      </c>
      <c r="R928" s="18" t="b">
        <v>0</v>
      </c>
      <c r="S928" s="18" t="b">
        <v>0</v>
      </c>
      <c r="T928" s="18" t="b">
        <v>0</v>
      </c>
      <c r="U928" s="18" t="b">
        <v>0</v>
      </c>
    </row>
    <row r="929" spans="1:21" ht="12.75">
      <c r="A929" s="8" t="e">
        <f t="shared" ca="1" si="72"/>
        <v>#NAME?</v>
      </c>
      <c r="B929" s="19" t="s">
        <v>20</v>
      </c>
      <c r="C929" s="9">
        <v>88001417</v>
      </c>
      <c r="D929" s="10" t="s">
        <v>2297</v>
      </c>
      <c r="E929" s="20" t="str">
        <f>CONCATENATE("https://fjong.com/admin/pages/edit-",LEFT(D929,FIND(".",D929) - 1),"/",D929)</f>
        <v>https://fjong.com/admin/pages/edit-outfit/outfit.b2206c1b8be94546ab034c86d3fc7006</v>
      </c>
      <c r="F929" s="12" t="s">
        <v>2298</v>
      </c>
      <c r="G929" s="12" t="s">
        <v>216</v>
      </c>
      <c r="H929" s="12" t="s">
        <v>32</v>
      </c>
      <c r="I929" s="12" t="b">
        <f>VLOOKUP(H929,'Partner info'!$A$3:$B$100,2,FALSE)</f>
        <v>1</v>
      </c>
      <c r="J929" s="13" t="s">
        <v>24</v>
      </c>
      <c r="K929" s="14" t="s">
        <v>25</v>
      </c>
      <c r="L929" s="15" t="s">
        <v>50</v>
      </c>
      <c r="M929" s="16"/>
      <c r="N929" s="16"/>
      <c r="O929" s="12">
        <v>2850</v>
      </c>
      <c r="P929" s="12">
        <v>1299</v>
      </c>
      <c r="Q929" s="21" t="s">
        <v>190</v>
      </c>
      <c r="R929" s="18" t="b">
        <v>0</v>
      </c>
      <c r="S929" s="18" t="b">
        <v>0</v>
      </c>
      <c r="T929" s="18" t="b">
        <v>0</v>
      </c>
      <c r="U929" s="18" t="b">
        <v>0</v>
      </c>
    </row>
    <row r="930" spans="1:21" ht="12.75">
      <c r="A930" s="8" t="e">
        <f t="shared" ca="1" si="72"/>
        <v>#NAME?</v>
      </c>
      <c r="B930" s="9" t="s">
        <v>20</v>
      </c>
      <c r="C930" s="9">
        <v>89003350</v>
      </c>
      <c r="D930" s="10" t="s">
        <v>1657</v>
      </c>
      <c r="E930" s="11" t="str">
        <f>CONCATENATE("https://fjong.com/admin/pages/edit-",LEFT(D930,FIND(".",D930) - 1),"/",D930)</f>
        <v>https://fjong.com/admin/pages/edit-outfit/outfit.b232dfc2ba4bd49f</v>
      </c>
      <c r="F930" s="12" t="s">
        <v>1658</v>
      </c>
      <c r="G930" s="12" t="s">
        <v>294</v>
      </c>
      <c r="H930" s="12" t="s">
        <v>32</v>
      </c>
      <c r="I930" s="12" t="b">
        <f>VLOOKUP(H930,'Partner info'!$A$3:$B$100,2,FALSE)</f>
        <v>1</v>
      </c>
      <c r="J930" s="13" t="s">
        <v>24</v>
      </c>
      <c r="K930" s="14" t="s">
        <v>25</v>
      </c>
      <c r="L930" s="15" t="s">
        <v>50</v>
      </c>
      <c r="M930" s="16"/>
      <c r="N930" s="16"/>
      <c r="O930" s="12">
        <v>600</v>
      </c>
      <c r="P930" s="12">
        <v>349</v>
      </c>
      <c r="Q930" s="21" t="s">
        <v>190</v>
      </c>
      <c r="R930" s="18" t="b">
        <v>0</v>
      </c>
      <c r="S930" s="18" t="b">
        <v>0</v>
      </c>
      <c r="T930" s="18" t="b">
        <v>0</v>
      </c>
      <c r="U930" s="18" t="b">
        <v>0</v>
      </c>
    </row>
    <row r="931" spans="1:21" ht="12.75">
      <c r="A931" s="8" t="e">
        <f t="shared" ca="1" si="72"/>
        <v>#NAME?</v>
      </c>
      <c r="B931" s="9" t="s">
        <v>295</v>
      </c>
      <c r="C931" s="22">
        <v>10689785</v>
      </c>
      <c r="D931" s="10" t="s">
        <v>1437</v>
      </c>
      <c r="E931" s="11" t="str">
        <f>CONCATENATE("https://fjong.com/admin/pages/edit-",LEFT(D931,FIND(".",D931) - 1),"/",D931)</f>
        <v>https://fjong.com/admin/pages/edit-outfit/outfit.b24fc57f02ac4e4c9061761ca18d9d3c</v>
      </c>
      <c r="F931" s="23" t="s">
        <v>1438</v>
      </c>
      <c r="G931" s="23" t="s">
        <v>1439</v>
      </c>
      <c r="H931" s="12" t="s">
        <v>299</v>
      </c>
      <c r="I931" s="12" t="b">
        <f>VLOOKUP(H931,'Partner info'!$A$3:$B$100,2,FALSE)</f>
        <v>1</v>
      </c>
      <c r="J931" s="13" t="s">
        <v>24</v>
      </c>
      <c r="K931" s="14" t="s">
        <v>25</v>
      </c>
      <c r="L931" s="15" t="s">
        <v>50</v>
      </c>
      <c r="M931" s="16"/>
      <c r="N931" s="16"/>
      <c r="O931" s="12">
        <v>1950</v>
      </c>
      <c r="P931" s="12">
        <v>849</v>
      </c>
      <c r="Q931" s="21" t="s">
        <v>190</v>
      </c>
      <c r="R931" s="18" t="b">
        <v>0</v>
      </c>
      <c r="S931" s="18" t="b">
        <v>0</v>
      </c>
      <c r="T931" s="18" t="b">
        <v>0</v>
      </c>
      <c r="U931" s="18" t="b">
        <v>0</v>
      </c>
    </row>
    <row r="932" spans="1:21" ht="12.75">
      <c r="A932" s="1" t="e">
        <f t="shared" ca="1" si="72"/>
        <v>#NAME?</v>
      </c>
      <c r="B932" s="19">
        <v>44936</v>
      </c>
      <c r="C932" s="9">
        <v>89006066</v>
      </c>
      <c r="D932" s="10" t="s">
        <v>1263</v>
      </c>
      <c r="E932" s="20" t="str">
        <f>CONCATENATE("https://fjong.com/admin/pages/edit-",LEFT(D932,FIND(".",D932) - 1),"/",D932)</f>
        <v>https://fjong.com/admin/pages/edit-outfit/outfit.b28f9568568b4447a0df6a8925ae6a06</v>
      </c>
      <c r="F932" s="12" t="s">
        <v>1264</v>
      </c>
      <c r="G932" s="12" t="s">
        <v>291</v>
      </c>
      <c r="H932" s="12" t="s">
        <v>32</v>
      </c>
      <c r="I932" s="12" t="b">
        <f>VLOOKUP(H932,'Partner info'!$A$3:$B$100,2,FALSE)</f>
        <v>1</v>
      </c>
      <c r="J932" s="13" t="s">
        <v>24</v>
      </c>
      <c r="K932" s="14" t="s">
        <v>25</v>
      </c>
      <c r="L932" s="15" t="s">
        <v>286</v>
      </c>
      <c r="M932" s="16" t="s">
        <v>2627</v>
      </c>
      <c r="N932" s="16"/>
      <c r="O932" s="12">
        <v>2200</v>
      </c>
      <c r="P932" s="12">
        <v>800</v>
      </c>
      <c r="Q932" s="21" t="s">
        <v>52</v>
      </c>
      <c r="R932" s="18" t="b">
        <v>1</v>
      </c>
      <c r="S932" s="18" t="b">
        <v>1</v>
      </c>
      <c r="T932" s="18" t="b">
        <v>1</v>
      </c>
      <c r="U932" s="18" t="b">
        <v>1</v>
      </c>
    </row>
    <row r="933" spans="1:21" ht="12.75">
      <c r="A933" s="8" t="e">
        <f t="shared" ca="1" si="72"/>
        <v>#NAME?</v>
      </c>
      <c r="B933" s="19">
        <v>45188</v>
      </c>
      <c r="C933" s="22">
        <v>89003166</v>
      </c>
      <c r="D933" s="10" t="s">
        <v>2744</v>
      </c>
      <c r="E933" s="11" t="str">
        <f>CONCATENATE("https://fjong.com/admin/pages/edit-",LEFT(D933,FIND(".",D933) - 1),"/",D933)</f>
        <v>https://fjong.com/admin/pages/edit-outfit/outfit.b2c23b60d8e04aec8b937e7705d6f084</v>
      </c>
      <c r="F933" s="23" t="s">
        <v>2745</v>
      </c>
      <c r="G933" s="23" t="s">
        <v>618</v>
      </c>
      <c r="H933" s="12" t="s">
        <v>573</v>
      </c>
      <c r="I933" s="12" t="b">
        <f>VLOOKUP(H933,'Partner info'!$A$3:$B$100,2,FALSE)</f>
        <v>1</v>
      </c>
      <c r="J933" s="13" t="s">
        <v>24</v>
      </c>
      <c r="K933" s="14" t="s">
        <v>25</v>
      </c>
      <c r="L933" s="15" t="s">
        <v>50</v>
      </c>
      <c r="M933" s="16"/>
      <c r="N933" s="16"/>
      <c r="O933" s="12">
        <v>1950</v>
      </c>
      <c r="P933" s="12">
        <v>849</v>
      </c>
      <c r="Q933" s="21" t="s">
        <v>190</v>
      </c>
      <c r="R933" s="18" t="b">
        <v>0</v>
      </c>
      <c r="S933" s="18" t="b">
        <v>0</v>
      </c>
      <c r="T933" s="18" t="b">
        <v>0</v>
      </c>
      <c r="U933" s="18" t="b">
        <v>0</v>
      </c>
    </row>
    <row r="934" spans="1:21" ht="12.75">
      <c r="A934" s="1" t="e">
        <f t="shared" ca="1" si="72"/>
        <v>#NAME?</v>
      </c>
      <c r="B934" s="9" t="s">
        <v>20</v>
      </c>
      <c r="C934" s="9" t="s">
        <v>2490</v>
      </c>
      <c r="D934" s="10" t="s">
        <v>2491</v>
      </c>
      <c r="E934" s="11" t="str">
        <f>CONCATENATE("https://fjong.com/admin/pages/edit-",LEFT(D934,FIND(".",D934) - 1),"/",D934)</f>
        <v>https://fjong.com/admin/pages/edit-outfit/outfit.b2c7cdede6f9474c801759ad33953e51</v>
      </c>
      <c r="F934" s="12" t="s">
        <v>2492</v>
      </c>
      <c r="G934" s="12" t="s">
        <v>994</v>
      </c>
      <c r="H934" s="12" t="s">
        <v>89</v>
      </c>
      <c r="I934" s="12" t="b">
        <f>VLOOKUP(H934,'Partner info'!$A$3:$B$100,2,FALSE)</f>
        <v>1</v>
      </c>
      <c r="J934" s="13" t="s">
        <v>24</v>
      </c>
      <c r="K934" s="14" t="s">
        <v>25</v>
      </c>
      <c r="L934" s="15" t="s">
        <v>286</v>
      </c>
      <c r="M934" s="16" t="s">
        <v>2632</v>
      </c>
      <c r="N934" s="16"/>
      <c r="O934" s="12">
        <v>1800</v>
      </c>
      <c r="P934" s="12">
        <v>400</v>
      </c>
      <c r="Q934" s="21" t="s">
        <v>52</v>
      </c>
      <c r="R934" s="18" t="b">
        <v>0</v>
      </c>
      <c r="S934" s="18" t="b">
        <v>1</v>
      </c>
      <c r="T934" s="18" t="b">
        <v>1</v>
      </c>
      <c r="U934" s="18" t="b">
        <v>1</v>
      </c>
    </row>
    <row r="935" spans="1:21" ht="12.75">
      <c r="A935" s="8" t="e">
        <f t="shared" ca="1" si="72"/>
        <v>#NAME?</v>
      </c>
      <c r="B935" s="9" t="s">
        <v>3078</v>
      </c>
      <c r="C935" s="22">
        <v>89006132</v>
      </c>
      <c r="D935" s="10" t="s">
        <v>3209</v>
      </c>
      <c r="E935" s="11" t="str">
        <f>CONCATENATE("https://fjong.com/admin/pages/edit-",LEFT(D935,FIND(".",D935) - 1),"/",D935)</f>
        <v>https://fjong.com/admin/pages/edit-outfit/outfit.b2cb4b87e0f8fce5</v>
      </c>
      <c r="F935" s="23" t="s">
        <v>3210</v>
      </c>
      <c r="G935" s="23" t="s">
        <v>99</v>
      </c>
      <c r="H935" s="12" t="s">
        <v>32</v>
      </c>
      <c r="I935" s="12" t="b">
        <f>VLOOKUP(H935,'Partner info'!$A$3:$B$100,2,FALSE)</f>
        <v>1</v>
      </c>
      <c r="J935" s="13" t="s">
        <v>24</v>
      </c>
      <c r="K935" s="14" t="s">
        <v>25</v>
      </c>
      <c r="L935" s="15" t="s">
        <v>50</v>
      </c>
      <c r="M935" s="16"/>
      <c r="N935" s="16"/>
      <c r="O935" s="12">
        <v>1950</v>
      </c>
      <c r="P935" s="12">
        <v>849</v>
      </c>
      <c r="Q935" s="21" t="s">
        <v>190</v>
      </c>
      <c r="R935" s="18" t="b">
        <v>0</v>
      </c>
      <c r="S935" s="18" t="b">
        <v>0</v>
      </c>
      <c r="T935" s="18" t="b">
        <v>0</v>
      </c>
      <c r="U935" s="18" t="b">
        <v>0</v>
      </c>
    </row>
    <row r="936" spans="1:21" ht="12.75">
      <c r="A936" s="8" t="e">
        <f t="shared" ca="1" si="72"/>
        <v>#NAME?</v>
      </c>
      <c r="B936" s="19">
        <v>45184</v>
      </c>
      <c r="C936" s="22">
        <v>89003837</v>
      </c>
      <c r="D936" s="81" t="s">
        <v>877</v>
      </c>
      <c r="E936" s="11" t="str">
        <f>CONCATENATE("https://fjong.com/admin/pages/edit-",LEFT(D936,FIND(".",D936) - 1),"/",D936)</f>
        <v>https://fjong.com/admin/pages/edit-outfit/outfit.b2d68499febb46afb0d594f037ebcdba</v>
      </c>
      <c r="F936" s="82" t="s">
        <v>866</v>
      </c>
      <c r="G936" s="23" t="s">
        <v>199</v>
      </c>
      <c r="H936" s="83" t="s">
        <v>199</v>
      </c>
      <c r="I936" s="12" t="b">
        <f>VLOOKUP(H936,'Partner info'!$A$3:$B$100,2,FALSE)</f>
        <v>1</v>
      </c>
      <c r="J936" s="13" t="s">
        <v>24</v>
      </c>
      <c r="K936" s="14" t="s">
        <v>25</v>
      </c>
      <c r="L936" s="15" t="s">
        <v>50</v>
      </c>
      <c r="M936" s="16"/>
      <c r="N936" s="16"/>
      <c r="O936" s="12">
        <v>2000</v>
      </c>
      <c r="P936" s="12">
        <v>849</v>
      </c>
      <c r="Q936" s="21" t="s">
        <v>190</v>
      </c>
      <c r="R936" s="18" t="b">
        <v>0</v>
      </c>
      <c r="S936" s="18" t="b">
        <v>0</v>
      </c>
      <c r="T936" s="18" t="b">
        <v>0</v>
      </c>
      <c r="U936" s="18" t="b">
        <v>0</v>
      </c>
    </row>
    <row r="937" spans="1:21" ht="12.75">
      <c r="A937" s="1" t="e">
        <f t="shared" ca="1" si="72"/>
        <v>#NAME?</v>
      </c>
      <c r="B937" s="19">
        <v>45056</v>
      </c>
      <c r="C937" s="9">
        <v>88000759</v>
      </c>
      <c r="D937" s="12" t="s">
        <v>2760</v>
      </c>
      <c r="E937" s="11" t="str">
        <f>CONCATENATE("https://fjong.com/admin/pages/edit-",LEFT(D937,FIND(".",D937) - 1),"/",D937)</f>
        <v>https://fjong.com/admin/pages/edit-outfit/outfit.b2e35361652db3db</v>
      </c>
      <c r="F937" s="12" t="s">
        <v>2761</v>
      </c>
      <c r="G937" s="12" t="s">
        <v>1595</v>
      </c>
      <c r="H937" s="12" t="s">
        <v>32</v>
      </c>
      <c r="I937" s="12" t="b">
        <f>VLOOKUP(H937,'Partner info'!$A$3:$B$100,2,FALSE)</f>
        <v>1</v>
      </c>
      <c r="J937" s="13" t="s">
        <v>24</v>
      </c>
      <c r="K937" s="14" t="s">
        <v>25</v>
      </c>
      <c r="L937" s="15" t="s">
        <v>38</v>
      </c>
      <c r="M937" s="16"/>
      <c r="N937" s="16"/>
      <c r="O937" s="12">
        <v>1200</v>
      </c>
      <c r="P937" s="12">
        <f t="shared" ref="P937:P939" si="73">O937*0.2</f>
        <v>240</v>
      </c>
      <c r="Q937" s="21" t="s">
        <v>52</v>
      </c>
      <c r="R937" s="18" t="b">
        <v>0</v>
      </c>
      <c r="S937" s="18" t="b">
        <v>1</v>
      </c>
      <c r="T937" s="18" t="b">
        <v>1</v>
      </c>
      <c r="U937" s="18" t="b">
        <v>1</v>
      </c>
    </row>
    <row r="938" spans="1:21" ht="12.75">
      <c r="A938" s="1" t="e">
        <f t="shared" ca="1" si="72"/>
        <v>#NAME?</v>
      </c>
      <c r="B938" s="19">
        <v>45056</v>
      </c>
      <c r="C938" s="9">
        <v>88200816</v>
      </c>
      <c r="D938" s="10" t="s">
        <v>2768</v>
      </c>
      <c r="E938" s="11" t="str">
        <f>CONCATENATE("https://fjong.com/admin/pages/edit-",LEFT(D938,FIND(".",D938) - 1),"/",D938)</f>
        <v>https://fjong.com/admin/pages/edit-outfit/outfit.b2ff024e91a14658a4a15b68d27f8d3c</v>
      </c>
      <c r="F938" s="12" t="s">
        <v>2769</v>
      </c>
      <c r="G938" s="12" t="s">
        <v>31</v>
      </c>
      <c r="H938" s="12" t="s">
        <v>31</v>
      </c>
      <c r="I938" s="12" t="b">
        <f>VLOOKUP(H938,'Partner info'!$A$3:$B$100,2,FALSE)</f>
        <v>1</v>
      </c>
      <c r="J938" s="13" t="s">
        <v>24</v>
      </c>
      <c r="K938" s="14" t="s">
        <v>25</v>
      </c>
      <c r="L938" s="15" t="s">
        <v>445</v>
      </c>
      <c r="M938" s="16"/>
      <c r="N938" s="16"/>
      <c r="O938" s="12">
        <v>700</v>
      </c>
      <c r="P938" s="12">
        <f t="shared" si="73"/>
        <v>140</v>
      </c>
      <c r="Q938" s="21" t="s">
        <v>52</v>
      </c>
      <c r="R938" s="18" t="b">
        <v>0</v>
      </c>
      <c r="S938" s="18" t="b">
        <v>1</v>
      </c>
      <c r="T938" s="18" t="b">
        <v>1</v>
      </c>
      <c r="U938" s="18" t="b">
        <v>0</v>
      </c>
    </row>
    <row r="939" spans="1:21" ht="12.75">
      <c r="A939" s="1" t="e">
        <f t="shared" ca="1" si="72"/>
        <v>#NAME?</v>
      </c>
      <c r="B939" s="19">
        <v>44938</v>
      </c>
      <c r="C939" s="9">
        <v>89001758</v>
      </c>
      <c r="D939" s="10" t="s">
        <v>1245</v>
      </c>
      <c r="E939" s="20" t="s">
        <v>1246</v>
      </c>
      <c r="F939" s="12" t="s">
        <v>1247</v>
      </c>
      <c r="G939" s="12" t="s">
        <v>1248</v>
      </c>
      <c r="H939" s="12" t="s">
        <v>89</v>
      </c>
      <c r="I939" s="12" t="b">
        <f>VLOOKUP(H939,'Partner info'!$A$3:$B$100,2,FALSE)</f>
        <v>1</v>
      </c>
      <c r="J939" s="13" t="s">
        <v>24</v>
      </c>
      <c r="K939" s="14" t="s">
        <v>25</v>
      </c>
      <c r="L939" s="15" t="s">
        <v>286</v>
      </c>
      <c r="M939" s="16"/>
      <c r="N939" s="16"/>
      <c r="O939" s="12">
        <v>900</v>
      </c>
      <c r="P939" s="12">
        <f t="shared" si="73"/>
        <v>180</v>
      </c>
      <c r="Q939" s="21" t="s">
        <v>52</v>
      </c>
      <c r="R939" s="18" t="b">
        <v>1</v>
      </c>
      <c r="S939" s="18" t="b">
        <v>1</v>
      </c>
      <c r="T939" s="18" t="b">
        <v>1</v>
      </c>
      <c r="U939" s="18" t="b">
        <v>1</v>
      </c>
    </row>
    <row r="940" spans="1:21" ht="12.75">
      <c r="A940" s="8" t="e">
        <f t="shared" ca="1" si="72"/>
        <v>#NAME?</v>
      </c>
      <c r="B940" s="19">
        <v>45188</v>
      </c>
      <c r="C940" s="22">
        <v>88200650</v>
      </c>
      <c r="D940" s="10" t="s">
        <v>2396</v>
      </c>
      <c r="E940" s="11" t="str">
        <f>CONCATENATE("https://fjong.com/admin/pages/edit-",LEFT(D940,FIND(".",D940) - 1),"/",D940)</f>
        <v>https://fjong.com/admin/pages/edit-outfit/outfit.b39164e52fd445938d1614ca50609f38</v>
      </c>
      <c r="F940" s="23" t="s">
        <v>2395</v>
      </c>
      <c r="G940" s="23" t="s">
        <v>906</v>
      </c>
      <c r="H940" s="12" t="s">
        <v>906</v>
      </c>
      <c r="I940" s="12" t="b">
        <f>VLOOKUP(H940,'Partner info'!$A$3:$B$100,2,FALSE)</f>
        <v>1</v>
      </c>
      <c r="J940" s="13" t="s">
        <v>24</v>
      </c>
      <c r="K940" s="14" t="s">
        <v>25</v>
      </c>
      <c r="L940" s="15" t="s">
        <v>50</v>
      </c>
      <c r="M940" s="16"/>
      <c r="N940" s="16"/>
      <c r="O940" s="12">
        <v>2650</v>
      </c>
      <c r="P940" s="12">
        <v>1049</v>
      </c>
      <c r="Q940" s="21" t="s">
        <v>190</v>
      </c>
      <c r="R940" s="18" t="b">
        <v>0</v>
      </c>
      <c r="S940" s="18" t="b">
        <v>0</v>
      </c>
      <c r="T940" s="18" t="b">
        <v>0</v>
      </c>
      <c r="U940" s="18" t="b">
        <v>0</v>
      </c>
    </row>
    <row r="941" spans="1:21" ht="12.75">
      <c r="A941" s="8" t="e">
        <f t="shared" ca="1" si="72"/>
        <v>#NAME?</v>
      </c>
      <c r="B941" s="9" t="s">
        <v>20</v>
      </c>
      <c r="C941" s="9">
        <v>88000597</v>
      </c>
      <c r="D941" s="10" t="s">
        <v>97</v>
      </c>
      <c r="E941" s="11" t="str">
        <f>CONCATENATE("https://fjong.com/admin/pages/edit-",LEFT(D941,FIND(".",D941) - 1),"/",D941)</f>
        <v>https://fjong.com/admin/pages/edit-outfit/outfit.b3c16d971ae140519a806d5e2d47354b</v>
      </c>
      <c r="F941" s="12" t="s">
        <v>98</v>
      </c>
      <c r="G941" s="12" t="s">
        <v>99</v>
      </c>
      <c r="H941" s="12" t="s">
        <v>32</v>
      </c>
      <c r="I941" s="12" t="b">
        <f>VLOOKUP(H941,'Partner info'!$A$3:$B$100,2,FALSE)</f>
        <v>1</v>
      </c>
      <c r="J941" s="13" t="s">
        <v>24</v>
      </c>
      <c r="K941" s="14" t="s">
        <v>25</v>
      </c>
      <c r="L941" s="15" t="s">
        <v>50</v>
      </c>
      <c r="M941" s="16"/>
      <c r="N941" s="16"/>
      <c r="O941" s="12">
        <v>600</v>
      </c>
      <c r="P941" s="21">
        <v>300</v>
      </c>
      <c r="Q941" s="21" t="s">
        <v>190</v>
      </c>
      <c r="R941" s="18" t="b">
        <v>0</v>
      </c>
      <c r="S941" s="18" t="b">
        <v>0</v>
      </c>
      <c r="T941" s="18" t="b">
        <v>0</v>
      </c>
      <c r="U941" s="18" t="b">
        <v>0</v>
      </c>
    </row>
    <row r="942" spans="1:21" ht="12.75">
      <c r="A942" s="8" t="e">
        <f t="shared" ca="1" si="72"/>
        <v>#NAME?</v>
      </c>
      <c r="B942" s="19">
        <v>44750</v>
      </c>
      <c r="C942" s="9">
        <v>88001528</v>
      </c>
      <c r="D942" s="10" t="s">
        <v>1693</v>
      </c>
      <c r="E942" s="20" t="s">
        <v>1694</v>
      </c>
      <c r="F942" s="12" t="s">
        <v>1695</v>
      </c>
      <c r="G942" s="12" t="s">
        <v>99</v>
      </c>
      <c r="H942" s="12" t="s">
        <v>32</v>
      </c>
      <c r="I942" s="12" t="b">
        <f>VLOOKUP(H942,'Partner info'!$A$3:$B$100,2,FALSE)</f>
        <v>1</v>
      </c>
      <c r="J942" s="13" t="s">
        <v>24</v>
      </c>
      <c r="K942" s="14" t="s">
        <v>25</v>
      </c>
      <c r="L942" s="15" t="s">
        <v>50</v>
      </c>
      <c r="M942" s="16"/>
      <c r="N942" s="16"/>
      <c r="O942" s="12">
        <v>600</v>
      </c>
      <c r="P942" s="21">
        <v>300</v>
      </c>
      <c r="Q942" s="21" t="s">
        <v>190</v>
      </c>
      <c r="R942" s="18" t="b">
        <v>0</v>
      </c>
      <c r="S942" s="18" t="b">
        <v>0</v>
      </c>
      <c r="T942" s="18" t="b">
        <v>0</v>
      </c>
      <c r="U942" s="18" t="b">
        <v>0</v>
      </c>
    </row>
    <row r="943" spans="1:21" ht="12.75">
      <c r="A943" s="8" t="e">
        <f t="shared" ca="1" si="72"/>
        <v>#NAME?</v>
      </c>
      <c r="B943" s="9" t="s">
        <v>295</v>
      </c>
      <c r="C943" s="22">
        <v>10689612</v>
      </c>
      <c r="D943" s="10" t="s">
        <v>1440</v>
      </c>
      <c r="E943" s="11" t="str">
        <f>CONCATENATE("https://fjong.com/admin/pages/edit-",LEFT(D943,FIND(".",D943) - 1),"/",D943)</f>
        <v>https://fjong.com/admin/pages/edit-outfit/outfit.b3d31d76ede3d815</v>
      </c>
      <c r="F943" s="23" t="s">
        <v>1441</v>
      </c>
      <c r="G943" s="23" t="s">
        <v>1374</v>
      </c>
      <c r="H943" s="12" t="s">
        <v>299</v>
      </c>
      <c r="I943" s="12" t="b">
        <f>VLOOKUP(H943,'Partner info'!$A$3:$B$100,2,FALSE)</f>
        <v>1</v>
      </c>
      <c r="J943" s="13" t="s">
        <v>24</v>
      </c>
      <c r="K943" s="14" t="s">
        <v>25</v>
      </c>
      <c r="L943" s="15" t="s">
        <v>50</v>
      </c>
      <c r="M943" s="16"/>
      <c r="N943" s="16" t="s">
        <v>2650</v>
      </c>
      <c r="O943" s="12">
        <v>1700</v>
      </c>
      <c r="P943" s="12">
        <v>749</v>
      </c>
      <c r="Q943" s="21" t="s">
        <v>190</v>
      </c>
      <c r="R943" s="18" t="b">
        <v>0</v>
      </c>
      <c r="S943" s="18" t="b">
        <v>0</v>
      </c>
      <c r="T943" s="18" t="b">
        <v>0</v>
      </c>
      <c r="U943" s="18" t="b">
        <v>0</v>
      </c>
    </row>
    <row r="944" spans="1:21" ht="12.75">
      <c r="A944" s="1" t="e">
        <f t="shared" ca="1" si="72"/>
        <v>#NAME?</v>
      </c>
      <c r="B944" s="19">
        <v>45092</v>
      </c>
      <c r="C944" s="22">
        <v>89010321</v>
      </c>
      <c r="D944" s="10" t="s">
        <v>1300</v>
      </c>
      <c r="E944" s="11" t="str">
        <f>CONCATENATE("https://fjong.com/admin/pages/edit-",LEFT(D944,FIND(".",D944) - 1),"/",D944)</f>
        <v>https://fjong.com/admin/pages/edit-outfit/outfit.b41ded69e1bc4182bb558994a9be55fa</v>
      </c>
      <c r="F944" s="23" t="s">
        <v>1301</v>
      </c>
      <c r="G944" s="23" t="s">
        <v>458</v>
      </c>
      <c r="H944" s="12" t="s">
        <v>32</v>
      </c>
      <c r="I944" s="12" t="b">
        <f>VLOOKUP(H944,'Partner info'!$A$3:$B$100,2,FALSE)</f>
        <v>1</v>
      </c>
      <c r="J944" s="13" t="s">
        <v>24</v>
      </c>
      <c r="K944" s="14" t="s">
        <v>25</v>
      </c>
      <c r="L944" s="15" t="s">
        <v>286</v>
      </c>
      <c r="M944" s="16" t="s">
        <v>2653</v>
      </c>
      <c r="N944" s="16"/>
      <c r="O944" s="12">
        <v>1000</v>
      </c>
      <c r="P944" s="12">
        <v>250</v>
      </c>
      <c r="Q944" s="21" t="s">
        <v>52</v>
      </c>
      <c r="R944" s="18" t="b">
        <v>1</v>
      </c>
      <c r="S944" s="18" t="b">
        <v>1</v>
      </c>
      <c r="T944" s="18" t="b">
        <v>1</v>
      </c>
      <c r="U944" s="18" t="b">
        <v>1</v>
      </c>
    </row>
    <row r="945" spans="1:21" ht="12.75">
      <c r="A945" s="8" t="e">
        <f t="shared" ca="1" si="72"/>
        <v>#NAME?</v>
      </c>
      <c r="B945" s="9" t="s">
        <v>3078</v>
      </c>
      <c r="C945" s="22">
        <v>89001279</v>
      </c>
      <c r="D945" s="10" t="s">
        <v>3328</v>
      </c>
      <c r="E945" s="11" t="str">
        <f>CONCATENATE("https://fjong.com/admin/pages/edit-",LEFT(D945,FIND(".",D945) - 1),"/",D945)</f>
        <v>https://fjong.com/admin/pages/edit-outfit/outfit.b5061a1567f549c3b39561a28c48eaf1</v>
      </c>
      <c r="F945" s="23" t="s">
        <v>3329</v>
      </c>
      <c r="G945" s="23" t="s">
        <v>117</v>
      </c>
      <c r="H945" s="12" t="s">
        <v>117</v>
      </c>
      <c r="I945" s="12" t="b">
        <f>VLOOKUP(H945,'Partner info'!$A$3:$B$100,2,FALSE)</f>
        <v>1</v>
      </c>
      <c r="J945" s="13" t="s">
        <v>24</v>
      </c>
      <c r="K945" s="14" t="s">
        <v>25</v>
      </c>
      <c r="L945" s="15" t="s">
        <v>50</v>
      </c>
      <c r="M945" s="16"/>
      <c r="N945" s="16"/>
      <c r="O945" s="12">
        <v>2500</v>
      </c>
      <c r="P945" s="12">
        <v>899</v>
      </c>
      <c r="Q945" s="12"/>
      <c r="R945" s="18" t="b">
        <v>1</v>
      </c>
      <c r="S945" s="18" t="b">
        <v>0</v>
      </c>
      <c r="T945" s="18" t="b">
        <v>0</v>
      </c>
      <c r="U945" s="18" t="b">
        <v>0</v>
      </c>
    </row>
    <row r="946" spans="1:21" ht="12.75">
      <c r="A946" s="8" t="e">
        <f t="shared" ca="1" si="72"/>
        <v>#NAME?</v>
      </c>
      <c r="B946" s="19">
        <v>44858</v>
      </c>
      <c r="C946" s="9">
        <v>88000758</v>
      </c>
      <c r="D946" s="10" t="s">
        <v>1592</v>
      </c>
      <c r="E946" s="20" t="s">
        <v>1593</v>
      </c>
      <c r="F946" s="12" t="s">
        <v>1594</v>
      </c>
      <c r="G946" s="12" t="s">
        <v>1595</v>
      </c>
      <c r="H946" s="12" t="s">
        <v>32</v>
      </c>
      <c r="I946" s="12" t="b">
        <f>VLOOKUP(H946,'Partner info'!$A$3:$B$100,2,FALSE)</f>
        <v>1</v>
      </c>
      <c r="J946" s="13" t="s">
        <v>24</v>
      </c>
      <c r="K946" s="14" t="s">
        <v>25</v>
      </c>
      <c r="L946" s="15" t="s">
        <v>50</v>
      </c>
      <c r="M946" s="16"/>
      <c r="N946" s="16"/>
      <c r="O946" s="12">
        <v>1400</v>
      </c>
      <c r="P946" s="12">
        <v>649</v>
      </c>
      <c r="Q946" s="12"/>
      <c r="R946" s="18" t="b">
        <v>1</v>
      </c>
      <c r="S946" s="18" t="b">
        <v>0</v>
      </c>
      <c r="T946" s="18" t="b">
        <v>0</v>
      </c>
      <c r="U946" s="18" t="b">
        <v>0</v>
      </c>
    </row>
    <row r="947" spans="1:21" ht="12.75">
      <c r="A947" s="8" t="e">
        <f t="shared" ca="1" si="72"/>
        <v>#NAME?</v>
      </c>
      <c r="B947" s="57">
        <v>45092</v>
      </c>
      <c r="C947" s="74">
        <v>88000366</v>
      </c>
      <c r="D947" s="44" t="s">
        <v>1302</v>
      </c>
      <c r="E947" s="45" t="str">
        <f>CONCATENATE("https://fjong.com/admin/pages/edit-",LEFT(D947,FIND(".",D947) - 1),"/",D947)</f>
        <v>https://fjong.com/admin/pages/edit-outfit/outfit.b58b4d9011806e34</v>
      </c>
      <c r="F947" s="75" t="s">
        <v>1303</v>
      </c>
      <c r="G947" s="75" t="s">
        <v>99</v>
      </c>
      <c r="H947" s="46" t="s">
        <v>99</v>
      </c>
      <c r="I947" s="12" t="b">
        <f>VLOOKUP(H947,'Partner info'!$A$3:$B$100,2,FALSE)</f>
        <v>0</v>
      </c>
      <c r="J947" s="47" t="s">
        <v>24</v>
      </c>
      <c r="K947" s="14" t="s">
        <v>25</v>
      </c>
      <c r="L947" s="15" t="s">
        <v>50</v>
      </c>
      <c r="M947" s="16"/>
      <c r="N947" s="16"/>
      <c r="O947" s="12">
        <v>1000</v>
      </c>
      <c r="P947" s="12">
        <v>599</v>
      </c>
      <c r="Q947" s="21" t="s">
        <v>190</v>
      </c>
      <c r="R947" s="18" t="b">
        <v>0</v>
      </c>
      <c r="S947" s="18" t="b">
        <v>0</v>
      </c>
      <c r="T947" s="18" t="b">
        <v>0</v>
      </c>
      <c r="U947" s="18" t="b">
        <v>0</v>
      </c>
    </row>
    <row r="948" spans="1:21" ht="12.75">
      <c r="A948" s="8" t="e">
        <f t="shared" ca="1" si="72"/>
        <v>#NAME?</v>
      </c>
      <c r="B948" s="19">
        <v>44803</v>
      </c>
      <c r="C948" s="9">
        <v>89004371</v>
      </c>
      <c r="D948" s="10" t="s">
        <v>2216</v>
      </c>
      <c r="E948" s="20" t="s">
        <v>2217</v>
      </c>
      <c r="F948" s="12" t="s">
        <v>2218</v>
      </c>
      <c r="G948" s="12" t="s">
        <v>2219</v>
      </c>
      <c r="H948" s="12" t="s">
        <v>573</v>
      </c>
      <c r="I948" s="12" t="b">
        <f>VLOOKUP(H948,'Partner info'!$A$3:$B$100,2,FALSE)</f>
        <v>1</v>
      </c>
      <c r="J948" s="13" t="s">
        <v>24</v>
      </c>
      <c r="K948" s="14" t="s">
        <v>25</v>
      </c>
      <c r="L948" s="15" t="s">
        <v>50</v>
      </c>
      <c r="M948" s="16"/>
      <c r="N948" s="16"/>
      <c r="O948" s="12">
        <v>1000</v>
      </c>
      <c r="P948" s="12">
        <v>599</v>
      </c>
      <c r="Q948" s="21" t="s">
        <v>52</v>
      </c>
      <c r="R948" s="18" t="b">
        <v>0</v>
      </c>
      <c r="S948" s="18" t="b">
        <v>1</v>
      </c>
      <c r="T948" s="18" t="b">
        <v>0</v>
      </c>
      <c r="U948" s="18" t="b">
        <v>0</v>
      </c>
    </row>
    <row r="949" spans="1:21" ht="12.75">
      <c r="A949" s="8" t="e">
        <f t="shared" ca="1" si="72"/>
        <v>#NAME?</v>
      </c>
      <c r="B949" s="19">
        <v>45184</v>
      </c>
      <c r="C949" s="22">
        <v>89001989</v>
      </c>
      <c r="D949" s="81" t="s">
        <v>2908</v>
      </c>
      <c r="E949" s="11" t="str">
        <f>CONCATENATE("https://fjong.com/admin/pages/edit-",LEFT(D949,FIND(".",D949) - 1),"/",D949)</f>
        <v>https://fjong.com/admin/pages/edit-outfit/outfit.b600e7bd666943048df807f5cbc23413</v>
      </c>
      <c r="F949" s="82" t="s">
        <v>2909</v>
      </c>
      <c r="G949" s="23" t="s">
        <v>67</v>
      </c>
      <c r="H949" s="83" t="s">
        <v>67</v>
      </c>
      <c r="I949" s="12" t="b">
        <f>VLOOKUP(H949,'Partner info'!$A$3:$B$100,2,FALSE)</f>
        <v>1</v>
      </c>
      <c r="J949" s="13" t="s">
        <v>24</v>
      </c>
      <c r="K949" s="14" t="s">
        <v>25</v>
      </c>
      <c r="L949" s="15" t="s">
        <v>50</v>
      </c>
      <c r="M949" s="16"/>
      <c r="N949" s="16"/>
      <c r="O949" s="12">
        <v>1300</v>
      </c>
      <c r="P949" s="12">
        <v>649</v>
      </c>
      <c r="Q949" s="21" t="s">
        <v>190</v>
      </c>
      <c r="R949" s="18" t="b">
        <v>0</v>
      </c>
      <c r="S949" s="18" t="b">
        <v>0</v>
      </c>
      <c r="T949" s="18" t="b">
        <v>0</v>
      </c>
      <c r="U949" s="18" t="b">
        <v>0</v>
      </c>
    </row>
    <row r="950" spans="1:21" ht="12.75">
      <c r="A950" s="8" t="e">
        <f t="shared" ca="1" si="72"/>
        <v>#NAME?</v>
      </c>
      <c r="B950" s="19">
        <v>45188</v>
      </c>
      <c r="C950" s="22">
        <v>89010427</v>
      </c>
      <c r="D950" s="10" t="s">
        <v>1838</v>
      </c>
      <c r="E950" s="11" t="str">
        <f>CONCATENATE("https://fjong.com/admin/pages/edit-",LEFT(D950,FIND(".",D950) - 1),"/",D950)</f>
        <v>https://fjong.com/admin/pages/edit-outfit/outfit.b6309c32c16541f699bf0b7154761be2</v>
      </c>
      <c r="F950" s="23" t="s">
        <v>1839</v>
      </c>
      <c r="G950" s="23" t="s">
        <v>1840</v>
      </c>
      <c r="H950" s="12" t="s">
        <v>1840</v>
      </c>
      <c r="I950" s="12" t="b">
        <f>VLOOKUP(H950,'Partner info'!$A$3:$B$100,2,FALSE)</f>
        <v>0</v>
      </c>
      <c r="J950" s="13" t="s">
        <v>24</v>
      </c>
      <c r="K950" s="14" t="s">
        <v>25</v>
      </c>
      <c r="L950" s="15" t="s">
        <v>50</v>
      </c>
      <c r="M950" s="16"/>
      <c r="N950" s="16"/>
      <c r="O950" s="12">
        <v>500</v>
      </c>
      <c r="P950" s="21">
        <v>250</v>
      </c>
      <c r="Q950" s="21" t="s">
        <v>139</v>
      </c>
      <c r="R950" s="18" t="b">
        <v>0</v>
      </c>
      <c r="S950" s="18" t="b">
        <v>0</v>
      </c>
      <c r="T950" s="18" t="b">
        <v>0</v>
      </c>
      <c r="U950" s="18" t="b">
        <v>0</v>
      </c>
    </row>
    <row r="951" spans="1:21" ht="12.75">
      <c r="A951" s="8" t="e">
        <f t="shared" ca="1" si="72"/>
        <v>#NAME?</v>
      </c>
      <c r="B951" s="42">
        <v>44722</v>
      </c>
      <c r="C951" s="43">
        <v>10689666</v>
      </c>
      <c r="D951" s="44" t="s">
        <v>123</v>
      </c>
      <c r="E951" s="45" t="str">
        <f>CONCATENATE("https://fjong.com/admin/pages/edit-",LEFT(D951,FIND(".",D951) - 1),"/",D951)</f>
        <v>https://fjong.com/admin/pages/edit-outfit/outfit.b664c485211824dd</v>
      </c>
      <c r="F951" s="46" t="s">
        <v>124</v>
      </c>
      <c r="G951" s="46" t="s">
        <v>99</v>
      </c>
      <c r="H951" s="46" t="s">
        <v>125</v>
      </c>
      <c r="I951" s="12" t="e">
        <f>VLOOKUP(H951,'Partner info'!$A$3:$B$100,2,FALSE)</f>
        <v>#N/A</v>
      </c>
      <c r="J951" s="47" t="s">
        <v>24</v>
      </c>
      <c r="K951" s="14" t="s">
        <v>25</v>
      </c>
      <c r="L951" s="15" t="s">
        <v>50</v>
      </c>
      <c r="M951" s="16"/>
      <c r="N951" s="16"/>
      <c r="O951" s="12">
        <v>500</v>
      </c>
      <c r="P951" s="12">
        <v>349</v>
      </c>
      <c r="Q951" s="21" t="s">
        <v>190</v>
      </c>
      <c r="R951" s="18" t="b">
        <v>0</v>
      </c>
      <c r="S951" s="18" t="b">
        <v>0</v>
      </c>
      <c r="T951" s="18" t="b">
        <v>0</v>
      </c>
      <c r="U951" s="18" t="b">
        <v>0</v>
      </c>
    </row>
    <row r="952" spans="1:21" ht="12.75">
      <c r="A952" s="8" t="e">
        <f t="shared" ca="1" si="72"/>
        <v>#NAME?</v>
      </c>
      <c r="B952" s="9" t="s">
        <v>295</v>
      </c>
      <c r="C952" s="22">
        <v>88001201</v>
      </c>
      <c r="D952" s="23" t="s">
        <v>391</v>
      </c>
      <c r="E952" s="11" t="str">
        <f>CONCATENATE("https://fjong.com/admin/pages/edit-",LEFT(D952,FIND(".",D952) - 1),"/",D952)</f>
        <v>https://fjong.com/admin/pages/edit-outfit/outfit.b68b99ab7cff7aa9</v>
      </c>
      <c r="F952" s="23" t="s">
        <v>392</v>
      </c>
      <c r="G952" s="23" t="s">
        <v>294</v>
      </c>
      <c r="H952" s="12" t="s">
        <v>32</v>
      </c>
      <c r="I952" s="12" t="b">
        <f>VLOOKUP(H952,'Partner info'!$A$3:$B$100,2,FALSE)</f>
        <v>1</v>
      </c>
      <c r="J952" s="13" t="s">
        <v>24</v>
      </c>
      <c r="K952" s="14" t="s">
        <v>25</v>
      </c>
      <c r="L952" s="15" t="s">
        <v>50</v>
      </c>
      <c r="M952" s="16"/>
      <c r="N952" s="16"/>
      <c r="O952" s="12">
        <v>500</v>
      </c>
      <c r="P952" s="12">
        <v>349</v>
      </c>
      <c r="Q952" s="21" t="s">
        <v>190</v>
      </c>
      <c r="R952" s="18" t="b">
        <v>0</v>
      </c>
      <c r="S952" s="18" t="b">
        <v>0</v>
      </c>
      <c r="T952" s="18" t="b">
        <v>0</v>
      </c>
      <c r="U952" s="18" t="b">
        <v>0</v>
      </c>
    </row>
    <row r="953" spans="1:21" ht="12.75">
      <c r="A953" s="8" t="e">
        <f t="shared" ca="1" si="72"/>
        <v>#NAME?</v>
      </c>
      <c r="B953" s="19">
        <v>45188</v>
      </c>
      <c r="C953" s="22">
        <v>88200658</v>
      </c>
      <c r="D953" s="10" t="s">
        <v>2400</v>
      </c>
      <c r="E953" s="11" t="str">
        <f>CONCATENATE("https://fjong.com/admin/pages/edit-",LEFT(D953,FIND(".",D953) - 1),"/",D953)</f>
        <v>https://fjong.com/admin/pages/edit-outfit/outfit.b6aede50dcb94e128c93e7088d164499</v>
      </c>
      <c r="F953" s="23" t="s">
        <v>2401</v>
      </c>
      <c r="G953" s="23" t="s">
        <v>906</v>
      </c>
      <c r="H953" s="12" t="s">
        <v>906</v>
      </c>
      <c r="I953" s="12" t="b">
        <f>VLOOKUP(H953,'Partner info'!$A$3:$B$100,2,FALSE)</f>
        <v>1</v>
      </c>
      <c r="J953" s="13" t="s">
        <v>24</v>
      </c>
      <c r="K953" s="14" t="s">
        <v>25</v>
      </c>
      <c r="L953" s="15" t="s">
        <v>50</v>
      </c>
      <c r="M953" s="16"/>
      <c r="N953" s="16"/>
      <c r="O953" s="12">
        <v>500</v>
      </c>
      <c r="P953" s="21">
        <v>250</v>
      </c>
      <c r="Q953" s="21" t="s">
        <v>139</v>
      </c>
      <c r="R953" s="18" t="b">
        <v>0</v>
      </c>
      <c r="S953" s="18" t="b">
        <v>0</v>
      </c>
      <c r="T953" s="18" t="b">
        <v>0</v>
      </c>
      <c r="U953" s="18" t="b">
        <v>0</v>
      </c>
    </row>
    <row r="954" spans="1:21" ht="12.75">
      <c r="A954" s="8" t="e">
        <f t="shared" ca="1" si="72"/>
        <v>#NAME?</v>
      </c>
      <c r="B954" s="19">
        <v>44938</v>
      </c>
      <c r="C954" s="9">
        <v>88000376</v>
      </c>
      <c r="D954" s="10" t="s">
        <v>201</v>
      </c>
      <c r="E954" s="20" t="s">
        <v>202</v>
      </c>
      <c r="F954" s="12" t="s">
        <v>203</v>
      </c>
      <c r="G954" s="12" t="s">
        <v>99</v>
      </c>
      <c r="H954" s="12" t="s">
        <v>32</v>
      </c>
      <c r="I954" s="12" t="b">
        <f>VLOOKUP(H954,'Partner info'!$A$3:$B$100,2,FALSE)</f>
        <v>1</v>
      </c>
      <c r="J954" s="13" t="s">
        <v>24</v>
      </c>
      <c r="K954" s="14" t="s">
        <v>25</v>
      </c>
      <c r="L954" s="15" t="s">
        <v>50</v>
      </c>
      <c r="M954" s="16"/>
      <c r="N954" s="16"/>
      <c r="O954" s="12">
        <v>500</v>
      </c>
      <c r="P954" s="21">
        <v>250</v>
      </c>
      <c r="Q954" s="21" t="s">
        <v>52</v>
      </c>
      <c r="R954" s="18" t="b">
        <v>0</v>
      </c>
      <c r="S954" s="18" t="b">
        <v>1</v>
      </c>
      <c r="T954" s="18" t="b">
        <v>0</v>
      </c>
      <c r="U954" s="18" t="b">
        <v>0</v>
      </c>
    </row>
    <row r="955" spans="1:21" ht="12.75">
      <c r="A955" s="8" t="e">
        <f t="shared" ca="1" si="72"/>
        <v>#NAME?</v>
      </c>
      <c r="B955" s="19">
        <v>44938</v>
      </c>
      <c r="C955" s="9">
        <v>88101002</v>
      </c>
      <c r="D955" s="10" t="s">
        <v>2459</v>
      </c>
      <c r="E955" s="20" t="s">
        <v>2460</v>
      </c>
      <c r="F955" s="12" t="s">
        <v>864</v>
      </c>
      <c r="G955" s="12" t="s">
        <v>1241</v>
      </c>
      <c r="H955" s="12" t="s">
        <v>57</v>
      </c>
      <c r="I955" s="12" t="b">
        <f>VLOOKUP(H955,'Partner info'!$A$3:$B$100,2,FALSE)</f>
        <v>1</v>
      </c>
      <c r="J955" s="13" t="s">
        <v>24</v>
      </c>
      <c r="K955" s="14" t="s">
        <v>25</v>
      </c>
      <c r="L955" s="15" t="s">
        <v>50</v>
      </c>
      <c r="M955" s="16"/>
      <c r="N955" s="16"/>
      <c r="O955" s="12">
        <v>1700</v>
      </c>
      <c r="P955" s="12">
        <v>649</v>
      </c>
      <c r="Q955" s="21" t="s">
        <v>40</v>
      </c>
      <c r="R955" s="18" t="b">
        <v>0</v>
      </c>
      <c r="S955" s="18" t="b">
        <v>0</v>
      </c>
      <c r="T955" s="18" t="b">
        <v>0</v>
      </c>
      <c r="U955" s="18" t="b">
        <v>0</v>
      </c>
    </row>
    <row r="956" spans="1:21" ht="12.75">
      <c r="A956" s="8" t="e">
        <f t="shared" ca="1" si="72"/>
        <v>#NAME?</v>
      </c>
      <c r="B956" s="19" t="s">
        <v>20</v>
      </c>
      <c r="C956" s="9">
        <v>88000343</v>
      </c>
      <c r="D956" s="10" t="s">
        <v>1186</v>
      </c>
      <c r="E956" s="20" t="str">
        <f>CONCATENATE("https://fjong.com/admin/pages/edit-",LEFT(D956,FIND(".",D956) - 1),"/",D956)</f>
        <v>https://fjong.com/admin/pages/edit-outfit/outfit.b70defa54d04468fa8318bbece5d3933</v>
      </c>
      <c r="F956" s="12" t="s">
        <v>1187</v>
      </c>
      <c r="G956" s="12" t="s">
        <v>578</v>
      </c>
      <c r="H956" s="12" t="s">
        <v>32</v>
      </c>
      <c r="I956" s="12" t="b">
        <f>VLOOKUP(H956,'Partner info'!$A$3:$B$100,2,FALSE)</f>
        <v>1</v>
      </c>
      <c r="J956" s="13" t="s">
        <v>24</v>
      </c>
      <c r="K956" s="14" t="s">
        <v>25</v>
      </c>
      <c r="L956" s="15" t="s">
        <v>50</v>
      </c>
      <c r="M956" s="16"/>
      <c r="N956" s="16"/>
      <c r="O956" s="12">
        <v>2200</v>
      </c>
      <c r="P956" s="12">
        <v>749</v>
      </c>
      <c r="Q956" s="21" t="s">
        <v>190</v>
      </c>
      <c r="R956" s="18" t="b">
        <v>0</v>
      </c>
      <c r="S956" s="18" t="b">
        <v>0</v>
      </c>
      <c r="T956" s="18" t="b">
        <v>0</v>
      </c>
      <c r="U956" s="18" t="b">
        <v>0</v>
      </c>
    </row>
    <row r="957" spans="1:21" ht="12.75">
      <c r="A957" s="1" t="e">
        <f t="shared" ca="1" si="72"/>
        <v>#NAME?</v>
      </c>
      <c r="B957" s="19">
        <v>45061</v>
      </c>
      <c r="C957" s="22">
        <v>89003132</v>
      </c>
      <c r="D957" s="10" t="s">
        <v>2676</v>
      </c>
      <c r="E957" s="11" t="str">
        <f>CONCATENATE("https://fjong.com/admin/pages/edit-",LEFT(D957,FIND(".",D957) - 1),"/",D957)</f>
        <v>https://fjong.com/admin/pages/edit-outfit/outfit.b72669b60b1c4efa923ad2b0749c375a</v>
      </c>
      <c r="F957" s="23" t="s">
        <v>2677</v>
      </c>
      <c r="G957" s="23" t="s">
        <v>23</v>
      </c>
      <c r="H957" s="23" t="s">
        <v>23</v>
      </c>
      <c r="I957" s="12" t="b">
        <f>VLOOKUP(H957,'Partner info'!$A$3:$B$100,2,FALSE)</f>
        <v>1</v>
      </c>
      <c r="J957" s="13" t="s">
        <v>24</v>
      </c>
      <c r="K957" s="14" t="s">
        <v>25</v>
      </c>
      <c r="L957" s="15" t="s">
        <v>286</v>
      </c>
      <c r="M957" s="16" t="s">
        <v>2680</v>
      </c>
      <c r="N957" s="16"/>
      <c r="O957" s="12">
        <v>1600</v>
      </c>
      <c r="P957" s="12">
        <v>400</v>
      </c>
      <c r="Q957" s="21" t="s">
        <v>52</v>
      </c>
      <c r="R957" s="18" t="b">
        <v>0</v>
      </c>
      <c r="S957" s="18" t="b">
        <v>1</v>
      </c>
      <c r="T957" s="18" t="b">
        <v>1</v>
      </c>
      <c r="U957" s="18" t="b">
        <v>1</v>
      </c>
    </row>
    <row r="958" spans="1:21" ht="12.75">
      <c r="A958" s="8" t="e">
        <f t="shared" ca="1" si="72"/>
        <v>#NAME?</v>
      </c>
      <c r="B958" s="19" t="s">
        <v>20</v>
      </c>
      <c r="C958" s="9" t="s">
        <v>2140</v>
      </c>
      <c r="D958" s="10" t="s">
        <v>2141</v>
      </c>
      <c r="E958" s="20" t="str">
        <f>CONCATENATE("https://fjong.com/admin/pages/edit-",LEFT(D958,FIND(".",D958) - 1),"/",D958)</f>
        <v>https://fjong.com/admin/pages/edit-outfit/outfit.b77a8e245e864f269b478b8bc4ebe8ef</v>
      </c>
      <c r="F958" s="12" t="s">
        <v>2142</v>
      </c>
      <c r="G958" s="12" t="s">
        <v>740</v>
      </c>
      <c r="H958" s="12" t="s">
        <v>57</v>
      </c>
      <c r="I958" s="12" t="b">
        <f>VLOOKUP(H958,'Partner info'!$A$3:$B$100,2,FALSE)</f>
        <v>1</v>
      </c>
      <c r="J958" s="13" t="s">
        <v>24</v>
      </c>
      <c r="K958" s="14" t="s">
        <v>25</v>
      </c>
      <c r="L958" s="15" t="s">
        <v>50</v>
      </c>
      <c r="M958" s="16"/>
      <c r="N958" s="16"/>
      <c r="O958" s="12">
        <v>2000</v>
      </c>
      <c r="P958" s="12">
        <v>799</v>
      </c>
      <c r="Q958" s="21" t="s">
        <v>190</v>
      </c>
      <c r="R958" s="18" t="b">
        <v>0</v>
      </c>
      <c r="S958" s="18" t="b">
        <v>0</v>
      </c>
      <c r="T958" s="18" t="b">
        <v>0</v>
      </c>
      <c r="U958" s="18" t="b">
        <v>0</v>
      </c>
    </row>
    <row r="959" spans="1:21" ht="12.75">
      <c r="A959" s="8" t="e">
        <f t="shared" ca="1" si="72"/>
        <v>#NAME?</v>
      </c>
      <c r="B959" s="9" t="s">
        <v>3078</v>
      </c>
      <c r="C959" s="22">
        <v>89006013</v>
      </c>
      <c r="D959" s="10" t="s">
        <v>3122</v>
      </c>
      <c r="E959" s="11" t="str">
        <f>CONCATENATE("https://fjong.com/admin/pages/edit-",LEFT(D959,FIND(".",D959) - 1),"/",D959)</f>
        <v>https://fjong.com/admin/pages/edit-outfit/outfit.b7f6cbb05bba48acaba7baa28ddc5772</v>
      </c>
      <c r="F959" s="23" t="s">
        <v>3123</v>
      </c>
      <c r="G959" s="23" t="s">
        <v>67</v>
      </c>
      <c r="H959" s="12" t="s">
        <v>67</v>
      </c>
      <c r="I959" s="12" t="b">
        <f>VLOOKUP(H959,'Partner info'!$A$3:$B$100,2,FALSE)</f>
        <v>1</v>
      </c>
      <c r="J959" s="13" t="s">
        <v>24</v>
      </c>
      <c r="K959" s="14" t="s">
        <v>25</v>
      </c>
      <c r="L959" s="15" t="s">
        <v>50</v>
      </c>
      <c r="M959" s="16"/>
      <c r="N959" s="16"/>
      <c r="O959" s="12">
        <v>2000</v>
      </c>
      <c r="P959" s="12">
        <v>799</v>
      </c>
      <c r="Q959" s="12"/>
      <c r="R959" s="18" t="b">
        <v>1</v>
      </c>
      <c r="S959" s="18" t="b">
        <v>0</v>
      </c>
      <c r="T959" s="18" t="b">
        <v>0</v>
      </c>
      <c r="U959" s="18" t="b">
        <v>0</v>
      </c>
    </row>
    <row r="960" spans="1:21" ht="12.75">
      <c r="A960" s="8" t="e">
        <f t="shared" ca="1" si="72"/>
        <v>#NAME?</v>
      </c>
      <c r="B960" s="57">
        <v>44938</v>
      </c>
      <c r="C960" s="43">
        <v>88002991</v>
      </c>
      <c r="D960" s="44" t="s">
        <v>1816</v>
      </c>
      <c r="E960" s="58" t="str">
        <f>CONCATENATE("https://fjong.com/admin/pages/edit-",LEFT(D960,FIND(".",D960) - 1),"/",D960)</f>
        <v>https://fjong.com/admin/pages/edit-outfit/outfit.b8194766a68eda5d</v>
      </c>
      <c r="F960" s="46" t="s">
        <v>1817</v>
      </c>
      <c r="G960" s="46" t="s">
        <v>1818</v>
      </c>
      <c r="H960" s="46" t="s">
        <v>1818</v>
      </c>
      <c r="I960" s="12" t="b">
        <f>VLOOKUP(H960,'Partner info'!$A$3:$B$100,2,FALSE)</f>
        <v>0</v>
      </c>
      <c r="J960" s="47" t="s">
        <v>24</v>
      </c>
      <c r="K960" s="14" t="s">
        <v>25</v>
      </c>
      <c r="L960" s="15" t="s">
        <v>50</v>
      </c>
      <c r="M960" s="16"/>
      <c r="N960" s="16"/>
      <c r="O960" s="12">
        <v>2500</v>
      </c>
      <c r="P960" s="21">
        <v>900</v>
      </c>
      <c r="Q960" s="21" t="s">
        <v>139</v>
      </c>
      <c r="R960" s="18" t="b">
        <v>0</v>
      </c>
      <c r="S960" s="18" t="b">
        <v>0</v>
      </c>
      <c r="T960" s="18" t="b">
        <v>0</v>
      </c>
      <c r="U960" s="18" t="b">
        <v>0</v>
      </c>
    </row>
    <row r="961" spans="1:21" ht="12.75">
      <c r="A961" s="8" t="e">
        <f t="shared" ca="1" si="72"/>
        <v>#NAME?</v>
      </c>
      <c r="B961" s="19">
        <v>45184</v>
      </c>
      <c r="C961" s="22">
        <v>89010642</v>
      </c>
      <c r="D961" s="81" t="s">
        <v>2803</v>
      </c>
      <c r="E961" s="11" t="str">
        <f>CONCATENATE("https://fjong.com/admin/pages/edit-",LEFT(D961,FIND(".",D961) - 1),"/",D961)</f>
        <v>https://fjong.com/admin/pages/edit-outfit/outfit.b842183aff654326b31d5a8e9fe9cd3c</v>
      </c>
      <c r="F961" s="82" t="s">
        <v>2804</v>
      </c>
      <c r="G961" s="23" t="s">
        <v>2805</v>
      </c>
      <c r="H961" s="23" t="s">
        <v>2805</v>
      </c>
      <c r="I961" s="12" t="b">
        <f>VLOOKUP(H961,'Partner info'!$A$3:$B$100,2,FALSE)</f>
        <v>1</v>
      </c>
      <c r="J961" s="13" t="s">
        <v>24</v>
      </c>
      <c r="K961" s="14" t="s">
        <v>25</v>
      </c>
      <c r="L961" s="15" t="s">
        <v>50</v>
      </c>
      <c r="M961" s="16"/>
      <c r="N961" s="16"/>
      <c r="O961" s="12">
        <v>2500</v>
      </c>
      <c r="P961" s="21">
        <v>900</v>
      </c>
      <c r="Q961" s="21" t="s">
        <v>139</v>
      </c>
      <c r="R961" s="18" t="b">
        <v>0</v>
      </c>
      <c r="S961" s="18" t="b">
        <v>0</v>
      </c>
      <c r="T961" s="18" t="b">
        <v>0</v>
      </c>
      <c r="U961" s="18" t="b">
        <v>0</v>
      </c>
    </row>
    <row r="962" spans="1:21" ht="12.75">
      <c r="A962" s="8" t="e">
        <f t="shared" ca="1" si="72"/>
        <v>#NAME?</v>
      </c>
      <c r="B962" s="9" t="s">
        <v>20</v>
      </c>
      <c r="C962" s="9" t="s">
        <v>2077</v>
      </c>
      <c r="D962" s="10" t="s">
        <v>2078</v>
      </c>
      <c r="E962" s="11" t="str">
        <f>CONCATENATE("https://fjong.com/admin/pages/edit-",LEFT(D962,FIND(".",D962) - 1),"/",D962)</f>
        <v>https://fjong.com/admin/pages/edit-outfit/outfit.b8478620ac374f8eb3f6d455db78377d</v>
      </c>
      <c r="F962" s="12" t="s">
        <v>2079</v>
      </c>
      <c r="G962" s="12" t="s">
        <v>216</v>
      </c>
      <c r="H962" s="12" t="s">
        <v>57</v>
      </c>
      <c r="I962" s="12" t="b">
        <f>VLOOKUP(H962,'Partner info'!$A$3:$B$100,2,FALSE)</f>
        <v>1</v>
      </c>
      <c r="J962" s="13" t="s">
        <v>24</v>
      </c>
      <c r="K962" s="14" t="s">
        <v>25</v>
      </c>
      <c r="L962" s="15" t="s">
        <v>38</v>
      </c>
      <c r="M962" s="16"/>
      <c r="N962" s="16"/>
      <c r="O962" s="12">
        <v>1200</v>
      </c>
      <c r="P962" s="21">
        <v>240</v>
      </c>
      <c r="Q962" s="21" t="s">
        <v>52</v>
      </c>
      <c r="R962" s="18" t="b">
        <v>0</v>
      </c>
      <c r="S962" s="18" t="b">
        <v>1</v>
      </c>
      <c r="T962" s="18" t="b">
        <v>1</v>
      </c>
      <c r="U962" s="18" t="b">
        <v>1</v>
      </c>
    </row>
    <row r="963" spans="1:21" ht="12.75">
      <c r="A963" s="8" t="e">
        <f t="shared" ca="1" si="72"/>
        <v>#NAME?</v>
      </c>
      <c r="B963" s="19">
        <v>45061</v>
      </c>
      <c r="C963" s="22">
        <v>89003764</v>
      </c>
      <c r="D963" s="10" t="s">
        <v>871</v>
      </c>
      <c r="E963" s="11" t="str">
        <f>CONCATENATE("https://fjong.com/admin/pages/edit-",LEFT(D963,FIND(".",D963) - 1),"/",D963)</f>
        <v>https://fjong.com/admin/pages/edit-outfit/outfit.b89e308abb4045a095a73ca2f95887dc</v>
      </c>
      <c r="F963" s="23" t="s">
        <v>872</v>
      </c>
      <c r="G963" s="23" t="s">
        <v>199</v>
      </c>
      <c r="H963" s="23" t="s">
        <v>199</v>
      </c>
      <c r="I963" s="12" t="b">
        <f>VLOOKUP(H963,'Partner info'!$A$3:$B$100,2,FALSE)</f>
        <v>1</v>
      </c>
      <c r="J963" s="13" t="s">
        <v>24</v>
      </c>
      <c r="K963" s="14" t="s">
        <v>25</v>
      </c>
      <c r="L963" s="15" t="s">
        <v>50</v>
      </c>
      <c r="M963" s="16"/>
      <c r="N963" s="16"/>
      <c r="O963" s="12">
        <v>2000</v>
      </c>
      <c r="P963" s="12">
        <v>799</v>
      </c>
      <c r="Q963" s="21" t="s">
        <v>190</v>
      </c>
      <c r="R963" s="18" t="b">
        <v>1</v>
      </c>
      <c r="S963" s="18" t="b">
        <v>0</v>
      </c>
      <c r="T963" s="18" t="b">
        <v>0</v>
      </c>
      <c r="U963" s="18" t="b">
        <v>0</v>
      </c>
    </row>
    <row r="964" spans="1:21" ht="12.75">
      <c r="A964" s="1" t="e">
        <f t="shared" ca="1" si="72"/>
        <v>#NAME?</v>
      </c>
      <c r="B964" s="19">
        <v>44858</v>
      </c>
      <c r="C964" s="9">
        <v>89006548</v>
      </c>
      <c r="D964" s="10" t="s">
        <v>2988</v>
      </c>
      <c r="E964" s="20" t="s">
        <v>2989</v>
      </c>
      <c r="F964" s="12" t="s">
        <v>2990</v>
      </c>
      <c r="G964" s="12" t="s">
        <v>592</v>
      </c>
      <c r="H964" s="12" t="s">
        <v>2991</v>
      </c>
      <c r="I964" s="12" t="b">
        <f>VLOOKUP(H964,'Partner info'!$A$3:$B$100,2,FALSE)</f>
        <v>1</v>
      </c>
      <c r="J964" s="13" t="s">
        <v>24</v>
      </c>
      <c r="K964" s="14" t="s">
        <v>25</v>
      </c>
      <c r="L964" s="15" t="s">
        <v>338</v>
      </c>
      <c r="M964" s="16" t="s">
        <v>2693</v>
      </c>
      <c r="N964" s="16"/>
      <c r="O964" s="12">
        <v>800</v>
      </c>
      <c r="P964" s="12">
        <v>240</v>
      </c>
      <c r="Q964" s="21" t="s">
        <v>52</v>
      </c>
      <c r="R964" s="18" t="b">
        <v>0</v>
      </c>
      <c r="S964" s="18" t="b">
        <v>1</v>
      </c>
      <c r="T964" s="18" t="b">
        <v>1</v>
      </c>
      <c r="U964" s="18" t="b">
        <v>1</v>
      </c>
    </row>
    <row r="965" spans="1:21" ht="12.75">
      <c r="A965" s="1" t="e">
        <f t="shared" ca="1" si="72"/>
        <v>#NAME?</v>
      </c>
      <c r="B965" s="19">
        <v>45061</v>
      </c>
      <c r="C965" s="22">
        <v>89003178</v>
      </c>
      <c r="D965" s="10" t="s">
        <v>2660</v>
      </c>
      <c r="E965" s="11" t="str">
        <f>CONCATENATE("https://fjong.com/admin/pages/edit-",LEFT(D965,FIND(".",D965) - 1),"/",D965)</f>
        <v>https://fjong.com/admin/pages/edit-outfit/outfit.b957f5cf7033409ba4c4ab2f86a14fb6</v>
      </c>
      <c r="F965" s="23" t="s">
        <v>2661</v>
      </c>
      <c r="G965" s="23" t="s">
        <v>618</v>
      </c>
      <c r="H965" s="23" t="s">
        <v>573</v>
      </c>
      <c r="I965" s="12" t="b">
        <f>VLOOKUP(H965,'Partner info'!$A$3:$B$100,2,FALSE)</f>
        <v>1</v>
      </c>
      <c r="J965" s="13" t="s">
        <v>24</v>
      </c>
      <c r="K965" s="14" t="s">
        <v>25</v>
      </c>
      <c r="L965" s="15" t="s">
        <v>286</v>
      </c>
      <c r="M965" s="16" t="s">
        <v>2697</v>
      </c>
      <c r="N965" s="16"/>
      <c r="O965" s="12">
        <v>3900</v>
      </c>
      <c r="P965" s="12">
        <v>850</v>
      </c>
      <c r="Q965" s="21" t="s">
        <v>52</v>
      </c>
      <c r="R965" s="18" t="b">
        <v>0</v>
      </c>
      <c r="S965" s="18" t="b">
        <v>1</v>
      </c>
      <c r="T965" s="18" t="b">
        <v>1</v>
      </c>
      <c r="U965" s="18" t="b">
        <v>1</v>
      </c>
    </row>
    <row r="966" spans="1:21" ht="12.75">
      <c r="A966" s="8" t="e">
        <f t="shared" ca="1" si="72"/>
        <v>#NAME?</v>
      </c>
      <c r="B966" s="9" t="s">
        <v>3078</v>
      </c>
      <c r="C966" s="22">
        <v>88101349</v>
      </c>
      <c r="D966" s="10" t="s">
        <v>3259</v>
      </c>
      <c r="E966" s="11" t="str">
        <f>CONCATENATE("https://fjong.com/admin/pages/edit-",LEFT(D966,FIND(".",D966) - 1),"/",D966)</f>
        <v>https://fjong.com/admin/pages/edit-outfit/outfit.b9913185a70b4d378fb255b1894233d9</v>
      </c>
      <c r="F966" s="23" t="s">
        <v>3258</v>
      </c>
      <c r="G966" s="23" t="s">
        <v>987</v>
      </c>
      <c r="H966" s="12" t="s">
        <v>49</v>
      </c>
      <c r="I966" s="12" t="b">
        <f>VLOOKUP(H966,'Partner info'!$A$3:$B$100,2,FALSE)</f>
        <v>1</v>
      </c>
      <c r="J966" s="13" t="s">
        <v>24</v>
      </c>
      <c r="K966" s="14" t="s">
        <v>25</v>
      </c>
      <c r="L966" s="15" t="s">
        <v>50</v>
      </c>
      <c r="M966" s="16"/>
      <c r="N966" s="16"/>
      <c r="O966" s="12">
        <v>2000</v>
      </c>
      <c r="P966" s="12">
        <v>699</v>
      </c>
      <c r="Q966" s="21" t="s">
        <v>190</v>
      </c>
      <c r="R966" s="18" t="b">
        <v>0</v>
      </c>
      <c r="S966" s="18" t="b">
        <v>0</v>
      </c>
      <c r="T966" s="18" t="b">
        <v>0</v>
      </c>
      <c r="U966" s="18" t="b">
        <v>0</v>
      </c>
    </row>
    <row r="967" spans="1:21" ht="12.75">
      <c r="A967" s="8" t="e">
        <f t="shared" ca="1" si="72"/>
        <v>#NAME?</v>
      </c>
      <c r="B967" s="9" t="s">
        <v>3078</v>
      </c>
      <c r="C967" s="22">
        <v>88101056</v>
      </c>
      <c r="D967" s="10" t="s">
        <v>3371</v>
      </c>
      <c r="E967" s="11" t="str">
        <f>CONCATENATE("https://fjong.com/admin/pages/edit-",LEFT(D967,FIND(".",D967) - 1),"/",D967)</f>
        <v>https://fjong.com/admin/pages/edit-outfit/outfit.b9a83f27ede146b0b0ec29bd3f699a13</v>
      </c>
      <c r="F967" s="23" t="s">
        <v>3372</v>
      </c>
      <c r="G967" s="23" t="s">
        <v>347</v>
      </c>
      <c r="H967" s="12" t="s">
        <v>57</v>
      </c>
      <c r="I967" s="12" t="b">
        <f>VLOOKUP(H967,'Partner info'!$A$3:$B$100,2,FALSE)</f>
        <v>1</v>
      </c>
      <c r="J967" s="13" t="s">
        <v>24</v>
      </c>
      <c r="K967" s="14" t="s">
        <v>25</v>
      </c>
      <c r="L967" s="15" t="s">
        <v>50</v>
      </c>
      <c r="M967" s="16"/>
      <c r="N967" s="16"/>
      <c r="O967" s="12">
        <v>1800</v>
      </c>
      <c r="P967" s="12">
        <v>699</v>
      </c>
      <c r="Q967" s="21" t="s">
        <v>190</v>
      </c>
      <c r="R967" s="18" t="b">
        <v>0</v>
      </c>
      <c r="S967" s="18" t="b">
        <v>0</v>
      </c>
      <c r="T967" s="18" t="b">
        <v>0</v>
      </c>
      <c r="U967" s="18" t="b">
        <v>0</v>
      </c>
    </row>
    <row r="968" spans="1:21" ht="12.75">
      <c r="A968" s="8" t="e">
        <f t="shared" ca="1" si="72"/>
        <v>#NAME?</v>
      </c>
      <c r="B968" s="19">
        <v>45188</v>
      </c>
      <c r="C968" s="22">
        <v>89001881</v>
      </c>
      <c r="D968" s="10" t="s">
        <v>1346</v>
      </c>
      <c r="E968" s="11" t="str">
        <f>CONCATENATE("https://fjong.com/admin/pages/edit-",LEFT(D968,FIND(".",D968) - 1),"/",D968)</f>
        <v>https://fjong.com/admin/pages/edit-outfit/outfit.b9ee526b3bd348f999b6864d65931c06</v>
      </c>
      <c r="F968" s="23" t="s">
        <v>1347</v>
      </c>
      <c r="G968" s="23" t="s">
        <v>67</v>
      </c>
      <c r="H968" s="12" t="s">
        <v>67</v>
      </c>
      <c r="I968" s="12" t="b">
        <f>VLOOKUP(H968,'Partner info'!$A$3:$B$100,2,FALSE)</f>
        <v>1</v>
      </c>
      <c r="J968" s="13" t="s">
        <v>24</v>
      </c>
      <c r="K968" s="14" t="s">
        <v>25</v>
      </c>
      <c r="L968" s="15" t="s">
        <v>50</v>
      </c>
      <c r="M968" s="16"/>
      <c r="N968" s="16"/>
      <c r="O968" s="12">
        <v>2000</v>
      </c>
      <c r="P968" s="12">
        <v>699</v>
      </c>
      <c r="Q968" s="21" t="s">
        <v>52</v>
      </c>
      <c r="R968" s="18" t="b">
        <v>0</v>
      </c>
      <c r="S968" s="18" t="b">
        <v>1</v>
      </c>
      <c r="T968" s="18" t="b">
        <v>0</v>
      </c>
      <c r="U968" s="18" t="b">
        <v>0</v>
      </c>
    </row>
    <row r="969" spans="1:21" ht="12.75">
      <c r="A969" s="8"/>
      <c r="B969" s="9" t="s">
        <v>3078</v>
      </c>
      <c r="C969" s="22">
        <v>88000421</v>
      </c>
      <c r="D969" s="10" t="s">
        <v>3091</v>
      </c>
      <c r="E969" s="11" t="str">
        <f>CONCATENATE("https://fjong.com/admin/pages/edit-",LEFT(D969,FIND(".",D969) - 1),"/",D969)</f>
        <v>https://fjong.com/admin/pages/edit-outfit/outfit.b9f26b79b0eb436fba1e05ca80196e47</v>
      </c>
      <c r="F969" s="23" t="s">
        <v>447</v>
      </c>
      <c r="G969" s="23" t="s">
        <v>364</v>
      </c>
      <c r="H969" s="12" t="s">
        <v>32</v>
      </c>
      <c r="I969" s="12" t="b">
        <f>VLOOKUP(H969,'Partner info'!$A$3:$B$100,2,FALSE)</f>
        <v>1</v>
      </c>
      <c r="J969" s="13" t="s">
        <v>24</v>
      </c>
      <c r="K969" s="14" t="s">
        <v>25</v>
      </c>
      <c r="L969" s="15" t="s">
        <v>286</v>
      </c>
      <c r="M969" s="16" t="s">
        <v>2707</v>
      </c>
      <c r="N969" s="16"/>
      <c r="O969" s="12">
        <v>1300</v>
      </c>
      <c r="P969" s="12">
        <v>400</v>
      </c>
      <c r="Q969" s="21" t="s">
        <v>52</v>
      </c>
      <c r="R969" s="18" t="b">
        <v>1</v>
      </c>
      <c r="S969" s="18" t="b">
        <v>1</v>
      </c>
      <c r="T969" s="18" t="b">
        <v>1</v>
      </c>
      <c r="U969" s="18" t="b">
        <v>1</v>
      </c>
    </row>
    <row r="970" spans="1:21" ht="12.75">
      <c r="A970" s="8" t="e">
        <f t="shared" ref="A970:A1135" ca="1" si="74">IF(K970="Yes",_xludf.IMAGE("https://i.imgur.com/fKx8ugK.png",3),IF(K970="Not found",_xludf.IMAGE("https://i.imgur.com/NnPyonJ.png",3),IF(K970="",_xludf.IMAGE("https://i.imgur.com/x4IXK6M.png",3))))</f>
        <v>#NAME?</v>
      </c>
      <c r="B970" s="19">
        <v>44936</v>
      </c>
      <c r="C970" s="9">
        <v>89007776</v>
      </c>
      <c r="D970" s="10" t="s">
        <v>1103</v>
      </c>
      <c r="E970" s="20" t="s">
        <v>1104</v>
      </c>
      <c r="F970" s="12" t="s">
        <v>1105</v>
      </c>
      <c r="G970" s="12" t="s">
        <v>1106</v>
      </c>
      <c r="H970" s="12" t="s">
        <v>32</v>
      </c>
      <c r="I970" s="12" t="b">
        <f>VLOOKUP(H970,'Partner info'!$A$3:$B$100,2,FALSE)</f>
        <v>1</v>
      </c>
      <c r="J970" s="13" t="s">
        <v>24</v>
      </c>
      <c r="K970" s="14" t="s">
        <v>25</v>
      </c>
      <c r="L970" s="15" t="s">
        <v>50</v>
      </c>
      <c r="M970" s="16"/>
      <c r="N970" s="16"/>
      <c r="O970" s="12">
        <v>1500</v>
      </c>
      <c r="P970" s="12">
        <v>599</v>
      </c>
      <c r="Q970" s="21" t="s">
        <v>52</v>
      </c>
      <c r="R970" s="18" t="b">
        <v>0</v>
      </c>
      <c r="S970" s="18" t="b">
        <v>1</v>
      </c>
      <c r="T970" s="18" t="b">
        <v>0</v>
      </c>
      <c r="U970" s="18" t="b">
        <v>0</v>
      </c>
    </row>
    <row r="971" spans="1:21" ht="12.75">
      <c r="A971" s="8" t="e">
        <f t="shared" ca="1" si="74"/>
        <v>#NAME?</v>
      </c>
      <c r="B971" s="19">
        <v>45188</v>
      </c>
      <c r="C971" s="22">
        <v>89013432</v>
      </c>
      <c r="D971" s="10" t="s">
        <v>348</v>
      </c>
      <c r="E971" s="11" t="str">
        <f>CONCATENATE("https://fjong.com/admin/pages/edit-",LEFT(D971,FIND(".",D971) - 1),"/",D971)</f>
        <v>https://fjong.com/admin/pages/edit-outfit/outfit.bae4ecf811e44d68ac8ade3e6948571f</v>
      </c>
      <c r="F971" s="23" t="s">
        <v>349</v>
      </c>
      <c r="G971" s="23" t="s">
        <v>117</v>
      </c>
      <c r="H971" s="12" t="s">
        <v>117</v>
      </c>
      <c r="I971" s="12" t="b">
        <f>VLOOKUP(H971,'Partner info'!$A$3:$B$100,2,FALSE)</f>
        <v>1</v>
      </c>
      <c r="J971" s="13" t="s">
        <v>24</v>
      </c>
      <c r="K971" s="14" t="s">
        <v>25</v>
      </c>
      <c r="L971" s="15" t="s">
        <v>50</v>
      </c>
      <c r="M971" s="16"/>
      <c r="N971" s="16"/>
      <c r="O971" s="12">
        <v>1100</v>
      </c>
      <c r="P971" s="21">
        <v>150</v>
      </c>
      <c r="Q971" s="21" t="s">
        <v>190</v>
      </c>
      <c r="R971" s="18" t="b">
        <v>0</v>
      </c>
      <c r="S971" s="18" t="b">
        <v>0</v>
      </c>
      <c r="T971" s="18" t="b">
        <v>0</v>
      </c>
      <c r="U971" s="18" t="b">
        <v>0</v>
      </c>
    </row>
    <row r="972" spans="1:21" ht="12.75">
      <c r="A972" s="8" t="e">
        <f t="shared" ca="1" si="74"/>
        <v>#NAME?</v>
      </c>
      <c r="B972" s="19">
        <v>45188</v>
      </c>
      <c r="C972" s="22">
        <v>88200640</v>
      </c>
      <c r="D972" s="10" t="s">
        <v>2409</v>
      </c>
      <c r="E972" s="11" t="str">
        <f>CONCATENATE("https://fjong.com/admin/pages/edit-",LEFT(D972,FIND(".",D972) - 1),"/",D972)</f>
        <v>https://fjong.com/admin/pages/edit-outfit/outfit.bb1719a3be8e4cabad8ecd65fa8173c8</v>
      </c>
      <c r="F972" s="23" t="s">
        <v>2410</v>
      </c>
      <c r="G972" s="23" t="s">
        <v>906</v>
      </c>
      <c r="H972" s="12" t="s">
        <v>906</v>
      </c>
      <c r="I972" s="12" t="b">
        <f>VLOOKUP(H972,'Partner info'!$A$3:$B$100,2,FALSE)</f>
        <v>1</v>
      </c>
      <c r="J972" s="13" t="s">
        <v>24</v>
      </c>
      <c r="K972" s="14" t="s">
        <v>25</v>
      </c>
      <c r="L972" s="15" t="s">
        <v>50</v>
      </c>
      <c r="M972" s="16"/>
      <c r="N972" s="16"/>
      <c r="O972" s="12">
        <v>1700</v>
      </c>
      <c r="P972" s="21">
        <v>850</v>
      </c>
      <c r="Q972" s="21"/>
      <c r="R972" s="18" t="b">
        <v>0</v>
      </c>
      <c r="S972" s="18" t="b">
        <v>0</v>
      </c>
      <c r="T972" s="18" t="b">
        <v>0</v>
      </c>
      <c r="U972" s="18" t="b">
        <v>0</v>
      </c>
    </row>
    <row r="973" spans="1:21" ht="12.75">
      <c r="A973" s="8" t="e">
        <f t="shared" ca="1" si="74"/>
        <v>#NAME?</v>
      </c>
      <c r="B973" s="19">
        <v>44789</v>
      </c>
      <c r="C973" s="9">
        <v>88001674</v>
      </c>
      <c r="D973" s="10" t="s">
        <v>837</v>
      </c>
      <c r="E973" s="20" t="s">
        <v>838</v>
      </c>
      <c r="F973" s="12" t="s">
        <v>839</v>
      </c>
      <c r="G973" s="12" t="s">
        <v>294</v>
      </c>
      <c r="H973" s="12" t="s">
        <v>32</v>
      </c>
      <c r="I973" s="12" t="b">
        <f>VLOOKUP(H973,'Partner info'!$A$3:$B$100,2,FALSE)</f>
        <v>1</v>
      </c>
      <c r="J973" s="13" t="s">
        <v>24</v>
      </c>
      <c r="K973" s="14" t="s">
        <v>25</v>
      </c>
      <c r="L973" s="15" t="s">
        <v>50</v>
      </c>
      <c r="M973" s="16"/>
      <c r="N973" s="16"/>
      <c r="O973" s="12">
        <v>1700</v>
      </c>
      <c r="P973" s="12">
        <v>649</v>
      </c>
      <c r="Q973" s="21" t="s">
        <v>190</v>
      </c>
      <c r="R973" s="18" t="b">
        <v>0</v>
      </c>
      <c r="S973" s="18" t="b">
        <v>0</v>
      </c>
      <c r="T973" s="18" t="b">
        <v>0</v>
      </c>
      <c r="U973" s="18" t="b">
        <v>0</v>
      </c>
    </row>
    <row r="974" spans="1:21" ht="12.75">
      <c r="A974" s="8" t="e">
        <f t="shared" ca="1" si="74"/>
        <v>#NAME?</v>
      </c>
      <c r="B974" s="19">
        <v>45272</v>
      </c>
      <c r="C974" s="22">
        <v>88101357</v>
      </c>
      <c r="D974" s="10" t="s">
        <v>985</v>
      </c>
      <c r="E974" s="11" t="str">
        <f>CONCATENATE("https://fjong.com/admin/pages/edit-",LEFT(D974,FIND(".",D974) - 1),"/",D974)</f>
        <v>https://fjong.com/admin/pages/edit-outfit/outfit.bb3992b7b800439a9905047fa0a72536</v>
      </c>
      <c r="F974" s="23" t="s">
        <v>986</v>
      </c>
      <c r="G974" s="23" t="s">
        <v>987</v>
      </c>
      <c r="H974" s="12" t="s">
        <v>49</v>
      </c>
      <c r="I974" s="12" t="b">
        <f>VLOOKUP(H974,'Partner info'!$A$3:$B$100,2,FALSE)</f>
        <v>1</v>
      </c>
      <c r="J974" s="13" t="s">
        <v>24</v>
      </c>
      <c r="K974" s="14" t="s">
        <v>25</v>
      </c>
      <c r="L974" s="15" t="s">
        <v>50</v>
      </c>
      <c r="M974" s="16"/>
      <c r="N974" s="16"/>
      <c r="O974" s="12">
        <v>1500</v>
      </c>
      <c r="P974" s="12">
        <v>599</v>
      </c>
      <c r="Q974" s="21" t="s">
        <v>190</v>
      </c>
      <c r="R974" s="18" t="b">
        <v>0</v>
      </c>
      <c r="S974" s="18" t="b">
        <v>0</v>
      </c>
      <c r="T974" s="18" t="b">
        <v>0</v>
      </c>
      <c r="U974" s="18" t="b">
        <v>0</v>
      </c>
    </row>
    <row r="975" spans="1:21" ht="12.75">
      <c r="A975" s="8" t="e">
        <f t="shared" ca="1" si="74"/>
        <v>#NAME?</v>
      </c>
      <c r="B975" s="9" t="s">
        <v>20</v>
      </c>
      <c r="C975" s="24">
        <v>88000552</v>
      </c>
      <c r="D975" s="25" t="s">
        <v>2099</v>
      </c>
      <c r="E975" s="11" t="str">
        <f>CONCATENATE("https://fjong.com/admin/pages/edit-",LEFT(D975,FIND(".",D975) - 1),"/",D975)</f>
        <v>https://fjong.com/admin/pages/edit-outfit/outfit.bb7d7b6520799e66</v>
      </c>
      <c r="F975" s="26" t="s">
        <v>2100</v>
      </c>
      <c r="G975" s="26" t="s">
        <v>578</v>
      </c>
      <c r="H975" s="26" t="s">
        <v>32</v>
      </c>
      <c r="I975" s="12" t="b">
        <f>VLOOKUP(H975,'Partner info'!$A$3:$B$100,2,FALSE)</f>
        <v>1</v>
      </c>
      <c r="J975" s="13" t="s">
        <v>24</v>
      </c>
      <c r="K975" s="14" t="s">
        <v>25</v>
      </c>
      <c r="L975" s="15" t="s">
        <v>50</v>
      </c>
      <c r="M975" s="16"/>
      <c r="N975" s="16"/>
      <c r="O975" s="12">
        <v>1500</v>
      </c>
      <c r="P975" s="21">
        <v>750</v>
      </c>
      <c r="Q975" s="21"/>
      <c r="R975" s="18" t="b">
        <v>0</v>
      </c>
      <c r="S975" s="18" t="b">
        <v>0</v>
      </c>
      <c r="T975" s="18" t="b">
        <v>0</v>
      </c>
      <c r="U975" s="18" t="b">
        <v>0</v>
      </c>
    </row>
    <row r="976" spans="1:21" ht="12.75">
      <c r="A976" s="8" t="e">
        <f t="shared" ca="1" si="74"/>
        <v>#NAME?</v>
      </c>
      <c r="B976" s="9" t="s">
        <v>20</v>
      </c>
      <c r="C976" s="9">
        <v>10689995</v>
      </c>
      <c r="D976" s="10" t="s">
        <v>1627</v>
      </c>
      <c r="E976" s="11" t="str">
        <f>CONCATENATE("https://fjong.com/admin/pages/edit-",LEFT(D976,FIND(".",D976) - 1),"/",D976)</f>
        <v>https://fjong.com/admin/pages/edit-outfit/outfit.bb7ece13dc0d741c</v>
      </c>
      <c r="F976" s="12" t="s">
        <v>1628</v>
      </c>
      <c r="G976" s="12" t="s">
        <v>541</v>
      </c>
      <c r="H976" s="12" t="s">
        <v>32</v>
      </c>
      <c r="I976" s="12" t="b">
        <f>VLOOKUP(H976,'Partner info'!$A$3:$B$100,2,FALSE)</f>
        <v>1</v>
      </c>
      <c r="J976" s="13" t="s">
        <v>24</v>
      </c>
      <c r="K976" s="14" t="s">
        <v>25</v>
      </c>
      <c r="L976" s="15" t="s">
        <v>50</v>
      </c>
      <c r="M976" s="16"/>
      <c r="N976" s="16"/>
      <c r="O976" s="12">
        <v>2400</v>
      </c>
      <c r="P976" s="12">
        <v>849</v>
      </c>
      <c r="Q976" s="21" t="s">
        <v>190</v>
      </c>
      <c r="R976" s="18" t="b">
        <v>0</v>
      </c>
      <c r="S976" s="18" t="b">
        <v>0</v>
      </c>
      <c r="T976" s="18" t="b">
        <v>0</v>
      </c>
      <c r="U976" s="18" t="b">
        <v>0</v>
      </c>
    </row>
    <row r="977" spans="1:21" ht="12.75">
      <c r="A977" s="8" t="e">
        <f t="shared" ca="1" si="74"/>
        <v>#NAME?</v>
      </c>
      <c r="B977" s="9" t="s">
        <v>295</v>
      </c>
      <c r="C977" s="22">
        <v>89007545</v>
      </c>
      <c r="D977" s="23" t="s">
        <v>418</v>
      </c>
      <c r="E977" s="11" t="str">
        <f>CONCATENATE("https://fjong.com/admin/pages/edit-",LEFT(D977,FIND(".",D977) - 1),"/",D977)</f>
        <v>https://fjong.com/admin/pages/edit-outfit/outfit.bb851e53d0f74078be7126dd42d1bac4</v>
      </c>
      <c r="F977" s="23" t="s">
        <v>419</v>
      </c>
      <c r="G977" s="23" t="s">
        <v>294</v>
      </c>
      <c r="H977" s="12" t="s">
        <v>32</v>
      </c>
      <c r="I977" s="12" t="b">
        <f>VLOOKUP(H977,'Partner info'!$A$3:$B$100,2,FALSE)</f>
        <v>1</v>
      </c>
      <c r="J977" s="13" t="s">
        <v>24</v>
      </c>
      <c r="K977" s="14" t="s">
        <v>25</v>
      </c>
      <c r="L977" s="15" t="s">
        <v>38</v>
      </c>
      <c r="M977" s="16"/>
      <c r="N977" s="16"/>
      <c r="O977" s="12">
        <v>2000</v>
      </c>
      <c r="P977" s="21">
        <v>400</v>
      </c>
      <c r="Q977" s="21" t="s">
        <v>52</v>
      </c>
      <c r="R977" s="18" t="b">
        <v>0</v>
      </c>
      <c r="S977" s="18" t="b">
        <v>1</v>
      </c>
      <c r="T977" s="18" t="b">
        <v>1</v>
      </c>
      <c r="U977" s="18" t="b">
        <v>1</v>
      </c>
    </row>
    <row r="978" spans="1:21" ht="12.75">
      <c r="A978" s="1" t="e">
        <f t="shared" ca="1" si="74"/>
        <v>#NAME?</v>
      </c>
      <c r="B978" s="19" t="s">
        <v>20</v>
      </c>
      <c r="C978" s="9">
        <v>88000757</v>
      </c>
      <c r="D978" s="10" t="s">
        <v>2025</v>
      </c>
      <c r="E978" s="20" t="str">
        <f>CONCATENATE("https://fjong.com/admin/pages/edit-",LEFT(D978,FIND(".",D978) - 1),"/",D978)</f>
        <v>https://fjong.com/admin/pages/edit-outfit/outfit.bbea5e265ac18aef</v>
      </c>
      <c r="F978" s="12" t="s">
        <v>2026</v>
      </c>
      <c r="G978" s="12" t="s">
        <v>1595</v>
      </c>
      <c r="H978" s="12" t="s">
        <v>32</v>
      </c>
      <c r="I978" s="12" t="b">
        <f>VLOOKUP(H978,'Partner info'!$A$3:$B$100,2,FALSE)</f>
        <v>1</v>
      </c>
      <c r="J978" s="13" t="s">
        <v>24</v>
      </c>
      <c r="K978" s="14" t="s">
        <v>25</v>
      </c>
      <c r="L978" s="15" t="s">
        <v>50</v>
      </c>
      <c r="M978" s="16"/>
      <c r="N978" s="16"/>
      <c r="O978" s="12"/>
      <c r="P978" s="12">
        <v>750</v>
      </c>
      <c r="Q978" s="21" t="s">
        <v>190</v>
      </c>
      <c r="R978" s="18" t="b">
        <v>0</v>
      </c>
      <c r="S978" s="18" t="b">
        <v>0</v>
      </c>
      <c r="T978" s="18" t="b">
        <v>0</v>
      </c>
      <c r="U978" s="18" t="b">
        <v>0</v>
      </c>
    </row>
    <row r="979" spans="1:21" ht="12.75">
      <c r="A979" s="1" t="e">
        <f t="shared" ca="1" si="74"/>
        <v>#NAME?</v>
      </c>
      <c r="B979" s="19">
        <v>44729</v>
      </c>
      <c r="C979" s="9">
        <v>88001208</v>
      </c>
      <c r="D979" s="10" t="s">
        <v>763</v>
      </c>
      <c r="E979" s="20" t="str">
        <f>CONCATENATE("https://fjong.com/admin/pages/edit-",LEFT(D979,FIND(".",D979) - 1),"/",D979)</f>
        <v>https://fjong.com/admin/pages/edit-outfit/outfit.bc074935620bc658</v>
      </c>
      <c r="F979" s="12" t="s">
        <v>764</v>
      </c>
      <c r="G979" s="12" t="s">
        <v>294</v>
      </c>
      <c r="H979" s="12" t="s">
        <v>32</v>
      </c>
      <c r="I979" s="12" t="b">
        <f>VLOOKUP(H979,'Partner info'!$A$3:$B$100,2,FALSE)</f>
        <v>1</v>
      </c>
      <c r="J979" s="13" t="s">
        <v>24</v>
      </c>
      <c r="K979" s="14" t="s">
        <v>25</v>
      </c>
      <c r="L979" s="15" t="s">
        <v>50</v>
      </c>
      <c r="M979" s="16"/>
      <c r="N979" s="16"/>
      <c r="O979" s="12"/>
      <c r="P979" s="12">
        <v>750</v>
      </c>
      <c r="Q979" s="21" t="s">
        <v>190</v>
      </c>
      <c r="R979" s="18" t="b">
        <v>0</v>
      </c>
      <c r="S979" s="18" t="b">
        <v>0</v>
      </c>
      <c r="T979" s="18" t="b">
        <v>0</v>
      </c>
      <c r="U979" s="18" t="b">
        <v>0</v>
      </c>
    </row>
    <row r="980" spans="1:21" ht="12.75">
      <c r="A980" s="1" t="e">
        <f t="shared" ca="1" si="74"/>
        <v>#NAME?</v>
      </c>
      <c r="B980" s="9" t="s">
        <v>20</v>
      </c>
      <c r="C980" s="9">
        <v>88000783</v>
      </c>
      <c r="D980" s="10" t="s">
        <v>719</v>
      </c>
      <c r="E980" s="11" t="str">
        <f>CONCATENATE("https://fjong.com/admin/pages/edit-",LEFT(D980,FIND(".",D980) - 1),"/",D980)</f>
        <v>https://fjong.com/admin/pages/edit-outfit/outfit.bc206d94b57448cda9406458a264710d</v>
      </c>
      <c r="F980" s="12" t="s">
        <v>720</v>
      </c>
      <c r="G980" s="12" t="s">
        <v>427</v>
      </c>
      <c r="H980" s="12" t="s">
        <v>427</v>
      </c>
      <c r="I980" s="12" t="b">
        <f>VLOOKUP(H980,'Partner info'!$A$3:$B$100,2,FALSE)</f>
        <v>1</v>
      </c>
      <c r="J980" s="13" t="s">
        <v>24</v>
      </c>
      <c r="K980" s="14" t="s">
        <v>25</v>
      </c>
      <c r="L980" s="15" t="s">
        <v>50</v>
      </c>
      <c r="M980" s="16"/>
      <c r="N980" s="16"/>
      <c r="O980" s="12"/>
      <c r="P980" s="12">
        <v>750</v>
      </c>
      <c r="Q980" s="21" t="s">
        <v>190</v>
      </c>
      <c r="R980" s="18" t="b">
        <v>0</v>
      </c>
      <c r="S980" s="18" t="b">
        <v>0</v>
      </c>
      <c r="T980" s="18" t="b">
        <v>0</v>
      </c>
      <c r="U980" s="18" t="b">
        <v>0</v>
      </c>
    </row>
    <row r="981" spans="1:21" ht="12.75">
      <c r="A981" s="1" t="e">
        <f t="shared" ca="1" si="74"/>
        <v>#NAME?</v>
      </c>
      <c r="B981" s="9" t="s">
        <v>3078</v>
      </c>
      <c r="C981" s="22">
        <v>88101016</v>
      </c>
      <c r="D981" s="10" t="s">
        <v>3365</v>
      </c>
      <c r="E981" s="11" t="str">
        <f>CONCATENATE("https://fjong.com/admin/pages/edit-",LEFT(D981,FIND(".",D981) - 1),"/",D981)</f>
        <v>https://fjong.com/admin/pages/edit-outfit/outfit.bc6b1359d60a4962856d6ccb1f3c01f0</v>
      </c>
      <c r="F981" s="23" t="s">
        <v>3366</v>
      </c>
      <c r="G981" s="23" t="s">
        <v>347</v>
      </c>
      <c r="H981" s="12" t="s">
        <v>57</v>
      </c>
      <c r="I981" s="12" t="b">
        <f>VLOOKUP(H981,'Partner info'!$A$3:$B$100,2,FALSE)</f>
        <v>1</v>
      </c>
      <c r="J981" s="13" t="s">
        <v>24</v>
      </c>
      <c r="K981" s="14" t="s">
        <v>25</v>
      </c>
      <c r="L981" s="15" t="s">
        <v>50</v>
      </c>
      <c r="M981" s="16"/>
      <c r="N981" s="16"/>
      <c r="O981" s="12"/>
      <c r="P981" s="12">
        <v>750</v>
      </c>
      <c r="Q981" s="21" t="s">
        <v>190</v>
      </c>
      <c r="R981" s="18" t="b">
        <v>0</v>
      </c>
      <c r="S981" s="18" t="b">
        <v>0</v>
      </c>
      <c r="T981" s="18" t="b">
        <v>0</v>
      </c>
      <c r="U981" s="18" t="b">
        <v>0</v>
      </c>
    </row>
    <row r="982" spans="1:21" ht="12.75">
      <c r="A982" s="1" t="e">
        <f t="shared" ca="1" si="74"/>
        <v>#NAME?</v>
      </c>
      <c r="B982" s="19">
        <v>45061</v>
      </c>
      <c r="C982" s="22">
        <v>89005042</v>
      </c>
      <c r="D982" s="10" t="s">
        <v>2647</v>
      </c>
      <c r="E982" s="11" t="str">
        <f>CONCATENATE("https://fjong.com/admin/pages/edit-",LEFT(D982,FIND(".",D982) - 1),"/",D982)</f>
        <v>https://fjong.com/admin/pages/edit-outfit/outfit.bcad3cc8ecd34b45af25435801fe8624</v>
      </c>
      <c r="F982" s="23" t="s">
        <v>2646</v>
      </c>
      <c r="G982" s="23" t="s">
        <v>199</v>
      </c>
      <c r="H982" s="12" t="s">
        <v>199</v>
      </c>
      <c r="I982" s="12" t="b">
        <f>VLOOKUP(H982,'Partner info'!$A$3:$B$100,2,FALSE)</f>
        <v>1</v>
      </c>
      <c r="J982" s="13" t="s">
        <v>24</v>
      </c>
      <c r="K982" s="14" t="s">
        <v>25</v>
      </c>
      <c r="L982" s="15" t="s">
        <v>50</v>
      </c>
      <c r="M982" s="16"/>
      <c r="N982" s="16"/>
      <c r="O982" s="12"/>
      <c r="P982" s="12">
        <v>750</v>
      </c>
      <c r="Q982" s="21" t="s">
        <v>190</v>
      </c>
      <c r="R982" s="18" t="b">
        <v>0</v>
      </c>
      <c r="S982" s="18" t="b">
        <v>0</v>
      </c>
      <c r="T982" s="18" t="b">
        <v>0</v>
      </c>
      <c r="U982" s="18" t="b">
        <v>0</v>
      </c>
    </row>
    <row r="983" spans="1:21" ht="12.75">
      <c r="A983" s="1" t="e">
        <f t="shared" ca="1" si="74"/>
        <v>#NAME?</v>
      </c>
      <c r="B983" s="19">
        <v>45184</v>
      </c>
      <c r="C983" s="22">
        <v>89005576</v>
      </c>
      <c r="D983" s="81" t="s">
        <v>2949</v>
      </c>
      <c r="E983" s="11" t="str">
        <f>CONCATENATE("https://fjong.com/admin/pages/edit-",LEFT(D983,FIND(".",D983) - 1),"/",D983)</f>
        <v>https://fjong.com/admin/pages/edit-outfit/outfit.bcae5965c3d74c408f20b56e386e8743</v>
      </c>
      <c r="F983" s="82" t="s">
        <v>2815</v>
      </c>
      <c r="G983" s="23" t="s">
        <v>2705</v>
      </c>
      <c r="H983" s="83" t="s">
        <v>2816</v>
      </c>
      <c r="I983" s="12" t="b">
        <f>VLOOKUP(H983,'Partner info'!$A$3:$B$100,2,FALSE)</f>
        <v>1</v>
      </c>
      <c r="J983" s="13" t="s">
        <v>24</v>
      </c>
      <c r="K983" s="14" t="s">
        <v>25</v>
      </c>
      <c r="L983" s="15" t="s">
        <v>50</v>
      </c>
      <c r="M983" s="16"/>
      <c r="N983" s="16"/>
      <c r="O983" s="12"/>
      <c r="P983" s="12">
        <v>750</v>
      </c>
      <c r="Q983" s="21" t="s">
        <v>190</v>
      </c>
      <c r="R983" s="18" t="b">
        <v>0</v>
      </c>
      <c r="S983" s="18" t="b">
        <v>0</v>
      </c>
      <c r="T983" s="18" t="b">
        <v>0</v>
      </c>
      <c r="U983" s="18" t="b">
        <v>0</v>
      </c>
    </row>
    <row r="984" spans="1:21" ht="12.75">
      <c r="A984" s="1" t="e">
        <f t="shared" ca="1" si="74"/>
        <v>#NAME?</v>
      </c>
      <c r="B984" s="9" t="s">
        <v>3078</v>
      </c>
      <c r="C984" s="22">
        <v>88001892</v>
      </c>
      <c r="D984" s="10" t="s">
        <v>3380</v>
      </c>
      <c r="E984" s="11" t="str">
        <f>CONCATENATE("https://fjong.com/admin/pages/edit-",LEFT(D984,FIND(".",D984) - 1),"/",D984)</f>
        <v>https://fjong.com/admin/pages/edit-outfit/outfit.bd029e8ff7cc4341bf48b2afaa0d9946</v>
      </c>
      <c r="F984" s="23" t="s">
        <v>3381</v>
      </c>
      <c r="G984" s="23" t="s">
        <v>364</v>
      </c>
      <c r="H984" s="12" t="s">
        <v>32</v>
      </c>
      <c r="I984" s="12" t="b">
        <f>VLOOKUP(H984,'Partner info'!$A$3:$B$100,2,FALSE)</f>
        <v>1</v>
      </c>
      <c r="J984" s="13" t="s">
        <v>24</v>
      </c>
      <c r="K984" s="14" t="s">
        <v>25</v>
      </c>
      <c r="L984" s="15" t="s">
        <v>50</v>
      </c>
      <c r="M984" s="16"/>
      <c r="N984" s="16"/>
      <c r="O984" s="12"/>
      <c r="P984" s="12">
        <v>750</v>
      </c>
      <c r="Q984" s="21" t="s">
        <v>190</v>
      </c>
      <c r="R984" s="18" t="b">
        <v>0</v>
      </c>
      <c r="S984" s="18" t="b">
        <v>0</v>
      </c>
      <c r="T984" s="18" t="b">
        <v>0</v>
      </c>
      <c r="U984" s="18" t="b">
        <v>0</v>
      </c>
    </row>
    <row r="985" spans="1:21" ht="12.75">
      <c r="A985" s="1" t="e">
        <f t="shared" ca="1" si="74"/>
        <v>#NAME?</v>
      </c>
      <c r="B985" s="19">
        <v>44803</v>
      </c>
      <c r="C985" s="9">
        <v>89001945</v>
      </c>
      <c r="D985" s="10" t="s">
        <v>893</v>
      </c>
      <c r="E985" s="20" t="s">
        <v>894</v>
      </c>
      <c r="F985" s="12" t="s">
        <v>895</v>
      </c>
      <c r="G985" s="12" t="s">
        <v>294</v>
      </c>
      <c r="H985" s="12" t="s">
        <v>32</v>
      </c>
      <c r="I985" s="12" t="b">
        <f>VLOOKUP(H985,'Partner info'!$A$3:$B$100,2,FALSE)</f>
        <v>1</v>
      </c>
      <c r="J985" s="13" t="s">
        <v>24</v>
      </c>
      <c r="K985" s="14" t="s">
        <v>25</v>
      </c>
      <c r="L985" s="15" t="s">
        <v>338</v>
      </c>
      <c r="M985" s="16"/>
      <c r="N985" s="16"/>
      <c r="O985" s="12">
        <v>3800</v>
      </c>
      <c r="P985" s="12">
        <v>1049</v>
      </c>
      <c r="Q985" s="21" t="s">
        <v>52</v>
      </c>
      <c r="R985" s="18" t="b">
        <v>0</v>
      </c>
      <c r="S985" s="18" t="b">
        <v>1</v>
      </c>
      <c r="T985" s="18" t="b">
        <v>1</v>
      </c>
      <c r="U985" s="18" t="b">
        <v>1</v>
      </c>
    </row>
    <row r="986" spans="1:21" ht="12.75">
      <c r="A986" s="8" t="e">
        <f t="shared" ca="1" si="74"/>
        <v>#NAME?</v>
      </c>
      <c r="B986" s="19">
        <v>45061</v>
      </c>
      <c r="C986" s="22">
        <v>89004387</v>
      </c>
      <c r="D986" s="10" t="s">
        <v>2914</v>
      </c>
      <c r="E986" s="11" t="str">
        <f>CONCATENATE("https://fjong.com/admin/pages/edit-",LEFT(D986,FIND(".",D986) - 1),"/",D986)</f>
        <v>https://fjong.com/admin/pages/edit-outfit/outfit.bd0d4d116295450a8bc764614fe82854</v>
      </c>
      <c r="F986" s="23" t="s">
        <v>2915</v>
      </c>
      <c r="G986" s="23" t="s">
        <v>2219</v>
      </c>
      <c r="H986" s="12" t="s">
        <v>573</v>
      </c>
      <c r="I986" s="12" t="b">
        <f>VLOOKUP(H986,'Partner info'!$A$3:$B$100,2,FALSE)</f>
        <v>1</v>
      </c>
      <c r="J986" s="13" t="s">
        <v>24</v>
      </c>
      <c r="K986" s="14" t="s">
        <v>25</v>
      </c>
      <c r="L986" s="15" t="s">
        <v>445</v>
      </c>
      <c r="M986" s="16"/>
      <c r="N986" s="16"/>
      <c r="O986" s="12">
        <v>3800</v>
      </c>
      <c r="P986" s="12">
        <v>1249</v>
      </c>
      <c r="Q986" s="21" t="s">
        <v>52</v>
      </c>
      <c r="R986" s="18" t="b">
        <v>0</v>
      </c>
      <c r="S986" s="18" t="b">
        <v>1</v>
      </c>
      <c r="T986" s="18" t="b">
        <v>1</v>
      </c>
      <c r="U986" s="18" t="b">
        <v>1</v>
      </c>
    </row>
    <row r="987" spans="1:21" ht="12.75">
      <c r="A987" s="1" t="e">
        <f t="shared" ca="1" si="74"/>
        <v>#NAME?</v>
      </c>
      <c r="B987" s="9" t="s">
        <v>20</v>
      </c>
      <c r="C987" s="9" t="s">
        <v>28</v>
      </c>
      <c r="D987" s="10" t="s">
        <v>29</v>
      </c>
      <c r="E987" s="11" t="str">
        <f>CONCATENATE("https://fjong.com/admin/pages/edit-",LEFT(D987,FIND(".",D987) - 1),"/",D987)</f>
        <v>https://fjong.com/admin/pages/edit-outfit/outfit.bd1b529947a7b869</v>
      </c>
      <c r="F987" s="12" t="s">
        <v>30</v>
      </c>
      <c r="G987" s="12" t="s">
        <v>31</v>
      </c>
      <c r="H987" s="12" t="s">
        <v>32</v>
      </c>
      <c r="I987" s="12" t="b">
        <f>VLOOKUP(H987,'Partner info'!$A$3:$B$100,2,FALSE)</f>
        <v>1</v>
      </c>
      <c r="J987" s="13" t="s">
        <v>24</v>
      </c>
      <c r="K987" s="14" t="s">
        <v>25</v>
      </c>
      <c r="L987" s="15" t="s">
        <v>445</v>
      </c>
      <c r="M987" s="16"/>
      <c r="N987" s="16" t="s">
        <v>2318</v>
      </c>
      <c r="O987" s="21">
        <v>3400</v>
      </c>
      <c r="P987" s="21">
        <f t="shared" ref="P987:P988" si="75">O987-(O987*0.6)</f>
        <v>1360</v>
      </c>
      <c r="Q987" s="21" t="s">
        <v>52</v>
      </c>
      <c r="R987" s="18" t="b">
        <v>0</v>
      </c>
      <c r="S987" s="18" t="b">
        <v>1</v>
      </c>
      <c r="T987" s="18" t="b">
        <v>1</v>
      </c>
      <c r="U987" s="18" t="b">
        <v>1</v>
      </c>
    </row>
    <row r="988" spans="1:21" ht="12.75">
      <c r="A988" s="1" t="e">
        <f t="shared" ca="1" si="74"/>
        <v>#NAME?</v>
      </c>
      <c r="B988" s="19">
        <v>44858</v>
      </c>
      <c r="C988" s="9">
        <v>88000651</v>
      </c>
      <c r="D988" s="10" t="s">
        <v>1629</v>
      </c>
      <c r="E988" s="20" t="s">
        <v>1630</v>
      </c>
      <c r="F988" s="12" t="s">
        <v>1631</v>
      </c>
      <c r="G988" s="12" t="s">
        <v>294</v>
      </c>
      <c r="H988" s="12" t="s">
        <v>32</v>
      </c>
      <c r="I988" s="12" t="b">
        <f>VLOOKUP(H988,'Partner info'!$A$3:$B$100,2,FALSE)</f>
        <v>1</v>
      </c>
      <c r="J988" s="13" t="s">
        <v>24</v>
      </c>
      <c r="K988" s="14" t="s">
        <v>25</v>
      </c>
      <c r="L988" s="15" t="s">
        <v>445</v>
      </c>
      <c r="M988" s="16"/>
      <c r="N988" s="16" t="s">
        <v>2318</v>
      </c>
      <c r="O988" s="21">
        <v>1950</v>
      </c>
      <c r="P988" s="21">
        <f t="shared" si="75"/>
        <v>780</v>
      </c>
      <c r="Q988" s="21" t="s">
        <v>52</v>
      </c>
      <c r="R988" s="18" t="b">
        <v>0</v>
      </c>
      <c r="S988" s="18" t="b">
        <v>1</v>
      </c>
      <c r="T988" s="18" t="b">
        <v>1</v>
      </c>
      <c r="U988" s="18" t="b">
        <v>1</v>
      </c>
    </row>
    <row r="989" spans="1:21" ht="12.75">
      <c r="A989" s="8" t="e">
        <f t="shared" ca="1" si="74"/>
        <v>#NAME?</v>
      </c>
      <c r="B989" s="9" t="s">
        <v>3078</v>
      </c>
      <c r="C989" s="22">
        <v>89013410</v>
      </c>
      <c r="D989" s="10" t="s">
        <v>3186</v>
      </c>
      <c r="E989" s="11" t="str">
        <f>CONCATENATE("https://fjong.com/admin/pages/edit-",LEFT(D989,FIND(".",D989) - 1),"/",D989)</f>
        <v>https://fjong.com/admin/pages/edit-outfit/outfit.bd33fc50719945bda219e59dc564773c</v>
      </c>
      <c r="F989" s="23" t="s">
        <v>3187</v>
      </c>
      <c r="G989" s="23" t="s">
        <v>99</v>
      </c>
      <c r="H989" s="12" t="s">
        <v>89</v>
      </c>
      <c r="I989" s="12" t="b">
        <f>VLOOKUP(H989,'Partner info'!$A$3:$B$100,2,FALSE)</f>
        <v>1</v>
      </c>
      <c r="J989" s="13" t="s">
        <v>24</v>
      </c>
      <c r="K989" s="14" t="s">
        <v>61</v>
      </c>
      <c r="L989" s="15"/>
      <c r="M989" s="28" t="e">
        <f t="shared" ref="M989:M990" ca="1" si="76">_xludf.IFS(L989="4 - minor defects","&lt;Please add description&gt;",L989="5 - damaged","&lt;Please add description&gt;",L989="6 - redesigned","&lt;Please add description&gt;",L989="1 - as new"," ",L989="2 - very good condition"," ",L989="3 - good condition"," ",L989=""," ")</f>
        <v>#NAME?</v>
      </c>
      <c r="N989" s="28" t="s">
        <v>2748</v>
      </c>
      <c r="O989" s="24"/>
      <c r="P989" s="24">
        <v>600</v>
      </c>
      <c r="Q989" s="24"/>
      <c r="R989" s="18" t="b">
        <v>0</v>
      </c>
      <c r="S989" s="18" t="b">
        <v>0</v>
      </c>
      <c r="T989" s="18" t="b">
        <v>0</v>
      </c>
      <c r="U989" s="18" t="b">
        <v>0</v>
      </c>
    </row>
    <row r="990" spans="1:21" ht="12.75">
      <c r="A990" s="8" t="e">
        <f t="shared" ca="1" si="74"/>
        <v>#NAME?</v>
      </c>
      <c r="B990" s="57">
        <v>44936</v>
      </c>
      <c r="C990" s="43">
        <v>10689661</v>
      </c>
      <c r="D990" s="44" t="s">
        <v>962</v>
      </c>
      <c r="E990" s="58" t="s">
        <v>963</v>
      </c>
      <c r="F990" s="46" t="s">
        <v>964</v>
      </c>
      <c r="G990" s="46" t="s">
        <v>99</v>
      </c>
      <c r="H990" s="46" t="s">
        <v>99</v>
      </c>
      <c r="I990" s="12" t="b">
        <f>VLOOKUP(H990,'Partner info'!$A$3:$B$100,2,FALSE)</f>
        <v>0</v>
      </c>
      <c r="J990" s="47" t="s">
        <v>24</v>
      </c>
      <c r="K990" s="14" t="s">
        <v>61</v>
      </c>
      <c r="L990" s="15"/>
      <c r="M990" s="28" t="e">
        <f t="shared" ca="1" si="76"/>
        <v>#NAME?</v>
      </c>
      <c r="N990" s="28"/>
      <c r="O990" s="24"/>
      <c r="P990" s="24">
        <v>400</v>
      </c>
      <c r="Q990" s="24"/>
      <c r="R990" s="18" t="b">
        <v>0</v>
      </c>
      <c r="S990" s="18" t="b">
        <v>0</v>
      </c>
      <c r="T990" s="18" t="b">
        <v>0</v>
      </c>
      <c r="U990" s="18" t="b">
        <v>0</v>
      </c>
    </row>
    <row r="991" spans="1:21" ht="12.75">
      <c r="A991" s="8" t="e">
        <f t="shared" ca="1" si="74"/>
        <v>#NAME?</v>
      </c>
      <c r="B991" s="19">
        <v>45188</v>
      </c>
      <c r="C991" s="22">
        <v>88200884</v>
      </c>
      <c r="D991" s="10" t="s">
        <v>3065</v>
      </c>
      <c r="E991" s="11" t="str">
        <f>CONCATENATE("https://fjong.com/admin/pages/edit-",LEFT(D991,FIND(".",D991) - 1),"/",D991)</f>
        <v>https://fjong.com/admin/pages/edit-outfit/outfit.bd95c78b84dd480fabc161a7a8cd3531</v>
      </c>
      <c r="F991" s="23" t="s">
        <v>3066</v>
      </c>
      <c r="G991" s="23" t="s">
        <v>31</v>
      </c>
      <c r="H991" s="23" t="s">
        <v>31</v>
      </c>
      <c r="I991" s="12" t="b">
        <f>VLOOKUP(H991,'Partner info'!$A$3:$B$100,2,FALSE)</f>
        <v>1</v>
      </c>
      <c r="J991" s="13" t="s">
        <v>24</v>
      </c>
      <c r="K991" s="14" t="s">
        <v>61</v>
      </c>
      <c r="L991" s="15"/>
      <c r="M991" s="16"/>
      <c r="N991" s="16"/>
      <c r="O991" s="12">
        <v>3000</v>
      </c>
      <c r="P991" s="12"/>
      <c r="Q991" s="12"/>
      <c r="R991" s="18" t="b">
        <v>0</v>
      </c>
      <c r="S991" s="18" t="b">
        <v>0</v>
      </c>
      <c r="T991" s="18" t="b">
        <v>0</v>
      </c>
      <c r="U991" s="18" t="b">
        <v>0</v>
      </c>
    </row>
    <row r="992" spans="1:21" ht="12.75">
      <c r="A992" s="8" t="e">
        <f t="shared" ca="1" si="74"/>
        <v>#NAME?</v>
      </c>
      <c r="B992" s="9" t="s">
        <v>295</v>
      </c>
      <c r="C992" s="22">
        <v>88001686</v>
      </c>
      <c r="D992" s="10" t="s">
        <v>1442</v>
      </c>
      <c r="E992" s="11" t="str">
        <f>CONCATENATE("https://fjong.com/admin/pages/edit-",LEFT(D992,FIND(".",D992) - 1),"/",D992)</f>
        <v>https://fjong.com/admin/pages/edit-outfit/outfit.bdd5835c2df56005</v>
      </c>
      <c r="F992" s="23" t="s">
        <v>1443</v>
      </c>
      <c r="G992" s="23" t="s">
        <v>1444</v>
      </c>
      <c r="H992" s="12" t="s">
        <v>299</v>
      </c>
      <c r="I992" s="12" t="b">
        <f>VLOOKUP(H992,'Partner info'!$A$3:$B$100,2,FALSE)</f>
        <v>1</v>
      </c>
      <c r="J992" s="13" t="s">
        <v>24</v>
      </c>
      <c r="K992" s="14" t="s">
        <v>61</v>
      </c>
      <c r="L992" s="15"/>
      <c r="M992" s="16"/>
      <c r="N992" s="16"/>
      <c r="O992" s="12">
        <v>2000</v>
      </c>
      <c r="P992" s="12"/>
      <c r="Q992" s="12"/>
      <c r="R992" s="18" t="b">
        <v>0</v>
      </c>
      <c r="S992" s="18" t="b">
        <v>0</v>
      </c>
      <c r="T992" s="18" t="b">
        <v>0</v>
      </c>
      <c r="U992" s="18" t="b">
        <v>0</v>
      </c>
    </row>
    <row r="993" spans="1:21" ht="12.75">
      <c r="A993" s="8" t="e">
        <f t="shared" ca="1" si="74"/>
        <v>#NAME?</v>
      </c>
      <c r="B993" s="9" t="s">
        <v>20</v>
      </c>
      <c r="C993" s="9">
        <v>88000986</v>
      </c>
      <c r="D993" s="10" t="s">
        <v>738</v>
      </c>
      <c r="E993" s="11" t="str">
        <f>CONCATENATE("https://fjong.com/admin/pages/edit-",LEFT(D993,FIND(".",D993) - 1),"/",D993)</f>
        <v>https://fjong.com/admin/pages/edit-outfit/outfit.bdeec1ffb345de6c</v>
      </c>
      <c r="F993" s="12" t="s">
        <v>739</v>
      </c>
      <c r="G993" s="12" t="s">
        <v>740</v>
      </c>
      <c r="H993" s="12" t="s">
        <v>32</v>
      </c>
      <c r="I993" s="12" t="b">
        <f>VLOOKUP(H993,'Partner info'!$A$3:$B$100,2,FALSE)</f>
        <v>1</v>
      </c>
      <c r="J993" s="13" t="s">
        <v>24</v>
      </c>
      <c r="K993" s="14" t="s">
        <v>25</v>
      </c>
      <c r="L993" s="15"/>
      <c r="M993" s="16" t="e">
        <f ca="1">_xludf.IFS(L993="4 - minor defects","&lt;Please add description&gt;",L993="5 - damaged","&lt;Please add description&gt;",L993="6 - redesigned","&lt;Please add description&gt;",L993="1 - as new"," ",L993="2 - very good condition"," ",L993="3 - good condition"," ",L993=""," ")</f>
        <v>#NAME?</v>
      </c>
      <c r="N993" s="16"/>
      <c r="O993" s="12">
        <v>2000</v>
      </c>
      <c r="P993" s="12">
        <v>449</v>
      </c>
      <c r="Q993" s="12"/>
      <c r="R993" s="18" t="b">
        <v>1</v>
      </c>
      <c r="S993" s="18" t="b">
        <v>0</v>
      </c>
      <c r="T993" s="18" t="b">
        <v>0</v>
      </c>
      <c r="U993" s="18" t="b">
        <v>0</v>
      </c>
    </row>
    <row r="994" spans="1:21" ht="12.75">
      <c r="A994" s="1" t="e">
        <f t="shared" ca="1" si="74"/>
        <v>#NAME?</v>
      </c>
      <c r="B994" s="9" t="s">
        <v>3078</v>
      </c>
      <c r="C994" s="22">
        <v>89005001</v>
      </c>
      <c r="D994" s="10" t="s">
        <v>3254</v>
      </c>
      <c r="E994" s="11" t="str">
        <f>CONCATENATE("https://fjong.com/admin/pages/edit-",LEFT(D994,FIND(".",D994) - 1),"/",D994)</f>
        <v>https://fjong.com/admin/pages/edit-outfit/outfit.be0e9415131e42b499b3995b3d4e572f</v>
      </c>
      <c r="F994" s="23" t="s">
        <v>3255</v>
      </c>
      <c r="G994" s="23" t="s">
        <v>326</v>
      </c>
      <c r="H994" s="12" t="s">
        <v>326</v>
      </c>
      <c r="I994" s="12" t="b">
        <f>VLOOKUP(H994,'Partner info'!$A$3:$B$100,2,FALSE)</f>
        <v>1</v>
      </c>
      <c r="J994" s="13" t="s">
        <v>24</v>
      </c>
      <c r="K994" s="14" t="s">
        <v>25</v>
      </c>
      <c r="L994" s="15"/>
      <c r="M994" s="16"/>
      <c r="N994" s="16"/>
      <c r="O994" s="12">
        <v>1900</v>
      </c>
      <c r="P994" s="21">
        <v>500</v>
      </c>
      <c r="Q994" s="21"/>
      <c r="R994" s="18" t="b">
        <v>0</v>
      </c>
      <c r="S994" s="18" t="b">
        <v>0</v>
      </c>
      <c r="T994" s="18" t="b">
        <v>0</v>
      </c>
      <c r="U994" s="18" t="b">
        <v>0</v>
      </c>
    </row>
    <row r="995" spans="1:21" ht="12.75">
      <c r="A995" s="1" t="e">
        <f t="shared" ca="1" si="74"/>
        <v>#NAME?</v>
      </c>
      <c r="B995" s="19">
        <v>44938</v>
      </c>
      <c r="C995" s="9">
        <v>88001697</v>
      </c>
      <c r="D995" s="10" t="s">
        <v>1475</v>
      </c>
      <c r="E995" s="20" t="s">
        <v>1476</v>
      </c>
      <c r="F995" s="12" t="s">
        <v>1477</v>
      </c>
      <c r="G995" s="12" t="s">
        <v>31</v>
      </c>
      <c r="H995" s="12" t="s">
        <v>32</v>
      </c>
      <c r="I995" s="12" t="b">
        <f>VLOOKUP(H995,'Partner info'!$A$3:$B$100,2,FALSE)</f>
        <v>1</v>
      </c>
      <c r="J995" s="13" t="s">
        <v>24</v>
      </c>
      <c r="K995" s="14" t="s">
        <v>25</v>
      </c>
      <c r="L995" s="15"/>
      <c r="M995" s="16"/>
      <c r="N995" s="16"/>
      <c r="O995" s="12">
        <v>2500</v>
      </c>
      <c r="P995" s="21">
        <v>2500</v>
      </c>
      <c r="Q995" s="21" t="s">
        <v>190</v>
      </c>
      <c r="R995" s="18" t="b">
        <v>0</v>
      </c>
      <c r="S995" s="18" t="b">
        <v>0</v>
      </c>
      <c r="T995" s="18" t="b">
        <v>0</v>
      </c>
      <c r="U995" s="18" t="b">
        <v>0</v>
      </c>
    </row>
    <row r="996" spans="1:21" ht="12.75">
      <c r="A996" s="1" t="e">
        <f t="shared" ca="1" si="74"/>
        <v>#NAME?</v>
      </c>
      <c r="B996" s="9" t="s">
        <v>20</v>
      </c>
      <c r="C996" s="24">
        <v>88001770</v>
      </c>
      <c r="D996" s="25" t="s">
        <v>543</v>
      </c>
      <c r="E996" s="11" t="str">
        <f>CONCATENATE("https://fjong.com/admin/pages/edit-",LEFT(D996,FIND(".",D996) - 1),"/",D996)</f>
        <v>https://fjong.com/admin/pages/edit-outfit/outfit.be2d3fe01a8e6fcb</v>
      </c>
      <c r="F996" s="26" t="s">
        <v>544</v>
      </c>
      <c r="G996" s="26" t="s">
        <v>541</v>
      </c>
      <c r="H996" s="26" t="s">
        <v>32</v>
      </c>
      <c r="I996" s="12" t="b">
        <f>VLOOKUP(H996,'Partner info'!$A$3:$B$100,2,FALSE)</f>
        <v>1</v>
      </c>
      <c r="J996" s="13" t="s">
        <v>24</v>
      </c>
      <c r="K996" s="14" t="s">
        <v>25</v>
      </c>
      <c r="L996" s="15"/>
      <c r="M996" s="16"/>
      <c r="N996" s="16"/>
      <c r="O996" s="12">
        <v>7500</v>
      </c>
      <c r="P996" s="21">
        <v>1500</v>
      </c>
      <c r="Q996" s="21" t="s">
        <v>40</v>
      </c>
      <c r="R996" s="18" t="b">
        <v>0</v>
      </c>
      <c r="S996" s="18" t="b">
        <v>0</v>
      </c>
      <c r="T996" s="18" t="b">
        <v>0</v>
      </c>
      <c r="U996" s="18" t="b">
        <v>0</v>
      </c>
    </row>
    <row r="997" spans="1:21" ht="12.75">
      <c r="A997" s="1" t="e">
        <f t="shared" ca="1" si="74"/>
        <v>#NAME?</v>
      </c>
      <c r="B997" s="9" t="s">
        <v>20</v>
      </c>
      <c r="C997" s="24">
        <v>10688992</v>
      </c>
      <c r="D997" s="25" t="s">
        <v>546</v>
      </c>
      <c r="E997" s="11" t="str">
        <f>CONCATENATE("https://fjong.com/admin/pages/edit-",LEFT(D997,FIND(".",D997) - 1),"/",D997)</f>
        <v>https://fjong.com/admin/pages/edit-outfit/outfit.be4fe65c50663cf3</v>
      </c>
      <c r="F997" s="26" t="s">
        <v>547</v>
      </c>
      <c r="G997" s="26" t="s">
        <v>541</v>
      </c>
      <c r="H997" s="26" t="s">
        <v>32</v>
      </c>
      <c r="I997" s="12" t="b">
        <f>VLOOKUP(H997,'Partner info'!$A$3:$B$100,2,FALSE)</f>
        <v>1</v>
      </c>
      <c r="J997" s="13" t="s">
        <v>24</v>
      </c>
      <c r="K997" s="14" t="s">
        <v>25</v>
      </c>
      <c r="L997" s="15"/>
      <c r="M997" s="16"/>
      <c r="N997" s="16"/>
      <c r="O997" s="12"/>
      <c r="P997" s="21">
        <v>500</v>
      </c>
      <c r="Q997" s="21" t="s">
        <v>190</v>
      </c>
      <c r="R997" s="18" t="b">
        <v>0</v>
      </c>
      <c r="S997" s="18" t="b">
        <v>0</v>
      </c>
      <c r="T997" s="18" t="b">
        <v>0</v>
      </c>
      <c r="U997" s="18" t="b">
        <v>0</v>
      </c>
    </row>
    <row r="998" spans="1:21" ht="12.75">
      <c r="A998" s="1" t="e">
        <f t="shared" ca="1" si="74"/>
        <v>#NAME?</v>
      </c>
      <c r="B998" s="57">
        <v>45184</v>
      </c>
      <c r="C998" s="74">
        <v>10689806</v>
      </c>
      <c r="D998" s="123" t="s">
        <v>2965</v>
      </c>
      <c r="E998" s="45" t="str">
        <f>CONCATENATE("https://fjong.com/admin/pages/edit-",LEFT(D998,FIND(".",D998) - 1),"/",D998)</f>
        <v>https://fjong.com/admin/pages/edit-outfit/outfit.bef1cf2e05fe40709accfbc38e9a0a30</v>
      </c>
      <c r="F998" s="124" t="s">
        <v>2966</v>
      </c>
      <c r="G998" s="75" t="s">
        <v>294</v>
      </c>
      <c r="H998" s="125" t="s">
        <v>2967</v>
      </c>
      <c r="I998" s="12" t="e">
        <f>VLOOKUP(H998,'Partner info'!$A$3:$B$100,2,FALSE)</f>
        <v>#N/A</v>
      </c>
      <c r="J998" s="47" t="s">
        <v>24</v>
      </c>
      <c r="K998" s="48" t="s">
        <v>25</v>
      </c>
      <c r="L998" s="49"/>
      <c r="M998" s="50"/>
      <c r="N998" s="50"/>
      <c r="O998" s="46"/>
      <c r="P998" s="46">
        <v>0</v>
      </c>
      <c r="Q998" s="46"/>
      <c r="R998" s="51" t="b">
        <v>0</v>
      </c>
      <c r="S998" s="51" t="b">
        <v>0</v>
      </c>
      <c r="T998" s="51" t="b">
        <v>0</v>
      </c>
      <c r="U998" s="51" t="b">
        <v>0</v>
      </c>
    </row>
    <row r="999" spans="1:21" ht="12.75">
      <c r="A999" s="1" t="e">
        <f t="shared" ca="1" si="74"/>
        <v>#NAME?</v>
      </c>
      <c r="B999" s="19">
        <v>44938</v>
      </c>
      <c r="C999" s="9">
        <v>88000613</v>
      </c>
      <c r="D999" s="10" t="s">
        <v>2260</v>
      </c>
      <c r="E999" s="20" t="s">
        <v>2261</v>
      </c>
      <c r="F999" s="12" t="s">
        <v>2262</v>
      </c>
      <c r="G999" s="12" t="s">
        <v>364</v>
      </c>
      <c r="H999" s="12" t="s">
        <v>32</v>
      </c>
      <c r="I999" s="12" t="b">
        <f>VLOOKUP(H999,'Partner info'!$A$3:$B$100,2,FALSE)</f>
        <v>1</v>
      </c>
      <c r="J999" s="13" t="s">
        <v>24</v>
      </c>
      <c r="K999" s="14" t="s">
        <v>25</v>
      </c>
      <c r="L999" s="15"/>
      <c r="M999" s="16"/>
      <c r="N999" s="16"/>
      <c r="O999" s="12">
        <v>2000</v>
      </c>
      <c r="P999" s="21">
        <v>2000</v>
      </c>
      <c r="Q999" s="21"/>
      <c r="R999" s="18" t="b">
        <v>0</v>
      </c>
      <c r="S999" s="18" t="b">
        <v>0</v>
      </c>
      <c r="T999" s="18" t="b">
        <v>0</v>
      </c>
      <c r="U999" s="18" t="b">
        <v>0</v>
      </c>
    </row>
    <row r="1000" spans="1:21" ht="12.75">
      <c r="A1000" s="8" t="e">
        <f t="shared" ca="1" si="74"/>
        <v>#NAME?</v>
      </c>
      <c r="B1000" s="9" t="s">
        <v>295</v>
      </c>
      <c r="C1000" s="22">
        <v>88002030</v>
      </c>
      <c r="D1000" s="10" t="s">
        <v>1445</v>
      </c>
      <c r="E1000" s="11" t="str">
        <f>CONCATENATE("https://fjong.com/admin/pages/edit-",LEFT(D1000,FIND(".",D1000) - 1),"/",D1000)</f>
        <v>https://fjong.com/admin/pages/edit-outfit/outfit.bf8aede242e77266</v>
      </c>
      <c r="F1000" s="23" t="s">
        <v>1446</v>
      </c>
      <c r="G1000" s="23" t="s">
        <v>275</v>
      </c>
      <c r="H1000" s="12" t="s">
        <v>299</v>
      </c>
      <c r="I1000" s="12" t="b">
        <f>VLOOKUP(H1000,'Partner info'!$A$3:$B$100,2,FALSE)</f>
        <v>1</v>
      </c>
      <c r="J1000" s="13" t="s">
        <v>24</v>
      </c>
      <c r="K1000" s="14" t="s">
        <v>61</v>
      </c>
      <c r="L1000" s="15"/>
      <c r="M1000" s="16"/>
      <c r="N1000" s="16"/>
      <c r="O1000" s="12"/>
      <c r="P1000" s="21">
        <v>0</v>
      </c>
      <c r="Q1000" s="21"/>
      <c r="R1000" s="18" t="b">
        <v>0</v>
      </c>
      <c r="S1000" s="18" t="b">
        <v>0</v>
      </c>
      <c r="T1000" s="18" t="b">
        <v>0</v>
      </c>
      <c r="U1000" s="18" t="b">
        <v>0</v>
      </c>
    </row>
    <row r="1001" spans="1:21" ht="12.75">
      <c r="A1001" s="8" t="e">
        <f t="shared" ca="1" si="74"/>
        <v>#NAME?</v>
      </c>
      <c r="B1001" s="9" t="s">
        <v>3078</v>
      </c>
      <c r="C1001" s="22">
        <v>88101017</v>
      </c>
      <c r="D1001" s="10" t="s">
        <v>3362</v>
      </c>
      <c r="E1001" s="11" t="str">
        <f>CONCATENATE("https://fjong.com/admin/pages/edit-",LEFT(D1001,FIND(".",D1001) - 1),"/",D1001)</f>
        <v>https://fjong.com/admin/pages/edit-outfit/outfit.bf9a43cd36ae4e48bc867f048eff50d4</v>
      </c>
      <c r="F1001" s="23" t="s">
        <v>3167</v>
      </c>
      <c r="G1001" s="23" t="s">
        <v>347</v>
      </c>
      <c r="H1001" s="12" t="s">
        <v>57</v>
      </c>
      <c r="I1001" s="12" t="b">
        <f>VLOOKUP(H1001,'Partner info'!$A$3:$B$100,2,FALSE)</f>
        <v>1</v>
      </c>
      <c r="J1001" s="13" t="s">
        <v>24</v>
      </c>
      <c r="K1001" s="14" t="s">
        <v>25</v>
      </c>
      <c r="L1001" s="15"/>
      <c r="M1001" s="16"/>
      <c r="N1001" s="16"/>
      <c r="O1001" s="12">
        <v>1000</v>
      </c>
      <c r="P1001" s="12">
        <v>549</v>
      </c>
      <c r="Q1001" s="21" t="s">
        <v>190</v>
      </c>
      <c r="R1001" s="18" t="b">
        <v>0</v>
      </c>
      <c r="S1001" s="18" t="b">
        <v>0</v>
      </c>
      <c r="T1001" s="18" t="b">
        <v>0</v>
      </c>
      <c r="U1001" s="18" t="b">
        <v>0</v>
      </c>
    </row>
    <row r="1002" spans="1:21" ht="12.75">
      <c r="A1002" s="8" t="e">
        <f t="shared" ca="1" si="74"/>
        <v>#NAME?</v>
      </c>
      <c r="B1002" s="19" t="s">
        <v>20</v>
      </c>
      <c r="C1002" s="9">
        <v>88001951</v>
      </c>
      <c r="D1002" s="10" t="s">
        <v>761</v>
      </c>
      <c r="E1002" s="20" t="str">
        <f>CONCATENATE("https://fjong.com/admin/pages/edit-",LEFT(D1002,FIND(".",D1002) - 1),"/",D1002)</f>
        <v>https://fjong.com/admin/pages/edit-outfit/outfit.bfda28a36b581398</v>
      </c>
      <c r="F1002" s="12" t="s">
        <v>762</v>
      </c>
      <c r="G1002" s="12" t="s">
        <v>99</v>
      </c>
      <c r="H1002" s="12" t="s">
        <v>32</v>
      </c>
      <c r="I1002" s="12" t="b">
        <f>VLOOKUP(H1002,'Partner info'!$A$3:$B$100,2,FALSE)</f>
        <v>1</v>
      </c>
      <c r="J1002" s="13" t="s">
        <v>24</v>
      </c>
      <c r="K1002" s="14" t="s">
        <v>25</v>
      </c>
      <c r="L1002" s="15" t="s">
        <v>50</v>
      </c>
      <c r="M1002" s="16"/>
      <c r="N1002" s="16"/>
      <c r="O1002" s="12">
        <v>2200</v>
      </c>
      <c r="P1002" s="12">
        <v>849</v>
      </c>
      <c r="Q1002" s="21" t="s">
        <v>52</v>
      </c>
      <c r="R1002" s="18" t="b">
        <v>0</v>
      </c>
      <c r="S1002" s="18" t="b">
        <v>1</v>
      </c>
      <c r="T1002" s="18" t="b">
        <v>1</v>
      </c>
      <c r="U1002" s="18" t="b">
        <v>1</v>
      </c>
    </row>
    <row r="1003" spans="1:21" ht="12.75">
      <c r="A1003" s="8" t="e">
        <f t="shared" ca="1" si="74"/>
        <v>#NAME?</v>
      </c>
      <c r="B1003" s="19">
        <v>45272</v>
      </c>
      <c r="C1003" s="22">
        <v>89012690</v>
      </c>
      <c r="D1003" s="10" t="s">
        <v>1455</v>
      </c>
      <c r="E1003" s="11" t="str">
        <f>CONCATENATE("https://fjong.com/admin/pages/edit-",LEFT(D1003,FIND(".",D1003) - 1),"/",D1003)</f>
        <v>https://fjong.com/admin/pages/edit-outfit/outfit.bfdc262fa6ea40458a3ff1a4353e71f9</v>
      </c>
      <c r="F1003" s="23" t="s">
        <v>1456</v>
      </c>
      <c r="G1003" s="23" t="s">
        <v>31</v>
      </c>
      <c r="H1003" s="12" t="s">
        <v>32</v>
      </c>
      <c r="I1003" s="12" t="b">
        <f>VLOOKUP(H1003,'Partner info'!$A$3:$B$100,2,FALSE)</f>
        <v>1</v>
      </c>
      <c r="J1003" s="13" t="s">
        <v>24</v>
      </c>
      <c r="K1003" s="14" t="s">
        <v>61</v>
      </c>
      <c r="L1003" s="15"/>
      <c r="M1003" s="16"/>
      <c r="N1003" s="16"/>
      <c r="O1003" s="12"/>
      <c r="P1003" s="21">
        <v>0</v>
      </c>
      <c r="Q1003" s="21"/>
      <c r="R1003" s="18" t="b">
        <v>0</v>
      </c>
      <c r="S1003" s="18" t="b">
        <v>0</v>
      </c>
      <c r="T1003" s="18" t="b">
        <v>0</v>
      </c>
      <c r="U1003" s="18" t="b">
        <v>0</v>
      </c>
    </row>
    <row r="1004" spans="1:21" ht="12.75">
      <c r="A1004" s="8" t="e">
        <f t="shared" ca="1" si="74"/>
        <v>#NAME?</v>
      </c>
      <c r="B1004" s="9" t="s">
        <v>295</v>
      </c>
      <c r="C1004" s="22">
        <v>88000215</v>
      </c>
      <c r="D1004" s="23" t="s">
        <v>2376</v>
      </c>
      <c r="E1004" s="11" t="str">
        <f>CONCATENATE("https://fjong.com/admin/pages/edit-",LEFT(D1004,FIND(".",D1004) - 1),"/",D1004)</f>
        <v>https://fjong.com/admin/pages/edit-outfit/outfit.bff1e6d642824c8387d567c03f0b1d83</v>
      </c>
      <c r="F1004" s="23" t="s">
        <v>2312</v>
      </c>
      <c r="G1004" s="23" t="s">
        <v>347</v>
      </c>
      <c r="H1004" s="12" t="s">
        <v>32</v>
      </c>
      <c r="I1004" s="12" t="b">
        <f>VLOOKUP(H1004,'Partner info'!$A$3:$B$100,2,FALSE)</f>
        <v>1</v>
      </c>
      <c r="J1004" s="13" t="s">
        <v>24</v>
      </c>
      <c r="K1004" s="14" t="s">
        <v>61</v>
      </c>
      <c r="L1004" s="15"/>
      <c r="M1004" s="16"/>
      <c r="N1004" s="16"/>
      <c r="O1004" s="12"/>
      <c r="P1004" s="21">
        <v>0</v>
      </c>
      <c r="Q1004" s="21"/>
      <c r="R1004" s="18" t="b">
        <v>0</v>
      </c>
      <c r="S1004" s="18" t="b">
        <v>0</v>
      </c>
      <c r="T1004" s="18" t="b">
        <v>0</v>
      </c>
      <c r="U1004" s="18" t="b">
        <v>0</v>
      </c>
    </row>
    <row r="1005" spans="1:21" ht="12.75">
      <c r="A1005" s="8" t="e">
        <f t="shared" ca="1" si="74"/>
        <v>#NAME?</v>
      </c>
      <c r="B1005" s="19">
        <v>45056</v>
      </c>
      <c r="C1005" s="9">
        <v>88001882</v>
      </c>
      <c r="D1005" s="10" t="s">
        <v>1502</v>
      </c>
      <c r="E1005" s="11" t="str">
        <f>CONCATENATE("https://fjong.com/admin/pages/edit-",LEFT(D1005,FIND(".",D1005) - 1),"/",D1005)</f>
        <v>https://fjong.com/admin/pages/edit-outfit/outfit.c012d37926b545bf90d7c4a0c5634696</v>
      </c>
      <c r="F1005" s="12" t="s">
        <v>1503</v>
      </c>
      <c r="G1005" s="12" t="s">
        <v>31</v>
      </c>
      <c r="H1005" s="12" t="s">
        <v>32</v>
      </c>
      <c r="I1005" s="12" t="b">
        <f>VLOOKUP(H1005,'Partner info'!$A$3:$B$100,2,FALSE)</f>
        <v>1</v>
      </c>
      <c r="J1005" s="13" t="s">
        <v>24</v>
      </c>
      <c r="K1005" s="14" t="s">
        <v>61</v>
      </c>
      <c r="L1005" s="15"/>
      <c r="M1005" s="16"/>
      <c r="N1005" s="16"/>
      <c r="O1005" s="12"/>
      <c r="P1005" s="21">
        <v>0</v>
      </c>
      <c r="Q1005" s="21"/>
      <c r="R1005" s="18" t="b">
        <v>0</v>
      </c>
      <c r="S1005" s="18" t="b">
        <v>0</v>
      </c>
      <c r="T1005" s="18" t="b">
        <v>0</v>
      </c>
      <c r="U1005" s="18" t="b">
        <v>0</v>
      </c>
    </row>
    <row r="1006" spans="1:21" ht="12.75">
      <c r="A1006" s="8" t="e">
        <f t="shared" ca="1" si="74"/>
        <v>#NAME?</v>
      </c>
      <c r="B1006" s="19">
        <v>45272</v>
      </c>
      <c r="C1006" s="22">
        <v>89008839</v>
      </c>
      <c r="D1006" s="10" t="s">
        <v>2614</v>
      </c>
      <c r="E1006" s="11" t="str">
        <f>CONCATENATE("https://fjong.com/admin/pages/edit-",LEFT(D1006,FIND(".",D1006) - 1),"/",D1006)</f>
        <v>https://fjong.com/admin/pages/edit-outfit/outfit.c027595bed4c4920876929804025effa</v>
      </c>
      <c r="F1006" s="23" t="s">
        <v>2615</v>
      </c>
      <c r="G1006" s="23" t="s">
        <v>342</v>
      </c>
      <c r="H1006" s="12" t="s">
        <v>343</v>
      </c>
      <c r="I1006" s="12" t="b">
        <f>VLOOKUP(H1006,'Partner info'!$A$3:$B$100,2,FALSE)</f>
        <v>1</v>
      </c>
      <c r="J1006" s="13" t="s">
        <v>24</v>
      </c>
      <c r="K1006" s="14" t="s">
        <v>25</v>
      </c>
      <c r="L1006" s="15"/>
      <c r="M1006" s="16"/>
      <c r="N1006" s="16"/>
      <c r="O1006" s="12"/>
      <c r="P1006" s="21">
        <v>0</v>
      </c>
      <c r="Q1006" s="21"/>
      <c r="R1006" s="18" t="b">
        <v>0</v>
      </c>
      <c r="S1006" s="18" t="b">
        <v>0</v>
      </c>
      <c r="T1006" s="18" t="b">
        <v>0</v>
      </c>
      <c r="U1006" s="18" t="b">
        <v>0</v>
      </c>
    </row>
    <row r="1007" spans="1:21" ht="12.75">
      <c r="A1007" s="8" t="e">
        <f t="shared" ca="1" si="74"/>
        <v>#NAME?</v>
      </c>
      <c r="B1007" s="19">
        <v>44791</v>
      </c>
      <c r="C1007" s="9">
        <v>89003077</v>
      </c>
      <c r="D1007" s="10" t="s">
        <v>942</v>
      </c>
      <c r="E1007" s="20" t="s">
        <v>943</v>
      </c>
      <c r="F1007" s="12" t="s">
        <v>944</v>
      </c>
      <c r="G1007" s="12" t="s">
        <v>31</v>
      </c>
      <c r="H1007" s="12" t="s">
        <v>31</v>
      </c>
      <c r="I1007" s="12" t="b">
        <f>VLOOKUP(H1007,'Partner info'!$A$3:$B$100,2,FALSE)</f>
        <v>1</v>
      </c>
      <c r="J1007" s="13" t="s">
        <v>24</v>
      </c>
      <c r="K1007" s="14" t="s">
        <v>25</v>
      </c>
      <c r="L1007" s="15"/>
      <c r="M1007" s="16"/>
      <c r="N1007" s="16"/>
      <c r="O1007" s="12">
        <v>800</v>
      </c>
      <c r="P1007" s="21">
        <v>0</v>
      </c>
      <c r="Q1007" s="21"/>
      <c r="R1007" s="18" t="b">
        <v>0</v>
      </c>
      <c r="S1007" s="18" t="b">
        <v>0</v>
      </c>
      <c r="T1007" s="18" t="b">
        <v>0</v>
      </c>
      <c r="U1007" s="18" t="b">
        <v>0</v>
      </c>
    </row>
    <row r="1008" spans="1:21" ht="12.75">
      <c r="A1008" s="8" t="e">
        <f t="shared" ca="1" si="74"/>
        <v>#NAME?</v>
      </c>
      <c r="B1008" s="19">
        <v>44936</v>
      </c>
      <c r="C1008" s="9">
        <v>88200358</v>
      </c>
      <c r="D1008" s="10" t="s">
        <v>954</v>
      </c>
      <c r="E1008" s="20" t="s">
        <v>955</v>
      </c>
      <c r="F1008" s="12" t="s">
        <v>956</v>
      </c>
      <c r="G1008" s="12" t="s">
        <v>23</v>
      </c>
      <c r="H1008" s="12" t="s">
        <v>23</v>
      </c>
      <c r="I1008" s="12" t="b">
        <f>VLOOKUP(H1008,'Partner info'!$A$3:$B$100,2,FALSE)</f>
        <v>1</v>
      </c>
      <c r="J1008" s="13" t="s">
        <v>24</v>
      </c>
      <c r="K1008" s="14" t="s">
        <v>25</v>
      </c>
      <c r="L1008" s="15"/>
      <c r="M1008" s="16"/>
      <c r="N1008" s="16"/>
      <c r="O1008" s="12"/>
      <c r="P1008" s="21">
        <v>0</v>
      </c>
      <c r="Q1008" s="21"/>
      <c r="R1008" s="18" t="b">
        <v>0</v>
      </c>
      <c r="S1008" s="18" t="b">
        <v>0</v>
      </c>
      <c r="T1008" s="18" t="b">
        <v>0</v>
      </c>
      <c r="U1008" s="18" t="b">
        <v>0</v>
      </c>
    </row>
    <row r="1009" spans="1:21" ht="12.75">
      <c r="A1009" s="8" t="e">
        <f t="shared" ca="1" si="74"/>
        <v>#NAME?</v>
      </c>
      <c r="B1009" s="19">
        <v>44936</v>
      </c>
      <c r="C1009" s="94">
        <v>88101331</v>
      </c>
      <c r="D1009" s="10" t="s">
        <v>1020</v>
      </c>
      <c r="E1009" s="20" t="s">
        <v>1021</v>
      </c>
      <c r="F1009" s="95" t="s">
        <v>1022</v>
      </c>
      <c r="G1009" s="12" t="s">
        <v>291</v>
      </c>
      <c r="H1009" s="12" t="s">
        <v>49</v>
      </c>
      <c r="I1009" s="12" t="b">
        <f>VLOOKUP(H1009,'Partner info'!$A$3:$B$100,2,FALSE)</f>
        <v>1</v>
      </c>
      <c r="J1009" s="13" t="s">
        <v>24</v>
      </c>
      <c r="K1009" s="14" t="s">
        <v>25</v>
      </c>
      <c r="L1009" s="15"/>
      <c r="M1009" s="16"/>
      <c r="N1009" s="16"/>
      <c r="O1009" s="12"/>
      <c r="P1009" s="21">
        <v>600</v>
      </c>
      <c r="Q1009" s="21" t="s">
        <v>40</v>
      </c>
      <c r="R1009" s="18" t="b">
        <v>0</v>
      </c>
      <c r="S1009" s="18" t="b">
        <v>0</v>
      </c>
      <c r="T1009" s="18" t="b">
        <v>0</v>
      </c>
      <c r="U1009" s="18" t="b">
        <v>0</v>
      </c>
    </row>
    <row r="1010" spans="1:21" ht="12.75">
      <c r="A1010" s="8" t="e">
        <f t="shared" ca="1" si="74"/>
        <v>#NAME?</v>
      </c>
      <c r="B1010" s="19" t="s">
        <v>20</v>
      </c>
      <c r="C1010" s="9">
        <v>88001191</v>
      </c>
      <c r="D1010" s="10" t="s">
        <v>2240</v>
      </c>
      <c r="E1010" s="20" t="str">
        <f>CONCATENATE("https://fjong.com/admin/pages/edit-",LEFT(D1010,FIND(".",D1010) - 1),"/",D1010)</f>
        <v>https://fjong.com/admin/pages/edit-outfit/outfit.c11af96af30144e881779bfa5f2f2d5b</v>
      </c>
      <c r="F1010" s="12" t="s">
        <v>2241</v>
      </c>
      <c r="G1010" s="12" t="s">
        <v>592</v>
      </c>
      <c r="H1010" s="12" t="s">
        <v>32</v>
      </c>
      <c r="I1010" s="12" t="b">
        <f>VLOOKUP(H1010,'Partner info'!$A$3:$B$100,2,FALSE)</f>
        <v>1</v>
      </c>
      <c r="J1010" s="13" t="s">
        <v>24</v>
      </c>
      <c r="K1010" s="14" t="s">
        <v>25</v>
      </c>
      <c r="L1010" s="15"/>
      <c r="M1010" s="16"/>
      <c r="N1010" s="16"/>
      <c r="O1010" s="12"/>
      <c r="P1010" s="21">
        <v>0</v>
      </c>
      <c r="Q1010" s="21"/>
      <c r="R1010" s="18" t="b">
        <v>0</v>
      </c>
      <c r="S1010" s="18" t="b">
        <v>0</v>
      </c>
      <c r="T1010" s="18" t="b">
        <v>0</v>
      </c>
      <c r="U1010" s="18" t="b">
        <v>0</v>
      </c>
    </row>
    <row r="1011" spans="1:21" ht="12.75">
      <c r="A1011" s="1" t="e">
        <f t="shared" ca="1" si="74"/>
        <v>#NAME?</v>
      </c>
      <c r="B1011" s="19">
        <v>45272</v>
      </c>
      <c r="C1011" s="22">
        <v>89004095</v>
      </c>
      <c r="D1011" s="10" t="s">
        <v>1291</v>
      </c>
      <c r="E1011" s="11" t="str">
        <f>CONCATENATE("https://fjong.com/admin/pages/edit-",LEFT(D1011,FIND(".",D1011) - 1),"/",D1011)</f>
        <v>https://fjong.com/admin/pages/edit-outfit/outfit.c125b3a04820484fb02f8dcfcb64dc07</v>
      </c>
      <c r="F1011" s="23" t="s">
        <v>1292</v>
      </c>
      <c r="G1011" s="23" t="s">
        <v>361</v>
      </c>
      <c r="H1011" s="12" t="s">
        <v>1293</v>
      </c>
      <c r="I1011" s="12" t="b">
        <f>VLOOKUP(H1011,'Partner info'!$A$3:$B$100,2,FALSE)</f>
        <v>1</v>
      </c>
      <c r="J1011" s="13" t="s">
        <v>24</v>
      </c>
      <c r="K1011" s="14" t="s">
        <v>25</v>
      </c>
      <c r="L1011" s="15"/>
      <c r="M1011" s="16"/>
      <c r="N1011" s="84"/>
      <c r="O1011" s="85" t="s">
        <v>2789</v>
      </c>
      <c r="P1011" s="21">
        <v>700</v>
      </c>
      <c r="Q1011" s="21"/>
      <c r="R1011" s="18" t="b">
        <v>1</v>
      </c>
      <c r="S1011" s="18" t="b">
        <v>0</v>
      </c>
      <c r="T1011" s="18" t="b">
        <v>0</v>
      </c>
      <c r="U1011" s="18" t="b">
        <v>0</v>
      </c>
    </row>
    <row r="1012" spans="1:21" ht="12.75">
      <c r="A1012" s="1" t="e">
        <f t="shared" ca="1" si="74"/>
        <v>#NAME?</v>
      </c>
      <c r="B1012" s="9" t="s">
        <v>20</v>
      </c>
      <c r="C1012" s="9">
        <v>88200744</v>
      </c>
      <c r="D1012" s="10" t="s">
        <v>21</v>
      </c>
      <c r="E1012" s="11" t="str">
        <f>CONCATENATE("https://fjong.com/admin/pages/edit-",LEFT(D1012,FIND(".",D1012) - 1),"/",D1012)</f>
        <v>https://fjong.com/admin/pages/edit-outfit/outfit.c13aab71804d4a1bb73841dbe0484f97</v>
      </c>
      <c r="F1012" s="12" t="s">
        <v>22</v>
      </c>
      <c r="G1012" s="12" t="s">
        <v>23</v>
      </c>
      <c r="H1012" s="12" t="s">
        <v>23</v>
      </c>
      <c r="I1012" s="12" t="b">
        <f>VLOOKUP(H1012,'Partner info'!$A$3:$B$100,2,FALSE)</f>
        <v>1</v>
      </c>
      <c r="J1012" s="13" t="s">
        <v>24</v>
      </c>
      <c r="K1012" s="14" t="s">
        <v>25</v>
      </c>
      <c r="L1012" s="15"/>
      <c r="M1012" s="16"/>
      <c r="N1012" s="84"/>
      <c r="O1012" s="85" t="s">
        <v>2789</v>
      </c>
      <c r="P1012" s="21">
        <v>750</v>
      </c>
      <c r="Q1012" s="21" t="s">
        <v>40</v>
      </c>
      <c r="R1012" s="18" t="b">
        <v>0</v>
      </c>
      <c r="S1012" s="18" t="b">
        <v>0</v>
      </c>
      <c r="T1012" s="18" t="b">
        <v>0</v>
      </c>
      <c r="U1012" s="18" t="b">
        <v>0</v>
      </c>
    </row>
    <row r="1013" spans="1:21" ht="12.75">
      <c r="A1013" s="1" t="e">
        <f t="shared" ca="1" si="74"/>
        <v>#NAME?</v>
      </c>
      <c r="B1013" s="19">
        <v>45184</v>
      </c>
      <c r="C1013" s="22">
        <v>89006085</v>
      </c>
      <c r="D1013" s="81" t="s">
        <v>3023</v>
      </c>
      <c r="E1013" s="11" t="str">
        <f>CONCATENATE("https://fjong.com/admin/pages/edit-",LEFT(D1013,FIND(".",D1013) - 1),"/",D1013)</f>
        <v>https://fjong.com/admin/pages/edit-outfit/outfit.c15b128b31b24f2f85da332172142d2d</v>
      </c>
      <c r="F1013" s="82" t="s">
        <v>3024</v>
      </c>
      <c r="G1013" s="23" t="s">
        <v>2994</v>
      </c>
      <c r="H1013" s="83" t="s">
        <v>89</v>
      </c>
      <c r="I1013" s="12" t="b">
        <f>VLOOKUP(H1013,'Partner info'!$A$3:$B$100,2,FALSE)</f>
        <v>1</v>
      </c>
      <c r="J1013" s="13" t="s">
        <v>24</v>
      </c>
      <c r="K1013" s="14" t="s">
        <v>25</v>
      </c>
      <c r="L1013" s="15"/>
      <c r="M1013" s="16"/>
      <c r="N1013" s="84"/>
      <c r="O1013" s="85" t="s">
        <v>2794</v>
      </c>
      <c r="P1013" s="21">
        <v>1200</v>
      </c>
      <c r="Q1013" s="21" t="s">
        <v>40</v>
      </c>
      <c r="R1013" s="18" t="b">
        <v>0</v>
      </c>
      <c r="S1013" s="18" t="b">
        <v>0</v>
      </c>
      <c r="T1013" s="18" t="b">
        <v>0</v>
      </c>
      <c r="U1013" s="18" t="b">
        <v>0</v>
      </c>
    </row>
    <row r="1014" spans="1:21" ht="12.75">
      <c r="A1014" s="1" t="e">
        <f t="shared" ca="1" si="74"/>
        <v>#NAME?</v>
      </c>
      <c r="B1014" s="9" t="s">
        <v>20</v>
      </c>
      <c r="C1014" s="24" t="s">
        <v>2052</v>
      </c>
      <c r="D1014" s="25" t="s">
        <v>2053</v>
      </c>
      <c r="E1014" s="11" t="str">
        <f>CONCATENATE("https://fjong.com/admin/pages/edit-",LEFT(D1014,FIND(".",D1014) - 1),"/",D1014)</f>
        <v>https://fjong.com/admin/pages/edit-outfit/outfit.c166fa8c6a9e4b3c9121f246bca4e610</v>
      </c>
      <c r="F1014" s="26" t="s">
        <v>2054</v>
      </c>
      <c r="G1014" s="26" t="s">
        <v>216</v>
      </c>
      <c r="H1014" s="26" t="s">
        <v>57</v>
      </c>
      <c r="I1014" s="12" t="b">
        <f>VLOOKUP(H1014,'Partner info'!$A$3:$B$100,2,FALSE)</f>
        <v>1</v>
      </c>
      <c r="J1014" s="13" t="s">
        <v>24</v>
      </c>
      <c r="K1014" s="14" t="s">
        <v>25</v>
      </c>
      <c r="L1014" s="15"/>
      <c r="M1014" s="16"/>
      <c r="N1014" s="84"/>
      <c r="O1014" s="85" t="s">
        <v>2797</v>
      </c>
      <c r="P1014" s="21">
        <v>1380</v>
      </c>
      <c r="Q1014" s="21" t="s">
        <v>145</v>
      </c>
      <c r="R1014" s="18" t="b">
        <v>0</v>
      </c>
      <c r="S1014" s="18" t="b">
        <v>0</v>
      </c>
      <c r="T1014" s="18" t="b">
        <v>0</v>
      </c>
      <c r="U1014" s="18" t="b">
        <v>0</v>
      </c>
    </row>
    <row r="1015" spans="1:21" ht="12.75">
      <c r="A1015" s="1" t="e">
        <f t="shared" ca="1" si="74"/>
        <v>#NAME?</v>
      </c>
      <c r="B1015" s="19">
        <v>45061</v>
      </c>
      <c r="C1015" s="22">
        <v>88200838</v>
      </c>
      <c r="D1015" s="10" t="s">
        <v>2674</v>
      </c>
      <c r="E1015" s="11" t="str">
        <f>CONCATENATE("https://fjong.com/admin/pages/edit-",LEFT(D1015,FIND(".",D1015) - 1),"/",D1015)</f>
        <v>https://fjong.com/admin/pages/edit-outfit/outfit.c1e96f2ae8534209b8bf3ee25671e792</v>
      </c>
      <c r="F1015" s="23" t="s">
        <v>2675</v>
      </c>
      <c r="G1015" s="23" t="s">
        <v>31</v>
      </c>
      <c r="H1015" s="12" t="s">
        <v>31</v>
      </c>
      <c r="I1015" s="12" t="b">
        <f>VLOOKUP(H1015,'Partner info'!$A$3:$B$100,2,FALSE)</f>
        <v>1</v>
      </c>
      <c r="J1015" s="13" t="s">
        <v>24</v>
      </c>
      <c r="K1015" s="14" t="s">
        <v>25</v>
      </c>
      <c r="L1015" s="15"/>
      <c r="M1015" s="16"/>
      <c r="N1015" s="84"/>
      <c r="O1015" s="85" t="s">
        <v>2800</v>
      </c>
      <c r="P1015" s="21">
        <v>1290</v>
      </c>
      <c r="Q1015" s="21" t="s">
        <v>145</v>
      </c>
      <c r="R1015" s="18" t="b">
        <v>0</v>
      </c>
      <c r="S1015" s="18" t="b">
        <v>0</v>
      </c>
      <c r="T1015" s="18" t="b">
        <v>0</v>
      </c>
      <c r="U1015" s="18" t="b">
        <v>0</v>
      </c>
    </row>
    <row r="1016" spans="1:21" ht="12.75">
      <c r="A1016" s="8" t="e">
        <f t="shared" ca="1" si="74"/>
        <v>#NAME?</v>
      </c>
      <c r="B1016" s="9" t="s">
        <v>3078</v>
      </c>
      <c r="C1016" s="22">
        <v>89004405</v>
      </c>
      <c r="D1016" s="10" t="s">
        <v>3213</v>
      </c>
      <c r="E1016" s="11" t="str">
        <f>CONCATENATE("https://fjong.com/admin/pages/edit-",LEFT(D1016,FIND(".",D1016) - 1),"/",D1016)</f>
        <v>https://fjong.com/admin/pages/edit-outfit/outfit.c20198207b8c4a8cb2af45c74c0ab022</v>
      </c>
      <c r="F1016" s="23" t="s">
        <v>2465</v>
      </c>
      <c r="G1016" s="23" t="s">
        <v>3214</v>
      </c>
      <c r="H1016" s="12" t="s">
        <v>89</v>
      </c>
      <c r="I1016" s="12" t="b">
        <f>VLOOKUP(H1016,'Partner info'!$A$3:$B$100,2,FALSE)</f>
        <v>1</v>
      </c>
      <c r="J1016" s="13" t="s">
        <v>24</v>
      </c>
      <c r="K1016" s="14" t="s">
        <v>25</v>
      </c>
      <c r="L1016" s="15" t="s">
        <v>50</v>
      </c>
      <c r="M1016" s="16"/>
      <c r="N1016" s="16"/>
      <c r="O1016" s="12">
        <v>2850</v>
      </c>
      <c r="P1016" s="12">
        <v>1299</v>
      </c>
      <c r="Q1016" s="21" t="s">
        <v>52</v>
      </c>
      <c r="R1016" s="18" t="b">
        <v>0</v>
      </c>
      <c r="S1016" s="18" t="b">
        <v>1</v>
      </c>
      <c r="T1016" s="18" t="b">
        <v>1</v>
      </c>
      <c r="U1016" s="18" t="b">
        <v>1</v>
      </c>
    </row>
    <row r="1017" spans="1:21" ht="12.75">
      <c r="A1017" s="1" t="e">
        <f t="shared" ca="1" si="74"/>
        <v>#NAME?</v>
      </c>
      <c r="B1017" s="19">
        <v>44936</v>
      </c>
      <c r="C1017" s="9">
        <v>89006105</v>
      </c>
      <c r="D1017" s="10" t="s">
        <v>1149</v>
      </c>
      <c r="E1017" s="20" t="s">
        <v>1150</v>
      </c>
      <c r="F1017" s="12" t="s">
        <v>1151</v>
      </c>
      <c r="G1017" s="12" t="s">
        <v>67</v>
      </c>
      <c r="H1017" s="12" t="s">
        <v>89</v>
      </c>
      <c r="I1017" s="12" t="b">
        <f>VLOOKUP(H1017,'Partner info'!$A$3:$B$100,2,FALSE)</f>
        <v>1</v>
      </c>
      <c r="J1017" s="13" t="s">
        <v>24</v>
      </c>
      <c r="K1017" s="14" t="s">
        <v>25</v>
      </c>
      <c r="L1017" s="15"/>
      <c r="M1017" s="16"/>
      <c r="N1017" s="84"/>
      <c r="O1017" s="85" t="s">
        <v>2806</v>
      </c>
      <c r="P1017" s="21">
        <v>780.00000000000023</v>
      </c>
      <c r="Q1017" s="21" t="s">
        <v>190</v>
      </c>
      <c r="R1017" s="18" t="b">
        <v>0</v>
      </c>
      <c r="S1017" s="18" t="b">
        <v>0</v>
      </c>
      <c r="T1017" s="18" t="b">
        <v>0</v>
      </c>
      <c r="U1017" s="18" t="b">
        <v>0</v>
      </c>
    </row>
    <row r="1018" spans="1:21" ht="12.75">
      <c r="A1018" s="1" t="e">
        <f t="shared" ca="1" si="74"/>
        <v>#NAME?</v>
      </c>
      <c r="B1018" s="19">
        <v>45092</v>
      </c>
      <c r="C1018" s="22">
        <v>89004017</v>
      </c>
      <c r="D1018" s="10" t="s">
        <v>1830</v>
      </c>
      <c r="E1018" s="11" t="str">
        <f>CONCATENATE("https://fjong.com/admin/pages/edit-",LEFT(D1018,FIND(".",D1018) - 1),"/",D1018)</f>
        <v>https://fjong.com/admin/pages/edit-outfit/outfit.c22ef2b8832443d39c0471fc180354fe</v>
      </c>
      <c r="F1018" s="23" t="s">
        <v>1831</v>
      </c>
      <c r="G1018" s="23" t="s">
        <v>31</v>
      </c>
      <c r="H1018" s="12" t="s">
        <v>31</v>
      </c>
      <c r="I1018" s="12" t="b">
        <f>VLOOKUP(H1018,'Partner info'!$A$3:$B$100,2,FALSE)</f>
        <v>1</v>
      </c>
      <c r="J1018" s="13" t="s">
        <v>24</v>
      </c>
      <c r="K1018" s="14" t="s">
        <v>25</v>
      </c>
      <c r="L1018" s="15"/>
      <c r="M1018" s="16"/>
      <c r="N1018" s="84"/>
      <c r="O1018" s="85" t="s">
        <v>2528</v>
      </c>
      <c r="P1018" s="21">
        <v>510</v>
      </c>
      <c r="Q1018" s="21" t="s">
        <v>145</v>
      </c>
      <c r="R1018" s="18" t="b">
        <v>0</v>
      </c>
      <c r="S1018" s="18" t="b">
        <v>0</v>
      </c>
      <c r="T1018" s="18" t="b">
        <v>0</v>
      </c>
      <c r="U1018" s="18" t="b">
        <v>0</v>
      </c>
    </row>
    <row r="1019" spans="1:21" ht="12.75">
      <c r="A1019" s="1" t="e">
        <f t="shared" ca="1" si="74"/>
        <v>#NAME?</v>
      </c>
      <c r="B1019" s="9" t="s">
        <v>20</v>
      </c>
      <c r="C1019" s="9">
        <v>88100763</v>
      </c>
      <c r="D1019" s="10" t="s">
        <v>2119</v>
      </c>
      <c r="E1019" s="11" t="str">
        <f>CONCATENATE("https://fjong.com/admin/pages/edit-",LEFT(D1019,FIND(".",D1019) - 1),"/",D1019)</f>
        <v>https://fjong.com/admin/pages/edit-outfit/outfit.c27c17ce72dc43058efce34e24bcffb9</v>
      </c>
      <c r="F1019" s="12" t="s">
        <v>2120</v>
      </c>
      <c r="G1019" s="12" t="s">
        <v>88</v>
      </c>
      <c r="H1019" s="12" t="s">
        <v>57</v>
      </c>
      <c r="I1019" s="12" t="b">
        <f>VLOOKUP(H1019,'Partner info'!$A$3:$B$100,2,FALSE)</f>
        <v>1</v>
      </c>
      <c r="J1019" s="13" t="s">
        <v>2121</v>
      </c>
      <c r="K1019" s="14" t="s">
        <v>25</v>
      </c>
      <c r="L1019" s="15"/>
      <c r="M1019" s="16"/>
      <c r="N1019" s="84"/>
      <c r="O1019" s="111">
        <v>800</v>
      </c>
      <c r="P1019" s="21">
        <v>240</v>
      </c>
      <c r="Q1019" s="21"/>
      <c r="R1019" s="18" t="b">
        <v>1</v>
      </c>
      <c r="S1019" s="18" t="b">
        <v>0</v>
      </c>
      <c r="T1019" s="18" t="b">
        <v>0</v>
      </c>
      <c r="U1019" s="18" t="b">
        <v>0</v>
      </c>
    </row>
    <row r="1020" spans="1:21" ht="12.75">
      <c r="A1020" s="1" t="e">
        <f t="shared" ca="1" si="74"/>
        <v>#NAME?</v>
      </c>
      <c r="B1020" s="9" t="s">
        <v>3078</v>
      </c>
      <c r="C1020" s="22">
        <v>89001285</v>
      </c>
      <c r="D1020" s="10" t="s">
        <v>3079</v>
      </c>
      <c r="E1020" s="11" t="str">
        <f>CONCATENATE("https://fjong.com/admin/pages/edit-",LEFT(D1020,FIND(".",D1020) - 1),"/",D1020)</f>
        <v>https://fjong.com/admin/pages/edit-outfit/outfit.c29793ebe2a54738b848d5d13247cf78</v>
      </c>
      <c r="F1020" s="23" t="s">
        <v>2941</v>
      </c>
      <c r="G1020" s="23" t="s">
        <v>117</v>
      </c>
      <c r="H1020" s="12" t="s">
        <v>117</v>
      </c>
      <c r="I1020" s="12" t="b">
        <f>VLOOKUP(H1020,'Partner info'!$A$3:$B$100,2,FALSE)</f>
        <v>1</v>
      </c>
      <c r="J1020" s="13" t="s">
        <v>24</v>
      </c>
      <c r="K1020" s="14" t="s">
        <v>25</v>
      </c>
      <c r="L1020" s="15"/>
      <c r="M1020" s="16"/>
      <c r="N1020" s="84"/>
      <c r="O1020" s="111">
        <v>600</v>
      </c>
      <c r="P1020" s="21">
        <v>100</v>
      </c>
      <c r="Q1020" s="21" t="s">
        <v>40</v>
      </c>
      <c r="R1020" s="18" t="b">
        <v>0</v>
      </c>
      <c r="S1020" s="18" t="b">
        <v>0</v>
      </c>
      <c r="T1020" s="18" t="b">
        <v>0</v>
      </c>
      <c r="U1020" s="18" t="b">
        <v>0</v>
      </c>
    </row>
    <row r="1021" spans="1:21" ht="12.75">
      <c r="A1021" s="1" t="e">
        <f t="shared" ca="1" si="74"/>
        <v>#NAME?</v>
      </c>
      <c r="B1021" s="19">
        <v>45092</v>
      </c>
      <c r="C1021" s="22">
        <v>89008555</v>
      </c>
      <c r="D1021" s="10" t="s">
        <v>2205</v>
      </c>
      <c r="E1021" s="11" t="str">
        <f>CONCATENATE("https://fjong.com/admin/pages/edit-",LEFT(D1021,FIND(".",D1021) - 1),"/",D1021)</f>
        <v>https://fjong.com/admin/pages/edit-outfit/outfit.c2b4bc39283e4cecaef303b3cc2e6e2a</v>
      </c>
      <c r="F1021" s="23" t="s">
        <v>2206</v>
      </c>
      <c r="G1021" s="23" t="s">
        <v>2207</v>
      </c>
      <c r="H1021" s="12" t="s">
        <v>32</v>
      </c>
      <c r="I1021" s="12" t="b">
        <f>VLOOKUP(H1021,'Partner info'!$A$3:$B$100,2,FALSE)</f>
        <v>1</v>
      </c>
      <c r="J1021" s="13" t="s">
        <v>24</v>
      </c>
      <c r="K1021" s="14" t="s">
        <v>25</v>
      </c>
      <c r="L1021" s="15"/>
      <c r="M1021" s="16"/>
      <c r="N1021" s="84"/>
      <c r="O1021" s="85" t="s">
        <v>2817</v>
      </c>
      <c r="P1021" s="21">
        <v>390.00000000000011</v>
      </c>
      <c r="Q1021" s="21" t="s">
        <v>40</v>
      </c>
      <c r="R1021" s="18" t="b">
        <v>0</v>
      </c>
      <c r="S1021" s="18" t="b">
        <v>0</v>
      </c>
      <c r="T1021" s="18" t="b">
        <v>0</v>
      </c>
      <c r="U1021" s="18" t="b">
        <v>0</v>
      </c>
    </row>
    <row r="1022" spans="1:21" ht="12.75">
      <c r="A1022" s="1" t="e">
        <f t="shared" ca="1" si="74"/>
        <v>#NAME?</v>
      </c>
      <c r="B1022" s="19" t="s">
        <v>20</v>
      </c>
      <c r="C1022" s="9">
        <v>88000362</v>
      </c>
      <c r="D1022" s="10" t="s">
        <v>2063</v>
      </c>
      <c r="E1022" s="20" t="str">
        <f>CONCATENATE("https://fjong.com/admin/pages/edit-",LEFT(D1022,FIND(".",D1022) - 1),"/",D1022)</f>
        <v>https://fjong.com/admin/pages/edit-outfit/outfit.c2c7871b40df44969ba85dea0f927f42</v>
      </c>
      <c r="F1022" s="12" t="s">
        <v>2064</v>
      </c>
      <c r="G1022" s="12" t="s">
        <v>31</v>
      </c>
      <c r="H1022" s="12" t="s">
        <v>32</v>
      </c>
      <c r="I1022" s="12" t="b">
        <f>VLOOKUP(H1022,'Partner info'!$A$3:$B$100,2,FALSE)</f>
        <v>1</v>
      </c>
      <c r="J1022" s="13" t="s">
        <v>24</v>
      </c>
      <c r="K1022" s="48" t="s">
        <v>25</v>
      </c>
      <c r="L1022" s="49"/>
      <c r="M1022" s="50"/>
      <c r="N1022" s="126"/>
      <c r="O1022" s="127" t="s">
        <v>1555</v>
      </c>
      <c r="P1022" s="46">
        <f t="shared" ref="P1022:P1023" si="77">O1022*0.3</f>
        <v>570</v>
      </c>
      <c r="Q1022" s="21" t="s">
        <v>40</v>
      </c>
      <c r="R1022" s="51" t="b">
        <v>0</v>
      </c>
      <c r="S1022" s="51" t="b">
        <v>1</v>
      </c>
      <c r="T1022" s="51" t="b">
        <v>0</v>
      </c>
      <c r="U1022" s="51" t="b">
        <v>0</v>
      </c>
    </row>
    <row r="1023" spans="1:21" ht="12.75">
      <c r="A1023" s="1" t="e">
        <f t="shared" ca="1" si="74"/>
        <v>#NAME?</v>
      </c>
      <c r="B1023" s="9" t="s">
        <v>20</v>
      </c>
      <c r="C1023" s="9">
        <v>88001507</v>
      </c>
      <c r="D1023" s="10" t="s">
        <v>665</v>
      </c>
      <c r="E1023" s="11" t="str">
        <f>CONCATENATE("https://fjong.com/admin/pages/edit-",LEFT(D1023,FIND(".",D1023) - 1),"/",D1023)</f>
        <v>https://fjong.com/admin/pages/edit-outfit/outfit.c2d33a741bd14b39b33c7fbae31d3c31</v>
      </c>
      <c r="F1023" s="12" t="s">
        <v>666</v>
      </c>
      <c r="G1023" s="12" t="s">
        <v>578</v>
      </c>
      <c r="H1023" s="12" t="s">
        <v>32</v>
      </c>
      <c r="I1023" s="12" t="b">
        <f>VLOOKUP(H1023,'Partner info'!$A$3:$B$100,2,FALSE)</f>
        <v>1</v>
      </c>
      <c r="J1023" s="13" t="s">
        <v>24</v>
      </c>
      <c r="K1023" s="48" t="s">
        <v>25</v>
      </c>
      <c r="L1023" s="49"/>
      <c r="M1023" s="50"/>
      <c r="N1023" s="126"/>
      <c r="O1023" s="127" t="s">
        <v>1552</v>
      </c>
      <c r="P1023" s="46">
        <f t="shared" si="77"/>
        <v>300</v>
      </c>
      <c r="Q1023" s="21" t="s">
        <v>40</v>
      </c>
      <c r="R1023" s="51" t="b">
        <v>0</v>
      </c>
      <c r="S1023" s="51" t="b">
        <v>1</v>
      </c>
      <c r="T1023" s="51" t="b">
        <v>0</v>
      </c>
      <c r="U1023" s="51" t="b">
        <v>0</v>
      </c>
    </row>
    <row r="1024" spans="1:21" ht="12.75">
      <c r="A1024" s="8" t="e">
        <f t="shared" ca="1" si="74"/>
        <v>#NAME?</v>
      </c>
      <c r="B1024" s="9" t="s">
        <v>3078</v>
      </c>
      <c r="C1024" s="22">
        <v>88000116</v>
      </c>
      <c r="D1024" s="10" t="s">
        <v>3290</v>
      </c>
      <c r="E1024" s="11" t="str">
        <f>CONCATENATE("https://fjong.com/admin/pages/edit-",LEFT(D1024,FIND(".",D1024) - 1),"/",D1024)</f>
        <v>https://fjong.com/admin/pages/edit-outfit/outfit.c31bb29beac44217b5a6d572ca147130</v>
      </c>
      <c r="F1024" s="23" t="s">
        <v>3291</v>
      </c>
      <c r="G1024" s="23" t="s">
        <v>31</v>
      </c>
      <c r="H1024" s="12" t="s">
        <v>32</v>
      </c>
      <c r="I1024" s="12" t="b">
        <f>VLOOKUP(H1024,'Partner info'!$A$3:$B$100,2,FALSE)</f>
        <v>1</v>
      </c>
      <c r="J1024" s="13" t="s">
        <v>24</v>
      </c>
      <c r="K1024" s="14" t="s">
        <v>25</v>
      </c>
      <c r="L1024" s="15" t="s">
        <v>50</v>
      </c>
      <c r="M1024" s="16"/>
      <c r="N1024" s="16"/>
      <c r="O1024" s="12">
        <v>1950</v>
      </c>
      <c r="P1024" s="12">
        <v>849</v>
      </c>
      <c r="Q1024" s="21" t="s">
        <v>52</v>
      </c>
      <c r="R1024" s="18" t="b">
        <v>0</v>
      </c>
      <c r="S1024" s="18" t="b">
        <v>1</v>
      </c>
      <c r="T1024" s="18" t="b">
        <v>1</v>
      </c>
      <c r="U1024" s="18" t="b">
        <v>1</v>
      </c>
    </row>
    <row r="1025" spans="1:21" ht="12.75">
      <c r="A1025" s="1" t="e">
        <f t="shared" ca="1" si="74"/>
        <v>#NAME?</v>
      </c>
      <c r="B1025" s="19">
        <v>44936</v>
      </c>
      <c r="C1025" s="9">
        <v>89001051</v>
      </c>
      <c r="D1025" s="10" t="s">
        <v>1257</v>
      </c>
      <c r="E1025" s="20" t="s">
        <v>1258</v>
      </c>
      <c r="F1025" s="12" t="s">
        <v>1259</v>
      </c>
      <c r="G1025" s="12" t="s">
        <v>759</v>
      </c>
      <c r="H1025" s="12" t="s">
        <v>759</v>
      </c>
      <c r="I1025" s="12" t="b">
        <f>VLOOKUP(H1025,'Partner info'!$A$3:$B$100,2,FALSE)</f>
        <v>1</v>
      </c>
      <c r="J1025" s="13" t="s">
        <v>24</v>
      </c>
      <c r="K1025" s="14" t="s">
        <v>25</v>
      </c>
      <c r="L1025" s="15"/>
      <c r="M1025" s="16"/>
      <c r="N1025" s="84"/>
      <c r="O1025" s="85" t="s">
        <v>2829</v>
      </c>
      <c r="P1025" s="21">
        <v>1050</v>
      </c>
      <c r="Q1025" s="21" t="s">
        <v>145</v>
      </c>
      <c r="R1025" s="18" t="b">
        <v>0</v>
      </c>
      <c r="S1025" s="18" t="b">
        <v>0</v>
      </c>
      <c r="T1025" s="18" t="b">
        <v>0</v>
      </c>
      <c r="U1025" s="18" t="b">
        <v>0</v>
      </c>
    </row>
    <row r="1026" spans="1:21" ht="12.75">
      <c r="A1026" s="1" t="e">
        <f t="shared" ca="1" si="74"/>
        <v>#NAME?</v>
      </c>
      <c r="B1026" s="9" t="s">
        <v>3078</v>
      </c>
      <c r="C1026" s="22">
        <v>89001295</v>
      </c>
      <c r="D1026" s="10" t="s">
        <v>3339</v>
      </c>
      <c r="E1026" s="11" t="str">
        <f>CONCATENATE("https://fjong.com/admin/pages/edit-",LEFT(D1026,FIND(".",D1026) - 1),"/",D1026)</f>
        <v>https://fjong.com/admin/pages/edit-outfit/outfit.c39d78a9215844a882d9bd74a9eedd40</v>
      </c>
      <c r="F1026" s="23" t="s">
        <v>3332</v>
      </c>
      <c r="G1026" s="23" t="s">
        <v>117</v>
      </c>
      <c r="H1026" s="12" t="s">
        <v>117</v>
      </c>
      <c r="I1026" s="12" t="b">
        <f>VLOOKUP(H1026,'Partner info'!$A$3:$B$100,2,FALSE)</f>
        <v>1</v>
      </c>
      <c r="J1026" s="13" t="s">
        <v>24</v>
      </c>
      <c r="K1026" s="14" t="s">
        <v>25</v>
      </c>
      <c r="L1026" s="15"/>
      <c r="M1026" s="16"/>
      <c r="N1026" s="84"/>
      <c r="O1026" s="111">
        <v>800</v>
      </c>
      <c r="P1026" s="21">
        <v>240</v>
      </c>
      <c r="Q1026" s="21"/>
      <c r="R1026" s="18" t="b">
        <v>1</v>
      </c>
      <c r="S1026" s="18" t="b">
        <v>0</v>
      </c>
      <c r="T1026" s="18" t="b">
        <v>0</v>
      </c>
      <c r="U1026" s="18" t="b">
        <v>0</v>
      </c>
    </row>
    <row r="1027" spans="1:21" ht="12.75">
      <c r="A1027" s="1" t="e">
        <f t="shared" ca="1" si="74"/>
        <v>#NAME?</v>
      </c>
      <c r="B1027" s="9" t="s">
        <v>20</v>
      </c>
      <c r="C1027" s="9">
        <v>88101365</v>
      </c>
      <c r="D1027" s="10" t="s">
        <v>722</v>
      </c>
      <c r="E1027" s="11" t="str">
        <f>CONCATENATE("https://fjong.com/admin/pages/edit-",LEFT(D1027,FIND(".",D1027) - 1),"/",D1027)</f>
        <v>https://fjong.com/admin/pages/edit-outfit/outfit.c3cb5a3112c545b184381060670971f4</v>
      </c>
      <c r="F1027" s="12" t="s">
        <v>723</v>
      </c>
      <c r="G1027" s="12" t="s">
        <v>31</v>
      </c>
      <c r="H1027" s="12" t="s">
        <v>49</v>
      </c>
      <c r="I1027" s="12" t="b">
        <f>VLOOKUP(H1027,'Partner info'!$A$3:$B$100,2,FALSE)</f>
        <v>1</v>
      </c>
      <c r="J1027" s="13" t="s">
        <v>24</v>
      </c>
      <c r="K1027" s="14" t="s">
        <v>25</v>
      </c>
      <c r="L1027" s="15"/>
      <c r="M1027" s="16"/>
      <c r="N1027" s="84"/>
      <c r="O1027" s="85" t="s">
        <v>2794</v>
      </c>
      <c r="P1027" s="21">
        <v>1200</v>
      </c>
      <c r="Q1027" s="21" t="s">
        <v>40</v>
      </c>
      <c r="R1027" s="18" t="b">
        <v>0</v>
      </c>
      <c r="S1027" s="18" t="b">
        <v>0</v>
      </c>
      <c r="T1027" s="18" t="b">
        <v>0</v>
      </c>
      <c r="U1027" s="18" t="b">
        <v>0</v>
      </c>
    </row>
    <row r="1028" spans="1:21" ht="12.75">
      <c r="A1028" s="1" t="e">
        <f t="shared" ca="1" si="74"/>
        <v>#NAME?</v>
      </c>
      <c r="B1028" s="106">
        <v>44937</v>
      </c>
      <c r="C1028" s="22">
        <v>89006106</v>
      </c>
      <c r="D1028" s="10" t="s">
        <v>1464</v>
      </c>
      <c r="E1028" s="11" t="str">
        <f>CONCATENATE("https://fjong.com/admin/pages/edit-",LEFT(D1028,FIND(".",D1028) - 1),"/",D1028)</f>
        <v>https://fjong.com/admin/pages/edit-outfit/outfit.c43aaa32acc2436885bfffc340207df4</v>
      </c>
      <c r="F1028" s="23" t="s">
        <v>1465</v>
      </c>
      <c r="G1028" s="23" t="s">
        <v>1466</v>
      </c>
      <c r="H1028" s="12" t="s">
        <v>89</v>
      </c>
      <c r="I1028" s="12" t="b">
        <f>VLOOKUP(H1028,'Partner info'!$A$3:$B$100,2,FALSE)</f>
        <v>1</v>
      </c>
      <c r="J1028" s="13" t="s">
        <v>24</v>
      </c>
      <c r="K1028" s="14" t="s">
        <v>25</v>
      </c>
      <c r="L1028" s="15"/>
      <c r="M1028" s="16"/>
      <c r="N1028" s="84"/>
      <c r="O1028" s="85" t="s">
        <v>1549</v>
      </c>
      <c r="P1028" s="21">
        <v>840.00000000000023</v>
      </c>
      <c r="Q1028" s="21" t="s">
        <v>145</v>
      </c>
      <c r="R1028" s="18" t="b">
        <v>0</v>
      </c>
      <c r="S1028" s="18" t="b">
        <v>0</v>
      </c>
      <c r="T1028" s="18" t="b">
        <v>0</v>
      </c>
      <c r="U1028" s="18" t="b">
        <v>0</v>
      </c>
    </row>
    <row r="1029" spans="1:21" ht="12.75">
      <c r="A1029" s="1" t="e">
        <f t="shared" ca="1" si="74"/>
        <v>#NAME?</v>
      </c>
      <c r="B1029" s="19">
        <v>44739</v>
      </c>
      <c r="C1029" s="9">
        <v>89003756</v>
      </c>
      <c r="D1029" s="10" t="s">
        <v>803</v>
      </c>
      <c r="E1029" s="20" t="s">
        <v>804</v>
      </c>
      <c r="F1029" s="12" t="s">
        <v>799</v>
      </c>
      <c r="G1029" s="12" t="s">
        <v>199</v>
      </c>
      <c r="H1029" s="12" t="s">
        <v>800</v>
      </c>
      <c r="I1029" s="12" t="e">
        <f>VLOOKUP(H1029,'Partner info'!$A$3:$B$100,2,FALSE)</f>
        <v>#N/A</v>
      </c>
      <c r="J1029" s="13" t="s">
        <v>24</v>
      </c>
      <c r="K1029" s="14" t="s">
        <v>25</v>
      </c>
      <c r="L1029" s="15"/>
      <c r="M1029" s="16"/>
      <c r="N1029" s="84"/>
      <c r="O1029" s="85" t="s">
        <v>2528</v>
      </c>
      <c r="P1029" s="21">
        <v>510</v>
      </c>
      <c r="Q1029" s="21" t="s">
        <v>145</v>
      </c>
      <c r="R1029" s="18" t="b">
        <v>0</v>
      </c>
      <c r="S1029" s="18" t="b">
        <v>0</v>
      </c>
      <c r="T1029" s="18" t="b">
        <v>0</v>
      </c>
      <c r="U1029" s="18" t="b">
        <v>0</v>
      </c>
    </row>
    <row r="1030" spans="1:21" ht="12.75">
      <c r="A1030" s="8" t="e">
        <f t="shared" ca="1" si="74"/>
        <v>#NAME?</v>
      </c>
      <c r="B1030" s="9" t="s">
        <v>295</v>
      </c>
      <c r="C1030" s="22">
        <v>88001673</v>
      </c>
      <c r="D1030" s="10" t="s">
        <v>1447</v>
      </c>
      <c r="E1030" s="11" t="str">
        <f>CONCATENATE("https://fjong.com/admin/pages/edit-",LEFT(D1030,FIND(".",D1030) - 1),"/",D1030)</f>
        <v>https://fjong.com/admin/pages/edit-outfit/outfit.c4c75ed0869147faa31911d6b9919b7a</v>
      </c>
      <c r="F1030" s="23" t="s">
        <v>1448</v>
      </c>
      <c r="G1030" s="23" t="s">
        <v>1449</v>
      </c>
      <c r="H1030" s="12" t="s">
        <v>299</v>
      </c>
      <c r="I1030" s="12" t="b">
        <f>VLOOKUP(H1030,'Partner info'!$A$3:$B$100,2,FALSE)</f>
        <v>1</v>
      </c>
      <c r="J1030" s="13" t="s">
        <v>24</v>
      </c>
      <c r="K1030" s="14" t="s">
        <v>25</v>
      </c>
      <c r="L1030" s="15" t="s">
        <v>50</v>
      </c>
      <c r="M1030" s="16"/>
      <c r="N1030" s="16"/>
      <c r="O1030" s="12">
        <v>1950</v>
      </c>
      <c r="P1030" s="12">
        <v>849</v>
      </c>
      <c r="Q1030" s="21" t="s">
        <v>52</v>
      </c>
      <c r="R1030" s="18" t="b">
        <v>0</v>
      </c>
      <c r="S1030" s="18" t="b">
        <v>1</v>
      </c>
      <c r="T1030" s="18" t="b">
        <v>1</v>
      </c>
      <c r="U1030" s="18" t="b">
        <v>1</v>
      </c>
    </row>
    <row r="1031" spans="1:21" ht="12.75">
      <c r="A1031" s="1" t="e">
        <f t="shared" ca="1" si="74"/>
        <v>#NAME?</v>
      </c>
      <c r="B1031" s="9" t="s">
        <v>3078</v>
      </c>
      <c r="C1031" s="22">
        <v>88200143</v>
      </c>
      <c r="D1031" s="10" t="s">
        <v>3256</v>
      </c>
      <c r="E1031" s="11" t="str">
        <f>CONCATENATE("https://fjong.com/admin/pages/edit-",LEFT(D1031,FIND(".",D1031) - 1),"/",D1031)</f>
        <v>https://fjong.com/admin/pages/edit-outfit/outfit.c4d9b5b915ee418d989ceb09bbbc39be</v>
      </c>
      <c r="F1031" s="23" t="s">
        <v>1136</v>
      </c>
      <c r="G1031" s="23" t="s">
        <v>994</v>
      </c>
      <c r="H1031" s="12" t="s">
        <v>57</v>
      </c>
      <c r="I1031" s="12" t="b">
        <f>VLOOKUP(H1031,'Partner info'!$A$3:$B$100,2,FALSE)</f>
        <v>1</v>
      </c>
      <c r="J1031" s="13" t="s">
        <v>24</v>
      </c>
      <c r="K1031" s="14" t="s">
        <v>25</v>
      </c>
      <c r="L1031" s="15"/>
      <c r="M1031" s="16"/>
      <c r="N1031" s="84"/>
      <c r="O1031" s="85" t="s">
        <v>2841</v>
      </c>
      <c r="P1031" s="21">
        <v>420.00000000000011</v>
      </c>
      <c r="Q1031" s="21"/>
      <c r="R1031" s="18" t="b">
        <v>1</v>
      </c>
      <c r="S1031" s="18" t="b">
        <v>0</v>
      </c>
      <c r="T1031" s="18" t="b">
        <v>0</v>
      </c>
      <c r="U1031" s="18" t="b">
        <v>0</v>
      </c>
    </row>
    <row r="1032" spans="1:21" ht="12.75">
      <c r="A1032" s="1" t="e">
        <f t="shared" ca="1" si="74"/>
        <v>#NAME?</v>
      </c>
      <c r="B1032" s="9" t="s">
        <v>295</v>
      </c>
      <c r="C1032" s="22">
        <v>88100053</v>
      </c>
      <c r="D1032" s="23" t="s">
        <v>2311</v>
      </c>
      <c r="E1032" s="11" t="str">
        <f>CONCATENATE("https://fjong.com/admin/pages/edit-",LEFT(D1032,FIND(".",D1032) - 1),"/",D1032)</f>
        <v>https://fjong.com/admin/pages/edit-outfit/outfit.c5044eaaaaec4874b9e0ee6319a252f1</v>
      </c>
      <c r="F1032" s="23" t="s">
        <v>2312</v>
      </c>
      <c r="G1032" s="23" t="s">
        <v>347</v>
      </c>
      <c r="H1032" s="12" t="s">
        <v>32</v>
      </c>
      <c r="I1032" s="12" t="b">
        <f>VLOOKUP(H1032,'Partner info'!$A$3:$B$100,2,FALSE)</f>
        <v>1</v>
      </c>
      <c r="J1032" s="13" t="s">
        <v>24</v>
      </c>
      <c r="K1032" s="14" t="s">
        <v>25</v>
      </c>
      <c r="L1032" s="15"/>
      <c r="M1032" s="16"/>
      <c r="N1032" s="84"/>
      <c r="O1032" s="85" t="s">
        <v>2844</v>
      </c>
      <c r="P1032" s="21">
        <v>200</v>
      </c>
      <c r="Q1032" s="21" t="s">
        <v>145</v>
      </c>
      <c r="R1032" s="18" t="b">
        <v>0</v>
      </c>
      <c r="S1032" s="18" t="b">
        <v>0</v>
      </c>
      <c r="T1032" s="18" t="b">
        <v>0</v>
      </c>
      <c r="U1032" s="18" t="b">
        <v>0</v>
      </c>
    </row>
    <row r="1033" spans="1:21" ht="12.75">
      <c r="A1033" s="1" t="e">
        <f t="shared" ca="1" si="74"/>
        <v>#NAME?</v>
      </c>
      <c r="B1033" s="9" t="s">
        <v>295</v>
      </c>
      <c r="C1033" s="22">
        <v>89011259</v>
      </c>
      <c r="D1033" s="23" t="s">
        <v>376</v>
      </c>
      <c r="E1033" s="11" t="str">
        <f>CONCATENATE("https://fjong.com/admin/pages/edit-",LEFT(D1033,FIND(".",D1033) - 1),"/",D1033)</f>
        <v>https://fjong.com/admin/pages/edit-outfit/outfit.c52b1b61074f48729901d6f3360fbdab</v>
      </c>
      <c r="F1033" s="23" t="s">
        <v>377</v>
      </c>
      <c r="G1033" s="23" t="s">
        <v>88</v>
      </c>
      <c r="H1033" s="12" t="s">
        <v>32</v>
      </c>
      <c r="I1033" s="12" t="b">
        <f>VLOOKUP(H1033,'Partner info'!$A$3:$B$100,2,FALSE)</f>
        <v>1</v>
      </c>
      <c r="J1033" s="13" t="s">
        <v>24</v>
      </c>
      <c r="K1033" s="14" t="s">
        <v>25</v>
      </c>
      <c r="L1033" s="15"/>
      <c r="M1033" s="16"/>
      <c r="N1033" s="84"/>
      <c r="O1033" s="85" t="s">
        <v>2847</v>
      </c>
      <c r="P1033" s="21">
        <v>600</v>
      </c>
      <c r="Q1033" s="21" t="s">
        <v>40</v>
      </c>
      <c r="R1033" s="18" t="b">
        <v>0</v>
      </c>
      <c r="S1033" s="18" t="b">
        <v>0</v>
      </c>
      <c r="T1033" s="18" t="b">
        <v>0</v>
      </c>
      <c r="U1033" s="18" t="b">
        <v>0</v>
      </c>
    </row>
    <row r="1034" spans="1:21" ht="12.75">
      <c r="A1034" s="1" t="e">
        <f t="shared" ca="1" si="74"/>
        <v>#NAME?</v>
      </c>
      <c r="B1034" s="9" t="s">
        <v>20</v>
      </c>
      <c r="C1034" s="9" t="s">
        <v>1976</v>
      </c>
      <c r="D1034" s="10" t="s">
        <v>1977</v>
      </c>
      <c r="E1034" s="11" t="str">
        <f>CONCATENATE("https://fjong.com/admin/pages/edit-",LEFT(D1034,FIND(".",D1034) - 1),"/",D1034)</f>
        <v>https://fjong.com/admin/pages/edit-outfit/outfit.c5394742e73b46f1b08728dfbf884b37</v>
      </c>
      <c r="F1034" s="12" t="s">
        <v>1978</v>
      </c>
      <c r="G1034" s="12" t="s">
        <v>994</v>
      </c>
      <c r="H1034" s="26" t="s">
        <v>57</v>
      </c>
      <c r="I1034" s="12" t="b">
        <f>VLOOKUP(H1034,'Partner info'!$A$3:$B$100,2,FALSE)</f>
        <v>1</v>
      </c>
      <c r="J1034" s="13" t="s">
        <v>24</v>
      </c>
      <c r="K1034" s="14" t="s">
        <v>25</v>
      </c>
      <c r="L1034" s="15"/>
      <c r="M1034" s="16"/>
      <c r="N1034" s="84"/>
      <c r="O1034" s="111">
        <v>300</v>
      </c>
      <c r="P1034" s="21">
        <v>90</v>
      </c>
      <c r="Q1034" s="21"/>
      <c r="R1034" s="18" t="b">
        <v>1</v>
      </c>
      <c r="S1034" s="18" t="b">
        <v>0</v>
      </c>
      <c r="T1034" s="18" t="b">
        <v>0</v>
      </c>
      <c r="U1034" s="18" t="b">
        <v>0</v>
      </c>
    </row>
    <row r="1035" spans="1:21" ht="12.75">
      <c r="A1035" s="1" t="e">
        <f t="shared" ca="1" si="74"/>
        <v>#NAME?</v>
      </c>
      <c r="B1035" s="9" t="s">
        <v>295</v>
      </c>
      <c r="C1035" s="22">
        <v>10689023</v>
      </c>
      <c r="D1035" s="10" t="s">
        <v>1450</v>
      </c>
      <c r="E1035" s="11" t="str">
        <f>CONCATENATE("https://fjong.com/admin/pages/edit-",LEFT(D1035,FIND(".",D1035) - 1),"/",D1035)</f>
        <v>https://fjong.com/admin/pages/edit-outfit/outfit.c563800deaac4b8c93de7689b707c71c</v>
      </c>
      <c r="F1035" s="23" t="s">
        <v>1451</v>
      </c>
      <c r="G1035" s="23" t="s">
        <v>1390</v>
      </c>
      <c r="H1035" s="12" t="s">
        <v>299</v>
      </c>
      <c r="I1035" s="12" t="b">
        <f>VLOOKUP(H1035,'Partner info'!$A$3:$B$100,2,FALSE)</f>
        <v>1</v>
      </c>
      <c r="J1035" s="13" t="s">
        <v>24</v>
      </c>
      <c r="K1035" s="14" t="s">
        <v>25</v>
      </c>
      <c r="L1035" s="15"/>
      <c r="M1035" s="16"/>
      <c r="N1035" s="84"/>
      <c r="O1035" s="85" t="s">
        <v>1562</v>
      </c>
      <c r="P1035" s="21">
        <v>300</v>
      </c>
      <c r="Q1035" s="21" t="s">
        <v>52</v>
      </c>
      <c r="R1035" s="18" t="b">
        <v>0</v>
      </c>
      <c r="S1035" s="18" t="b">
        <v>1</v>
      </c>
      <c r="T1035" s="18" t="b">
        <v>0</v>
      </c>
      <c r="U1035" s="18" t="b">
        <v>0</v>
      </c>
    </row>
    <row r="1036" spans="1:21" ht="12.75">
      <c r="A1036" s="1" t="e">
        <f t="shared" ca="1" si="74"/>
        <v>#NAME?</v>
      </c>
      <c r="B1036" s="19">
        <v>45188</v>
      </c>
      <c r="C1036" s="12" t="s">
        <v>921</v>
      </c>
      <c r="D1036" s="12" t="s">
        <v>922</v>
      </c>
      <c r="E1036" s="11" t="str">
        <f>CONCATENATE("https://fjong.com/admin/pages/edit-",LEFT(D1036,FIND(".",D1036) - 1),"/",D1036)</f>
        <v>https://fjong.com/admin/pages/edit-outfit/outfit.c572a59dc840460f8ac760908edc26ef</v>
      </c>
      <c r="F1036" s="23" t="s">
        <v>923</v>
      </c>
      <c r="G1036" s="23" t="s">
        <v>924</v>
      </c>
      <c r="H1036" s="12" t="s">
        <v>32</v>
      </c>
      <c r="I1036" s="12" t="b">
        <f>VLOOKUP(H1036,'Partner info'!$A$3:$B$100,2,FALSE)</f>
        <v>1</v>
      </c>
      <c r="J1036" s="13" t="s">
        <v>24</v>
      </c>
      <c r="K1036" s="14" t="s">
        <v>25</v>
      </c>
      <c r="L1036" s="15"/>
      <c r="M1036" s="16"/>
      <c r="N1036" s="84"/>
      <c r="O1036" s="111">
        <v>900</v>
      </c>
      <c r="P1036" s="21">
        <v>270</v>
      </c>
      <c r="Q1036" s="21"/>
      <c r="R1036" s="18" t="b">
        <v>1</v>
      </c>
      <c r="S1036" s="18" t="b">
        <v>0</v>
      </c>
      <c r="T1036" s="18" t="b">
        <v>0</v>
      </c>
      <c r="U1036" s="18" t="b">
        <v>0</v>
      </c>
    </row>
    <row r="1037" spans="1:21" ht="12.75">
      <c r="A1037" s="8" t="e">
        <f t="shared" ca="1" si="74"/>
        <v>#NAME?</v>
      </c>
      <c r="B1037" s="19">
        <v>45184</v>
      </c>
      <c r="C1037" s="22">
        <v>89008588</v>
      </c>
      <c r="D1037" s="81" t="s">
        <v>2809</v>
      </c>
      <c r="E1037" s="11" t="str">
        <f>CONCATENATE("https://fjong.com/admin/pages/edit-",LEFT(D1037,FIND(".",D1037) - 1),"/",D1037)</f>
        <v>https://fjong.com/admin/pages/edit-outfit/outfit.c59eb802f8b348379d74a3eaadf02c6a</v>
      </c>
      <c r="F1037" s="82" t="s">
        <v>2810</v>
      </c>
      <c r="G1037" s="23" t="s">
        <v>1160</v>
      </c>
      <c r="H1037" s="83" t="s">
        <v>32</v>
      </c>
      <c r="I1037" s="12" t="b">
        <f>VLOOKUP(H1037,'Partner info'!$A$3:$B$100,2,FALSE)</f>
        <v>1</v>
      </c>
      <c r="J1037" s="13" t="s">
        <v>24</v>
      </c>
      <c r="K1037" s="14" t="s">
        <v>25</v>
      </c>
      <c r="L1037" s="15" t="s">
        <v>50</v>
      </c>
      <c r="M1037" s="16"/>
      <c r="N1037" s="16"/>
      <c r="O1037" s="12">
        <v>1900</v>
      </c>
      <c r="P1037" s="12">
        <v>899</v>
      </c>
      <c r="Q1037" s="21" t="s">
        <v>52</v>
      </c>
      <c r="R1037" s="18" t="b">
        <v>0</v>
      </c>
      <c r="S1037" s="18" t="b">
        <v>1</v>
      </c>
      <c r="T1037" s="18" t="b">
        <v>1</v>
      </c>
      <c r="U1037" s="18" t="b">
        <v>1</v>
      </c>
    </row>
    <row r="1038" spans="1:21" ht="12.75">
      <c r="A1038" s="1" t="e">
        <f t="shared" ca="1" si="74"/>
        <v>#NAME?</v>
      </c>
      <c r="B1038" s="19" t="s">
        <v>20</v>
      </c>
      <c r="C1038" s="9" t="s">
        <v>1813</v>
      </c>
      <c r="D1038" s="10" t="s">
        <v>1814</v>
      </c>
      <c r="E1038" s="20" t="str">
        <f>CONCATENATE("https://fjong.com/admin/pages/edit-",LEFT(D1038,FIND(".",D1038) - 1),"/",D1038)</f>
        <v>https://fjong.com/admin/pages/edit-outfit/outfit.c625b43569fb4539b4e68a3352c79b5c</v>
      </c>
      <c r="F1038" s="12" t="s">
        <v>1815</v>
      </c>
      <c r="G1038" s="12" t="s">
        <v>737</v>
      </c>
      <c r="H1038" s="12" t="s">
        <v>89</v>
      </c>
      <c r="I1038" s="12" t="b">
        <f>VLOOKUP(H1038,'Partner info'!$A$3:$B$100,2,FALSE)</f>
        <v>1</v>
      </c>
      <c r="J1038" s="13" t="s">
        <v>24</v>
      </c>
      <c r="K1038" s="14" t="s">
        <v>25</v>
      </c>
      <c r="L1038" s="15"/>
      <c r="M1038" s="16"/>
      <c r="N1038" s="84"/>
      <c r="O1038" s="85" t="s">
        <v>2817</v>
      </c>
      <c r="P1038" s="21">
        <v>300</v>
      </c>
      <c r="Q1038" s="21" t="s">
        <v>145</v>
      </c>
      <c r="R1038" s="18" t="b">
        <v>0</v>
      </c>
      <c r="S1038" s="18" t="b">
        <v>0</v>
      </c>
      <c r="T1038" s="18" t="b">
        <v>0</v>
      </c>
      <c r="U1038" s="18" t="b">
        <v>0</v>
      </c>
    </row>
    <row r="1039" spans="1:21" ht="12.75">
      <c r="A1039" s="1" t="e">
        <f t="shared" ca="1" si="74"/>
        <v>#NAME?</v>
      </c>
      <c r="B1039" s="9" t="s">
        <v>20</v>
      </c>
      <c r="C1039" s="24">
        <v>88100988</v>
      </c>
      <c r="D1039" s="25" t="s">
        <v>1952</v>
      </c>
      <c r="E1039" s="11" t="str">
        <f>CONCATENATE("https://fjong.com/admin/pages/edit-",LEFT(D1039,FIND(".",D1039) - 1),"/",D1039)</f>
        <v>https://fjong.com/admin/pages/edit-outfit/outfit.c6af39a91ea24408bec71a2fd67996c1</v>
      </c>
      <c r="F1039" s="26" t="s">
        <v>1953</v>
      </c>
      <c r="G1039" s="26" t="s">
        <v>523</v>
      </c>
      <c r="H1039" s="26" t="s">
        <v>57</v>
      </c>
      <c r="I1039" s="12" t="b">
        <f>VLOOKUP(H1039,'Partner info'!$A$3:$B$100,2,FALSE)</f>
        <v>1</v>
      </c>
      <c r="J1039" s="13" t="s">
        <v>24</v>
      </c>
      <c r="K1039" s="14" t="s">
        <v>25</v>
      </c>
      <c r="L1039" s="15"/>
      <c r="M1039" s="16"/>
      <c r="N1039" s="84"/>
      <c r="O1039" s="85" t="s">
        <v>2829</v>
      </c>
      <c r="P1039" s="21">
        <v>1050</v>
      </c>
      <c r="Q1039" s="21" t="s">
        <v>40</v>
      </c>
      <c r="R1039" s="18" t="b">
        <v>0</v>
      </c>
      <c r="S1039" s="18" t="b">
        <v>0</v>
      </c>
      <c r="T1039" s="18" t="b">
        <v>0</v>
      </c>
      <c r="U1039" s="18" t="b">
        <v>0</v>
      </c>
    </row>
    <row r="1040" spans="1:21" ht="12.75">
      <c r="A1040" s="1" t="e">
        <f t="shared" ca="1" si="74"/>
        <v>#NAME?</v>
      </c>
      <c r="B1040" s="9" t="s">
        <v>20</v>
      </c>
      <c r="C1040" s="9">
        <v>88200522</v>
      </c>
      <c r="D1040" s="10" t="s">
        <v>1603</v>
      </c>
      <c r="E1040" s="11" t="str">
        <f>CONCATENATE("https://fjong.com/admin/pages/edit-",LEFT(D1040,FIND(".",D1040) - 1),"/",D1040)</f>
        <v>https://fjong.com/admin/pages/edit-outfit/outfit.c70d273ec7d14ecab518c0bbbc7f63f7</v>
      </c>
      <c r="F1040" s="12" t="s">
        <v>1604</v>
      </c>
      <c r="G1040" s="12" t="s">
        <v>1605</v>
      </c>
      <c r="H1040" s="12" t="s">
        <v>57</v>
      </c>
      <c r="I1040" s="12" t="b">
        <f>VLOOKUP(H1040,'Partner info'!$A$3:$B$100,2,FALSE)</f>
        <v>1</v>
      </c>
      <c r="J1040" s="13" t="s">
        <v>24</v>
      </c>
      <c r="K1040" s="14" t="s">
        <v>25</v>
      </c>
      <c r="L1040" s="15"/>
      <c r="M1040" s="16"/>
      <c r="N1040" s="84"/>
      <c r="O1040" s="85" t="s">
        <v>2467</v>
      </c>
      <c r="P1040" s="21">
        <v>540</v>
      </c>
      <c r="Q1040" s="21"/>
      <c r="R1040" s="18" t="b">
        <v>1</v>
      </c>
      <c r="S1040" s="18" t="b">
        <v>0</v>
      </c>
      <c r="T1040" s="18" t="b">
        <v>0</v>
      </c>
      <c r="U1040" s="18" t="b">
        <v>0</v>
      </c>
    </row>
    <row r="1041" spans="1:21" ht="12.75">
      <c r="A1041" s="1" t="e">
        <f t="shared" ca="1" si="74"/>
        <v>#NAME?</v>
      </c>
      <c r="B1041" s="19">
        <v>45188</v>
      </c>
      <c r="C1041" s="22">
        <v>89003216</v>
      </c>
      <c r="D1041" s="10" t="s">
        <v>2377</v>
      </c>
      <c r="E1041" s="11" t="str">
        <f>CONCATENATE("https://fjong.com/admin/pages/edit-",LEFT(D1041,FIND(".",D1041) - 1),"/",D1041)</f>
        <v>https://fjong.com/admin/pages/edit-outfit/outfit.c720562c5b70454cb4294534b5d7f173</v>
      </c>
      <c r="F1041" s="23" t="s">
        <v>2378</v>
      </c>
      <c r="G1041" s="23" t="s">
        <v>618</v>
      </c>
      <c r="H1041" s="12" t="s">
        <v>573</v>
      </c>
      <c r="I1041" s="12" t="b">
        <f>VLOOKUP(H1041,'Partner info'!$A$3:$B$100,2,FALSE)</f>
        <v>1</v>
      </c>
      <c r="J1041" s="13" t="s">
        <v>24</v>
      </c>
      <c r="K1041" s="14" t="s">
        <v>25</v>
      </c>
      <c r="L1041" s="15"/>
      <c r="M1041" s="16"/>
      <c r="N1041" s="84"/>
      <c r="O1041" s="85" t="s">
        <v>2528</v>
      </c>
      <c r="P1041" s="21">
        <v>510</v>
      </c>
      <c r="Q1041" s="21" t="s">
        <v>52</v>
      </c>
      <c r="R1041" s="18" t="b">
        <v>0</v>
      </c>
      <c r="S1041" s="18" t="b">
        <v>1</v>
      </c>
      <c r="T1041" s="18" t="b">
        <v>0</v>
      </c>
      <c r="U1041" s="18" t="b">
        <v>0</v>
      </c>
    </row>
    <row r="1042" spans="1:21" ht="12.75">
      <c r="A1042" s="1" t="e">
        <f t="shared" ca="1" si="74"/>
        <v>#NAME?</v>
      </c>
      <c r="B1042" s="19">
        <v>44789</v>
      </c>
      <c r="C1042" s="9">
        <v>88200376</v>
      </c>
      <c r="D1042" s="10" t="s">
        <v>1676</v>
      </c>
      <c r="E1042" s="20" t="s">
        <v>1677</v>
      </c>
      <c r="F1042" s="12" t="s">
        <v>1678</v>
      </c>
      <c r="G1042" s="12" t="s">
        <v>23</v>
      </c>
      <c r="H1042" s="12" t="s">
        <v>23</v>
      </c>
      <c r="I1042" s="12" t="b">
        <f>VLOOKUP(H1042,'Partner info'!$A$3:$B$100,2,FALSE)</f>
        <v>1</v>
      </c>
      <c r="J1042" s="13" t="s">
        <v>24</v>
      </c>
      <c r="K1042" s="14" t="s">
        <v>25</v>
      </c>
      <c r="L1042" s="15"/>
      <c r="M1042" s="16"/>
      <c r="N1042" s="84"/>
      <c r="O1042" s="85" t="s">
        <v>2789</v>
      </c>
      <c r="P1042" s="21">
        <v>750</v>
      </c>
      <c r="Q1042" s="21" t="s">
        <v>145</v>
      </c>
      <c r="R1042" s="18" t="b">
        <v>0</v>
      </c>
      <c r="S1042" s="18" t="b">
        <v>0</v>
      </c>
      <c r="T1042" s="18" t="b">
        <v>0</v>
      </c>
      <c r="U1042" s="18" t="b">
        <v>0</v>
      </c>
    </row>
    <row r="1043" spans="1:21" ht="12.75">
      <c r="A1043" s="1" t="e">
        <f t="shared" ca="1" si="74"/>
        <v>#NAME?</v>
      </c>
      <c r="B1043" s="19">
        <v>45272</v>
      </c>
      <c r="C1043" s="22">
        <v>89006899</v>
      </c>
      <c r="D1043" s="10" t="s">
        <v>409</v>
      </c>
      <c r="E1043" s="11" t="str">
        <f>CONCATENATE("https://fjong.com/admin/pages/edit-",LEFT(D1043,FIND(".",D1043) - 1),"/",D1043)</f>
        <v>https://fjong.com/admin/pages/edit-outfit/outfit.c740eb70dbf8428aa911eb00d6827088</v>
      </c>
      <c r="F1043" s="23" t="s">
        <v>410</v>
      </c>
      <c r="G1043" s="23" t="s">
        <v>337</v>
      </c>
      <c r="H1043" s="12" t="s">
        <v>337</v>
      </c>
      <c r="I1043" s="12" t="b">
        <f>VLOOKUP(H1043,'Partner info'!$A$3:$B$100,2,FALSE)</f>
        <v>1</v>
      </c>
      <c r="J1043" s="13" t="s">
        <v>24</v>
      </c>
      <c r="K1043" s="14" t="s">
        <v>25</v>
      </c>
      <c r="L1043" s="15"/>
      <c r="M1043" s="16"/>
      <c r="N1043" s="84"/>
      <c r="O1043" s="85" t="s">
        <v>2817</v>
      </c>
      <c r="P1043" s="21">
        <v>390.00000000000011</v>
      </c>
      <c r="Q1043" s="21"/>
      <c r="R1043" s="18" t="b">
        <v>1</v>
      </c>
      <c r="S1043" s="18" t="b">
        <v>0</v>
      </c>
      <c r="T1043" s="18" t="b">
        <v>0</v>
      </c>
      <c r="U1043" s="18" t="b">
        <v>0</v>
      </c>
    </row>
    <row r="1044" spans="1:21" ht="12.75">
      <c r="A1044" s="1" t="e">
        <f t="shared" ca="1" si="74"/>
        <v>#NAME?</v>
      </c>
      <c r="B1044" s="9" t="s">
        <v>3078</v>
      </c>
      <c r="C1044" s="22">
        <v>89010498</v>
      </c>
      <c r="D1044" s="10" t="s">
        <v>3147</v>
      </c>
      <c r="E1044" s="11" t="str">
        <f>CONCATENATE("https://fjong.com/admin/pages/edit-",LEFT(D1044,FIND(".",D1044) - 1),"/",D1044)</f>
        <v>https://fjong.com/admin/pages/edit-outfit/outfit.c7f474e917c24120adabd937ba48b41f</v>
      </c>
      <c r="F1044" s="23" t="s">
        <v>3148</v>
      </c>
      <c r="G1044" s="23" t="s">
        <v>3149</v>
      </c>
      <c r="H1044" s="12" t="s">
        <v>32</v>
      </c>
      <c r="I1044" s="12" t="b">
        <f>VLOOKUP(H1044,'Partner info'!$A$3:$B$100,2,FALSE)</f>
        <v>1</v>
      </c>
      <c r="J1044" s="13" t="s">
        <v>24</v>
      </c>
      <c r="K1044" s="14" t="s">
        <v>25</v>
      </c>
      <c r="L1044" s="15"/>
      <c r="M1044" s="16"/>
      <c r="N1044" s="84"/>
      <c r="O1044" s="85">
        <v>1300</v>
      </c>
      <c r="P1044" s="21">
        <f>O1044*0.3</f>
        <v>390</v>
      </c>
      <c r="Q1044" s="21"/>
      <c r="R1044" s="18" t="b">
        <v>1</v>
      </c>
      <c r="S1044" s="18" t="b">
        <v>0</v>
      </c>
      <c r="T1044" s="18" t="b">
        <v>0</v>
      </c>
      <c r="U1044" s="18" t="b">
        <v>0</v>
      </c>
    </row>
    <row r="1045" spans="1:21" ht="12.75">
      <c r="A1045" s="1" t="e">
        <f t="shared" ca="1" si="74"/>
        <v>#NAME?</v>
      </c>
      <c r="B1045" s="9" t="s">
        <v>3078</v>
      </c>
      <c r="C1045" s="22">
        <v>89003543</v>
      </c>
      <c r="D1045" s="10" t="s">
        <v>3318</v>
      </c>
      <c r="E1045" s="11" t="str">
        <f>CONCATENATE("https://fjong.com/admin/pages/edit-",LEFT(D1045,FIND(".",D1045) - 1),"/",D1045)</f>
        <v>https://fjong.com/admin/pages/edit-outfit/outfit.c7f52c21ccfb48ef87e304a98182d2d3</v>
      </c>
      <c r="F1045" s="23" t="s">
        <v>3319</v>
      </c>
      <c r="G1045" s="23" t="s">
        <v>23</v>
      </c>
      <c r="H1045" s="12" t="s">
        <v>352</v>
      </c>
      <c r="I1045" s="12" t="b">
        <f>VLOOKUP(H1045,'Partner info'!$A$3:$B$100,2,FALSE)</f>
        <v>1</v>
      </c>
      <c r="J1045" s="13" t="s">
        <v>24</v>
      </c>
      <c r="K1045" s="14" t="s">
        <v>25</v>
      </c>
      <c r="L1045" s="15"/>
      <c r="M1045" s="16"/>
      <c r="N1045" s="84" t="s">
        <v>2874</v>
      </c>
      <c r="O1045" s="85" t="s">
        <v>2875</v>
      </c>
      <c r="P1045" s="21">
        <v>250</v>
      </c>
      <c r="Q1045" s="21"/>
      <c r="R1045" s="18" t="b">
        <v>1</v>
      </c>
      <c r="S1045" s="18" t="b">
        <v>0</v>
      </c>
      <c r="T1045" s="18" t="b">
        <v>0</v>
      </c>
      <c r="U1045" s="18" t="b">
        <v>0</v>
      </c>
    </row>
    <row r="1046" spans="1:21" ht="12.75">
      <c r="A1046" s="1" t="e">
        <f t="shared" ca="1" si="74"/>
        <v>#NAME?</v>
      </c>
      <c r="B1046" s="9" t="s">
        <v>1361</v>
      </c>
      <c r="C1046" s="22">
        <v>88100146</v>
      </c>
      <c r="D1046" s="10" t="s">
        <v>1362</v>
      </c>
      <c r="E1046" s="11" t="str">
        <f>CONCATENATE("https://fjong.com/admin/pages/edit-",LEFT(D1046,FIND(".",D1046) - 1),"/",D1046)</f>
        <v>https://fjong.com/admin/pages/edit-outfit/outfit.c815d15af6ba46c580927f9bf81122f0</v>
      </c>
      <c r="F1046" s="23" t="s">
        <v>1363</v>
      </c>
      <c r="G1046" s="23" t="s">
        <v>136</v>
      </c>
      <c r="H1046" s="12" t="s">
        <v>137</v>
      </c>
      <c r="I1046" s="12" t="b">
        <f>VLOOKUP(H1046,'Partner info'!$A$3:$B$100,2,FALSE)</f>
        <v>1</v>
      </c>
      <c r="J1046" s="13" t="s">
        <v>24</v>
      </c>
      <c r="K1046" s="14" t="s">
        <v>25</v>
      </c>
      <c r="L1046" s="15"/>
      <c r="M1046" s="16"/>
      <c r="N1046" s="84"/>
      <c r="O1046" s="85" t="s">
        <v>2829</v>
      </c>
      <c r="P1046" s="21">
        <v>1050</v>
      </c>
      <c r="Q1046" s="21" t="s">
        <v>139</v>
      </c>
      <c r="R1046" s="18" t="b">
        <v>0</v>
      </c>
      <c r="S1046" s="18" t="b">
        <v>0</v>
      </c>
      <c r="T1046" s="18" t="b">
        <v>0</v>
      </c>
      <c r="U1046" s="18" t="b">
        <v>0</v>
      </c>
    </row>
    <row r="1047" spans="1:21" ht="12.75">
      <c r="A1047" s="8" t="e">
        <f t="shared" ca="1" si="74"/>
        <v>#NAME?</v>
      </c>
      <c r="B1047" s="19">
        <v>45061</v>
      </c>
      <c r="C1047" s="22">
        <v>89003802</v>
      </c>
      <c r="D1047" s="10" t="s">
        <v>1825</v>
      </c>
      <c r="E1047" s="11" t="str">
        <f>CONCATENATE("https://fjong.com/admin/pages/edit-",LEFT(D1047,FIND(".",D1047) - 1),"/",D1047)</f>
        <v>https://fjong.com/admin/pages/edit-outfit/outfit.c846f3a7343d460f99372d9c42f9e03a</v>
      </c>
      <c r="F1047" s="23" t="s">
        <v>1826</v>
      </c>
      <c r="G1047" s="23" t="s">
        <v>199</v>
      </c>
      <c r="H1047" s="23" t="s">
        <v>199</v>
      </c>
      <c r="I1047" s="12" t="b">
        <f>VLOOKUP(H1047,'Partner info'!$A$3:$B$100,2,FALSE)</f>
        <v>1</v>
      </c>
      <c r="J1047" s="13" t="s">
        <v>24</v>
      </c>
      <c r="K1047" s="14" t="s">
        <v>25</v>
      </c>
      <c r="L1047" s="15" t="s">
        <v>50</v>
      </c>
      <c r="M1047" s="16"/>
      <c r="N1047" s="16"/>
      <c r="O1047" s="12">
        <v>2650</v>
      </c>
      <c r="P1047" s="12">
        <v>1049</v>
      </c>
      <c r="Q1047" s="21" t="s">
        <v>52</v>
      </c>
      <c r="R1047" s="18" t="b">
        <v>0</v>
      </c>
      <c r="S1047" s="18" t="b">
        <v>1</v>
      </c>
      <c r="T1047" s="18" t="b">
        <v>1</v>
      </c>
      <c r="U1047" s="18" t="b">
        <v>1</v>
      </c>
    </row>
    <row r="1048" spans="1:21" ht="12.75">
      <c r="A1048" s="1" t="e">
        <f t="shared" ca="1" si="74"/>
        <v>#NAME?</v>
      </c>
      <c r="B1048" s="19" t="s">
        <v>20</v>
      </c>
      <c r="C1048" s="9">
        <v>88000773</v>
      </c>
      <c r="D1048" s="10" t="s">
        <v>485</v>
      </c>
      <c r="E1048" s="20" t="str">
        <f>CONCATENATE("https://fjong.com/admin/pages/edit-",LEFT(D1048,FIND(".",D1048) - 1),"/",D1048)</f>
        <v>https://fjong.com/admin/pages/edit-outfit/outfit.c94174487ac642628558e750aff12ae2</v>
      </c>
      <c r="F1048" s="12" t="s">
        <v>486</v>
      </c>
      <c r="G1048" s="12" t="s">
        <v>88</v>
      </c>
      <c r="H1048" s="12" t="s">
        <v>32</v>
      </c>
      <c r="I1048" s="12" t="b">
        <f>VLOOKUP(H1048,'Partner info'!$A$3:$B$100,2,FALSE)</f>
        <v>1</v>
      </c>
      <c r="J1048" s="13" t="s">
        <v>24</v>
      </c>
      <c r="K1048" s="14" t="s">
        <v>25</v>
      </c>
      <c r="L1048" s="15"/>
      <c r="M1048" s="16"/>
      <c r="N1048" s="84"/>
      <c r="O1048" s="85" t="s">
        <v>2847</v>
      </c>
      <c r="P1048" s="21">
        <v>600</v>
      </c>
      <c r="Q1048" s="21" t="s">
        <v>52</v>
      </c>
      <c r="R1048" s="18" t="b">
        <v>0</v>
      </c>
      <c r="S1048" s="18" t="b">
        <v>1</v>
      </c>
      <c r="T1048" s="18" t="b">
        <v>0</v>
      </c>
      <c r="U1048" s="18" t="b">
        <v>0</v>
      </c>
    </row>
    <row r="1049" spans="1:21" ht="12.75">
      <c r="A1049" s="1" t="e">
        <f t="shared" ca="1" si="74"/>
        <v>#NAME?</v>
      </c>
      <c r="B1049" s="19">
        <v>44938</v>
      </c>
      <c r="C1049" s="9">
        <v>10689225</v>
      </c>
      <c r="D1049" s="10" t="s">
        <v>911</v>
      </c>
      <c r="E1049" s="20" t="s">
        <v>912</v>
      </c>
      <c r="F1049" s="12" t="s">
        <v>913</v>
      </c>
      <c r="G1049" s="12" t="s">
        <v>31</v>
      </c>
      <c r="H1049" s="12" t="s">
        <v>32</v>
      </c>
      <c r="I1049" s="12" t="b">
        <f>VLOOKUP(H1049,'Partner info'!$A$3:$B$100,2,FALSE)</f>
        <v>1</v>
      </c>
      <c r="J1049" s="13" t="s">
        <v>24</v>
      </c>
      <c r="K1049" s="14" t="s">
        <v>25</v>
      </c>
      <c r="L1049" s="15"/>
      <c r="M1049" s="16"/>
      <c r="N1049" s="84"/>
      <c r="O1049" s="85" t="s">
        <v>2882</v>
      </c>
      <c r="P1049" s="21">
        <v>450</v>
      </c>
      <c r="Q1049" s="21"/>
      <c r="R1049" s="18" t="b">
        <v>1</v>
      </c>
      <c r="S1049" s="18" t="b">
        <v>0</v>
      </c>
      <c r="T1049" s="18" t="b">
        <v>0</v>
      </c>
      <c r="U1049" s="18" t="b">
        <v>0</v>
      </c>
    </row>
    <row r="1050" spans="1:21" ht="12.75">
      <c r="A1050" s="1" t="e">
        <f t="shared" ca="1" si="74"/>
        <v>#NAME?</v>
      </c>
      <c r="B1050" s="19">
        <v>45272</v>
      </c>
      <c r="C1050" s="22">
        <v>89012034</v>
      </c>
      <c r="D1050" s="10" t="s">
        <v>2625</v>
      </c>
      <c r="E1050" s="11" t="str">
        <f>CONCATENATE("https://fjong.com/admin/pages/edit-",LEFT(D1050,FIND(".",D1050) - 1),"/",D1050)</f>
        <v>https://fjong.com/admin/pages/edit-outfit/outfit.c9b02cffa22042118df20e0d722f6fd5</v>
      </c>
      <c r="F1050" s="23" t="s">
        <v>2626</v>
      </c>
      <c r="G1050" s="23" t="s">
        <v>342</v>
      </c>
      <c r="H1050" s="12" t="s">
        <v>343</v>
      </c>
      <c r="I1050" s="12" t="b">
        <f>VLOOKUP(H1050,'Partner info'!$A$3:$B$100,2,FALSE)</f>
        <v>1</v>
      </c>
      <c r="J1050" s="13" t="s">
        <v>24</v>
      </c>
      <c r="K1050" s="14" t="s">
        <v>25</v>
      </c>
      <c r="L1050" s="15"/>
      <c r="M1050" s="16"/>
      <c r="N1050" s="84"/>
      <c r="O1050" s="85"/>
      <c r="P1050" s="21">
        <v>3000</v>
      </c>
      <c r="Q1050" s="21"/>
      <c r="R1050" s="18" t="b">
        <v>1</v>
      </c>
      <c r="S1050" s="18" t="b">
        <v>0</v>
      </c>
      <c r="T1050" s="18" t="b">
        <v>0</v>
      </c>
      <c r="U1050" s="18" t="b">
        <v>0</v>
      </c>
    </row>
    <row r="1051" spans="1:21" ht="12.75">
      <c r="A1051" s="1" t="e">
        <f t="shared" ca="1" si="74"/>
        <v>#NAME?</v>
      </c>
      <c r="B1051" s="19">
        <v>45168</v>
      </c>
      <c r="C1051" s="22">
        <v>88200611</v>
      </c>
      <c r="D1051" s="10" t="s">
        <v>320</v>
      </c>
      <c r="E1051" s="11" t="str">
        <f>CONCATENATE("https://fjong.com/admin/pages/edit-",LEFT(D1051,FIND(".",D1051) - 1),"/",D1051)</f>
        <v>https://fjong.com/admin/pages/edit-outfit/outfit.c9b07cf20b814e869dceecac4d7064dd</v>
      </c>
      <c r="F1051" s="23" t="s">
        <v>321</v>
      </c>
      <c r="G1051" s="23" t="s">
        <v>301</v>
      </c>
      <c r="H1051" s="23" t="s">
        <v>301</v>
      </c>
      <c r="I1051" s="12" t="b">
        <f>VLOOKUP(H1051,'Partner info'!$A$3:$B$100,2,FALSE)</f>
        <v>1</v>
      </c>
      <c r="J1051" s="13" t="s">
        <v>24</v>
      </c>
      <c r="K1051" s="14" t="s">
        <v>25</v>
      </c>
      <c r="L1051" s="15"/>
      <c r="M1051" s="16"/>
      <c r="N1051" s="84"/>
      <c r="O1051" s="85" t="s">
        <v>1549</v>
      </c>
      <c r="P1051" s="21">
        <v>840.00000000000023</v>
      </c>
      <c r="Q1051" s="21" t="s">
        <v>145</v>
      </c>
      <c r="R1051" s="18" t="b">
        <v>0</v>
      </c>
      <c r="S1051" s="18" t="b">
        <v>0</v>
      </c>
      <c r="T1051" s="18" t="b">
        <v>0</v>
      </c>
      <c r="U1051" s="18" t="b">
        <v>0</v>
      </c>
    </row>
    <row r="1052" spans="1:21" ht="12.75">
      <c r="A1052" s="1" t="e">
        <f t="shared" ca="1" si="74"/>
        <v>#NAME?</v>
      </c>
      <c r="B1052" s="19" t="s">
        <v>20</v>
      </c>
      <c r="C1052" s="9" t="s">
        <v>2477</v>
      </c>
      <c r="D1052" s="10" t="s">
        <v>2478</v>
      </c>
      <c r="E1052" s="20" t="str">
        <f>CONCATENATE("https://fjong.com/admin/pages/edit-",LEFT(D1052,FIND(".",D1052) - 1),"/",D1052)</f>
        <v>https://fjong.com/admin/pages/edit-outfit/outfit.c9c9cba42e35426691fb0f960ed43008</v>
      </c>
      <c r="F1052" s="12" t="s">
        <v>2479</v>
      </c>
      <c r="G1052" s="12" t="s">
        <v>88</v>
      </c>
      <c r="H1052" s="12" t="s">
        <v>57</v>
      </c>
      <c r="I1052" s="12" t="b">
        <f>VLOOKUP(H1052,'Partner info'!$A$3:$B$100,2,FALSE)</f>
        <v>1</v>
      </c>
      <c r="J1052" s="13" t="s">
        <v>24</v>
      </c>
      <c r="K1052" s="14" t="s">
        <v>25</v>
      </c>
      <c r="L1052" s="15"/>
      <c r="M1052" s="16"/>
      <c r="N1052" s="84"/>
      <c r="O1052" s="85" t="s">
        <v>2889</v>
      </c>
      <c r="P1052" s="21">
        <v>1020</v>
      </c>
      <c r="Q1052" s="21" t="s">
        <v>139</v>
      </c>
      <c r="R1052" s="18" t="b">
        <v>0</v>
      </c>
      <c r="S1052" s="18" t="b">
        <v>0</v>
      </c>
      <c r="T1052" s="18" t="b">
        <v>0</v>
      </c>
      <c r="U1052" s="18" t="b">
        <v>0</v>
      </c>
    </row>
    <row r="1053" spans="1:21" ht="12.75">
      <c r="A1053" s="1" t="e">
        <f t="shared" ca="1" si="74"/>
        <v>#NAME?</v>
      </c>
      <c r="B1053" s="9" t="s">
        <v>20</v>
      </c>
      <c r="C1053" s="9" t="s">
        <v>551</v>
      </c>
      <c r="D1053" s="10" t="s">
        <v>552</v>
      </c>
      <c r="E1053" s="11" t="str">
        <f>CONCATENATE("https://fjong.com/admin/pages/edit-",LEFT(D1053,FIND(".",D1053) - 1),"/",D1053)</f>
        <v>https://fjong.com/admin/pages/edit-outfit/outfit.ca94d0d92f984252a95d86e2d1669a41</v>
      </c>
      <c r="F1053" s="12" t="s">
        <v>553</v>
      </c>
      <c r="G1053" s="12" t="s">
        <v>554</v>
      </c>
      <c r="H1053" s="12" t="s">
        <v>89</v>
      </c>
      <c r="I1053" s="12" t="b">
        <f>VLOOKUP(H1053,'Partner info'!$A$3:$B$100,2,FALSE)</f>
        <v>1</v>
      </c>
      <c r="J1053" s="13" t="s">
        <v>24</v>
      </c>
      <c r="K1053" s="48" t="s">
        <v>25</v>
      </c>
      <c r="L1053" s="49"/>
      <c r="M1053" s="50"/>
      <c r="N1053" s="126"/>
      <c r="O1053" s="127" t="s">
        <v>2789</v>
      </c>
      <c r="P1053" s="46">
        <f>O1053*0.3</f>
        <v>750</v>
      </c>
      <c r="Q1053" s="21" t="s">
        <v>40</v>
      </c>
      <c r="R1053" s="51" t="b">
        <v>0</v>
      </c>
      <c r="S1053" s="51" t="b">
        <v>1</v>
      </c>
      <c r="T1053" s="51" t="b">
        <v>0</v>
      </c>
      <c r="U1053" s="51" t="b">
        <v>0</v>
      </c>
    </row>
    <row r="1054" spans="1:21" ht="12.75">
      <c r="A1054" s="8" t="e">
        <f t="shared" ca="1" si="74"/>
        <v>#NAME?</v>
      </c>
      <c r="B1054" s="19">
        <v>44936</v>
      </c>
      <c r="C1054" s="9">
        <v>88000574</v>
      </c>
      <c r="D1054" s="10" t="s">
        <v>1722</v>
      </c>
      <c r="E1054" s="20" t="s">
        <v>1723</v>
      </c>
      <c r="F1054" s="12" t="s">
        <v>1724</v>
      </c>
      <c r="G1054" s="12" t="s">
        <v>364</v>
      </c>
      <c r="H1054" s="12" t="s">
        <v>32</v>
      </c>
      <c r="I1054" s="12" t="b">
        <f>VLOOKUP(H1054,'Partner info'!$A$3:$B$100,2,FALSE)</f>
        <v>1</v>
      </c>
      <c r="J1054" s="13" t="s">
        <v>24</v>
      </c>
      <c r="K1054" s="14" t="s">
        <v>25</v>
      </c>
      <c r="L1054" s="15" t="s">
        <v>50</v>
      </c>
      <c r="M1054" s="16"/>
      <c r="N1054" s="16"/>
      <c r="O1054" s="12">
        <v>2650</v>
      </c>
      <c r="P1054" s="12">
        <v>1049</v>
      </c>
      <c r="Q1054" s="21" t="s">
        <v>52</v>
      </c>
      <c r="R1054" s="18" t="b">
        <v>0</v>
      </c>
      <c r="S1054" s="18" t="b">
        <v>1</v>
      </c>
      <c r="T1054" s="18" t="b">
        <v>1</v>
      </c>
      <c r="U1054" s="18" t="b">
        <v>1</v>
      </c>
    </row>
    <row r="1055" spans="1:21" ht="12.75">
      <c r="A1055" s="1" t="e">
        <f t="shared" ca="1" si="74"/>
        <v>#NAME?</v>
      </c>
      <c r="B1055" s="19">
        <v>45184</v>
      </c>
      <c r="C1055" s="22">
        <v>88101257</v>
      </c>
      <c r="D1055" s="81" t="s">
        <v>1560</v>
      </c>
      <c r="E1055" s="11" t="str">
        <f>CONCATENATE("https://fjong.com/admin/pages/edit-",LEFT(D1055,FIND(".",D1055) - 1),"/",D1055)</f>
        <v>https://fjong.com/admin/pages/edit-outfit/outfit.cb20ad201fe143f0ad2d7363492de7a4</v>
      </c>
      <c r="F1055" s="82" t="s">
        <v>1561</v>
      </c>
      <c r="G1055" s="23" t="s">
        <v>31</v>
      </c>
      <c r="H1055" s="83" t="s">
        <v>89</v>
      </c>
      <c r="I1055" s="12" t="b">
        <f>VLOOKUP(H1055,'Partner info'!$A$3:$B$100,2,FALSE)</f>
        <v>1</v>
      </c>
      <c r="J1055" s="13" t="s">
        <v>24</v>
      </c>
      <c r="K1055" s="14" t="s">
        <v>25</v>
      </c>
      <c r="L1055" s="15"/>
      <c r="M1055" s="16"/>
      <c r="N1055" s="84"/>
      <c r="O1055" s="85" t="s">
        <v>2847</v>
      </c>
      <c r="P1055" s="21">
        <v>600</v>
      </c>
      <c r="Q1055" s="21"/>
      <c r="R1055" s="18" t="b">
        <v>1</v>
      </c>
      <c r="S1055" s="18" t="b">
        <v>0</v>
      </c>
      <c r="T1055" s="18" t="b">
        <v>0</v>
      </c>
      <c r="U1055" s="18" t="b">
        <v>0</v>
      </c>
    </row>
    <row r="1056" spans="1:21" ht="12.75">
      <c r="A1056" s="1" t="e">
        <f t="shared" ca="1" si="74"/>
        <v>#NAME?</v>
      </c>
      <c r="B1056" s="19">
        <v>45184</v>
      </c>
      <c r="C1056" s="22">
        <v>89005489</v>
      </c>
      <c r="D1056" s="81" t="s">
        <v>2955</v>
      </c>
      <c r="E1056" s="11" t="str">
        <f>CONCATENATE("https://fjong.com/admin/pages/edit-",LEFT(D1056,FIND(".",D1056) - 1),"/",D1056)</f>
        <v>https://fjong.com/admin/pages/edit-outfit/outfit.cb3848de5699455cb8bd3a4617d5cfd7</v>
      </c>
      <c r="F1056" s="82" t="s">
        <v>2956</v>
      </c>
      <c r="G1056" s="23" t="s">
        <v>31</v>
      </c>
      <c r="H1056" s="83" t="s">
        <v>31</v>
      </c>
      <c r="I1056" s="12" t="b">
        <f>VLOOKUP(H1056,'Partner info'!$A$3:$B$100,2,FALSE)</f>
        <v>1</v>
      </c>
      <c r="J1056" s="13" t="s">
        <v>24</v>
      </c>
      <c r="K1056" s="48" t="s">
        <v>25</v>
      </c>
      <c r="L1056" s="49"/>
      <c r="M1056" s="50"/>
      <c r="N1056" s="126"/>
      <c r="O1056" s="128">
        <v>700</v>
      </c>
      <c r="P1056" s="46">
        <f>O1056*0.3</f>
        <v>210</v>
      </c>
      <c r="Q1056" s="21" t="s">
        <v>40</v>
      </c>
      <c r="R1056" s="51" t="b">
        <v>0</v>
      </c>
      <c r="S1056" s="51" t="b">
        <v>1</v>
      </c>
      <c r="T1056" s="51" t="b">
        <v>0</v>
      </c>
      <c r="U1056" s="51" t="b">
        <v>0</v>
      </c>
    </row>
    <row r="1057" spans="1:21" ht="12.75">
      <c r="A1057" s="1" t="e">
        <f t="shared" ca="1" si="74"/>
        <v>#NAME?</v>
      </c>
      <c r="B1057" s="19">
        <v>45272</v>
      </c>
      <c r="C1057" s="22">
        <v>89003823</v>
      </c>
      <c r="D1057" s="10" t="s">
        <v>857</v>
      </c>
      <c r="E1057" s="11" t="str">
        <f>CONCATENATE("https://fjong.com/admin/pages/edit-",LEFT(D1057,FIND(".",D1057) - 1),"/",D1057)</f>
        <v>https://fjong.com/admin/pages/edit-outfit/outfit.cb46e3ea1fe94d529a1a6caef7687d66</v>
      </c>
      <c r="F1057" s="23" t="s">
        <v>858</v>
      </c>
      <c r="G1057" s="23" t="s">
        <v>859</v>
      </c>
      <c r="H1057" s="23" t="s">
        <v>199</v>
      </c>
      <c r="I1057" s="12" t="b">
        <f>VLOOKUP(H1057,'Partner info'!$A$3:$B$100,2,FALSE)</f>
        <v>1</v>
      </c>
      <c r="J1057" s="13" t="s">
        <v>24</v>
      </c>
      <c r="K1057" s="14" t="s">
        <v>25</v>
      </c>
      <c r="L1057" s="15"/>
      <c r="M1057" s="16"/>
      <c r="N1057" s="84"/>
      <c r="O1057" s="111">
        <v>500</v>
      </c>
      <c r="P1057" s="21">
        <v>150</v>
      </c>
      <c r="Q1057" s="21"/>
      <c r="R1057" s="18" t="b">
        <v>1</v>
      </c>
      <c r="S1057" s="18" t="b">
        <v>0</v>
      </c>
      <c r="T1057" s="18" t="b">
        <v>0</v>
      </c>
      <c r="U1057" s="18" t="b">
        <v>0</v>
      </c>
    </row>
    <row r="1058" spans="1:21" ht="12.75">
      <c r="A1058" s="1" t="e">
        <f t="shared" ca="1" si="74"/>
        <v>#NAME?</v>
      </c>
      <c r="B1058" s="9" t="s">
        <v>3078</v>
      </c>
      <c r="C1058" s="22">
        <v>88100954</v>
      </c>
      <c r="D1058" s="10" t="s">
        <v>3239</v>
      </c>
      <c r="E1058" s="11" t="str">
        <f>CONCATENATE("https://fjong.com/admin/pages/edit-",LEFT(D1058,FIND(".",D1058) - 1),"/",D1058)</f>
        <v>https://fjong.com/admin/pages/edit-outfit/outfit.cb4746c2b4d8426dbef9b8a9115de26e</v>
      </c>
      <c r="F1058" s="23" t="s">
        <v>3240</v>
      </c>
      <c r="G1058" s="23" t="s">
        <v>88</v>
      </c>
      <c r="H1058" s="12" t="s">
        <v>57</v>
      </c>
      <c r="I1058" s="12" t="b">
        <f>VLOOKUP(H1058,'Partner info'!$A$3:$B$100,2,FALSE)</f>
        <v>1</v>
      </c>
      <c r="J1058" s="13" t="s">
        <v>24</v>
      </c>
      <c r="K1058" s="14" t="s">
        <v>25</v>
      </c>
      <c r="L1058" s="15"/>
      <c r="M1058" s="16"/>
      <c r="N1058" s="84"/>
      <c r="O1058" s="85" t="s">
        <v>2789</v>
      </c>
      <c r="P1058" s="21">
        <v>750</v>
      </c>
      <c r="Q1058" s="21" t="s">
        <v>40</v>
      </c>
      <c r="R1058" s="18" t="b">
        <v>0</v>
      </c>
      <c r="S1058" s="18" t="b">
        <v>0</v>
      </c>
      <c r="T1058" s="18" t="b">
        <v>0</v>
      </c>
      <c r="U1058" s="18" t="b">
        <v>0</v>
      </c>
    </row>
    <row r="1059" spans="1:21" ht="12.75">
      <c r="A1059" s="1" t="e">
        <f t="shared" ca="1" si="74"/>
        <v>#NAME?</v>
      </c>
      <c r="B1059" s="9" t="s">
        <v>20</v>
      </c>
      <c r="C1059" s="9">
        <v>88100038</v>
      </c>
      <c r="D1059" s="10" t="s">
        <v>607</v>
      </c>
      <c r="E1059" s="11" t="str">
        <f>CONCATENATE("https://fjong.com/admin/pages/edit-",LEFT(D1059,FIND(".",D1059) - 1),"/",D1059)</f>
        <v>https://fjong.com/admin/pages/edit-outfit/outfit.cb626f52e7bc499ca0df86382ce75683</v>
      </c>
      <c r="F1059" s="12" t="s">
        <v>608</v>
      </c>
      <c r="G1059" s="12" t="s">
        <v>31</v>
      </c>
      <c r="H1059" s="12" t="s">
        <v>32</v>
      </c>
      <c r="I1059" s="12" t="b">
        <f>VLOOKUP(H1059,'Partner info'!$A$3:$B$100,2,FALSE)</f>
        <v>1</v>
      </c>
      <c r="J1059" s="13" t="s">
        <v>24</v>
      </c>
      <c r="K1059" s="14" t="s">
        <v>25</v>
      </c>
      <c r="L1059" s="15"/>
      <c r="M1059" s="16"/>
      <c r="N1059" s="84"/>
      <c r="O1059" s="85" t="s">
        <v>2829</v>
      </c>
      <c r="P1059" s="21">
        <v>1050</v>
      </c>
      <c r="Q1059" s="21"/>
      <c r="R1059" s="18" t="b">
        <v>1</v>
      </c>
      <c r="S1059" s="18" t="b">
        <v>0</v>
      </c>
      <c r="T1059" s="18" t="b">
        <v>0</v>
      </c>
      <c r="U1059" s="18" t="b">
        <v>0</v>
      </c>
    </row>
    <row r="1060" spans="1:21" ht="12.75">
      <c r="A1060" s="1" t="e">
        <f t="shared" ca="1" si="74"/>
        <v>#NAME?</v>
      </c>
      <c r="B1060" s="9" t="s">
        <v>3078</v>
      </c>
      <c r="C1060" s="22">
        <v>88100956</v>
      </c>
      <c r="D1060" s="10" t="s">
        <v>3230</v>
      </c>
      <c r="E1060" s="11" t="str">
        <f>CONCATENATE("https://fjong.com/admin/pages/edit-",LEFT(D1060,FIND(".",D1060) - 1),"/",D1060)</f>
        <v>https://fjong.com/admin/pages/edit-outfit/outfit.cb7c41f4dc6046a19dddc5a3bf7bdd99</v>
      </c>
      <c r="F1060" s="23" t="s">
        <v>3231</v>
      </c>
      <c r="G1060" s="23" t="s">
        <v>88</v>
      </c>
      <c r="H1060" s="12" t="s">
        <v>57</v>
      </c>
      <c r="I1060" s="12" t="b">
        <f>VLOOKUP(H1060,'Partner info'!$A$3:$B$100,2,FALSE)</f>
        <v>1</v>
      </c>
      <c r="J1060" s="13" t="s">
        <v>24</v>
      </c>
      <c r="K1060" s="14" t="s">
        <v>25</v>
      </c>
      <c r="L1060" s="15"/>
      <c r="M1060" s="16"/>
      <c r="N1060" s="84"/>
      <c r="O1060" s="85" t="s">
        <v>2905</v>
      </c>
      <c r="P1060" s="21">
        <v>990</v>
      </c>
      <c r="Q1060" s="21" t="s">
        <v>40</v>
      </c>
      <c r="R1060" s="18" t="b">
        <v>0</v>
      </c>
      <c r="S1060" s="18" t="b">
        <v>0</v>
      </c>
      <c r="T1060" s="18" t="b">
        <v>0</v>
      </c>
      <c r="U1060" s="18" t="b">
        <v>0</v>
      </c>
    </row>
    <row r="1061" spans="1:21" ht="12.75">
      <c r="A1061" s="1" t="e">
        <f t="shared" ca="1" si="74"/>
        <v>#NAME?</v>
      </c>
      <c r="B1061" s="9" t="s">
        <v>3078</v>
      </c>
      <c r="C1061" s="22">
        <v>89005854</v>
      </c>
      <c r="D1061" s="10" t="s">
        <v>3315</v>
      </c>
      <c r="E1061" s="11" t="str">
        <f>CONCATENATE("https://fjong.com/admin/pages/edit-",LEFT(D1061,FIND(".",D1061) - 1),"/",D1061)</f>
        <v>https://fjong.com/admin/pages/edit-outfit/outfit.cbb5960eba6e4cf4b7d0ea990545e48a</v>
      </c>
      <c r="F1061" s="23" t="s">
        <v>3316</v>
      </c>
      <c r="G1061" s="23" t="s">
        <v>3317</v>
      </c>
      <c r="H1061" s="12" t="s">
        <v>1293</v>
      </c>
      <c r="I1061" s="12" t="b">
        <f>VLOOKUP(H1061,'Partner info'!$A$3:$B$100,2,FALSE)</f>
        <v>1</v>
      </c>
      <c r="J1061" s="13" t="s">
        <v>24</v>
      </c>
      <c r="K1061" s="14" t="s">
        <v>25</v>
      </c>
      <c r="L1061" s="15"/>
      <c r="M1061" s="16"/>
      <c r="N1061" s="84"/>
      <c r="O1061" s="85" t="s">
        <v>868</v>
      </c>
      <c r="P1061" s="21">
        <v>360</v>
      </c>
      <c r="Q1061" s="21"/>
      <c r="R1061" s="18" t="b">
        <v>1</v>
      </c>
      <c r="S1061" s="18" t="b">
        <v>0</v>
      </c>
      <c r="T1061" s="18" t="b">
        <v>0</v>
      </c>
      <c r="U1061" s="18" t="b">
        <v>0</v>
      </c>
    </row>
    <row r="1062" spans="1:21" ht="12.75">
      <c r="A1062" s="1" t="e">
        <f t="shared" ca="1" si="74"/>
        <v>#NAME?</v>
      </c>
      <c r="B1062" s="19">
        <v>45188</v>
      </c>
      <c r="C1062" s="22">
        <v>88200667</v>
      </c>
      <c r="D1062" s="10" t="s">
        <v>2402</v>
      </c>
      <c r="E1062" s="11" t="str">
        <f>CONCATENATE("https://fjong.com/admin/pages/edit-",LEFT(D1062,FIND(".",D1062) - 1),"/",D1062)</f>
        <v>https://fjong.com/admin/pages/edit-outfit/outfit.cbd9d89b87a540579a4e6c729b901fd9</v>
      </c>
      <c r="F1062" s="23" t="s">
        <v>2401</v>
      </c>
      <c r="G1062" s="23" t="s">
        <v>906</v>
      </c>
      <c r="H1062" s="12" t="s">
        <v>906</v>
      </c>
      <c r="I1062" s="12" t="b">
        <f>VLOOKUP(H1062,'Partner info'!$A$3:$B$100,2,FALSE)</f>
        <v>1</v>
      </c>
      <c r="J1062" s="13" t="s">
        <v>24</v>
      </c>
      <c r="K1062" s="14" t="s">
        <v>25</v>
      </c>
      <c r="L1062" s="15"/>
      <c r="M1062" s="16"/>
      <c r="N1062" s="84"/>
      <c r="O1062" s="85" t="s">
        <v>868</v>
      </c>
      <c r="P1062" s="21">
        <v>360</v>
      </c>
      <c r="Q1062" s="21"/>
      <c r="R1062" s="18" t="b">
        <v>1</v>
      </c>
      <c r="S1062" s="18" t="b">
        <v>0</v>
      </c>
      <c r="T1062" s="18" t="b">
        <v>0</v>
      </c>
      <c r="U1062" s="18" t="b">
        <v>0</v>
      </c>
    </row>
    <row r="1063" spans="1:21" ht="12.75">
      <c r="A1063" s="1" t="e">
        <f t="shared" ca="1" si="74"/>
        <v>#NAME?</v>
      </c>
      <c r="B1063" s="19">
        <v>45184</v>
      </c>
      <c r="C1063" s="22">
        <v>89001283</v>
      </c>
      <c r="D1063" s="81" t="s">
        <v>2940</v>
      </c>
      <c r="E1063" s="11" t="str">
        <f>CONCATENATE("https://fjong.com/admin/pages/edit-",LEFT(D1063,FIND(".",D1063) - 1),"/",D1063)</f>
        <v>https://fjong.com/admin/pages/edit-outfit/outfit.cc19c3b8ec69492e9a72399bc06c92d8</v>
      </c>
      <c r="F1063" s="82" t="s">
        <v>2941</v>
      </c>
      <c r="G1063" s="23" t="s">
        <v>117</v>
      </c>
      <c r="H1063" s="83" t="s">
        <v>117</v>
      </c>
      <c r="I1063" s="12" t="b">
        <f>VLOOKUP(H1063,'Partner info'!$A$3:$B$100,2,FALSE)</f>
        <v>1</v>
      </c>
      <c r="J1063" s="13" t="s">
        <v>24</v>
      </c>
      <c r="K1063" s="48" t="s">
        <v>25</v>
      </c>
      <c r="L1063" s="49"/>
      <c r="M1063" s="50"/>
      <c r="N1063" s="126"/>
      <c r="O1063" s="128" t="s">
        <v>2912</v>
      </c>
      <c r="P1063" s="46">
        <v>1800</v>
      </c>
      <c r="Q1063" s="21" t="s">
        <v>40</v>
      </c>
      <c r="R1063" s="51" t="b">
        <v>0</v>
      </c>
      <c r="S1063" s="51" t="b">
        <v>0</v>
      </c>
      <c r="T1063" s="51" t="b">
        <v>0</v>
      </c>
      <c r="U1063" s="51" t="b">
        <v>0</v>
      </c>
    </row>
    <row r="1064" spans="1:21" ht="12.75">
      <c r="A1064" s="1" t="e">
        <f t="shared" ca="1" si="74"/>
        <v>#NAME?</v>
      </c>
      <c r="B1064" s="19" t="s">
        <v>20</v>
      </c>
      <c r="C1064" s="9" t="s">
        <v>2143</v>
      </c>
      <c r="D1064" s="10" t="s">
        <v>2144</v>
      </c>
      <c r="E1064" s="20" t="str">
        <f>CONCATENATE("https://fjong.com/admin/pages/edit-",LEFT(D1064,FIND(".",D1064) - 1),"/",D1064)</f>
        <v>https://fjong.com/admin/pages/edit-outfit/outfit.cc5fe27b56384f5b9b3ab9280f7b7d71</v>
      </c>
      <c r="F1064" s="12" t="s">
        <v>2145</v>
      </c>
      <c r="G1064" s="12" t="s">
        <v>23</v>
      </c>
      <c r="H1064" s="12" t="s">
        <v>89</v>
      </c>
      <c r="I1064" s="12" t="b">
        <f>VLOOKUP(H1064,'Partner info'!$A$3:$B$100,2,FALSE)</f>
        <v>1</v>
      </c>
      <c r="J1064" s="13" t="s">
        <v>24</v>
      </c>
      <c r="K1064" s="14" t="s">
        <v>25</v>
      </c>
      <c r="L1064" s="15"/>
      <c r="M1064" s="16"/>
      <c r="N1064" s="84"/>
      <c r="O1064" s="85" t="s">
        <v>2829</v>
      </c>
      <c r="P1064" s="21">
        <v>1050</v>
      </c>
      <c r="Q1064" s="21" t="s">
        <v>139</v>
      </c>
      <c r="R1064" s="18" t="b">
        <v>0</v>
      </c>
      <c r="S1064" s="18" t="b">
        <v>0</v>
      </c>
      <c r="T1064" s="18" t="b">
        <v>0</v>
      </c>
      <c r="U1064" s="18" t="b">
        <v>0</v>
      </c>
    </row>
    <row r="1065" spans="1:21" ht="12.75">
      <c r="A1065" s="8" t="e">
        <f t="shared" ca="1" si="74"/>
        <v>#NAME?</v>
      </c>
      <c r="B1065" s="19">
        <v>45061</v>
      </c>
      <c r="C1065" s="22">
        <v>89001166</v>
      </c>
      <c r="D1065" s="10" t="s">
        <v>1886</v>
      </c>
      <c r="E1065" s="11" t="str">
        <f>CONCATENATE("https://fjong.com/admin/pages/edit-",LEFT(D1065,FIND(".",D1065) - 1),"/",D1065)</f>
        <v>https://fjong.com/admin/pages/edit-outfit/outfit.cd0efe9747c6470ea24965e88b5ce6ad</v>
      </c>
      <c r="F1065" s="23" t="s">
        <v>1887</v>
      </c>
      <c r="G1065" s="23" t="s">
        <v>23</v>
      </c>
      <c r="H1065" s="23" t="s">
        <v>23</v>
      </c>
      <c r="I1065" s="12" t="b">
        <f>VLOOKUP(H1065,'Partner info'!$A$3:$B$100,2,FALSE)</f>
        <v>1</v>
      </c>
      <c r="J1065" s="13" t="s">
        <v>24</v>
      </c>
      <c r="K1065" s="14" t="s">
        <v>25</v>
      </c>
      <c r="L1065" s="15" t="s">
        <v>50</v>
      </c>
      <c r="M1065" s="16"/>
      <c r="N1065" s="16"/>
      <c r="O1065" s="12">
        <v>3200</v>
      </c>
      <c r="P1065" s="12">
        <v>899</v>
      </c>
      <c r="Q1065" s="21" t="s">
        <v>52</v>
      </c>
      <c r="R1065" s="18" t="b">
        <v>0</v>
      </c>
      <c r="S1065" s="18" t="b">
        <v>1</v>
      </c>
      <c r="T1065" s="18" t="b">
        <v>1</v>
      </c>
      <c r="U1065" s="18" t="b">
        <v>1</v>
      </c>
    </row>
    <row r="1066" spans="1:21" ht="12.75">
      <c r="A1066" s="1" t="e">
        <f t="shared" ca="1" si="74"/>
        <v>#NAME?</v>
      </c>
      <c r="B1066" s="19">
        <v>45061</v>
      </c>
      <c r="C1066" s="22">
        <v>89004839</v>
      </c>
      <c r="D1066" s="10" t="s">
        <v>2783</v>
      </c>
      <c r="E1066" s="11" t="str">
        <f>CONCATENATE("https://fjong.com/admin/pages/edit-",LEFT(D1066,FIND(".",D1066) - 1),"/",D1066)</f>
        <v>https://fjong.com/admin/pages/edit-outfit/outfit.cd1ad12a2ee34af28652e90851676755</v>
      </c>
      <c r="F1066" s="23" t="s">
        <v>2784</v>
      </c>
      <c r="G1066" s="23" t="s">
        <v>23</v>
      </c>
      <c r="H1066" s="12" t="s">
        <v>23</v>
      </c>
      <c r="I1066" s="12" t="b">
        <f>VLOOKUP(H1066,'Partner info'!$A$3:$B$100,2,FALSE)</f>
        <v>1</v>
      </c>
      <c r="J1066" s="13" t="s">
        <v>24</v>
      </c>
      <c r="K1066" s="14" t="s">
        <v>25</v>
      </c>
      <c r="L1066" s="15"/>
      <c r="M1066" s="16"/>
      <c r="N1066" s="84"/>
      <c r="O1066" s="85" t="s">
        <v>2918</v>
      </c>
      <c r="P1066" s="21">
        <v>690</v>
      </c>
      <c r="Q1066" s="21" t="s">
        <v>145</v>
      </c>
      <c r="R1066" s="18" t="b">
        <v>0</v>
      </c>
      <c r="S1066" s="18" t="b">
        <v>0</v>
      </c>
      <c r="T1066" s="18" t="b">
        <v>0</v>
      </c>
      <c r="U1066" s="18" t="b">
        <v>0</v>
      </c>
    </row>
    <row r="1067" spans="1:21" ht="12.75">
      <c r="A1067" s="1" t="e">
        <f t="shared" ca="1" si="74"/>
        <v>#NAME?</v>
      </c>
      <c r="B1067" s="19">
        <v>45061</v>
      </c>
      <c r="C1067" s="22">
        <v>89001967</v>
      </c>
      <c r="D1067" s="10" t="s">
        <v>2556</v>
      </c>
      <c r="E1067" s="11" t="str">
        <f>CONCATENATE("https://fjong.com/admin/pages/edit-",LEFT(D1067,FIND(".",D1067) - 1),"/",D1067)</f>
        <v>https://fjong.com/admin/pages/edit-outfit/outfit.cd2a0bc414874c5e95b22b854504f741</v>
      </c>
      <c r="F1067" s="23" t="s">
        <v>2557</v>
      </c>
      <c r="G1067" s="23" t="s">
        <v>67</v>
      </c>
      <c r="H1067" s="12" t="s">
        <v>67</v>
      </c>
      <c r="I1067" s="12" t="b">
        <f>VLOOKUP(H1067,'Partner info'!$A$3:$B$100,2,FALSE)</f>
        <v>1</v>
      </c>
      <c r="J1067" s="13" t="s">
        <v>24</v>
      </c>
      <c r="K1067" s="48" t="s">
        <v>25</v>
      </c>
      <c r="L1067" s="49"/>
      <c r="M1067" s="50"/>
      <c r="N1067" s="126"/>
      <c r="O1067" s="127" t="s">
        <v>2467</v>
      </c>
      <c r="P1067" s="46">
        <f>O1067*0.3</f>
        <v>540</v>
      </c>
      <c r="Q1067" s="21" t="s">
        <v>40</v>
      </c>
      <c r="R1067" s="51" t="b">
        <v>0</v>
      </c>
      <c r="S1067" s="51" t="b">
        <v>0</v>
      </c>
      <c r="T1067" s="51" t="b">
        <v>0</v>
      </c>
      <c r="U1067" s="51" t="b">
        <v>0</v>
      </c>
    </row>
    <row r="1068" spans="1:21" ht="12.75">
      <c r="A1068" s="1" t="e">
        <f t="shared" ca="1" si="74"/>
        <v>#NAME?</v>
      </c>
      <c r="B1068" s="19">
        <v>44938</v>
      </c>
      <c r="C1068" s="9">
        <v>89005185</v>
      </c>
      <c r="D1068" s="10" t="s">
        <v>534</v>
      </c>
      <c r="E1068" s="20" t="s">
        <v>535</v>
      </c>
      <c r="F1068" s="12" t="s">
        <v>536</v>
      </c>
      <c r="G1068" s="12" t="s">
        <v>99</v>
      </c>
      <c r="H1068" s="12" t="s">
        <v>537</v>
      </c>
      <c r="I1068" s="12" t="b">
        <f>VLOOKUP(H1068,'Partner info'!$A$3:$B$100,2,FALSE)</f>
        <v>1</v>
      </c>
      <c r="J1068" s="13" t="s">
        <v>24</v>
      </c>
      <c r="K1068" s="14" t="s">
        <v>25</v>
      </c>
      <c r="L1068" s="15"/>
      <c r="M1068" s="16"/>
      <c r="N1068" s="84"/>
      <c r="O1068" s="85" t="s">
        <v>1549</v>
      </c>
      <c r="P1068" s="21">
        <v>840.00000000000023</v>
      </c>
      <c r="Q1068" s="21" t="s">
        <v>145</v>
      </c>
      <c r="R1068" s="18" t="b">
        <v>0</v>
      </c>
      <c r="S1068" s="18" t="b">
        <v>0</v>
      </c>
      <c r="T1068" s="18" t="b">
        <v>0</v>
      </c>
      <c r="U1068" s="18" t="b">
        <v>0</v>
      </c>
    </row>
    <row r="1069" spans="1:21" ht="12.75">
      <c r="A1069" s="1" t="e">
        <f t="shared" ca="1" si="74"/>
        <v>#NAME?</v>
      </c>
      <c r="B1069" s="19">
        <v>45092</v>
      </c>
      <c r="C1069" s="22">
        <v>88001145</v>
      </c>
      <c r="D1069" s="10" t="s">
        <v>1308</v>
      </c>
      <c r="E1069" s="11" t="str">
        <f>CONCATENATE("https://fjong.com/admin/pages/edit-",LEFT(D1069,FIND(".",D1069) - 1),"/",D1069)</f>
        <v>https://fjong.com/admin/pages/edit-outfit/outfit.cd92590952d54e1d8b3bec0bbecb901b</v>
      </c>
      <c r="F1069" s="23" t="s">
        <v>1309</v>
      </c>
      <c r="G1069" s="23" t="s">
        <v>31</v>
      </c>
      <c r="H1069" s="12" t="s">
        <v>32</v>
      </c>
      <c r="I1069" s="12" t="b">
        <f>VLOOKUP(H1069,'Partner info'!$A$3:$B$100,2,FALSE)</f>
        <v>1</v>
      </c>
      <c r="J1069" s="13" t="s">
        <v>24</v>
      </c>
      <c r="K1069" s="14" t="s">
        <v>25</v>
      </c>
      <c r="L1069" s="15"/>
      <c r="M1069" s="16"/>
      <c r="N1069" s="84"/>
      <c r="O1069" s="85" t="s">
        <v>1555</v>
      </c>
      <c r="P1069" s="21">
        <v>570</v>
      </c>
      <c r="Q1069" s="21"/>
      <c r="R1069" s="18" t="b">
        <v>1</v>
      </c>
      <c r="S1069" s="18" t="b">
        <v>0</v>
      </c>
      <c r="T1069" s="18" t="b">
        <v>0</v>
      </c>
      <c r="U1069" s="18" t="b">
        <v>0</v>
      </c>
    </row>
    <row r="1070" spans="1:21" ht="12.75">
      <c r="A1070" s="1" t="e">
        <f t="shared" ca="1" si="74"/>
        <v>#NAME?</v>
      </c>
      <c r="B1070" s="19">
        <v>45184</v>
      </c>
      <c r="C1070" s="22">
        <v>89006048</v>
      </c>
      <c r="D1070" s="81" t="s">
        <v>2087</v>
      </c>
      <c r="E1070" s="11" t="str">
        <f>CONCATENATE("https://fjong.com/admin/pages/edit-",LEFT(D1070,FIND(".",D1070) - 1),"/",D1070)</f>
        <v>https://fjong.com/admin/pages/edit-outfit/outfit.cddfffe1218d43bfbd185b5c9059e380</v>
      </c>
      <c r="F1070" s="82" t="s">
        <v>2088</v>
      </c>
      <c r="G1070" s="23" t="s">
        <v>2089</v>
      </c>
      <c r="H1070" s="83" t="s">
        <v>32</v>
      </c>
      <c r="I1070" s="12" t="b">
        <f>VLOOKUP(H1070,'Partner info'!$A$3:$B$100,2,FALSE)</f>
        <v>1</v>
      </c>
      <c r="J1070" s="13" t="s">
        <v>24</v>
      </c>
      <c r="K1070" s="48" t="s">
        <v>25</v>
      </c>
      <c r="L1070" s="49"/>
      <c r="M1070" s="50"/>
      <c r="N1070" s="126"/>
      <c r="O1070" s="127" t="s">
        <v>2926</v>
      </c>
      <c r="P1070" s="46">
        <f>O1070*0.3</f>
        <v>660</v>
      </c>
      <c r="Q1070" s="21" t="s">
        <v>40</v>
      </c>
      <c r="R1070" s="51" t="b">
        <v>0</v>
      </c>
      <c r="S1070" s="51" t="b">
        <v>1</v>
      </c>
      <c r="T1070" s="51" t="b">
        <v>0</v>
      </c>
      <c r="U1070" s="51" t="b">
        <v>0</v>
      </c>
    </row>
    <row r="1071" spans="1:21" ht="12.75">
      <c r="A1071" s="1" t="e">
        <f t="shared" ca="1" si="74"/>
        <v>#NAME?</v>
      </c>
      <c r="B1071" s="9" t="s">
        <v>3078</v>
      </c>
      <c r="C1071" s="22">
        <v>89001278</v>
      </c>
      <c r="D1071" s="10" t="s">
        <v>3330</v>
      </c>
      <c r="E1071" s="11" t="str">
        <f>CONCATENATE("https://fjong.com/admin/pages/edit-",LEFT(D1071,FIND(".",D1071) - 1),"/",D1071)</f>
        <v>https://fjong.com/admin/pages/edit-outfit/outfit.ce7cbefd380242528034995e681bee2a</v>
      </c>
      <c r="F1071" s="23" t="s">
        <v>3329</v>
      </c>
      <c r="G1071" s="23" t="s">
        <v>117</v>
      </c>
      <c r="H1071" s="12" t="s">
        <v>117</v>
      </c>
      <c r="I1071" s="12" t="b">
        <f>VLOOKUP(H1071,'Partner info'!$A$3:$B$100,2,FALSE)</f>
        <v>1</v>
      </c>
      <c r="J1071" s="13" t="s">
        <v>24</v>
      </c>
      <c r="K1071" s="14" t="s">
        <v>25</v>
      </c>
      <c r="L1071" s="15"/>
      <c r="M1071" s="16"/>
      <c r="N1071" s="84"/>
      <c r="O1071" s="85" t="s">
        <v>2794</v>
      </c>
      <c r="P1071" s="21">
        <v>1200</v>
      </c>
      <c r="Q1071" s="21" t="s">
        <v>40</v>
      </c>
      <c r="R1071" s="18" t="b">
        <v>0</v>
      </c>
      <c r="S1071" s="18" t="b">
        <v>0</v>
      </c>
      <c r="T1071" s="18" t="b">
        <v>0</v>
      </c>
      <c r="U1071" s="18" t="b">
        <v>0</v>
      </c>
    </row>
    <row r="1072" spans="1:21" ht="12.75">
      <c r="A1072" s="1" t="e">
        <f t="shared" ca="1" si="74"/>
        <v>#NAME?</v>
      </c>
      <c r="B1072" s="19">
        <v>44819</v>
      </c>
      <c r="C1072" s="9">
        <v>88000273</v>
      </c>
      <c r="D1072" s="10" t="s">
        <v>950</v>
      </c>
      <c r="E1072" s="20" t="s">
        <v>951</v>
      </c>
      <c r="F1072" s="12" t="s">
        <v>952</v>
      </c>
      <c r="G1072" s="12" t="s">
        <v>31</v>
      </c>
      <c r="H1072" s="12" t="s">
        <v>32</v>
      </c>
      <c r="I1072" s="12" t="b">
        <f>VLOOKUP(H1072,'Partner info'!$A$3:$B$100,2,FALSE)</f>
        <v>1</v>
      </c>
      <c r="J1072" s="13" t="s">
        <v>24</v>
      </c>
      <c r="K1072" s="14" t="s">
        <v>25</v>
      </c>
      <c r="L1072" s="15"/>
      <c r="M1072" s="16"/>
      <c r="N1072" s="84"/>
      <c r="O1072" s="85" t="s">
        <v>2889</v>
      </c>
      <c r="P1072" s="21">
        <v>1020</v>
      </c>
      <c r="Q1072" s="21" t="s">
        <v>145</v>
      </c>
      <c r="R1072" s="18" t="b">
        <v>0</v>
      </c>
      <c r="S1072" s="18" t="b">
        <v>0</v>
      </c>
      <c r="T1072" s="18" t="b">
        <v>0</v>
      </c>
      <c r="U1072" s="18" t="b">
        <v>0</v>
      </c>
    </row>
    <row r="1073" spans="1:21" ht="12.75">
      <c r="A1073" s="1" t="e">
        <f t="shared" ca="1" si="74"/>
        <v>#NAME?</v>
      </c>
      <c r="B1073" s="19">
        <v>44754</v>
      </c>
      <c r="C1073" s="9">
        <v>88000273</v>
      </c>
      <c r="D1073" s="10" t="s">
        <v>950</v>
      </c>
      <c r="E1073" s="20" t="s">
        <v>1479</v>
      </c>
      <c r="F1073" s="12" t="s">
        <v>1480</v>
      </c>
      <c r="G1073" s="12" t="s">
        <v>31</v>
      </c>
      <c r="H1073" s="12" t="s">
        <v>32</v>
      </c>
      <c r="I1073" s="12" t="b">
        <f>VLOOKUP(H1073,'Partner info'!$A$3:$B$100,2,FALSE)</f>
        <v>1</v>
      </c>
      <c r="J1073" s="13" t="s">
        <v>24</v>
      </c>
      <c r="K1073" s="48" t="s">
        <v>25</v>
      </c>
      <c r="L1073" s="49"/>
      <c r="M1073" s="50"/>
      <c r="N1073" s="126"/>
      <c r="O1073" s="127" t="s">
        <v>2789</v>
      </c>
      <c r="P1073" s="46">
        <f>O1073*0.3</f>
        <v>750</v>
      </c>
      <c r="Q1073" s="21" t="s">
        <v>40</v>
      </c>
      <c r="R1073" s="51" t="b">
        <v>0</v>
      </c>
      <c r="S1073" s="51" t="b">
        <v>0</v>
      </c>
      <c r="T1073" s="51" t="b">
        <v>0</v>
      </c>
      <c r="U1073" s="51" t="b">
        <v>0</v>
      </c>
    </row>
    <row r="1074" spans="1:21" ht="12.75">
      <c r="A1074" s="1" t="e">
        <f t="shared" ca="1" si="74"/>
        <v>#NAME?</v>
      </c>
      <c r="B1074" s="19">
        <v>44739</v>
      </c>
      <c r="C1074" s="9">
        <v>88100560</v>
      </c>
      <c r="D1074" s="10" t="s">
        <v>1083</v>
      </c>
      <c r="E1074" s="20" t="s">
        <v>1084</v>
      </c>
      <c r="F1074" s="12" t="s">
        <v>1085</v>
      </c>
      <c r="G1074" s="12" t="s">
        <v>31</v>
      </c>
      <c r="H1074" s="12" t="s">
        <v>49</v>
      </c>
      <c r="I1074" s="12" t="b">
        <f>VLOOKUP(H1074,'Partner info'!$A$3:$B$100,2,FALSE)</f>
        <v>1</v>
      </c>
      <c r="J1074" s="13" t="s">
        <v>24</v>
      </c>
      <c r="K1074" s="14" t="s">
        <v>25</v>
      </c>
      <c r="L1074" s="15"/>
      <c r="M1074" s="16"/>
      <c r="N1074" s="84"/>
      <c r="O1074" s="85" t="s">
        <v>2806</v>
      </c>
      <c r="P1074" s="21">
        <v>780.00000000000023</v>
      </c>
      <c r="Q1074" s="21" t="s">
        <v>190</v>
      </c>
      <c r="R1074" s="18" t="b">
        <v>0</v>
      </c>
      <c r="S1074" s="18" t="b">
        <v>0</v>
      </c>
      <c r="T1074" s="18" t="b">
        <v>0</v>
      </c>
      <c r="U1074" s="18" t="b">
        <v>0</v>
      </c>
    </row>
    <row r="1075" spans="1:21" ht="12.75">
      <c r="A1075" s="1" t="e">
        <f t="shared" ca="1" si="74"/>
        <v>#NAME?</v>
      </c>
      <c r="B1075" s="19" t="s">
        <v>20</v>
      </c>
      <c r="C1075" s="9">
        <v>88101140</v>
      </c>
      <c r="D1075" s="10" t="s">
        <v>1601</v>
      </c>
      <c r="E1075" s="20" t="str">
        <f>CONCATENATE("https://fjong.com/admin/pages/edit-",LEFT(D1075,FIND(".",D1075) - 1),"/",D1075)</f>
        <v>https://fjong.com/admin/pages/edit-outfit/outfit.cf181b3cc29245dfb8ebf46f158719fe</v>
      </c>
      <c r="F1075" s="12" t="s">
        <v>1602</v>
      </c>
      <c r="G1075" s="12" t="s">
        <v>740</v>
      </c>
      <c r="H1075" s="12" t="s">
        <v>57</v>
      </c>
      <c r="I1075" s="12" t="b">
        <f>VLOOKUP(H1075,'Partner info'!$A$3:$B$100,2,FALSE)</f>
        <v>1</v>
      </c>
      <c r="J1075" s="13" t="s">
        <v>24</v>
      </c>
      <c r="K1075" s="14" t="s">
        <v>25</v>
      </c>
      <c r="L1075" s="15"/>
      <c r="M1075" s="16"/>
      <c r="N1075" s="84"/>
      <c r="O1075" s="85" t="s">
        <v>1555</v>
      </c>
      <c r="P1075" s="21">
        <v>570</v>
      </c>
      <c r="Q1075" s="21" t="s">
        <v>139</v>
      </c>
      <c r="R1075" s="18" t="b">
        <v>0</v>
      </c>
      <c r="S1075" s="18" t="b">
        <v>0</v>
      </c>
      <c r="T1075" s="18" t="b">
        <v>0</v>
      </c>
      <c r="U1075" s="18" t="b">
        <v>0</v>
      </c>
    </row>
    <row r="1076" spans="1:21" ht="12.75">
      <c r="A1076" s="1" t="e">
        <f t="shared" ca="1" si="74"/>
        <v>#NAME?</v>
      </c>
      <c r="B1076" s="19">
        <v>45272</v>
      </c>
      <c r="C1076" s="22">
        <v>89001959</v>
      </c>
      <c r="D1076" s="10" t="s">
        <v>1202</v>
      </c>
      <c r="E1076" s="11" t="str">
        <f>CONCATENATE("https://fjong.com/admin/pages/edit-",LEFT(D1076,FIND(".",D1076) - 1),"/",D1076)</f>
        <v>https://fjong.com/admin/pages/edit-outfit/outfit.cf6a1c3019e04007954fdd515c7368b7</v>
      </c>
      <c r="F1076" s="23" t="s">
        <v>1203</v>
      </c>
      <c r="G1076" s="23" t="s">
        <v>1204</v>
      </c>
      <c r="H1076" s="12" t="s">
        <v>313</v>
      </c>
      <c r="I1076" s="12" t="b">
        <f>VLOOKUP(H1076,'Partner info'!$A$3:$B$100,2,FALSE)</f>
        <v>1</v>
      </c>
      <c r="J1076" s="13" t="s">
        <v>24</v>
      </c>
      <c r="K1076" s="14" t="s">
        <v>25</v>
      </c>
      <c r="L1076" s="15"/>
      <c r="M1076" s="16"/>
      <c r="N1076" s="84"/>
      <c r="O1076" s="85" t="s">
        <v>2847</v>
      </c>
      <c r="P1076" s="21">
        <v>600</v>
      </c>
      <c r="Q1076" s="21"/>
      <c r="R1076" s="18" t="b">
        <v>1</v>
      </c>
      <c r="S1076" s="18" t="b">
        <v>0</v>
      </c>
      <c r="T1076" s="18" t="b">
        <v>0</v>
      </c>
      <c r="U1076" s="18" t="b">
        <v>0</v>
      </c>
    </row>
    <row r="1077" spans="1:21" ht="12.75">
      <c r="A1077" s="1" t="e">
        <f t="shared" ca="1" si="74"/>
        <v>#NAME?</v>
      </c>
      <c r="B1077" s="19">
        <v>45061</v>
      </c>
      <c r="C1077" s="22">
        <v>89001970</v>
      </c>
      <c r="D1077" s="10" t="s">
        <v>2277</v>
      </c>
      <c r="E1077" s="11" t="str">
        <f>CONCATENATE("https://fjong.com/admin/pages/edit-",LEFT(D1077,FIND(".",D1077) - 1),"/",D1077)</f>
        <v>https://fjong.com/admin/pages/edit-outfit/outfit.d06ff4c4bf5444a9bf498d600c5a90a3</v>
      </c>
      <c r="F1077" s="23" t="s">
        <v>2278</v>
      </c>
      <c r="G1077" s="23" t="s">
        <v>67</v>
      </c>
      <c r="H1077" s="12" t="s">
        <v>67</v>
      </c>
      <c r="I1077" s="12" t="b">
        <f>VLOOKUP(H1077,'Partner info'!$A$3:$B$100,2,FALSE)</f>
        <v>1</v>
      </c>
      <c r="J1077" s="13" t="s">
        <v>24</v>
      </c>
      <c r="K1077" s="14" t="s">
        <v>25</v>
      </c>
      <c r="L1077" s="15"/>
      <c r="M1077" s="16"/>
      <c r="N1077" s="84"/>
      <c r="O1077" s="85" t="s">
        <v>2467</v>
      </c>
      <c r="P1077" s="21">
        <v>540</v>
      </c>
      <c r="Q1077" s="21"/>
      <c r="R1077" s="18" t="b">
        <v>1</v>
      </c>
      <c r="S1077" s="18" t="b">
        <v>0</v>
      </c>
      <c r="T1077" s="18" t="b">
        <v>0</v>
      </c>
      <c r="U1077" s="18" t="b">
        <v>0</v>
      </c>
    </row>
    <row r="1078" spans="1:21" ht="12.75">
      <c r="A1078" s="1" t="e">
        <f t="shared" ca="1" si="74"/>
        <v>#NAME?</v>
      </c>
      <c r="B1078" s="9" t="s">
        <v>3078</v>
      </c>
      <c r="C1078" s="22">
        <v>89004704</v>
      </c>
      <c r="D1078" s="10" t="s">
        <v>3137</v>
      </c>
      <c r="E1078" s="11" t="str">
        <f>CONCATENATE("https://fjong.com/admin/pages/edit-",LEFT(D1078,FIND(".",D1078) - 1),"/",D1078)</f>
        <v>https://fjong.com/admin/pages/edit-outfit/outfit.d0971ed6376549a998163707dbbed87b</v>
      </c>
      <c r="F1078" s="23" t="s">
        <v>3138</v>
      </c>
      <c r="G1078" s="23" t="s">
        <v>291</v>
      </c>
      <c r="H1078" s="12" t="s">
        <v>49</v>
      </c>
      <c r="I1078" s="12" t="b">
        <f>VLOOKUP(H1078,'Partner info'!$A$3:$B$100,2,FALSE)</f>
        <v>1</v>
      </c>
      <c r="J1078" s="13" t="s">
        <v>24</v>
      </c>
      <c r="K1078" s="14" t="s">
        <v>25</v>
      </c>
      <c r="L1078" s="15"/>
      <c r="M1078" s="16"/>
      <c r="N1078" s="84"/>
      <c r="O1078" s="85" t="s">
        <v>2817</v>
      </c>
      <c r="P1078" s="21">
        <v>310</v>
      </c>
      <c r="Q1078" s="21"/>
      <c r="R1078" s="18" t="b">
        <v>1</v>
      </c>
      <c r="S1078" s="18" t="b">
        <v>0</v>
      </c>
      <c r="T1078" s="18" t="b">
        <v>0</v>
      </c>
      <c r="U1078" s="18" t="b">
        <v>0</v>
      </c>
    </row>
    <row r="1079" spans="1:21" ht="12.75">
      <c r="A1079" s="1" t="e">
        <f t="shared" ca="1" si="74"/>
        <v>#NAME?</v>
      </c>
      <c r="B1079" s="19">
        <v>44819</v>
      </c>
      <c r="C1079" s="9">
        <v>88200917</v>
      </c>
      <c r="D1079" s="10" t="s">
        <v>1034</v>
      </c>
      <c r="E1079" s="20" t="s">
        <v>1035</v>
      </c>
      <c r="F1079" s="12" t="s">
        <v>1036</v>
      </c>
      <c r="G1079" s="12" t="s">
        <v>31</v>
      </c>
      <c r="H1079" s="12" t="s">
        <v>31</v>
      </c>
      <c r="I1079" s="12" t="b">
        <f>VLOOKUP(H1079,'Partner info'!$A$3:$B$100,2,FALSE)</f>
        <v>1</v>
      </c>
      <c r="J1079" s="13" t="s">
        <v>24</v>
      </c>
      <c r="K1079" s="14" t="s">
        <v>25</v>
      </c>
      <c r="L1079" s="15"/>
      <c r="M1079" s="16"/>
      <c r="N1079" s="84"/>
      <c r="O1079" s="85" t="s">
        <v>2945</v>
      </c>
      <c r="P1079" s="21">
        <v>480</v>
      </c>
      <c r="Q1079" s="21"/>
      <c r="R1079" s="18" t="b">
        <v>1</v>
      </c>
      <c r="S1079" s="18" t="b">
        <v>0</v>
      </c>
      <c r="T1079" s="18" t="b">
        <v>0</v>
      </c>
      <c r="U1079" s="18" t="b">
        <v>0</v>
      </c>
    </row>
    <row r="1080" spans="1:21" ht="12.75">
      <c r="A1080" s="8" t="e">
        <f t="shared" ca="1" si="74"/>
        <v>#NAME?</v>
      </c>
      <c r="B1080" s="9" t="s">
        <v>3078</v>
      </c>
      <c r="C1080" s="22">
        <v>89004865</v>
      </c>
      <c r="D1080" s="10" t="s">
        <v>3324</v>
      </c>
      <c r="E1080" s="11" t="str">
        <f>CONCATENATE("https://fjong.com/admin/pages/edit-",LEFT(D1080,FIND(".",D1080) - 1),"/",D1080)</f>
        <v>https://fjong.com/admin/pages/edit-outfit/outfit.d11046e06d9a47b18ede6f18368ae335</v>
      </c>
      <c r="F1080" s="23" t="s">
        <v>3325</v>
      </c>
      <c r="G1080" s="23" t="s">
        <v>23</v>
      </c>
      <c r="H1080" s="12" t="s">
        <v>352</v>
      </c>
      <c r="I1080" s="12" t="b">
        <f>VLOOKUP(H1080,'Partner info'!$A$3:$B$100,2,FALSE)</f>
        <v>1</v>
      </c>
      <c r="J1080" s="13" t="s">
        <v>24</v>
      </c>
      <c r="K1080" s="14" t="s">
        <v>25</v>
      </c>
      <c r="L1080" s="15" t="s">
        <v>445</v>
      </c>
      <c r="M1080" s="16"/>
      <c r="N1080" s="16"/>
      <c r="O1080" s="12">
        <v>3200</v>
      </c>
      <c r="P1080" s="21">
        <v>1280</v>
      </c>
      <c r="Q1080" s="21" t="s">
        <v>52</v>
      </c>
      <c r="R1080" s="18" t="b">
        <v>0</v>
      </c>
      <c r="S1080" s="18" t="b">
        <v>1</v>
      </c>
      <c r="T1080" s="18" t="b">
        <v>1</v>
      </c>
      <c r="U1080" s="18" t="b">
        <v>1</v>
      </c>
    </row>
    <row r="1081" spans="1:21" ht="12.75">
      <c r="A1081" s="1" t="e">
        <f t="shared" ca="1" si="74"/>
        <v>#NAME?</v>
      </c>
      <c r="B1081" s="19">
        <v>45188</v>
      </c>
      <c r="C1081" s="22">
        <v>89003760</v>
      </c>
      <c r="D1081" s="10" t="s">
        <v>2380</v>
      </c>
      <c r="E1081" s="11" t="str">
        <f>CONCATENATE("https://fjong.com/admin/pages/edit-",LEFT(D1081,FIND(".",D1081) - 1),"/",D1081)</f>
        <v>https://fjong.com/admin/pages/edit-outfit/outfit.d136925f480a4ab094ed3253a5eaa95d</v>
      </c>
      <c r="F1081" s="23" t="s">
        <v>2381</v>
      </c>
      <c r="G1081" s="23" t="s">
        <v>199</v>
      </c>
      <c r="H1081" s="12" t="s">
        <v>199</v>
      </c>
      <c r="I1081" s="12" t="b">
        <f>VLOOKUP(H1081,'Partner info'!$A$3:$B$100,2,FALSE)</f>
        <v>1</v>
      </c>
      <c r="J1081" s="13" t="s">
        <v>24</v>
      </c>
      <c r="K1081" s="14" t="s">
        <v>25</v>
      </c>
      <c r="L1081" s="15"/>
      <c r="M1081" s="16"/>
      <c r="N1081" s="84"/>
      <c r="O1081" s="85" t="s">
        <v>2817</v>
      </c>
      <c r="P1081" s="21">
        <v>390.00000000000011</v>
      </c>
      <c r="Q1081" s="21" t="s">
        <v>40</v>
      </c>
      <c r="R1081" s="18" t="b">
        <v>0</v>
      </c>
      <c r="S1081" s="18" t="b">
        <v>0</v>
      </c>
      <c r="T1081" s="18" t="b">
        <v>0</v>
      </c>
      <c r="U1081" s="18" t="b">
        <v>0</v>
      </c>
    </row>
    <row r="1082" spans="1:21" ht="12.75">
      <c r="A1082" s="1" t="e">
        <f t="shared" ca="1" si="74"/>
        <v>#NAME?</v>
      </c>
      <c r="B1082" s="9" t="s">
        <v>3078</v>
      </c>
      <c r="C1082" s="22">
        <v>88101220</v>
      </c>
      <c r="D1082" s="10" t="s">
        <v>3225</v>
      </c>
      <c r="E1082" s="11" t="str">
        <f>CONCATENATE("https://fjong.com/admin/pages/edit-",LEFT(D1082,FIND(".",D1082) - 1),"/",D1082)</f>
        <v>https://fjong.com/admin/pages/edit-outfit/outfit.d18dc9bfe01b466098024465029e8d92</v>
      </c>
      <c r="F1082" s="23" t="s">
        <v>3226</v>
      </c>
      <c r="G1082" s="23" t="s">
        <v>88</v>
      </c>
      <c r="H1082" s="12" t="s">
        <v>57</v>
      </c>
      <c r="I1082" s="12" t="b">
        <f>VLOOKUP(H1082,'Partner info'!$A$3:$B$100,2,FALSE)</f>
        <v>1</v>
      </c>
      <c r="J1082" s="13" t="s">
        <v>24</v>
      </c>
      <c r="K1082" s="14" t="s">
        <v>25</v>
      </c>
      <c r="L1082" s="15"/>
      <c r="M1082" s="16"/>
      <c r="N1082" s="84"/>
      <c r="O1082" s="85" t="s">
        <v>2817</v>
      </c>
      <c r="P1082" s="21">
        <v>390.00000000000011</v>
      </c>
      <c r="Q1082" s="21"/>
      <c r="R1082" s="18" t="b">
        <v>1</v>
      </c>
      <c r="S1082" s="18" t="b">
        <v>0</v>
      </c>
      <c r="T1082" s="18" t="b">
        <v>0</v>
      </c>
      <c r="U1082" s="18" t="b">
        <v>0</v>
      </c>
    </row>
    <row r="1083" spans="1:21" ht="12.75">
      <c r="A1083" s="1" t="e">
        <f t="shared" ca="1" si="74"/>
        <v>#NAME?</v>
      </c>
      <c r="B1083" s="19">
        <v>44819</v>
      </c>
      <c r="C1083" s="9">
        <v>89005036</v>
      </c>
      <c r="D1083" s="10" t="s">
        <v>841</v>
      </c>
      <c r="E1083" s="20" t="s">
        <v>842</v>
      </c>
      <c r="F1083" s="12" t="s">
        <v>843</v>
      </c>
      <c r="G1083" s="12" t="s">
        <v>199</v>
      </c>
      <c r="H1083" s="12" t="s">
        <v>199</v>
      </c>
      <c r="I1083" s="12" t="b">
        <f>VLOOKUP(H1083,'Partner info'!$A$3:$B$100,2,FALSE)</f>
        <v>1</v>
      </c>
      <c r="J1083" s="13" t="s">
        <v>24</v>
      </c>
      <c r="K1083" s="14" t="s">
        <v>25</v>
      </c>
      <c r="L1083" s="15"/>
      <c r="M1083" s="16"/>
      <c r="N1083" s="84"/>
      <c r="O1083" s="85" t="s">
        <v>868</v>
      </c>
      <c r="P1083" s="21">
        <v>360</v>
      </c>
      <c r="Q1083" s="21" t="s">
        <v>139</v>
      </c>
      <c r="R1083" s="18" t="b">
        <v>0</v>
      </c>
      <c r="S1083" s="18" t="b">
        <v>0</v>
      </c>
      <c r="T1083" s="18" t="b">
        <v>0</v>
      </c>
      <c r="U1083" s="18" t="b">
        <v>0</v>
      </c>
    </row>
    <row r="1084" spans="1:21" ht="12.75">
      <c r="A1084" s="1" t="e">
        <f t="shared" ca="1" si="74"/>
        <v>#NAME?</v>
      </c>
      <c r="B1084" s="19" t="s">
        <v>20</v>
      </c>
      <c r="C1084" s="9" t="s">
        <v>2135</v>
      </c>
      <c r="D1084" s="10" t="s">
        <v>2136</v>
      </c>
      <c r="E1084" s="20" t="str">
        <f>CONCATENATE("https://fjong.com/admin/pages/edit-",LEFT(D1084,FIND(".",D1084) - 1),"/",D1084)</f>
        <v>https://fjong.com/admin/pages/edit-outfit/outfit.d2272a5948f34beab9bbc51046216f33</v>
      </c>
      <c r="F1084" s="12" t="s">
        <v>2137</v>
      </c>
      <c r="G1084" s="12" t="s">
        <v>740</v>
      </c>
      <c r="H1084" s="12" t="s">
        <v>57</v>
      </c>
      <c r="I1084" s="12" t="b">
        <f>VLOOKUP(H1084,'Partner info'!$A$3:$B$100,2,FALSE)</f>
        <v>1</v>
      </c>
      <c r="J1084" s="13" t="s">
        <v>24</v>
      </c>
      <c r="K1084" s="14" t="s">
        <v>25</v>
      </c>
      <c r="L1084" s="15"/>
      <c r="M1084" s="16"/>
      <c r="N1084" s="84"/>
      <c r="O1084" s="85" t="s">
        <v>2847</v>
      </c>
      <c r="P1084" s="21">
        <v>600</v>
      </c>
      <c r="Q1084" s="21"/>
      <c r="R1084" s="18" t="b">
        <v>1</v>
      </c>
      <c r="S1084" s="18" t="b">
        <v>0</v>
      </c>
      <c r="T1084" s="18" t="b">
        <v>0</v>
      </c>
      <c r="U1084" s="18" t="b">
        <v>0</v>
      </c>
    </row>
    <row r="1085" spans="1:21" ht="12.75">
      <c r="A1085" s="1" t="e">
        <f t="shared" ca="1" si="74"/>
        <v>#NAME?</v>
      </c>
      <c r="B1085" s="19">
        <v>45188</v>
      </c>
      <c r="C1085" s="22">
        <v>89004390</v>
      </c>
      <c r="D1085" s="10" t="s">
        <v>2374</v>
      </c>
      <c r="E1085" s="11" t="str">
        <f>CONCATENATE("https://fjong.com/admin/pages/edit-",LEFT(D1085,FIND(".",D1085) - 1),"/",D1085)</f>
        <v>https://fjong.com/admin/pages/edit-outfit/outfit.d2be169b5ef2410d986883ce52bd5271</v>
      </c>
      <c r="F1085" s="23" t="s">
        <v>2375</v>
      </c>
      <c r="G1085" s="23" t="s">
        <v>2219</v>
      </c>
      <c r="H1085" s="12" t="s">
        <v>573</v>
      </c>
      <c r="I1085" s="12" t="b">
        <f>VLOOKUP(H1085,'Partner info'!$A$3:$B$100,2,FALSE)</f>
        <v>1</v>
      </c>
      <c r="J1085" s="13" t="s">
        <v>24</v>
      </c>
      <c r="K1085" s="14" t="s">
        <v>25</v>
      </c>
      <c r="L1085" s="15"/>
      <c r="M1085" s="16"/>
      <c r="N1085" s="84"/>
      <c r="O1085" s="85" t="s">
        <v>2467</v>
      </c>
      <c r="P1085" s="21">
        <v>540</v>
      </c>
      <c r="Q1085" s="21" t="s">
        <v>190</v>
      </c>
      <c r="R1085" s="18" t="b">
        <v>0</v>
      </c>
      <c r="S1085" s="18" t="b">
        <v>0</v>
      </c>
      <c r="T1085" s="18" t="b">
        <v>0</v>
      </c>
      <c r="U1085" s="18" t="b">
        <v>0</v>
      </c>
    </row>
    <row r="1086" spans="1:21" ht="12.75">
      <c r="A1086" s="1" t="e">
        <f t="shared" ca="1" si="74"/>
        <v>#NAME?</v>
      </c>
      <c r="B1086" s="19" t="s">
        <v>20</v>
      </c>
      <c r="C1086" s="9" t="s">
        <v>2449</v>
      </c>
      <c r="D1086" s="10" t="s">
        <v>2450</v>
      </c>
      <c r="E1086" s="20" t="str">
        <f>CONCATENATE("https://fjong.com/admin/pages/edit-",LEFT(D1086,FIND(".",D1086) - 1),"/",D1086)</f>
        <v>https://fjong.com/admin/pages/edit-outfit/outfit.d30ce96554c04ee3a5d72d87c9213df8</v>
      </c>
      <c r="F1086" s="12" t="s">
        <v>2451</v>
      </c>
      <c r="G1086" s="12" t="s">
        <v>216</v>
      </c>
      <c r="H1086" s="12" t="s">
        <v>57</v>
      </c>
      <c r="I1086" s="12" t="b">
        <f>VLOOKUP(H1086,'Partner info'!$A$3:$B$100,2,FALSE)</f>
        <v>1</v>
      </c>
      <c r="J1086" s="13" t="s">
        <v>24</v>
      </c>
      <c r="K1086" s="14" t="s">
        <v>25</v>
      </c>
      <c r="L1086" s="15"/>
      <c r="M1086" s="16"/>
      <c r="N1086" s="84"/>
      <c r="O1086" s="85" t="s">
        <v>2958</v>
      </c>
      <c r="P1086" s="21">
        <v>500</v>
      </c>
      <c r="Q1086" s="21" t="s">
        <v>145</v>
      </c>
      <c r="R1086" s="18" t="b">
        <v>0</v>
      </c>
      <c r="S1086" s="18" t="b">
        <v>0</v>
      </c>
      <c r="T1086" s="18" t="b">
        <v>0</v>
      </c>
      <c r="U1086" s="18" t="b">
        <v>0</v>
      </c>
    </row>
    <row r="1087" spans="1:21" ht="12.75">
      <c r="A1087" s="1" t="e">
        <f t="shared" ca="1" si="74"/>
        <v>#NAME?</v>
      </c>
      <c r="B1087" s="9" t="s">
        <v>295</v>
      </c>
      <c r="C1087" s="22">
        <v>88000728</v>
      </c>
      <c r="D1087" s="10" t="s">
        <v>1452</v>
      </c>
      <c r="E1087" s="11" t="str">
        <f>CONCATENATE("https://fjong.com/admin/pages/edit-",LEFT(D1087,FIND(".",D1087) - 1),"/",D1087)</f>
        <v>https://fjong.com/admin/pages/edit-outfit/outfit.d3970e5f36ce440fb7ad9d7b74cc7f48</v>
      </c>
      <c r="F1087" s="23" t="s">
        <v>1453</v>
      </c>
      <c r="G1087" s="23" t="s">
        <v>1454</v>
      </c>
      <c r="H1087" s="12" t="s">
        <v>299</v>
      </c>
      <c r="I1087" s="12" t="b">
        <f>VLOOKUP(H1087,'Partner info'!$A$3:$B$100,2,FALSE)</f>
        <v>1</v>
      </c>
      <c r="J1087" s="13" t="s">
        <v>24</v>
      </c>
      <c r="K1087" s="14" t="s">
        <v>25</v>
      </c>
      <c r="L1087" s="15" t="s">
        <v>38</v>
      </c>
      <c r="M1087" s="16" t="s">
        <v>1548</v>
      </c>
      <c r="N1087" s="84"/>
      <c r="O1087" s="85" t="s">
        <v>2962</v>
      </c>
      <c r="P1087" s="21">
        <v>1650.0000000000005</v>
      </c>
      <c r="Q1087" s="21" t="s">
        <v>52</v>
      </c>
      <c r="R1087" s="18" t="b">
        <v>0</v>
      </c>
      <c r="S1087" s="18" t="b">
        <v>1</v>
      </c>
      <c r="T1087" s="18" t="b">
        <v>1</v>
      </c>
      <c r="U1087" s="18" t="b">
        <v>1</v>
      </c>
    </row>
    <row r="1088" spans="1:21" ht="12.75">
      <c r="A1088" s="1" t="e">
        <f t="shared" ca="1" si="74"/>
        <v>#NAME?</v>
      </c>
      <c r="B1088" s="19">
        <v>45211</v>
      </c>
      <c r="C1088" s="9">
        <v>88100515</v>
      </c>
      <c r="D1088" s="10" t="s">
        <v>559</v>
      </c>
      <c r="E1088" s="20" t="s">
        <v>560</v>
      </c>
      <c r="F1088" s="12" t="s">
        <v>561</v>
      </c>
      <c r="G1088" s="12" t="s">
        <v>88</v>
      </c>
      <c r="H1088" s="12" t="s">
        <v>49</v>
      </c>
      <c r="I1088" s="12" t="b">
        <f>VLOOKUP(H1088,'Partner info'!$A$3:$B$100,2,FALSE)</f>
        <v>1</v>
      </c>
      <c r="J1088" s="13" t="s">
        <v>24</v>
      </c>
      <c r="K1088" s="14" t="s">
        <v>25</v>
      </c>
      <c r="L1088" s="15"/>
      <c r="M1088" s="16"/>
      <c r="N1088" s="84"/>
      <c r="O1088" s="85" t="s">
        <v>1552</v>
      </c>
      <c r="P1088" s="21">
        <v>300</v>
      </c>
      <c r="Q1088" s="21"/>
      <c r="R1088" s="18" t="b">
        <v>1</v>
      </c>
      <c r="S1088" s="18" t="b">
        <v>0</v>
      </c>
      <c r="T1088" s="18" t="b">
        <v>0</v>
      </c>
      <c r="U1088" s="18" t="b">
        <v>0</v>
      </c>
    </row>
    <row r="1089" spans="1:21" ht="12.75">
      <c r="A1089" s="1" t="e">
        <f t="shared" ca="1" si="74"/>
        <v>#NAME?</v>
      </c>
      <c r="B1089" s="19">
        <v>45188</v>
      </c>
      <c r="C1089" s="22">
        <v>89001124</v>
      </c>
      <c r="D1089" s="10" t="s">
        <v>2334</v>
      </c>
      <c r="E1089" s="11" t="str">
        <f>CONCATENATE("https://fjong.com/admin/pages/edit-",LEFT(D1089,FIND(".",D1089) - 1),"/",D1089)</f>
        <v>https://fjong.com/admin/pages/edit-outfit/outfit.d442666efaa34f429ad0b56c0046f6a6</v>
      </c>
      <c r="F1089" s="23" t="s">
        <v>2332</v>
      </c>
      <c r="G1089" s="23" t="s">
        <v>23</v>
      </c>
      <c r="H1089" s="12" t="s">
        <v>352</v>
      </c>
      <c r="I1089" s="12" t="b">
        <f>VLOOKUP(H1089,'Partner info'!$A$3:$B$100,2,FALSE)</f>
        <v>1</v>
      </c>
      <c r="J1089" s="13" t="s">
        <v>24</v>
      </c>
      <c r="K1089" s="48" t="s">
        <v>25</v>
      </c>
      <c r="L1089" s="49"/>
      <c r="M1089" s="50"/>
      <c r="N1089" s="126"/>
      <c r="O1089" s="127" t="s">
        <v>2968</v>
      </c>
      <c r="P1089" s="46">
        <f t="shared" ref="P1089:P1091" si="78">O1089*0.3</f>
        <v>810</v>
      </c>
      <c r="Q1089" s="21" t="s">
        <v>40</v>
      </c>
      <c r="R1089" s="51" t="b">
        <v>0</v>
      </c>
      <c r="S1089" s="51" t="b">
        <v>0</v>
      </c>
      <c r="T1089" s="51" t="b">
        <v>0</v>
      </c>
      <c r="U1089" s="51" t="b">
        <v>0</v>
      </c>
    </row>
    <row r="1090" spans="1:21" ht="12.75">
      <c r="A1090" s="1" t="e">
        <f t="shared" ca="1" si="74"/>
        <v>#NAME?</v>
      </c>
      <c r="B1090" s="19">
        <v>44938</v>
      </c>
      <c r="C1090" s="9">
        <v>88100840</v>
      </c>
      <c r="D1090" s="10" t="s">
        <v>431</v>
      </c>
      <c r="E1090" s="20" t="s">
        <v>432</v>
      </c>
      <c r="F1090" s="12" t="s">
        <v>433</v>
      </c>
      <c r="G1090" s="12" t="s">
        <v>434</v>
      </c>
      <c r="H1090" s="12" t="s">
        <v>57</v>
      </c>
      <c r="I1090" s="12" t="b">
        <f>VLOOKUP(H1090,'Partner info'!$A$3:$B$100,2,FALSE)</f>
        <v>1</v>
      </c>
      <c r="J1090" s="13" t="s">
        <v>24</v>
      </c>
      <c r="K1090" s="48" t="s">
        <v>25</v>
      </c>
      <c r="L1090" s="49"/>
      <c r="M1090" s="50"/>
      <c r="N1090" s="126"/>
      <c r="O1090" s="127" t="s">
        <v>2467</v>
      </c>
      <c r="P1090" s="46">
        <f t="shared" si="78"/>
        <v>540</v>
      </c>
      <c r="Q1090" s="21" t="s">
        <v>40</v>
      </c>
      <c r="R1090" s="51" t="b">
        <v>0</v>
      </c>
      <c r="S1090" s="51" t="b">
        <v>1</v>
      </c>
      <c r="T1090" s="51" t="b">
        <v>0</v>
      </c>
      <c r="U1090" s="51" t="b">
        <v>0</v>
      </c>
    </row>
    <row r="1091" spans="1:21" ht="12.75">
      <c r="A1091" s="1" t="e">
        <f t="shared" ca="1" si="74"/>
        <v>#NAME?</v>
      </c>
      <c r="B1091" s="19">
        <v>45184</v>
      </c>
      <c r="C1091" s="22">
        <v>88200758</v>
      </c>
      <c r="D1091" s="81" t="s">
        <v>2922</v>
      </c>
      <c r="E1091" s="11" t="str">
        <f>CONCATENATE("https://fjong.com/admin/pages/edit-",LEFT(D1091,FIND(".",D1091) - 1),"/",D1091)</f>
        <v>https://fjong.com/admin/pages/edit-outfit/outfit.d4762c5a678d4cc49fe189824797ca46</v>
      </c>
      <c r="F1091" s="82" t="s">
        <v>2923</v>
      </c>
      <c r="G1091" s="23" t="s">
        <v>31</v>
      </c>
      <c r="H1091" s="83" t="s">
        <v>31</v>
      </c>
      <c r="I1091" s="12" t="b">
        <f>VLOOKUP(H1091,'Partner info'!$A$3:$B$100,2,FALSE)</f>
        <v>1</v>
      </c>
      <c r="J1091" s="13" t="s">
        <v>24</v>
      </c>
      <c r="K1091" s="48" t="s">
        <v>25</v>
      </c>
      <c r="L1091" s="49"/>
      <c r="M1091" s="50"/>
      <c r="N1091" s="126"/>
      <c r="O1091" s="127" t="s">
        <v>1562</v>
      </c>
      <c r="P1091" s="46">
        <f t="shared" si="78"/>
        <v>900</v>
      </c>
      <c r="Q1091" s="21" t="s">
        <v>40</v>
      </c>
      <c r="R1091" s="51" t="b">
        <v>0</v>
      </c>
      <c r="S1091" s="51" t="b">
        <v>0</v>
      </c>
      <c r="T1091" s="51" t="b">
        <v>0</v>
      </c>
      <c r="U1091" s="51" t="b">
        <v>0</v>
      </c>
    </row>
    <row r="1092" spans="1:21" ht="12.75">
      <c r="A1092" s="1" t="e">
        <f t="shared" ca="1" si="74"/>
        <v>#NAME?</v>
      </c>
      <c r="B1092" s="19">
        <v>45184</v>
      </c>
      <c r="C1092" s="22">
        <v>89001682</v>
      </c>
      <c r="D1092" s="81" t="s">
        <v>2942</v>
      </c>
      <c r="E1092" s="11" t="str">
        <f>CONCATENATE("https://fjong.com/admin/pages/edit-",LEFT(D1092,FIND(".",D1092) - 1),"/",D1092)</f>
        <v>https://fjong.com/admin/pages/edit-outfit/outfit.d4b8551425324d18b3c452530cbb7b2f</v>
      </c>
      <c r="F1092" s="82" t="s">
        <v>2943</v>
      </c>
      <c r="G1092" s="23" t="s">
        <v>737</v>
      </c>
      <c r="H1092" s="83" t="s">
        <v>49</v>
      </c>
      <c r="I1092" s="12" t="b">
        <f>VLOOKUP(H1092,'Partner info'!$A$3:$B$100,2,FALSE)</f>
        <v>1</v>
      </c>
      <c r="J1092" s="13" t="s">
        <v>24</v>
      </c>
      <c r="K1092" s="14" t="s">
        <v>25</v>
      </c>
      <c r="L1092" s="15"/>
      <c r="M1092" s="16"/>
      <c r="N1092" s="84"/>
      <c r="O1092" s="85" t="s">
        <v>2467</v>
      </c>
      <c r="P1092" s="21">
        <v>540</v>
      </c>
      <c r="Q1092" s="21" t="s">
        <v>40</v>
      </c>
      <c r="R1092" s="18" t="b">
        <v>0</v>
      </c>
      <c r="S1092" s="18" t="b">
        <v>0</v>
      </c>
      <c r="T1092" s="18" t="b">
        <v>0</v>
      </c>
      <c r="U1092" s="18" t="b">
        <v>0</v>
      </c>
    </row>
    <row r="1093" spans="1:21" ht="12.75">
      <c r="A1093" s="1" t="e">
        <f t="shared" ca="1" si="74"/>
        <v>#NAME?</v>
      </c>
      <c r="B1093" s="19">
        <v>45184</v>
      </c>
      <c r="C1093" s="22">
        <v>89007584</v>
      </c>
      <c r="D1093" s="81" t="s">
        <v>2569</v>
      </c>
      <c r="E1093" s="11" t="str">
        <f>CONCATENATE("https://fjong.com/admin/pages/edit-",LEFT(D1093,FIND(".",D1093) - 1),"/",D1093)</f>
        <v>https://fjong.com/admin/pages/edit-outfit/outfit.d4c24953950847ec8de022460b917ebc</v>
      </c>
      <c r="F1093" s="82" t="s">
        <v>2570</v>
      </c>
      <c r="G1093" s="23" t="s">
        <v>508</v>
      </c>
      <c r="H1093" s="83" t="s">
        <v>508</v>
      </c>
      <c r="I1093" s="12" t="b">
        <f>VLOOKUP(H1093,'Partner info'!$A$3:$B$100,2,FALSE)</f>
        <v>1</v>
      </c>
      <c r="J1093" s="13" t="s">
        <v>24</v>
      </c>
      <c r="K1093" s="14" t="s">
        <v>25</v>
      </c>
      <c r="L1093" s="15"/>
      <c r="M1093" s="16"/>
      <c r="N1093" s="84"/>
      <c r="O1093" s="85" t="s">
        <v>1552</v>
      </c>
      <c r="P1093" s="21">
        <v>300</v>
      </c>
      <c r="Q1093" s="21"/>
      <c r="R1093" s="18" t="b">
        <v>1</v>
      </c>
      <c r="S1093" s="18" t="b">
        <v>0</v>
      </c>
      <c r="T1093" s="18" t="b">
        <v>0</v>
      </c>
      <c r="U1093" s="18" t="b">
        <v>0</v>
      </c>
    </row>
    <row r="1094" spans="1:21" ht="12.75">
      <c r="A1094" s="1" t="e">
        <f t="shared" ca="1" si="74"/>
        <v>#NAME?</v>
      </c>
      <c r="B1094" s="19" t="s">
        <v>20</v>
      </c>
      <c r="C1094" s="9">
        <v>88100994</v>
      </c>
      <c r="D1094" s="10" t="s">
        <v>1984</v>
      </c>
      <c r="E1094" s="20" t="str">
        <f>CONCATENATE("https://fjong.com/admin/pages/edit-",LEFT(D1094,FIND(".",D1094) - 1),"/",D1094)</f>
        <v>https://fjong.com/admin/pages/edit-outfit/outfit.d4d3253508904b4a92420dfb11738491</v>
      </c>
      <c r="F1094" s="12" t="s">
        <v>1985</v>
      </c>
      <c r="G1094" s="12" t="s">
        <v>523</v>
      </c>
      <c r="H1094" s="12" t="s">
        <v>57</v>
      </c>
      <c r="I1094" s="12" t="b">
        <f>VLOOKUP(H1094,'Partner info'!$A$3:$B$100,2,FALSE)</f>
        <v>1</v>
      </c>
      <c r="J1094" s="13" t="s">
        <v>24</v>
      </c>
      <c r="K1094" s="14" t="s">
        <v>25</v>
      </c>
      <c r="L1094" s="15"/>
      <c r="M1094" s="16"/>
      <c r="N1094" s="84"/>
      <c r="O1094" s="85" t="s">
        <v>1555</v>
      </c>
      <c r="P1094" s="21">
        <v>570</v>
      </c>
      <c r="Q1094" s="21" t="s">
        <v>40</v>
      </c>
      <c r="R1094" s="18" t="b">
        <v>0</v>
      </c>
      <c r="S1094" s="18" t="b">
        <v>0</v>
      </c>
      <c r="T1094" s="18" t="b">
        <v>0</v>
      </c>
      <c r="U1094" s="18" t="b">
        <v>0</v>
      </c>
    </row>
    <row r="1095" spans="1:21" ht="12.75">
      <c r="A1095" s="1" t="e">
        <f t="shared" ca="1" si="74"/>
        <v>#NAME?</v>
      </c>
      <c r="B1095" s="19">
        <v>45184</v>
      </c>
      <c r="C1095" s="22">
        <v>88200613</v>
      </c>
      <c r="D1095" s="81" t="s">
        <v>3030</v>
      </c>
      <c r="E1095" s="11" t="str">
        <f>CONCATENATE("https://fjong.com/admin/pages/edit-",LEFT(D1095,FIND(".",D1095) - 1),"/",D1095)</f>
        <v>https://fjong.com/admin/pages/edit-outfit/outfit.d4d9a2f3dbc6423dbb1d252fc7d40474</v>
      </c>
      <c r="F1095" s="82" t="s">
        <v>3031</v>
      </c>
      <c r="G1095" s="23" t="s">
        <v>301</v>
      </c>
      <c r="H1095" s="83" t="s">
        <v>301</v>
      </c>
      <c r="I1095" s="12" t="b">
        <f>VLOOKUP(H1095,'Partner info'!$A$3:$B$100,2,FALSE)</f>
        <v>1</v>
      </c>
      <c r="J1095" s="13" t="s">
        <v>24</v>
      </c>
      <c r="K1095" s="14" t="s">
        <v>25</v>
      </c>
      <c r="L1095" s="15"/>
      <c r="M1095" s="16"/>
      <c r="N1095" s="84"/>
      <c r="O1095" s="85" t="s">
        <v>1555</v>
      </c>
      <c r="P1095" s="21">
        <v>450</v>
      </c>
      <c r="Q1095" s="21" t="s">
        <v>145</v>
      </c>
      <c r="R1095" s="18" t="b">
        <v>0</v>
      </c>
      <c r="S1095" s="18" t="b">
        <v>0</v>
      </c>
      <c r="T1095" s="18" t="b">
        <v>0</v>
      </c>
      <c r="U1095" s="18" t="b">
        <v>0</v>
      </c>
    </row>
    <row r="1096" spans="1:21" ht="12.75">
      <c r="A1096" s="1" t="e">
        <f t="shared" ca="1" si="74"/>
        <v>#NAME?</v>
      </c>
      <c r="B1096" s="19">
        <v>45184</v>
      </c>
      <c r="C1096" s="22">
        <v>88001479</v>
      </c>
      <c r="D1096" s="81" t="s">
        <v>3001</v>
      </c>
      <c r="E1096" s="11" t="str">
        <f>CONCATENATE("https://fjong.com/admin/pages/edit-",LEFT(D1096,FIND(".",D1096) - 1),"/",D1096)</f>
        <v>https://fjong.com/admin/pages/edit-outfit/outfit.d59aa8f0d8c048c68be664df7ce72bb1</v>
      </c>
      <c r="F1096" s="82" t="s">
        <v>3000</v>
      </c>
      <c r="G1096" s="23" t="s">
        <v>364</v>
      </c>
      <c r="H1096" s="83" t="s">
        <v>32</v>
      </c>
      <c r="I1096" s="12" t="b">
        <f>VLOOKUP(H1096,'Partner info'!$A$3:$B$100,2,FALSE)</f>
        <v>1</v>
      </c>
      <c r="J1096" s="13" t="s">
        <v>24</v>
      </c>
      <c r="K1096" s="14" t="s">
        <v>25</v>
      </c>
      <c r="L1096" s="15"/>
      <c r="M1096" s="16"/>
      <c r="N1096" s="84"/>
      <c r="O1096" s="85" t="s">
        <v>2817</v>
      </c>
      <c r="P1096" s="21">
        <v>390.00000000000011</v>
      </c>
      <c r="Q1096" s="21" t="s">
        <v>40</v>
      </c>
      <c r="R1096" s="18" t="b">
        <v>0</v>
      </c>
      <c r="S1096" s="18" t="b">
        <v>0</v>
      </c>
      <c r="T1096" s="18" t="b">
        <v>0</v>
      </c>
      <c r="U1096" s="18" t="b">
        <v>0</v>
      </c>
    </row>
    <row r="1097" spans="1:21" ht="12.75">
      <c r="A1097" s="1" t="e">
        <f t="shared" ca="1" si="74"/>
        <v>#NAME?</v>
      </c>
      <c r="B1097" s="9" t="s">
        <v>20</v>
      </c>
      <c r="C1097" s="9">
        <v>89001678</v>
      </c>
      <c r="D1097" s="10" t="s">
        <v>108</v>
      </c>
      <c r="E1097" s="11" t="str">
        <f>CONCATENATE("https://fjong.com/admin/pages/edit-",LEFT(D1097,FIND(".",D1097) - 1),"/",D1097)</f>
        <v>https://fjong.com/admin/pages/edit-outfit/outfit.d5dec0c3b00d49d991202de754c91ab7</v>
      </c>
      <c r="F1097" s="12" t="s">
        <v>109</v>
      </c>
      <c r="G1097" s="12" t="s">
        <v>110</v>
      </c>
      <c r="H1097" s="12" t="s">
        <v>32</v>
      </c>
      <c r="I1097" s="12" t="b">
        <f>VLOOKUP(H1097,'Partner info'!$A$3:$B$100,2,FALSE)</f>
        <v>1</v>
      </c>
      <c r="J1097" s="13" t="s">
        <v>24</v>
      </c>
      <c r="K1097" s="14" t="s">
        <v>25</v>
      </c>
      <c r="L1097" s="15"/>
      <c r="M1097" s="16"/>
      <c r="N1097" s="84"/>
      <c r="O1097" s="85" t="s">
        <v>2918</v>
      </c>
      <c r="P1097" s="21">
        <v>690</v>
      </c>
      <c r="Q1097" s="21" t="s">
        <v>40</v>
      </c>
      <c r="R1097" s="18" t="b">
        <v>0</v>
      </c>
      <c r="S1097" s="18" t="b">
        <v>0</v>
      </c>
      <c r="T1097" s="18" t="b">
        <v>0</v>
      </c>
      <c r="U1097" s="18" t="b">
        <v>0</v>
      </c>
    </row>
    <row r="1098" spans="1:21" ht="12.75">
      <c r="A1098" s="1" t="e">
        <f t="shared" ca="1" si="74"/>
        <v>#NAME?</v>
      </c>
      <c r="B1098" s="19">
        <v>45061</v>
      </c>
      <c r="C1098" s="22">
        <v>89003520</v>
      </c>
      <c r="D1098" s="10" t="s">
        <v>1899</v>
      </c>
      <c r="E1098" s="11" t="str">
        <f>CONCATENATE("https://fjong.com/admin/pages/edit-",LEFT(D1098,FIND(".",D1098) - 1),"/",D1098)</f>
        <v>https://fjong.com/admin/pages/edit-outfit/outfit.d6c5db4af7bb4bffba3bcded0937e471</v>
      </c>
      <c r="F1098" s="23" t="s">
        <v>1893</v>
      </c>
      <c r="G1098" s="23" t="s">
        <v>23</v>
      </c>
      <c r="H1098" s="12" t="s">
        <v>23</v>
      </c>
      <c r="I1098" s="12" t="b">
        <f>VLOOKUP(H1098,'Partner info'!$A$3:$B$100,2,FALSE)</f>
        <v>1</v>
      </c>
      <c r="J1098" s="13" t="s">
        <v>24</v>
      </c>
      <c r="K1098" s="14" t="s">
        <v>25</v>
      </c>
      <c r="L1098" s="15"/>
      <c r="M1098" s="16"/>
      <c r="N1098" s="84"/>
      <c r="O1098" s="85" t="s">
        <v>2806</v>
      </c>
      <c r="P1098" s="21">
        <v>780.00000000000023</v>
      </c>
      <c r="Q1098" s="21" t="s">
        <v>190</v>
      </c>
      <c r="R1098" s="18" t="b">
        <v>0</v>
      </c>
      <c r="S1098" s="18" t="b">
        <v>0</v>
      </c>
      <c r="T1098" s="18" t="b">
        <v>0</v>
      </c>
      <c r="U1098" s="18" t="b">
        <v>0</v>
      </c>
    </row>
    <row r="1099" spans="1:21" ht="12.75">
      <c r="A1099" s="1" t="e">
        <f t="shared" ca="1" si="74"/>
        <v>#NAME?</v>
      </c>
      <c r="B1099" s="57">
        <v>44938</v>
      </c>
      <c r="C1099" s="43">
        <v>10689942</v>
      </c>
      <c r="D1099" s="44" t="s">
        <v>1803</v>
      </c>
      <c r="E1099" s="108" t="str">
        <f>CONCATENATE("https://fjong.com/admin/pages/edit-",LEFT(D1099,FIND(".",D1099) - 1),"/",D1099)</f>
        <v>https://fjong.com/admin/pages/edit-outfit/outfit.d6f084a765844f26ba8e111a8a02fc58</v>
      </c>
      <c r="F1099" s="46" t="s">
        <v>1804</v>
      </c>
      <c r="G1099" s="46" t="s">
        <v>1805</v>
      </c>
      <c r="H1099" s="46" t="s">
        <v>1806</v>
      </c>
      <c r="I1099" s="12" t="e">
        <f>VLOOKUP(H1099,'Partner info'!$A$3:$B$100,2,FALSE)</f>
        <v>#N/A</v>
      </c>
      <c r="J1099" s="47" t="s">
        <v>24</v>
      </c>
      <c r="K1099" s="14" t="s">
        <v>25</v>
      </c>
      <c r="L1099" s="15"/>
      <c r="M1099" s="16"/>
      <c r="N1099" s="84"/>
      <c r="O1099" s="85"/>
      <c r="P1099" s="21">
        <v>13000</v>
      </c>
      <c r="Q1099" s="21" t="s">
        <v>40</v>
      </c>
      <c r="R1099" s="18" t="b">
        <v>0</v>
      </c>
      <c r="S1099" s="18" t="b">
        <v>0</v>
      </c>
      <c r="T1099" s="18" t="b">
        <v>0</v>
      </c>
      <c r="U1099" s="18" t="b">
        <v>0</v>
      </c>
    </row>
    <row r="1100" spans="1:21" ht="12.75">
      <c r="A1100" s="8" t="e">
        <f t="shared" ca="1" si="74"/>
        <v>#NAME?</v>
      </c>
      <c r="B1100" s="19">
        <v>44791</v>
      </c>
      <c r="C1100" s="9">
        <v>10689112</v>
      </c>
      <c r="D1100" s="10" t="s">
        <v>1737</v>
      </c>
      <c r="E1100" s="20" t="s">
        <v>1738</v>
      </c>
      <c r="F1100" s="12" t="s">
        <v>1739</v>
      </c>
      <c r="G1100" s="12" t="s">
        <v>72</v>
      </c>
      <c r="H1100" s="12" t="s">
        <v>32</v>
      </c>
      <c r="I1100" s="12" t="b">
        <f>VLOOKUP(H1100,'Partner info'!$A$3:$B$100,2,FALSE)</f>
        <v>1</v>
      </c>
      <c r="J1100" s="13" t="s">
        <v>24</v>
      </c>
      <c r="K1100" s="14" t="s">
        <v>25</v>
      </c>
      <c r="L1100" s="15" t="s">
        <v>286</v>
      </c>
      <c r="M1100" s="16"/>
      <c r="N1100" s="16"/>
      <c r="O1100" s="12">
        <v>1600</v>
      </c>
      <c r="P1100" s="12">
        <v>549</v>
      </c>
      <c r="Q1100" s="21" t="s">
        <v>52</v>
      </c>
      <c r="R1100" s="18" t="b">
        <v>0</v>
      </c>
      <c r="S1100" s="18" t="b">
        <v>1</v>
      </c>
      <c r="T1100" s="18" t="b">
        <v>1</v>
      </c>
      <c r="U1100" s="18" t="b">
        <v>1</v>
      </c>
    </row>
    <row r="1101" spans="1:21" ht="12.75">
      <c r="A1101" s="1" t="e">
        <f t="shared" ca="1" si="74"/>
        <v>#NAME?</v>
      </c>
      <c r="B1101" s="19">
        <v>45188</v>
      </c>
      <c r="C1101" s="22">
        <v>88101212</v>
      </c>
      <c r="D1101" s="10" t="s">
        <v>2080</v>
      </c>
      <c r="E1101" s="11" t="str">
        <f>CONCATENATE("https://fjong.com/admin/pages/edit-",LEFT(D1101,FIND(".",D1101) - 1),"/",D1101)</f>
        <v>https://fjong.com/admin/pages/edit-outfit/outfit.d71afbee76cc4c09ba50a580f3fdcb90</v>
      </c>
      <c r="F1101" s="23" t="s">
        <v>2081</v>
      </c>
      <c r="G1101" s="23" t="s">
        <v>2082</v>
      </c>
      <c r="H1101" s="12" t="s">
        <v>57</v>
      </c>
      <c r="I1101" s="12" t="b">
        <f>VLOOKUP(H1101,'Partner info'!$A$3:$B$100,2,FALSE)</f>
        <v>1</v>
      </c>
      <c r="J1101" s="13" t="s">
        <v>24</v>
      </c>
      <c r="K1101" s="14" t="s">
        <v>25</v>
      </c>
      <c r="L1101" s="15"/>
      <c r="M1101" s="16"/>
      <c r="N1101" s="84"/>
      <c r="O1101" s="85" t="s">
        <v>1562</v>
      </c>
      <c r="P1101" s="21">
        <v>900</v>
      </c>
      <c r="Q1101" s="21"/>
      <c r="R1101" s="18" t="b">
        <v>1</v>
      </c>
      <c r="S1101" s="18" t="b">
        <v>0</v>
      </c>
      <c r="T1101" s="18" t="b">
        <v>0</v>
      </c>
      <c r="U1101" s="18" t="b">
        <v>0</v>
      </c>
    </row>
    <row r="1102" spans="1:21" ht="12.75">
      <c r="A1102" s="1" t="e">
        <f t="shared" ca="1" si="74"/>
        <v>#NAME?</v>
      </c>
      <c r="B1102" s="19">
        <v>45188</v>
      </c>
      <c r="C1102" s="22">
        <v>88200366</v>
      </c>
      <c r="D1102" s="10" t="s">
        <v>2422</v>
      </c>
      <c r="E1102" s="11" t="str">
        <f>CONCATENATE("https://fjong.com/admin/pages/edit-",LEFT(D1102,FIND(".",D1102) - 1),"/",D1102)</f>
        <v>https://fjong.com/admin/pages/edit-outfit/outfit.d74bae88d366402b8dd4864f3f98bc6d</v>
      </c>
      <c r="F1102" s="23" t="s">
        <v>2423</v>
      </c>
      <c r="G1102" s="23" t="s">
        <v>23</v>
      </c>
      <c r="H1102" s="12" t="s">
        <v>352</v>
      </c>
      <c r="I1102" s="12" t="b">
        <f>VLOOKUP(H1102,'Partner info'!$A$3:$B$100,2,FALSE)</f>
        <v>1</v>
      </c>
      <c r="J1102" s="13" t="s">
        <v>24</v>
      </c>
      <c r="K1102" s="14" t="s">
        <v>25</v>
      </c>
      <c r="L1102" s="15"/>
      <c r="M1102" s="16"/>
      <c r="N1102" s="84"/>
      <c r="O1102" s="111">
        <v>7800</v>
      </c>
      <c r="P1102" s="21">
        <v>1900</v>
      </c>
      <c r="Q1102" s="21" t="s">
        <v>40</v>
      </c>
      <c r="R1102" s="18" t="b">
        <v>0</v>
      </c>
      <c r="S1102" s="18" t="b">
        <v>0</v>
      </c>
      <c r="T1102" s="18" t="b">
        <v>0</v>
      </c>
      <c r="U1102" s="18" t="b">
        <v>0</v>
      </c>
    </row>
    <row r="1103" spans="1:21" ht="12.75">
      <c r="A1103" s="1" t="e">
        <f t="shared" ca="1" si="74"/>
        <v>#NAME?</v>
      </c>
      <c r="B1103" s="19">
        <v>45184</v>
      </c>
      <c r="C1103" s="22">
        <v>89003484</v>
      </c>
      <c r="D1103" s="81" t="s">
        <v>3007</v>
      </c>
      <c r="E1103" s="11" t="str">
        <f>CONCATENATE("https://fjong.com/admin/pages/edit-",LEFT(D1103,FIND(".",D1103) - 1),"/",D1103)</f>
        <v>https://fjong.com/admin/pages/edit-outfit/outfit.d77d5f4c2f874724a72a51f676a96fee</v>
      </c>
      <c r="F1103" s="82" t="s">
        <v>3008</v>
      </c>
      <c r="G1103" s="23" t="s">
        <v>23</v>
      </c>
      <c r="H1103" s="83" t="s">
        <v>352</v>
      </c>
      <c r="I1103" s="12" t="b">
        <f>VLOOKUP(H1103,'Partner info'!$A$3:$B$100,2,FALSE)</f>
        <v>1</v>
      </c>
      <c r="J1103" s="13" t="s">
        <v>24</v>
      </c>
      <c r="K1103" s="14" t="s">
        <v>25</v>
      </c>
      <c r="L1103" s="15"/>
      <c r="M1103" s="16"/>
      <c r="N1103" s="84"/>
      <c r="O1103" s="85" t="s">
        <v>2847</v>
      </c>
      <c r="P1103" s="21">
        <v>600</v>
      </c>
      <c r="Q1103" s="21" t="s">
        <v>40</v>
      </c>
      <c r="R1103" s="18" t="b">
        <v>0</v>
      </c>
      <c r="S1103" s="18" t="b">
        <v>0</v>
      </c>
      <c r="T1103" s="18" t="b">
        <v>0</v>
      </c>
      <c r="U1103" s="18" t="b">
        <v>0</v>
      </c>
    </row>
    <row r="1104" spans="1:21" ht="12.75">
      <c r="A1104" s="8" t="e">
        <f t="shared" ca="1" si="74"/>
        <v>#NAME?</v>
      </c>
      <c r="B1104" s="9" t="s">
        <v>20</v>
      </c>
      <c r="C1104" s="9">
        <v>10689202</v>
      </c>
      <c r="D1104" s="10" t="s">
        <v>716</v>
      </c>
      <c r="E1104" s="11" t="str">
        <f>CONCATENATE("https://fjong.com/admin/pages/edit-",LEFT(D1104,FIND(".",D1104) - 1),"/",D1104)</f>
        <v>https://fjong.com/admin/pages/edit-outfit/outfit.d78cbfab144149069da04737d98450a1</v>
      </c>
      <c r="F1104" s="12" t="s">
        <v>717</v>
      </c>
      <c r="G1104" s="12" t="s">
        <v>384</v>
      </c>
      <c r="H1104" s="12" t="s">
        <v>32</v>
      </c>
      <c r="I1104" s="12" t="b">
        <f>VLOOKUP(H1104,'Partner info'!$A$3:$B$100,2,FALSE)</f>
        <v>1</v>
      </c>
      <c r="J1104" s="13" t="s">
        <v>24</v>
      </c>
      <c r="K1104" s="14" t="s">
        <v>25</v>
      </c>
      <c r="L1104" s="15"/>
      <c r="M1104" s="16"/>
      <c r="N1104" s="16"/>
      <c r="O1104" s="12">
        <v>1000</v>
      </c>
      <c r="P1104" s="12">
        <v>549</v>
      </c>
      <c r="Q1104" s="21" t="s">
        <v>52</v>
      </c>
      <c r="R1104" s="18" t="b">
        <v>0</v>
      </c>
      <c r="S1104" s="18" t="b">
        <v>1</v>
      </c>
      <c r="T1104" s="18" t="b">
        <v>1</v>
      </c>
      <c r="U1104" s="18" t="b">
        <v>1</v>
      </c>
    </row>
    <row r="1105" spans="1:21" ht="12.75">
      <c r="A1105" s="1" t="e">
        <f t="shared" ca="1" si="74"/>
        <v>#NAME?</v>
      </c>
      <c r="B1105" s="19">
        <v>45188</v>
      </c>
      <c r="C1105" s="22">
        <v>88200365</v>
      </c>
      <c r="D1105" s="10" t="s">
        <v>2424</v>
      </c>
      <c r="E1105" s="11" t="str">
        <f>CONCATENATE("https://fjong.com/admin/pages/edit-",LEFT(D1105,FIND(".",D1105) - 1),"/",D1105)</f>
        <v>https://fjong.com/admin/pages/edit-outfit/outfit.d81902b0066044ac9204098381820612</v>
      </c>
      <c r="F1105" s="23" t="s">
        <v>2423</v>
      </c>
      <c r="G1105" s="23" t="s">
        <v>23</v>
      </c>
      <c r="H1105" s="12" t="s">
        <v>352</v>
      </c>
      <c r="I1105" s="12" t="b">
        <f>VLOOKUP(H1105,'Partner info'!$A$3:$B$100,2,FALSE)</f>
        <v>1</v>
      </c>
      <c r="J1105" s="13" t="s">
        <v>24</v>
      </c>
      <c r="K1105" s="14" t="s">
        <v>25</v>
      </c>
      <c r="L1105" s="15"/>
      <c r="M1105" s="16"/>
      <c r="N1105" s="84"/>
      <c r="O1105" s="85" t="s">
        <v>2958</v>
      </c>
      <c r="P1105" s="21">
        <v>720</v>
      </c>
      <c r="Q1105" s="21" t="s">
        <v>190</v>
      </c>
      <c r="R1105" s="18" t="b">
        <v>0</v>
      </c>
      <c r="S1105" s="18" t="b">
        <v>0</v>
      </c>
      <c r="T1105" s="18" t="b">
        <v>0</v>
      </c>
      <c r="U1105" s="18" t="b">
        <v>0</v>
      </c>
    </row>
    <row r="1106" spans="1:21" ht="12.75">
      <c r="A1106" s="1" t="e">
        <f t="shared" ca="1" si="74"/>
        <v>#NAME?</v>
      </c>
      <c r="B1106" s="19">
        <v>44936</v>
      </c>
      <c r="C1106" s="9">
        <v>88000972</v>
      </c>
      <c r="D1106" s="10" t="s">
        <v>638</v>
      </c>
      <c r="E1106" s="20" t="s">
        <v>639</v>
      </c>
      <c r="F1106" s="12" t="s">
        <v>640</v>
      </c>
      <c r="G1106" s="12" t="s">
        <v>31</v>
      </c>
      <c r="H1106" s="12" t="s">
        <v>32</v>
      </c>
      <c r="I1106" s="12" t="b">
        <f>VLOOKUP(H1106,'Partner info'!$A$3:$B$100,2,FALSE)</f>
        <v>1</v>
      </c>
      <c r="J1106" s="13" t="s">
        <v>24</v>
      </c>
      <c r="K1106" s="14" t="s">
        <v>25</v>
      </c>
      <c r="L1106" s="15"/>
      <c r="M1106" s="16"/>
      <c r="N1106" s="84"/>
      <c r="O1106" s="85" t="s">
        <v>2958</v>
      </c>
      <c r="P1106" s="21">
        <v>720</v>
      </c>
      <c r="Q1106" s="21" t="s">
        <v>190</v>
      </c>
      <c r="R1106" s="18" t="b">
        <v>0</v>
      </c>
      <c r="S1106" s="18" t="b">
        <v>0</v>
      </c>
      <c r="T1106" s="18" t="b">
        <v>0</v>
      </c>
      <c r="U1106" s="18" t="b">
        <v>0</v>
      </c>
    </row>
    <row r="1107" spans="1:21" ht="12.75">
      <c r="A1107" s="1" t="e">
        <f t="shared" ca="1" si="74"/>
        <v>#NAME?</v>
      </c>
      <c r="B1107" s="19">
        <v>45061</v>
      </c>
      <c r="C1107" s="22">
        <v>89003162</v>
      </c>
      <c r="D1107" s="10" t="s">
        <v>2854</v>
      </c>
      <c r="E1107" s="11" t="str">
        <f>CONCATENATE("https://fjong.com/admin/pages/edit-",LEFT(D1107,FIND(".",D1107) - 1),"/",D1107)</f>
        <v>https://fjong.com/admin/pages/edit-outfit/outfit.d82db8f042914e938d090b15b4854c7b</v>
      </c>
      <c r="F1107" s="23" t="s">
        <v>2855</v>
      </c>
      <c r="G1107" s="23" t="s">
        <v>618</v>
      </c>
      <c r="H1107" s="12" t="s">
        <v>573</v>
      </c>
      <c r="I1107" s="12" t="b">
        <f>VLOOKUP(H1107,'Partner info'!$A$3:$B$100,2,FALSE)</f>
        <v>1</v>
      </c>
      <c r="J1107" s="13" t="s">
        <v>24</v>
      </c>
      <c r="K1107" s="14" t="s">
        <v>25</v>
      </c>
      <c r="L1107" s="15" t="s">
        <v>338</v>
      </c>
      <c r="M1107" s="16"/>
      <c r="N1107" s="16"/>
      <c r="O1107" s="21"/>
      <c r="P1107" s="12">
        <v>200</v>
      </c>
      <c r="Q1107" s="21" t="s">
        <v>52</v>
      </c>
      <c r="R1107" s="18" t="b">
        <v>1</v>
      </c>
      <c r="S1107" s="18" t="b">
        <v>1</v>
      </c>
      <c r="T1107" s="18" t="b">
        <v>1</v>
      </c>
      <c r="U1107" s="18" t="b">
        <v>1</v>
      </c>
    </row>
    <row r="1108" spans="1:21" ht="12.75">
      <c r="A1108" s="1" t="e">
        <f t="shared" ca="1" si="74"/>
        <v>#NAME?</v>
      </c>
      <c r="B1108" s="9" t="s">
        <v>3078</v>
      </c>
      <c r="C1108" s="22">
        <v>89006469</v>
      </c>
      <c r="D1108" s="10" t="s">
        <v>3395</v>
      </c>
      <c r="E1108" s="11" t="str">
        <f>CONCATENATE("https://fjong.com/admin/pages/edit-",LEFT(D1108,FIND(".",D1108) - 1),"/",D1108)</f>
        <v>https://fjong.com/admin/pages/edit-outfit/outfit.d88867bac5e048abbe1ac8a217cda387</v>
      </c>
      <c r="F1108" s="23" t="s">
        <v>3396</v>
      </c>
      <c r="G1108" s="23" t="s">
        <v>67</v>
      </c>
      <c r="H1108" s="12" t="s">
        <v>67</v>
      </c>
      <c r="I1108" s="12" t="b">
        <f>VLOOKUP(H1108,'Partner info'!$A$3:$B$100,2,FALSE)</f>
        <v>1</v>
      </c>
      <c r="J1108" s="13" t="s">
        <v>24</v>
      </c>
      <c r="K1108" s="14" t="s">
        <v>25</v>
      </c>
      <c r="L1108" s="15"/>
      <c r="M1108" s="16"/>
      <c r="N1108" s="84"/>
      <c r="O1108" s="85" t="s">
        <v>2800</v>
      </c>
      <c r="P1108" s="21">
        <v>1290</v>
      </c>
      <c r="Q1108" s="21" t="s">
        <v>40</v>
      </c>
      <c r="R1108" s="18" t="b">
        <v>1</v>
      </c>
      <c r="S1108" s="18" t="b">
        <v>0</v>
      </c>
      <c r="T1108" s="18" t="b">
        <v>0</v>
      </c>
      <c r="U1108" s="18" t="b">
        <v>0</v>
      </c>
    </row>
    <row r="1109" spans="1:21" ht="12.75">
      <c r="A1109" s="1" t="e">
        <f t="shared" ca="1" si="74"/>
        <v>#NAME?</v>
      </c>
      <c r="B1109" s="19">
        <v>45061</v>
      </c>
      <c r="C1109" s="22">
        <v>89003516</v>
      </c>
      <c r="D1109" s="10" t="s">
        <v>2654</v>
      </c>
      <c r="E1109" s="11" t="str">
        <f>CONCATENATE("https://fjong.com/admin/pages/edit-",LEFT(D1109,FIND(".",D1109) - 1),"/",D1109)</f>
        <v>https://fjong.com/admin/pages/edit-outfit/outfit.d88fbc52d6a3423995960e58dd3b44a5</v>
      </c>
      <c r="F1109" s="23" t="s">
        <v>2655</v>
      </c>
      <c r="G1109" s="23" t="s">
        <v>23</v>
      </c>
      <c r="H1109" s="12" t="s">
        <v>23</v>
      </c>
      <c r="I1109" s="12" t="b">
        <f>VLOOKUP(H1109,'Partner info'!$A$3:$B$100,2,FALSE)</f>
        <v>1</v>
      </c>
      <c r="J1109" s="13" t="s">
        <v>24</v>
      </c>
      <c r="K1109" s="14" t="s">
        <v>25</v>
      </c>
      <c r="L1109" s="15"/>
      <c r="M1109" s="16"/>
      <c r="N1109" s="84"/>
      <c r="O1109" s="85" t="s">
        <v>2467</v>
      </c>
      <c r="P1109" s="21">
        <v>540</v>
      </c>
      <c r="Q1109" s="21"/>
      <c r="R1109" s="18" t="b">
        <v>1</v>
      </c>
      <c r="S1109" s="18" t="b">
        <v>0</v>
      </c>
      <c r="T1109" s="18" t="b">
        <v>0</v>
      </c>
      <c r="U1109" s="18" t="b">
        <v>0</v>
      </c>
    </row>
    <row r="1110" spans="1:21" ht="12.75">
      <c r="A1110" s="1" t="e">
        <f t="shared" ca="1" si="74"/>
        <v>#NAME?</v>
      </c>
      <c r="B1110" s="19">
        <v>44789</v>
      </c>
      <c r="C1110" s="9">
        <v>88200961</v>
      </c>
      <c r="D1110" s="10" t="s">
        <v>889</v>
      </c>
      <c r="E1110" s="20" t="s">
        <v>890</v>
      </c>
      <c r="F1110" s="12" t="s">
        <v>891</v>
      </c>
      <c r="G1110" s="12" t="s">
        <v>31</v>
      </c>
      <c r="H1110" s="12" t="s">
        <v>31</v>
      </c>
      <c r="I1110" s="12" t="b">
        <f>VLOOKUP(H1110,'Partner info'!$A$3:$B$100,2,FALSE)</f>
        <v>1</v>
      </c>
      <c r="J1110" s="13" t="s">
        <v>24</v>
      </c>
      <c r="K1110" s="14" t="s">
        <v>25</v>
      </c>
      <c r="L1110" s="15"/>
      <c r="M1110" s="16"/>
      <c r="N1110" s="84"/>
      <c r="O1110" s="85" t="s">
        <v>2789</v>
      </c>
      <c r="P1110" s="21">
        <v>750</v>
      </c>
      <c r="Q1110" s="21" t="s">
        <v>40</v>
      </c>
      <c r="R1110" s="18" t="b">
        <v>0</v>
      </c>
      <c r="S1110" s="18" t="b">
        <v>0</v>
      </c>
      <c r="T1110" s="18" t="b">
        <v>0</v>
      </c>
      <c r="U1110" s="18" t="b">
        <v>0</v>
      </c>
    </row>
    <row r="1111" spans="1:21" ht="12.75">
      <c r="A1111" s="1" t="e">
        <f t="shared" ca="1" si="74"/>
        <v>#NAME?</v>
      </c>
      <c r="B1111" s="57">
        <v>45184</v>
      </c>
      <c r="C1111" s="74">
        <v>88000586</v>
      </c>
      <c r="D1111" s="123" t="s">
        <v>2818</v>
      </c>
      <c r="E1111" s="45" t="str">
        <f>CONCATENATE("https://fjong.com/admin/pages/edit-",LEFT(D1111,FIND(".",D1111) - 1),"/",D1111)</f>
        <v>https://fjong.com/admin/pages/edit-outfit/outfit.d8f20c3b2cae42b29b56f2b61cb6e715</v>
      </c>
      <c r="F1111" s="124" t="s">
        <v>2819</v>
      </c>
      <c r="G1111" s="75" t="s">
        <v>2820</v>
      </c>
      <c r="H1111" s="125" t="s">
        <v>2820</v>
      </c>
      <c r="I1111" s="12" t="e">
        <f>VLOOKUP(H1111,'Partner info'!$A$3:$B$100,2,FALSE)</f>
        <v>#N/A</v>
      </c>
      <c r="J1111" s="47" t="s">
        <v>24</v>
      </c>
      <c r="K1111" s="14" t="s">
        <v>25</v>
      </c>
      <c r="L1111" s="15"/>
      <c r="M1111" s="16"/>
      <c r="N1111" s="84"/>
      <c r="O1111" s="85" t="s">
        <v>2467</v>
      </c>
      <c r="P1111" s="21">
        <v>540</v>
      </c>
      <c r="Q1111" s="21" t="s">
        <v>190</v>
      </c>
      <c r="R1111" s="18" t="b">
        <v>0</v>
      </c>
      <c r="S1111" s="18" t="b">
        <v>0</v>
      </c>
      <c r="T1111" s="18" t="b">
        <v>0</v>
      </c>
      <c r="U1111" s="18" t="b">
        <v>0</v>
      </c>
    </row>
    <row r="1112" spans="1:21" ht="12.75">
      <c r="A1112" s="1" t="e">
        <f t="shared" ca="1" si="74"/>
        <v>#NAME?</v>
      </c>
      <c r="B1112" s="9" t="s">
        <v>295</v>
      </c>
      <c r="C1112" s="22">
        <v>88001248</v>
      </c>
      <c r="D1112" s="23" t="s">
        <v>416</v>
      </c>
      <c r="E1112" s="11" t="str">
        <f>CONCATENATE("https://fjong.com/admin/pages/edit-",LEFT(D1112,FIND(".",D1112) - 1),"/",D1112)</f>
        <v>https://fjong.com/admin/pages/edit-outfit/outfit.d91c416ae1584028ba0c20f1329bbb97</v>
      </c>
      <c r="F1112" s="23" t="s">
        <v>417</v>
      </c>
      <c r="G1112" s="23" t="s">
        <v>347</v>
      </c>
      <c r="H1112" s="12" t="s">
        <v>32</v>
      </c>
      <c r="I1112" s="12" t="b">
        <f>VLOOKUP(H1112,'Partner info'!$A$3:$B$100,2,FALSE)</f>
        <v>1</v>
      </c>
      <c r="J1112" s="13" t="s">
        <v>24</v>
      </c>
      <c r="K1112" s="14" t="s">
        <v>25</v>
      </c>
      <c r="L1112" s="15"/>
      <c r="M1112" s="16"/>
      <c r="N1112" s="84"/>
      <c r="O1112" s="85" t="s">
        <v>1552</v>
      </c>
      <c r="P1112" s="21">
        <v>300</v>
      </c>
      <c r="Q1112" s="21" t="s">
        <v>145</v>
      </c>
      <c r="R1112" s="18" t="b">
        <v>0</v>
      </c>
      <c r="S1112" s="18" t="b">
        <v>0</v>
      </c>
      <c r="T1112" s="18" t="b">
        <v>0</v>
      </c>
      <c r="U1112" s="18" t="b">
        <v>0</v>
      </c>
    </row>
    <row r="1113" spans="1:21" ht="12.75">
      <c r="A1113" s="1" t="e">
        <f t="shared" ca="1" si="74"/>
        <v>#NAME?</v>
      </c>
      <c r="B1113" s="19">
        <v>45272</v>
      </c>
      <c r="C1113" s="22">
        <v>88001248</v>
      </c>
      <c r="D1113" s="10" t="s">
        <v>416</v>
      </c>
      <c r="E1113" s="11" t="str">
        <f>CONCATENATE("https://fjong.com/admin/pages/edit-",LEFT(D1113,FIND(".",D1113) - 1),"/",D1113)</f>
        <v>https://fjong.com/admin/pages/edit-outfit/outfit.d91c416ae1584028ba0c20f1329bbb97</v>
      </c>
      <c r="F1113" s="23" t="s">
        <v>2455</v>
      </c>
      <c r="G1113" s="23" t="s">
        <v>347</v>
      </c>
      <c r="H1113" s="12" t="s">
        <v>32</v>
      </c>
      <c r="I1113" s="12" t="b">
        <f>VLOOKUP(H1113,'Partner info'!$A$3:$B$100,2,FALSE)</f>
        <v>1</v>
      </c>
      <c r="J1113" s="13" t="s">
        <v>24</v>
      </c>
      <c r="K1113" s="14" t="s">
        <v>25</v>
      </c>
      <c r="L1113" s="15"/>
      <c r="M1113" s="16"/>
      <c r="N1113" s="84"/>
      <c r="O1113" s="85" t="s">
        <v>2467</v>
      </c>
      <c r="P1113" s="21">
        <v>540</v>
      </c>
      <c r="Q1113" s="21" t="s">
        <v>52</v>
      </c>
      <c r="R1113" s="18" t="b">
        <v>0</v>
      </c>
      <c r="S1113" s="18" t="b">
        <v>1</v>
      </c>
      <c r="T1113" s="18" t="b">
        <v>0</v>
      </c>
      <c r="U1113" s="18" t="b">
        <v>0</v>
      </c>
    </row>
    <row r="1114" spans="1:21" ht="12.75">
      <c r="A1114" s="1" t="e">
        <f t="shared" ca="1" si="74"/>
        <v>#NAME?</v>
      </c>
      <c r="B1114" s="9" t="s">
        <v>3078</v>
      </c>
      <c r="C1114" s="22">
        <v>88100772</v>
      </c>
      <c r="D1114" s="10" t="s">
        <v>3298</v>
      </c>
      <c r="E1114" s="11" t="str">
        <f>CONCATENATE("https://fjong.com/admin/pages/edit-",LEFT(D1114,FIND(".",D1114) - 1),"/",D1114)</f>
        <v>https://fjong.com/admin/pages/edit-outfit/outfit.d9723957e2564b8cb60fa7773d68fe6d</v>
      </c>
      <c r="F1114" s="23" t="s">
        <v>3299</v>
      </c>
      <c r="G1114" s="23" t="s">
        <v>740</v>
      </c>
      <c r="H1114" s="12" t="s">
        <v>57</v>
      </c>
      <c r="I1114" s="12" t="b">
        <f>VLOOKUP(H1114,'Partner info'!$A$3:$B$100,2,FALSE)</f>
        <v>1</v>
      </c>
      <c r="J1114" s="13" t="s">
        <v>24</v>
      </c>
      <c r="K1114" s="14" t="s">
        <v>25</v>
      </c>
      <c r="L1114" s="15"/>
      <c r="M1114" s="16"/>
      <c r="N1114" s="84"/>
      <c r="O1114" s="85" t="s">
        <v>2847</v>
      </c>
      <c r="P1114" s="21">
        <v>600</v>
      </c>
      <c r="Q1114" s="21"/>
      <c r="R1114" s="18" t="b">
        <v>1</v>
      </c>
      <c r="S1114" s="18" t="b">
        <v>0</v>
      </c>
      <c r="T1114" s="18" t="b">
        <v>0</v>
      </c>
      <c r="U1114" s="18" t="b">
        <v>0</v>
      </c>
    </row>
    <row r="1115" spans="1:21" ht="12.75">
      <c r="A1115" s="1" t="e">
        <f t="shared" ca="1" si="74"/>
        <v>#NAME?</v>
      </c>
      <c r="B1115" s="19">
        <v>45188</v>
      </c>
      <c r="C1115" s="22">
        <v>89003763</v>
      </c>
      <c r="D1115" s="10" t="s">
        <v>1845</v>
      </c>
      <c r="E1115" s="11" t="str">
        <f>CONCATENATE("https://fjong.com/admin/pages/edit-",LEFT(D1115,FIND(".",D1115) - 1),"/",D1115)</f>
        <v>https://fjong.com/admin/pages/edit-outfit/outfit.d9cad0d726264cf18faa5e2b4f9974e6</v>
      </c>
      <c r="F1115" s="23" t="s">
        <v>799</v>
      </c>
      <c r="G1115" s="23" t="s">
        <v>199</v>
      </c>
      <c r="H1115" s="12" t="s">
        <v>199</v>
      </c>
      <c r="I1115" s="12" t="b">
        <f>VLOOKUP(H1115,'Partner info'!$A$3:$B$100,2,FALSE)</f>
        <v>1</v>
      </c>
      <c r="J1115" s="13" t="s">
        <v>24</v>
      </c>
      <c r="K1115" s="14" t="s">
        <v>25</v>
      </c>
      <c r="L1115" s="15"/>
      <c r="M1115" s="16"/>
      <c r="N1115" s="84"/>
      <c r="O1115" s="85" t="s">
        <v>1555</v>
      </c>
      <c r="P1115" s="21">
        <v>570</v>
      </c>
      <c r="Q1115" s="21" t="s">
        <v>40</v>
      </c>
      <c r="R1115" s="18" t="b">
        <v>0</v>
      </c>
      <c r="S1115" s="18" t="b">
        <v>0</v>
      </c>
      <c r="T1115" s="18" t="b">
        <v>0</v>
      </c>
      <c r="U1115" s="18" t="b">
        <v>0</v>
      </c>
    </row>
    <row r="1116" spans="1:21" ht="12.75">
      <c r="A1116" s="1" t="e">
        <f t="shared" ca="1" si="74"/>
        <v>#NAME?</v>
      </c>
      <c r="B1116" s="19">
        <v>45184</v>
      </c>
      <c r="C1116" s="22">
        <v>89006720</v>
      </c>
      <c r="D1116" s="81" t="s">
        <v>2901</v>
      </c>
      <c r="E1116" s="11" t="str">
        <f>CONCATENATE("https://fjong.com/admin/pages/edit-",LEFT(D1116,FIND(".",D1116) - 1),"/",D1116)</f>
        <v>https://fjong.com/admin/pages/edit-outfit/outfit.d9aac18919c64f76be26bceffcadb5e8</v>
      </c>
      <c r="F1116" s="82" t="s">
        <v>2902</v>
      </c>
      <c r="G1116" s="23" t="s">
        <v>23</v>
      </c>
      <c r="H1116" s="83" t="s">
        <v>352</v>
      </c>
      <c r="I1116" s="12" t="b">
        <f>VLOOKUP(H1116,'Partner info'!$A$3:$B$100,2,FALSE)</f>
        <v>1</v>
      </c>
      <c r="J1116" s="13" t="s">
        <v>24</v>
      </c>
      <c r="K1116" s="14" t="s">
        <v>25</v>
      </c>
      <c r="L1116" s="15"/>
      <c r="M1116" s="16"/>
      <c r="N1116" s="84"/>
      <c r="O1116" s="85" t="s">
        <v>2467</v>
      </c>
      <c r="P1116" s="21">
        <v>540</v>
      </c>
      <c r="Q1116" s="21" t="s">
        <v>40</v>
      </c>
      <c r="R1116" s="18" t="b">
        <v>0</v>
      </c>
      <c r="S1116" s="18" t="b">
        <v>0</v>
      </c>
      <c r="T1116" s="18" t="b">
        <v>0</v>
      </c>
      <c r="U1116" s="18" t="b">
        <v>0</v>
      </c>
    </row>
    <row r="1117" spans="1:21" ht="12.75">
      <c r="A1117" s="1" t="e">
        <f t="shared" ca="1" si="74"/>
        <v>#NAME?</v>
      </c>
      <c r="B1117" s="9" t="s">
        <v>295</v>
      </c>
      <c r="C1117" s="22">
        <v>88000401</v>
      </c>
      <c r="D1117" s="23" t="s">
        <v>405</v>
      </c>
      <c r="E1117" s="11" t="str">
        <f>CONCATENATE("https://fjong.com/admin/pages/edit-",LEFT(D1117,FIND(".",D1117) - 1),"/",D1117)</f>
        <v>https://fjong.com/admin/pages/edit-outfit/outfit.da552355bfd04649a987a3881b99d09c</v>
      </c>
      <c r="F1117" s="23" t="s">
        <v>406</v>
      </c>
      <c r="G1117" s="23" t="s">
        <v>88</v>
      </c>
      <c r="H1117" s="12" t="s">
        <v>32</v>
      </c>
      <c r="I1117" s="12" t="b">
        <f>VLOOKUP(H1117,'Partner info'!$A$3:$B$100,2,FALSE)</f>
        <v>1</v>
      </c>
      <c r="J1117" s="13" t="s">
        <v>24</v>
      </c>
      <c r="K1117" s="14" t="s">
        <v>25</v>
      </c>
      <c r="L1117" s="15"/>
      <c r="M1117" s="16"/>
      <c r="N1117" s="84"/>
      <c r="O1117" s="85" t="s">
        <v>1562</v>
      </c>
      <c r="P1117" s="21">
        <v>900</v>
      </c>
      <c r="Q1117" s="21" t="s">
        <v>145</v>
      </c>
      <c r="R1117" s="18" t="b">
        <v>0</v>
      </c>
      <c r="S1117" s="18" t="b">
        <v>0</v>
      </c>
      <c r="T1117" s="18" t="b">
        <v>0</v>
      </c>
      <c r="U1117" s="18" t="b">
        <v>0</v>
      </c>
    </row>
    <row r="1118" spans="1:21" ht="12.75">
      <c r="A1118" s="1" t="e">
        <f t="shared" ca="1" si="74"/>
        <v>#NAME?</v>
      </c>
      <c r="B1118" s="19" t="s">
        <v>20</v>
      </c>
      <c r="C1118" s="9">
        <v>89001846</v>
      </c>
      <c r="D1118" s="10" t="s">
        <v>1801</v>
      </c>
      <c r="E1118" s="20" t="str">
        <f>CONCATENATE("https://fjong.com/admin/pages/edit-",LEFT(D1118,FIND(".",D1118) - 1),"/",D1118)</f>
        <v>https://fjong.com/admin/pages/edit-outfit/outfit.db01c7586017469ea4cc561b59fa2aca</v>
      </c>
      <c r="F1118" s="12" t="s">
        <v>1802</v>
      </c>
      <c r="G1118" s="12" t="s">
        <v>110</v>
      </c>
      <c r="H1118" s="12" t="s">
        <v>32</v>
      </c>
      <c r="I1118" s="12" t="b">
        <f>VLOOKUP(H1118,'Partner info'!$A$3:$B$100,2,FALSE)</f>
        <v>1</v>
      </c>
      <c r="J1118" s="13" t="s">
        <v>24</v>
      </c>
      <c r="K1118" s="14" t="s">
        <v>25</v>
      </c>
      <c r="L1118" s="15"/>
      <c r="M1118" s="16"/>
      <c r="N1118" s="84"/>
      <c r="O1118" s="85" t="s">
        <v>2918</v>
      </c>
      <c r="P1118" s="21">
        <v>690</v>
      </c>
      <c r="Q1118" s="21"/>
      <c r="R1118" s="18" t="b">
        <v>1</v>
      </c>
      <c r="S1118" s="18" t="b">
        <v>0</v>
      </c>
      <c r="T1118" s="18" t="b">
        <v>0</v>
      </c>
      <c r="U1118" s="18" t="b">
        <v>0</v>
      </c>
    </row>
    <row r="1119" spans="1:21" ht="12.75">
      <c r="A1119" s="1" t="e">
        <f t="shared" ca="1" si="74"/>
        <v>#NAME?</v>
      </c>
      <c r="B1119" s="19">
        <v>44837</v>
      </c>
      <c r="C1119" s="9">
        <v>89001604</v>
      </c>
      <c r="D1119" s="10" t="s">
        <v>1903</v>
      </c>
      <c r="E1119" s="20" t="s">
        <v>1904</v>
      </c>
      <c r="F1119" s="12" t="s">
        <v>1905</v>
      </c>
      <c r="G1119" s="12" t="s">
        <v>117</v>
      </c>
      <c r="H1119" s="12" t="s">
        <v>117</v>
      </c>
      <c r="I1119" s="12" t="b">
        <f>VLOOKUP(H1119,'Partner info'!$A$3:$B$100,2,FALSE)</f>
        <v>1</v>
      </c>
      <c r="J1119" s="13" t="s">
        <v>24</v>
      </c>
      <c r="K1119" s="14" t="s">
        <v>25</v>
      </c>
      <c r="L1119" s="15"/>
      <c r="M1119" s="16"/>
      <c r="N1119" s="84"/>
      <c r="O1119" s="85" t="s">
        <v>1549</v>
      </c>
      <c r="P1119" s="21">
        <v>840.00000000000023</v>
      </c>
      <c r="Q1119" s="21"/>
      <c r="R1119" s="18" t="b">
        <v>1</v>
      </c>
      <c r="S1119" s="18" t="b">
        <v>0</v>
      </c>
      <c r="T1119" s="18" t="b">
        <v>0</v>
      </c>
      <c r="U1119" s="18" t="b">
        <v>0</v>
      </c>
    </row>
    <row r="1120" spans="1:21" ht="12.75">
      <c r="A1120" s="60" t="e">
        <f t="shared" ca="1" si="74"/>
        <v>#NAME?</v>
      </c>
      <c r="B1120" s="9" t="s">
        <v>3078</v>
      </c>
      <c r="C1120" s="22">
        <v>89004026</v>
      </c>
      <c r="D1120" s="10" t="s">
        <v>3281</v>
      </c>
      <c r="E1120" s="11" t="str">
        <f>CONCATENATE("https://fjong.com/admin/pages/edit-",LEFT(D1120,FIND(".",D1120) - 1),"/",D1120)</f>
        <v>https://fjong.com/admin/pages/edit-outfit/outfit.db3ebe22361b4719aa74f792bf967f2f</v>
      </c>
      <c r="F1120" s="23" t="s">
        <v>3282</v>
      </c>
      <c r="G1120" s="23" t="s">
        <v>31</v>
      </c>
      <c r="H1120" s="12" t="s">
        <v>31</v>
      </c>
      <c r="I1120" s="12" t="b">
        <f>VLOOKUP(H1120,'Partner info'!$A$3:$B$100,2,FALSE)</f>
        <v>1</v>
      </c>
      <c r="J1120" s="13" t="s">
        <v>24</v>
      </c>
      <c r="K1120" s="69" t="s">
        <v>25</v>
      </c>
      <c r="L1120" s="70"/>
      <c r="M1120" s="71"/>
      <c r="N1120" s="72"/>
      <c r="O1120" s="73"/>
      <c r="P1120" s="39">
        <f>O1120*0.3</f>
        <v>0</v>
      </c>
      <c r="Q1120" s="21" t="s">
        <v>190</v>
      </c>
      <c r="R1120" s="18" t="b">
        <v>0</v>
      </c>
      <c r="S1120" s="18" t="b">
        <v>0</v>
      </c>
      <c r="T1120" s="18" t="b">
        <v>0</v>
      </c>
      <c r="U1120" s="18" t="b">
        <v>0</v>
      </c>
    </row>
    <row r="1121" spans="1:21" ht="12.75">
      <c r="A1121" s="1" t="e">
        <f t="shared" ca="1" si="74"/>
        <v>#NAME?</v>
      </c>
      <c r="B1121" s="19">
        <v>45188</v>
      </c>
      <c r="C1121" s="22">
        <v>89001598</v>
      </c>
      <c r="D1121" s="10" t="s">
        <v>2426</v>
      </c>
      <c r="E1121" s="11" t="str">
        <f>CONCATENATE("https://fjong.com/admin/pages/edit-",LEFT(D1121,FIND(".",D1121) - 1),"/",D1121)</f>
        <v>https://fjong.com/admin/pages/edit-outfit/outfit.db4f0af6790b43e2b6d42e47f39c4d57</v>
      </c>
      <c r="F1121" s="23" t="s">
        <v>2427</v>
      </c>
      <c r="G1121" s="23" t="s">
        <v>117</v>
      </c>
      <c r="H1121" s="12" t="s">
        <v>117</v>
      </c>
      <c r="I1121" s="12" t="b">
        <f>VLOOKUP(H1121,'Partner info'!$A$3:$B$100,2,FALSE)</f>
        <v>1</v>
      </c>
      <c r="J1121" s="13" t="s">
        <v>24</v>
      </c>
      <c r="K1121" s="14" t="s">
        <v>25</v>
      </c>
      <c r="L1121" s="15"/>
      <c r="M1121" s="16"/>
      <c r="N1121" s="84"/>
      <c r="O1121" s="85" t="s">
        <v>2794</v>
      </c>
      <c r="P1121" s="21">
        <v>1200</v>
      </c>
      <c r="Q1121" s="21" t="s">
        <v>40</v>
      </c>
      <c r="R1121" s="18" t="b">
        <v>0</v>
      </c>
      <c r="S1121" s="18" t="b">
        <v>0</v>
      </c>
      <c r="T1121" s="18" t="b">
        <v>0</v>
      </c>
      <c r="U1121" s="18" t="b">
        <v>0</v>
      </c>
    </row>
    <row r="1122" spans="1:21" ht="12.75">
      <c r="A1122" s="60" t="e">
        <f t="shared" ca="1" si="74"/>
        <v>#NAME?</v>
      </c>
      <c r="B1122" s="19" t="s">
        <v>20</v>
      </c>
      <c r="C1122" s="9">
        <v>88000409</v>
      </c>
      <c r="D1122" s="10" t="s">
        <v>1612</v>
      </c>
      <c r="E1122" s="20" t="str">
        <f>CONCATENATE("https://fjong.com/admin/pages/edit-",LEFT(D1122,FIND(".",D1122) - 1),"/",D1122)</f>
        <v>https://fjong.com/admin/pages/edit-outfit/outfit.dbfe3204cc5347ccb960e11b93ddd49e</v>
      </c>
      <c r="F1122" s="12" t="s">
        <v>1613</v>
      </c>
      <c r="G1122" s="12" t="s">
        <v>31</v>
      </c>
      <c r="H1122" s="12" t="s">
        <v>32</v>
      </c>
      <c r="I1122" s="12" t="b">
        <f>VLOOKUP(H1122,'Partner info'!$A$3:$B$100,2,FALSE)</f>
        <v>1</v>
      </c>
      <c r="J1122" s="13" t="s">
        <v>24</v>
      </c>
      <c r="K1122" s="69" t="s">
        <v>25</v>
      </c>
      <c r="L1122" s="70"/>
      <c r="M1122" s="71"/>
      <c r="N1122" s="72"/>
      <c r="O1122" s="73"/>
      <c r="P1122" s="39">
        <v>750</v>
      </c>
      <c r="Q1122" s="21" t="s">
        <v>40</v>
      </c>
      <c r="R1122" s="18" t="b">
        <v>0</v>
      </c>
      <c r="S1122" s="18" t="b">
        <v>0</v>
      </c>
      <c r="T1122" s="18" t="b">
        <v>0</v>
      </c>
      <c r="U1122" s="18" t="b">
        <v>0</v>
      </c>
    </row>
    <row r="1123" spans="1:21" ht="12.75">
      <c r="A1123" s="60" t="e">
        <f t="shared" ca="1" si="74"/>
        <v>#NAME?</v>
      </c>
      <c r="B1123" s="19">
        <v>44809</v>
      </c>
      <c r="C1123" s="9">
        <v>88100877</v>
      </c>
      <c r="D1123" s="10" t="s">
        <v>1071</v>
      </c>
      <c r="E1123" s="20" t="s">
        <v>1072</v>
      </c>
      <c r="F1123" s="12" t="s">
        <v>1073</v>
      </c>
      <c r="G1123" s="12" t="s">
        <v>88</v>
      </c>
      <c r="H1123" s="12" t="s">
        <v>57</v>
      </c>
      <c r="I1123" s="12" t="b">
        <f>VLOOKUP(H1123,'Partner info'!$A$3:$B$100,2,FALSE)</f>
        <v>1</v>
      </c>
      <c r="J1123" s="13" t="s">
        <v>24</v>
      </c>
      <c r="K1123" s="69" t="s">
        <v>25</v>
      </c>
      <c r="L1123" s="70"/>
      <c r="M1123" s="71"/>
      <c r="N1123" s="72"/>
      <c r="O1123" s="73"/>
      <c r="P1123" s="39">
        <v>750</v>
      </c>
      <c r="Q1123" s="21" t="s">
        <v>190</v>
      </c>
      <c r="R1123" s="18" t="b">
        <v>0</v>
      </c>
      <c r="S1123" s="18" t="b">
        <v>0</v>
      </c>
      <c r="T1123" s="18" t="b">
        <v>0</v>
      </c>
      <c r="U1123" s="18" t="b">
        <v>0</v>
      </c>
    </row>
    <row r="1124" spans="1:21" ht="12.75">
      <c r="A1124" s="60" t="e">
        <f t="shared" ca="1" si="74"/>
        <v>#NAME?</v>
      </c>
      <c r="B1124" s="19">
        <v>45188</v>
      </c>
      <c r="C1124" s="22">
        <v>89001130</v>
      </c>
      <c r="D1124" s="10" t="s">
        <v>2335</v>
      </c>
      <c r="E1124" s="11" t="str">
        <f>CONCATENATE("https://fjong.com/admin/pages/edit-",LEFT(D1124,FIND(".",D1124) - 1),"/",D1124)</f>
        <v>https://fjong.com/admin/pages/edit-outfit/outfit.dc2fbb9d626d4b8cba806fe035ab0905</v>
      </c>
      <c r="F1124" s="23" t="s">
        <v>2332</v>
      </c>
      <c r="G1124" s="23" t="s">
        <v>23</v>
      </c>
      <c r="H1124" s="12" t="s">
        <v>352</v>
      </c>
      <c r="I1124" s="12" t="b">
        <f>VLOOKUP(H1124,'Partner info'!$A$3:$B$100,2,FALSE)</f>
        <v>1</v>
      </c>
      <c r="J1124" s="13" t="s">
        <v>24</v>
      </c>
      <c r="K1124" s="69" t="s">
        <v>25</v>
      </c>
      <c r="L1124" s="70"/>
      <c r="M1124" s="71"/>
      <c r="N1124" s="72"/>
      <c r="O1124" s="73"/>
      <c r="P1124" s="39">
        <v>705</v>
      </c>
      <c r="Q1124" s="21" t="s">
        <v>190</v>
      </c>
      <c r="R1124" s="18" t="b">
        <v>0</v>
      </c>
      <c r="S1124" s="18" t="b">
        <v>0</v>
      </c>
      <c r="T1124" s="18" t="b">
        <v>0</v>
      </c>
      <c r="U1124" s="18" t="b">
        <v>0</v>
      </c>
    </row>
    <row r="1125" spans="1:21" ht="12.75">
      <c r="A1125" s="60" t="e">
        <f t="shared" ca="1" si="74"/>
        <v>#NAME?</v>
      </c>
      <c r="B1125" s="19">
        <v>45188</v>
      </c>
      <c r="C1125" s="22">
        <v>89001129</v>
      </c>
      <c r="D1125" s="10" t="s">
        <v>2336</v>
      </c>
      <c r="E1125" s="11" t="str">
        <f>CONCATENATE("https://fjong.com/admin/pages/edit-",LEFT(D1125,FIND(".",D1125) - 1),"/",D1125)</f>
        <v>https://fjong.com/admin/pages/edit-outfit/outfit.dc70f5173cd146d187ad4c1dccca39a6</v>
      </c>
      <c r="F1125" s="23" t="s">
        <v>2332</v>
      </c>
      <c r="G1125" s="23" t="s">
        <v>23</v>
      </c>
      <c r="H1125" s="12" t="s">
        <v>352</v>
      </c>
      <c r="I1125" s="12" t="b">
        <f>VLOOKUP(H1125,'Partner info'!$A$3:$B$100,2,FALSE)</f>
        <v>1</v>
      </c>
      <c r="J1125" s="13" t="s">
        <v>24</v>
      </c>
      <c r="K1125" s="69" t="s">
        <v>25</v>
      </c>
      <c r="L1125" s="70"/>
      <c r="M1125" s="71"/>
      <c r="N1125" s="72"/>
      <c r="O1125" s="73"/>
      <c r="P1125" s="39">
        <v>750</v>
      </c>
      <c r="Q1125" s="21" t="s">
        <v>190</v>
      </c>
      <c r="R1125" s="18" t="b">
        <v>0</v>
      </c>
      <c r="S1125" s="18" t="b">
        <v>0</v>
      </c>
      <c r="T1125" s="18" t="b">
        <v>0</v>
      </c>
      <c r="U1125" s="18" t="b">
        <v>0</v>
      </c>
    </row>
    <row r="1126" spans="1:21" ht="12.75">
      <c r="A1126" s="1" t="e">
        <f t="shared" ca="1" si="74"/>
        <v>#NAME?</v>
      </c>
      <c r="B1126" s="19">
        <v>45188</v>
      </c>
      <c r="C1126" s="22">
        <v>10689205</v>
      </c>
      <c r="D1126" s="10" t="s">
        <v>3057</v>
      </c>
      <c r="E1126" s="11" t="str">
        <f>CONCATENATE("https://fjong.com/admin/pages/edit-",LEFT(D1126,FIND(".",D1126) - 1),"/",D1126)</f>
        <v>https://fjong.com/admin/pages/edit-outfit/outfit.dce1b27e6e5944c08b7253d1ebae5a60</v>
      </c>
      <c r="F1126" s="23" t="s">
        <v>3058</v>
      </c>
      <c r="G1126" s="23" t="s">
        <v>99</v>
      </c>
      <c r="H1126" s="12" t="s">
        <v>32</v>
      </c>
      <c r="I1126" s="12" t="b">
        <f>VLOOKUP(H1126,'Partner info'!$A$3:$B$100,2,FALSE)</f>
        <v>1</v>
      </c>
      <c r="J1126" s="13"/>
      <c r="K1126" s="14" t="s">
        <v>25</v>
      </c>
      <c r="L1126" s="15"/>
      <c r="M1126" s="16"/>
      <c r="N1126" s="84"/>
      <c r="O1126" s="85" t="s">
        <v>2875</v>
      </c>
      <c r="P1126" s="21">
        <v>440</v>
      </c>
      <c r="Q1126" s="21" t="s">
        <v>40</v>
      </c>
      <c r="R1126" s="18" t="b">
        <v>0</v>
      </c>
      <c r="S1126" s="18" t="b">
        <v>0</v>
      </c>
      <c r="T1126" s="18" t="b">
        <v>0</v>
      </c>
      <c r="U1126" s="18" t="b">
        <v>0</v>
      </c>
    </row>
    <row r="1127" spans="1:21" ht="12.75">
      <c r="A1127" s="1" t="e">
        <f t="shared" ca="1" si="74"/>
        <v>#NAME?</v>
      </c>
      <c r="B1127" s="9" t="s">
        <v>295</v>
      </c>
      <c r="C1127" s="22">
        <v>89006340</v>
      </c>
      <c r="D1127" s="10" t="s">
        <v>422</v>
      </c>
      <c r="E1127" s="11" t="str">
        <f>CONCATENATE("https://fjong.com/admin/pages/edit-",LEFT(D1127,FIND(".",D1127) - 1),"/",D1127)</f>
        <v>https://fjong.com/admin/pages/edit-outfit/outfit.dcf9da47ee4e4bd994d4faa2aaadb321</v>
      </c>
      <c r="F1127" s="23" t="s">
        <v>423</v>
      </c>
      <c r="G1127" s="23" t="s">
        <v>424</v>
      </c>
      <c r="H1127" s="12" t="s">
        <v>299</v>
      </c>
      <c r="I1127" s="12" t="b">
        <f>VLOOKUP(H1127,'Partner info'!$A$3:$B$100,2,FALSE)</f>
        <v>1</v>
      </c>
      <c r="J1127" s="13" t="s">
        <v>24</v>
      </c>
      <c r="K1127" s="14" t="s">
        <v>25</v>
      </c>
      <c r="L1127" s="15"/>
      <c r="M1127" s="16"/>
      <c r="N1127" s="84"/>
      <c r="O1127" s="85" t="s">
        <v>2875</v>
      </c>
      <c r="P1127" s="21">
        <v>440</v>
      </c>
      <c r="Q1127" s="21"/>
      <c r="R1127" s="18" t="b">
        <v>1</v>
      </c>
      <c r="S1127" s="18" t="b">
        <v>0</v>
      </c>
      <c r="T1127" s="18" t="b">
        <v>0</v>
      </c>
      <c r="U1127" s="18" t="b">
        <v>0</v>
      </c>
    </row>
    <row r="1128" spans="1:21" ht="12.75">
      <c r="A1128" s="1" t="e">
        <f t="shared" ca="1" si="74"/>
        <v>#NAME?</v>
      </c>
      <c r="B1128" s="19">
        <v>45188</v>
      </c>
      <c r="C1128" s="22">
        <v>89011930</v>
      </c>
      <c r="D1128" s="10" t="s">
        <v>2313</v>
      </c>
      <c r="E1128" s="11" t="str">
        <f>CONCATENATE("https://fjong.com/admin/pages/edit-",LEFT(D1128,FIND(".",D1128) - 1),"/",D1128)</f>
        <v>https://fjong.com/admin/pages/edit-outfit/outfit.dd0b03c687ab45b791856ff67b23c03e</v>
      </c>
      <c r="F1128" s="23" t="s">
        <v>341</v>
      </c>
      <c r="G1128" s="23" t="s">
        <v>342</v>
      </c>
      <c r="H1128" s="12" t="s">
        <v>343</v>
      </c>
      <c r="I1128" s="12" t="b">
        <f>VLOOKUP(H1128,'Partner info'!$A$3:$B$100,2,FALSE)</f>
        <v>1</v>
      </c>
      <c r="J1128" s="13" t="s">
        <v>24</v>
      </c>
      <c r="K1128" s="14" t="s">
        <v>25</v>
      </c>
      <c r="L1128" s="15"/>
      <c r="M1128" s="16"/>
      <c r="N1128" s="16"/>
      <c r="O1128" s="21">
        <v>18000</v>
      </c>
      <c r="P1128" s="21">
        <v>18000</v>
      </c>
      <c r="Q1128" s="21" t="s">
        <v>40</v>
      </c>
      <c r="R1128" s="18" t="b">
        <v>0</v>
      </c>
      <c r="S1128" s="18" t="b">
        <v>0</v>
      </c>
      <c r="T1128" s="18" t="b">
        <v>0</v>
      </c>
      <c r="U1128" s="18" t="b">
        <v>0</v>
      </c>
    </row>
    <row r="1129" spans="1:21" ht="12.75">
      <c r="A1129" s="1" t="e">
        <f t="shared" ca="1" si="74"/>
        <v>#NAME?</v>
      </c>
      <c r="B1129" s="9" t="s">
        <v>3078</v>
      </c>
      <c r="C1129" s="22">
        <v>89001012</v>
      </c>
      <c r="D1129" s="10" t="s">
        <v>3183</v>
      </c>
      <c r="E1129" s="11" t="str">
        <f>CONCATENATE("https://fjong.com/admin/pages/edit-",LEFT(D1129,FIND(".",D1129) - 1),"/",D1129)</f>
        <v>https://fjong.com/admin/pages/edit-outfit/outfit.dd539aeb9a354a2ba5698a1be6cb48c1</v>
      </c>
      <c r="F1129" s="23" t="s">
        <v>826</v>
      </c>
      <c r="G1129" s="23" t="s">
        <v>23</v>
      </c>
      <c r="H1129" s="12" t="s">
        <v>23</v>
      </c>
      <c r="I1129" s="12" t="b">
        <f>VLOOKUP(H1129,'Partner info'!$A$3:$B$100,2,FALSE)</f>
        <v>1</v>
      </c>
      <c r="J1129" s="13" t="s">
        <v>24</v>
      </c>
      <c r="K1129" s="48" t="s">
        <v>25</v>
      </c>
      <c r="L1129" s="49"/>
      <c r="M1129" s="50"/>
      <c r="N1129" s="50" t="s">
        <v>344</v>
      </c>
      <c r="O1129" s="76">
        <v>600</v>
      </c>
      <c r="P1129" s="46"/>
      <c r="Q1129" s="21" t="s">
        <v>145</v>
      </c>
      <c r="R1129" s="51" t="b">
        <v>0</v>
      </c>
      <c r="S1129" s="51" t="b">
        <v>0</v>
      </c>
      <c r="T1129" s="51" t="b">
        <v>0</v>
      </c>
      <c r="U1129" s="51" t="b">
        <v>0</v>
      </c>
    </row>
    <row r="1130" spans="1:21" ht="12.75">
      <c r="A1130" s="1" t="e">
        <f t="shared" ca="1" si="74"/>
        <v>#NAME?</v>
      </c>
      <c r="B1130" s="19">
        <v>44754</v>
      </c>
      <c r="C1130" s="9">
        <v>88100175</v>
      </c>
      <c r="D1130" s="10" t="s">
        <v>1249</v>
      </c>
      <c r="E1130" s="20" t="s">
        <v>1250</v>
      </c>
      <c r="F1130" s="12" t="s">
        <v>1251</v>
      </c>
      <c r="G1130" s="12" t="s">
        <v>136</v>
      </c>
      <c r="H1130" s="12" t="s">
        <v>137</v>
      </c>
      <c r="I1130" s="12" t="b">
        <f>VLOOKUP(H1130,'Partner info'!$A$3:$B$100,2,FALSE)</f>
        <v>1</v>
      </c>
      <c r="J1130" s="13" t="s">
        <v>24</v>
      </c>
      <c r="K1130" s="48" t="s">
        <v>25</v>
      </c>
      <c r="L1130" s="49"/>
      <c r="M1130" s="50"/>
      <c r="N1130" s="50" t="s">
        <v>344</v>
      </c>
      <c r="O1130" s="76">
        <v>1800</v>
      </c>
      <c r="P1130" s="46">
        <v>1000</v>
      </c>
      <c r="Q1130" s="21" t="s">
        <v>40</v>
      </c>
      <c r="R1130" s="51" t="b">
        <v>0</v>
      </c>
      <c r="S1130" s="51" t="b">
        <v>0</v>
      </c>
      <c r="T1130" s="51" t="b">
        <v>0</v>
      </c>
      <c r="U1130" s="51" t="b">
        <v>0</v>
      </c>
    </row>
    <row r="1131" spans="1:21" ht="12.75">
      <c r="A1131" s="1" t="e">
        <f t="shared" ca="1" si="74"/>
        <v>#NAME?</v>
      </c>
      <c r="B1131" s="19">
        <v>45188</v>
      </c>
      <c r="C1131" s="22">
        <v>89003782</v>
      </c>
      <c r="D1131" s="10" t="s">
        <v>2326</v>
      </c>
      <c r="E1131" s="11" t="str">
        <f>CONCATENATE("https://fjong.com/admin/pages/edit-",LEFT(D1131,FIND(".",D1131) - 1),"/",D1131)</f>
        <v>https://fjong.com/admin/pages/edit-outfit/outfit.dd8006f954d6404799680411788902be</v>
      </c>
      <c r="F1131" s="23" t="s">
        <v>2327</v>
      </c>
      <c r="G1131" s="23" t="s">
        <v>199</v>
      </c>
      <c r="H1131" s="12" t="s">
        <v>199</v>
      </c>
      <c r="I1131" s="12" t="b">
        <f>VLOOKUP(H1131,'Partner info'!$A$3:$B$100,2,FALSE)</f>
        <v>1</v>
      </c>
      <c r="J1131" s="13" t="s">
        <v>24</v>
      </c>
      <c r="K1131" s="14" t="s">
        <v>25</v>
      </c>
      <c r="L1131" s="15"/>
      <c r="M1131" s="16"/>
      <c r="N1131" s="16"/>
      <c r="O1131" s="12"/>
      <c r="P1131" s="12"/>
      <c r="Q1131" s="12"/>
      <c r="R1131" s="18" t="b">
        <v>0</v>
      </c>
      <c r="S1131" s="18" t="b">
        <v>0</v>
      </c>
      <c r="T1131" s="18" t="b">
        <v>0</v>
      </c>
      <c r="U1131" s="18" t="b">
        <v>0</v>
      </c>
    </row>
    <row r="1132" spans="1:21" ht="12.75">
      <c r="A1132" s="1" t="e">
        <f t="shared" ca="1" si="74"/>
        <v>#NAME?</v>
      </c>
      <c r="B1132" s="9" t="s">
        <v>3078</v>
      </c>
      <c r="C1132" s="22">
        <v>88100098</v>
      </c>
      <c r="D1132" s="10" t="s">
        <v>3311</v>
      </c>
      <c r="E1132" s="11" t="str">
        <f>CONCATENATE("https://fjong.com/admin/pages/edit-",LEFT(D1132,FIND(".",D1132) - 1),"/",D1132)</f>
        <v>https://fjong.com/admin/pages/edit-outfit/outfit.ddce021116ff499884db5dc3454302be</v>
      </c>
      <c r="F1132" s="23" t="s">
        <v>3312</v>
      </c>
      <c r="G1132" s="23" t="s">
        <v>3308</v>
      </c>
      <c r="H1132" s="12" t="s">
        <v>170</v>
      </c>
      <c r="I1132" s="12" t="b">
        <f>VLOOKUP(H1132,'Partner info'!$A$3:$B$100,2,FALSE)</f>
        <v>1</v>
      </c>
      <c r="J1132" s="13" t="s">
        <v>24</v>
      </c>
      <c r="K1132" s="14" t="s">
        <v>25</v>
      </c>
      <c r="L1132" s="15"/>
      <c r="M1132" s="16"/>
      <c r="N1132" s="16"/>
      <c r="O1132" s="12"/>
      <c r="P1132" s="12"/>
      <c r="Q1132" s="12"/>
      <c r="R1132" s="18" t="b">
        <v>0</v>
      </c>
      <c r="S1132" s="18" t="b">
        <v>0</v>
      </c>
      <c r="T1132" s="18" t="b">
        <v>0</v>
      </c>
      <c r="U1132" s="18" t="b">
        <v>0</v>
      </c>
    </row>
    <row r="1133" spans="1:21" ht="12.75">
      <c r="A1133" s="1" t="e">
        <f t="shared" ca="1" si="74"/>
        <v>#NAME?</v>
      </c>
      <c r="B1133" s="9" t="s">
        <v>295</v>
      </c>
      <c r="C1133" s="22">
        <v>88100062</v>
      </c>
      <c r="D1133" s="23" t="s">
        <v>380</v>
      </c>
      <c r="E1133" s="11" t="str">
        <f>CONCATENATE("https://fjong.com/admin/pages/edit-",LEFT(D1133,FIND(".",D1133) - 1),"/",D1133)</f>
        <v>https://fjong.com/admin/pages/edit-outfit/outfit.ddf5ea0fe07746eb95e15f4cda0b5e4d</v>
      </c>
      <c r="F1133" s="23" t="s">
        <v>381</v>
      </c>
      <c r="G1133" s="23" t="s">
        <v>99</v>
      </c>
      <c r="H1133" s="12" t="s">
        <v>32</v>
      </c>
      <c r="I1133" s="12" t="b">
        <f>VLOOKUP(H1133,'Partner info'!$A$3:$B$100,2,FALSE)</f>
        <v>1</v>
      </c>
      <c r="J1133" s="13" t="s">
        <v>24</v>
      </c>
      <c r="K1133" s="14" t="s">
        <v>25</v>
      </c>
      <c r="L1133" s="15"/>
      <c r="M1133" s="16"/>
      <c r="N1133" s="16"/>
      <c r="O1133" s="12">
        <v>1300</v>
      </c>
      <c r="P1133" s="12">
        <v>300</v>
      </c>
      <c r="Q1133" s="21" t="s">
        <v>145</v>
      </c>
      <c r="R1133" s="18" t="b">
        <v>0</v>
      </c>
      <c r="S1133" s="18" t="b">
        <v>0</v>
      </c>
      <c r="T1133" s="18" t="b">
        <v>0</v>
      </c>
      <c r="U1133" s="18" t="b">
        <v>0</v>
      </c>
    </row>
    <row r="1134" spans="1:21" ht="12.75">
      <c r="A1134" s="1" t="e">
        <f t="shared" ca="1" si="74"/>
        <v>#NAME?</v>
      </c>
      <c r="B1134" s="19">
        <v>45061</v>
      </c>
      <c r="C1134" s="22">
        <v>89001358</v>
      </c>
      <c r="D1134" s="10" t="s">
        <v>2717</v>
      </c>
      <c r="E1134" s="11" t="str">
        <f>CONCATENATE("https://fjong.com/admin/pages/edit-",LEFT(D1134,FIND(".",D1134) - 1),"/",D1134)</f>
        <v>https://fjong.com/admin/pages/edit-outfit/outfit.de04619f78c741fea9820cfe6985676b</v>
      </c>
      <c r="F1134" s="23" t="s">
        <v>2718</v>
      </c>
      <c r="G1134" s="23" t="s">
        <v>759</v>
      </c>
      <c r="H1134" s="12" t="s">
        <v>759</v>
      </c>
      <c r="I1134" s="12" t="b">
        <f>VLOOKUP(H1134,'Partner info'!$A$3:$B$100,2,FALSE)</f>
        <v>1</v>
      </c>
      <c r="J1134" s="13" t="s">
        <v>24</v>
      </c>
      <c r="K1134" s="14" t="s">
        <v>25</v>
      </c>
      <c r="L1134" s="15"/>
      <c r="M1134" s="16"/>
      <c r="N1134" s="16"/>
      <c r="O1134" s="12">
        <v>2200</v>
      </c>
      <c r="P1134" s="12">
        <v>550</v>
      </c>
      <c r="Q1134" s="21" t="s">
        <v>145</v>
      </c>
      <c r="R1134" s="18" t="b">
        <v>0</v>
      </c>
      <c r="S1134" s="18" t="b">
        <v>0</v>
      </c>
      <c r="T1134" s="18" t="b">
        <v>0</v>
      </c>
      <c r="U1134" s="18" t="b">
        <v>0</v>
      </c>
    </row>
    <row r="1135" spans="1:21" ht="12.75">
      <c r="A1135" s="1" t="e">
        <f t="shared" ca="1" si="74"/>
        <v>#NAME?</v>
      </c>
      <c r="B1135" s="19">
        <v>44967</v>
      </c>
      <c r="C1135" s="22">
        <v>10688990</v>
      </c>
      <c r="D1135" s="10" t="s">
        <v>1359</v>
      </c>
      <c r="E1135" s="11" t="str">
        <f>CONCATENATE("https://fjong.com/admin/pages/edit-",LEFT(D1135,FIND(".",D1135) - 1),"/",D1135)</f>
        <v>https://fjong.com/admin/pages/edit-outfit/outfit.de9bb67f888b4037bbc2af90b53a4829</v>
      </c>
      <c r="F1135" s="23" t="s">
        <v>1360</v>
      </c>
      <c r="G1135" s="23" t="s">
        <v>427</v>
      </c>
      <c r="H1135" s="12" t="s">
        <v>427</v>
      </c>
      <c r="I1135" s="12" t="b">
        <f>VLOOKUP(H1135,'Partner info'!$A$3:$B$100,2,FALSE)</f>
        <v>1</v>
      </c>
      <c r="J1135" s="13" t="s">
        <v>24</v>
      </c>
      <c r="K1135" s="14" t="s">
        <v>25</v>
      </c>
      <c r="L1135" s="15"/>
      <c r="M1135" s="16"/>
      <c r="N1135" s="16"/>
      <c r="O1135" s="12">
        <v>2500</v>
      </c>
      <c r="P1135" s="12">
        <v>600</v>
      </c>
      <c r="Q1135" s="12"/>
      <c r="R1135" s="18" t="b">
        <v>1</v>
      </c>
      <c r="S1135" s="18" t="b">
        <v>0</v>
      </c>
      <c r="T1135" s="18" t="b">
        <v>0</v>
      </c>
      <c r="U1135" s="18" t="b">
        <v>0</v>
      </c>
    </row>
    <row r="1136" spans="1:21" ht="12.75">
      <c r="A1136" s="8"/>
      <c r="B1136" s="19">
        <v>45061</v>
      </c>
      <c r="C1136" s="22">
        <v>89004848</v>
      </c>
      <c r="D1136" s="10" t="s">
        <v>1884</v>
      </c>
      <c r="E1136" s="11" t="str">
        <f>CONCATENATE("https://fjong.com/admin/pages/edit-",LEFT(D1136,FIND(".",D1136) - 1),"/",D1136)</f>
        <v>https://fjong.com/admin/pages/edit-outfit/outfit.deb12882a501452896deab87b01cfdcb</v>
      </c>
      <c r="F1136" s="23" t="s">
        <v>1885</v>
      </c>
      <c r="G1136" s="23" t="s">
        <v>23</v>
      </c>
      <c r="H1136" s="12" t="s">
        <v>23</v>
      </c>
      <c r="I1136" s="12" t="b">
        <f>VLOOKUP(H1136,'Partner info'!$A$3:$B$100,2,FALSE)</f>
        <v>1</v>
      </c>
      <c r="J1136" s="13" t="s">
        <v>24</v>
      </c>
      <c r="K1136" s="14" t="s">
        <v>25</v>
      </c>
      <c r="L1136" s="15" t="s">
        <v>445</v>
      </c>
      <c r="M1136" s="16" t="s">
        <v>3062</v>
      </c>
      <c r="N1136" s="16"/>
      <c r="O1136" s="12">
        <v>1900</v>
      </c>
      <c r="P1136" s="12">
        <v>500</v>
      </c>
      <c r="Q1136" s="21" t="s">
        <v>52</v>
      </c>
      <c r="R1136" s="18" t="b">
        <v>1</v>
      </c>
      <c r="S1136" s="18" t="b">
        <v>1</v>
      </c>
      <c r="T1136" s="18" t="b">
        <v>1</v>
      </c>
      <c r="U1136" s="18" t="b">
        <v>1</v>
      </c>
    </row>
    <row r="1137" spans="1:21" ht="12.75">
      <c r="A1137" s="1" t="e">
        <f t="shared" ref="A1137:A1183" ca="1" si="79">IF(K1137="Yes",_xludf.IMAGE("https://i.imgur.com/fKx8ugK.png",3),IF(K1137="Not found",_xludf.IMAGE("https://i.imgur.com/NnPyonJ.png",3),IF(K1137="",_xludf.IMAGE("https://i.imgur.com/x4IXK6M.png",3))))</f>
        <v>#NAME?</v>
      </c>
      <c r="B1137" s="19">
        <v>45272</v>
      </c>
      <c r="C1137" s="22">
        <v>89006727</v>
      </c>
      <c r="D1137" s="10" t="s">
        <v>1584</v>
      </c>
      <c r="E1137" s="11" t="str">
        <f>CONCATENATE("https://fjong.com/admin/pages/edit-",LEFT(D1137,FIND(".",D1137) - 1),"/",D1137)</f>
        <v>https://fjong.com/admin/pages/edit-outfit/outfit.decb434ebf9b48618ccdfef5c5440b4f</v>
      </c>
      <c r="F1137" s="23" t="s">
        <v>1585</v>
      </c>
      <c r="G1137" s="23" t="s">
        <v>740</v>
      </c>
      <c r="H1137" s="12" t="s">
        <v>32</v>
      </c>
      <c r="I1137" s="12" t="b">
        <f>VLOOKUP(H1137,'Partner info'!$A$3:$B$100,2,FALSE)</f>
        <v>1</v>
      </c>
      <c r="J1137" s="13" t="s">
        <v>24</v>
      </c>
      <c r="K1137" s="14" t="s">
        <v>25</v>
      </c>
      <c r="L1137" s="15"/>
      <c r="M1137" s="16"/>
      <c r="N1137" s="16"/>
      <c r="O1137" s="12">
        <v>2000</v>
      </c>
      <c r="P1137" s="12">
        <v>400</v>
      </c>
      <c r="Q1137" s="21" t="s">
        <v>139</v>
      </c>
      <c r="R1137" s="18" t="b">
        <v>0</v>
      </c>
      <c r="S1137" s="18" t="b">
        <v>0</v>
      </c>
      <c r="T1137" s="18" t="b">
        <v>0</v>
      </c>
      <c r="U1137" s="18" t="b">
        <v>0</v>
      </c>
    </row>
    <row r="1138" spans="1:21" ht="12.75">
      <c r="A1138" s="1" t="e">
        <f t="shared" ca="1" si="79"/>
        <v>#NAME?</v>
      </c>
      <c r="B1138" s="9" t="s">
        <v>20</v>
      </c>
      <c r="C1138" s="9">
        <v>88100180</v>
      </c>
      <c r="D1138" s="12" t="s">
        <v>636</v>
      </c>
      <c r="E1138" s="11" t="str">
        <f>CONCATENATE("https://fjong.com/admin/pages/edit-",LEFT(D1138,FIND(".",D1138) - 1),"/",D1138)</f>
        <v>https://fjong.com/admin/pages/edit-outfit/outfit.ded2036209274204a42374fd89d27231</v>
      </c>
      <c r="F1138" s="12" t="s">
        <v>637</v>
      </c>
      <c r="G1138" s="12" t="s">
        <v>136</v>
      </c>
      <c r="H1138" s="12" t="s">
        <v>137</v>
      </c>
      <c r="I1138" s="12" t="b">
        <f>VLOOKUP(H1138,'Partner info'!$A$3:$B$100,2,FALSE)</f>
        <v>1</v>
      </c>
      <c r="J1138" s="13" t="s">
        <v>24</v>
      </c>
      <c r="K1138" s="14" t="s">
        <v>25</v>
      </c>
      <c r="L1138" s="15"/>
      <c r="M1138" s="16"/>
      <c r="N1138" s="16"/>
      <c r="O1138" s="12">
        <v>2000</v>
      </c>
      <c r="P1138" s="12">
        <v>400</v>
      </c>
      <c r="Q1138" s="21" t="s">
        <v>145</v>
      </c>
      <c r="R1138" s="18" t="b">
        <v>0</v>
      </c>
      <c r="S1138" s="18" t="b">
        <v>0</v>
      </c>
      <c r="T1138" s="18" t="b">
        <v>0</v>
      </c>
      <c r="U1138" s="18" t="b">
        <v>0</v>
      </c>
    </row>
    <row r="1139" spans="1:21" ht="12.75">
      <c r="A1139" s="1" t="e">
        <f t="shared" ca="1" si="79"/>
        <v>#NAME?</v>
      </c>
      <c r="B1139" s="19" t="s">
        <v>20</v>
      </c>
      <c r="C1139" s="9">
        <v>88001501</v>
      </c>
      <c r="D1139" s="10" t="s">
        <v>1052</v>
      </c>
      <c r="E1139" s="20" t="str">
        <f>CONCATENATE("https://fjong.com/admin/pages/edit-",LEFT(D1139,FIND(".",D1139) - 1),"/",D1139)</f>
        <v>https://fjong.com/admin/pages/edit-outfit/outfit.dee709d144b044b6ad513c8781a81751</v>
      </c>
      <c r="F1139" s="12" t="s">
        <v>1053</v>
      </c>
      <c r="G1139" s="12" t="s">
        <v>578</v>
      </c>
      <c r="H1139" s="12" t="s">
        <v>32</v>
      </c>
      <c r="I1139" s="12" t="b">
        <f>VLOOKUP(H1139,'Partner info'!$A$3:$B$100,2,FALSE)</f>
        <v>1</v>
      </c>
      <c r="J1139" s="13" t="s">
        <v>24</v>
      </c>
      <c r="K1139" s="14" t="s">
        <v>25</v>
      </c>
      <c r="L1139" s="15" t="s">
        <v>50</v>
      </c>
      <c r="M1139" s="16"/>
      <c r="N1139" s="16"/>
      <c r="O1139" s="12">
        <v>500</v>
      </c>
      <c r="P1139" s="21">
        <v>350</v>
      </c>
      <c r="Q1139" s="21" t="s">
        <v>52</v>
      </c>
      <c r="R1139" s="18" t="b">
        <v>0</v>
      </c>
      <c r="S1139" s="18" t="b">
        <v>1</v>
      </c>
      <c r="T1139" s="18" t="b">
        <v>1</v>
      </c>
      <c r="U1139" s="18" t="b">
        <v>1</v>
      </c>
    </row>
    <row r="1140" spans="1:21" ht="12.75">
      <c r="A1140" s="1" t="e">
        <f t="shared" ca="1" si="79"/>
        <v>#NAME?</v>
      </c>
      <c r="B1140" s="19">
        <v>45184</v>
      </c>
      <c r="C1140" s="22">
        <v>89007583</v>
      </c>
      <c r="D1140" s="81" t="s">
        <v>2851</v>
      </c>
      <c r="E1140" s="11" t="str">
        <f>CONCATENATE("https://fjong.com/admin/pages/edit-",LEFT(D1140,FIND(".",D1140) - 1),"/",D1140)</f>
        <v>https://fjong.com/admin/pages/edit-outfit/outfit.def47706e5304893bcb4a36c79ca53b3</v>
      </c>
      <c r="F1140" s="82" t="s">
        <v>2570</v>
      </c>
      <c r="G1140" s="23" t="s">
        <v>508</v>
      </c>
      <c r="H1140" s="83" t="s">
        <v>508</v>
      </c>
      <c r="I1140" s="12" t="b">
        <f>VLOOKUP(H1140,'Partner info'!$A$3:$B$100,2,FALSE)</f>
        <v>1</v>
      </c>
      <c r="J1140" s="13" t="s">
        <v>24</v>
      </c>
      <c r="K1140" s="14" t="s">
        <v>25</v>
      </c>
      <c r="L1140" s="15"/>
      <c r="M1140" s="16"/>
      <c r="N1140" s="16"/>
      <c r="O1140" s="12">
        <v>600</v>
      </c>
      <c r="P1140" s="12">
        <v>350</v>
      </c>
      <c r="Q1140" s="12"/>
      <c r="R1140" s="18" t="b">
        <v>0</v>
      </c>
      <c r="S1140" s="18" t="b">
        <v>0</v>
      </c>
      <c r="T1140" s="18" t="b">
        <v>0</v>
      </c>
      <c r="U1140" s="18" t="b">
        <v>0</v>
      </c>
    </row>
    <row r="1141" spans="1:21" ht="12.75">
      <c r="A1141" s="1" t="e">
        <f t="shared" ca="1" si="79"/>
        <v>#NAME?</v>
      </c>
      <c r="B1141" s="9" t="s">
        <v>3078</v>
      </c>
      <c r="C1141" s="22">
        <v>89005842</v>
      </c>
      <c r="D1141" s="10" t="s">
        <v>3388</v>
      </c>
      <c r="E1141" s="11" t="str">
        <f>CONCATENATE("https://fjong.com/admin/pages/edit-",LEFT(D1141,FIND(".",D1141) - 1),"/",D1141)</f>
        <v>https://fjong.com/admin/pages/edit-outfit/outfit.df19fb89f6ec427bbef898cd7a958073</v>
      </c>
      <c r="F1141" s="23" t="s">
        <v>3387</v>
      </c>
      <c r="G1141" s="23" t="s">
        <v>592</v>
      </c>
      <c r="H1141" s="12" t="s">
        <v>2991</v>
      </c>
      <c r="I1141" s="12" t="b">
        <f>VLOOKUP(H1141,'Partner info'!$A$3:$B$100,2,FALSE)</f>
        <v>1</v>
      </c>
      <c r="J1141" s="13" t="s">
        <v>24</v>
      </c>
      <c r="K1141" s="14" t="s">
        <v>25</v>
      </c>
      <c r="L1141" s="15"/>
      <c r="M1141" s="16"/>
      <c r="N1141" s="16"/>
      <c r="O1141" s="12">
        <v>900</v>
      </c>
      <c r="P1141" s="12">
        <v>400</v>
      </c>
      <c r="Q1141" s="12"/>
      <c r="R1141" s="18" t="b">
        <v>0</v>
      </c>
      <c r="S1141" s="18" t="b">
        <v>0</v>
      </c>
      <c r="T1141" s="18" t="b">
        <v>0</v>
      </c>
      <c r="U1141" s="18" t="b">
        <v>0</v>
      </c>
    </row>
    <row r="1142" spans="1:21" ht="12.75">
      <c r="A1142" s="1" t="e">
        <f t="shared" ca="1" si="79"/>
        <v>#NAME?</v>
      </c>
      <c r="B1142" s="19">
        <v>45184</v>
      </c>
      <c r="C1142" s="22">
        <v>88200371</v>
      </c>
      <c r="D1142" s="81" t="s">
        <v>2957</v>
      </c>
      <c r="E1142" s="11" t="str">
        <f>CONCATENATE("https://fjong.com/admin/pages/edit-",LEFT(D1142,FIND(".",D1142) - 1),"/",D1142)</f>
        <v>https://fjong.com/admin/pages/edit-outfit/outfit.df46ae9e35f84da49174f422061b59d0</v>
      </c>
      <c r="F1142" s="82" t="s">
        <v>826</v>
      </c>
      <c r="G1142" s="23" t="s">
        <v>23</v>
      </c>
      <c r="H1142" s="83" t="s">
        <v>352</v>
      </c>
      <c r="I1142" s="12" t="b">
        <f>VLOOKUP(H1142,'Partner info'!$A$3:$B$100,2,FALSE)</f>
        <v>1</v>
      </c>
      <c r="J1142" s="13" t="s">
        <v>24</v>
      </c>
      <c r="K1142" s="14" t="s">
        <v>25</v>
      </c>
      <c r="L1142" s="15"/>
      <c r="M1142" s="16"/>
      <c r="N1142" s="16"/>
      <c r="O1142" s="12"/>
      <c r="P1142" s="12">
        <v>600</v>
      </c>
      <c r="Q1142" s="12"/>
      <c r="R1142" s="18" t="b">
        <v>0</v>
      </c>
      <c r="S1142" s="18" t="b">
        <v>0</v>
      </c>
      <c r="T1142" s="18" t="b">
        <v>0</v>
      </c>
      <c r="U1142" s="18" t="b">
        <v>0</v>
      </c>
    </row>
    <row r="1143" spans="1:21" ht="12.75">
      <c r="A1143" s="1" t="e">
        <f t="shared" ca="1" si="79"/>
        <v>#NAME?</v>
      </c>
      <c r="B1143" s="19">
        <v>44858</v>
      </c>
      <c r="C1143" s="9">
        <v>88000374</v>
      </c>
      <c r="D1143" s="10" t="s">
        <v>1003</v>
      </c>
      <c r="E1143" s="20" t="s">
        <v>1004</v>
      </c>
      <c r="F1143" s="12" t="s">
        <v>1005</v>
      </c>
      <c r="G1143" s="12" t="s">
        <v>1006</v>
      </c>
      <c r="H1143" s="12" t="s">
        <v>32</v>
      </c>
      <c r="I1143" s="12" t="b">
        <f>VLOOKUP(H1143,'Partner info'!$A$3:$B$100,2,FALSE)</f>
        <v>1</v>
      </c>
      <c r="J1143" s="13" t="s">
        <v>24</v>
      </c>
      <c r="K1143" s="14" t="s">
        <v>25</v>
      </c>
      <c r="L1143" s="15"/>
      <c r="M1143" s="16"/>
      <c r="N1143" s="16"/>
      <c r="O1143" s="12"/>
      <c r="P1143" s="12">
        <v>11000</v>
      </c>
      <c r="Q1143" s="12"/>
      <c r="R1143" s="18" t="b">
        <v>1</v>
      </c>
      <c r="S1143" s="18" t="b">
        <v>0</v>
      </c>
      <c r="T1143" s="18" t="b">
        <v>0</v>
      </c>
      <c r="U1143" s="18" t="b">
        <v>0</v>
      </c>
    </row>
    <row r="1144" spans="1:21" ht="12.75">
      <c r="A1144" s="1" t="e">
        <f t="shared" ca="1" si="79"/>
        <v>#NAME?</v>
      </c>
      <c r="B1144" s="9" t="s">
        <v>3078</v>
      </c>
      <c r="C1144" s="22">
        <v>89007777</v>
      </c>
      <c r="D1144" s="10" t="s">
        <v>3125</v>
      </c>
      <c r="E1144" s="11" t="str">
        <f>CONCATENATE("https://fjong.com/admin/pages/edit-",LEFT(D1144,FIND(".",D1144) - 1),"/",D1144)</f>
        <v>https://fjong.com/admin/pages/edit-outfit/outfit.df752001cbfd448e85565618ff107a68</v>
      </c>
      <c r="F1144" s="23" t="s">
        <v>3126</v>
      </c>
      <c r="G1144" s="23" t="s">
        <v>3127</v>
      </c>
      <c r="H1144" s="12" t="s">
        <v>3128</v>
      </c>
      <c r="I1144" s="12" t="e">
        <f>VLOOKUP(H1144,'Partner info'!$A$3:$B$100,2,FALSE)</f>
        <v>#N/A</v>
      </c>
      <c r="J1144" s="13" t="s">
        <v>24</v>
      </c>
      <c r="K1144" s="14" t="s">
        <v>25</v>
      </c>
      <c r="L1144" s="15" t="s">
        <v>286</v>
      </c>
      <c r="M1144" s="16" t="s">
        <v>3080</v>
      </c>
      <c r="N1144" s="16"/>
      <c r="O1144" s="12">
        <v>1800</v>
      </c>
      <c r="P1144" s="12">
        <v>540</v>
      </c>
      <c r="Q1144" s="21" t="s">
        <v>52</v>
      </c>
      <c r="R1144" s="18" t="b">
        <v>0</v>
      </c>
      <c r="S1144" s="18" t="b">
        <v>0</v>
      </c>
      <c r="T1144" s="18" t="b">
        <v>1</v>
      </c>
      <c r="U1144" s="18" t="b">
        <v>1</v>
      </c>
    </row>
    <row r="1145" spans="1:21" ht="12.75">
      <c r="A1145" s="1" t="e">
        <f t="shared" ca="1" si="79"/>
        <v>#NAME?</v>
      </c>
      <c r="B1145" s="9" t="s">
        <v>20</v>
      </c>
      <c r="C1145" s="9">
        <v>88200146</v>
      </c>
      <c r="D1145" s="10" t="s">
        <v>1979</v>
      </c>
      <c r="E1145" s="11" t="str">
        <f>CONCATENATE("https://fjong.com/admin/pages/edit-",LEFT(D1145,FIND(".",D1145) - 1),"/",D1145)</f>
        <v>https://fjong.com/admin/pages/edit-outfit/outfit.df83d000317442f68694c5eda3b87b69</v>
      </c>
      <c r="F1145" s="12" t="s">
        <v>1980</v>
      </c>
      <c r="G1145" s="12" t="s">
        <v>994</v>
      </c>
      <c r="H1145" s="12" t="s">
        <v>57</v>
      </c>
      <c r="I1145" s="12" t="b">
        <f>VLOOKUP(H1145,'Partner info'!$A$3:$B$100,2,FALSE)</f>
        <v>1</v>
      </c>
      <c r="J1145" s="13" t="s">
        <v>24</v>
      </c>
      <c r="K1145" s="14" t="s">
        <v>25</v>
      </c>
      <c r="L1145" s="15" t="s">
        <v>286</v>
      </c>
      <c r="M1145" s="16" t="s">
        <v>3082</v>
      </c>
      <c r="N1145" s="16"/>
      <c r="O1145" s="12">
        <v>1200</v>
      </c>
      <c r="P1145" s="12">
        <v>320</v>
      </c>
      <c r="Q1145" s="21" t="s">
        <v>52</v>
      </c>
      <c r="R1145" s="18" t="b">
        <v>0</v>
      </c>
      <c r="S1145" s="18" t="b">
        <v>0</v>
      </c>
      <c r="T1145" s="18" t="b">
        <v>1</v>
      </c>
      <c r="U1145" s="18" t="b">
        <v>1</v>
      </c>
    </row>
    <row r="1146" spans="1:21" ht="12.75">
      <c r="A1146" s="1" t="e">
        <f t="shared" ca="1" si="79"/>
        <v>#NAME?</v>
      </c>
      <c r="B1146" s="19">
        <v>45188</v>
      </c>
      <c r="C1146" s="22">
        <v>88000356</v>
      </c>
      <c r="D1146" s="12" t="s">
        <v>3055</v>
      </c>
      <c r="E1146" s="11" t="str">
        <f>CONCATENATE("https://fjong.com/admin/pages/edit-",LEFT(D1146,FIND(".",D1146) - 1),"/",D1146)</f>
        <v>https://fjong.com/admin/pages/edit-outfit/outfit.dfcd2f8c28c84d8db5aabe6da9e9c01a</v>
      </c>
      <c r="F1146" s="23" t="s">
        <v>3056</v>
      </c>
      <c r="G1146" s="23" t="s">
        <v>88</v>
      </c>
      <c r="H1146" s="12" t="s">
        <v>32</v>
      </c>
      <c r="I1146" s="12" t="b">
        <f>VLOOKUP(H1146,'Partner info'!$A$3:$B$100,2,FALSE)</f>
        <v>1</v>
      </c>
      <c r="J1146" s="13" t="s">
        <v>24</v>
      </c>
      <c r="K1146" s="14" t="s">
        <v>25</v>
      </c>
      <c r="L1146" s="15" t="s">
        <v>38</v>
      </c>
      <c r="M1146" s="16" t="s">
        <v>3085</v>
      </c>
      <c r="N1146" s="16" t="s">
        <v>3086</v>
      </c>
      <c r="O1146" s="12">
        <v>2000</v>
      </c>
      <c r="P1146" s="12">
        <v>450</v>
      </c>
      <c r="Q1146" s="21" t="s">
        <v>52</v>
      </c>
      <c r="R1146" s="18" t="b">
        <v>0</v>
      </c>
      <c r="S1146" s="18" t="b">
        <v>0</v>
      </c>
      <c r="T1146" s="18" t="b">
        <v>1</v>
      </c>
      <c r="U1146" s="18" t="b">
        <v>1</v>
      </c>
    </row>
    <row r="1147" spans="1:21" ht="12.75">
      <c r="A1147" s="1" t="e">
        <f t="shared" ca="1" si="79"/>
        <v>#NAME?</v>
      </c>
      <c r="B1147" s="19">
        <v>45272</v>
      </c>
      <c r="C1147" s="22">
        <v>89005938</v>
      </c>
      <c r="D1147" s="10" t="s">
        <v>925</v>
      </c>
      <c r="E1147" s="11" t="str">
        <f>CONCATENATE("https://fjong.com/admin/pages/edit-",LEFT(D1147,FIND(".",D1147) - 1),"/",D1147)</f>
        <v>https://fjong.com/admin/pages/edit-outfit/outfit.e072382798b74d09961fdb78ff944d81</v>
      </c>
      <c r="F1147" s="23" t="s">
        <v>926</v>
      </c>
      <c r="G1147" s="23" t="s">
        <v>523</v>
      </c>
      <c r="H1147" s="12" t="s">
        <v>57</v>
      </c>
      <c r="I1147" s="12" t="b">
        <f>VLOOKUP(H1147,'Partner info'!$A$3:$B$100,2,FALSE)</f>
        <v>1</v>
      </c>
      <c r="J1147" s="13" t="s">
        <v>24</v>
      </c>
      <c r="K1147" s="14" t="s">
        <v>25</v>
      </c>
      <c r="L1147" s="15" t="s">
        <v>38</v>
      </c>
      <c r="M1147" s="16" t="s">
        <v>3090</v>
      </c>
      <c r="N1147" s="16"/>
      <c r="O1147" s="12">
        <v>1500</v>
      </c>
      <c r="P1147" s="12">
        <v>450</v>
      </c>
      <c r="Q1147" s="21" t="s">
        <v>52</v>
      </c>
      <c r="R1147" s="18" t="b">
        <v>0</v>
      </c>
      <c r="S1147" s="18" t="b">
        <v>0</v>
      </c>
      <c r="T1147" s="18" t="b">
        <v>1</v>
      </c>
      <c r="U1147" s="18" t="b">
        <v>1</v>
      </c>
    </row>
    <row r="1148" spans="1:21" ht="12.75">
      <c r="A1148" s="1" t="e">
        <f t="shared" ca="1" si="79"/>
        <v>#NAME?</v>
      </c>
      <c r="B1148" s="19">
        <v>45061</v>
      </c>
      <c r="C1148" s="22">
        <v>89004357</v>
      </c>
      <c r="D1148" s="10" t="s">
        <v>2288</v>
      </c>
      <c r="E1148" s="11" t="str">
        <f>CONCATENATE("https://fjong.com/admin/pages/edit-",LEFT(D1148,FIND(".",D1148) - 1),"/",D1148)</f>
        <v>https://fjong.com/admin/pages/edit-outfit/outfit.e0904bc536a64b169b1a3bcd6de2584d</v>
      </c>
      <c r="F1148" s="23" t="s">
        <v>2289</v>
      </c>
      <c r="G1148" s="23" t="s">
        <v>2219</v>
      </c>
      <c r="H1148" s="12" t="s">
        <v>573</v>
      </c>
      <c r="I1148" s="12" t="b">
        <f>VLOOKUP(H1148,'Partner info'!$A$3:$B$100,2,FALSE)</f>
        <v>1</v>
      </c>
      <c r="J1148" s="13" t="s">
        <v>24</v>
      </c>
      <c r="K1148" s="14" t="s">
        <v>25</v>
      </c>
      <c r="L1148" s="15" t="s">
        <v>338</v>
      </c>
      <c r="M1148" s="16" t="s">
        <v>3092</v>
      </c>
      <c r="N1148" s="16"/>
      <c r="O1148" s="12">
        <v>1300</v>
      </c>
      <c r="P1148" s="12">
        <v>500</v>
      </c>
      <c r="Q1148" s="21" t="s">
        <v>52</v>
      </c>
      <c r="R1148" s="18" t="b">
        <v>0</v>
      </c>
      <c r="S1148" s="18" t="b">
        <v>0</v>
      </c>
      <c r="T1148" s="18" t="b">
        <v>1</v>
      </c>
      <c r="U1148" s="18" t="b">
        <v>1</v>
      </c>
    </row>
    <row r="1149" spans="1:21" ht="12.75">
      <c r="A1149" s="1" t="e">
        <f t="shared" ca="1" si="79"/>
        <v>#NAME?</v>
      </c>
      <c r="B1149" s="9" t="s">
        <v>20</v>
      </c>
      <c r="C1149" s="9" t="s">
        <v>1964</v>
      </c>
      <c r="D1149" s="10" t="s">
        <v>1965</v>
      </c>
      <c r="E1149" s="11" t="str">
        <f>CONCATENATE("https://fjong.com/admin/pages/edit-",LEFT(D1149,FIND(".",D1149) - 1),"/",D1149)</f>
        <v>https://fjong.com/admin/pages/edit-outfit/outfit.e0def5f68a2447e6adc6e194fa82fa02</v>
      </c>
      <c r="F1149" s="12" t="s">
        <v>1966</v>
      </c>
      <c r="G1149" s="12" t="s">
        <v>994</v>
      </c>
      <c r="H1149" s="12" t="s">
        <v>89</v>
      </c>
      <c r="I1149" s="12" t="b">
        <f>VLOOKUP(H1149,'Partner info'!$A$3:$B$100,2,FALSE)</f>
        <v>1</v>
      </c>
      <c r="J1149" s="13" t="s">
        <v>24</v>
      </c>
      <c r="K1149" s="14" t="s">
        <v>25</v>
      </c>
      <c r="L1149" s="15" t="s">
        <v>338</v>
      </c>
      <c r="M1149" s="16" t="s">
        <v>3095</v>
      </c>
      <c r="N1149" s="16"/>
      <c r="O1149" s="12">
        <v>1400</v>
      </c>
      <c r="P1149" s="12">
        <v>450</v>
      </c>
      <c r="Q1149" s="21" t="s">
        <v>52</v>
      </c>
      <c r="R1149" s="18" t="b">
        <v>0</v>
      </c>
      <c r="S1149" s="18" t="b">
        <v>0</v>
      </c>
      <c r="T1149" s="18" t="b">
        <v>1</v>
      </c>
      <c r="U1149" s="18" t="b">
        <v>1</v>
      </c>
    </row>
    <row r="1150" spans="1:21" ht="12.75">
      <c r="A1150" s="1" t="e">
        <f t="shared" ca="1" si="79"/>
        <v>#NAME?</v>
      </c>
      <c r="B1150" s="19">
        <v>45188</v>
      </c>
      <c r="C1150" s="22">
        <v>89003172</v>
      </c>
      <c r="D1150" s="10" t="s">
        <v>2430</v>
      </c>
      <c r="E1150" s="11" t="str">
        <f>CONCATENATE("https://fjong.com/admin/pages/edit-",LEFT(D1150,FIND(".",D1150) - 1),"/",D1150)</f>
        <v>https://fjong.com/admin/pages/edit-outfit/outfit.e132220cc0b44660a93f7752c45a2464</v>
      </c>
      <c r="F1150" s="23" t="s">
        <v>2431</v>
      </c>
      <c r="G1150" s="23" t="s">
        <v>618</v>
      </c>
      <c r="H1150" s="12" t="s">
        <v>573</v>
      </c>
      <c r="I1150" s="12" t="b">
        <f>VLOOKUP(H1150,'Partner info'!$A$3:$B$100,2,FALSE)</f>
        <v>1</v>
      </c>
      <c r="J1150" s="13" t="s">
        <v>24</v>
      </c>
      <c r="K1150" s="14" t="s">
        <v>25</v>
      </c>
      <c r="L1150" s="15" t="s">
        <v>338</v>
      </c>
      <c r="M1150" s="16" t="s">
        <v>3098</v>
      </c>
      <c r="N1150" s="16"/>
      <c r="O1150" s="12">
        <v>7000</v>
      </c>
      <c r="P1150" s="12">
        <v>2200</v>
      </c>
      <c r="Q1150" s="21" t="s">
        <v>52</v>
      </c>
      <c r="R1150" s="18" t="b">
        <v>0</v>
      </c>
      <c r="S1150" s="18" t="b">
        <v>0</v>
      </c>
      <c r="T1150" s="18" t="b">
        <v>1</v>
      </c>
      <c r="U1150" s="18" t="b">
        <v>1</v>
      </c>
    </row>
    <row r="1151" spans="1:21" ht="12.75">
      <c r="A1151" s="1" t="e">
        <f t="shared" ca="1" si="79"/>
        <v>#NAME?</v>
      </c>
      <c r="B1151" s="9" t="s">
        <v>20</v>
      </c>
      <c r="C1151" s="9">
        <v>89003034</v>
      </c>
      <c r="D1151" s="10" t="s">
        <v>742</v>
      </c>
      <c r="E1151" s="11" t="str">
        <f>CONCATENATE("https://fjong.com/admin/pages/edit-",LEFT(D1151,FIND(".",D1151) - 1),"/",D1151)</f>
        <v>https://fjong.com/admin/pages/edit-outfit/outfit.e1f9da2e786b4fa493b4316b9a77f863</v>
      </c>
      <c r="F1151" s="12" t="s">
        <v>743</v>
      </c>
      <c r="G1151" s="12" t="s">
        <v>222</v>
      </c>
      <c r="H1151" s="12" t="s">
        <v>651</v>
      </c>
      <c r="I1151" s="12" t="b">
        <f>VLOOKUP(H1151,'Partner info'!$A$3:$B$100,2,FALSE)</f>
        <v>1</v>
      </c>
      <c r="J1151" s="13" t="s">
        <v>24</v>
      </c>
      <c r="K1151" s="14" t="s">
        <v>25</v>
      </c>
      <c r="L1151" s="15" t="s">
        <v>286</v>
      </c>
      <c r="M1151" s="16" t="s">
        <v>3100</v>
      </c>
      <c r="N1151" s="16"/>
      <c r="O1151" s="12">
        <v>7000</v>
      </c>
      <c r="P1151" s="12">
        <v>1890</v>
      </c>
      <c r="Q1151" s="21" t="s">
        <v>52</v>
      </c>
      <c r="R1151" s="18" t="b">
        <v>0</v>
      </c>
      <c r="S1151" s="18" t="b">
        <v>0</v>
      </c>
      <c r="T1151" s="18" t="b">
        <v>1</v>
      </c>
      <c r="U1151" s="18" t="b">
        <v>1</v>
      </c>
    </row>
    <row r="1152" spans="1:21" ht="12.75">
      <c r="A1152" s="1" t="e">
        <f t="shared" ca="1" si="79"/>
        <v>#NAME?</v>
      </c>
      <c r="B1152" s="19">
        <v>45184</v>
      </c>
      <c r="C1152" s="22">
        <v>89008583</v>
      </c>
      <c r="D1152" s="81" t="s">
        <v>2464</v>
      </c>
      <c r="E1152" s="11" t="str">
        <f>CONCATENATE("https://fjong.com/admin/pages/edit-",LEFT(D1152,FIND(".",D1152) - 1),"/",D1152)</f>
        <v>https://fjong.com/admin/pages/edit-outfit/outfit.e2a4768abd954305a3e8ee84c562e7bd</v>
      </c>
      <c r="F1152" s="82" t="s">
        <v>2465</v>
      </c>
      <c r="G1152" s="23" t="s">
        <v>2466</v>
      </c>
      <c r="H1152" s="83" t="s">
        <v>32</v>
      </c>
      <c r="I1152" s="12" t="b">
        <f>VLOOKUP(H1152,'Partner info'!$A$3:$B$100,2,FALSE)</f>
        <v>1</v>
      </c>
      <c r="J1152" s="13" t="s">
        <v>24</v>
      </c>
      <c r="K1152" s="14" t="s">
        <v>25</v>
      </c>
      <c r="L1152" s="15" t="s">
        <v>286</v>
      </c>
      <c r="M1152" s="16" t="s">
        <v>3102</v>
      </c>
      <c r="N1152" s="16"/>
      <c r="O1152" s="12">
        <v>1800</v>
      </c>
      <c r="P1152" s="12">
        <v>540</v>
      </c>
      <c r="Q1152" s="21" t="s">
        <v>52</v>
      </c>
      <c r="R1152" s="18" t="b">
        <v>0</v>
      </c>
      <c r="S1152" s="18" t="b">
        <v>0</v>
      </c>
      <c r="T1152" s="18" t="b">
        <v>1</v>
      </c>
      <c r="U1152" s="18" t="b">
        <v>1</v>
      </c>
    </row>
    <row r="1153" spans="1:21" ht="12.75">
      <c r="A1153" s="1" t="e">
        <f t="shared" ca="1" si="79"/>
        <v>#NAME?</v>
      </c>
      <c r="B1153" s="19" t="s">
        <v>20</v>
      </c>
      <c r="C1153" s="9" t="s">
        <v>1621</v>
      </c>
      <c r="D1153" s="10" t="s">
        <v>1622</v>
      </c>
      <c r="E1153" s="20" t="str">
        <f>CONCATENATE("https://fjong.com/admin/pages/edit-",LEFT(D1153,FIND(".",D1153) - 1),"/",D1153)</f>
        <v>https://fjong.com/admin/pages/edit-outfit/outfit.e2aae0cd012c463c99b439543cf49f3e</v>
      </c>
      <c r="F1153" s="12" t="s">
        <v>1623</v>
      </c>
      <c r="G1153" s="12" t="s">
        <v>740</v>
      </c>
      <c r="H1153" s="12" t="s">
        <v>57</v>
      </c>
      <c r="I1153" s="12" t="b">
        <f>VLOOKUP(H1153,'Partner info'!$A$3:$B$100,2,FALSE)</f>
        <v>1</v>
      </c>
      <c r="J1153" s="13" t="s">
        <v>24</v>
      </c>
      <c r="K1153" s="14" t="s">
        <v>25</v>
      </c>
      <c r="L1153" s="15" t="s">
        <v>286</v>
      </c>
      <c r="M1153" s="16" t="s">
        <v>3105</v>
      </c>
      <c r="N1153" s="16"/>
      <c r="O1153" s="12">
        <v>1300</v>
      </c>
      <c r="P1153" s="12">
        <v>390</v>
      </c>
      <c r="Q1153" s="21" t="s">
        <v>52</v>
      </c>
      <c r="R1153" s="18" t="b">
        <v>0</v>
      </c>
      <c r="S1153" s="18" t="b">
        <v>0</v>
      </c>
      <c r="T1153" s="18" t="b">
        <v>1</v>
      </c>
      <c r="U1153" s="18" t="b">
        <v>1</v>
      </c>
    </row>
    <row r="1154" spans="1:21" ht="12.75">
      <c r="A1154" s="1" t="e">
        <f t="shared" ca="1" si="79"/>
        <v>#NAME?</v>
      </c>
      <c r="B1154" s="9" t="s">
        <v>295</v>
      </c>
      <c r="C1154" s="22">
        <v>88200533</v>
      </c>
      <c r="D1154" s="23" t="s">
        <v>414</v>
      </c>
      <c r="E1154" s="11" t="str">
        <f>CONCATENATE("https://fjong.com/admin/pages/edit-",LEFT(D1154,FIND(".",D1154) - 1),"/",D1154)</f>
        <v>https://fjong.com/admin/pages/edit-outfit/outfit.e319ab9f2a9143da8cc4defb08ce33cc</v>
      </c>
      <c r="F1154" s="23" t="s">
        <v>415</v>
      </c>
      <c r="G1154" s="23" t="s">
        <v>110</v>
      </c>
      <c r="H1154" s="12" t="s">
        <v>32</v>
      </c>
      <c r="I1154" s="12" t="b">
        <f>VLOOKUP(H1154,'Partner info'!$A$3:$B$100,2,FALSE)</f>
        <v>1</v>
      </c>
      <c r="J1154" s="13" t="s">
        <v>24</v>
      </c>
      <c r="K1154" s="14" t="s">
        <v>25</v>
      </c>
      <c r="L1154" s="15" t="s">
        <v>286</v>
      </c>
      <c r="M1154" s="16" t="s">
        <v>3109</v>
      </c>
      <c r="N1154" s="16"/>
      <c r="O1154" s="12">
        <v>800</v>
      </c>
      <c r="P1154" s="12">
        <v>250</v>
      </c>
      <c r="Q1154" s="21" t="s">
        <v>52</v>
      </c>
      <c r="R1154" s="18" t="b">
        <v>0</v>
      </c>
      <c r="S1154" s="18" t="b">
        <v>0</v>
      </c>
      <c r="T1154" s="18" t="b">
        <v>1</v>
      </c>
      <c r="U1154" s="18" t="b">
        <v>1</v>
      </c>
    </row>
    <row r="1155" spans="1:21" ht="12.75">
      <c r="A1155" s="1" t="e">
        <f t="shared" ca="1" si="79"/>
        <v>#NAME?</v>
      </c>
      <c r="B1155" s="9" t="s">
        <v>3078</v>
      </c>
      <c r="C1155" s="22">
        <v>89003991</v>
      </c>
      <c r="D1155" s="10" t="s">
        <v>3264</v>
      </c>
      <c r="E1155" s="11" t="str">
        <f>CONCATENATE("https://fjong.com/admin/pages/edit-",LEFT(D1155,FIND(".",D1155) - 1),"/",D1155)</f>
        <v>https://fjong.com/admin/pages/edit-outfit/outfit.e350fdafca034bd3b311d288a391ad41</v>
      </c>
      <c r="F1155" s="23" t="s">
        <v>3265</v>
      </c>
      <c r="G1155" s="23" t="s">
        <v>361</v>
      </c>
      <c r="H1155" s="12" t="s">
        <v>1293</v>
      </c>
      <c r="I1155" s="12" t="b">
        <f>VLOOKUP(H1155,'Partner info'!$A$3:$B$100,2,FALSE)</f>
        <v>1</v>
      </c>
      <c r="J1155" s="13" t="s">
        <v>24</v>
      </c>
      <c r="K1155" s="14" t="s">
        <v>25</v>
      </c>
      <c r="L1155" s="15" t="s">
        <v>338</v>
      </c>
      <c r="M1155" s="16"/>
      <c r="N1155" s="16" t="s">
        <v>3112</v>
      </c>
      <c r="O1155" s="12">
        <v>4500</v>
      </c>
      <c r="P1155" s="12">
        <v>1400</v>
      </c>
      <c r="Q1155" s="21" t="s">
        <v>52</v>
      </c>
      <c r="R1155" s="18" t="b">
        <v>0</v>
      </c>
      <c r="S1155" s="18" t="b">
        <v>0</v>
      </c>
      <c r="T1155" s="18" t="b">
        <v>1</v>
      </c>
      <c r="U1155" s="18" t="b">
        <v>1</v>
      </c>
    </row>
    <row r="1156" spans="1:21" ht="12.75">
      <c r="A1156" s="1" t="e">
        <f t="shared" ca="1" si="79"/>
        <v>#NAME?</v>
      </c>
      <c r="B1156" s="9" t="s">
        <v>3078</v>
      </c>
      <c r="C1156" s="22">
        <v>88100790</v>
      </c>
      <c r="D1156" s="12" t="s">
        <v>3179</v>
      </c>
      <c r="E1156" s="11" t="str">
        <f>CONCATENATE("https://fjong.com/admin/pages/edit-",LEFT(D1156,FIND(".",D1156) - 1),"/",D1156)</f>
        <v>https://fjong.com/admin/pages/edit-outfit/outfit.e364bd6d277440ef8b43d20ce34e4f87</v>
      </c>
      <c r="F1156" s="23" t="s">
        <v>3180</v>
      </c>
      <c r="G1156" s="23" t="s">
        <v>347</v>
      </c>
      <c r="H1156" s="12" t="s">
        <v>57</v>
      </c>
      <c r="I1156" s="12" t="b">
        <f>VLOOKUP(H1156,'Partner info'!$A$3:$B$100,2,FALSE)</f>
        <v>1</v>
      </c>
      <c r="J1156" s="13" t="s">
        <v>24</v>
      </c>
      <c r="K1156" s="14" t="s">
        <v>25</v>
      </c>
      <c r="L1156" s="15" t="s">
        <v>286</v>
      </c>
      <c r="M1156" s="16" t="s">
        <v>3115</v>
      </c>
      <c r="N1156" s="16"/>
      <c r="O1156" s="12">
        <v>2600</v>
      </c>
      <c r="P1156" s="12">
        <v>700</v>
      </c>
      <c r="Q1156" s="21" t="s">
        <v>52</v>
      </c>
      <c r="R1156" s="18" t="b">
        <v>0</v>
      </c>
      <c r="S1156" s="18" t="b">
        <v>0</v>
      </c>
      <c r="T1156" s="18" t="b">
        <v>1</v>
      </c>
      <c r="U1156" s="18" t="b">
        <v>1</v>
      </c>
    </row>
    <row r="1157" spans="1:21" ht="12.75">
      <c r="A1157" s="1" t="e">
        <f t="shared" ca="1" si="79"/>
        <v>#NAME?</v>
      </c>
      <c r="B1157" s="19">
        <v>45188</v>
      </c>
      <c r="C1157" s="22">
        <v>89003779</v>
      </c>
      <c r="D1157" s="10" t="s">
        <v>2328</v>
      </c>
      <c r="E1157" s="11" t="str">
        <f>CONCATENATE("https://fjong.com/admin/pages/edit-",LEFT(D1157,FIND(".",D1157) - 1),"/",D1157)</f>
        <v>https://fjong.com/admin/pages/edit-outfit/outfit.e3735961b062468b98c5b4593e186809</v>
      </c>
      <c r="F1157" s="23" t="s">
        <v>2327</v>
      </c>
      <c r="G1157" s="23" t="s">
        <v>199</v>
      </c>
      <c r="H1157" s="12" t="s">
        <v>199</v>
      </c>
      <c r="I1157" s="12" t="b">
        <f>VLOOKUP(H1157,'Partner info'!$A$3:$B$100,2,FALSE)</f>
        <v>1</v>
      </c>
      <c r="J1157" s="13" t="s">
        <v>24</v>
      </c>
      <c r="K1157" s="14" t="s">
        <v>25</v>
      </c>
      <c r="L1157" s="15" t="s">
        <v>38</v>
      </c>
      <c r="M1157" s="16" t="s">
        <v>3118</v>
      </c>
      <c r="N1157" s="16"/>
      <c r="O1157" s="12">
        <v>1200</v>
      </c>
      <c r="P1157" s="12">
        <v>300</v>
      </c>
      <c r="Q1157" s="21" t="s">
        <v>52</v>
      </c>
      <c r="R1157" s="18" t="b">
        <v>0</v>
      </c>
      <c r="S1157" s="18" t="b">
        <v>0</v>
      </c>
      <c r="T1157" s="18" t="b">
        <v>1</v>
      </c>
      <c r="U1157" s="18" t="b">
        <v>1</v>
      </c>
    </row>
    <row r="1158" spans="1:21" ht="12.75">
      <c r="A1158" s="1" t="e">
        <f t="shared" ca="1" si="79"/>
        <v>#NAME?</v>
      </c>
      <c r="B1158" s="9" t="s">
        <v>295</v>
      </c>
      <c r="C1158" s="22">
        <v>88000732</v>
      </c>
      <c r="D1158" s="10" t="s">
        <v>1458</v>
      </c>
      <c r="E1158" s="11" t="str">
        <f>CONCATENATE("https://fjong.com/admin/pages/edit-",LEFT(D1158,FIND(".",D1158) - 1),"/",D1158)</f>
        <v>https://fjong.com/admin/pages/edit-outfit/outfit.e3908cb31aeb463dbd473b3e4c03c14d</v>
      </c>
      <c r="F1158" s="23" t="s">
        <v>1459</v>
      </c>
      <c r="G1158" s="23" t="s">
        <v>1390</v>
      </c>
      <c r="H1158" s="12" t="s">
        <v>299</v>
      </c>
      <c r="I1158" s="12" t="b">
        <f>VLOOKUP(H1158,'Partner info'!$A$3:$B$100,2,FALSE)</f>
        <v>1</v>
      </c>
      <c r="J1158" s="13" t="s">
        <v>24</v>
      </c>
      <c r="K1158" s="14" t="s">
        <v>25</v>
      </c>
      <c r="L1158" s="15" t="s">
        <v>338</v>
      </c>
      <c r="M1158" s="16" t="s">
        <v>3121</v>
      </c>
      <c r="N1158" s="16"/>
      <c r="O1158" s="12">
        <v>1300</v>
      </c>
      <c r="P1158" s="12">
        <v>400</v>
      </c>
      <c r="Q1158" s="21" t="s">
        <v>52</v>
      </c>
      <c r="R1158" s="18" t="b">
        <v>0</v>
      </c>
      <c r="S1158" s="18" t="b">
        <v>0</v>
      </c>
      <c r="T1158" s="18" t="b">
        <v>1</v>
      </c>
      <c r="U1158" s="18" t="b">
        <v>1</v>
      </c>
    </row>
    <row r="1159" spans="1:21" ht="12.75">
      <c r="A1159" s="1" t="e">
        <f t="shared" ca="1" si="79"/>
        <v>#NAME?</v>
      </c>
      <c r="B1159" s="19">
        <v>45272</v>
      </c>
      <c r="C1159" s="22">
        <v>88000438</v>
      </c>
      <c r="D1159" s="10" t="s">
        <v>2651</v>
      </c>
      <c r="E1159" s="11" t="str">
        <f>CONCATENATE("https://fjong.com/admin/pages/edit-",LEFT(D1159,FIND(".",D1159) - 1),"/",D1159)</f>
        <v>https://fjong.com/admin/pages/edit-outfit/outfit.e3bf7fedde71456db683e017a65e9814</v>
      </c>
      <c r="F1159" s="23" t="s">
        <v>2652</v>
      </c>
      <c r="G1159" s="23" t="s">
        <v>364</v>
      </c>
      <c r="H1159" s="12" t="s">
        <v>32</v>
      </c>
      <c r="I1159" s="12" t="b">
        <f>VLOOKUP(H1159,'Partner info'!$A$3:$B$100,2,FALSE)</f>
        <v>1</v>
      </c>
      <c r="J1159" s="13" t="s">
        <v>24</v>
      </c>
      <c r="K1159" s="14" t="s">
        <v>25</v>
      </c>
      <c r="L1159" s="15" t="s">
        <v>38</v>
      </c>
      <c r="M1159" s="16" t="s">
        <v>3124</v>
      </c>
      <c r="N1159" s="16"/>
      <c r="O1159" s="12">
        <v>1100</v>
      </c>
      <c r="P1159" s="12">
        <v>300</v>
      </c>
      <c r="Q1159" s="21" t="s">
        <v>52</v>
      </c>
      <c r="R1159" s="18" t="b">
        <v>0</v>
      </c>
      <c r="S1159" s="18" t="b">
        <v>0</v>
      </c>
      <c r="T1159" s="18" t="b">
        <v>1</v>
      </c>
      <c r="U1159" s="18" t="b">
        <v>1</v>
      </c>
    </row>
    <row r="1160" spans="1:21" ht="12.75">
      <c r="A1160" s="1" t="e">
        <f t="shared" ca="1" si="79"/>
        <v>#NAME?</v>
      </c>
      <c r="B1160" s="41">
        <v>44722</v>
      </c>
      <c r="C1160" s="9">
        <v>88200083</v>
      </c>
      <c r="D1160" s="10" t="s">
        <v>119</v>
      </c>
      <c r="E1160" s="11" t="str">
        <f>CONCATENATE("https://fjong.com/admin/pages/edit-",LEFT(D1160,FIND(".",D1160) - 1),"/",D1160)</f>
        <v>https://fjong.com/admin/pages/edit-outfit/outfit.e3f7fd500a20448083e14658a4b3f26c</v>
      </c>
      <c r="F1160" s="12" t="s">
        <v>120</v>
      </c>
      <c r="G1160" s="12" t="s">
        <v>88</v>
      </c>
      <c r="H1160" s="12" t="s">
        <v>32</v>
      </c>
      <c r="I1160" s="12" t="b">
        <f>VLOOKUP(H1160,'Partner info'!$A$3:$B$100,2,FALSE)</f>
        <v>1</v>
      </c>
      <c r="J1160" s="13" t="s">
        <v>24</v>
      </c>
      <c r="K1160" s="14" t="s">
        <v>25</v>
      </c>
      <c r="L1160" s="15" t="s">
        <v>338</v>
      </c>
      <c r="M1160" s="16" t="s">
        <v>3129</v>
      </c>
      <c r="N1160" s="16"/>
      <c r="O1160" s="12">
        <v>1200</v>
      </c>
      <c r="P1160" s="12">
        <v>450</v>
      </c>
      <c r="Q1160" s="21" t="s">
        <v>52</v>
      </c>
      <c r="R1160" s="18" t="b">
        <v>0</v>
      </c>
      <c r="S1160" s="18" t="b">
        <v>0</v>
      </c>
      <c r="T1160" s="18" t="b">
        <v>1</v>
      </c>
      <c r="U1160" s="18" t="b">
        <v>1</v>
      </c>
    </row>
    <row r="1161" spans="1:21" ht="12.75">
      <c r="A1161" s="1" t="e">
        <f t="shared" ca="1" si="79"/>
        <v>#NAME?</v>
      </c>
      <c r="B1161" s="19">
        <v>45184</v>
      </c>
      <c r="C1161" s="22">
        <v>88200453</v>
      </c>
      <c r="D1161" s="81" t="s">
        <v>2952</v>
      </c>
      <c r="E1161" s="11" t="str">
        <f>CONCATENATE("https://fjong.com/admin/pages/edit-",LEFT(D1161,FIND(".",D1161) - 1),"/",D1161)</f>
        <v>https://fjong.com/admin/pages/edit-outfit/outfit.e434a0f6476049799bf28ec6cd144a38</v>
      </c>
      <c r="F1161" s="82" t="s">
        <v>2953</v>
      </c>
      <c r="G1161" s="23" t="s">
        <v>67</v>
      </c>
      <c r="H1161" s="83" t="s">
        <v>67</v>
      </c>
      <c r="I1161" s="12" t="b">
        <f>VLOOKUP(H1161,'Partner info'!$A$3:$B$100,2,FALSE)</f>
        <v>1</v>
      </c>
      <c r="J1161" s="13" t="s">
        <v>24</v>
      </c>
      <c r="K1161" s="14" t="s">
        <v>25</v>
      </c>
      <c r="L1161" s="15" t="s">
        <v>338</v>
      </c>
      <c r="M1161" s="16" t="s">
        <v>3132</v>
      </c>
      <c r="N1161" s="16" t="s">
        <v>3133</v>
      </c>
      <c r="O1161" s="12">
        <v>2000</v>
      </c>
      <c r="P1161" s="12">
        <v>700</v>
      </c>
      <c r="Q1161" s="21" t="s">
        <v>52</v>
      </c>
      <c r="R1161" s="18" t="b">
        <v>0</v>
      </c>
      <c r="S1161" s="18" t="b">
        <v>0</v>
      </c>
      <c r="T1161" s="18" t="b">
        <v>1</v>
      </c>
      <c r="U1161" s="18" t="b">
        <v>1</v>
      </c>
    </row>
    <row r="1162" spans="1:21" ht="12.75">
      <c r="A1162" s="1" t="e">
        <f t="shared" ca="1" si="79"/>
        <v>#NAME?</v>
      </c>
      <c r="B1162" s="9" t="s">
        <v>295</v>
      </c>
      <c r="C1162" s="22">
        <v>88001729</v>
      </c>
      <c r="D1162" s="23" t="s">
        <v>2641</v>
      </c>
      <c r="E1162" s="11" t="str">
        <f>CONCATENATE("https://fjong.com/admin/pages/edit-",LEFT(D1162,FIND(".",D1162) - 1),"/",D1162)</f>
        <v>https://fjong.com/admin/pages/edit-outfit/outfit.e44a0d3bd8d64f12bc5bc51af6effca2</v>
      </c>
      <c r="F1162" s="23" t="s">
        <v>2642</v>
      </c>
      <c r="G1162" s="23" t="s">
        <v>364</v>
      </c>
      <c r="H1162" s="12" t="s">
        <v>32</v>
      </c>
      <c r="I1162" s="12" t="b">
        <f>VLOOKUP(H1162,'Partner info'!$A$3:$B$100,2,FALSE)</f>
        <v>1</v>
      </c>
      <c r="J1162" s="13" t="s">
        <v>24</v>
      </c>
      <c r="K1162" s="14" t="s">
        <v>25</v>
      </c>
      <c r="L1162" s="15" t="s">
        <v>338</v>
      </c>
      <c r="M1162" s="16" t="s">
        <v>3136</v>
      </c>
      <c r="N1162" s="16"/>
      <c r="O1162" s="12">
        <v>2000</v>
      </c>
      <c r="P1162" s="12">
        <v>700</v>
      </c>
      <c r="Q1162" s="21" t="s">
        <v>52</v>
      </c>
      <c r="R1162" s="18" t="b">
        <v>0</v>
      </c>
      <c r="S1162" s="18" t="b">
        <v>0</v>
      </c>
      <c r="T1162" s="18" t="b">
        <v>1</v>
      </c>
      <c r="U1162" s="18" t="b">
        <v>1</v>
      </c>
    </row>
    <row r="1163" spans="1:21" ht="12.75">
      <c r="A1163" s="1" t="e">
        <f t="shared" ca="1" si="79"/>
        <v>#NAME?</v>
      </c>
      <c r="B1163" s="9" t="s">
        <v>20</v>
      </c>
      <c r="C1163" s="9" t="s">
        <v>1576</v>
      </c>
      <c r="D1163" s="10" t="s">
        <v>1577</v>
      </c>
      <c r="E1163" s="11" t="str">
        <f>CONCATENATE("https://fjong.com/admin/pages/edit-",LEFT(D1163,FIND(".",D1163) - 1),"/",D1163)</f>
        <v>https://fjong.com/admin/pages/edit-outfit/outfit.e468daca31424992af47ea5e561ab90f</v>
      </c>
      <c r="F1163" s="12" t="s">
        <v>1578</v>
      </c>
      <c r="G1163" s="12" t="s">
        <v>994</v>
      </c>
      <c r="H1163" s="12" t="s">
        <v>57</v>
      </c>
      <c r="I1163" s="12" t="b">
        <f>VLOOKUP(H1163,'Partner info'!$A$3:$B$100,2,FALSE)</f>
        <v>1</v>
      </c>
      <c r="J1163" s="13" t="s">
        <v>24</v>
      </c>
      <c r="K1163" s="14" t="s">
        <v>25</v>
      </c>
      <c r="L1163" s="15" t="s">
        <v>338</v>
      </c>
      <c r="M1163" s="16" t="s">
        <v>3139</v>
      </c>
      <c r="N1163" s="16"/>
      <c r="O1163" s="12">
        <v>2100</v>
      </c>
      <c r="P1163" s="12">
        <v>800</v>
      </c>
      <c r="Q1163" s="21" t="s">
        <v>52</v>
      </c>
      <c r="R1163" s="18" t="b">
        <v>0</v>
      </c>
      <c r="S1163" s="18" t="b">
        <v>0</v>
      </c>
      <c r="T1163" s="18" t="b">
        <v>1</v>
      </c>
      <c r="U1163" s="18" t="b">
        <v>1</v>
      </c>
    </row>
    <row r="1164" spans="1:21" ht="12.75">
      <c r="A1164" s="1" t="e">
        <f t="shared" ca="1" si="79"/>
        <v>#NAME?</v>
      </c>
      <c r="B1164" s="19">
        <v>45184</v>
      </c>
      <c r="C1164" s="22">
        <v>88101370</v>
      </c>
      <c r="D1164" s="81" t="s">
        <v>2936</v>
      </c>
      <c r="E1164" s="11" t="str">
        <f>CONCATENATE("https://fjong.com/admin/pages/edit-",LEFT(D1164,FIND(".",D1164) - 1),"/",D1164)</f>
        <v>https://fjong.com/admin/pages/edit-outfit/outfit.e4855711564c4c278c69f9f061019b24</v>
      </c>
      <c r="F1164" s="82" t="s">
        <v>2937</v>
      </c>
      <c r="G1164" s="23" t="s">
        <v>31</v>
      </c>
      <c r="H1164" s="83" t="s">
        <v>49</v>
      </c>
      <c r="I1164" s="12" t="b">
        <f>VLOOKUP(H1164,'Partner info'!$A$3:$B$100,2,FALSE)</f>
        <v>1</v>
      </c>
      <c r="J1164" s="13" t="s">
        <v>24</v>
      </c>
      <c r="K1164" s="14" t="s">
        <v>25</v>
      </c>
      <c r="L1164" s="15" t="s">
        <v>445</v>
      </c>
      <c r="M1164" s="16" t="s">
        <v>3143</v>
      </c>
      <c r="N1164" s="16"/>
      <c r="O1164" s="12">
        <v>800</v>
      </c>
      <c r="P1164" s="12">
        <v>400</v>
      </c>
      <c r="Q1164" s="21" t="s">
        <v>52</v>
      </c>
      <c r="R1164" s="18" t="b">
        <v>0</v>
      </c>
      <c r="S1164" s="18" t="b">
        <v>0</v>
      </c>
      <c r="T1164" s="18" t="b">
        <v>1</v>
      </c>
      <c r="U1164" s="18" t="b">
        <v>1</v>
      </c>
    </row>
    <row r="1165" spans="1:21" ht="12.75">
      <c r="A1165" s="1" t="e">
        <f t="shared" ca="1" si="79"/>
        <v>#NAME?</v>
      </c>
      <c r="B1165" s="9" t="s">
        <v>3078</v>
      </c>
      <c r="C1165" s="22">
        <v>89011131</v>
      </c>
      <c r="D1165" s="10" t="s">
        <v>3119</v>
      </c>
      <c r="E1165" s="11" t="str">
        <f>CONCATENATE("https://fjong.com/admin/pages/edit-",LEFT(D1165,FIND(".",D1165) - 1),"/",D1165)</f>
        <v>https://fjong.com/admin/pages/edit-outfit/outfit.e4bb08fb4a5f4f11843632fa2a227421</v>
      </c>
      <c r="F1165" s="23" t="s">
        <v>3120</v>
      </c>
      <c r="G1165" s="23" t="s">
        <v>169</v>
      </c>
      <c r="H1165" s="12" t="s">
        <v>170</v>
      </c>
      <c r="I1165" s="12" t="b">
        <f>VLOOKUP(H1165,'Partner info'!$A$3:$B$100,2,FALSE)</f>
        <v>1</v>
      </c>
      <c r="J1165" s="13" t="s">
        <v>24</v>
      </c>
      <c r="K1165" s="14" t="s">
        <v>25</v>
      </c>
      <c r="L1165" s="15" t="s">
        <v>38</v>
      </c>
      <c r="M1165" s="16" t="s">
        <v>3146</v>
      </c>
      <c r="N1165" s="16"/>
      <c r="O1165" s="12">
        <v>5100</v>
      </c>
      <c r="P1165" s="12">
        <v>1200</v>
      </c>
      <c r="Q1165" s="21" t="s">
        <v>52</v>
      </c>
      <c r="R1165" s="18" t="b">
        <v>0</v>
      </c>
      <c r="S1165" s="18" t="b">
        <v>0</v>
      </c>
      <c r="T1165" s="18" t="b">
        <v>1</v>
      </c>
      <c r="U1165" s="18" t="b">
        <v>1</v>
      </c>
    </row>
    <row r="1166" spans="1:21" ht="12.75">
      <c r="A1166" s="1" t="e">
        <f t="shared" ca="1" si="79"/>
        <v>#NAME?</v>
      </c>
      <c r="B1166" s="9" t="s">
        <v>20</v>
      </c>
      <c r="C1166" s="24">
        <v>88000578</v>
      </c>
      <c r="D1166" s="25" t="s">
        <v>1590</v>
      </c>
      <c r="E1166" s="11" t="str">
        <f>CONCATENATE("https://fjong.com/admin/pages/edit-",LEFT(D1166,FIND(".",D1166) - 1),"/",D1166)</f>
        <v>https://fjong.com/admin/pages/edit-outfit/outfit.e536b14584e64882bf1a43fcbe402bd8</v>
      </c>
      <c r="F1166" s="26" t="s">
        <v>1591</v>
      </c>
      <c r="G1166" s="26" t="s">
        <v>110</v>
      </c>
      <c r="H1166" s="26" t="s">
        <v>32</v>
      </c>
      <c r="I1166" s="12" t="b">
        <f>VLOOKUP(H1166,'Partner info'!$A$3:$B$100,2,FALSE)</f>
        <v>1</v>
      </c>
      <c r="J1166" s="13" t="s">
        <v>24</v>
      </c>
      <c r="K1166" s="14" t="s">
        <v>25</v>
      </c>
      <c r="L1166" s="15" t="s">
        <v>338</v>
      </c>
      <c r="M1166" s="16" t="s">
        <v>3150</v>
      </c>
      <c r="N1166" s="16"/>
      <c r="O1166" s="12">
        <v>3000</v>
      </c>
      <c r="P1166" s="12">
        <v>950</v>
      </c>
      <c r="Q1166" s="21" t="s">
        <v>52</v>
      </c>
      <c r="R1166" s="18" t="b">
        <v>0</v>
      </c>
      <c r="S1166" s="18" t="b">
        <v>0</v>
      </c>
      <c r="T1166" s="18" t="b">
        <v>1</v>
      </c>
      <c r="U1166" s="18" t="b">
        <v>1</v>
      </c>
    </row>
    <row r="1167" spans="1:21" ht="12.75">
      <c r="A1167" s="1" t="e">
        <f t="shared" ca="1" si="79"/>
        <v>#NAME?</v>
      </c>
      <c r="B1167" s="19">
        <v>44938</v>
      </c>
      <c r="C1167" s="9">
        <v>88101000</v>
      </c>
      <c r="D1167" s="10" t="s">
        <v>2461</v>
      </c>
      <c r="E1167" s="20" t="s">
        <v>2462</v>
      </c>
      <c r="F1167" s="12" t="s">
        <v>2463</v>
      </c>
      <c r="G1167" s="12" t="s">
        <v>1241</v>
      </c>
      <c r="H1167" s="12" t="s">
        <v>57</v>
      </c>
      <c r="I1167" s="12" t="b">
        <f>VLOOKUP(H1167,'Partner info'!$A$3:$B$100,2,FALSE)</f>
        <v>1</v>
      </c>
      <c r="J1167" s="13" t="s">
        <v>24</v>
      </c>
      <c r="K1167" s="14" t="s">
        <v>25</v>
      </c>
      <c r="L1167" s="15" t="s">
        <v>338</v>
      </c>
      <c r="M1167" s="16" t="s">
        <v>3153</v>
      </c>
      <c r="N1167" s="16"/>
      <c r="O1167" s="12">
        <v>2500</v>
      </c>
      <c r="P1167" s="12">
        <v>800</v>
      </c>
      <c r="Q1167" s="21" t="s">
        <v>52</v>
      </c>
      <c r="R1167" s="18" t="b">
        <v>0</v>
      </c>
      <c r="S1167" s="18" t="b">
        <v>0</v>
      </c>
      <c r="T1167" s="18" t="b">
        <v>1</v>
      </c>
      <c r="U1167" s="18" t="b">
        <v>1</v>
      </c>
    </row>
    <row r="1168" spans="1:21" ht="12.75">
      <c r="A1168" s="1" t="e">
        <f t="shared" ca="1" si="79"/>
        <v>#NAME?</v>
      </c>
      <c r="B1168" s="19" t="s">
        <v>20</v>
      </c>
      <c r="C1168" s="9" t="s">
        <v>2198</v>
      </c>
      <c r="D1168" s="10" t="s">
        <v>2199</v>
      </c>
      <c r="E1168" s="20" t="str">
        <f>CONCATENATE("https://fjong.com/admin/pages/edit-",LEFT(D1168,FIND(".",D1168) - 1),"/",D1168)</f>
        <v>https://fjong.com/admin/pages/edit-outfit/outfit.e5c202875dcf4d0798b2bb299195ee06</v>
      </c>
      <c r="F1168" s="12" t="s">
        <v>2200</v>
      </c>
      <c r="G1168" s="12" t="s">
        <v>216</v>
      </c>
      <c r="H1168" s="12" t="s">
        <v>57</v>
      </c>
      <c r="I1168" s="12" t="b">
        <f>VLOOKUP(H1168,'Partner info'!$A$3:$B$100,2,FALSE)</f>
        <v>1</v>
      </c>
      <c r="J1168" s="13" t="s">
        <v>24</v>
      </c>
      <c r="K1168" s="14" t="s">
        <v>25</v>
      </c>
      <c r="L1168" s="15" t="s">
        <v>286</v>
      </c>
      <c r="M1168" s="16" t="s">
        <v>3155</v>
      </c>
      <c r="N1168" s="16"/>
      <c r="O1168" s="12">
        <v>4500</v>
      </c>
      <c r="P1168" s="12">
        <v>1500</v>
      </c>
      <c r="Q1168" s="21" t="s">
        <v>52</v>
      </c>
      <c r="R1168" s="18" t="b">
        <v>0</v>
      </c>
      <c r="S1168" s="18" t="b">
        <v>0</v>
      </c>
      <c r="T1168" s="18" t="b">
        <v>1</v>
      </c>
      <c r="U1168" s="18" t="b">
        <v>1</v>
      </c>
    </row>
    <row r="1169" spans="1:21" ht="12.75">
      <c r="A1169" s="1" t="e">
        <f t="shared" ca="1" si="79"/>
        <v>#NAME?</v>
      </c>
      <c r="B1169" s="9" t="s">
        <v>20</v>
      </c>
      <c r="C1169" s="9">
        <v>88000479</v>
      </c>
      <c r="D1169" s="10" t="s">
        <v>687</v>
      </c>
      <c r="E1169" s="11" t="str">
        <f>CONCATENATE("https://fjong.com/admin/pages/edit-",LEFT(D1169,FIND(".",D1169) - 1),"/",D1169)</f>
        <v>https://fjong.com/admin/pages/edit-outfit/outfit.e5fd898057d54a5f8373fd8381b33a1b</v>
      </c>
      <c r="F1169" s="12" t="s">
        <v>688</v>
      </c>
      <c r="G1169" s="12" t="s">
        <v>99</v>
      </c>
      <c r="H1169" s="12" t="s">
        <v>32</v>
      </c>
      <c r="I1169" s="12" t="b">
        <f>VLOOKUP(H1169,'Partner info'!$A$3:$B$100,2,FALSE)</f>
        <v>1</v>
      </c>
      <c r="J1169" s="13" t="s">
        <v>24</v>
      </c>
      <c r="K1169" s="14" t="s">
        <v>25</v>
      </c>
      <c r="L1169" s="15" t="s">
        <v>338</v>
      </c>
      <c r="M1169" s="16" t="s">
        <v>3160</v>
      </c>
      <c r="N1169" s="16" t="s">
        <v>3161</v>
      </c>
      <c r="O1169" s="12">
        <v>5000</v>
      </c>
      <c r="P1169" s="12">
        <v>2500</v>
      </c>
      <c r="Q1169" s="21" t="s">
        <v>52</v>
      </c>
      <c r="R1169" s="18" t="b">
        <v>0</v>
      </c>
      <c r="S1169" s="18" t="b">
        <v>0</v>
      </c>
      <c r="T1169" s="18" t="b">
        <v>1</v>
      </c>
      <c r="U1169" s="18" t="b">
        <v>1</v>
      </c>
    </row>
    <row r="1170" spans="1:21" ht="12.75">
      <c r="A1170" s="1" t="e">
        <f t="shared" ca="1" si="79"/>
        <v>#NAME?</v>
      </c>
      <c r="B1170" s="19">
        <v>45061</v>
      </c>
      <c r="C1170" s="22">
        <v>89004361</v>
      </c>
      <c r="D1170" s="10" t="s">
        <v>2290</v>
      </c>
      <c r="E1170" s="11" t="str">
        <f>CONCATENATE("https://fjong.com/admin/pages/edit-",LEFT(D1170,FIND(".",D1170) - 1),"/",D1170)</f>
        <v>https://fjong.com/admin/pages/edit-outfit/outfit.e60238f0d2d3461892ec64ccfc8ef1dc</v>
      </c>
      <c r="F1170" s="23" t="s">
        <v>2289</v>
      </c>
      <c r="G1170" s="23" t="s">
        <v>2219</v>
      </c>
      <c r="H1170" s="12" t="s">
        <v>573</v>
      </c>
      <c r="I1170" s="12" t="b">
        <f>VLOOKUP(H1170,'Partner info'!$A$3:$B$100,2,FALSE)</f>
        <v>1</v>
      </c>
      <c r="J1170" s="13" t="s">
        <v>24</v>
      </c>
      <c r="K1170" s="14" t="s">
        <v>25</v>
      </c>
      <c r="L1170" s="15" t="s">
        <v>445</v>
      </c>
      <c r="M1170" s="16"/>
      <c r="N1170" s="16" t="s">
        <v>3161</v>
      </c>
      <c r="O1170" s="12">
        <v>2800</v>
      </c>
      <c r="P1170" s="12">
        <v>1400</v>
      </c>
      <c r="Q1170" s="21" t="s">
        <v>52</v>
      </c>
      <c r="R1170" s="18" t="b">
        <v>0</v>
      </c>
      <c r="S1170" s="18" t="b">
        <v>0</v>
      </c>
      <c r="T1170" s="18" t="b">
        <v>1</v>
      </c>
      <c r="U1170" s="18" t="b">
        <v>1</v>
      </c>
    </row>
    <row r="1171" spans="1:21" ht="12.75">
      <c r="A1171" s="1" t="e">
        <f t="shared" ca="1" si="79"/>
        <v>#NAME?</v>
      </c>
      <c r="B1171" s="19">
        <v>44819</v>
      </c>
      <c r="C1171" s="9">
        <v>88001596</v>
      </c>
      <c r="D1171" s="10" t="s">
        <v>1752</v>
      </c>
      <c r="E1171" s="20" t="s">
        <v>1762</v>
      </c>
      <c r="F1171" s="12" t="s">
        <v>1754</v>
      </c>
      <c r="G1171" s="12" t="s">
        <v>364</v>
      </c>
      <c r="H1171" s="12" t="s">
        <v>32</v>
      </c>
      <c r="I1171" s="12" t="b">
        <f>VLOOKUP(H1171,'Partner info'!$A$3:$B$100,2,FALSE)</f>
        <v>1</v>
      </c>
      <c r="J1171" s="13" t="s">
        <v>24</v>
      </c>
      <c r="K1171" s="14" t="s">
        <v>25</v>
      </c>
      <c r="L1171" s="15" t="s">
        <v>338</v>
      </c>
      <c r="M1171" s="16"/>
      <c r="N1171" s="16"/>
      <c r="O1171" s="12">
        <v>1300</v>
      </c>
      <c r="P1171" s="12">
        <v>350</v>
      </c>
      <c r="Q1171" s="12"/>
      <c r="R1171" s="18" t="b">
        <v>1</v>
      </c>
      <c r="S1171" s="18" t="b">
        <v>0</v>
      </c>
      <c r="T1171" s="18" t="b">
        <v>0</v>
      </c>
      <c r="U1171" s="18" t="b">
        <v>0</v>
      </c>
    </row>
    <row r="1172" spans="1:21" ht="12.75">
      <c r="A1172" s="1" t="e">
        <f t="shared" ca="1" si="79"/>
        <v>#NAME?</v>
      </c>
      <c r="B1172" s="19">
        <v>44810</v>
      </c>
      <c r="C1172" s="9">
        <v>88001596</v>
      </c>
      <c r="D1172" s="10" t="s">
        <v>1752</v>
      </c>
      <c r="E1172" s="20" t="s">
        <v>1753</v>
      </c>
      <c r="F1172" s="12" t="s">
        <v>1754</v>
      </c>
      <c r="G1172" s="12" t="s">
        <v>364</v>
      </c>
      <c r="H1172" s="12" t="s">
        <v>32</v>
      </c>
      <c r="I1172" s="12" t="b">
        <f>VLOOKUP(H1172,'Partner info'!$A$3:$B$100,2,FALSE)</f>
        <v>1</v>
      </c>
      <c r="J1172" s="13" t="s">
        <v>24</v>
      </c>
      <c r="K1172" s="14" t="s">
        <v>25</v>
      </c>
      <c r="L1172" s="15" t="s">
        <v>338</v>
      </c>
      <c r="M1172" s="16"/>
      <c r="N1172" s="16"/>
      <c r="O1172" s="12">
        <v>1500</v>
      </c>
      <c r="P1172" s="12">
        <v>500</v>
      </c>
      <c r="Q1172" s="12"/>
      <c r="R1172" s="18" t="b">
        <v>1</v>
      </c>
      <c r="S1172" s="18" t="b">
        <v>0</v>
      </c>
      <c r="T1172" s="18" t="b">
        <v>0</v>
      </c>
      <c r="U1172" s="18" t="b">
        <v>0</v>
      </c>
    </row>
    <row r="1173" spans="1:21" ht="12.75">
      <c r="A1173" s="1" t="e">
        <f t="shared" ca="1" si="79"/>
        <v>#NAME?</v>
      </c>
      <c r="B1173" s="19">
        <v>44837</v>
      </c>
      <c r="C1173" s="9">
        <v>88001803</v>
      </c>
      <c r="D1173" s="10" t="s">
        <v>1956</v>
      </c>
      <c r="E1173" s="20" t="s">
        <v>1957</v>
      </c>
      <c r="F1173" s="12" t="s">
        <v>1958</v>
      </c>
      <c r="G1173" s="12" t="s">
        <v>1959</v>
      </c>
      <c r="H1173" s="12" t="s">
        <v>170</v>
      </c>
      <c r="I1173" s="12" t="b">
        <f>VLOOKUP(H1173,'Partner info'!$A$3:$B$100,2,FALSE)</f>
        <v>1</v>
      </c>
      <c r="J1173" s="13" t="s">
        <v>24</v>
      </c>
      <c r="K1173" s="48" t="s">
        <v>25</v>
      </c>
      <c r="L1173" s="49" t="s">
        <v>38</v>
      </c>
      <c r="M1173" s="50" t="s">
        <v>3169</v>
      </c>
      <c r="N1173" s="50" t="s">
        <v>3170</v>
      </c>
      <c r="O1173" s="46">
        <v>1800</v>
      </c>
      <c r="P1173" s="46"/>
      <c r="Q1173" s="21" t="s">
        <v>52</v>
      </c>
      <c r="R1173" s="51" t="b">
        <v>0</v>
      </c>
      <c r="S1173" s="51" t="b">
        <v>0</v>
      </c>
      <c r="T1173" s="51" t="b">
        <v>0</v>
      </c>
      <c r="U1173" s="51" t="b">
        <v>0</v>
      </c>
    </row>
    <row r="1174" spans="1:21" ht="12.75">
      <c r="A1174" s="1" t="e">
        <f t="shared" ca="1" si="79"/>
        <v>#NAME?</v>
      </c>
      <c r="B1174" s="9" t="s">
        <v>3078</v>
      </c>
      <c r="C1174" s="22">
        <v>89001284</v>
      </c>
      <c r="D1174" s="10" t="s">
        <v>3101</v>
      </c>
      <c r="E1174" s="11" t="str">
        <f>CONCATENATE("https://fjong.com/admin/pages/edit-",LEFT(D1174,FIND(".",D1174) - 1),"/",D1174)</f>
        <v>https://fjong.com/admin/pages/edit-outfit/outfit.e698d5f03ab44261a96d11800d1fc7c9</v>
      </c>
      <c r="F1174" s="23" t="s">
        <v>2941</v>
      </c>
      <c r="G1174" s="23" t="s">
        <v>117</v>
      </c>
      <c r="H1174" s="12" t="s">
        <v>117</v>
      </c>
      <c r="I1174" s="12" t="b">
        <f>VLOOKUP(H1174,'Partner info'!$A$3:$B$100,2,FALSE)</f>
        <v>1</v>
      </c>
      <c r="J1174" s="13" t="s">
        <v>24</v>
      </c>
      <c r="K1174" s="14" t="s">
        <v>25</v>
      </c>
      <c r="L1174" s="15" t="s">
        <v>286</v>
      </c>
      <c r="M1174" s="16" t="s">
        <v>3174</v>
      </c>
      <c r="N1174" s="16" t="s">
        <v>3170</v>
      </c>
      <c r="O1174" s="12">
        <v>3500</v>
      </c>
      <c r="P1174" s="12">
        <v>1000</v>
      </c>
      <c r="Q1174" s="21" t="s">
        <v>52</v>
      </c>
      <c r="R1174" s="18" t="b">
        <v>0</v>
      </c>
      <c r="S1174" s="18" t="b">
        <v>0</v>
      </c>
      <c r="T1174" s="18" t="b">
        <v>1</v>
      </c>
      <c r="U1174" s="18" t="b">
        <v>1</v>
      </c>
    </row>
    <row r="1175" spans="1:21" ht="12.75">
      <c r="A1175" s="1" t="e">
        <f t="shared" ca="1" si="79"/>
        <v>#NAME?</v>
      </c>
      <c r="B1175" s="19">
        <v>44739</v>
      </c>
      <c r="C1175" s="9">
        <v>89003752</v>
      </c>
      <c r="D1175" s="10" t="s">
        <v>797</v>
      </c>
      <c r="E1175" s="20" t="s">
        <v>798</v>
      </c>
      <c r="F1175" s="12" t="s">
        <v>799</v>
      </c>
      <c r="G1175" s="12" t="s">
        <v>199</v>
      </c>
      <c r="H1175" s="12" t="s">
        <v>800</v>
      </c>
      <c r="I1175" s="12" t="e">
        <f>VLOOKUP(H1175,'Partner info'!$A$3:$B$100,2,FALSE)</f>
        <v>#N/A</v>
      </c>
      <c r="J1175" s="13" t="s">
        <v>24</v>
      </c>
      <c r="K1175" s="14" t="s">
        <v>25</v>
      </c>
      <c r="L1175" s="15" t="s">
        <v>338</v>
      </c>
      <c r="M1175" s="16"/>
      <c r="N1175" s="16" t="s">
        <v>3170</v>
      </c>
      <c r="O1175" s="12">
        <v>2000</v>
      </c>
      <c r="P1175" s="12">
        <v>700</v>
      </c>
      <c r="Q1175" s="21" t="s">
        <v>52</v>
      </c>
      <c r="R1175" s="18" t="b">
        <v>0</v>
      </c>
      <c r="S1175" s="18" t="b">
        <v>0</v>
      </c>
      <c r="T1175" s="18" t="b">
        <v>1</v>
      </c>
      <c r="U1175" s="18" t="b">
        <v>1</v>
      </c>
    </row>
    <row r="1176" spans="1:21" ht="12.75">
      <c r="A1176" s="1" t="e">
        <f t="shared" ca="1" si="79"/>
        <v>#NAME?</v>
      </c>
      <c r="B1176" s="9" t="s">
        <v>3078</v>
      </c>
      <c r="C1176" s="22">
        <v>89005209</v>
      </c>
      <c r="D1176" s="10" t="s">
        <v>3171</v>
      </c>
      <c r="E1176" s="11" t="str">
        <f>CONCATENATE("https://fjong.com/admin/pages/edit-",LEFT(D1176,FIND(".",D1176) - 1),"/",D1176)</f>
        <v>https://fjong.com/admin/pages/edit-outfit/outfit.e6a17441d5c847a78c4a918f40e6650b</v>
      </c>
      <c r="F1176" s="23" t="s">
        <v>3172</v>
      </c>
      <c r="G1176" s="23" t="s">
        <v>3173</v>
      </c>
      <c r="H1176" s="12" t="s">
        <v>537</v>
      </c>
      <c r="I1176" s="12" t="b">
        <f>VLOOKUP(H1176,'Partner info'!$A$3:$B$100,2,FALSE)</f>
        <v>1</v>
      </c>
      <c r="J1176" s="13" t="s">
        <v>24</v>
      </c>
      <c r="K1176" s="14" t="s">
        <v>25</v>
      </c>
      <c r="L1176" s="15" t="s">
        <v>445</v>
      </c>
      <c r="M1176" s="16"/>
      <c r="N1176" s="16" t="s">
        <v>3170</v>
      </c>
      <c r="O1176" s="12">
        <v>2150</v>
      </c>
      <c r="P1176" s="12">
        <v>700</v>
      </c>
      <c r="Q1176" s="21" t="s">
        <v>52</v>
      </c>
      <c r="R1176" s="18" t="b">
        <v>0</v>
      </c>
      <c r="S1176" s="18" t="b">
        <v>0</v>
      </c>
      <c r="T1176" s="18" t="b">
        <v>1</v>
      </c>
      <c r="U1176" s="18" t="b">
        <v>1</v>
      </c>
    </row>
    <row r="1177" spans="1:21" ht="12.75">
      <c r="A1177" s="1" t="e">
        <f t="shared" ca="1" si="79"/>
        <v>#NAME?</v>
      </c>
      <c r="B1177" s="19">
        <v>45184</v>
      </c>
      <c r="C1177" s="22">
        <v>88200008</v>
      </c>
      <c r="D1177" s="81" t="s">
        <v>2788</v>
      </c>
      <c r="E1177" s="11" t="str">
        <f>CONCATENATE("https://fjong.com/admin/pages/edit-",LEFT(D1177,FIND(".",D1177) - 1),"/",D1177)</f>
        <v>https://fjong.com/admin/pages/edit-outfit/outfit.e6d9fdbdf21d4aeab157b5dbbaf207cb</v>
      </c>
      <c r="F1177" s="82" t="s">
        <v>2238</v>
      </c>
      <c r="G1177" s="23" t="s">
        <v>347</v>
      </c>
      <c r="H1177" s="83" t="s">
        <v>32</v>
      </c>
      <c r="I1177" s="12" t="b">
        <f>VLOOKUP(H1177,'Partner info'!$A$3:$B$100,2,FALSE)</f>
        <v>1</v>
      </c>
      <c r="J1177" s="13" t="s">
        <v>24</v>
      </c>
      <c r="K1177" s="14" t="s">
        <v>25</v>
      </c>
      <c r="L1177" s="15" t="s">
        <v>286</v>
      </c>
      <c r="M1177" s="16" t="s">
        <v>473</v>
      </c>
      <c r="N1177" s="16" t="s">
        <v>3170</v>
      </c>
      <c r="O1177" s="12">
        <v>2500</v>
      </c>
      <c r="P1177" s="12">
        <v>700</v>
      </c>
      <c r="Q1177" s="21" t="s">
        <v>52</v>
      </c>
      <c r="R1177" s="18" t="b">
        <v>0</v>
      </c>
      <c r="S1177" s="18" t="b">
        <v>0</v>
      </c>
      <c r="T1177" s="18" t="b">
        <v>1</v>
      </c>
      <c r="U1177" s="18" t="b">
        <v>1</v>
      </c>
    </row>
    <row r="1178" spans="1:21" ht="12.75">
      <c r="A1178" s="1" t="e">
        <f t="shared" ca="1" si="79"/>
        <v>#NAME?</v>
      </c>
      <c r="B1178" s="9" t="s">
        <v>3078</v>
      </c>
      <c r="C1178" s="22">
        <v>88200446</v>
      </c>
      <c r="D1178" s="10" t="s">
        <v>3081</v>
      </c>
      <c r="E1178" s="11" t="str">
        <f>CONCATENATE("https://fjong.com/admin/pages/edit-",LEFT(D1178,FIND(".",D1178) - 1),"/",D1178)</f>
        <v>https://fjong.com/admin/pages/edit-outfit/outfit.e6ed4af1732f4d15a0eec47de92cdb7b</v>
      </c>
      <c r="F1178" s="23" t="s">
        <v>160</v>
      </c>
      <c r="G1178" s="23" t="s">
        <v>67</v>
      </c>
      <c r="H1178" s="12" t="s">
        <v>67</v>
      </c>
      <c r="I1178" s="12" t="b">
        <f>VLOOKUP(H1178,'Partner info'!$A$3:$B$100,2,FALSE)</f>
        <v>1</v>
      </c>
      <c r="J1178" s="13" t="s">
        <v>24</v>
      </c>
      <c r="K1178" s="14" t="s">
        <v>25</v>
      </c>
      <c r="L1178" s="15" t="s">
        <v>286</v>
      </c>
      <c r="M1178" s="16" t="s">
        <v>473</v>
      </c>
      <c r="N1178" s="16" t="s">
        <v>3170</v>
      </c>
      <c r="O1178" s="12">
        <v>2600</v>
      </c>
      <c r="P1178" s="12">
        <v>800</v>
      </c>
      <c r="Q1178" s="21" t="s">
        <v>52</v>
      </c>
      <c r="R1178" s="18" t="b">
        <v>0</v>
      </c>
      <c r="S1178" s="18" t="b">
        <v>0</v>
      </c>
      <c r="T1178" s="18" t="b">
        <v>1</v>
      </c>
      <c r="U1178" s="18" t="b">
        <v>1</v>
      </c>
    </row>
    <row r="1179" spans="1:21" ht="12.75">
      <c r="A1179" s="1" t="e">
        <f t="shared" ca="1" si="79"/>
        <v>#NAME?</v>
      </c>
      <c r="B1179" s="19">
        <v>44936</v>
      </c>
      <c r="C1179" s="9">
        <v>89004959</v>
      </c>
      <c r="D1179" s="10" t="s">
        <v>1157</v>
      </c>
      <c r="E1179" s="20" t="s">
        <v>1158</v>
      </c>
      <c r="F1179" s="98" t="s">
        <v>1159</v>
      </c>
      <c r="G1179" s="12" t="s">
        <v>1160</v>
      </c>
      <c r="H1179" s="39" t="s">
        <v>1160</v>
      </c>
      <c r="I1179" s="12" t="b">
        <f>VLOOKUP(H1179,'Partner info'!$A$3:$B$100,2,FALSE)</f>
        <v>0</v>
      </c>
      <c r="J1179" s="13" t="s">
        <v>24</v>
      </c>
      <c r="K1179" s="14" t="s">
        <v>25</v>
      </c>
      <c r="L1179" s="15" t="s">
        <v>38</v>
      </c>
      <c r="M1179" s="16" t="s">
        <v>1548</v>
      </c>
      <c r="N1179" s="16" t="s">
        <v>3170</v>
      </c>
      <c r="O1179" s="12">
        <v>2400</v>
      </c>
      <c r="P1179" s="12">
        <v>540</v>
      </c>
      <c r="Q1179" s="21" t="s">
        <v>52</v>
      </c>
      <c r="R1179" s="18" t="b">
        <v>0</v>
      </c>
      <c r="S1179" s="18" t="b">
        <v>0</v>
      </c>
      <c r="T1179" s="18" t="b">
        <v>1</v>
      </c>
      <c r="U1179" s="18" t="b">
        <v>1</v>
      </c>
    </row>
    <row r="1180" spans="1:21" ht="12.75">
      <c r="A1180" s="1" t="e">
        <f t="shared" ca="1" si="79"/>
        <v>#NAME?</v>
      </c>
      <c r="B1180" s="19">
        <v>45188</v>
      </c>
      <c r="C1180" s="22">
        <v>89013369</v>
      </c>
      <c r="D1180" s="10" t="s">
        <v>353</v>
      </c>
      <c r="E1180" s="11" t="str">
        <f>CONCATENATE("https://fjong.com/admin/pages/edit-",LEFT(D1180,FIND(".",D1180) - 1),"/",D1180)</f>
        <v>https://fjong.com/admin/pages/edit-outfit/outfit.e70e787c79f447918b10c5c2b5aea71e</v>
      </c>
      <c r="F1180" s="12" t="s">
        <v>354</v>
      </c>
      <c r="G1180" s="23" t="s">
        <v>31</v>
      </c>
      <c r="H1180" s="12" t="s">
        <v>31</v>
      </c>
      <c r="I1180" s="12" t="b">
        <f>VLOOKUP(H1180,'Partner info'!$A$3:$B$100,2,FALSE)</f>
        <v>1</v>
      </c>
      <c r="J1180" s="13" t="s">
        <v>24</v>
      </c>
      <c r="K1180" s="14" t="s">
        <v>25</v>
      </c>
      <c r="L1180" s="15" t="s">
        <v>338</v>
      </c>
      <c r="M1180" s="16"/>
      <c r="N1180" s="16" t="s">
        <v>3170</v>
      </c>
      <c r="O1180" s="12">
        <v>2000</v>
      </c>
      <c r="P1180" s="12">
        <v>650</v>
      </c>
      <c r="Q1180" s="21" t="s">
        <v>52</v>
      </c>
      <c r="R1180" s="18" t="b">
        <v>0</v>
      </c>
      <c r="S1180" s="18" t="b">
        <v>0</v>
      </c>
      <c r="T1180" s="18" t="b">
        <v>1</v>
      </c>
      <c r="U1180" s="18" t="b">
        <v>1</v>
      </c>
    </row>
    <row r="1181" spans="1:21" ht="12.75">
      <c r="A1181" s="1" t="e">
        <f t="shared" ca="1" si="79"/>
        <v>#NAME?</v>
      </c>
      <c r="B1181" s="19">
        <v>44938</v>
      </c>
      <c r="C1181" s="9">
        <v>88200964</v>
      </c>
      <c r="D1181" s="10" t="s">
        <v>1190</v>
      </c>
      <c r="E1181" s="20" t="s">
        <v>1191</v>
      </c>
      <c r="F1181" s="12" t="s">
        <v>1192</v>
      </c>
      <c r="G1181" s="12" t="s">
        <v>31</v>
      </c>
      <c r="H1181" s="12" t="s">
        <v>31</v>
      </c>
      <c r="I1181" s="12" t="b">
        <f>VLOOKUP(H1181,'Partner info'!$A$3:$B$100,2,FALSE)</f>
        <v>1</v>
      </c>
      <c r="J1181" s="13" t="s">
        <v>24</v>
      </c>
      <c r="K1181" s="14" t="s">
        <v>25</v>
      </c>
      <c r="L1181" s="15" t="s">
        <v>286</v>
      </c>
      <c r="M1181" s="16" t="s">
        <v>3188</v>
      </c>
      <c r="N1181" s="16" t="s">
        <v>3170</v>
      </c>
      <c r="O1181" s="12">
        <v>2500</v>
      </c>
      <c r="P1181" s="12">
        <v>700</v>
      </c>
      <c r="Q1181" s="21" t="s">
        <v>52</v>
      </c>
      <c r="R1181" s="18" t="b">
        <v>0</v>
      </c>
      <c r="S1181" s="18" t="b">
        <v>0</v>
      </c>
      <c r="T1181" s="18" t="b">
        <v>1</v>
      </c>
      <c r="U1181" s="18" t="b">
        <v>1</v>
      </c>
    </row>
    <row r="1182" spans="1:21" ht="12.75">
      <c r="A1182" s="1" t="e">
        <f t="shared" ca="1" si="79"/>
        <v>#NAME?</v>
      </c>
      <c r="B1182" s="19">
        <v>45061</v>
      </c>
      <c r="C1182" s="22">
        <v>89003186</v>
      </c>
      <c r="D1182" s="10" t="s">
        <v>2545</v>
      </c>
      <c r="E1182" s="11" t="str">
        <f>CONCATENATE("https://fjong.com/admin/pages/edit-",LEFT(D1182,FIND(".",D1182) - 1),"/",D1182)</f>
        <v>https://fjong.com/admin/pages/edit-outfit/outfit.e7badb6799c6447c9df6fb446d00aefb</v>
      </c>
      <c r="F1182" s="23" t="s">
        <v>2546</v>
      </c>
      <c r="G1182" s="23" t="s">
        <v>618</v>
      </c>
      <c r="H1182" s="12" t="s">
        <v>573</v>
      </c>
      <c r="I1182" s="12" t="b">
        <f>VLOOKUP(H1182,'Partner info'!$A$3:$B$100,2,FALSE)</f>
        <v>1</v>
      </c>
      <c r="J1182" s="13" t="s">
        <v>24</v>
      </c>
      <c r="K1182" s="14" t="s">
        <v>25</v>
      </c>
      <c r="L1182" s="15" t="s">
        <v>286</v>
      </c>
      <c r="M1182" s="16" t="s">
        <v>3192</v>
      </c>
      <c r="N1182" s="16" t="s">
        <v>3170</v>
      </c>
      <c r="O1182" s="12">
        <v>3500</v>
      </c>
      <c r="P1182" s="12">
        <v>1000</v>
      </c>
      <c r="Q1182" s="21" t="s">
        <v>52</v>
      </c>
      <c r="R1182" s="18" t="b">
        <v>0</v>
      </c>
      <c r="S1182" s="18" t="b">
        <v>0</v>
      </c>
      <c r="T1182" s="18" t="b">
        <v>1</v>
      </c>
      <c r="U1182" s="18" t="b">
        <v>1</v>
      </c>
    </row>
    <row r="1183" spans="1:21" ht="12.75">
      <c r="A1183" s="1" t="e">
        <f t="shared" ca="1" si="79"/>
        <v>#NAME?</v>
      </c>
      <c r="B1183" s="19" t="s">
        <v>20</v>
      </c>
      <c r="C1183" s="9" t="s">
        <v>1948</v>
      </c>
      <c r="D1183" s="10" t="s">
        <v>1949</v>
      </c>
      <c r="E1183" s="20" t="str">
        <f>CONCATENATE("https://fjong.com/admin/pages/edit-",LEFT(D1183,FIND(".",D1183) - 1),"/",D1183)</f>
        <v>https://fjong.com/admin/pages/edit-outfit/outfit.e7ca650307ef49db951d1861eeead62b</v>
      </c>
      <c r="F1183" s="12" t="s">
        <v>1950</v>
      </c>
      <c r="G1183" s="12" t="s">
        <v>1951</v>
      </c>
      <c r="H1183" s="12" t="s">
        <v>57</v>
      </c>
      <c r="I1183" s="12" t="b">
        <f>VLOOKUP(H1183,'Partner info'!$A$3:$B$100,2,FALSE)</f>
        <v>1</v>
      </c>
      <c r="J1183" s="13" t="s">
        <v>24</v>
      </c>
      <c r="K1183" s="14" t="s">
        <v>25</v>
      </c>
      <c r="L1183" s="15" t="s">
        <v>286</v>
      </c>
      <c r="M1183" s="16" t="s">
        <v>3195</v>
      </c>
      <c r="N1183" s="16" t="s">
        <v>3170</v>
      </c>
      <c r="O1183" s="12">
        <v>900</v>
      </c>
      <c r="P1183" s="12">
        <v>300</v>
      </c>
      <c r="Q1183" s="21" t="s">
        <v>52</v>
      </c>
      <c r="R1183" s="18" t="b">
        <v>0</v>
      </c>
      <c r="S1183" s="18" t="b">
        <v>0</v>
      </c>
      <c r="T1183" s="18" t="b">
        <v>1</v>
      </c>
      <c r="U1183" s="18" t="b">
        <v>1</v>
      </c>
    </row>
    <row r="1184" spans="1:21" ht="12.75">
      <c r="A1184" s="1"/>
      <c r="B1184" s="19">
        <v>44782</v>
      </c>
      <c r="C1184" s="9">
        <v>89003807</v>
      </c>
      <c r="D1184" s="10" t="s">
        <v>1796</v>
      </c>
      <c r="E1184" s="20" t="s">
        <v>1797</v>
      </c>
      <c r="F1184" s="12" t="s">
        <v>1798</v>
      </c>
      <c r="G1184" s="12" t="s">
        <v>199</v>
      </c>
      <c r="H1184" s="12" t="s">
        <v>199</v>
      </c>
      <c r="I1184" s="12" t="b">
        <f>VLOOKUP(H1184,'Partner info'!$A$3:$B$100,2,FALSE)</f>
        <v>1</v>
      </c>
      <c r="J1184" s="13" t="s">
        <v>24</v>
      </c>
      <c r="K1184" s="14" t="s">
        <v>25</v>
      </c>
      <c r="L1184" s="15" t="s">
        <v>338</v>
      </c>
      <c r="M1184" s="16"/>
      <c r="N1184" s="16" t="s">
        <v>3170</v>
      </c>
      <c r="O1184" s="12">
        <v>3800</v>
      </c>
      <c r="P1184" s="12">
        <v>900</v>
      </c>
      <c r="Q1184" s="21" t="s">
        <v>52</v>
      </c>
      <c r="R1184" s="18" t="b">
        <v>0</v>
      </c>
      <c r="S1184" s="18" t="b">
        <v>0</v>
      </c>
      <c r="T1184" s="18" t="b">
        <v>1</v>
      </c>
      <c r="U1184" s="18" t="b">
        <v>1</v>
      </c>
    </row>
    <row r="1185" spans="1:21" ht="12.75">
      <c r="A1185" s="1" t="e">
        <f t="shared" ref="A1185:A1299" ca="1" si="80">IF(K1185="Yes",_xludf.IMAGE("https://i.imgur.com/fKx8ugK.png",3),IF(K1185="Not found",_xludf.IMAGE("https://i.imgur.com/NnPyonJ.png",3),IF(K1185="",_xludf.IMAGE("https://i.imgur.com/x4IXK6M.png",3))))</f>
        <v>#NAME?</v>
      </c>
      <c r="B1185" s="19">
        <v>44789</v>
      </c>
      <c r="C1185" s="9">
        <v>88101154</v>
      </c>
      <c r="D1185" s="10" t="s">
        <v>529</v>
      </c>
      <c r="E1185" s="20" t="s">
        <v>530</v>
      </c>
      <c r="F1185" s="12" t="s">
        <v>531</v>
      </c>
      <c r="G1185" s="12" t="s">
        <v>532</v>
      </c>
      <c r="H1185" s="12" t="s">
        <v>57</v>
      </c>
      <c r="I1185" s="12" t="b">
        <f>VLOOKUP(H1185,'Partner info'!$A$3:$B$100,2,FALSE)</f>
        <v>1</v>
      </c>
      <c r="J1185" s="13" t="s">
        <v>24</v>
      </c>
      <c r="K1185" s="14" t="s">
        <v>25</v>
      </c>
      <c r="L1185" s="15" t="s">
        <v>286</v>
      </c>
      <c r="M1185" s="16" t="s">
        <v>473</v>
      </c>
      <c r="N1185" s="16" t="s">
        <v>3170</v>
      </c>
      <c r="O1185" s="12">
        <v>900</v>
      </c>
      <c r="P1185" s="12">
        <v>300</v>
      </c>
      <c r="Q1185" s="21" t="s">
        <v>52</v>
      </c>
      <c r="R1185" s="18" t="b">
        <v>0</v>
      </c>
      <c r="S1185" s="18" t="b">
        <v>0</v>
      </c>
      <c r="T1185" s="18" t="b">
        <v>1</v>
      </c>
      <c r="U1185" s="18" t="b">
        <v>1</v>
      </c>
    </row>
    <row r="1186" spans="1:21" ht="12.75">
      <c r="A1186" s="1" t="e">
        <f t="shared" ca="1" si="80"/>
        <v>#NAME?</v>
      </c>
      <c r="B1186" s="9" t="s">
        <v>3078</v>
      </c>
      <c r="C1186" s="22">
        <v>89006814</v>
      </c>
      <c r="D1186" s="10" t="s">
        <v>3378</v>
      </c>
      <c r="E1186" s="11" t="str">
        <f>CONCATENATE("https://fjong.com/admin/pages/edit-",LEFT(D1186,FIND(".",D1186) - 1),"/",D1186)</f>
        <v>https://fjong.com/admin/pages/edit-outfit/outfit.e8bc2a3b91ad4a7c8745b2eb4031dd09</v>
      </c>
      <c r="F1186" s="23" t="s">
        <v>3379</v>
      </c>
      <c r="G1186" s="23" t="s">
        <v>508</v>
      </c>
      <c r="H1186" s="12" t="s">
        <v>1293</v>
      </c>
      <c r="I1186" s="12" t="b">
        <f>VLOOKUP(H1186,'Partner info'!$A$3:$B$100,2,FALSE)</f>
        <v>1</v>
      </c>
      <c r="J1186" s="13" t="s">
        <v>24</v>
      </c>
      <c r="K1186" s="14" t="s">
        <v>25</v>
      </c>
      <c r="L1186" s="15" t="s">
        <v>338</v>
      </c>
      <c r="M1186" s="16"/>
      <c r="N1186" s="16" t="s">
        <v>3170</v>
      </c>
      <c r="O1186" s="12">
        <v>4650</v>
      </c>
      <c r="P1186" s="12">
        <v>1400</v>
      </c>
      <c r="Q1186" s="21" t="s">
        <v>52</v>
      </c>
      <c r="R1186" s="18" t="b">
        <v>0</v>
      </c>
      <c r="S1186" s="18" t="b">
        <v>0</v>
      </c>
      <c r="T1186" s="18" t="b">
        <v>1</v>
      </c>
      <c r="U1186" s="18" t="b">
        <v>1</v>
      </c>
    </row>
    <row r="1187" spans="1:21" ht="12.75">
      <c r="A1187" s="1" t="e">
        <f t="shared" ca="1" si="80"/>
        <v>#NAME?</v>
      </c>
      <c r="B1187" s="19">
        <v>44830</v>
      </c>
      <c r="C1187" s="9">
        <v>10688846</v>
      </c>
      <c r="D1187" s="10" t="s">
        <v>1643</v>
      </c>
      <c r="E1187" s="20" t="s">
        <v>1644</v>
      </c>
      <c r="F1187" s="12" t="s">
        <v>1645</v>
      </c>
      <c r="G1187" s="12" t="s">
        <v>31</v>
      </c>
      <c r="H1187" s="12" t="s">
        <v>32</v>
      </c>
      <c r="I1187" s="12" t="b">
        <f>VLOOKUP(H1187,'Partner info'!$A$3:$B$100,2,FALSE)</f>
        <v>1</v>
      </c>
      <c r="J1187" s="13" t="s">
        <v>24</v>
      </c>
      <c r="K1187" s="14" t="s">
        <v>25</v>
      </c>
      <c r="L1187" s="15" t="s">
        <v>286</v>
      </c>
      <c r="M1187" s="16" t="s">
        <v>473</v>
      </c>
      <c r="N1187" s="16" t="s">
        <v>3170</v>
      </c>
      <c r="O1187" s="12">
        <v>1700</v>
      </c>
      <c r="P1187" s="12">
        <v>500</v>
      </c>
      <c r="Q1187" s="21" t="s">
        <v>52</v>
      </c>
      <c r="R1187" s="18" t="b">
        <v>0</v>
      </c>
      <c r="S1187" s="18" t="b">
        <v>0</v>
      </c>
      <c r="T1187" s="18" t="b">
        <v>1</v>
      </c>
      <c r="U1187" s="18" t="b">
        <v>1</v>
      </c>
    </row>
    <row r="1188" spans="1:21" ht="12.75">
      <c r="A1188" s="1" t="e">
        <f t="shared" ca="1" si="80"/>
        <v>#NAME?</v>
      </c>
      <c r="B1188" s="9" t="s">
        <v>3078</v>
      </c>
      <c r="C1188" s="22">
        <v>88101090</v>
      </c>
      <c r="D1188" s="10" t="s">
        <v>3292</v>
      </c>
      <c r="E1188" s="11" t="str">
        <f>CONCATENATE("https://fjong.com/admin/pages/edit-",LEFT(D1188,FIND(".",D1188) - 1),"/",D1188)</f>
        <v>https://fjong.com/admin/pages/edit-outfit/outfit.e94be40cf46643c59bc777a9cb3f58fa</v>
      </c>
      <c r="F1188" s="23" t="s">
        <v>3293</v>
      </c>
      <c r="G1188" s="23" t="s">
        <v>740</v>
      </c>
      <c r="H1188" s="12" t="s">
        <v>57</v>
      </c>
      <c r="I1188" s="12" t="b">
        <f>VLOOKUP(H1188,'Partner info'!$A$3:$B$100,2,FALSE)</f>
        <v>1</v>
      </c>
      <c r="J1188" s="13" t="s">
        <v>24</v>
      </c>
      <c r="K1188" s="14" t="s">
        <v>25</v>
      </c>
      <c r="L1188" s="15" t="s">
        <v>286</v>
      </c>
      <c r="M1188" s="16" t="s">
        <v>473</v>
      </c>
      <c r="N1188" s="16" t="s">
        <v>3170</v>
      </c>
      <c r="O1188" s="12">
        <v>600</v>
      </c>
      <c r="P1188" s="12">
        <v>250</v>
      </c>
      <c r="Q1188" s="21" t="s">
        <v>52</v>
      </c>
      <c r="R1188" s="18" t="b">
        <v>0</v>
      </c>
      <c r="S1188" s="18" t="b">
        <v>0</v>
      </c>
      <c r="T1188" s="18" t="b">
        <v>1</v>
      </c>
      <c r="U1188" s="18" t="b">
        <v>1</v>
      </c>
    </row>
    <row r="1189" spans="1:21" ht="12.75">
      <c r="A1189" s="1" t="e">
        <f t="shared" ca="1" si="80"/>
        <v>#NAME?</v>
      </c>
      <c r="B1189" s="19">
        <v>45272</v>
      </c>
      <c r="C1189" s="22">
        <v>88001798</v>
      </c>
      <c r="D1189" s="10" t="s">
        <v>2020</v>
      </c>
      <c r="E1189" s="11" t="str">
        <f>CONCATENATE("https://fjong.com/admin/pages/edit-",LEFT(D1189,FIND(".",D1189) - 1),"/",D1189)</f>
        <v>https://fjong.com/admin/pages/edit-outfit/outfit.e965f8f929a345ecab825313cd4b3f24</v>
      </c>
      <c r="F1189" s="23" t="s">
        <v>2021</v>
      </c>
      <c r="G1189" s="23" t="s">
        <v>1959</v>
      </c>
      <c r="H1189" s="12" t="s">
        <v>170</v>
      </c>
      <c r="I1189" s="12" t="b">
        <f>VLOOKUP(H1189,'Partner info'!$A$3:$B$100,2,FALSE)</f>
        <v>1</v>
      </c>
      <c r="J1189" s="13" t="s">
        <v>24</v>
      </c>
      <c r="K1189" s="14" t="s">
        <v>25</v>
      </c>
      <c r="L1189" s="15" t="s">
        <v>286</v>
      </c>
      <c r="M1189" s="16" t="s">
        <v>473</v>
      </c>
      <c r="N1189" s="16" t="s">
        <v>3170</v>
      </c>
      <c r="O1189" s="12">
        <v>1400</v>
      </c>
      <c r="P1189" s="12">
        <v>400</v>
      </c>
      <c r="Q1189" s="21" t="s">
        <v>52</v>
      </c>
      <c r="R1189" s="18" t="b">
        <v>0</v>
      </c>
      <c r="S1189" s="18" t="b">
        <v>0</v>
      </c>
      <c r="T1189" s="18" t="b">
        <v>1</v>
      </c>
      <c r="U1189" s="18" t="b">
        <v>1</v>
      </c>
    </row>
    <row r="1190" spans="1:21" ht="12.75">
      <c r="A1190" s="1" t="e">
        <f t="shared" ca="1" si="80"/>
        <v>#NAME?</v>
      </c>
      <c r="B1190" s="9" t="s">
        <v>20</v>
      </c>
      <c r="C1190" s="24" t="s">
        <v>1989</v>
      </c>
      <c r="D1190" s="25" t="s">
        <v>1990</v>
      </c>
      <c r="E1190" s="11" t="str">
        <f>CONCATENATE("https://fjong.com/admin/pages/edit-",LEFT(D1190,FIND(".",D1190) - 1),"/",D1190)</f>
        <v>https://fjong.com/admin/pages/edit-outfit/outfit.e970ed3f6ffc48a1805fc82d98ef7981</v>
      </c>
      <c r="F1190" s="26" t="s">
        <v>1991</v>
      </c>
      <c r="G1190" s="26" t="s">
        <v>31</v>
      </c>
      <c r="H1190" s="26" t="s">
        <v>32</v>
      </c>
      <c r="I1190" s="12" t="b">
        <f>VLOOKUP(H1190,'Partner info'!$A$3:$B$100,2,FALSE)</f>
        <v>1</v>
      </c>
      <c r="J1190" s="13" t="s">
        <v>24</v>
      </c>
      <c r="K1190" s="14" t="s">
        <v>25</v>
      </c>
      <c r="L1190" s="15" t="s">
        <v>286</v>
      </c>
      <c r="M1190" s="16" t="s">
        <v>473</v>
      </c>
      <c r="N1190" s="16" t="s">
        <v>3170</v>
      </c>
      <c r="O1190" s="12">
        <v>2500</v>
      </c>
      <c r="P1190" s="12">
        <v>650</v>
      </c>
      <c r="Q1190" s="21" t="s">
        <v>52</v>
      </c>
      <c r="R1190" s="18" t="b">
        <v>0</v>
      </c>
      <c r="S1190" s="18" t="b">
        <v>0</v>
      </c>
      <c r="T1190" s="18" t="b">
        <v>1</v>
      </c>
      <c r="U1190" s="18" t="b">
        <v>1</v>
      </c>
    </row>
    <row r="1191" spans="1:21" ht="12.75">
      <c r="A1191" s="1" t="e">
        <f t="shared" ca="1" si="80"/>
        <v>#NAME?</v>
      </c>
      <c r="B1191" s="57">
        <v>45272</v>
      </c>
      <c r="C1191" s="74">
        <v>89001927</v>
      </c>
      <c r="D1191" s="44" t="s">
        <v>1890</v>
      </c>
      <c r="E1191" s="45" t="str">
        <f>CONCATENATE("https://fjong.com/admin/pages/edit-",LEFT(D1191,FIND(".",D1191) - 1),"/",D1191)</f>
        <v>https://fjong.com/admin/pages/edit-outfit/outfit.e9754e1dba324755a1e327c3105fd036</v>
      </c>
      <c r="F1191" s="75" t="s">
        <v>482</v>
      </c>
      <c r="G1191" s="75" t="s">
        <v>483</v>
      </c>
      <c r="H1191" s="46" t="s">
        <v>483</v>
      </c>
      <c r="I1191" s="46" t="b">
        <f>VLOOKUP(H1191,'Partner info'!$A$3:$B$100,2,FALSE)</f>
        <v>0</v>
      </c>
      <c r="J1191" s="47" t="s">
        <v>24</v>
      </c>
      <c r="K1191" s="14" t="s">
        <v>25</v>
      </c>
      <c r="L1191" s="15" t="s">
        <v>286</v>
      </c>
      <c r="M1191" s="16" t="s">
        <v>1548</v>
      </c>
      <c r="N1191" s="16" t="s">
        <v>3170</v>
      </c>
      <c r="O1191" s="12">
        <v>4700</v>
      </c>
      <c r="P1191" s="12">
        <v>1500</v>
      </c>
      <c r="Q1191" s="21" t="s">
        <v>52</v>
      </c>
      <c r="R1191" s="18" t="b">
        <v>0</v>
      </c>
      <c r="S1191" s="18" t="b">
        <v>0</v>
      </c>
      <c r="T1191" s="18" t="b">
        <v>1</v>
      </c>
      <c r="U1191" s="18" t="b">
        <v>1</v>
      </c>
    </row>
    <row r="1192" spans="1:21" ht="12.75">
      <c r="A1192" s="1" t="e">
        <f t="shared" ca="1" si="80"/>
        <v>#NAME?</v>
      </c>
      <c r="B1192" s="19">
        <v>45272</v>
      </c>
      <c r="C1192" s="22">
        <v>88101358</v>
      </c>
      <c r="D1192" s="10" t="s">
        <v>1032</v>
      </c>
      <c r="E1192" s="11" t="str">
        <f>CONCATENATE("https://fjong.com/admin/pages/edit-",LEFT(D1192,FIND(".",D1192) - 1),"/",D1192)</f>
        <v>https://fjong.com/admin/pages/edit-outfit/outfit.e9b47e8df7c246008b1eda319eb314ad</v>
      </c>
      <c r="F1192" s="23" t="s">
        <v>1033</v>
      </c>
      <c r="G1192" s="23" t="s">
        <v>987</v>
      </c>
      <c r="H1192" s="12" t="s">
        <v>49</v>
      </c>
      <c r="I1192" s="12" t="b">
        <f>VLOOKUP(H1192,'Partner info'!$A$3:$B$100,2,FALSE)</f>
        <v>1</v>
      </c>
      <c r="J1192" s="13" t="s">
        <v>24</v>
      </c>
      <c r="K1192" s="14" t="s">
        <v>25</v>
      </c>
      <c r="L1192" s="15" t="s">
        <v>445</v>
      </c>
      <c r="M1192" s="16"/>
      <c r="N1192" s="16" t="s">
        <v>2318</v>
      </c>
      <c r="O1192" s="12"/>
      <c r="P1192" s="12"/>
      <c r="Q1192" s="12"/>
      <c r="R1192" s="18" t="b">
        <v>0</v>
      </c>
      <c r="S1192" s="18" t="b">
        <v>0</v>
      </c>
      <c r="T1192" s="18" t="b">
        <v>1</v>
      </c>
      <c r="U1192" s="18" t="b">
        <v>1</v>
      </c>
    </row>
    <row r="1193" spans="1:21" ht="12.75">
      <c r="A1193" s="1" t="e">
        <f t="shared" ca="1" si="80"/>
        <v>#NAME?</v>
      </c>
      <c r="B1193" s="9" t="s">
        <v>3078</v>
      </c>
      <c r="C1193" s="22">
        <v>89005409</v>
      </c>
      <c r="D1193" s="10" t="s">
        <v>3262</v>
      </c>
      <c r="E1193" s="11" t="str">
        <f>CONCATENATE("https://fjong.com/admin/pages/edit-",LEFT(D1193,FIND(".",D1193) - 1),"/",D1193)</f>
        <v>https://fjong.com/admin/pages/edit-outfit/outfit.e9fc39730d8849d09d72b7686d545398</v>
      </c>
      <c r="F1193" s="23" t="s">
        <v>3263</v>
      </c>
      <c r="G1193" s="23" t="s">
        <v>1196</v>
      </c>
      <c r="H1193" s="12" t="s">
        <v>313</v>
      </c>
      <c r="I1193" s="12" t="b">
        <f>VLOOKUP(H1193,'Partner info'!$A$3:$B$100,2,FALSE)</f>
        <v>1</v>
      </c>
      <c r="J1193" s="13" t="s">
        <v>24</v>
      </c>
      <c r="K1193" s="14" t="s">
        <v>25</v>
      </c>
      <c r="L1193" s="15" t="s">
        <v>445</v>
      </c>
      <c r="M1193" s="16"/>
      <c r="N1193" s="16" t="s">
        <v>2318</v>
      </c>
      <c r="O1193" s="12">
        <v>2100</v>
      </c>
      <c r="P1193" s="12">
        <v>600</v>
      </c>
      <c r="Q1193" s="21" t="s">
        <v>52</v>
      </c>
      <c r="R1193" s="18" t="b">
        <v>0</v>
      </c>
      <c r="S1193" s="18" t="b">
        <v>0</v>
      </c>
      <c r="T1193" s="18" t="b">
        <v>1</v>
      </c>
      <c r="U1193" s="18" t="b">
        <v>1</v>
      </c>
    </row>
    <row r="1194" spans="1:21" ht="12.75">
      <c r="A1194" s="1" t="e">
        <f t="shared" ca="1" si="80"/>
        <v>#NAME?</v>
      </c>
      <c r="B1194" s="19" t="s">
        <v>20</v>
      </c>
      <c r="C1194" s="9" t="s">
        <v>1992</v>
      </c>
      <c r="D1194" s="10" t="s">
        <v>1993</v>
      </c>
      <c r="E1194" s="20" t="str">
        <f>CONCATENATE("https://fjong.com/admin/pages/edit-",LEFT(D1194,FIND(".",D1194) - 1),"/",D1194)</f>
        <v>https://fjong.com/admin/pages/edit-outfit/outfit.ea213443441e43dca2bd1ac83c9636a1</v>
      </c>
      <c r="F1194" s="12" t="s">
        <v>1994</v>
      </c>
      <c r="G1194" s="12" t="s">
        <v>523</v>
      </c>
      <c r="H1194" s="12" t="s">
        <v>57</v>
      </c>
      <c r="I1194" s="12" t="b">
        <f>VLOOKUP(H1194,'Partner info'!$A$3:$B$100,2,FALSE)</f>
        <v>1</v>
      </c>
      <c r="J1194" s="13" t="s">
        <v>24</v>
      </c>
      <c r="K1194" s="14" t="s">
        <v>25</v>
      </c>
      <c r="L1194" s="15" t="s">
        <v>445</v>
      </c>
      <c r="M1194" s="16"/>
      <c r="N1194" s="16" t="s">
        <v>2318</v>
      </c>
      <c r="O1194" s="12">
        <v>2100</v>
      </c>
      <c r="P1194" s="12">
        <v>600</v>
      </c>
      <c r="Q1194" s="21" t="s">
        <v>52</v>
      </c>
      <c r="R1194" s="18" t="b">
        <v>0</v>
      </c>
      <c r="S1194" s="18" t="b">
        <v>0</v>
      </c>
      <c r="T1194" s="18" t="b">
        <v>1</v>
      </c>
      <c r="U1194" s="18" t="b">
        <v>1</v>
      </c>
    </row>
    <row r="1195" spans="1:21" ht="12.75">
      <c r="A1195" s="1" t="e">
        <f t="shared" ca="1" si="80"/>
        <v>#NAME?</v>
      </c>
      <c r="B1195" s="9" t="s">
        <v>295</v>
      </c>
      <c r="C1195" s="22">
        <v>88000469</v>
      </c>
      <c r="D1195" s="23" t="s">
        <v>420</v>
      </c>
      <c r="E1195" s="11" t="str">
        <f>CONCATENATE("https://fjong.com/admin/pages/edit-",LEFT(D1195,FIND(".",D1195) - 1),"/",D1195)</f>
        <v>https://fjong.com/admin/pages/edit-outfit/outfit.eb2d7f4e04d648ab98ccc7a46934c459</v>
      </c>
      <c r="F1195" s="23" t="s">
        <v>421</v>
      </c>
      <c r="G1195" s="23" t="s">
        <v>364</v>
      </c>
      <c r="H1195" s="12" t="s">
        <v>32</v>
      </c>
      <c r="I1195" s="12" t="b">
        <f>VLOOKUP(H1195,'Partner info'!$A$3:$B$100,2,FALSE)</f>
        <v>1</v>
      </c>
      <c r="J1195" s="13" t="s">
        <v>24</v>
      </c>
      <c r="K1195" s="14" t="s">
        <v>25</v>
      </c>
      <c r="L1195" s="15" t="s">
        <v>445</v>
      </c>
      <c r="M1195" s="16"/>
      <c r="N1195" s="16" t="s">
        <v>2318</v>
      </c>
      <c r="O1195" s="12">
        <v>2500</v>
      </c>
      <c r="P1195" s="12">
        <v>650</v>
      </c>
      <c r="Q1195" s="21" t="s">
        <v>52</v>
      </c>
      <c r="R1195" s="18" t="b">
        <v>0</v>
      </c>
      <c r="S1195" s="18" t="b">
        <v>0</v>
      </c>
      <c r="T1195" s="18" t="b">
        <v>1</v>
      </c>
      <c r="U1195" s="18" t="b">
        <v>1</v>
      </c>
    </row>
    <row r="1196" spans="1:21" ht="12.75">
      <c r="A1196" s="1" t="e">
        <f t="shared" ca="1" si="80"/>
        <v>#NAME?</v>
      </c>
      <c r="B1196" s="19">
        <v>45188</v>
      </c>
      <c r="C1196" s="22">
        <v>89004353</v>
      </c>
      <c r="D1196" s="10" t="s">
        <v>2411</v>
      </c>
      <c r="E1196" s="11" t="str">
        <f>CONCATENATE("https://fjong.com/admin/pages/edit-",LEFT(D1196,FIND(".",D1196) - 1),"/",D1196)</f>
        <v>https://fjong.com/admin/pages/edit-outfit/outfit.eb39c454028146d19c446b833c81ae3b</v>
      </c>
      <c r="F1196" s="23" t="s">
        <v>2412</v>
      </c>
      <c r="G1196" s="23" t="s">
        <v>2219</v>
      </c>
      <c r="H1196" s="12" t="s">
        <v>573</v>
      </c>
      <c r="I1196" s="12" t="b">
        <f>VLOOKUP(H1196,'Partner info'!$A$3:$B$100,2,FALSE)</f>
        <v>1</v>
      </c>
      <c r="J1196" s="13" t="s">
        <v>24</v>
      </c>
      <c r="K1196" s="14" t="s">
        <v>25</v>
      </c>
      <c r="L1196" s="15" t="s">
        <v>445</v>
      </c>
      <c r="M1196" s="16"/>
      <c r="N1196" s="16" t="s">
        <v>2318</v>
      </c>
      <c r="O1196" s="12">
        <v>2300</v>
      </c>
      <c r="P1196" s="12">
        <v>600</v>
      </c>
      <c r="Q1196" s="12"/>
      <c r="R1196" s="18" t="b">
        <v>0</v>
      </c>
      <c r="S1196" s="18" t="b">
        <v>0</v>
      </c>
      <c r="T1196" s="18" t="b">
        <v>1</v>
      </c>
      <c r="U1196" s="18" t="b">
        <v>1</v>
      </c>
    </row>
    <row r="1197" spans="1:21" ht="12.75">
      <c r="A1197" s="1" t="e">
        <f t="shared" ca="1" si="80"/>
        <v>#NAME?</v>
      </c>
      <c r="B1197" s="19" t="s">
        <v>20</v>
      </c>
      <c r="C1197" s="9">
        <v>88100755</v>
      </c>
      <c r="D1197" s="10" t="s">
        <v>91</v>
      </c>
      <c r="E1197" s="20" t="str">
        <f>CONCATENATE("https://fjong.com/admin/pages/edit-",LEFT(D1197,FIND(".",D1197) - 1),"/",D1197)</f>
        <v>https://fjong.com/admin/pages/edit-outfit/outfit.eb3d4297e4c24b7ea3b5d0361d80db29</v>
      </c>
      <c r="F1197" s="12" t="s">
        <v>92</v>
      </c>
      <c r="G1197" s="12" t="s">
        <v>93</v>
      </c>
      <c r="H1197" s="12" t="s">
        <v>57</v>
      </c>
      <c r="I1197" s="12" t="b">
        <f>VLOOKUP(H1197,'Partner info'!$A$3:$B$100,2,FALSE)</f>
        <v>1</v>
      </c>
      <c r="J1197" s="13" t="s">
        <v>24</v>
      </c>
      <c r="K1197" s="14" t="s">
        <v>25</v>
      </c>
      <c r="L1197" s="15" t="s">
        <v>445</v>
      </c>
      <c r="M1197" s="16"/>
      <c r="N1197" s="16" t="s">
        <v>2318</v>
      </c>
      <c r="O1197" s="12">
        <v>1900</v>
      </c>
      <c r="P1197" s="12">
        <v>500</v>
      </c>
      <c r="Q1197" s="12"/>
      <c r="R1197" s="18" t="b">
        <v>0</v>
      </c>
      <c r="S1197" s="18" t="b">
        <v>0</v>
      </c>
      <c r="T1197" s="18" t="b">
        <v>1</v>
      </c>
      <c r="U1197" s="18" t="b">
        <v>1</v>
      </c>
    </row>
    <row r="1198" spans="1:21" ht="12.75">
      <c r="A1198" s="1" t="e">
        <f t="shared" ca="1" si="80"/>
        <v>#NAME?</v>
      </c>
      <c r="B1198" s="9" t="s">
        <v>20</v>
      </c>
      <c r="C1198" s="9">
        <v>88100263</v>
      </c>
      <c r="D1198" s="10" t="s">
        <v>677</v>
      </c>
      <c r="E1198" s="11" t="str">
        <f>CONCATENATE("https://fjong.com/admin/pages/edit-",LEFT(D1198,FIND(".",D1198) - 1),"/",D1198)</f>
        <v>https://fjong.com/admin/pages/edit-outfit/outfit.eb4191b3e52b4a949d26b54262bd6c04</v>
      </c>
      <c r="F1198" s="12" t="s">
        <v>678</v>
      </c>
      <c r="G1198" s="12" t="s">
        <v>596</v>
      </c>
      <c r="H1198" s="12" t="s">
        <v>32</v>
      </c>
      <c r="I1198" s="12" t="b">
        <f>VLOOKUP(H1198,'Partner info'!$A$3:$B$100,2,FALSE)</f>
        <v>1</v>
      </c>
      <c r="J1198" s="13" t="s">
        <v>24</v>
      </c>
      <c r="K1198" s="14" t="s">
        <v>25</v>
      </c>
      <c r="L1198" s="15" t="s">
        <v>445</v>
      </c>
      <c r="M1198" s="16"/>
      <c r="N1198" s="16" t="s">
        <v>2318</v>
      </c>
      <c r="O1198" s="12">
        <v>2300</v>
      </c>
      <c r="P1198" s="21">
        <v>600</v>
      </c>
      <c r="Q1198" s="21" t="s">
        <v>52</v>
      </c>
      <c r="R1198" s="18" t="b">
        <v>0</v>
      </c>
      <c r="S1198" s="18" t="b">
        <v>0</v>
      </c>
      <c r="T1198" s="18" t="b">
        <v>1</v>
      </c>
      <c r="U1198" s="18" t="b">
        <v>1</v>
      </c>
    </row>
    <row r="1199" spans="1:21" ht="12.75">
      <c r="A1199" s="1" t="e">
        <f t="shared" ca="1" si="80"/>
        <v>#NAME?</v>
      </c>
      <c r="B1199" s="19">
        <v>45184</v>
      </c>
      <c r="C1199" s="22">
        <v>88200709</v>
      </c>
      <c r="D1199" s="81" t="s">
        <v>1900</v>
      </c>
      <c r="E1199" s="11" t="str">
        <f>CONCATENATE("https://fjong.com/admin/pages/edit-",LEFT(D1199,FIND(".",D1199) - 1),"/",D1199)</f>
        <v>https://fjong.com/admin/pages/edit-outfit/outfit.eb44a5eb77a84639aa41db626a2dfe16</v>
      </c>
      <c r="F1199" s="82" t="s">
        <v>1901</v>
      </c>
      <c r="G1199" s="23" t="s">
        <v>117</v>
      </c>
      <c r="H1199" s="83" t="s">
        <v>117</v>
      </c>
      <c r="I1199" s="12" t="b">
        <f>VLOOKUP(H1199,'Partner info'!$A$3:$B$100,2,FALSE)</f>
        <v>1</v>
      </c>
      <c r="J1199" s="13" t="s">
        <v>24</v>
      </c>
      <c r="K1199" s="14" t="s">
        <v>25</v>
      </c>
      <c r="L1199" s="15" t="s">
        <v>445</v>
      </c>
      <c r="M1199" s="16"/>
      <c r="N1199" s="16" t="s">
        <v>2318</v>
      </c>
      <c r="O1199" s="12">
        <v>1900</v>
      </c>
      <c r="P1199" s="12">
        <v>500</v>
      </c>
      <c r="Q1199" s="12"/>
      <c r="R1199" s="18" t="b">
        <v>0</v>
      </c>
      <c r="S1199" s="18" t="b">
        <v>0</v>
      </c>
      <c r="T1199" s="18" t="b">
        <v>1</v>
      </c>
      <c r="U1199" s="18" t="b">
        <v>1</v>
      </c>
    </row>
    <row r="1200" spans="1:21" ht="12.75">
      <c r="A1200" s="1" t="e">
        <f t="shared" ca="1" si="80"/>
        <v>#NAME?</v>
      </c>
      <c r="B1200" s="19">
        <v>45272</v>
      </c>
      <c r="C1200" s="22">
        <v>88101367</v>
      </c>
      <c r="D1200" s="10" t="s">
        <v>1519</v>
      </c>
      <c r="E1200" s="11" t="str">
        <f>CONCATENATE("https://fjong.com/admin/pages/edit-",LEFT(D1200,FIND(".",D1200) - 1),"/",D1200)</f>
        <v>https://fjong.com/admin/pages/edit-outfit/outfit.ec1435833bc34c22bd77854905506581</v>
      </c>
      <c r="F1200" s="23" t="s">
        <v>1520</v>
      </c>
      <c r="G1200" s="23" t="s">
        <v>31</v>
      </c>
      <c r="H1200" s="12" t="s">
        <v>49</v>
      </c>
      <c r="I1200" s="12" t="b">
        <f>VLOOKUP(H1200,'Partner info'!$A$3:$B$100,2,FALSE)</f>
        <v>1</v>
      </c>
      <c r="J1200" s="13" t="s">
        <v>24</v>
      </c>
      <c r="K1200" s="14" t="s">
        <v>25</v>
      </c>
      <c r="L1200" s="15" t="s">
        <v>445</v>
      </c>
      <c r="M1200" s="16"/>
      <c r="N1200" s="16" t="s">
        <v>2318</v>
      </c>
      <c r="O1200" s="12">
        <v>1900</v>
      </c>
      <c r="P1200" s="12">
        <v>500</v>
      </c>
      <c r="Q1200" s="12"/>
      <c r="R1200" s="18" t="b">
        <v>0</v>
      </c>
      <c r="S1200" s="18" t="b">
        <v>0</v>
      </c>
      <c r="T1200" s="18" t="b">
        <v>1</v>
      </c>
      <c r="U1200" s="18" t="b">
        <v>1</v>
      </c>
    </row>
    <row r="1201" spans="1:21" ht="12.75">
      <c r="A1201" s="1" t="e">
        <f t="shared" ca="1" si="80"/>
        <v>#NAME?</v>
      </c>
      <c r="B1201" s="9" t="s">
        <v>3078</v>
      </c>
      <c r="C1201" s="22">
        <v>89007562</v>
      </c>
      <c r="D1201" s="10" t="s">
        <v>3151</v>
      </c>
      <c r="E1201" s="11" t="str">
        <f>CONCATENATE("https://fjong.com/admin/pages/edit-",LEFT(D1201,FIND(".",D1201) - 1),"/",D1201)</f>
        <v>https://fjong.com/admin/pages/edit-outfit/outfit.ec4e28ac43174025b07e0083a270cc6f</v>
      </c>
      <c r="F1201" s="23" t="s">
        <v>3152</v>
      </c>
      <c r="G1201" s="23" t="s">
        <v>23</v>
      </c>
      <c r="H1201" s="12" t="s">
        <v>23</v>
      </c>
      <c r="I1201" s="12" t="b">
        <f>VLOOKUP(H1201,'Partner info'!$A$3:$B$100,2,FALSE)</f>
        <v>1</v>
      </c>
      <c r="J1201" s="13" t="s">
        <v>24</v>
      </c>
      <c r="K1201" s="14" t="s">
        <v>25</v>
      </c>
      <c r="L1201" s="15" t="s">
        <v>445</v>
      </c>
      <c r="M1201" s="16"/>
      <c r="N1201" s="16" t="s">
        <v>2318</v>
      </c>
      <c r="O1201" s="12">
        <v>1800</v>
      </c>
      <c r="P1201" s="12">
        <v>500</v>
      </c>
      <c r="Q1201" s="12"/>
      <c r="R1201" s="18" t="b">
        <v>0</v>
      </c>
      <c r="S1201" s="18" t="b">
        <v>0</v>
      </c>
      <c r="T1201" s="18" t="b">
        <v>1</v>
      </c>
      <c r="U1201" s="18" t="b">
        <v>1</v>
      </c>
    </row>
    <row r="1202" spans="1:21" ht="12.75">
      <c r="A1202" s="1" t="e">
        <f t="shared" ca="1" si="80"/>
        <v>#NAME?</v>
      </c>
      <c r="B1202" s="9" t="s">
        <v>3078</v>
      </c>
      <c r="C1202" s="22">
        <v>88200223</v>
      </c>
      <c r="D1202" s="10" t="s">
        <v>3346</v>
      </c>
      <c r="E1202" s="11" t="str">
        <f>CONCATENATE("https://fjong.com/admin/pages/edit-",LEFT(D1202,FIND(".",D1202) - 1),"/",D1202)</f>
        <v>https://fjong.com/admin/pages/edit-outfit/outfit.ec87b55bde6b4306bd6da6f9c00c0169</v>
      </c>
      <c r="F1202" s="23" t="s">
        <v>3347</v>
      </c>
      <c r="G1202" s="23" t="s">
        <v>1132</v>
      </c>
      <c r="H1202" s="12" t="s">
        <v>1132</v>
      </c>
      <c r="I1202" s="12" t="b">
        <f>VLOOKUP(H1202,'Partner info'!$A$3:$B$100,2,FALSE)</f>
        <v>1</v>
      </c>
      <c r="J1202" s="13" t="s">
        <v>24</v>
      </c>
      <c r="K1202" s="14" t="s">
        <v>25</v>
      </c>
      <c r="L1202" s="15" t="s">
        <v>445</v>
      </c>
      <c r="M1202" s="16"/>
      <c r="N1202" s="16" t="s">
        <v>2318</v>
      </c>
      <c r="O1202" s="12">
        <v>2300</v>
      </c>
      <c r="P1202" s="12">
        <v>600</v>
      </c>
      <c r="Q1202" s="12"/>
      <c r="R1202" s="18" t="b">
        <v>0</v>
      </c>
      <c r="S1202" s="18" t="b">
        <v>0</v>
      </c>
      <c r="T1202" s="18" t="b">
        <v>1</v>
      </c>
      <c r="U1202" s="18" t="b">
        <v>1</v>
      </c>
    </row>
    <row r="1203" spans="1:21" ht="12.75">
      <c r="A1203" s="1" t="e">
        <f t="shared" ca="1" si="80"/>
        <v>#NAME?</v>
      </c>
      <c r="B1203" s="19">
        <v>45188</v>
      </c>
      <c r="C1203" s="22">
        <v>89003754</v>
      </c>
      <c r="D1203" s="10" t="s">
        <v>1843</v>
      </c>
      <c r="E1203" s="11" t="str">
        <f>CONCATENATE("https://fjong.com/admin/pages/edit-",LEFT(D1203,FIND(".",D1203) - 1),"/",D1203)</f>
        <v>https://fjong.com/admin/pages/edit-outfit/outfit.ecd8423fc1934a5eaaf93ccb5d180a5e</v>
      </c>
      <c r="F1203" s="23" t="s">
        <v>799</v>
      </c>
      <c r="G1203" s="23" t="s">
        <v>199</v>
      </c>
      <c r="H1203" s="12" t="s">
        <v>199</v>
      </c>
      <c r="I1203" s="12" t="b">
        <f>VLOOKUP(H1203,'Partner info'!$A$3:$B$100,2,FALSE)</f>
        <v>1</v>
      </c>
      <c r="J1203" s="13" t="s">
        <v>24</v>
      </c>
      <c r="K1203" s="14" t="s">
        <v>25</v>
      </c>
      <c r="L1203" s="15" t="s">
        <v>445</v>
      </c>
      <c r="M1203" s="16"/>
      <c r="N1203" s="16" t="s">
        <v>2318</v>
      </c>
      <c r="O1203" s="12">
        <v>2300</v>
      </c>
      <c r="P1203" s="12">
        <v>600</v>
      </c>
      <c r="Q1203" s="12"/>
      <c r="R1203" s="18" t="b">
        <v>0</v>
      </c>
      <c r="S1203" s="18" t="b">
        <v>0</v>
      </c>
      <c r="T1203" s="18" t="b">
        <v>1</v>
      </c>
      <c r="U1203" s="18" t="b">
        <v>1</v>
      </c>
    </row>
    <row r="1204" spans="1:21" ht="12.75">
      <c r="A1204" s="1" t="e">
        <f t="shared" ca="1" si="80"/>
        <v>#NAME?</v>
      </c>
      <c r="B1204" s="9" t="s">
        <v>295</v>
      </c>
      <c r="C1204" s="22">
        <v>88000764</v>
      </c>
      <c r="D1204" s="23" t="s">
        <v>378</v>
      </c>
      <c r="E1204" s="11" t="str">
        <f>CONCATENATE("https://fjong.com/admin/pages/edit-",LEFT(D1204,FIND(".",D1204) - 1),"/",D1204)</f>
        <v>https://fjong.com/admin/pages/edit-outfit/outfit.ecda19895f704924a754b13308c680e4</v>
      </c>
      <c r="F1204" s="23" t="s">
        <v>379</v>
      </c>
      <c r="G1204" s="23" t="s">
        <v>88</v>
      </c>
      <c r="H1204" s="12" t="s">
        <v>32</v>
      </c>
      <c r="I1204" s="12" t="b">
        <f>VLOOKUP(H1204,'Partner info'!$A$3:$B$100,2,FALSE)</f>
        <v>1</v>
      </c>
      <c r="J1204" s="13" t="s">
        <v>24</v>
      </c>
      <c r="K1204" s="14" t="s">
        <v>25</v>
      </c>
      <c r="L1204" s="15" t="s">
        <v>445</v>
      </c>
      <c r="M1204" s="16"/>
      <c r="N1204" s="16" t="s">
        <v>2318</v>
      </c>
      <c r="O1204" s="12">
        <v>2300</v>
      </c>
      <c r="P1204" s="21">
        <v>600</v>
      </c>
      <c r="Q1204" s="21" t="s">
        <v>52</v>
      </c>
      <c r="R1204" s="18" t="b">
        <v>0</v>
      </c>
      <c r="S1204" s="18" t="b">
        <v>0</v>
      </c>
      <c r="T1204" s="18" t="b">
        <v>1</v>
      </c>
      <c r="U1204" s="18" t="b">
        <v>1</v>
      </c>
    </row>
    <row r="1205" spans="1:21" ht="12.75">
      <c r="A1205" s="1" t="e">
        <f t="shared" ca="1" si="80"/>
        <v>#NAME?</v>
      </c>
      <c r="B1205" s="19">
        <v>45272</v>
      </c>
      <c r="C1205" s="22">
        <v>88000764</v>
      </c>
      <c r="D1205" s="10" t="s">
        <v>378</v>
      </c>
      <c r="E1205" s="11" t="str">
        <f>CONCATENATE("https://fjong.com/admin/pages/edit-",LEFT(D1205,FIND(".",D1205) - 1),"/",D1205)</f>
        <v>https://fjong.com/admin/pages/edit-outfit/outfit.ecda19895f704924a754b13308c680e4</v>
      </c>
      <c r="F1205" s="23" t="s">
        <v>379</v>
      </c>
      <c r="G1205" s="23" t="s">
        <v>88</v>
      </c>
      <c r="H1205" s="12" t="s">
        <v>32</v>
      </c>
      <c r="I1205" s="12" t="b">
        <f>VLOOKUP(H1205,'Partner info'!$A$3:$B$100,2,FALSE)</f>
        <v>1</v>
      </c>
      <c r="J1205" s="13" t="s">
        <v>24</v>
      </c>
      <c r="K1205" s="14" t="s">
        <v>25</v>
      </c>
      <c r="L1205" s="15" t="s">
        <v>445</v>
      </c>
      <c r="M1205" s="16"/>
      <c r="N1205" s="16" t="s">
        <v>2318</v>
      </c>
      <c r="O1205" s="12">
        <v>2500</v>
      </c>
      <c r="P1205" s="12">
        <v>750</v>
      </c>
      <c r="Q1205" s="12"/>
      <c r="R1205" s="18" t="b">
        <v>0</v>
      </c>
      <c r="S1205" s="18" t="b">
        <v>0</v>
      </c>
      <c r="T1205" s="18" t="b">
        <v>1</v>
      </c>
      <c r="U1205" s="18" t="b">
        <v>1</v>
      </c>
    </row>
    <row r="1206" spans="1:21" ht="12.75">
      <c r="A1206" s="1" t="e">
        <f t="shared" ca="1" si="80"/>
        <v>#NAME?</v>
      </c>
      <c r="B1206" s="57">
        <v>45272</v>
      </c>
      <c r="C1206" s="74">
        <v>89001921</v>
      </c>
      <c r="D1206" s="44" t="s">
        <v>1872</v>
      </c>
      <c r="E1206" s="45" t="str">
        <f>CONCATENATE("https://fjong.com/admin/pages/edit-",LEFT(D1206,FIND(".",D1206) - 1),"/",D1206)</f>
        <v>https://fjong.com/admin/pages/edit-outfit/outfit.ece08a2ce07a4d39bbe615b4d95d1c7b</v>
      </c>
      <c r="F1206" s="75" t="s">
        <v>482</v>
      </c>
      <c r="G1206" s="75" t="s">
        <v>483</v>
      </c>
      <c r="H1206" s="46" t="s">
        <v>483</v>
      </c>
      <c r="I1206" s="46" t="b">
        <f>VLOOKUP(H1206,'Partner info'!$A$3:$B$100,2,FALSE)</f>
        <v>0</v>
      </c>
      <c r="J1206" s="47" t="s">
        <v>24</v>
      </c>
      <c r="K1206" s="14" t="s">
        <v>25</v>
      </c>
      <c r="L1206" s="15" t="s">
        <v>445</v>
      </c>
      <c r="M1206" s="16"/>
      <c r="N1206" s="16" t="s">
        <v>2318</v>
      </c>
      <c r="O1206" s="12">
        <v>3500</v>
      </c>
      <c r="P1206" s="12">
        <v>950</v>
      </c>
      <c r="Q1206" s="12"/>
      <c r="R1206" s="18" t="b">
        <v>0</v>
      </c>
      <c r="S1206" s="18" t="b">
        <v>0</v>
      </c>
      <c r="T1206" s="18" t="b">
        <v>1</v>
      </c>
      <c r="U1206" s="18" t="b">
        <v>1</v>
      </c>
    </row>
    <row r="1207" spans="1:21" ht="12.75">
      <c r="A1207" s="1" t="e">
        <f t="shared" ca="1" si="80"/>
        <v>#NAME?</v>
      </c>
      <c r="B1207" s="19">
        <v>44825</v>
      </c>
      <c r="C1207" s="9">
        <v>88101025</v>
      </c>
      <c r="D1207" s="10" t="s">
        <v>520</v>
      </c>
      <c r="E1207" s="20" t="s">
        <v>521</v>
      </c>
      <c r="F1207" s="12" t="s">
        <v>522</v>
      </c>
      <c r="G1207" s="12" t="s">
        <v>523</v>
      </c>
      <c r="H1207" s="12" t="s">
        <v>57</v>
      </c>
      <c r="I1207" s="12" t="b">
        <f>VLOOKUP(H1207,'Partner info'!$A$3:$B$100,2,FALSE)</f>
        <v>1</v>
      </c>
      <c r="J1207" s="13" t="s">
        <v>24</v>
      </c>
      <c r="K1207" s="14" t="s">
        <v>25</v>
      </c>
      <c r="L1207" s="15" t="s">
        <v>445</v>
      </c>
      <c r="M1207" s="16"/>
      <c r="N1207" s="16" t="s">
        <v>2318</v>
      </c>
      <c r="O1207" s="12">
        <v>1800</v>
      </c>
      <c r="P1207" s="12">
        <v>500</v>
      </c>
      <c r="Q1207" s="12"/>
      <c r="R1207" s="18" t="b">
        <v>0</v>
      </c>
      <c r="S1207" s="18" t="b">
        <v>0</v>
      </c>
      <c r="T1207" s="18" t="b">
        <v>1</v>
      </c>
      <c r="U1207" s="18" t="b">
        <v>1</v>
      </c>
    </row>
    <row r="1208" spans="1:21" ht="12.75">
      <c r="A1208" s="1" t="e">
        <f t="shared" ca="1" si="80"/>
        <v>#NAME?</v>
      </c>
      <c r="B1208" s="19">
        <v>44789</v>
      </c>
      <c r="C1208" s="9">
        <v>88000079</v>
      </c>
      <c r="D1208" s="10" t="s">
        <v>1528</v>
      </c>
      <c r="E1208" s="20" t="s">
        <v>1529</v>
      </c>
      <c r="F1208" s="12" t="s">
        <v>1530</v>
      </c>
      <c r="G1208" s="12" t="s">
        <v>31</v>
      </c>
      <c r="H1208" s="12" t="s">
        <v>32</v>
      </c>
      <c r="I1208" s="12" t="b">
        <f>VLOOKUP(H1208,'Partner info'!$A$3:$B$100,2,FALSE)</f>
        <v>1</v>
      </c>
      <c r="J1208" s="13" t="s">
        <v>24</v>
      </c>
      <c r="K1208" s="14" t="s">
        <v>25</v>
      </c>
      <c r="L1208" s="15" t="s">
        <v>445</v>
      </c>
      <c r="M1208" s="16"/>
      <c r="N1208" s="16" t="s">
        <v>2318</v>
      </c>
      <c r="O1208" s="12">
        <v>1800</v>
      </c>
      <c r="P1208" s="12">
        <v>500</v>
      </c>
      <c r="Q1208" s="12"/>
      <c r="R1208" s="18" t="b">
        <v>0</v>
      </c>
      <c r="S1208" s="18" t="b">
        <v>0</v>
      </c>
      <c r="T1208" s="18" t="b">
        <v>1</v>
      </c>
      <c r="U1208" s="18" t="b">
        <v>1</v>
      </c>
    </row>
    <row r="1209" spans="1:21" ht="12.75">
      <c r="A1209" s="1" t="e">
        <f t="shared" ca="1" si="80"/>
        <v>#NAME?</v>
      </c>
      <c r="B1209" s="19">
        <v>44936</v>
      </c>
      <c r="C1209" s="9">
        <v>89005037</v>
      </c>
      <c r="D1209" s="10" t="s">
        <v>195</v>
      </c>
      <c r="E1209" s="20" t="s">
        <v>196</v>
      </c>
      <c r="F1209" s="12" t="s">
        <v>197</v>
      </c>
      <c r="G1209" s="12" t="s">
        <v>198</v>
      </c>
      <c r="H1209" s="12" t="s">
        <v>199</v>
      </c>
      <c r="I1209" s="12" t="b">
        <f>VLOOKUP(H1209,'Partner info'!$A$3:$B$100,2,FALSE)</f>
        <v>1</v>
      </c>
      <c r="J1209" s="13" t="s">
        <v>24</v>
      </c>
      <c r="K1209" s="14" t="s">
        <v>25</v>
      </c>
      <c r="L1209" s="15" t="s">
        <v>445</v>
      </c>
      <c r="M1209" s="16"/>
      <c r="N1209" s="16" t="s">
        <v>2318</v>
      </c>
      <c r="O1209" s="12">
        <v>2400</v>
      </c>
      <c r="P1209" s="12">
        <v>650</v>
      </c>
      <c r="Q1209" s="12"/>
      <c r="R1209" s="18" t="b">
        <v>0</v>
      </c>
      <c r="S1209" s="18" t="b">
        <v>0</v>
      </c>
      <c r="T1209" s="18" t="b">
        <v>1</v>
      </c>
      <c r="U1209" s="18" t="b">
        <v>1</v>
      </c>
    </row>
    <row r="1210" spans="1:21" ht="12.75">
      <c r="A1210" s="1" t="e">
        <f t="shared" ca="1" si="80"/>
        <v>#NAME?</v>
      </c>
      <c r="B1210" s="19">
        <v>44789</v>
      </c>
      <c r="C1210" s="9">
        <v>88000600</v>
      </c>
      <c r="D1210" s="10" t="s">
        <v>1718</v>
      </c>
      <c r="E1210" s="20" t="s">
        <v>1719</v>
      </c>
      <c r="F1210" s="12" t="s">
        <v>1720</v>
      </c>
      <c r="G1210" s="12" t="s">
        <v>596</v>
      </c>
      <c r="H1210" s="12" t="s">
        <v>32</v>
      </c>
      <c r="I1210" s="12" t="b">
        <f>VLOOKUP(H1210,'Partner info'!$A$3:$B$100,2,FALSE)</f>
        <v>1</v>
      </c>
      <c r="J1210" s="13" t="s">
        <v>24</v>
      </c>
      <c r="K1210" s="14" t="s">
        <v>25</v>
      </c>
      <c r="L1210" s="15" t="s">
        <v>445</v>
      </c>
      <c r="M1210" s="16"/>
      <c r="N1210" s="16" t="s">
        <v>2318</v>
      </c>
      <c r="O1210" s="12">
        <v>2300</v>
      </c>
      <c r="P1210" s="12">
        <v>600</v>
      </c>
      <c r="Q1210" s="12"/>
      <c r="R1210" s="18" t="b">
        <v>0</v>
      </c>
      <c r="S1210" s="18" t="b">
        <v>0</v>
      </c>
      <c r="T1210" s="18" t="b">
        <v>1</v>
      </c>
      <c r="U1210" s="18" t="b">
        <v>1</v>
      </c>
    </row>
    <row r="1211" spans="1:21" ht="12.75">
      <c r="A1211" s="1" t="e">
        <f t="shared" ca="1" si="80"/>
        <v>#NAME?</v>
      </c>
      <c r="B1211" s="19">
        <v>44938</v>
      </c>
      <c r="C1211" s="9">
        <v>88100995</v>
      </c>
      <c r="D1211" s="10" t="s">
        <v>1238</v>
      </c>
      <c r="E1211" s="20" t="s">
        <v>1239</v>
      </c>
      <c r="F1211" s="12" t="s">
        <v>1240</v>
      </c>
      <c r="G1211" s="12" t="s">
        <v>1241</v>
      </c>
      <c r="H1211" s="12" t="s">
        <v>57</v>
      </c>
      <c r="I1211" s="12" t="b">
        <f>VLOOKUP(H1211,'Partner info'!$A$3:$B$100,2,FALSE)</f>
        <v>1</v>
      </c>
      <c r="J1211" s="13" t="s">
        <v>24</v>
      </c>
      <c r="K1211" s="14" t="s">
        <v>25</v>
      </c>
      <c r="L1211" s="15" t="s">
        <v>445</v>
      </c>
      <c r="M1211" s="16"/>
      <c r="N1211" s="16" t="s">
        <v>2318</v>
      </c>
      <c r="O1211" s="12">
        <v>1900</v>
      </c>
      <c r="P1211" s="12">
        <v>500</v>
      </c>
      <c r="Q1211" s="12"/>
      <c r="R1211" s="18" t="b">
        <v>0</v>
      </c>
      <c r="S1211" s="18" t="b">
        <v>0</v>
      </c>
      <c r="T1211" s="18" t="b">
        <v>1</v>
      </c>
      <c r="U1211" s="18" t="b">
        <v>1</v>
      </c>
    </row>
    <row r="1212" spans="1:21" ht="12.75">
      <c r="A1212" s="1" t="e">
        <f t="shared" ca="1" si="80"/>
        <v>#NAME?</v>
      </c>
      <c r="B1212" s="19" t="s">
        <v>20</v>
      </c>
      <c r="C1212" s="9" t="s">
        <v>474</v>
      </c>
      <c r="D1212" s="10" t="s">
        <v>475</v>
      </c>
      <c r="E1212" s="20" t="str">
        <f>CONCATENATE("https://fjong.com/admin/pages/edit-",LEFT(D1212,FIND(".",D1212) - 1),"/",D1212)</f>
        <v>https://fjong.com/admin/pages/edit-outfit/outfit.ee305f5a11c44259a76a3030318d553c</v>
      </c>
      <c r="F1212" s="12" t="s">
        <v>476</v>
      </c>
      <c r="G1212" s="12" t="s">
        <v>88</v>
      </c>
      <c r="H1212" s="12" t="s">
        <v>57</v>
      </c>
      <c r="I1212" s="12" t="b">
        <f>VLOOKUP(H1212,'Partner info'!$A$3:$B$100,2,FALSE)</f>
        <v>1</v>
      </c>
      <c r="J1212" s="13" t="s">
        <v>24</v>
      </c>
      <c r="K1212" s="14" t="s">
        <v>25</v>
      </c>
      <c r="L1212" s="15" t="s">
        <v>445</v>
      </c>
      <c r="M1212" s="16"/>
      <c r="N1212" s="16" t="s">
        <v>2318</v>
      </c>
      <c r="O1212" s="12">
        <v>1900</v>
      </c>
      <c r="P1212" s="12">
        <v>500</v>
      </c>
      <c r="Q1212" s="12"/>
      <c r="R1212" s="18" t="b">
        <v>0</v>
      </c>
      <c r="S1212" s="18" t="b">
        <v>0</v>
      </c>
      <c r="T1212" s="18" t="b">
        <v>1</v>
      </c>
      <c r="U1212" s="18" t="b">
        <v>1</v>
      </c>
    </row>
    <row r="1213" spans="1:21" ht="12.75">
      <c r="A1213" s="1" t="e">
        <f t="shared" ca="1" si="80"/>
        <v>#NAME?</v>
      </c>
      <c r="B1213" s="9" t="s">
        <v>20</v>
      </c>
      <c r="C1213" s="24">
        <v>88001413</v>
      </c>
      <c r="D1213" s="25" t="s">
        <v>2068</v>
      </c>
      <c r="E1213" s="11" t="str">
        <f>CONCATENATE("https://fjong.com/admin/pages/edit-",LEFT(D1213,FIND(".",D1213) - 1),"/",D1213)</f>
        <v>https://fjong.com/admin/pages/edit-outfit/outfit.ee608350f8c64d238744d67b1cdeec3c</v>
      </c>
      <c r="F1213" s="110" t="s">
        <v>2069</v>
      </c>
      <c r="G1213" s="26" t="s">
        <v>216</v>
      </c>
      <c r="H1213" s="26" t="s">
        <v>32</v>
      </c>
      <c r="I1213" s="12" t="b">
        <f>VLOOKUP(H1213,'Partner info'!$A$3:$B$100,2,FALSE)</f>
        <v>1</v>
      </c>
      <c r="J1213" s="13" t="s">
        <v>24</v>
      </c>
      <c r="K1213" s="14" t="s">
        <v>25</v>
      </c>
      <c r="L1213" s="15" t="s">
        <v>445</v>
      </c>
      <c r="M1213" s="16"/>
      <c r="N1213" s="16" t="s">
        <v>2318</v>
      </c>
      <c r="O1213" s="12">
        <v>2300</v>
      </c>
      <c r="P1213" s="21">
        <v>600</v>
      </c>
      <c r="Q1213" s="21" t="s">
        <v>52</v>
      </c>
      <c r="R1213" s="18" t="b">
        <v>0</v>
      </c>
      <c r="S1213" s="18" t="b">
        <v>0</v>
      </c>
      <c r="T1213" s="18" t="b">
        <v>1</v>
      </c>
      <c r="U1213" s="18" t="b">
        <v>1</v>
      </c>
    </row>
    <row r="1214" spans="1:21" ht="12.75">
      <c r="A1214" s="1" t="e">
        <f t="shared" ca="1" si="80"/>
        <v>#NAME?</v>
      </c>
      <c r="B1214" s="9" t="s">
        <v>295</v>
      </c>
      <c r="C1214" s="22">
        <v>88100719</v>
      </c>
      <c r="D1214" s="23" t="s">
        <v>1364</v>
      </c>
      <c r="E1214" s="11" t="str">
        <f>CONCATENATE("https://fjong.com/admin/pages/edit-",LEFT(D1214,FIND(".",D1214) - 1),"/",D1214)</f>
        <v>https://fjong.com/admin/pages/edit-outfit/outfit.ee9ea2903aec4395bf953cf23e638db4</v>
      </c>
      <c r="F1214" s="23" t="s">
        <v>1365</v>
      </c>
      <c r="G1214" s="23" t="s">
        <v>88</v>
      </c>
      <c r="H1214" s="12" t="s">
        <v>57</v>
      </c>
      <c r="I1214" s="12" t="b">
        <f>VLOOKUP(H1214,'Partner info'!$A$3:$B$100,2,FALSE)</f>
        <v>1</v>
      </c>
      <c r="J1214" s="13" t="s">
        <v>24</v>
      </c>
      <c r="K1214" s="14" t="s">
        <v>25</v>
      </c>
      <c r="L1214" s="15" t="s">
        <v>445</v>
      </c>
      <c r="M1214" s="16"/>
      <c r="N1214" s="16" t="s">
        <v>2318</v>
      </c>
      <c r="O1214" s="12">
        <v>2300</v>
      </c>
      <c r="P1214" s="21">
        <v>600</v>
      </c>
      <c r="Q1214" s="21" t="s">
        <v>52</v>
      </c>
      <c r="R1214" s="18" t="b">
        <v>0</v>
      </c>
      <c r="S1214" s="18" t="b">
        <v>0</v>
      </c>
      <c r="T1214" s="18" t="b">
        <v>1</v>
      </c>
      <c r="U1214" s="18" t="b">
        <v>1</v>
      </c>
    </row>
    <row r="1215" spans="1:21" ht="12.75">
      <c r="A1215" s="1" t="e">
        <f t="shared" ca="1" si="80"/>
        <v>#NAME?</v>
      </c>
      <c r="B1215" s="19">
        <v>45061</v>
      </c>
      <c r="C1215" s="22">
        <v>89003480</v>
      </c>
      <c r="D1215" s="10" t="s">
        <v>2281</v>
      </c>
      <c r="E1215" s="11" t="str">
        <f>CONCATENATE("https://fjong.com/admin/pages/edit-",LEFT(D1215,FIND(".",D1215) - 1),"/",D1215)</f>
        <v>https://fjong.com/admin/pages/edit-outfit/outfit.eec707e09eb6407e9fad648aa0df045c</v>
      </c>
      <c r="F1215" s="23" t="s">
        <v>2282</v>
      </c>
      <c r="G1215" s="23" t="s">
        <v>23</v>
      </c>
      <c r="H1215" s="23" t="s">
        <v>23</v>
      </c>
      <c r="I1215" s="12" t="b">
        <f>VLOOKUP(H1215,'Partner info'!$A$3:$B$100,2,FALSE)</f>
        <v>1</v>
      </c>
      <c r="J1215" s="13" t="s">
        <v>24</v>
      </c>
      <c r="K1215" s="14" t="s">
        <v>25</v>
      </c>
      <c r="L1215" s="15" t="s">
        <v>445</v>
      </c>
      <c r="M1215" s="16"/>
      <c r="N1215" s="16" t="s">
        <v>2318</v>
      </c>
      <c r="O1215" s="12">
        <v>1800</v>
      </c>
      <c r="P1215" s="12">
        <v>500</v>
      </c>
      <c r="Q1215" s="12"/>
      <c r="R1215" s="18" t="b">
        <v>0</v>
      </c>
      <c r="S1215" s="18" t="b">
        <v>0</v>
      </c>
      <c r="T1215" s="18" t="b">
        <v>1</v>
      </c>
      <c r="U1215" s="18" t="b">
        <v>1</v>
      </c>
    </row>
    <row r="1216" spans="1:21" ht="12.75">
      <c r="A1216" s="1" t="e">
        <f t="shared" ca="1" si="80"/>
        <v>#NAME?</v>
      </c>
      <c r="B1216" s="19" t="s">
        <v>20</v>
      </c>
      <c r="C1216" s="9">
        <v>88000239</v>
      </c>
      <c r="D1216" s="10" t="s">
        <v>1618</v>
      </c>
      <c r="E1216" s="20" t="str">
        <f>CONCATENATE("https://fjong.com/admin/pages/edit-",LEFT(D1216,FIND(".",D1216) - 1),"/",D1216)</f>
        <v>https://fjong.com/admin/pages/edit-outfit/outfit.eed4cf53d4b64d93bea25222936cd10c</v>
      </c>
      <c r="F1216" s="12" t="s">
        <v>1619</v>
      </c>
      <c r="G1216" s="12" t="s">
        <v>31</v>
      </c>
      <c r="H1216" s="12" t="s">
        <v>32</v>
      </c>
      <c r="I1216" s="12" t="b">
        <f>VLOOKUP(H1216,'Partner info'!$A$3:$B$100,2,FALSE)</f>
        <v>1</v>
      </c>
      <c r="J1216" s="13" t="s">
        <v>24</v>
      </c>
      <c r="K1216" s="14" t="s">
        <v>25</v>
      </c>
      <c r="L1216" s="15" t="s">
        <v>445</v>
      </c>
      <c r="M1216" s="16"/>
      <c r="N1216" s="16" t="s">
        <v>2318</v>
      </c>
      <c r="O1216" s="12">
        <v>1200</v>
      </c>
      <c r="P1216" s="12">
        <v>400</v>
      </c>
      <c r="Q1216" s="12"/>
      <c r="R1216" s="18" t="b">
        <v>0</v>
      </c>
      <c r="S1216" s="18" t="b">
        <v>0</v>
      </c>
      <c r="T1216" s="18" t="b">
        <v>1</v>
      </c>
      <c r="U1216" s="18" t="b">
        <v>1</v>
      </c>
    </row>
    <row r="1217" spans="1:21" ht="12.75">
      <c r="A1217" s="1" t="e">
        <f t="shared" ca="1" si="80"/>
        <v>#NAME?</v>
      </c>
      <c r="B1217" s="19">
        <v>45184</v>
      </c>
      <c r="C1217" s="22">
        <v>89003645</v>
      </c>
      <c r="D1217" s="81" t="s">
        <v>2950</v>
      </c>
      <c r="E1217" s="11" t="str">
        <f>CONCATENATE("https://fjong.com/admin/pages/edit-",LEFT(D1217,FIND(".",D1217) - 1),"/",D1217)</f>
        <v>https://fjong.com/admin/pages/edit-outfit/outfit.ef083d62a8c749ccb4cd75861b0dce98</v>
      </c>
      <c r="F1217" s="82" t="s">
        <v>2951</v>
      </c>
      <c r="G1217" s="23" t="s">
        <v>31</v>
      </c>
      <c r="H1217" s="83" t="s">
        <v>31</v>
      </c>
      <c r="I1217" s="12" t="b">
        <f>VLOOKUP(H1217,'Partner info'!$A$3:$B$100,2,FALSE)</f>
        <v>1</v>
      </c>
      <c r="J1217" s="13" t="s">
        <v>24</v>
      </c>
      <c r="K1217" s="14" t="s">
        <v>25</v>
      </c>
      <c r="L1217" s="15" t="s">
        <v>445</v>
      </c>
      <c r="M1217" s="16"/>
      <c r="N1217" s="16" t="s">
        <v>2318</v>
      </c>
      <c r="O1217" s="12">
        <v>1500</v>
      </c>
      <c r="P1217" s="12">
        <v>400</v>
      </c>
      <c r="Q1217" s="12"/>
      <c r="R1217" s="18" t="b">
        <v>0</v>
      </c>
      <c r="S1217" s="18" t="b">
        <v>0</v>
      </c>
      <c r="T1217" s="18" t="b">
        <v>1</v>
      </c>
      <c r="U1217" s="18" t="b">
        <v>1</v>
      </c>
    </row>
    <row r="1218" spans="1:21" ht="12.75">
      <c r="A1218" s="1" t="e">
        <f t="shared" ca="1" si="80"/>
        <v>#NAME?</v>
      </c>
      <c r="B1218" s="9" t="s">
        <v>295</v>
      </c>
      <c r="C1218" s="22">
        <v>88000644</v>
      </c>
      <c r="D1218" s="10" t="s">
        <v>1460</v>
      </c>
      <c r="E1218" s="11" t="str">
        <f>CONCATENATE("https://fjong.com/admin/pages/edit-",LEFT(D1218,FIND(".",D1218) - 1),"/",D1218)</f>
        <v>https://fjong.com/admin/pages/edit-outfit/outfit.ef37915fe2f546378750595366833b79</v>
      </c>
      <c r="F1218" s="23" t="s">
        <v>1461</v>
      </c>
      <c r="G1218" s="23" t="s">
        <v>294</v>
      </c>
      <c r="H1218" s="12" t="s">
        <v>299</v>
      </c>
      <c r="I1218" s="12" t="b">
        <f>VLOOKUP(H1218,'Partner info'!$A$3:$B$100,2,FALSE)</f>
        <v>1</v>
      </c>
      <c r="J1218" s="13" t="s">
        <v>24</v>
      </c>
      <c r="K1218" s="14" t="s">
        <v>25</v>
      </c>
      <c r="L1218" s="15" t="s">
        <v>445</v>
      </c>
      <c r="M1218" s="16"/>
      <c r="N1218" s="16" t="s">
        <v>2318</v>
      </c>
      <c r="O1218" s="12">
        <v>1600</v>
      </c>
      <c r="P1218" s="12">
        <v>450</v>
      </c>
      <c r="Q1218" s="12"/>
      <c r="R1218" s="18" t="b">
        <v>0</v>
      </c>
      <c r="S1218" s="18" t="b">
        <v>0</v>
      </c>
      <c r="T1218" s="18" t="b">
        <v>1</v>
      </c>
      <c r="U1218" s="18" t="b">
        <v>1</v>
      </c>
    </row>
    <row r="1219" spans="1:21" ht="12.75">
      <c r="A1219" s="1" t="e">
        <f t="shared" ca="1" si="80"/>
        <v>#NAME?</v>
      </c>
      <c r="B1219" s="19">
        <v>44819</v>
      </c>
      <c r="C1219" s="9">
        <v>88100370</v>
      </c>
      <c r="D1219" s="10" t="s">
        <v>267</v>
      </c>
      <c r="E1219" s="20" t="s">
        <v>268</v>
      </c>
      <c r="F1219" s="12" t="s">
        <v>269</v>
      </c>
      <c r="G1219" s="12" t="s">
        <v>31</v>
      </c>
      <c r="H1219" s="12" t="s">
        <v>89</v>
      </c>
      <c r="I1219" s="12" t="b">
        <f>VLOOKUP(H1219,'Partner info'!$A$3:$B$100,2,FALSE)</f>
        <v>1</v>
      </c>
      <c r="J1219" s="13" t="s">
        <v>24</v>
      </c>
      <c r="K1219" s="14" t="s">
        <v>25</v>
      </c>
      <c r="L1219" s="15" t="s">
        <v>445</v>
      </c>
      <c r="M1219" s="16"/>
      <c r="N1219" s="16" t="s">
        <v>2318</v>
      </c>
      <c r="O1219" s="12">
        <v>1600</v>
      </c>
      <c r="P1219" s="12">
        <v>450</v>
      </c>
      <c r="Q1219" s="12"/>
      <c r="R1219" s="18" t="b">
        <v>0</v>
      </c>
      <c r="S1219" s="18" t="b">
        <v>0</v>
      </c>
      <c r="T1219" s="18" t="b">
        <v>1</v>
      </c>
      <c r="U1219" s="18" t="b">
        <v>1</v>
      </c>
    </row>
    <row r="1220" spans="1:21" ht="12.75">
      <c r="A1220" s="1" t="e">
        <f t="shared" ca="1" si="80"/>
        <v>#NAME?</v>
      </c>
      <c r="B1220" s="19">
        <v>45184</v>
      </c>
      <c r="C1220" s="22">
        <v>89006062</v>
      </c>
      <c r="D1220" s="81" t="s">
        <v>3011</v>
      </c>
      <c r="E1220" s="11" t="str">
        <f>CONCATENATE("https://fjong.com/admin/pages/edit-",LEFT(D1220,FIND(".",D1220) - 1),"/",D1220)</f>
        <v>https://fjong.com/admin/pages/edit-outfit/outfit.f00a6f0ce613470dad8f8969c8c730a8</v>
      </c>
      <c r="F1220" s="82" t="s">
        <v>3012</v>
      </c>
      <c r="G1220" s="23" t="s">
        <v>364</v>
      </c>
      <c r="H1220" s="83" t="s">
        <v>32</v>
      </c>
      <c r="I1220" s="12" t="b">
        <f>VLOOKUP(H1220,'Partner info'!$A$3:$B$100,2,FALSE)</f>
        <v>1</v>
      </c>
      <c r="J1220" s="13" t="s">
        <v>24</v>
      </c>
      <c r="K1220" s="14" t="s">
        <v>25</v>
      </c>
      <c r="L1220" s="15" t="s">
        <v>445</v>
      </c>
      <c r="M1220" s="16"/>
      <c r="N1220" s="16" t="s">
        <v>2318</v>
      </c>
      <c r="O1220" s="12">
        <v>1600</v>
      </c>
      <c r="P1220" s="12">
        <v>450</v>
      </c>
      <c r="Q1220" s="12"/>
      <c r="R1220" s="18" t="b">
        <v>0</v>
      </c>
      <c r="S1220" s="18" t="b">
        <v>0</v>
      </c>
      <c r="T1220" s="18" t="b">
        <v>1</v>
      </c>
      <c r="U1220" s="18" t="b">
        <v>1</v>
      </c>
    </row>
    <row r="1221" spans="1:21" ht="12.75">
      <c r="A1221" s="1" t="e">
        <f t="shared" ca="1" si="80"/>
        <v>#NAME?</v>
      </c>
      <c r="B1221" s="19">
        <v>45061</v>
      </c>
      <c r="C1221" s="22">
        <v>89003792</v>
      </c>
      <c r="D1221" s="10" t="s">
        <v>2585</v>
      </c>
      <c r="E1221" s="11" t="str">
        <f>CONCATENATE("https://fjong.com/admin/pages/edit-",LEFT(D1221,FIND(".",D1221) - 1),"/",D1221)</f>
        <v>https://fjong.com/admin/pages/edit-outfit/outfit.f00c448d78fb43c48af765b5ea372ce4</v>
      </c>
      <c r="F1221" s="23" t="s">
        <v>2586</v>
      </c>
      <c r="G1221" s="23" t="s">
        <v>199</v>
      </c>
      <c r="H1221" s="23" t="s">
        <v>199</v>
      </c>
      <c r="I1221" s="12" t="b">
        <f>VLOOKUP(H1221,'Partner info'!$A$3:$B$100,2,FALSE)</f>
        <v>1</v>
      </c>
      <c r="J1221" s="13" t="s">
        <v>24</v>
      </c>
      <c r="K1221" s="14" t="s">
        <v>25</v>
      </c>
      <c r="L1221" s="15" t="s">
        <v>445</v>
      </c>
      <c r="M1221" s="16"/>
      <c r="N1221" s="16" t="s">
        <v>2318</v>
      </c>
      <c r="O1221" s="12">
        <v>1400</v>
      </c>
      <c r="P1221" s="12">
        <v>350</v>
      </c>
      <c r="Q1221" s="12"/>
      <c r="R1221" s="18" t="b">
        <v>0</v>
      </c>
      <c r="S1221" s="18" t="b">
        <v>0</v>
      </c>
      <c r="T1221" s="18" t="b">
        <v>1</v>
      </c>
      <c r="U1221" s="18" t="b">
        <v>1</v>
      </c>
    </row>
    <row r="1222" spans="1:21" ht="12.75">
      <c r="A1222" s="1" t="e">
        <f t="shared" ca="1" si="80"/>
        <v>#NAME?</v>
      </c>
      <c r="B1222" s="19">
        <v>44789</v>
      </c>
      <c r="C1222" s="9">
        <v>88000975</v>
      </c>
      <c r="D1222" s="10" t="s">
        <v>1482</v>
      </c>
      <c r="E1222" s="20" t="s">
        <v>1483</v>
      </c>
      <c r="F1222" s="12" t="s">
        <v>1484</v>
      </c>
      <c r="G1222" s="12" t="s">
        <v>31</v>
      </c>
      <c r="H1222" s="12" t="s">
        <v>32</v>
      </c>
      <c r="I1222" s="12" t="b">
        <f>VLOOKUP(H1222,'Partner info'!$A$3:$B$100,2,FALSE)</f>
        <v>1</v>
      </c>
      <c r="J1222" s="13" t="s">
        <v>24</v>
      </c>
      <c r="K1222" s="14" t="s">
        <v>25</v>
      </c>
      <c r="L1222" s="15" t="s">
        <v>445</v>
      </c>
      <c r="M1222" s="16"/>
      <c r="N1222" s="16" t="s">
        <v>2318</v>
      </c>
      <c r="O1222" s="12">
        <v>1300</v>
      </c>
      <c r="P1222" s="12">
        <v>400</v>
      </c>
      <c r="Q1222" s="12"/>
      <c r="R1222" s="18" t="b">
        <v>0</v>
      </c>
      <c r="S1222" s="18" t="b">
        <v>0</v>
      </c>
      <c r="T1222" s="18" t="b">
        <v>1</v>
      </c>
      <c r="U1222" s="18" t="b">
        <v>1</v>
      </c>
    </row>
    <row r="1223" spans="1:21" ht="12.75">
      <c r="A1223" s="1" t="e">
        <f t="shared" ca="1" si="80"/>
        <v>#NAME?</v>
      </c>
      <c r="B1223" s="19">
        <v>45272</v>
      </c>
      <c r="C1223" s="22">
        <v>89011723</v>
      </c>
      <c r="D1223" s="10" t="s">
        <v>2608</v>
      </c>
      <c r="E1223" s="11" t="str">
        <f>CONCATENATE("https://fjong.com/admin/pages/edit-",LEFT(D1223,FIND(".",D1223) - 1),"/",D1223)</f>
        <v>https://fjong.com/admin/pages/edit-outfit/outfit.f044ba6c5a2c424598efe3270e5aa115</v>
      </c>
      <c r="F1223" s="23" t="s">
        <v>2609</v>
      </c>
      <c r="G1223" s="23" t="s">
        <v>2602</v>
      </c>
      <c r="H1223" s="12" t="s">
        <v>2603</v>
      </c>
      <c r="I1223" s="12" t="b">
        <f>VLOOKUP(H1223,'Partner info'!$A$3:$B$100,2,FALSE)</f>
        <v>1</v>
      </c>
      <c r="J1223" s="13" t="s">
        <v>24</v>
      </c>
      <c r="K1223" s="14" t="s">
        <v>25</v>
      </c>
      <c r="L1223" s="15" t="s">
        <v>445</v>
      </c>
      <c r="M1223" s="16"/>
      <c r="N1223" s="16" t="s">
        <v>2318</v>
      </c>
      <c r="O1223" s="12">
        <v>1300</v>
      </c>
      <c r="P1223" s="12">
        <v>400</v>
      </c>
      <c r="Q1223" s="12"/>
      <c r="R1223" s="18" t="b">
        <v>0</v>
      </c>
      <c r="S1223" s="18" t="b">
        <v>0</v>
      </c>
      <c r="T1223" s="18" t="b">
        <v>1</v>
      </c>
      <c r="U1223" s="18" t="b">
        <v>1</v>
      </c>
    </row>
    <row r="1224" spans="1:21" ht="12.75">
      <c r="A1224" s="1" t="e">
        <f t="shared" ca="1" si="80"/>
        <v>#NAME?</v>
      </c>
      <c r="B1224" s="57">
        <v>45184</v>
      </c>
      <c r="C1224" s="74">
        <v>88000399</v>
      </c>
      <c r="D1224" s="123" t="s">
        <v>2969</v>
      </c>
      <c r="E1224" s="45" t="str">
        <f>CONCATENATE("https://fjong.com/admin/pages/edit-",LEFT(D1224,FIND(".",D1224) - 1),"/",D1224)</f>
        <v>https://fjong.com/admin/pages/edit-outfit/outfit.f109b09a162d477abc51b2b05f4c48d8</v>
      </c>
      <c r="F1224" s="124" t="s">
        <v>2970</v>
      </c>
      <c r="G1224" s="75" t="s">
        <v>23</v>
      </c>
      <c r="H1224" s="125" t="s">
        <v>1780</v>
      </c>
      <c r="I1224" s="12" t="e">
        <f>VLOOKUP(H1224,'Partner info'!$A$3:$B$100,2,FALSE)</f>
        <v>#N/A</v>
      </c>
      <c r="J1224" s="47" t="s">
        <v>24</v>
      </c>
      <c r="K1224" s="14" t="s">
        <v>25</v>
      </c>
      <c r="L1224" s="15" t="s">
        <v>445</v>
      </c>
      <c r="M1224" s="16"/>
      <c r="N1224" s="16" t="s">
        <v>2318</v>
      </c>
      <c r="O1224" s="12">
        <v>1300</v>
      </c>
      <c r="P1224" s="12">
        <v>400</v>
      </c>
      <c r="Q1224" s="12"/>
      <c r="R1224" s="18" t="b">
        <v>0</v>
      </c>
      <c r="S1224" s="18" t="b">
        <v>0</v>
      </c>
      <c r="T1224" s="18" t="b">
        <v>1</v>
      </c>
      <c r="U1224" s="18" t="b">
        <v>1</v>
      </c>
    </row>
    <row r="1225" spans="1:21" ht="12.75">
      <c r="A1225" s="1" t="e">
        <f t="shared" ca="1" si="80"/>
        <v>#NAME?</v>
      </c>
      <c r="B1225" s="9" t="s">
        <v>3078</v>
      </c>
      <c r="C1225" s="22">
        <v>88100099</v>
      </c>
      <c r="D1225" s="10" t="s">
        <v>3306</v>
      </c>
      <c r="E1225" s="11" t="str">
        <f>CONCATENATE("https://fjong.com/admin/pages/edit-",LEFT(D1225,FIND(".",D1225) - 1),"/",D1225)</f>
        <v>https://fjong.com/admin/pages/edit-outfit/outfit.f17b1c43b8344e50b1fb33e5b9c3f307</v>
      </c>
      <c r="F1225" s="23" t="s">
        <v>3307</v>
      </c>
      <c r="G1225" s="23" t="s">
        <v>3308</v>
      </c>
      <c r="H1225" s="12" t="s">
        <v>170</v>
      </c>
      <c r="I1225" s="12" t="b">
        <f>VLOOKUP(H1225,'Partner info'!$A$3:$B$100,2,FALSE)</f>
        <v>1</v>
      </c>
      <c r="J1225" s="13" t="s">
        <v>24</v>
      </c>
      <c r="K1225" s="14" t="s">
        <v>25</v>
      </c>
      <c r="L1225" s="15" t="s">
        <v>445</v>
      </c>
      <c r="M1225" s="16"/>
      <c r="N1225" s="16" t="s">
        <v>2318</v>
      </c>
      <c r="O1225" s="12">
        <v>4800</v>
      </c>
      <c r="P1225" s="12">
        <v>1600</v>
      </c>
      <c r="Q1225" s="12"/>
      <c r="R1225" s="18" t="b">
        <v>0</v>
      </c>
      <c r="S1225" s="18" t="b">
        <v>0</v>
      </c>
      <c r="T1225" s="18" t="b">
        <v>1</v>
      </c>
      <c r="U1225" s="18" t="b">
        <v>1</v>
      </c>
    </row>
    <row r="1226" spans="1:21" ht="12.75">
      <c r="A1226" s="1" t="e">
        <f t="shared" ca="1" si="80"/>
        <v>#NAME?</v>
      </c>
      <c r="B1226" s="19">
        <v>45056</v>
      </c>
      <c r="C1226" s="9">
        <v>89001454</v>
      </c>
      <c r="D1226" s="12" t="s">
        <v>1284</v>
      </c>
      <c r="E1226" s="11" t="str">
        <f>CONCATENATE("https://fjong.com/admin/pages/edit-",LEFT(D1226,FIND(".",D1226) - 1),"/",D1226)</f>
        <v>https://fjong.com/admin/pages/edit-outfit/outfit.f1ed4ff2e21a436997e35b1c918c304b</v>
      </c>
      <c r="F1226" s="12" t="s">
        <v>1285</v>
      </c>
      <c r="G1226" s="12" t="s">
        <v>31</v>
      </c>
      <c r="H1226" s="12" t="s">
        <v>32</v>
      </c>
      <c r="I1226" s="12" t="b">
        <f>VLOOKUP(H1226,'Partner info'!$A$3:$B$100,2,FALSE)</f>
        <v>1</v>
      </c>
      <c r="J1226" s="13" t="s">
        <v>24</v>
      </c>
      <c r="K1226" s="14" t="s">
        <v>25</v>
      </c>
      <c r="L1226" s="15" t="s">
        <v>445</v>
      </c>
      <c r="M1226" s="16"/>
      <c r="N1226" s="16" t="s">
        <v>2318</v>
      </c>
      <c r="O1226" s="12">
        <v>2800</v>
      </c>
      <c r="P1226" s="12">
        <v>850</v>
      </c>
      <c r="Q1226" s="12"/>
      <c r="R1226" s="18" t="b">
        <v>0</v>
      </c>
      <c r="S1226" s="18" t="b">
        <v>0</v>
      </c>
      <c r="T1226" s="18" t="b">
        <v>1</v>
      </c>
      <c r="U1226" s="18" t="b">
        <v>1</v>
      </c>
    </row>
    <row r="1227" spans="1:21" ht="12.75">
      <c r="A1227" s="1" t="e">
        <f t="shared" ca="1" si="80"/>
        <v>#NAME?</v>
      </c>
      <c r="B1227" s="19">
        <v>45188</v>
      </c>
      <c r="C1227" s="22">
        <v>89001596</v>
      </c>
      <c r="D1227" s="10" t="s">
        <v>2428</v>
      </c>
      <c r="E1227" s="11" t="str">
        <f>CONCATENATE("https://fjong.com/admin/pages/edit-",LEFT(D1227,FIND(".",D1227) - 1),"/",D1227)</f>
        <v>https://fjong.com/admin/pages/edit-outfit/outfit.f1ee75f9f833414f94912e1a0513487c</v>
      </c>
      <c r="F1227" s="23" t="s">
        <v>2427</v>
      </c>
      <c r="G1227" s="23" t="s">
        <v>117</v>
      </c>
      <c r="H1227" s="12" t="s">
        <v>117</v>
      </c>
      <c r="I1227" s="12" t="b">
        <f>VLOOKUP(H1227,'Partner info'!$A$3:$B$100,2,FALSE)</f>
        <v>1</v>
      </c>
      <c r="J1227" s="13" t="s">
        <v>24</v>
      </c>
      <c r="K1227" s="14" t="s">
        <v>25</v>
      </c>
      <c r="L1227" s="15" t="s">
        <v>445</v>
      </c>
      <c r="M1227" s="16"/>
      <c r="N1227" s="16" t="s">
        <v>2318</v>
      </c>
      <c r="O1227" s="12">
        <v>2800</v>
      </c>
      <c r="P1227" s="12">
        <v>850</v>
      </c>
      <c r="Q1227" s="12"/>
      <c r="R1227" s="18" t="b">
        <v>0</v>
      </c>
      <c r="S1227" s="18" t="b">
        <v>0</v>
      </c>
      <c r="T1227" s="18" t="b">
        <v>1</v>
      </c>
      <c r="U1227" s="18" t="b">
        <v>1</v>
      </c>
    </row>
    <row r="1228" spans="1:21" ht="12.75">
      <c r="A1228" s="1" t="e">
        <f t="shared" ca="1" si="80"/>
        <v>#NAME?</v>
      </c>
      <c r="B1228" s="19">
        <v>45092</v>
      </c>
      <c r="C1228" s="22">
        <v>89003627</v>
      </c>
      <c r="D1228" s="12" t="s">
        <v>307</v>
      </c>
      <c r="E1228" s="11" t="str">
        <f>CONCATENATE("https://fjong.com/admin/pages/edit-",LEFT(D1227,FIND(".",D1227) - 1),"/",D1227)</f>
        <v>https://fjong.com/admin/pages/edit-outfit/outfit.f1ee75f9f833414f94912e1a0513487c</v>
      </c>
      <c r="F1228" s="23" t="s">
        <v>308</v>
      </c>
      <c r="G1228" s="23" t="s">
        <v>31</v>
      </c>
      <c r="H1228" s="12" t="s">
        <v>31</v>
      </c>
      <c r="I1228" s="12" t="b">
        <f>VLOOKUP(H1228,'Partner info'!$A$3:$B$100,2,FALSE)</f>
        <v>1</v>
      </c>
      <c r="J1228" s="13" t="s">
        <v>24</v>
      </c>
      <c r="K1228" s="14" t="s">
        <v>25</v>
      </c>
      <c r="L1228" s="15" t="s">
        <v>445</v>
      </c>
      <c r="M1228" s="16"/>
      <c r="N1228" s="16" t="s">
        <v>2318</v>
      </c>
      <c r="O1228" s="12">
        <v>1900</v>
      </c>
      <c r="P1228" s="12">
        <v>500</v>
      </c>
      <c r="Q1228" s="12"/>
      <c r="R1228" s="18" t="b">
        <v>0</v>
      </c>
      <c r="S1228" s="18" t="b">
        <v>0</v>
      </c>
      <c r="T1228" s="18" t="b">
        <v>1</v>
      </c>
      <c r="U1228" s="18" t="b">
        <v>1</v>
      </c>
    </row>
    <row r="1229" spans="1:21" ht="12.75">
      <c r="A1229" s="1" t="e">
        <f t="shared" ca="1" si="80"/>
        <v>#NAME?</v>
      </c>
      <c r="B1229" s="19">
        <v>45092</v>
      </c>
      <c r="C1229" s="22">
        <v>10689316</v>
      </c>
      <c r="D1229" s="10" t="s">
        <v>1320</v>
      </c>
      <c r="E1229" s="11" t="str">
        <f>CONCATENATE("https://fjong.com/admin/pages/edit-",LEFT(D1229,FIND(".",D1229) - 1),"/",D1229)</f>
        <v>https://fjong.com/admin/pages/edit-outfit/outfit.f28fdb12e7c5455daa2d0de52c9ccd8f</v>
      </c>
      <c r="F1229" s="23" t="s">
        <v>1321</v>
      </c>
      <c r="G1229" s="23" t="s">
        <v>1322</v>
      </c>
      <c r="H1229" s="12" t="s">
        <v>32</v>
      </c>
      <c r="I1229" s="12" t="b">
        <f>VLOOKUP(H1229,'Partner info'!$A$3:$B$100,2,FALSE)</f>
        <v>1</v>
      </c>
      <c r="J1229" s="13" t="s">
        <v>24</v>
      </c>
      <c r="K1229" s="14" t="s">
        <v>25</v>
      </c>
      <c r="L1229" s="15" t="s">
        <v>445</v>
      </c>
      <c r="M1229" s="16"/>
      <c r="N1229" s="16" t="s">
        <v>2318</v>
      </c>
      <c r="O1229" s="12">
        <v>2000</v>
      </c>
      <c r="P1229" s="12">
        <v>700</v>
      </c>
      <c r="Q1229" s="12"/>
      <c r="R1229" s="18" t="b">
        <v>0</v>
      </c>
      <c r="S1229" s="18" t="b">
        <v>0</v>
      </c>
      <c r="T1229" s="18" t="b">
        <v>1</v>
      </c>
      <c r="U1229" s="18" t="b">
        <v>1</v>
      </c>
    </row>
    <row r="1230" spans="1:21" ht="12.75">
      <c r="A1230" s="1" t="e">
        <f t="shared" ca="1" si="80"/>
        <v>#NAME?</v>
      </c>
      <c r="B1230" s="9" t="s">
        <v>20</v>
      </c>
      <c r="C1230" s="9">
        <v>88000970</v>
      </c>
      <c r="D1230" s="12" t="s">
        <v>680</v>
      </c>
      <c r="E1230" s="11" t="str">
        <f>CONCATENATE("https://fjong.com/admin/pages/edit-",LEFT(D1230,FIND(".",D1230) - 1),"/",D1230)</f>
        <v>https://fjong.com/admin/pages/edit-outfit/outfit.f2eb7517a30f4a00843b499d81bab69c</v>
      </c>
      <c r="F1230" s="12" t="s">
        <v>681</v>
      </c>
      <c r="G1230" s="12" t="s">
        <v>31</v>
      </c>
      <c r="H1230" s="12" t="s">
        <v>32</v>
      </c>
      <c r="I1230" s="12" t="b">
        <f>VLOOKUP(H1230,'Partner info'!$A$3:$B$100,2,FALSE)</f>
        <v>1</v>
      </c>
      <c r="J1230" s="13" t="s">
        <v>24</v>
      </c>
      <c r="K1230" s="14" t="s">
        <v>25</v>
      </c>
      <c r="L1230" s="15" t="s">
        <v>445</v>
      </c>
      <c r="M1230" s="16"/>
      <c r="N1230" s="16" t="s">
        <v>2318</v>
      </c>
      <c r="O1230" s="12">
        <v>1700</v>
      </c>
      <c r="P1230" s="12">
        <v>490</v>
      </c>
      <c r="Q1230" s="12"/>
      <c r="R1230" s="18" t="b">
        <v>0</v>
      </c>
      <c r="S1230" s="18" t="b">
        <v>0</v>
      </c>
      <c r="T1230" s="18" t="b">
        <v>1</v>
      </c>
      <c r="U1230" s="18" t="b">
        <v>1</v>
      </c>
    </row>
    <row r="1231" spans="1:21" ht="12.75">
      <c r="A1231" s="1" t="e">
        <f t="shared" ca="1" si="80"/>
        <v>#NAME?</v>
      </c>
      <c r="B1231" s="9" t="s">
        <v>20</v>
      </c>
      <c r="C1231" s="9" t="s">
        <v>1970</v>
      </c>
      <c r="D1231" s="10" t="s">
        <v>1971</v>
      </c>
      <c r="E1231" s="11" t="str">
        <f>CONCATENATE("https://fjong.com/admin/pages/edit-",LEFT(D1231,FIND(".",D1231) - 1),"/",D1231)</f>
        <v>https://fjong.com/admin/pages/edit-outfit/outfit.f3097326923e4b7aa08837728b1a8b29</v>
      </c>
      <c r="F1231" s="12" t="s">
        <v>1972</v>
      </c>
      <c r="G1231" s="12" t="s">
        <v>994</v>
      </c>
      <c r="H1231" s="12" t="s">
        <v>89</v>
      </c>
      <c r="I1231" s="12" t="b">
        <f>VLOOKUP(H1231,'Partner info'!$A$3:$B$100,2,FALSE)</f>
        <v>1</v>
      </c>
      <c r="J1231" s="13" t="s">
        <v>24</v>
      </c>
      <c r="K1231" s="14" t="s">
        <v>25</v>
      </c>
      <c r="L1231" s="15" t="s">
        <v>445</v>
      </c>
      <c r="M1231" s="16"/>
      <c r="N1231" s="16" t="s">
        <v>2318</v>
      </c>
      <c r="O1231" s="12">
        <v>1800</v>
      </c>
      <c r="P1231" s="12">
        <v>450</v>
      </c>
      <c r="Q1231" s="12"/>
      <c r="R1231" s="18" t="b">
        <v>0</v>
      </c>
      <c r="S1231" s="18" t="b">
        <v>0</v>
      </c>
      <c r="T1231" s="18" t="b">
        <v>1</v>
      </c>
      <c r="U1231" s="18" t="b">
        <v>1</v>
      </c>
    </row>
    <row r="1232" spans="1:21" ht="12.75">
      <c r="A1232" s="1" t="e">
        <f t="shared" ca="1" si="80"/>
        <v>#NAME?</v>
      </c>
      <c r="B1232" s="19">
        <v>45061</v>
      </c>
      <c r="C1232" s="22">
        <v>89004885</v>
      </c>
      <c r="D1232" s="10" t="s">
        <v>2269</v>
      </c>
      <c r="E1232" s="11" t="str">
        <f>CONCATENATE("https://fjong.com/admin/pages/edit-",LEFT(D1232,FIND(".",D1232) - 1),"/",D1232)</f>
        <v>https://fjong.com/admin/pages/edit-outfit/outfit.f32a7a5980ee4c3ea1a1b9c729b36940</v>
      </c>
      <c r="F1232" s="23" t="s">
        <v>2270</v>
      </c>
      <c r="G1232" s="23" t="s">
        <v>23</v>
      </c>
      <c r="H1232" s="23" t="s">
        <v>23</v>
      </c>
      <c r="I1232" s="12" t="b">
        <f>VLOOKUP(H1232,'Partner info'!$A$3:$B$100,2,FALSE)</f>
        <v>1</v>
      </c>
      <c r="J1232" s="13" t="s">
        <v>24</v>
      </c>
      <c r="K1232" s="14" t="s">
        <v>25</v>
      </c>
      <c r="L1232" s="15" t="s">
        <v>445</v>
      </c>
      <c r="M1232" s="16"/>
      <c r="N1232" s="16" t="s">
        <v>2318</v>
      </c>
      <c r="O1232" s="12">
        <v>2000</v>
      </c>
      <c r="P1232" s="12">
        <v>650</v>
      </c>
      <c r="Q1232" s="12"/>
      <c r="R1232" s="18" t="b">
        <v>0</v>
      </c>
      <c r="S1232" s="18" t="b">
        <v>0</v>
      </c>
      <c r="T1232" s="18" t="b">
        <v>1</v>
      </c>
      <c r="U1232" s="18" t="b">
        <v>1</v>
      </c>
    </row>
    <row r="1233" spans="1:21" ht="12.75">
      <c r="A1233" s="1" t="e">
        <f t="shared" ca="1" si="80"/>
        <v>#NAME?</v>
      </c>
      <c r="B1233" s="9" t="s">
        <v>3078</v>
      </c>
      <c r="C1233" s="22">
        <v>89001293</v>
      </c>
      <c r="D1233" s="10" t="s">
        <v>3335</v>
      </c>
      <c r="E1233" s="11" t="str">
        <f>CONCATENATE("https://fjong.com/admin/pages/edit-",LEFT(D1233,FIND(".",D1233) - 1),"/",D1233)</f>
        <v>https://fjong.com/admin/pages/edit-outfit/outfit.f347db0bcac44cba88e845650840db7d</v>
      </c>
      <c r="F1233" s="23" t="s">
        <v>3332</v>
      </c>
      <c r="G1233" s="23" t="s">
        <v>117</v>
      </c>
      <c r="H1233" s="12" t="s">
        <v>117</v>
      </c>
      <c r="I1233" s="12" t="b">
        <f>VLOOKUP(H1233,'Partner info'!$A$3:$B$100,2,FALSE)</f>
        <v>1</v>
      </c>
      <c r="J1233" s="13" t="s">
        <v>24</v>
      </c>
      <c r="K1233" s="14" t="s">
        <v>25</v>
      </c>
      <c r="L1233" s="15" t="s">
        <v>445</v>
      </c>
      <c r="M1233" s="16"/>
      <c r="N1233" s="16" t="s">
        <v>2318</v>
      </c>
      <c r="O1233" s="12">
        <v>2000</v>
      </c>
      <c r="P1233" s="12">
        <v>650</v>
      </c>
      <c r="Q1233" s="12"/>
      <c r="R1233" s="18" t="b">
        <v>0</v>
      </c>
      <c r="S1233" s="18" t="b">
        <v>0</v>
      </c>
      <c r="T1233" s="18" t="b">
        <v>1</v>
      </c>
      <c r="U1233" s="18" t="b">
        <v>1</v>
      </c>
    </row>
    <row r="1234" spans="1:21" ht="12.75">
      <c r="A1234" s="1" t="e">
        <f t="shared" ca="1" si="80"/>
        <v>#NAME?</v>
      </c>
      <c r="B1234" s="9" t="s">
        <v>20</v>
      </c>
      <c r="C1234" s="24" t="s">
        <v>2003</v>
      </c>
      <c r="D1234" s="25" t="s">
        <v>2004</v>
      </c>
      <c r="E1234" s="11" t="str">
        <f>CONCATENATE("https://fjong.com/admin/pages/edit-",LEFT(D1234,FIND(".",D1234) - 1),"/",D1234)</f>
        <v>https://fjong.com/admin/pages/edit-outfit/outfit.f35fb9bc8b8443c9ba9cbfb936f5e5df</v>
      </c>
      <c r="F1234" s="26" t="s">
        <v>2005</v>
      </c>
      <c r="G1234" s="26" t="s">
        <v>740</v>
      </c>
      <c r="H1234" s="26" t="s">
        <v>57</v>
      </c>
      <c r="I1234" s="12" t="b">
        <f>VLOOKUP(H1234,'Partner info'!$A$3:$B$100,2,FALSE)</f>
        <v>1</v>
      </c>
      <c r="J1234" s="13" t="s">
        <v>24</v>
      </c>
      <c r="K1234" s="14" t="s">
        <v>25</v>
      </c>
      <c r="L1234" s="15" t="s">
        <v>445</v>
      </c>
      <c r="M1234" s="16"/>
      <c r="N1234" s="16" t="s">
        <v>2318</v>
      </c>
      <c r="O1234" s="12">
        <v>1800</v>
      </c>
      <c r="P1234" s="12">
        <v>450</v>
      </c>
      <c r="Q1234" s="12"/>
      <c r="R1234" s="18" t="b">
        <v>0</v>
      </c>
      <c r="S1234" s="18" t="b">
        <v>0</v>
      </c>
      <c r="T1234" s="18" t="b">
        <v>1</v>
      </c>
      <c r="U1234" s="18" t="b">
        <v>1</v>
      </c>
    </row>
    <row r="1235" spans="1:21" ht="12.75">
      <c r="A1235" s="1" t="e">
        <f t="shared" ca="1" si="80"/>
        <v>#NAME?</v>
      </c>
      <c r="B1235" s="19">
        <v>45272</v>
      </c>
      <c r="C1235" s="22">
        <v>89011719</v>
      </c>
      <c r="D1235" s="10" t="s">
        <v>2610</v>
      </c>
      <c r="E1235" s="11" t="str">
        <f>CONCATENATE("https://fjong.com/admin/pages/edit-",LEFT(D1235,FIND(".",D1235) - 1),"/",D1235)</f>
        <v>https://fjong.com/admin/pages/edit-outfit/outfit.f38419bf45334b138aea820edf593576</v>
      </c>
      <c r="F1235" s="23" t="s">
        <v>2611</v>
      </c>
      <c r="G1235" s="23" t="s">
        <v>2602</v>
      </c>
      <c r="H1235" s="12" t="s">
        <v>2603</v>
      </c>
      <c r="I1235" s="12" t="b">
        <f>VLOOKUP(H1235,'Partner info'!$A$3:$B$100,2,FALSE)</f>
        <v>1</v>
      </c>
      <c r="J1235" s="13" t="s">
        <v>24</v>
      </c>
      <c r="K1235" s="14" t="s">
        <v>25</v>
      </c>
      <c r="L1235" s="15" t="s">
        <v>445</v>
      </c>
      <c r="M1235" s="16"/>
      <c r="N1235" s="16" t="s">
        <v>2318</v>
      </c>
      <c r="O1235" s="12">
        <v>2000</v>
      </c>
      <c r="P1235" s="12">
        <v>650</v>
      </c>
      <c r="Q1235" s="12"/>
      <c r="R1235" s="18" t="b">
        <v>0</v>
      </c>
      <c r="S1235" s="18" t="b">
        <v>0</v>
      </c>
      <c r="T1235" s="18" t="b">
        <v>1</v>
      </c>
      <c r="U1235" s="18" t="b">
        <v>1</v>
      </c>
    </row>
    <row r="1236" spans="1:21" ht="12.75">
      <c r="A1236" s="1" t="e">
        <f t="shared" ca="1" si="80"/>
        <v>#NAME?</v>
      </c>
      <c r="B1236" s="19" t="s">
        <v>20</v>
      </c>
      <c r="C1236" s="9">
        <v>88000327</v>
      </c>
      <c r="D1236" s="10" t="s">
        <v>1541</v>
      </c>
      <c r="E1236" s="20" t="str">
        <f>CONCATENATE("https://fjong.com/admin/pages/edit-",LEFT(D1236,FIND(".",D1236) - 1),"/",D1236)</f>
        <v>https://fjong.com/admin/pages/edit-outfit/outfit.f3eaaef5955c41329db275e0c6735555</v>
      </c>
      <c r="F1236" s="12" t="s">
        <v>1542</v>
      </c>
      <c r="G1236" s="12" t="s">
        <v>31</v>
      </c>
      <c r="H1236" s="12" t="s">
        <v>32</v>
      </c>
      <c r="I1236" s="12" t="b">
        <f>VLOOKUP(H1236,'Partner info'!$A$3:$B$100,2,FALSE)</f>
        <v>1</v>
      </c>
      <c r="J1236" s="13" t="s">
        <v>24</v>
      </c>
      <c r="K1236" s="14" t="s">
        <v>25</v>
      </c>
      <c r="L1236" s="15" t="s">
        <v>445</v>
      </c>
      <c r="M1236" s="16"/>
      <c r="N1236" s="16" t="s">
        <v>2318</v>
      </c>
      <c r="O1236" s="12">
        <v>1600</v>
      </c>
      <c r="P1236" s="12">
        <v>450</v>
      </c>
      <c r="Q1236" s="12"/>
      <c r="R1236" s="18" t="b">
        <v>0</v>
      </c>
      <c r="S1236" s="18" t="b">
        <v>0</v>
      </c>
      <c r="T1236" s="18" t="b">
        <v>1</v>
      </c>
      <c r="U1236" s="18" t="b">
        <v>1</v>
      </c>
    </row>
    <row r="1237" spans="1:21" ht="12.75">
      <c r="A1237" s="1" t="e">
        <f t="shared" ca="1" si="80"/>
        <v>#NAME?</v>
      </c>
      <c r="B1237" s="19">
        <v>45061</v>
      </c>
      <c r="C1237" s="22">
        <v>89001117</v>
      </c>
      <c r="D1237" s="10" t="s">
        <v>2612</v>
      </c>
      <c r="E1237" s="11" t="str">
        <f>CONCATENATE("https://fjong.com/admin/pages/edit-",LEFT(D1237,FIND(".",D1237) - 1),"/",D1237)</f>
        <v>https://fjong.com/admin/pages/edit-outfit/outfit.f4986a85218749bbb3ed5a9b64c59977</v>
      </c>
      <c r="F1237" s="23" t="s">
        <v>2613</v>
      </c>
      <c r="G1237" s="23" t="s">
        <v>23</v>
      </c>
      <c r="H1237" s="23" t="s">
        <v>23</v>
      </c>
      <c r="I1237" s="12" t="b">
        <f>VLOOKUP(H1237,'Partner info'!$A$3:$B$100,2,FALSE)</f>
        <v>1</v>
      </c>
      <c r="J1237" s="13" t="s">
        <v>24</v>
      </c>
      <c r="K1237" s="14" t="s">
        <v>25</v>
      </c>
      <c r="L1237" s="15" t="s">
        <v>445</v>
      </c>
      <c r="M1237" s="16"/>
      <c r="N1237" s="16" t="s">
        <v>2318</v>
      </c>
      <c r="O1237" s="12">
        <v>1600</v>
      </c>
      <c r="P1237" s="12">
        <v>450</v>
      </c>
      <c r="Q1237" s="12"/>
      <c r="R1237" s="18" t="b">
        <v>0</v>
      </c>
      <c r="S1237" s="18" t="b">
        <v>0</v>
      </c>
      <c r="T1237" s="18" t="b">
        <v>1</v>
      </c>
      <c r="U1237" s="18" t="b">
        <v>1</v>
      </c>
    </row>
    <row r="1238" spans="1:21" ht="12.75">
      <c r="A1238" s="1" t="e">
        <f t="shared" ca="1" si="80"/>
        <v>#NAME?</v>
      </c>
      <c r="B1238" s="19" t="s">
        <v>20</v>
      </c>
      <c r="C1238" s="9">
        <v>88001632</v>
      </c>
      <c r="D1238" s="10" t="s">
        <v>1183</v>
      </c>
      <c r="E1238" s="20" t="str">
        <f>CONCATENATE("https://fjong.com/admin/pages/edit-",LEFT(D1238,FIND(".",D1238) - 1),"/",D1238)</f>
        <v>https://fjong.com/admin/pages/edit-outfit/outfit.f4dfe9df6a6e461eaa8adb77b8d61ef9</v>
      </c>
      <c r="F1238" s="12" t="s">
        <v>1184</v>
      </c>
      <c r="G1238" s="12" t="s">
        <v>110</v>
      </c>
      <c r="H1238" s="12" t="s">
        <v>32</v>
      </c>
      <c r="I1238" s="12" t="b">
        <f>VLOOKUP(H1238,'Partner info'!$A$3:$B$100,2,FALSE)</f>
        <v>1</v>
      </c>
      <c r="J1238" s="13" t="s">
        <v>24</v>
      </c>
      <c r="K1238" s="14" t="s">
        <v>25</v>
      </c>
      <c r="L1238" s="15" t="s">
        <v>445</v>
      </c>
      <c r="M1238" s="16"/>
      <c r="N1238" s="16" t="s">
        <v>2318</v>
      </c>
      <c r="O1238" s="12">
        <v>2000</v>
      </c>
      <c r="P1238" s="12">
        <v>550</v>
      </c>
      <c r="Q1238" s="12"/>
      <c r="R1238" s="18" t="b">
        <v>0</v>
      </c>
      <c r="S1238" s="18" t="b">
        <v>0</v>
      </c>
      <c r="T1238" s="18" t="b">
        <v>1</v>
      </c>
      <c r="U1238" s="18" t="b">
        <v>1</v>
      </c>
    </row>
    <row r="1239" spans="1:21" ht="12.75">
      <c r="A1239" s="1" t="e">
        <f t="shared" ca="1" si="80"/>
        <v>#NAME?</v>
      </c>
      <c r="B1239" s="19">
        <v>44936</v>
      </c>
      <c r="C1239" s="9">
        <v>10689485</v>
      </c>
      <c r="D1239" s="10" t="s">
        <v>1038</v>
      </c>
      <c r="E1239" s="20" t="s">
        <v>1039</v>
      </c>
      <c r="F1239" s="12" t="s">
        <v>1040</v>
      </c>
      <c r="G1239" s="12" t="s">
        <v>1041</v>
      </c>
      <c r="H1239" s="12" t="s">
        <v>1042</v>
      </c>
      <c r="I1239" s="12" t="b">
        <f>VLOOKUP(H1239,'Partner info'!$A$3:$B$100,2,FALSE)</f>
        <v>1</v>
      </c>
      <c r="J1239" s="13" t="s">
        <v>24</v>
      </c>
      <c r="K1239" s="14" t="s">
        <v>25</v>
      </c>
      <c r="L1239" s="15" t="s">
        <v>445</v>
      </c>
      <c r="M1239" s="16"/>
      <c r="N1239" s="16" t="s">
        <v>2318</v>
      </c>
      <c r="O1239" s="12">
        <v>2000</v>
      </c>
      <c r="P1239" s="12">
        <v>550</v>
      </c>
      <c r="Q1239" s="12"/>
      <c r="R1239" s="18" t="b">
        <v>0</v>
      </c>
      <c r="S1239" s="18" t="b">
        <v>0</v>
      </c>
      <c r="T1239" s="18" t="b">
        <v>1</v>
      </c>
      <c r="U1239" s="18" t="b">
        <v>1</v>
      </c>
    </row>
    <row r="1240" spans="1:21" ht="12.75">
      <c r="A1240" s="1" t="e">
        <f t="shared" ca="1" si="80"/>
        <v>#NAME?</v>
      </c>
      <c r="B1240" s="9" t="s">
        <v>20</v>
      </c>
      <c r="C1240" s="24">
        <v>88000969</v>
      </c>
      <c r="D1240" s="25" t="s">
        <v>1579</v>
      </c>
      <c r="E1240" s="11" t="str">
        <f>CONCATENATE("https://fjong.com/admin/pages/edit-",LEFT(D1240,FIND(".",D1240) - 1),"/",D1240)</f>
        <v>https://fjong.com/admin/pages/edit-outfit/outfit.f58adb25909143e9aebc9e35f054988c</v>
      </c>
      <c r="F1240" s="26" t="s">
        <v>1580</v>
      </c>
      <c r="G1240" s="26" t="s">
        <v>31</v>
      </c>
      <c r="H1240" s="26" t="s">
        <v>32</v>
      </c>
      <c r="I1240" s="12" t="b">
        <f>VLOOKUP(H1240,'Partner info'!$A$3:$B$100,2,FALSE)</f>
        <v>1</v>
      </c>
      <c r="J1240" s="13" t="s">
        <v>24</v>
      </c>
      <c r="K1240" s="14" t="s">
        <v>25</v>
      </c>
      <c r="L1240" s="15" t="s">
        <v>445</v>
      </c>
      <c r="M1240" s="16"/>
      <c r="N1240" s="16" t="s">
        <v>2318</v>
      </c>
      <c r="O1240" s="12">
        <v>2000</v>
      </c>
      <c r="P1240" s="12">
        <v>550</v>
      </c>
      <c r="Q1240" s="12"/>
      <c r="R1240" s="18" t="b">
        <v>0</v>
      </c>
      <c r="S1240" s="18" t="b">
        <v>0</v>
      </c>
      <c r="T1240" s="18" t="b">
        <v>1</v>
      </c>
      <c r="U1240" s="18" t="b">
        <v>1</v>
      </c>
    </row>
    <row r="1241" spans="1:21" ht="12.75">
      <c r="A1241" s="1" t="e">
        <f t="shared" ca="1" si="80"/>
        <v>#NAME?</v>
      </c>
      <c r="B1241" s="19">
        <v>44858</v>
      </c>
      <c r="C1241" s="9">
        <v>89003816</v>
      </c>
      <c r="D1241" s="10" t="s">
        <v>1011</v>
      </c>
      <c r="E1241" s="20" t="s">
        <v>1012</v>
      </c>
      <c r="F1241" s="12" t="s">
        <v>1013</v>
      </c>
      <c r="G1241" s="12" t="s">
        <v>199</v>
      </c>
      <c r="H1241" s="12" t="s">
        <v>199</v>
      </c>
      <c r="I1241" s="12" t="b">
        <f>VLOOKUP(H1241,'Partner info'!$A$3:$B$100,2,FALSE)</f>
        <v>1</v>
      </c>
      <c r="J1241" s="13" t="s">
        <v>24</v>
      </c>
      <c r="K1241" s="14" t="s">
        <v>25</v>
      </c>
      <c r="L1241" s="15" t="s">
        <v>445</v>
      </c>
      <c r="M1241" s="16"/>
      <c r="N1241" s="16" t="s">
        <v>2318</v>
      </c>
      <c r="O1241" s="12">
        <v>2000</v>
      </c>
      <c r="P1241" s="12">
        <v>550</v>
      </c>
      <c r="Q1241" s="12"/>
      <c r="R1241" s="18" t="b">
        <v>0</v>
      </c>
      <c r="S1241" s="18" t="b">
        <v>0</v>
      </c>
      <c r="T1241" s="18" t="b">
        <v>1</v>
      </c>
      <c r="U1241" s="18" t="b">
        <v>1</v>
      </c>
    </row>
    <row r="1242" spans="1:21" ht="12.75">
      <c r="A1242" s="1" t="e">
        <f t="shared" ca="1" si="80"/>
        <v>#NAME?</v>
      </c>
      <c r="B1242" s="19">
        <v>44819</v>
      </c>
      <c r="C1242" s="9">
        <v>88200015</v>
      </c>
      <c r="D1242" s="10" t="s">
        <v>900</v>
      </c>
      <c r="E1242" s="20" t="s">
        <v>919</v>
      </c>
      <c r="F1242" s="12" t="s">
        <v>902</v>
      </c>
      <c r="G1242" s="12" t="s">
        <v>347</v>
      </c>
      <c r="H1242" s="12" t="s">
        <v>32</v>
      </c>
      <c r="I1242" s="12" t="b">
        <f>VLOOKUP(H1242,'Partner info'!$A$3:$B$100,2,FALSE)</f>
        <v>1</v>
      </c>
      <c r="J1242" s="13" t="s">
        <v>24</v>
      </c>
      <c r="K1242" s="14" t="s">
        <v>25</v>
      </c>
      <c r="L1242" s="15" t="s">
        <v>445</v>
      </c>
      <c r="M1242" s="16"/>
      <c r="N1242" s="16" t="s">
        <v>2318</v>
      </c>
      <c r="O1242" s="12">
        <v>2000</v>
      </c>
      <c r="P1242" s="12">
        <v>550</v>
      </c>
      <c r="Q1242" s="12"/>
      <c r="R1242" s="18" t="b">
        <v>0</v>
      </c>
      <c r="S1242" s="18" t="b">
        <v>0</v>
      </c>
      <c r="T1242" s="18" t="b">
        <v>1</v>
      </c>
      <c r="U1242" s="18" t="b">
        <v>1</v>
      </c>
    </row>
    <row r="1243" spans="1:21" ht="12.75">
      <c r="A1243" s="1" t="e">
        <f t="shared" ca="1" si="80"/>
        <v>#NAME?</v>
      </c>
      <c r="B1243" s="19">
        <v>44810</v>
      </c>
      <c r="C1243" s="9">
        <v>88200015</v>
      </c>
      <c r="D1243" s="10" t="s">
        <v>900</v>
      </c>
      <c r="E1243" s="20" t="s">
        <v>901</v>
      </c>
      <c r="F1243" s="12" t="s">
        <v>902</v>
      </c>
      <c r="G1243" s="12" t="s">
        <v>347</v>
      </c>
      <c r="H1243" s="12" t="s">
        <v>32</v>
      </c>
      <c r="I1243" s="12" t="b">
        <f>VLOOKUP(H1243,'Partner info'!$A$3:$B$100,2,FALSE)</f>
        <v>1</v>
      </c>
      <c r="J1243" s="13" t="s">
        <v>24</v>
      </c>
      <c r="K1243" s="14" t="s">
        <v>25</v>
      </c>
      <c r="L1243" s="15" t="s">
        <v>445</v>
      </c>
      <c r="M1243" s="16"/>
      <c r="N1243" s="16" t="s">
        <v>2318</v>
      </c>
      <c r="O1243" s="12">
        <v>2500</v>
      </c>
      <c r="P1243" s="12">
        <v>750</v>
      </c>
      <c r="Q1243" s="12"/>
      <c r="R1243" s="18" t="b">
        <v>0</v>
      </c>
      <c r="S1243" s="18" t="b">
        <v>0</v>
      </c>
      <c r="T1243" s="18" t="b">
        <v>1</v>
      </c>
      <c r="U1243" s="18" t="b">
        <v>1</v>
      </c>
    </row>
    <row r="1244" spans="1:21" ht="12.75">
      <c r="A1244" s="1" t="e">
        <f t="shared" ca="1" si="80"/>
        <v>#NAME?</v>
      </c>
      <c r="B1244" s="19">
        <v>44936</v>
      </c>
      <c r="C1244" s="9">
        <v>89007700</v>
      </c>
      <c r="D1244" s="10" t="s">
        <v>1995</v>
      </c>
      <c r="E1244" s="20" t="s">
        <v>1996</v>
      </c>
      <c r="F1244" s="12" t="s">
        <v>1997</v>
      </c>
      <c r="G1244" s="12" t="s">
        <v>1998</v>
      </c>
      <c r="H1244" s="12" t="s">
        <v>32</v>
      </c>
      <c r="I1244" s="12" t="b">
        <f>VLOOKUP(H1244,'Partner info'!$A$3:$B$100,2,FALSE)</f>
        <v>1</v>
      </c>
      <c r="J1244" s="13" t="s">
        <v>24</v>
      </c>
      <c r="K1244" s="14" t="s">
        <v>25</v>
      </c>
      <c r="L1244" s="15" t="s">
        <v>445</v>
      </c>
      <c r="M1244" s="16"/>
      <c r="N1244" s="16" t="s">
        <v>2318</v>
      </c>
      <c r="O1244" s="12">
        <v>2000</v>
      </c>
      <c r="P1244" s="12">
        <v>550</v>
      </c>
      <c r="Q1244" s="12"/>
      <c r="R1244" s="18" t="b">
        <v>0</v>
      </c>
      <c r="S1244" s="18" t="b">
        <v>0</v>
      </c>
      <c r="T1244" s="18" t="b">
        <v>1</v>
      </c>
      <c r="U1244" s="18" t="b">
        <v>1</v>
      </c>
    </row>
    <row r="1245" spans="1:21" ht="12.75">
      <c r="A1245" s="1" t="e">
        <f t="shared" ca="1" si="80"/>
        <v>#NAME?</v>
      </c>
      <c r="B1245" s="19">
        <v>45061</v>
      </c>
      <c r="C1245" s="22">
        <v>89003022</v>
      </c>
      <c r="D1245" s="10" t="s">
        <v>2304</v>
      </c>
      <c r="E1245" s="11" t="str">
        <f>CONCATENATE("https://fjong.com/admin/pages/edit-",LEFT(D1245,FIND(".",D1245) - 1),"/",D1245)</f>
        <v>https://fjong.com/admin/pages/edit-outfit/outfit.f68a51b230914cf4b754f6e23959e186</v>
      </c>
      <c r="F1245" s="23" t="s">
        <v>2305</v>
      </c>
      <c r="G1245" s="23" t="s">
        <v>23</v>
      </c>
      <c r="H1245" s="12" t="s">
        <v>23</v>
      </c>
      <c r="I1245" s="12" t="b">
        <f>VLOOKUP(H1245,'Partner info'!$A$3:$B$100,2,FALSE)</f>
        <v>1</v>
      </c>
      <c r="J1245" s="13" t="s">
        <v>24</v>
      </c>
      <c r="K1245" s="14" t="s">
        <v>25</v>
      </c>
      <c r="L1245" s="15" t="s">
        <v>445</v>
      </c>
      <c r="M1245" s="16"/>
      <c r="N1245" s="16" t="s">
        <v>2318</v>
      </c>
      <c r="O1245" s="12">
        <v>800</v>
      </c>
      <c r="P1245" s="12">
        <v>300</v>
      </c>
      <c r="Q1245" s="12"/>
      <c r="R1245" s="18" t="b">
        <v>0</v>
      </c>
      <c r="S1245" s="18" t="b">
        <v>0</v>
      </c>
      <c r="T1245" s="18" t="b">
        <v>1</v>
      </c>
      <c r="U1245" s="18" t="b">
        <v>1</v>
      </c>
    </row>
    <row r="1246" spans="1:21" ht="12.75">
      <c r="A1246" s="1" t="e">
        <f t="shared" ca="1" si="80"/>
        <v>#NAME?</v>
      </c>
      <c r="B1246" s="19">
        <v>45188</v>
      </c>
      <c r="C1246" s="22">
        <v>89003208</v>
      </c>
      <c r="D1246" s="10" t="s">
        <v>2742</v>
      </c>
      <c r="E1246" s="11" t="str">
        <f>CONCATENATE("https://fjong.com/admin/pages/edit-",LEFT(D1246,FIND(".",D1246) - 1),"/",D1246)</f>
        <v>https://fjong.com/admin/pages/edit-outfit/outfit.f6bbddb14b634dfe866717e87741cbeb</v>
      </c>
      <c r="F1246" s="23" t="s">
        <v>2743</v>
      </c>
      <c r="G1246" s="23" t="s">
        <v>618</v>
      </c>
      <c r="H1246" s="12" t="s">
        <v>573</v>
      </c>
      <c r="I1246" s="12" t="b">
        <f>VLOOKUP(H1246,'Partner info'!$A$3:$B$100,2,FALSE)</f>
        <v>1</v>
      </c>
      <c r="J1246" s="13" t="s">
        <v>24</v>
      </c>
      <c r="K1246" s="14" t="s">
        <v>25</v>
      </c>
      <c r="L1246" s="15" t="s">
        <v>445</v>
      </c>
      <c r="M1246" s="16"/>
      <c r="N1246" s="16" t="s">
        <v>2318</v>
      </c>
      <c r="O1246" s="12">
        <v>750</v>
      </c>
      <c r="P1246" s="12">
        <v>280</v>
      </c>
      <c r="Q1246" s="12"/>
      <c r="R1246" s="18" t="b">
        <v>0</v>
      </c>
      <c r="S1246" s="18" t="b">
        <v>0</v>
      </c>
      <c r="T1246" s="18" t="b">
        <v>1</v>
      </c>
      <c r="U1246" s="18" t="b">
        <v>1</v>
      </c>
    </row>
    <row r="1247" spans="1:21" ht="12.75">
      <c r="A1247" s="1" t="e">
        <f t="shared" ca="1" si="80"/>
        <v>#NAME?</v>
      </c>
      <c r="B1247" s="19" t="s">
        <v>20</v>
      </c>
      <c r="C1247" s="9">
        <v>10689635</v>
      </c>
      <c r="D1247" s="10" t="s">
        <v>509</v>
      </c>
      <c r="E1247" s="20" t="str">
        <f>CONCATENATE("https://fjong.com/admin/pages/edit-",LEFT(D1247,FIND(".",D1247) - 1),"/",D1247)</f>
        <v>https://fjong.com/admin/pages/edit-outfit/outfit.f6fa8976a2594a16ae361cf0f8790e1c</v>
      </c>
      <c r="F1247" s="12" t="s">
        <v>510</v>
      </c>
      <c r="G1247" s="12" t="s">
        <v>504</v>
      </c>
      <c r="H1247" s="12" t="s">
        <v>32</v>
      </c>
      <c r="I1247" s="12" t="b">
        <f>VLOOKUP(H1247,'Partner info'!$A$3:$B$100,2,FALSE)</f>
        <v>1</v>
      </c>
      <c r="J1247" s="13" t="s">
        <v>24</v>
      </c>
      <c r="K1247" s="14" t="s">
        <v>25</v>
      </c>
      <c r="L1247" s="15" t="s">
        <v>445</v>
      </c>
      <c r="M1247" s="16"/>
      <c r="N1247" s="16" t="s">
        <v>2318</v>
      </c>
      <c r="O1247" s="12">
        <v>800</v>
      </c>
      <c r="P1247" s="12">
        <v>300</v>
      </c>
      <c r="Q1247" s="12"/>
      <c r="R1247" s="18" t="b">
        <v>0</v>
      </c>
      <c r="S1247" s="18" t="b">
        <v>0</v>
      </c>
      <c r="T1247" s="18" t="b">
        <v>1</v>
      </c>
      <c r="U1247" s="18" t="b">
        <v>1</v>
      </c>
    </row>
    <row r="1248" spans="1:21" ht="12.75">
      <c r="A1248" s="1" t="e">
        <f t="shared" ca="1" si="80"/>
        <v>#NAME?</v>
      </c>
      <c r="B1248" s="19">
        <v>45184</v>
      </c>
      <c r="C1248" s="22">
        <v>89008565</v>
      </c>
      <c r="D1248" s="81" t="s">
        <v>2830</v>
      </c>
      <c r="E1248" s="11" t="str">
        <f>CONCATENATE("https://fjong.com/admin/pages/edit-",LEFT(D1248,FIND(".",D1248) - 1),"/",D1248)</f>
        <v>https://fjong.com/admin/pages/edit-outfit/outfit.f717f64e749146c9bfdcfc66dd1ef8fd</v>
      </c>
      <c r="F1248" s="82" t="s">
        <v>2831</v>
      </c>
      <c r="G1248" s="23" t="s">
        <v>1160</v>
      </c>
      <c r="H1248" s="83" t="s">
        <v>32</v>
      </c>
      <c r="I1248" s="12" t="b">
        <f>VLOOKUP(H1248,'Partner info'!$A$3:$B$100,2,FALSE)</f>
        <v>1</v>
      </c>
      <c r="J1248" s="13" t="s">
        <v>24</v>
      </c>
      <c r="K1248" s="14" t="s">
        <v>25</v>
      </c>
      <c r="L1248" s="15" t="s">
        <v>445</v>
      </c>
      <c r="M1248" s="16"/>
      <c r="N1248" s="16" t="s">
        <v>2318</v>
      </c>
      <c r="O1248" s="12">
        <v>800</v>
      </c>
      <c r="P1248" s="12">
        <v>300</v>
      </c>
      <c r="Q1248" s="12"/>
      <c r="R1248" s="18" t="b">
        <v>0</v>
      </c>
      <c r="S1248" s="18" t="b">
        <v>0</v>
      </c>
      <c r="T1248" s="18" t="b">
        <v>1</v>
      </c>
      <c r="U1248" s="18" t="b">
        <v>1</v>
      </c>
    </row>
    <row r="1249" spans="1:21" ht="12.75">
      <c r="A1249" s="1" t="e">
        <f t="shared" ca="1" si="80"/>
        <v>#NAME?</v>
      </c>
      <c r="B1249" s="19">
        <v>44936</v>
      </c>
      <c r="C1249" s="9">
        <v>89006989</v>
      </c>
      <c r="D1249" s="10" t="s">
        <v>33</v>
      </c>
      <c r="E1249" s="20" t="s">
        <v>34</v>
      </c>
      <c r="F1249" s="12" t="s">
        <v>35</v>
      </c>
      <c r="G1249" s="12" t="s">
        <v>36</v>
      </c>
      <c r="H1249" s="12" t="s">
        <v>37</v>
      </c>
      <c r="I1249" s="12" t="b">
        <f>VLOOKUP(H1249,'Partner info'!$A$3:$B$100,2,FALSE)</f>
        <v>1</v>
      </c>
      <c r="J1249" s="13" t="s">
        <v>24</v>
      </c>
      <c r="K1249" s="14" t="s">
        <v>25</v>
      </c>
      <c r="L1249" s="15" t="s">
        <v>445</v>
      </c>
      <c r="M1249" s="16"/>
      <c r="N1249" s="16" t="s">
        <v>2318</v>
      </c>
      <c r="O1249" s="12">
        <v>1500</v>
      </c>
      <c r="P1249" s="12">
        <v>450</v>
      </c>
      <c r="Q1249" s="12"/>
      <c r="R1249" s="18" t="b">
        <v>0</v>
      </c>
      <c r="S1249" s="18" t="b">
        <v>0</v>
      </c>
      <c r="T1249" s="18" t="b">
        <v>1</v>
      </c>
      <c r="U1249" s="18" t="b">
        <v>1</v>
      </c>
    </row>
    <row r="1250" spans="1:21" ht="12.75">
      <c r="A1250" s="1" t="e">
        <f t="shared" ca="1" si="80"/>
        <v>#NAME?</v>
      </c>
      <c r="B1250" s="19">
        <v>45184</v>
      </c>
      <c r="C1250" s="22">
        <v>10689134</v>
      </c>
      <c r="D1250" s="81" t="s">
        <v>2982</v>
      </c>
      <c r="E1250" s="11" t="str">
        <f>CONCATENATE("https://fjong.com/admin/pages/edit-",LEFT(D1250,FIND(".",D1250) - 1),"/",D1250)</f>
        <v>https://fjong.com/admin/pages/edit-outfit/outfit.f75f6043c5814e998e72b925ef7a21dd</v>
      </c>
      <c r="F1250" s="82" t="s">
        <v>2983</v>
      </c>
      <c r="G1250" s="23" t="s">
        <v>31</v>
      </c>
      <c r="H1250" s="83" t="s">
        <v>32</v>
      </c>
      <c r="I1250" s="12" t="b">
        <f>VLOOKUP(H1250,'Partner info'!$A$3:$B$100,2,FALSE)</f>
        <v>1</v>
      </c>
      <c r="J1250" s="13" t="s">
        <v>24</v>
      </c>
      <c r="K1250" s="14" t="s">
        <v>25</v>
      </c>
      <c r="L1250" s="15" t="s">
        <v>445</v>
      </c>
      <c r="M1250" s="16"/>
      <c r="N1250" s="16" t="s">
        <v>2318</v>
      </c>
      <c r="O1250" s="12">
        <v>2200</v>
      </c>
      <c r="P1250" s="12">
        <v>750</v>
      </c>
      <c r="Q1250" s="12"/>
      <c r="R1250" s="18" t="b">
        <v>0</v>
      </c>
      <c r="S1250" s="18" t="b">
        <v>0</v>
      </c>
      <c r="T1250" s="18" t="b">
        <v>1</v>
      </c>
      <c r="U1250" s="18" t="b">
        <v>1</v>
      </c>
    </row>
    <row r="1251" spans="1:21" ht="12.75">
      <c r="A1251" s="1" t="e">
        <f t="shared" ca="1" si="80"/>
        <v>#NAME?</v>
      </c>
      <c r="B1251" s="9" t="s">
        <v>3078</v>
      </c>
      <c r="C1251" s="22">
        <v>89004190</v>
      </c>
      <c r="D1251" s="10" t="s">
        <v>3350</v>
      </c>
      <c r="E1251" s="11" t="str">
        <f>CONCATENATE("https://fjong.com/admin/pages/edit-",LEFT(D1251,FIND(".",D1251) - 1),"/",D1251)</f>
        <v>https://fjong.com/admin/pages/edit-outfit/outfit.f77cbbb4dfc14616afcbc660e0beff7c</v>
      </c>
      <c r="F1251" s="23" t="s">
        <v>3351</v>
      </c>
      <c r="G1251" s="23" t="s">
        <v>3208</v>
      </c>
      <c r="H1251" s="12" t="s">
        <v>170</v>
      </c>
      <c r="I1251" s="12" t="b">
        <f>VLOOKUP(H1251,'Partner info'!$A$3:$B$100,2,FALSE)</f>
        <v>1</v>
      </c>
      <c r="J1251" s="13" t="s">
        <v>24</v>
      </c>
      <c r="K1251" s="14" t="s">
        <v>25</v>
      </c>
      <c r="L1251" s="15" t="s">
        <v>445</v>
      </c>
      <c r="M1251" s="16"/>
      <c r="N1251" s="16" t="s">
        <v>2318</v>
      </c>
      <c r="O1251" s="12">
        <v>1800</v>
      </c>
      <c r="P1251" s="12">
        <v>450</v>
      </c>
      <c r="Q1251" s="12"/>
      <c r="R1251" s="18" t="b">
        <v>0</v>
      </c>
      <c r="S1251" s="18" t="b">
        <v>0</v>
      </c>
      <c r="T1251" s="18" t="b">
        <v>1</v>
      </c>
      <c r="U1251" s="18" t="b">
        <v>1</v>
      </c>
    </row>
    <row r="1252" spans="1:21" ht="12.75">
      <c r="A1252" s="1" t="e">
        <f t="shared" ca="1" si="80"/>
        <v>#NAME?</v>
      </c>
      <c r="B1252" s="9" t="s">
        <v>295</v>
      </c>
      <c r="C1252" s="22">
        <v>88200044</v>
      </c>
      <c r="D1252" s="23" t="s">
        <v>375</v>
      </c>
      <c r="E1252" s="11" t="str">
        <f>CONCATENATE("https://fjong.com/admin/pages/edit-",LEFT(D1252,FIND(".",D1252) - 1),"/",D1252)</f>
        <v>https://fjong.com/admin/pages/edit-outfit/outfit.f77d1930ae2d45b4b4a9b68c8bcd009f</v>
      </c>
      <c r="F1252" s="23" t="s">
        <v>374</v>
      </c>
      <c r="G1252" s="23" t="s">
        <v>88</v>
      </c>
      <c r="H1252" s="12" t="s">
        <v>32</v>
      </c>
      <c r="I1252" s="12" t="b">
        <f>VLOOKUP(H1252,'Partner info'!$A$3:$B$100,2,FALSE)</f>
        <v>1</v>
      </c>
      <c r="J1252" s="13" t="s">
        <v>24</v>
      </c>
      <c r="K1252" s="14" t="s">
        <v>25</v>
      </c>
      <c r="L1252" s="15" t="s">
        <v>445</v>
      </c>
      <c r="M1252" s="16"/>
      <c r="N1252" s="16" t="s">
        <v>2318</v>
      </c>
      <c r="O1252" s="12">
        <v>1500</v>
      </c>
      <c r="P1252" s="12">
        <v>450</v>
      </c>
      <c r="Q1252" s="12"/>
      <c r="R1252" s="18" t="b">
        <v>0</v>
      </c>
      <c r="S1252" s="18" t="b">
        <v>0</v>
      </c>
      <c r="T1252" s="18" t="b">
        <v>1</v>
      </c>
      <c r="U1252" s="18" t="b">
        <v>1</v>
      </c>
    </row>
    <row r="1253" spans="1:21" ht="12.75">
      <c r="A1253" s="1" t="e">
        <f t="shared" ca="1" si="80"/>
        <v>#NAME?</v>
      </c>
      <c r="B1253" s="19" t="s">
        <v>20</v>
      </c>
      <c r="C1253" s="9" t="s">
        <v>1932</v>
      </c>
      <c r="D1253" s="10" t="s">
        <v>1933</v>
      </c>
      <c r="E1253" s="20" t="str">
        <f>CONCATENATE("https://fjong.com/admin/pages/edit-",LEFT(D1253,FIND(".",D1253) - 1),"/",D1253)</f>
        <v>https://fjong.com/admin/pages/edit-outfit/outfit.f7dfa535e4fa4ffca07e67edfb9799b0</v>
      </c>
      <c r="F1253" s="12" t="s">
        <v>1934</v>
      </c>
      <c r="G1253" s="12" t="s">
        <v>88</v>
      </c>
      <c r="H1253" s="12" t="s">
        <v>57</v>
      </c>
      <c r="I1253" s="12" t="b">
        <f>VLOOKUP(H1253,'Partner info'!$A$3:$B$100,2,FALSE)</f>
        <v>1</v>
      </c>
      <c r="J1253" s="13" t="s">
        <v>24</v>
      </c>
      <c r="K1253" s="14" t="s">
        <v>25</v>
      </c>
      <c r="L1253" s="15" t="s">
        <v>445</v>
      </c>
      <c r="M1253" s="16"/>
      <c r="N1253" s="16" t="s">
        <v>2318</v>
      </c>
      <c r="O1253" s="12">
        <v>1500</v>
      </c>
      <c r="P1253" s="12">
        <v>450</v>
      </c>
      <c r="Q1253" s="12"/>
      <c r="R1253" s="18" t="b">
        <v>0</v>
      </c>
      <c r="S1253" s="18" t="b">
        <v>0</v>
      </c>
      <c r="T1253" s="18" t="b">
        <v>1</v>
      </c>
      <c r="U1253" s="18" t="b">
        <v>1</v>
      </c>
    </row>
    <row r="1254" spans="1:21" ht="12.75">
      <c r="A1254" s="1" t="e">
        <f t="shared" ca="1" si="80"/>
        <v>#NAME?</v>
      </c>
      <c r="B1254" s="19">
        <v>45061</v>
      </c>
      <c r="C1254" s="22">
        <v>89004377</v>
      </c>
      <c r="D1254" s="10" t="s">
        <v>2775</v>
      </c>
      <c r="E1254" s="11" t="str">
        <f>CONCATENATE("https://fjong.com/admin/pages/edit-",LEFT(D1254,FIND(".",D1254) - 1),"/",D1254)</f>
        <v>https://fjong.com/admin/pages/edit-outfit/outfit.f806fa2b267a4137b71b092db575f2d8</v>
      </c>
      <c r="F1254" s="23" t="s">
        <v>2776</v>
      </c>
      <c r="G1254" s="23" t="s">
        <v>2219</v>
      </c>
      <c r="H1254" s="12" t="s">
        <v>573</v>
      </c>
      <c r="I1254" s="12" t="b">
        <f>VLOOKUP(H1254,'Partner info'!$A$3:$B$100,2,FALSE)</f>
        <v>1</v>
      </c>
      <c r="J1254" s="13" t="s">
        <v>24</v>
      </c>
      <c r="K1254" s="14" t="s">
        <v>25</v>
      </c>
      <c r="L1254" s="15" t="s">
        <v>445</v>
      </c>
      <c r="M1254" s="16"/>
      <c r="N1254" s="16" t="s">
        <v>2318</v>
      </c>
      <c r="O1254" s="12">
        <v>1700</v>
      </c>
      <c r="P1254" s="12">
        <v>450</v>
      </c>
      <c r="Q1254" s="12"/>
      <c r="R1254" s="18" t="b">
        <v>0</v>
      </c>
      <c r="S1254" s="18" t="b">
        <v>0</v>
      </c>
      <c r="T1254" s="18" t="b">
        <v>1</v>
      </c>
      <c r="U1254" s="18" t="b">
        <v>1</v>
      </c>
    </row>
    <row r="1255" spans="1:21" ht="12.75">
      <c r="A1255" s="1" t="e">
        <f t="shared" ca="1" si="80"/>
        <v>#NAME?</v>
      </c>
      <c r="B1255" s="9" t="s">
        <v>3078</v>
      </c>
      <c r="C1255" s="22">
        <v>89007611</v>
      </c>
      <c r="D1255" s="10" t="s">
        <v>3144</v>
      </c>
      <c r="E1255" s="11" t="str">
        <f>CONCATENATE("https://fjong.com/admin/pages/edit-",LEFT(D1255,FIND(".",D1255) - 1),"/",D1255)</f>
        <v>https://fjong.com/admin/pages/edit-outfit/outfit.f80766f5a3fc4e68a05f243e87398ff6</v>
      </c>
      <c r="F1255" s="23" t="s">
        <v>3145</v>
      </c>
      <c r="G1255" s="23" t="s">
        <v>508</v>
      </c>
      <c r="H1255" s="12" t="s">
        <v>508</v>
      </c>
      <c r="I1255" s="12" t="b">
        <f>VLOOKUP(H1255,'Partner info'!$A$3:$B$100,2,FALSE)</f>
        <v>1</v>
      </c>
      <c r="J1255" s="13" t="s">
        <v>24</v>
      </c>
      <c r="K1255" s="14" t="s">
        <v>25</v>
      </c>
      <c r="L1255" s="15" t="s">
        <v>445</v>
      </c>
      <c r="M1255" s="16"/>
      <c r="N1255" s="16" t="s">
        <v>2318</v>
      </c>
      <c r="O1255" s="12">
        <v>1400</v>
      </c>
      <c r="P1255" s="12">
        <v>390</v>
      </c>
      <c r="Q1255" s="12"/>
      <c r="R1255" s="18" t="b">
        <v>0</v>
      </c>
      <c r="S1255" s="18" t="b">
        <v>0</v>
      </c>
      <c r="T1255" s="18" t="b">
        <v>1</v>
      </c>
      <c r="U1255" s="18" t="b">
        <v>1</v>
      </c>
    </row>
    <row r="1256" spans="1:21" ht="12.75">
      <c r="A1256" s="1" t="e">
        <f t="shared" ca="1" si="80"/>
        <v>#NAME?</v>
      </c>
      <c r="B1256" s="19">
        <v>44795</v>
      </c>
      <c r="C1256" s="9">
        <v>88101272</v>
      </c>
      <c r="D1256" s="10" t="s">
        <v>1639</v>
      </c>
      <c r="E1256" s="20" t="s">
        <v>1640</v>
      </c>
      <c r="F1256" s="12" t="s">
        <v>1641</v>
      </c>
      <c r="G1256" s="12" t="s">
        <v>31</v>
      </c>
      <c r="H1256" s="12" t="s">
        <v>89</v>
      </c>
      <c r="I1256" s="12" t="b">
        <f>VLOOKUP(H1256,'Partner info'!$A$3:$B$100,2,FALSE)</f>
        <v>1</v>
      </c>
      <c r="J1256" s="13" t="s">
        <v>24</v>
      </c>
      <c r="K1256" s="14" t="s">
        <v>25</v>
      </c>
      <c r="L1256" s="15" t="s">
        <v>445</v>
      </c>
      <c r="M1256" s="16"/>
      <c r="N1256" s="16" t="s">
        <v>2318</v>
      </c>
      <c r="O1256" s="12">
        <v>1400</v>
      </c>
      <c r="P1256" s="12">
        <v>390</v>
      </c>
      <c r="Q1256" s="12"/>
      <c r="R1256" s="18" t="b">
        <v>0</v>
      </c>
      <c r="S1256" s="18" t="b">
        <v>0</v>
      </c>
      <c r="T1256" s="18" t="b">
        <v>1</v>
      </c>
      <c r="U1256" s="18" t="b">
        <v>1</v>
      </c>
    </row>
    <row r="1257" spans="1:21" ht="12.75">
      <c r="A1257" s="1" t="e">
        <f t="shared" ca="1" si="80"/>
        <v>#NAME?</v>
      </c>
      <c r="B1257" s="19">
        <v>45092</v>
      </c>
      <c r="C1257" s="22">
        <v>88200935</v>
      </c>
      <c r="D1257" s="10" t="s">
        <v>318</v>
      </c>
      <c r="E1257" s="11" t="str">
        <f>CONCATENATE("https://fjong.com/admin/pages/edit-",LEFT(D1257,FIND(".",D1257) - 1),"/",D1257)</f>
        <v>https://fjong.com/admin/pages/edit-outfit/outfit.f827d9035871476ea0356bb69c7de468</v>
      </c>
      <c r="F1257" s="23" t="s">
        <v>319</v>
      </c>
      <c r="G1257" s="23" t="s">
        <v>31</v>
      </c>
      <c r="H1257" s="12" t="s">
        <v>31</v>
      </c>
      <c r="I1257" s="12" t="b">
        <f>VLOOKUP(H1257,'Partner info'!$A$3:$B$100,2,FALSE)</f>
        <v>1</v>
      </c>
      <c r="J1257" s="13" t="s">
        <v>24</v>
      </c>
      <c r="K1257" s="14" t="s">
        <v>25</v>
      </c>
      <c r="L1257" s="15" t="s">
        <v>445</v>
      </c>
      <c r="M1257" s="16"/>
      <c r="N1257" s="16" t="s">
        <v>2318</v>
      </c>
      <c r="O1257" s="12">
        <v>1400</v>
      </c>
      <c r="P1257" s="12">
        <v>390</v>
      </c>
      <c r="Q1257" s="12"/>
      <c r="R1257" s="18" t="b">
        <v>0</v>
      </c>
      <c r="S1257" s="18" t="b">
        <v>0</v>
      </c>
      <c r="T1257" s="18" t="b">
        <v>1</v>
      </c>
      <c r="U1257" s="18" t="b">
        <v>1</v>
      </c>
    </row>
    <row r="1258" spans="1:21" ht="12.75">
      <c r="A1258" s="1" t="e">
        <f t="shared" ca="1" si="80"/>
        <v>#NAME?</v>
      </c>
      <c r="B1258" s="19">
        <v>44936</v>
      </c>
      <c r="C1258" s="9">
        <v>88200935</v>
      </c>
      <c r="D1258" s="10" t="s">
        <v>318</v>
      </c>
      <c r="E1258" s="20" t="s">
        <v>1108</v>
      </c>
      <c r="F1258" s="12" t="s">
        <v>1109</v>
      </c>
      <c r="G1258" s="12" t="s">
        <v>31</v>
      </c>
      <c r="H1258" s="12" t="s">
        <v>31</v>
      </c>
      <c r="I1258" s="12" t="b">
        <f>VLOOKUP(H1258,'Partner info'!$A$3:$B$100,2,FALSE)</f>
        <v>1</v>
      </c>
      <c r="J1258" s="13" t="s">
        <v>24</v>
      </c>
      <c r="K1258" s="14" t="s">
        <v>25</v>
      </c>
      <c r="L1258" s="15" t="s">
        <v>445</v>
      </c>
      <c r="M1258" s="16"/>
      <c r="N1258" s="16" t="s">
        <v>2318</v>
      </c>
      <c r="O1258" s="12">
        <v>1400</v>
      </c>
      <c r="P1258" s="12">
        <v>390</v>
      </c>
      <c r="Q1258" s="12"/>
      <c r="R1258" s="18" t="b">
        <v>0</v>
      </c>
      <c r="S1258" s="18" t="b">
        <v>0</v>
      </c>
      <c r="T1258" s="18" t="b">
        <v>1</v>
      </c>
      <c r="U1258" s="18" t="b">
        <v>1</v>
      </c>
    </row>
    <row r="1259" spans="1:21" ht="12.75">
      <c r="A1259" s="1" t="e">
        <f t="shared" ca="1" si="80"/>
        <v>#NAME?</v>
      </c>
      <c r="B1259" s="9" t="s">
        <v>3078</v>
      </c>
      <c r="C1259" s="22">
        <v>89001307</v>
      </c>
      <c r="D1259" s="10" t="s">
        <v>3343</v>
      </c>
      <c r="E1259" s="11" t="str">
        <f>CONCATENATE("https://fjong.com/admin/pages/edit-",LEFT(D1259,FIND(".",D1259) - 1),"/",D1259)</f>
        <v>https://fjong.com/admin/pages/edit-outfit/outfit.f84b7047cff34fc6b305bdfc09750236</v>
      </c>
      <c r="F1259" s="23" t="s">
        <v>3341</v>
      </c>
      <c r="G1259" s="23" t="s">
        <v>117</v>
      </c>
      <c r="H1259" s="12" t="s">
        <v>117</v>
      </c>
      <c r="I1259" s="12" t="b">
        <f>VLOOKUP(H1259,'Partner info'!$A$3:$B$100,2,FALSE)</f>
        <v>1</v>
      </c>
      <c r="J1259" s="13" t="s">
        <v>24</v>
      </c>
      <c r="K1259" s="14" t="s">
        <v>25</v>
      </c>
      <c r="L1259" s="15" t="s">
        <v>445</v>
      </c>
      <c r="M1259" s="16"/>
      <c r="N1259" s="16" t="s">
        <v>2318</v>
      </c>
      <c r="O1259" s="12">
        <v>1400</v>
      </c>
      <c r="P1259" s="12">
        <v>390</v>
      </c>
      <c r="Q1259" s="12"/>
      <c r="R1259" s="18" t="b">
        <v>0</v>
      </c>
      <c r="S1259" s="18" t="b">
        <v>0</v>
      </c>
      <c r="T1259" s="18" t="b">
        <v>1</v>
      </c>
      <c r="U1259" s="18" t="b">
        <v>1</v>
      </c>
    </row>
    <row r="1260" spans="1:21" ht="12.75">
      <c r="A1260" s="1" t="e">
        <f t="shared" ca="1" si="80"/>
        <v>#NAME?</v>
      </c>
      <c r="B1260" s="19">
        <v>45184</v>
      </c>
      <c r="C1260" s="22">
        <v>89012041</v>
      </c>
      <c r="D1260" s="81" t="s">
        <v>2979</v>
      </c>
      <c r="E1260" s="11" t="str">
        <f>CONCATENATE("https://fjong.com/admin/pages/edit-",LEFT(D1260,FIND(".",D1260) - 1),"/",D1260)</f>
        <v>https://fjong.com/admin/pages/edit-outfit/outfit.f85921429b1648d1a78e936c959cac14</v>
      </c>
      <c r="F1260" s="82" t="s">
        <v>2978</v>
      </c>
      <c r="G1260" s="23" t="s">
        <v>342</v>
      </c>
      <c r="H1260" s="83" t="s">
        <v>343</v>
      </c>
      <c r="I1260" s="12" t="b">
        <f>VLOOKUP(H1260,'Partner info'!$A$3:$B$100,2,FALSE)</f>
        <v>1</v>
      </c>
      <c r="J1260" s="13" t="s">
        <v>24</v>
      </c>
      <c r="K1260" s="14" t="s">
        <v>25</v>
      </c>
      <c r="L1260" s="15" t="s">
        <v>445</v>
      </c>
      <c r="M1260" s="16"/>
      <c r="N1260" s="16" t="s">
        <v>2318</v>
      </c>
      <c r="O1260" s="12">
        <v>1400</v>
      </c>
      <c r="P1260" s="12">
        <v>390</v>
      </c>
      <c r="Q1260" s="12"/>
      <c r="R1260" s="18" t="b">
        <v>0</v>
      </c>
      <c r="S1260" s="18" t="b">
        <v>0</v>
      </c>
      <c r="T1260" s="18" t="b">
        <v>1</v>
      </c>
      <c r="U1260" s="18" t="b">
        <v>1</v>
      </c>
    </row>
    <row r="1261" spans="1:21" ht="12.75">
      <c r="A1261" s="1" t="e">
        <f t="shared" ca="1" si="80"/>
        <v>#NAME?</v>
      </c>
      <c r="B1261" s="9" t="s">
        <v>295</v>
      </c>
      <c r="C1261" s="22">
        <v>89011239</v>
      </c>
      <c r="D1261" s="23" t="s">
        <v>393</v>
      </c>
      <c r="E1261" s="11" t="str">
        <f>CONCATENATE("https://fjong.com/admin/pages/edit-",LEFT(D1261,FIND(".",D1261) - 1),"/",D1261)</f>
        <v>https://fjong.com/admin/pages/edit-outfit/outfit.f89a59931cff4d4b8e63dd23cecd0e2d</v>
      </c>
      <c r="F1261" s="23" t="s">
        <v>394</v>
      </c>
      <c r="G1261" s="23" t="s">
        <v>395</v>
      </c>
      <c r="H1261" s="12" t="s">
        <v>32</v>
      </c>
      <c r="I1261" s="12" t="b">
        <f>VLOOKUP(H1261,'Partner info'!$A$3:$B$100,2,FALSE)</f>
        <v>1</v>
      </c>
      <c r="J1261" s="13" t="s">
        <v>24</v>
      </c>
      <c r="K1261" s="14" t="s">
        <v>25</v>
      </c>
      <c r="L1261" s="15" t="s">
        <v>445</v>
      </c>
      <c r="M1261" s="16"/>
      <c r="N1261" s="16" t="s">
        <v>2318</v>
      </c>
      <c r="O1261" s="12">
        <v>1400</v>
      </c>
      <c r="P1261" s="12">
        <v>390</v>
      </c>
      <c r="Q1261" s="12"/>
      <c r="R1261" s="18" t="b">
        <v>0</v>
      </c>
      <c r="S1261" s="18" t="b">
        <v>0</v>
      </c>
      <c r="T1261" s="18" t="b">
        <v>1</v>
      </c>
      <c r="U1261" s="18" t="b">
        <v>1</v>
      </c>
    </row>
    <row r="1262" spans="1:21" ht="12.75">
      <c r="A1262" s="1" t="e">
        <f t="shared" ca="1" si="80"/>
        <v>#NAME?</v>
      </c>
      <c r="B1262" s="19">
        <v>45184</v>
      </c>
      <c r="C1262" s="22">
        <v>89005574</v>
      </c>
      <c r="D1262" s="81" t="s">
        <v>2814</v>
      </c>
      <c r="E1262" s="11" t="str">
        <f>CONCATENATE("https://fjong.com/admin/pages/edit-",LEFT(D1262,FIND(".",D1262) - 1),"/",D1262)</f>
        <v>https://fjong.com/admin/pages/edit-outfit/outfit.f8cfb3537b614300b489752b3105d903</v>
      </c>
      <c r="F1262" s="82" t="s">
        <v>2815</v>
      </c>
      <c r="G1262" s="23" t="s">
        <v>2705</v>
      </c>
      <c r="H1262" s="83" t="s">
        <v>2816</v>
      </c>
      <c r="I1262" s="12" t="b">
        <f>VLOOKUP(H1262,'Partner info'!$A$3:$B$100,2,FALSE)</f>
        <v>1</v>
      </c>
      <c r="J1262" s="13" t="s">
        <v>24</v>
      </c>
      <c r="K1262" s="14" t="s">
        <v>25</v>
      </c>
      <c r="L1262" s="15" t="s">
        <v>445</v>
      </c>
      <c r="M1262" s="16"/>
      <c r="N1262" s="16" t="s">
        <v>2318</v>
      </c>
      <c r="O1262" s="12">
        <v>1400</v>
      </c>
      <c r="P1262" s="12">
        <v>390</v>
      </c>
      <c r="Q1262" s="12"/>
      <c r="R1262" s="18" t="b">
        <v>0</v>
      </c>
      <c r="S1262" s="18" t="b">
        <v>0</v>
      </c>
      <c r="T1262" s="18" t="b">
        <v>1</v>
      </c>
      <c r="U1262" s="18" t="b">
        <v>1</v>
      </c>
    </row>
    <row r="1263" spans="1:21" ht="12.75">
      <c r="A1263" s="1" t="e">
        <f t="shared" ca="1" si="80"/>
        <v>#NAME?</v>
      </c>
      <c r="B1263" s="19">
        <v>45111</v>
      </c>
      <c r="C1263" s="22">
        <v>89001723</v>
      </c>
      <c r="D1263" s="10" t="s">
        <v>1324</v>
      </c>
      <c r="E1263" s="11" t="str">
        <f>CONCATENATE("https://fjong.com/admin/pages/edit-",LEFT(D1263,FIND(".",D1263) - 1),"/",D1263)</f>
        <v>https://fjong.com/admin/pages/edit-outfit/outfit.f8d8e0b9e511423494e2713a6b06fff9</v>
      </c>
      <c r="F1263" s="23" t="s">
        <v>1325</v>
      </c>
      <c r="G1263" s="23" t="s">
        <v>99</v>
      </c>
      <c r="H1263" s="12" t="s">
        <v>89</v>
      </c>
      <c r="I1263" s="12" t="b">
        <f>VLOOKUP(H1263,'Partner info'!$A$3:$B$100,2,FALSE)</f>
        <v>1</v>
      </c>
      <c r="J1263" s="13" t="s">
        <v>24</v>
      </c>
      <c r="K1263" s="14" t="s">
        <v>25</v>
      </c>
      <c r="L1263" s="15" t="s">
        <v>445</v>
      </c>
      <c r="M1263" s="16"/>
      <c r="N1263" s="16" t="s">
        <v>2318</v>
      </c>
      <c r="O1263" s="12">
        <v>1400</v>
      </c>
      <c r="P1263" s="12">
        <v>390</v>
      </c>
      <c r="Q1263" s="12"/>
      <c r="R1263" s="18" t="b">
        <v>0</v>
      </c>
      <c r="S1263" s="18" t="b">
        <v>0</v>
      </c>
      <c r="T1263" s="18" t="b">
        <v>1</v>
      </c>
      <c r="U1263" s="18" t="b">
        <v>1</v>
      </c>
    </row>
    <row r="1264" spans="1:21" ht="12.75">
      <c r="A1264" s="1" t="e">
        <f t="shared" ca="1" si="80"/>
        <v>#NAME?</v>
      </c>
      <c r="B1264" s="19">
        <v>45272</v>
      </c>
      <c r="C1264" s="22">
        <v>89001229</v>
      </c>
      <c r="D1264" s="10" t="s">
        <v>1690</v>
      </c>
      <c r="E1264" s="11" t="str">
        <f>CONCATENATE("https://fjong.com/admin/pages/edit-",LEFT(D1264,FIND(".",D1264) - 1),"/",D1264)</f>
        <v>https://fjong.com/admin/pages/edit-outfit/outfit.f95fa4d89c77451bbc8f126266ec6bce</v>
      </c>
      <c r="F1264" s="23" t="s">
        <v>1691</v>
      </c>
      <c r="G1264" s="23" t="s">
        <v>23</v>
      </c>
      <c r="H1264" s="12" t="s">
        <v>23</v>
      </c>
      <c r="I1264" s="12" t="b">
        <f>VLOOKUP(H1264,'Partner info'!$A$3:$B$100,2,FALSE)</f>
        <v>1</v>
      </c>
      <c r="J1264" s="13" t="s">
        <v>24</v>
      </c>
      <c r="K1264" s="14" t="s">
        <v>25</v>
      </c>
      <c r="L1264" s="15" t="s">
        <v>445</v>
      </c>
      <c r="M1264" s="16"/>
      <c r="N1264" s="16" t="s">
        <v>2318</v>
      </c>
      <c r="O1264" s="12">
        <v>1400</v>
      </c>
      <c r="P1264" s="12">
        <v>390</v>
      </c>
      <c r="Q1264" s="12"/>
      <c r="R1264" s="18" t="b">
        <v>0</v>
      </c>
      <c r="S1264" s="18" t="b">
        <v>0</v>
      </c>
      <c r="T1264" s="18" t="b">
        <v>1</v>
      </c>
      <c r="U1264" s="18" t="b">
        <v>1</v>
      </c>
    </row>
    <row r="1265" spans="1:21" ht="12.75">
      <c r="A1265" s="1" t="e">
        <f t="shared" ca="1" si="80"/>
        <v>#NAME?</v>
      </c>
      <c r="B1265" s="9" t="s">
        <v>3078</v>
      </c>
      <c r="C1265" s="22">
        <v>89003153</v>
      </c>
      <c r="D1265" s="10" t="s">
        <v>3177</v>
      </c>
      <c r="E1265" s="11" t="str">
        <f>CONCATENATE("https://fjong.com/admin/pages/edit-",LEFT(D1265,FIND(".",D1265) - 1),"/",D1265)</f>
        <v>https://fjong.com/admin/pages/edit-outfit/outfit.f998645e5b9d41d282280af7d4d46502</v>
      </c>
      <c r="F1265" s="23" t="s">
        <v>3178</v>
      </c>
      <c r="G1265" s="23" t="s">
        <v>2219</v>
      </c>
      <c r="H1265" s="12" t="s">
        <v>573</v>
      </c>
      <c r="I1265" s="12" t="b">
        <f>VLOOKUP(H1265,'Partner info'!$A$3:$B$100,2,FALSE)</f>
        <v>1</v>
      </c>
      <c r="J1265" s="13" t="s">
        <v>24</v>
      </c>
      <c r="K1265" s="14" t="s">
        <v>25</v>
      </c>
      <c r="L1265" s="15" t="s">
        <v>445</v>
      </c>
      <c r="M1265" s="16"/>
      <c r="N1265" s="16" t="s">
        <v>2318</v>
      </c>
      <c r="O1265" s="12">
        <v>1400</v>
      </c>
      <c r="P1265" s="12">
        <v>390</v>
      </c>
      <c r="Q1265" s="12"/>
      <c r="R1265" s="18" t="b">
        <v>0</v>
      </c>
      <c r="S1265" s="18" t="b">
        <v>0</v>
      </c>
      <c r="T1265" s="18" t="b">
        <v>1</v>
      </c>
      <c r="U1265" s="18" t="b">
        <v>1</v>
      </c>
    </row>
    <row r="1266" spans="1:21" ht="12.75">
      <c r="A1266" s="1" t="e">
        <f t="shared" ca="1" si="80"/>
        <v>#NAME?</v>
      </c>
      <c r="B1266" s="9" t="s">
        <v>3078</v>
      </c>
      <c r="C1266" s="22">
        <v>88200895</v>
      </c>
      <c r="D1266" s="10" t="s">
        <v>3286</v>
      </c>
      <c r="E1266" s="11" t="str">
        <f>CONCATENATE("https://fjong.com/admin/pages/edit-",LEFT(D1266,FIND(".",D1266) - 1),"/",D1266)</f>
        <v>https://fjong.com/admin/pages/edit-outfit/outfit.fa16f8ae4bfb4fd88d8b72c8541583f1</v>
      </c>
      <c r="F1266" s="23" t="s">
        <v>3287</v>
      </c>
      <c r="G1266" s="23" t="s">
        <v>31</v>
      </c>
      <c r="H1266" s="12" t="s">
        <v>31</v>
      </c>
      <c r="I1266" s="12" t="b">
        <f>VLOOKUP(H1266,'Partner info'!$A$3:$B$100,2,FALSE)</f>
        <v>1</v>
      </c>
      <c r="J1266" s="13" t="s">
        <v>24</v>
      </c>
      <c r="K1266" s="14" t="s">
        <v>25</v>
      </c>
      <c r="L1266" s="15" t="s">
        <v>445</v>
      </c>
      <c r="M1266" s="16"/>
      <c r="N1266" s="16" t="s">
        <v>2318</v>
      </c>
      <c r="O1266" s="12">
        <v>1400</v>
      </c>
      <c r="P1266" s="12">
        <v>390</v>
      </c>
      <c r="Q1266" s="12"/>
      <c r="R1266" s="18" t="b">
        <v>0</v>
      </c>
      <c r="S1266" s="18" t="b">
        <v>0</v>
      </c>
      <c r="T1266" s="18" t="b">
        <v>1</v>
      </c>
      <c r="U1266" s="18" t="b">
        <v>1</v>
      </c>
    </row>
    <row r="1267" spans="1:21" ht="12.75">
      <c r="A1267" s="1" t="e">
        <f t="shared" ca="1" si="80"/>
        <v>#NAME?</v>
      </c>
      <c r="B1267" s="9" t="s">
        <v>3078</v>
      </c>
      <c r="C1267" s="22">
        <v>89004295</v>
      </c>
      <c r="D1267" s="10" t="s">
        <v>3356</v>
      </c>
      <c r="E1267" s="11" t="str">
        <f>CONCATENATE("https://fjong.com/admin/pages/edit-",LEFT(D1267,FIND(".",D1267) - 1),"/",D1267)</f>
        <v>https://fjong.com/admin/pages/edit-outfit/outfit.fa317a07c0884cae8e93d60181035715</v>
      </c>
      <c r="F1267" s="23" t="s">
        <v>3357</v>
      </c>
      <c r="G1267" s="23" t="s">
        <v>169</v>
      </c>
      <c r="H1267" s="12" t="s">
        <v>170</v>
      </c>
      <c r="I1267" s="12" t="b">
        <f>VLOOKUP(H1267,'Partner info'!$A$3:$B$100,2,FALSE)</f>
        <v>1</v>
      </c>
      <c r="J1267" s="13" t="s">
        <v>24</v>
      </c>
      <c r="K1267" s="14" t="s">
        <v>25</v>
      </c>
      <c r="L1267" s="15" t="s">
        <v>445</v>
      </c>
      <c r="M1267" s="16"/>
      <c r="N1267" s="16" t="s">
        <v>2318</v>
      </c>
      <c r="O1267" s="12">
        <v>1400</v>
      </c>
      <c r="P1267" s="12">
        <v>390</v>
      </c>
      <c r="Q1267" s="12"/>
      <c r="R1267" s="18" t="b">
        <v>0</v>
      </c>
      <c r="S1267" s="18" t="b">
        <v>0</v>
      </c>
      <c r="T1267" s="18" t="b">
        <v>1</v>
      </c>
      <c r="U1267" s="18" t="b">
        <v>1</v>
      </c>
    </row>
    <row r="1268" spans="1:21" ht="12.75">
      <c r="A1268" s="1" t="e">
        <f t="shared" ca="1" si="80"/>
        <v>#NAME?</v>
      </c>
      <c r="B1268" s="9" t="s">
        <v>20</v>
      </c>
      <c r="C1268" s="9">
        <v>88001988</v>
      </c>
      <c r="D1268" s="10" t="s">
        <v>714</v>
      </c>
      <c r="E1268" s="11" t="str">
        <f>CONCATENATE("https://fjong.com/admin/pages/edit-",LEFT(D1268,FIND(".",D1268) - 1),"/",D1268)</f>
        <v>https://fjong.com/admin/pages/edit-outfit/outfit.fa737f8bee584d309426410002edac0e</v>
      </c>
      <c r="F1268" s="12" t="s">
        <v>715</v>
      </c>
      <c r="G1268" s="12" t="s">
        <v>216</v>
      </c>
      <c r="H1268" s="12" t="s">
        <v>32</v>
      </c>
      <c r="I1268" s="12" t="b">
        <f>VLOOKUP(H1268,'Partner info'!$A$3:$B$100,2,FALSE)</f>
        <v>1</v>
      </c>
      <c r="J1268" s="13" t="s">
        <v>24</v>
      </c>
      <c r="K1268" s="14" t="s">
        <v>25</v>
      </c>
      <c r="L1268" s="15" t="s">
        <v>445</v>
      </c>
      <c r="M1268" s="16"/>
      <c r="N1268" s="16" t="s">
        <v>2318</v>
      </c>
      <c r="O1268" s="12">
        <v>1500</v>
      </c>
      <c r="P1268" s="12">
        <v>500</v>
      </c>
      <c r="Q1268" s="12"/>
      <c r="R1268" s="18" t="b">
        <v>0</v>
      </c>
      <c r="S1268" s="18" t="b">
        <v>0</v>
      </c>
      <c r="T1268" s="18" t="b">
        <v>1</v>
      </c>
      <c r="U1268" s="18" t="b">
        <v>1</v>
      </c>
    </row>
    <row r="1269" spans="1:21" ht="12.75">
      <c r="A1269" s="1" t="e">
        <f t="shared" ca="1" si="80"/>
        <v>#NAME?</v>
      </c>
      <c r="B1269" s="19">
        <v>44819</v>
      </c>
      <c r="C1269" s="9">
        <v>88200874</v>
      </c>
      <c r="D1269" s="10" t="s">
        <v>1075</v>
      </c>
      <c r="E1269" s="77" t="s">
        <v>1076</v>
      </c>
      <c r="F1269" s="12" t="s">
        <v>1077</v>
      </c>
      <c r="G1269" s="12" t="s">
        <v>31</v>
      </c>
      <c r="H1269" s="12" t="s">
        <v>31</v>
      </c>
      <c r="I1269" s="12" t="b">
        <f>VLOOKUP(H1269,'Partner info'!$A$3:$B$100,2,FALSE)</f>
        <v>1</v>
      </c>
      <c r="J1269" s="13" t="s">
        <v>24</v>
      </c>
      <c r="K1269" s="14" t="s">
        <v>25</v>
      </c>
      <c r="L1269" s="15" t="s">
        <v>445</v>
      </c>
      <c r="M1269" s="16"/>
      <c r="N1269" s="16" t="s">
        <v>2318</v>
      </c>
      <c r="O1269" s="12">
        <v>1500</v>
      </c>
      <c r="P1269" s="12">
        <v>500</v>
      </c>
      <c r="Q1269" s="12"/>
      <c r="R1269" s="18" t="b">
        <v>0</v>
      </c>
      <c r="S1269" s="18" t="b">
        <v>0</v>
      </c>
      <c r="T1269" s="18" t="b">
        <v>1</v>
      </c>
      <c r="U1269" s="18" t="b">
        <v>1</v>
      </c>
    </row>
    <row r="1270" spans="1:21" ht="12.75">
      <c r="A1270" s="1" t="e">
        <f t="shared" ca="1" si="80"/>
        <v>#NAME?</v>
      </c>
      <c r="B1270" s="19" t="s">
        <v>20</v>
      </c>
      <c r="C1270" s="9">
        <v>88101147</v>
      </c>
      <c r="D1270" s="10" t="s">
        <v>1799</v>
      </c>
      <c r="E1270" s="20" t="str">
        <f>CONCATENATE("https://fjong.com/admin/pages/edit-",LEFT(D1270,FIND(".",D1270) - 1),"/",D1270)</f>
        <v>https://fjong.com/admin/pages/edit-outfit/outfit.faf9ff3336864bd782bf4974d013a581</v>
      </c>
      <c r="F1270" s="12" t="s">
        <v>1800</v>
      </c>
      <c r="G1270" s="12" t="s">
        <v>994</v>
      </c>
      <c r="H1270" s="12" t="s">
        <v>57</v>
      </c>
      <c r="I1270" s="12" t="b">
        <f>VLOOKUP(H1270,'Partner info'!$A$3:$B$100,2,FALSE)</f>
        <v>1</v>
      </c>
      <c r="J1270" s="13" t="s">
        <v>24</v>
      </c>
      <c r="K1270" s="14" t="s">
        <v>25</v>
      </c>
      <c r="L1270" s="15" t="s">
        <v>445</v>
      </c>
      <c r="M1270" s="16"/>
      <c r="N1270" s="16" t="s">
        <v>2318</v>
      </c>
      <c r="O1270" s="12">
        <v>1300</v>
      </c>
      <c r="P1270" s="12">
        <v>390</v>
      </c>
      <c r="Q1270" s="12"/>
      <c r="R1270" s="18" t="b">
        <v>0</v>
      </c>
      <c r="S1270" s="18" t="b">
        <v>0</v>
      </c>
      <c r="T1270" s="18" t="b">
        <v>1</v>
      </c>
      <c r="U1270" s="18" t="b">
        <v>1</v>
      </c>
    </row>
    <row r="1271" spans="1:21" ht="12.75">
      <c r="A1271" s="1" t="e">
        <f t="shared" ca="1" si="80"/>
        <v>#NAME?</v>
      </c>
      <c r="B1271" s="19">
        <v>45061</v>
      </c>
      <c r="C1271" s="22">
        <v>89003164</v>
      </c>
      <c r="D1271" s="10" t="s">
        <v>2628</v>
      </c>
      <c r="E1271" s="11" t="str">
        <f>CONCATENATE("https://fjong.com/admin/pages/edit-",LEFT(D1271,FIND(".",D1271) - 1),"/",D1271)</f>
        <v>https://fjong.com/admin/pages/edit-outfit/outfit.fafd8080b18141ce9e1c26be34213c8b</v>
      </c>
      <c r="F1271" s="23" t="s">
        <v>2629</v>
      </c>
      <c r="G1271" s="23" t="s">
        <v>618</v>
      </c>
      <c r="H1271" s="12" t="s">
        <v>573</v>
      </c>
      <c r="I1271" s="12" t="b">
        <f>VLOOKUP(H1271,'Partner info'!$A$3:$B$100,2,FALSE)</f>
        <v>1</v>
      </c>
      <c r="J1271" s="13" t="s">
        <v>24</v>
      </c>
      <c r="K1271" s="14" t="s">
        <v>25</v>
      </c>
      <c r="L1271" s="15" t="s">
        <v>445</v>
      </c>
      <c r="M1271" s="16"/>
      <c r="N1271" s="16" t="s">
        <v>2318</v>
      </c>
      <c r="O1271" s="12">
        <v>800</v>
      </c>
      <c r="P1271" s="12">
        <v>300</v>
      </c>
      <c r="Q1271" s="12"/>
      <c r="R1271" s="18" t="b">
        <v>0</v>
      </c>
      <c r="S1271" s="18" t="b">
        <v>0</v>
      </c>
      <c r="T1271" s="18" t="b">
        <v>1</v>
      </c>
      <c r="U1271" s="18" t="b">
        <v>1</v>
      </c>
    </row>
    <row r="1272" spans="1:21" ht="12.75">
      <c r="A1272" s="1" t="e">
        <f t="shared" ca="1" si="80"/>
        <v>#NAME?</v>
      </c>
      <c r="B1272" s="19">
        <v>45184</v>
      </c>
      <c r="C1272" s="22">
        <v>89012042</v>
      </c>
      <c r="D1272" s="81" t="s">
        <v>2977</v>
      </c>
      <c r="E1272" s="11" t="str">
        <f>CONCATENATE("https://fjong.com/admin/pages/edit-",LEFT(D1272,FIND(".",D1272) - 1),"/",D1272)</f>
        <v>https://fjong.com/admin/pages/edit-outfit/outfit.fb6ea9d493f3446387679ca8f6212615</v>
      </c>
      <c r="F1272" s="82" t="s">
        <v>2978</v>
      </c>
      <c r="G1272" s="23" t="s">
        <v>342</v>
      </c>
      <c r="H1272" s="83" t="s">
        <v>343</v>
      </c>
      <c r="I1272" s="12" t="b">
        <f>VLOOKUP(H1272,'Partner info'!$A$3:$B$100,2,FALSE)</f>
        <v>1</v>
      </c>
      <c r="J1272" s="13" t="s">
        <v>24</v>
      </c>
      <c r="K1272" s="14" t="s">
        <v>25</v>
      </c>
      <c r="L1272" s="15" t="s">
        <v>445</v>
      </c>
      <c r="M1272" s="16"/>
      <c r="N1272" s="16" t="s">
        <v>2318</v>
      </c>
      <c r="O1272" s="12">
        <v>800</v>
      </c>
      <c r="P1272" s="12">
        <v>300</v>
      </c>
      <c r="Q1272" s="12"/>
      <c r="R1272" s="18" t="b">
        <v>0</v>
      </c>
      <c r="S1272" s="18" t="b">
        <v>0</v>
      </c>
      <c r="T1272" s="18" t="b">
        <v>1</v>
      </c>
      <c r="U1272" s="18" t="b">
        <v>1</v>
      </c>
    </row>
    <row r="1273" spans="1:21" ht="12.75">
      <c r="A1273" s="1" t="e">
        <f t="shared" ca="1" si="80"/>
        <v>#NAME?</v>
      </c>
      <c r="B1273" s="19">
        <v>44789</v>
      </c>
      <c r="C1273" s="9">
        <v>88001179</v>
      </c>
      <c r="D1273" s="10" t="s">
        <v>2210</v>
      </c>
      <c r="E1273" s="20" t="s">
        <v>2211</v>
      </c>
      <c r="F1273" s="12" t="s">
        <v>2212</v>
      </c>
      <c r="G1273" s="12" t="s">
        <v>31</v>
      </c>
      <c r="H1273" s="12" t="s">
        <v>32</v>
      </c>
      <c r="I1273" s="12" t="b">
        <f>VLOOKUP(H1273,'Partner info'!$A$3:$B$100,2,FALSE)</f>
        <v>1</v>
      </c>
      <c r="J1273" s="13" t="s">
        <v>24</v>
      </c>
      <c r="K1273" s="14" t="s">
        <v>25</v>
      </c>
      <c r="L1273" s="15" t="s">
        <v>445</v>
      </c>
      <c r="M1273" s="16"/>
      <c r="N1273" s="16" t="s">
        <v>2318</v>
      </c>
      <c r="O1273" s="12">
        <v>1150</v>
      </c>
      <c r="P1273" s="12">
        <v>390</v>
      </c>
      <c r="Q1273" s="12"/>
      <c r="R1273" s="18" t="b">
        <v>0</v>
      </c>
      <c r="S1273" s="18" t="b">
        <v>0</v>
      </c>
      <c r="T1273" s="18" t="b">
        <v>1</v>
      </c>
      <c r="U1273" s="18" t="b">
        <v>1</v>
      </c>
    </row>
    <row r="1274" spans="1:21" ht="12.75">
      <c r="A1274" s="1" t="e">
        <f t="shared" ca="1" si="80"/>
        <v>#NAME?</v>
      </c>
      <c r="B1274" s="19">
        <v>45056</v>
      </c>
      <c r="C1274" s="9">
        <v>88200666</v>
      </c>
      <c r="D1274" s="10" t="s">
        <v>2758</v>
      </c>
      <c r="E1274" s="11" t="str">
        <f>CONCATENATE("https://fjong.com/admin/pages/edit-",LEFT(D1274,FIND(".",D1274) - 1),"/",D1274)</f>
        <v>https://fjong.com/admin/pages/edit-outfit/outfit.fc3941a6887e407097052163a0b3dd63</v>
      </c>
      <c r="F1274" s="12" t="s">
        <v>2759</v>
      </c>
      <c r="G1274" s="12" t="s">
        <v>906</v>
      </c>
      <c r="H1274" s="12" t="s">
        <v>906</v>
      </c>
      <c r="I1274" s="12" t="b">
        <f>VLOOKUP(H1274,'Partner info'!$A$3:$B$100,2,FALSE)</f>
        <v>1</v>
      </c>
      <c r="J1274" s="13" t="s">
        <v>24</v>
      </c>
      <c r="K1274" s="14" t="s">
        <v>25</v>
      </c>
      <c r="L1274" s="15" t="s">
        <v>445</v>
      </c>
      <c r="M1274" s="16"/>
      <c r="N1274" s="16" t="s">
        <v>2318</v>
      </c>
      <c r="O1274" s="12">
        <v>1150</v>
      </c>
      <c r="P1274" s="12">
        <v>390</v>
      </c>
      <c r="Q1274" s="12"/>
      <c r="R1274" s="18" t="b">
        <v>0</v>
      </c>
      <c r="S1274" s="18" t="b">
        <v>0</v>
      </c>
      <c r="T1274" s="18" t="b">
        <v>1</v>
      </c>
      <c r="U1274" s="18" t="b">
        <v>1</v>
      </c>
    </row>
    <row r="1275" spans="1:21" ht="12.75">
      <c r="A1275" s="1" t="e">
        <f t="shared" ca="1" si="80"/>
        <v>#NAME?</v>
      </c>
      <c r="B1275" s="9" t="s">
        <v>20</v>
      </c>
      <c r="C1275" s="24" t="s">
        <v>1923</v>
      </c>
      <c r="D1275" s="25" t="s">
        <v>1924</v>
      </c>
      <c r="E1275" s="11" t="str">
        <f>CONCATENATE("https://fjong.com/admin/pages/edit-",LEFT(D1275,FIND(".",D1275) - 1),"/",D1275)</f>
        <v>https://fjong.com/admin/pages/edit-outfit/outfit.fc591bc905fd4943a8d1022f6576efe1</v>
      </c>
      <c r="F1275" s="26" t="s">
        <v>1925</v>
      </c>
      <c r="G1275" s="26" t="s">
        <v>88</v>
      </c>
      <c r="H1275" s="26" t="s">
        <v>32</v>
      </c>
      <c r="I1275" s="12" t="b">
        <f>VLOOKUP(H1275,'Partner info'!$A$3:$B$100,2,FALSE)</f>
        <v>1</v>
      </c>
      <c r="J1275" s="13" t="s">
        <v>24</v>
      </c>
      <c r="K1275" s="14" t="s">
        <v>25</v>
      </c>
      <c r="L1275" s="15" t="s">
        <v>445</v>
      </c>
      <c r="M1275" s="16"/>
      <c r="N1275" s="16" t="s">
        <v>2318</v>
      </c>
      <c r="O1275" s="12">
        <v>700</v>
      </c>
      <c r="P1275" s="12">
        <v>290</v>
      </c>
      <c r="Q1275" s="12"/>
      <c r="R1275" s="18" t="b">
        <v>0</v>
      </c>
      <c r="S1275" s="18" t="b">
        <v>0</v>
      </c>
      <c r="T1275" s="18" t="b">
        <v>1</v>
      </c>
      <c r="U1275" s="18" t="b">
        <v>1</v>
      </c>
    </row>
    <row r="1276" spans="1:21" ht="12.75">
      <c r="A1276" s="1" t="e">
        <f t="shared" ca="1" si="80"/>
        <v>#NAME?</v>
      </c>
      <c r="B1276" s="9" t="s">
        <v>20</v>
      </c>
      <c r="C1276" s="9" t="s">
        <v>1581</v>
      </c>
      <c r="D1276" s="10" t="s">
        <v>1582</v>
      </c>
      <c r="E1276" s="11" t="str">
        <f>CONCATENATE("https://fjong.com/admin/pages/edit-",LEFT(D1276,FIND(".",D1276) - 1),"/",D1276)</f>
        <v>https://fjong.com/admin/pages/edit-outfit/outfit.fc69a92c930544c181c397bfbc41af30</v>
      </c>
      <c r="F1276" s="12" t="s">
        <v>1583</v>
      </c>
      <c r="G1276" s="12" t="s">
        <v>740</v>
      </c>
      <c r="H1276" s="12" t="s">
        <v>57</v>
      </c>
      <c r="I1276" s="12" t="b">
        <f>VLOOKUP(H1276,'Partner info'!$A$3:$B$100,2,FALSE)</f>
        <v>1</v>
      </c>
      <c r="J1276" s="13" t="s">
        <v>24</v>
      </c>
      <c r="K1276" s="14" t="s">
        <v>25</v>
      </c>
      <c r="L1276" s="15" t="s">
        <v>445</v>
      </c>
      <c r="M1276" s="16"/>
      <c r="N1276" s="16" t="s">
        <v>2318</v>
      </c>
      <c r="O1276" s="12">
        <v>700</v>
      </c>
      <c r="P1276" s="12">
        <v>290</v>
      </c>
      <c r="Q1276" s="12"/>
      <c r="R1276" s="18" t="b">
        <v>0</v>
      </c>
      <c r="S1276" s="18" t="b">
        <v>0</v>
      </c>
      <c r="T1276" s="18" t="b">
        <v>1</v>
      </c>
      <c r="U1276" s="18" t="b">
        <v>1</v>
      </c>
    </row>
    <row r="1277" spans="1:21" ht="12.75">
      <c r="A1277" s="1" t="e">
        <f t="shared" ca="1" si="80"/>
        <v>#NAME?</v>
      </c>
      <c r="B1277" s="19">
        <v>45061</v>
      </c>
      <c r="C1277" s="22">
        <v>89001133</v>
      </c>
      <c r="D1277" s="10" t="s">
        <v>2599</v>
      </c>
      <c r="E1277" s="11" t="str">
        <f>CONCATENATE("https://fjong.com/admin/pages/edit-",LEFT(D1277,FIND(".",D1277) - 1),"/",D1277)</f>
        <v>https://fjong.com/admin/pages/edit-outfit/outfit.fc7eda63ba034f1092118c0c1b183b8a</v>
      </c>
      <c r="F1277" s="23" t="s">
        <v>1875</v>
      </c>
      <c r="G1277" s="23" t="s">
        <v>23</v>
      </c>
      <c r="H1277" s="12" t="s">
        <v>23</v>
      </c>
      <c r="I1277" s="12" t="b">
        <f>VLOOKUP(H1277,'Partner info'!$A$3:$B$100,2,FALSE)</f>
        <v>1</v>
      </c>
      <c r="J1277" s="13" t="s">
        <v>24</v>
      </c>
      <c r="K1277" s="14" t="s">
        <v>25</v>
      </c>
      <c r="L1277" s="15" t="s">
        <v>445</v>
      </c>
      <c r="M1277" s="16"/>
      <c r="N1277" s="16" t="s">
        <v>2318</v>
      </c>
      <c r="O1277" s="12">
        <v>700</v>
      </c>
      <c r="P1277" s="12">
        <v>290</v>
      </c>
      <c r="Q1277" s="12"/>
      <c r="R1277" s="18" t="b">
        <v>0</v>
      </c>
      <c r="S1277" s="18" t="b">
        <v>0</v>
      </c>
      <c r="T1277" s="18" t="b">
        <v>1</v>
      </c>
      <c r="U1277" s="18" t="b">
        <v>1</v>
      </c>
    </row>
    <row r="1278" spans="1:21" ht="12.75">
      <c r="A1278" s="1" t="e">
        <f t="shared" ca="1" si="80"/>
        <v>#NAME?</v>
      </c>
      <c r="B1278" s="19">
        <v>44789</v>
      </c>
      <c r="C1278" s="9">
        <v>88001527</v>
      </c>
      <c r="D1278" s="10" t="s">
        <v>878</v>
      </c>
      <c r="E1278" s="20" t="s">
        <v>879</v>
      </c>
      <c r="F1278" s="12" t="s">
        <v>880</v>
      </c>
      <c r="G1278" s="12" t="s">
        <v>578</v>
      </c>
      <c r="H1278" s="12" t="s">
        <v>32</v>
      </c>
      <c r="I1278" s="12" t="b">
        <f>VLOOKUP(H1278,'Partner info'!$A$3:$B$100,2,FALSE)</f>
        <v>1</v>
      </c>
      <c r="J1278" s="13" t="s">
        <v>24</v>
      </c>
      <c r="K1278" s="14" t="s">
        <v>25</v>
      </c>
      <c r="L1278" s="15" t="s">
        <v>445</v>
      </c>
      <c r="M1278" s="16"/>
      <c r="N1278" s="16" t="s">
        <v>2318</v>
      </c>
      <c r="O1278" s="12">
        <v>1500</v>
      </c>
      <c r="P1278" s="12">
        <v>450</v>
      </c>
      <c r="Q1278" s="12"/>
      <c r="R1278" s="18" t="b">
        <v>0</v>
      </c>
      <c r="S1278" s="18" t="b">
        <v>0</v>
      </c>
      <c r="T1278" s="18" t="b">
        <v>1</v>
      </c>
      <c r="U1278" s="18" t="b">
        <v>1</v>
      </c>
    </row>
    <row r="1279" spans="1:21" ht="12.75">
      <c r="A1279" s="1" t="e">
        <f t="shared" ca="1" si="80"/>
        <v>#NAME?</v>
      </c>
      <c r="B1279" s="19">
        <v>45184</v>
      </c>
      <c r="C1279" s="22">
        <v>89002019</v>
      </c>
      <c r="D1279" s="81" t="s">
        <v>3013</v>
      </c>
      <c r="E1279" s="11" t="str">
        <f>CONCATENATE("https://fjong.com/admin/pages/edit-",LEFT(D1279,FIND(".",D1279) - 1),"/",D1279)</f>
        <v>https://fjong.com/admin/pages/edit-outfit/outfit.fce8283279af4c5d80cf4a1d8be11b7b</v>
      </c>
      <c r="F1279" s="82" t="s">
        <v>3014</v>
      </c>
      <c r="G1279" s="23" t="s">
        <v>67</v>
      </c>
      <c r="H1279" s="83" t="s">
        <v>67</v>
      </c>
      <c r="I1279" s="12" t="b">
        <f>VLOOKUP(H1279,'Partner info'!$A$3:$B$100,2,FALSE)</f>
        <v>1</v>
      </c>
      <c r="J1279" s="13" t="s">
        <v>24</v>
      </c>
      <c r="K1279" s="14" t="s">
        <v>25</v>
      </c>
      <c r="L1279" s="15" t="s">
        <v>445</v>
      </c>
      <c r="M1279" s="16"/>
      <c r="N1279" s="16" t="s">
        <v>2318</v>
      </c>
      <c r="O1279" s="12">
        <v>1500</v>
      </c>
      <c r="P1279" s="12">
        <v>450</v>
      </c>
      <c r="Q1279" s="12"/>
      <c r="R1279" s="18" t="b">
        <v>0</v>
      </c>
      <c r="S1279" s="18" t="b">
        <v>0</v>
      </c>
      <c r="T1279" s="18" t="b">
        <v>1</v>
      </c>
      <c r="U1279" s="18" t="b">
        <v>1</v>
      </c>
    </row>
    <row r="1280" spans="1:21" ht="12.75">
      <c r="A1280" s="1" t="e">
        <f t="shared" ca="1" si="80"/>
        <v>#NAME?</v>
      </c>
      <c r="B1280" s="19">
        <v>45184</v>
      </c>
      <c r="C1280" s="22">
        <v>89005544</v>
      </c>
      <c r="D1280" s="81" t="s">
        <v>2954</v>
      </c>
      <c r="E1280" s="11" t="str">
        <f>CONCATENATE("https://fjong.com/admin/pages/edit-",LEFT(D1280,FIND(".",D1280) - 1),"/",D1280)</f>
        <v>https://fjong.com/admin/pages/edit-outfit/outfit.fcf58025683946459be8fecfceb9126f</v>
      </c>
      <c r="F1280" s="82" t="s">
        <v>2939</v>
      </c>
      <c r="G1280" s="23" t="s">
        <v>31</v>
      </c>
      <c r="H1280" s="83" t="s">
        <v>31</v>
      </c>
      <c r="I1280" s="12" t="b">
        <f>VLOOKUP(H1280,'Partner info'!$A$3:$B$100,2,FALSE)</f>
        <v>1</v>
      </c>
      <c r="J1280" s="13" t="s">
        <v>24</v>
      </c>
      <c r="K1280" s="14" t="s">
        <v>25</v>
      </c>
      <c r="L1280" s="15" t="s">
        <v>445</v>
      </c>
      <c r="M1280" s="16"/>
      <c r="N1280" s="16" t="s">
        <v>2318</v>
      </c>
      <c r="O1280" s="12">
        <v>1900</v>
      </c>
      <c r="P1280" s="12">
        <v>550</v>
      </c>
      <c r="Q1280" s="12"/>
      <c r="R1280" s="18" t="b">
        <v>0</v>
      </c>
      <c r="S1280" s="18" t="b">
        <v>0</v>
      </c>
      <c r="T1280" s="18" t="b">
        <v>1</v>
      </c>
      <c r="U1280" s="18" t="b">
        <v>1</v>
      </c>
    </row>
    <row r="1281" spans="1:21" ht="12.75">
      <c r="A1281" s="1" t="e">
        <f t="shared" ca="1" si="80"/>
        <v>#NAME?</v>
      </c>
      <c r="B1281" s="57">
        <v>44938</v>
      </c>
      <c r="C1281" s="43">
        <v>89001933</v>
      </c>
      <c r="D1281" s="44" t="s">
        <v>1231</v>
      </c>
      <c r="E1281" s="103" t="str">
        <f>CONCATENATE("https://fjong.com/admin/pages/edit-",LEFT(D1281,FIND(".",D1281) - 1),"/",D1281)</f>
        <v>https://fjong.com/admin/pages/edit-outfit/outfit.fd7f6c6f15c84bc8a87f04d7570c3ee4</v>
      </c>
      <c r="F1281" s="105" t="s">
        <v>1232</v>
      </c>
      <c r="G1281" s="46" t="s">
        <v>483</v>
      </c>
      <c r="H1281" s="46" t="s">
        <v>483</v>
      </c>
      <c r="I1281" s="12" t="b">
        <f>VLOOKUP(H1281,'Partner info'!$A$3:$B$100,2,FALSE)</f>
        <v>0</v>
      </c>
      <c r="J1281" s="47" t="s">
        <v>24</v>
      </c>
      <c r="K1281" s="14" t="s">
        <v>25</v>
      </c>
      <c r="L1281" s="15" t="s">
        <v>445</v>
      </c>
      <c r="M1281" s="16"/>
      <c r="N1281" s="16" t="s">
        <v>2318</v>
      </c>
      <c r="O1281" s="12">
        <v>1500</v>
      </c>
      <c r="P1281" s="12">
        <v>450</v>
      </c>
      <c r="Q1281" s="12"/>
      <c r="R1281" s="18" t="b">
        <v>0</v>
      </c>
      <c r="S1281" s="18" t="b">
        <v>0</v>
      </c>
      <c r="T1281" s="18" t="b">
        <v>1</v>
      </c>
      <c r="U1281" s="18" t="b">
        <v>1</v>
      </c>
    </row>
    <row r="1282" spans="1:21" ht="12.75">
      <c r="A1282" s="1" t="e">
        <f t="shared" ca="1" si="80"/>
        <v>#NAME?</v>
      </c>
      <c r="B1282" s="9" t="s">
        <v>3078</v>
      </c>
      <c r="C1282" s="22">
        <v>89001297</v>
      </c>
      <c r="D1282" s="10" t="s">
        <v>3334</v>
      </c>
      <c r="E1282" s="11" t="str">
        <f>CONCATENATE("https://fjong.com/admin/pages/edit-",LEFT(D1282,FIND(".",D1282) - 1),"/",D1282)</f>
        <v>https://fjong.com/admin/pages/edit-outfit/outfit.fd843550722d4e1cb852edeb8a43ee80</v>
      </c>
      <c r="F1282" s="23" t="s">
        <v>3332</v>
      </c>
      <c r="G1282" s="23" t="s">
        <v>117</v>
      </c>
      <c r="H1282" s="12" t="s">
        <v>117</v>
      </c>
      <c r="I1282" s="12" t="b">
        <f>VLOOKUP(H1282,'Partner info'!$A$3:$B$100,2,FALSE)</f>
        <v>1</v>
      </c>
      <c r="J1282" s="13" t="s">
        <v>24</v>
      </c>
      <c r="K1282" s="14" t="s">
        <v>25</v>
      </c>
      <c r="L1282" s="15" t="s">
        <v>445</v>
      </c>
      <c r="M1282" s="16"/>
      <c r="N1282" s="16" t="s">
        <v>2318</v>
      </c>
      <c r="O1282" s="12">
        <v>1500</v>
      </c>
      <c r="P1282" s="12">
        <v>450</v>
      </c>
      <c r="Q1282" s="12"/>
      <c r="R1282" s="18" t="b">
        <v>0</v>
      </c>
      <c r="S1282" s="18" t="b">
        <v>0</v>
      </c>
      <c r="T1282" s="18" t="b">
        <v>1</v>
      </c>
      <c r="U1282" s="18" t="b">
        <v>1</v>
      </c>
    </row>
    <row r="1283" spans="1:21" ht="12.75">
      <c r="A1283" s="1" t="e">
        <f t="shared" ca="1" si="80"/>
        <v>#NAME?</v>
      </c>
      <c r="B1283" s="9" t="s">
        <v>20</v>
      </c>
      <c r="C1283" s="9">
        <v>88101144</v>
      </c>
      <c r="D1283" s="10" t="s">
        <v>675</v>
      </c>
      <c r="E1283" s="11" t="str">
        <f>CONCATENATE("https://fjong.com/admin/pages/edit-",LEFT(D1283,FIND(".",D1283) - 1),"/",D1283)</f>
        <v>https://fjong.com/admin/pages/edit-outfit/outfit.fe110897b7d349d8927ca3ff0d1a3f0f</v>
      </c>
      <c r="F1283" s="12" t="s">
        <v>676</v>
      </c>
      <c r="G1283" s="12" t="s">
        <v>88</v>
      </c>
      <c r="H1283" s="12" t="s">
        <v>57</v>
      </c>
      <c r="I1283" s="12" t="b">
        <f>VLOOKUP(H1283,'Partner info'!$A$3:$B$100,2,FALSE)</f>
        <v>1</v>
      </c>
      <c r="J1283" s="13" t="s">
        <v>24</v>
      </c>
      <c r="K1283" s="14" t="s">
        <v>25</v>
      </c>
      <c r="L1283" s="15" t="s">
        <v>445</v>
      </c>
      <c r="M1283" s="16"/>
      <c r="N1283" s="16" t="s">
        <v>2318</v>
      </c>
      <c r="O1283" s="12">
        <v>1100</v>
      </c>
      <c r="P1283" s="12">
        <v>290</v>
      </c>
      <c r="Q1283" s="12"/>
      <c r="R1283" s="18" t="b">
        <v>0</v>
      </c>
      <c r="S1283" s="18" t="b">
        <v>0</v>
      </c>
      <c r="T1283" s="18" t="b">
        <v>1</v>
      </c>
      <c r="U1283" s="18" t="b">
        <v>1</v>
      </c>
    </row>
    <row r="1284" spans="1:21" ht="12.75">
      <c r="A1284" s="1" t="e">
        <f t="shared" ca="1" si="80"/>
        <v>#NAME?</v>
      </c>
      <c r="B1284" s="9" t="s">
        <v>20</v>
      </c>
      <c r="C1284" s="9" t="s">
        <v>2006</v>
      </c>
      <c r="D1284" s="10" t="s">
        <v>2007</v>
      </c>
      <c r="E1284" s="11" t="str">
        <f>CONCATENATE("https://fjong.com/admin/pages/edit-",LEFT(D1284,FIND(".",D1284) - 1),"/",D1284)</f>
        <v>https://fjong.com/admin/pages/edit-outfit/outfit.fee8cc681da44661b16fdf09d0fd7000</v>
      </c>
      <c r="F1284" s="12" t="s">
        <v>2008</v>
      </c>
      <c r="G1284" s="12" t="s">
        <v>740</v>
      </c>
      <c r="H1284" s="12" t="s">
        <v>57</v>
      </c>
      <c r="I1284" s="12" t="b">
        <f>VLOOKUP(H1284,'Partner info'!$A$3:$B$100,2,FALSE)</f>
        <v>1</v>
      </c>
      <c r="J1284" s="13" t="s">
        <v>24</v>
      </c>
      <c r="K1284" s="14" t="s">
        <v>25</v>
      </c>
      <c r="L1284" s="15" t="s">
        <v>445</v>
      </c>
      <c r="M1284" s="16"/>
      <c r="N1284" s="16" t="s">
        <v>2318</v>
      </c>
      <c r="O1284" s="12">
        <v>1100</v>
      </c>
      <c r="P1284" s="12">
        <v>290</v>
      </c>
      <c r="Q1284" s="12"/>
      <c r="R1284" s="18" t="b">
        <v>0</v>
      </c>
      <c r="S1284" s="18" t="b">
        <v>0</v>
      </c>
      <c r="T1284" s="18" t="b">
        <v>1</v>
      </c>
      <c r="U1284" s="18" t="b">
        <v>1</v>
      </c>
    </row>
    <row r="1285" spans="1:21" ht="12.75">
      <c r="A1285" s="1" t="e">
        <f t="shared" ca="1" si="80"/>
        <v>#NAME?</v>
      </c>
      <c r="B1285" s="19">
        <v>45061</v>
      </c>
      <c r="C1285" s="22">
        <v>89003790</v>
      </c>
      <c r="D1285" s="10" t="s">
        <v>2582</v>
      </c>
      <c r="E1285" s="11" t="str">
        <f>CONCATENATE("https://fjong.com/admin/pages/edit-",LEFT(D1285,FIND(".",D1285) - 1),"/",D1285)</f>
        <v>https://fjong.com/admin/pages/edit-outfit/outfit.fef8bbf2fe2944f4a5cb96caca449b1a</v>
      </c>
      <c r="F1285" s="23" t="s">
        <v>2327</v>
      </c>
      <c r="G1285" s="23" t="s">
        <v>199</v>
      </c>
      <c r="H1285" s="23" t="s">
        <v>199</v>
      </c>
      <c r="I1285" s="12" t="b">
        <f>VLOOKUP(H1285,'Partner info'!$A$3:$B$100,2,FALSE)</f>
        <v>1</v>
      </c>
      <c r="J1285" s="13" t="s">
        <v>24</v>
      </c>
      <c r="K1285" s="14" t="s">
        <v>25</v>
      </c>
      <c r="L1285" s="15" t="s">
        <v>445</v>
      </c>
      <c r="M1285" s="16"/>
      <c r="N1285" s="16" t="s">
        <v>2318</v>
      </c>
      <c r="O1285" s="12">
        <v>1700</v>
      </c>
      <c r="P1285" s="12">
        <v>500</v>
      </c>
      <c r="Q1285" s="12"/>
      <c r="R1285" s="18" t="b">
        <v>0</v>
      </c>
      <c r="S1285" s="18" t="b">
        <v>0</v>
      </c>
      <c r="T1285" s="18" t="b">
        <v>1</v>
      </c>
      <c r="U1285" s="18" t="b">
        <v>1</v>
      </c>
    </row>
    <row r="1286" spans="1:21" ht="12.75">
      <c r="A1286" s="1" t="e">
        <f t="shared" ca="1" si="80"/>
        <v>#NAME?</v>
      </c>
      <c r="B1286" s="19">
        <v>44938</v>
      </c>
      <c r="C1286" s="9">
        <v>89001165</v>
      </c>
      <c r="D1286" s="10" t="s">
        <v>1017</v>
      </c>
      <c r="E1286" s="20" t="s">
        <v>1018</v>
      </c>
      <c r="F1286" s="12" t="s">
        <v>1019</v>
      </c>
      <c r="G1286" s="12" t="s">
        <v>23</v>
      </c>
      <c r="H1286" s="12" t="s">
        <v>23</v>
      </c>
      <c r="I1286" s="12" t="b">
        <f>VLOOKUP(H1286,'Partner info'!$A$3:$B$100,2,FALSE)</f>
        <v>1</v>
      </c>
      <c r="J1286" s="13" t="s">
        <v>24</v>
      </c>
      <c r="K1286" s="14" t="s">
        <v>25</v>
      </c>
      <c r="L1286" s="15" t="s">
        <v>445</v>
      </c>
      <c r="M1286" s="16"/>
      <c r="N1286" s="16" t="s">
        <v>2318</v>
      </c>
      <c r="O1286" s="12">
        <v>1100</v>
      </c>
      <c r="P1286" s="12">
        <v>290</v>
      </c>
      <c r="Q1286" s="12"/>
      <c r="R1286" s="18" t="b">
        <v>0</v>
      </c>
      <c r="S1286" s="18" t="b">
        <v>0</v>
      </c>
      <c r="T1286" s="18" t="b">
        <v>1</v>
      </c>
      <c r="U1286" s="18" t="b">
        <v>1</v>
      </c>
    </row>
    <row r="1287" spans="1:21" ht="12.75">
      <c r="A1287" s="1" t="e">
        <f t="shared" ca="1" si="80"/>
        <v>#NAME?</v>
      </c>
      <c r="B1287" s="19" t="s">
        <v>20</v>
      </c>
      <c r="C1287" s="9" t="s">
        <v>1783</v>
      </c>
      <c r="D1287" s="10" t="s">
        <v>1784</v>
      </c>
      <c r="E1287" s="20" t="str">
        <f>CONCATENATE("https://fjong.com/admin/pages/edit-",LEFT(D1287,FIND(".",D1287) - 1),"/",D1287)</f>
        <v>https://fjong.com/admin/pages/edit-outfit/outfit.ffef9d7c292a48b69076d2df2e32352f</v>
      </c>
      <c r="F1287" s="12" t="s">
        <v>1785</v>
      </c>
      <c r="G1287" s="12" t="s">
        <v>1605</v>
      </c>
      <c r="H1287" s="12" t="s">
        <v>57</v>
      </c>
      <c r="I1287" s="12" t="b">
        <f>VLOOKUP(H1287,'Partner info'!$A$3:$B$100,2,FALSE)</f>
        <v>1</v>
      </c>
      <c r="J1287" s="13" t="s">
        <v>24</v>
      </c>
      <c r="K1287" s="14" t="s">
        <v>25</v>
      </c>
      <c r="L1287" s="15" t="s">
        <v>445</v>
      </c>
      <c r="M1287" s="16"/>
      <c r="N1287" s="16" t="s">
        <v>2318</v>
      </c>
      <c r="O1287" s="12">
        <v>1000</v>
      </c>
      <c r="P1287" s="12">
        <v>350</v>
      </c>
      <c r="Q1287" s="12"/>
      <c r="R1287" s="18" t="b">
        <v>0</v>
      </c>
      <c r="S1287" s="18" t="b">
        <v>0</v>
      </c>
      <c r="T1287" s="18" t="b">
        <v>1</v>
      </c>
      <c r="U1287" s="18" t="b">
        <v>1</v>
      </c>
    </row>
    <row r="1288" spans="1:21" ht="12.75">
      <c r="A1288" s="1" t="e">
        <f t="shared" ca="1" si="80"/>
        <v>#NAME?</v>
      </c>
      <c r="B1288" s="9" t="s">
        <v>3078</v>
      </c>
      <c r="C1288" s="22">
        <v>89001309</v>
      </c>
      <c r="D1288" s="10" t="s">
        <v>3340</v>
      </c>
      <c r="E1288" s="11" t="str">
        <f>CONCATENATE("https://fjong.com/admin/pages/edit-",LEFT(D1288,FIND(".",D1288) - 1),"/",D1288)</f>
        <v>https://fjong.com/admin/pages/edit-outfit/outfit.aa116c6da8024b989d13e47c5f372f9d</v>
      </c>
      <c r="F1288" s="23" t="s">
        <v>3341</v>
      </c>
      <c r="G1288" s="23" t="s">
        <v>117</v>
      </c>
      <c r="H1288" s="12" t="s">
        <v>117</v>
      </c>
      <c r="I1288" s="12" t="b">
        <f>VLOOKUP(H1288,'Partner info'!$A$3:$B$100,2,FALSE)</f>
        <v>1</v>
      </c>
      <c r="J1288" s="13" t="s">
        <v>24</v>
      </c>
      <c r="K1288" s="14" t="s">
        <v>25</v>
      </c>
      <c r="L1288" s="15" t="s">
        <v>445</v>
      </c>
      <c r="M1288" s="16"/>
      <c r="N1288" s="16" t="s">
        <v>2318</v>
      </c>
      <c r="O1288" s="12">
        <v>1800</v>
      </c>
      <c r="P1288" s="12">
        <v>450</v>
      </c>
      <c r="Q1288" s="12"/>
      <c r="R1288" s="18" t="b">
        <v>0</v>
      </c>
      <c r="S1288" s="18" t="b">
        <v>0</v>
      </c>
      <c r="T1288" s="18" t="b">
        <v>1</v>
      </c>
      <c r="U1288" s="18" t="b">
        <v>1</v>
      </c>
    </row>
    <row r="1289" spans="1:21" ht="12.75">
      <c r="A1289" s="1" t="e">
        <f t="shared" ca="1" si="80"/>
        <v>#NAME?</v>
      </c>
      <c r="B1289" s="57">
        <v>45184</v>
      </c>
      <c r="C1289" s="74">
        <v>89001040</v>
      </c>
      <c r="D1289" s="123" t="s">
        <v>2971</v>
      </c>
      <c r="E1289" s="45" t="str">
        <f>CONCATENATE("https://fjong.com/admin/pages/edit-",LEFT(D1289,FIND(".",D1289) - 1),"/",D1289)</f>
        <v>https://fjong.com/admin/pages/edit-outfit/outfit.aa160ca041de17bb</v>
      </c>
      <c r="F1289" s="124" t="s">
        <v>2972</v>
      </c>
      <c r="G1289" s="75" t="s">
        <v>110</v>
      </c>
      <c r="H1289" s="125" t="s">
        <v>110</v>
      </c>
      <c r="I1289" s="12" t="e">
        <f>VLOOKUP(H1289,'Partner info'!$A$3:$B$100,2,FALSE)</f>
        <v>#N/A</v>
      </c>
      <c r="J1289" s="47" t="s">
        <v>24</v>
      </c>
      <c r="K1289" s="14" t="s">
        <v>25</v>
      </c>
      <c r="L1289" s="15" t="s">
        <v>445</v>
      </c>
      <c r="M1289" s="16"/>
      <c r="N1289" s="16" t="s">
        <v>2318</v>
      </c>
      <c r="O1289" s="12">
        <v>1200</v>
      </c>
      <c r="P1289" s="12">
        <v>390</v>
      </c>
      <c r="Q1289" s="12"/>
      <c r="R1289" s="18" t="b">
        <v>0</v>
      </c>
      <c r="S1289" s="18" t="b">
        <v>0</v>
      </c>
      <c r="T1289" s="18" t="b">
        <v>1</v>
      </c>
      <c r="U1289" s="18" t="b">
        <v>1</v>
      </c>
    </row>
    <row r="1290" spans="1:21" ht="12.75">
      <c r="A1290" s="1" t="e">
        <f t="shared" ca="1" si="80"/>
        <v>#NAME?</v>
      </c>
      <c r="B1290" s="57">
        <v>44938</v>
      </c>
      <c r="C1290" s="43">
        <v>88000246</v>
      </c>
      <c r="D1290" s="44" t="s">
        <v>1809</v>
      </c>
      <c r="E1290" s="108" t="str">
        <f>CONCATENATE("https://fjong.com/admin/pages/edit-",LEFT(D1290,FIND(".",D1290) - 1),"/",D1290)</f>
        <v>https://fjong.com/admin/pages/edit-outfit/outfit.aa1e25055ec79871</v>
      </c>
      <c r="F1290" s="46" t="s">
        <v>1810</v>
      </c>
      <c r="G1290" s="46" t="s">
        <v>99</v>
      </c>
      <c r="H1290" s="46" t="s">
        <v>1811</v>
      </c>
      <c r="I1290" s="12" t="e">
        <f>VLOOKUP(H1290,'Partner info'!$A$3:$B$100,2,FALSE)</f>
        <v>#N/A</v>
      </c>
      <c r="J1290" s="47" t="s">
        <v>24</v>
      </c>
      <c r="K1290" s="14" t="s">
        <v>25</v>
      </c>
      <c r="L1290" s="15" t="s">
        <v>445</v>
      </c>
      <c r="M1290" s="16"/>
      <c r="N1290" s="16" t="s">
        <v>2318</v>
      </c>
      <c r="O1290" s="12">
        <v>1200</v>
      </c>
      <c r="P1290" s="12">
        <v>390</v>
      </c>
      <c r="Q1290" s="12"/>
      <c r="R1290" s="18" t="b">
        <v>0</v>
      </c>
      <c r="S1290" s="18" t="b">
        <v>0</v>
      </c>
      <c r="T1290" s="18" t="b">
        <v>1</v>
      </c>
      <c r="U1290" s="18" t="b">
        <v>1</v>
      </c>
    </row>
    <row r="1291" spans="1:21" ht="12.75">
      <c r="A1291" s="1" t="e">
        <f t="shared" ca="1" si="80"/>
        <v>#NAME?</v>
      </c>
      <c r="B1291" s="19" t="s">
        <v>20</v>
      </c>
      <c r="C1291" s="9">
        <v>88001769</v>
      </c>
      <c r="D1291" s="10" t="s">
        <v>2227</v>
      </c>
      <c r="E1291" s="20" t="str">
        <f>CONCATENATE("https://fjong.com/admin/pages/edit-",LEFT(D1291,FIND(".",D1291) - 1),"/",D1291)</f>
        <v>https://fjong.com/admin/pages/edit-outfit/outfit.aa4a619d6cede96f</v>
      </c>
      <c r="F1291" s="12" t="s">
        <v>2228</v>
      </c>
      <c r="G1291" s="12" t="s">
        <v>541</v>
      </c>
      <c r="H1291" s="12" t="s">
        <v>32</v>
      </c>
      <c r="I1291" s="12" t="b">
        <f>VLOOKUP(H1291,'Partner info'!$A$3:$B$100,2,FALSE)</f>
        <v>1</v>
      </c>
      <c r="J1291" s="13" t="s">
        <v>24</v>
      </c>
      <c r="K1291" s="14" t="s">
        <v>25</v>
      </c>
      <c r="L1291" s="15" t="s">
        <v>445</v>
      </c>
      <c r="M1291" s="16"/>
      <c r="N1291" s="16" t="s">
        <v>2318</v>
      </c>
      <c r="O1291" s="12">
        <v>2500</v>
      </c>
      <c r="P1291" s="12">
        <v>750</v>
      </c>
      <c r="Q1291" s="12"/>
      <c r="R1291" s="18" t="b">
        <v>0</v>
      </c>
      <c r="S1291" s="18" t="b">
        <v>0</v>
      </c>
      <c r="T1291" s="18" t="b">
        <v>1</v>
      </c>
      <c r="U1291" s="18" t="b">
        <v>1</v>
      </c>
    </row>
    <row r="1292" spans="1:21" ht="12.75">
      <c r="A1292" s="1" t="e">
        <f t="shared" ca="1" si="80"/>
        <v>#NAME?</v>
      </c>
      <c r="B1292" s="9" t="s">
        <v>20</v>
      </c>
      <c r="C1292" s="24">
        <v>10689813</v>
      </c>
      <c r="D1292" s="25" t="s">
        <v>548</v>
      </c>
      <c r="E1292" s="11" t="str">
        <f>CONCATENATE("https://fjong.com/admin/pages/edit-",LEFT(D1292,FIND(".",D1292) - 1),"/",D1292)</f>
        <v>https://fjong.com/admin/pages/edit-outfit/outfit.aa6a639fb3dd71ea</v>
      </c>
      <c r="F1292" s="26" t="s">
        <v>549</v>
      </c>
      <c r="G1292" s="26" t="s">
        <v>541</v>
      </c>
      <c r="H1292" s="26" t="s">
        <v>32</v>
      </c>
      <c r="I1292" s="12" t="b">
        <f>VLOOKUP(H1292,'Partner info'!$A$3:$B$100,2,FALSE)</f>
        <v>1</v>
      </c>
      <c r="J1292" s="13" t="s">
        <v>24</v>
      </c>
      <c r="K1292" s="14" t="s">
        <v>25</v>
      </c>
      <c r="L1292" s="15" t="s">
        <v>445</v>
      </c>
      <c r="M1292" s="16"/>
      <c r="N1292" s="16" t="s">
        <v>2318</v>
      </c>
      <c r="O1292" s="12">
        <v>1300</v>
      </c>
      <c r="P1292" s="12">
        <v>390</v>
      </c>
      <c r="Q1292" s="12"/>
      <c r="R1292" s="18" t="b">
        <v>0</v>
      </c>
      <c r="S1292" s="18" t="b">
        <v>0</v>
      </c>
      <c r="T1292" s="18" t="b">
        <v>1</v>
      </c>
      <c r="U1292" s="18" t="b">
        <v>1</v>
      </c>
    </row>
    <row r="1293" spans="1:21" ht="12.75">
      <c r="A1293" s="1" t="e">
        <f t="shared" ca="1" si="80"/>
        <v>#NAME?</v>
      </c>
      <c r="B1293" s="19">
        <v>45061</v>
      </c>
      <c r="C1293" s="22">
        <v>89003188</v>
      </c>
      <c r="D1293" s="10" t="s">
        <v>2773</v>
      </c>
      <c r="E1293" s="11" t="str">
        <f>CONCATENATE("https://fjong.com/admin/pages/edit-",LEFT(D1293,FIND(".",D1293) - 1),"/",D1293)</f>
        <v>https://fjong.com/admin/pages/edit-outfit/outfit.aa949641fabc46a9bb1a1dfad19f0f9c</v>
      </c>
      <c r="F1293" s="23" t="s">
        <v>2774</v>
      </c>
      <c r="G1293" s="23" t="s">
        <v>618</v>
      </c>
      <c r="H1293" s="12" t="s">
        <v>573</v>
      </c>
      <c r="I1293" s="12" t="b">
        <f>VLOOKUP(H1293,'Partner info'!$A$3:$B$100,2,FALSE)</f>
        <v>1</v>
      </c>
      <c r="J1293" s="13" t="s">
        <v>24</v>
      </c>
      <c r="K1293" s="14" t="s">
        <v>25</v>
      </c>
      <c r="L1293" s="15" t="s">
        <v>445</v>
      </c>
      <c r="M1293" s="16"/>
      <c r="N1293" s="16" t="s">
        <v>2318</v>
      </c>
      <c r="O1293" s="12">
        <v>1300</v>
      </c>
      <c r="P1293" s="12">
        <v>390</v>
      </c>
      <c r="Q1293" s="12"/>
      <c r="R1293" s="18" t="b">
        <v>0</v>
      </c>
      <c r="S1293" s="18" t="b">
        <v>0</v>
      </c>
      <c r="T1293" s="18" t="b">
        <v>1</v>
      </c>
      <c r="U1293" s="18" t="b">
        <v>1</v>
      </c>
    </row>
    <row r="1294" spans="1:21" ht="12.75">
      <c r="A1294" s="1" t="e">
        <f t="shared" ca="1" si="80"/>
        <v>#NAME?</v>
      </c>
      <c r="B1294" s="9" t="s">
        <v>20</v>
      </c>
      <c r="C1294" s="9" t="s">
        <v>2122</v>
      </c>
      <c r="D1294" s="10" t="s">
        <v>2123</v>
      </c>
      <c r="E1294" s="11" t="str">
        <f>CONCATENATE("https://fjong.com/admin/pages/edit-",LEFT(D1294,FIND(".",D1294) - 1),"/",D1294)</f>
        <v>https://fjong.com/admin/pages/edit-outfit/outfit.aabec0f9392d459cb1158a3feafa42c3</v>
      </c>
      <c r="F1294" s="12" t="s">
        <v>2124</v>
      </c>
      <c r="G1294" s="12" t="s">
        <v>136</v>
      </c>
      <c r="H1294" s="12" t="s">
        <v>137</v>
      </c>
      <c r="I1294" s="12" t="b">
        <f>VLOOKUP(H1294,'Partner info'!$A$3:$B$100,2,FALSE)</f>
        <v>1</v>
      </c>
      <c r="J1294" s="13" t="s">
        <v>24</v>
      </c>
      <c r="K1294" s="14" t="s">
        <v>25</v>
      </c>
      <c r="L1294" s="15" t="s">
        <v>445</v>
      </c>
      <c r="M1294" s="16"/>
      <c r="N1294" s="16" t="s">
        <v>2318</v>
      </c>
      <c r="O1294" s="12">
        <v>900</v>
      </c>
      <c r="P1294" s="12">
        <v>320</v>
      </c>
      <c r="Q1294" s="12"/>
      <c r="R1294" s="18" t="b">
        <v>0</v>
      </c>
      <c r="S1294" s="18" t="b">
        <v>0</v>
      </c>
      <c r="T1294" s="18" t="b">
        <v>1</v>
      </c>
      <c r="U1294" s="18" t="b">
        <v>1</v>
      </c>
    </row>
    <row r="1295" spans="1:21" ht="12.75">
      <c r="A1295" s="1" t="e">
        <f t="shared" ca="1" si="80"/>
        <v>#NAME?</v>
      </c>
      <c r="B1295" s="19">
        <v>44819</v>
      </c>
      <c r="C1295" s="9">
        <v>88000655</v>
      </c>
      <c r="D1295" s="10" t="s">
        <v>2014</v>
      </c>
      <c r="E1295" s="20" t="s">
        <v>2015</v>
      </c>
      <c r="F1295" s="12" t="s">
        <v>2016</v>
      </c>
      <c r="G1295" s="12" t="s">
        <v>294</v>
      </c>
      <c r="H1295" s="12" t="s">
        <v>32</v>
      </c>
      <c r="I1295" s="12" t="b">
        <f>VLOOKUP(H1295,'Partner info'!$A$3:$B$100,2,FALSE)</f>
        <v>1</v>
      </c>
      <c r="J1295" s="13" t="s">
        <v>24</v>
      </c>
      <c r="K1295" s="14" t="s">
        <v>25</v>
      </c>
      <c r="L1295" s="15" t="s">
        <v>445</v>
      </c>
      <c r="M1295" s="16"/>
      <c r="N1295" s="16" t="s">
        <v>2318</v>
      </c>
      <c r="O1295" s="12">
        <v>700</v>
      </c>
      <c r="P1295" s="12">
        <v>290</v>
      </c>
      <c r="Q1295" s="12"/>
      <c r="R1295" s="18" t="b">
        <v>0</v>
      </c>
      <c r="S1295" s="18" t="b">
        <v>0</v>
      </c>
      <c r="T1295" s="18" t="b">
        <v>1</v>
      </c>
      <c r="U1295" s="18" t="b">
        <v>1</v>
      </c>
    </row>
    <row r="1296" spans="1:21" ht="12.75">
      <c r="A1296" s="1" t="e">
        <f t="shared" ca="1" si="80"/>
        <v>#NAME?</v>
      </c>
      <c r="B1296" s="19">
        <v>44749</v>
      </c>
      <c r="C1296" s="9">
        <v>89004599</v>
      </c>
      <c r="D1296" s="10" t="s">
        <v>128</v>
      </c>
      <c r="E1296" s="20" t="s">
        <v>129</v>
      </c>
      <c r="F1296" s="12" t="s">
        <v>130</v>
      </c>
      <c r="G1296" s="12" t="s">
        <v>131</v>
      </c>
      <c r="H1296" s="12" t="s">
        <v>131</v>
      </c>
      <c r="I1296" s="12" t="b">
        <f>VLOOKUP(H1296,'Partner info'!$A$3:$B$100,2,FALSE)</f>
        <v>1</v>
      </c>
      <c r="J1296" s="13" t="s">
        <v>24</v>
      </c>
      <c r="K1296" s="14" t="s">
        <v>25</v>
      </c>
      <c r="L1296" s="15" t="s">
        <v>445</v>
      </c>
      <c r="M1296" s="16"/>
      <c r="N1296" s="16" t="s">
        <v>2318</v>
      </c>
      <c r="O1296" s="12">
        <v>1200</v>
      </c>
      <c r="P1296" s="12">
        <v>390</v>
      </c>
      <c r="Q1296" s="12"/>
      <c r="R1296" s="18" t="b">
        <v>0</v>
      </c>
      <c r="S1296" s="18" t="b">
        <v>0</v>
      </c>
      <c r="T1296" s="18" t="b">
        <v>1</v>
      </c>
      <c r="U1296" s="18" t="b">
        <v>1</v>
      </c>
    </row>
    <row r="1297" spans="1:21" ht="12.75">
      <c r="A1297" s="1" t="e">
        <f t="shared" ca="1" si="80"/>
        <v>#NAME?</v>
      </c>
      <c r="B1297" s="19">
        <v>45188</v>
      </c>
      <c r="C1297" s="22">
        <v>89010490</v>
      </c>
      <c r="D1297" s="10"/>
      <c r="E1297" s="11"/>
      <c r="F1297" s="23" t="s">
        <v>1339</v>
      </c>
      <c r="G1297" s="23" t="s">
        <v>737</v>
      </c>
      <c r="H1297" s="12" t="s">
        <v>32</v>
      </c>
      <c r="I1297" s="12" t="b">
        <f>VLOOKUP(H1297,'Partner info'!$A$3:$B$100,2,FALSE)</f>
        <v>1</v>
      </c>
      <c r="J1297" s="13" t="s">
        <v>24</v>
      </c>
      <c r="K1297" s="14" t="s">
        <v>25</v>
      </c>
      <c r="L1297" s="15" t="s">
        <v>445</v>
      </c>
      <c r="M1297" s="16"/>
      <c r="N1297" s="16" t="s">
        <v>2318</v>
      </c>
      <c r="O1297" s="12">
        <v>800</v>
      </c>
      <c r="P1297" s="12">
        <v>300</v>
      </c>
      <c r="Q1297" s="12"/>
      <c r="R1297" s="18" t="b">
        <v>0</v>
      </c>
      <c r="S1297" s="18" t="b">
        <v>0</v>
      </c>
      <c r="T1297" s="18" t="b">
        <v>1</v>
      </c>
      <c r="U1297" s="18" t="b">
        <v>1</v>
      </c>
    </row>
    <row r="1298" spans="1:21" ht="12.75">
      <c r="A1298" s="1" t="e">
        <f t="shared" ca="1" si="80"/>
        <v>#NAME?</v>
      </c>
      <c r="B1298" s="19">
        <v>45188</v>
      </c>
      <c r="C1298" s="22">
        <v>89010487</v>
      </c>
      <c r="D1298" s="10"/>
      <c r="E1298" s="11"/>
      <c r="F1298" s="23" t="s">
        <v>1624</v>
      </c>
      <c r="G1298" s="23" t="s">
        <v>1625</v>
      </c>
      <c r="H1298" s="12" t="s">
        <v>32</v>
      </c>
      <c r="I1298" s="12" t="b">
        <f>VLOOKUP(H1298,'Partner info'!$A$3:$B$100,2,FALSE)</f>
        <v>1</v>
      </c>
      <c r="J1298" s="13" t="s">
        <v>24</v>
      </c>
      <c r="K1298" s="14" t="s">
        <v>25</v>
      </c>
      <c r="L1298" s="15" t="s">
        <v>445</v>
      </c>
      <c r="M1298" s="16"/>
      <c r="N1298" s="16" t="s">
        <v>2318</v>
      </c>
      <c r="O1298" s="12">
        <v>900</v>
      </c>
      <c r="P1298" s="12">
        <v>320</v>
      </c>
      <c r="Q1298" s="12"/>
      <c r="R1298" s="18" t="b">
        <v>0</v>
      </c>
      <c r="S1298" s="18" t="b">
        <v>0</v>
      </c>
      <c r="T1298" s="18" t="b">
        <v>1</v>
      </c>
      <c r="U1298" s="18" t="b">
        <v>1</v>
      </c>
    </row>
    <row r="1299" spans="1:21" ht="12.75">
      <c r="A1299" s="1" t="e">
        <f t="shared" ca="1" si="80"/>
        <v>#NAME?</v>
      </c>
      <c r="B1299" s="19">
        <v>45188</v>
      </c>
      <c r="C1299" s="22">
        <v>89004800</v>
      </c>
      <c r="D1299" s="10"/>
      <c r="E1299" s="11"/>
      <c r="F1299" s="23" t="s">
        <v>1836</v>
      </c>
      <c r="G1299" s="91" t="s">
        <v>740</v>
      </c>
      <c r="H1299" s="12" t="s">
        <v>32</v>
      </c>
      <c r="I1299" s="12" t="b">
        <f>VLOOKUP(H1299,'Partner info'!$A$3:$B$100,2,FALSE)</f>
        <v>1</v>
      </c>
      <c r="J1299" s="13" t="s">
        <v>24</v>
      </c>
      <c r="K1299" s="14" t="s">
        <v>25</v>
      </c>
      <c r="L1299" s="15" t="s">
        <v>445</v>
      </c>
      <c r="M1299" s="16"/>
      <c r="N1299" s="16" t="s">
        <v>2318</v>
      </c>
      <c r="O1299" s="12">
        <v>900</v>
      </c>
      <c r="P1299" s="12">
        <v>320</v>
      </c>
      <c r="Q1299" s="12"/>
      <c r="R1299" s="18" t="b">
        <v>0</v>
      </c>
      <c r="S1299" s="18" t="b">
        <v>0</v>
      </c>
      <c r="T1299" s="18" t="b">
        <v>1</v>
      </c>
      <c r="U1299" s="18" t="b">
        <v>1</v>
      </c>
    </row>
    <row r="1300" spans="1:21" ht="12.75">
      <c r="A1300" s="8"/>
      <c r="B1300" s="19">
        <v>45188</v>
      </c>
      <c r="C1300" s="22" t="s">
        <v>3072</v>
      </c>
      <c r="E1300" s="11" t="e">
        <f>CONCATENATE("https://fjong.com/admin/pages/edit-",LEFT(D1300,FIND(".",D1300) - 1),"/",D1300)</f>
        <v>#VALUE!</v>
      </c>
      <c r="F1300" s="10" t="s">
        <v>3073</v>
      </c>
      <c r="G1300" s="23" t="s">
        <v>3074</v>
      </c>
      <c r="H1300" s="12" t="s">
        <v>651</v>
      </c>
      <c r="I1300" s="12" t="b">
        <f>VLOOKUP(H1300,'Partner info'!$A$3:$B$100,2,FALSE)</f>
        <v>1</v>
      </c>
      <c r="J1300" s="13" t="s">
        <v>24</v>
      </c>
      <c r="K1300" s="14"/>
      <c r="L1300" s="15"/>
      <c r="M1300" s="16"/>
      <c r="N1300" s="16"/>
      <c r="O1300" s="12"/>
      <c r="P1300" s="12"/>
      <c r="Q1300" s="12"/>
      <c r="R1300" s="18" t="b">
        <v>0</v>
      </c>
      <c r="S1300" s="18" t="b">
        <v>0</v>
      </c>
      <c r="T1300" s="18" t="b">
        <v>0</v>
      </c>
      <c r="U1300" s="18" t="b">
        <v>0</v>
      </c>
    </row>
    <row r="1301" spans="1:21" ht="12.75">
      <c r="A1301" s="8"/>
      <c r="B1301" s="19">
        <v>45092</v>
      </c>
      <c r="C1301" s="22">
        <v>89006026</v>
      </c>
      <c r="D1301" s="10"/>
      <c r="E1301" s="11"/>
      <c r="F1301" s="23" t="s">
        <v>1834</v>
      </c>
      <c r="G1301" s="23" t="s">
        <v>1835</v>
      </c>
      <c r="H1301" s="12" t="s">
        <v>32</v>
      </c>
      <c r="I1301" s="12" t="b">
        <f>VLOOKUP(H1301,'Partner info'!$A$3:$B$100,2,FALSE)</f>
        <v>1</v>
      </c>
      <c r="J1301" s="13"/>
      <c r="K1301" s="14"/>
      <c r="L1301" s="15"/>
      <c r="M1301" s="16"/>
      <c r="N1301" s="16"/>
      <c r="O1301" s="12"/>
      <c r="P1301" s="12"/>
      <c r="Q1301" s="12"/>
      <c r="R1301" s="18" t="b">
        <v>0</v>
      </c>
      <c r="S1301" s="18" t="b">
        <v>0</v>
      </c>
      <c r="T1301" s="18" t="b">
        <v>0</v>
      </c>
      <c r="U1301" s="18" t="b">
        <v>0</v>
      </c>
    </row>
    <row r="1302" spans="1:21" ht="12.75">
      <c r="A1302" s="8"/>
      <c r="B1302" s="19"/>
      <c r="C1302" s="22"/>
      <c r="D1302" s="10"/>
      <c r="E1302" s="11"/>
      <c r="F1302" s="23"/>
      <c r="G1302" s="23"/>
      <c r="H1302" s="12"/>
      <c r="I1302" s="12"/>
      <c r="J1302" s="13"/>
      <c r="K1302" s="14"/>
      <c r="L1302" s="15"/>
      <c r="M1302" s="16"/>
      <c r="N1302" s="16"/>
      <c r="O1302" s="12"/>
      <c r="P1302" s="12"/>
      <c r="Q1302" s="12"/>
      <c r="R1302" s="18" t="b">
        <v>0</v>
      </c>
      <c r="S1302" s="18" t="b">
        <v>0</v>
      </c>
      <c r="T1302" s="18" t="b">
        <v>0</v>
      </c>
      <c r="U1302" s="18" t="b">
        <v>0</v>
      </c>
    </row>
    <row r="1303" spans="1:21" ht="12.75">
      <c r="A1303" s="8"/>
      <c r="B1303" s="19"/>
      <c r="C1303" s="22"/>
      <c r="D1303" s="10"/>
      <c r="E1303" s="11"/>
      <c r="F1303" s="23"/>
      <c r="G1303" s="23"/>
      <c r="H1303" s="12"/>
      <c r="I1303" s="12"/>
      <c r="J1303" s="13"/>
      <c r="K1303" s="14"/>
      <c r="L1303" s="15"/>
      <c r="M1303" s="16"/>
      <c r="N1303" s="16"/>
      <c r="O1303" s="12"/>
      <c r="P1303" s="12"/>
      <c r="Q1303" s="12"/>
      <c r="R1303" s="18" t="b">
        <v>0</v>
      </c>
      <c r="S1303" s="18" t="b">
        <v>0</v>
      </c>
      <c r="T1303" s="18" t="b">
        <v>0</v>
      </c>
      <c r="U1303" s="18" t="b">
        <v>0</v>
      </c>
    </row>
    <row r="1304" spans="1:21" ht="12.75">
      <c r="A1304" s="8"/>
      <c r="B1304" s="19"/>
      <c r="C1304" s="22"/>
      <c r="D1304" s="10"/>
      <c r="E1304" s="11"/>
      <c r="F1304" s="23"/>
      <c r="G1304" s="23"/>
      <c r="H1304" s="12"/>
      <c r="I1304" s="12"/>
      <c r="J1304" s="13"/>
      <c r="K1304" s="14"/>
      <c r="L1304" s="15"/>
      <c r="M1304" s="16"/>
      <c r="N1304" s="16"/>
      <c r="O1304" s="12"/>
      <c r="P1304" s="12"/>
      <c r="Q1304" s="12"/>
      <c r="R1304" s="18" t="b">
        <v>0</v>
      </c>
      <c r="S1304" s="18" t="b">
        <v>0</v>
      </c>
      <c r="T1304" s="18" t="b">
        <v>0</v>
      </c>
      <c r="U1304" s="18" t="b">
        <v>0</v>
      </c>
    </row>
    <row r="1305" spans="1:21" ht="12.75">
      <c r="A1305" s="8"/>
      <c r="B1305" s="19"/>
      <c r="C1305" s="22"/>
      <c r="D1305" s="10"/>
      <c r="E1305" s="11"/>
      <c r="F1305" s="23"/>
      <c r="G1305" s="23"/>
      <c r="H1305" s="12"/>
      <c r="I1305" s="12"/>
      <c r="J1305" s="13"/>
      <c r="K1305" s="14"/>
      <c r="L1305" s="15"/>
      <c r="M1305" s="16"/>
      <c r="N1305" s="16"/>
      <c r="O1305" s="12"/>
      <c r="P1305" s="12"/>
      <c r="Q1305" s="12"/>
      <c r="R1305" s="18" t="b">
        <v>0</v>
      </c>
      <c r="S1305" s="18" t="b">
        <v>0</v>
      </c>
      <c r="T1305" s="18" t="b">
        <v>0</v>
      </c>
      <c r="U1305" s="18" t="b">
        <v>0</v>
      </c>
    </row>
    <row r="1306" spans="1:21" ht="12.75">
      <c r="A1306" s="8"/>
      <c r="B1306" s="19"/>
      <c r="C1306" s="22"/>
      <c r="D1306" s="10"/>
      <c r="E1306" s="11"/>
      <c r="F1306" s="23"/>
      <c r="G1306" s="23"/>
      <c r="H1306" s="12"/>
      <c r="I1306" s="12"/>
      <c r="J1306" s="13"/>
      <c r="K1306" s="14"/>
      <c r="L1306" s="15"/>
      <c r="M1306" s="16"/>
      <c r="N1306" s="16"/>
      <c r="O1306" s="12"/>
      <c r="P1306" s="12"/>
      <c r="Q1306" s="12"/>
      <c r="R1306" s="18" t="b">
        <v>0</v>
      </c>
      <c r="S1306" s="18" t="b">
        <v>0</v>
      </c>
      <c r="T1306" s="18" t="b">
        <v>0</v>
      </c>
      <c r="U1306" s="18" t="b">
        <v>0</v>
      </c>
    </row>
    <row r="1307" spans="1:21" ht="12.75">
      <c r="A1307" s="8"/>
      <c r="B1307" s="19"/>
      <c r="C1307" s="22"/>
      <c r="D1307" s="10"/>
      <c r="E1307" s="11"/>
      <c r="F1307" s="23"/>
      <c r="G1307" s="23"/>
      <c r="H1307" s="12"/>
      <c r="I1307" s="12"/>
      <c r="J1307" s="13"/>
      <c r="K1307" s="14"/>
      <c r="L1307" s="15"/>
      <c r="M1307" s="16"/>
      <c r="N1307" s="16"/>
      <c r="O1307" s="12"/>
      <c r="P1307" s="12"/>
      <c r="Q1307" s="12"/>
      <c r="R1307" s="18" t="b">
        <v>0</v>
      </c>
      <c r="S1307" s="18" t="b">
        <v>0</v>
      </c>
      <c r="T1307" s="18" t="b">
        <v>0</v>
      </c>
      <c r="U1307" s="18" t="b">
        <v>0</v>
      </c>
    </row>
    <row r="1308" spans="1:21" ht="12.75">
      <c r="A1308" s="8"/>
      <c r="B1308" s="19"/>
      <c r="C1308" s="22"/>
      <c r="D1308" s="10"/>
      <c r="E1308" s="11"/>
      <c r="F1308" s="23"/>
      <c r="G1308" s="23"/>
      <c r="H1308" s="12"/>
      <c r="I1308" s="12"/>
      <c r="J1308" s="13"/>
      <c r="K1308" s="14"/>
      <c r="L1308" s="15"/>
      <c r="M1308" s="16"/>
      <c r="N1308" s="16"/>
      <c r="O1308" s="12"/>
      <c r="P1308" s="12"/>
      <c r="Q1308" s="12"/>
      <c r="R1308" s="18" t="b">
        <v>0</v>
      </c>
      <c r="S1308" s="18" t="b">
        <v>0</v>
      </c>
      <c r="T1308" s="18" t="b">
        <v>0</v>
      </c>
      <c r="U1308" s="18" t="b">
        <v>0</v>
      </c>
    </row>
    <row r="1309" spans="1:21" ht="12.75">
      <c r="A1309" s="8"/>
      <c r="B1309" s="19"/>
      <c r="C1309" s="22"/>
      <c r="D1309" s="10"/>
      <c r="E1309" s="11"/>
      <c r="F1309" s="23"/>
      <c r="G1309" s="23"/>
      <c r="H1309" s="12"/>
      <c r="I1309" s="12"/>
      <c r="J1309" s="13"/>
      <c r="K1309" s="14"/>
      <c r="L1309" s="15"/>
      <c r="M1309" s="16"/>
      <c r="N1309" s="16"/>
      <c r="O1309" s="12"/>
      <c r="P1309" s="12"/>
      <c r="Q1309" s="12"/>
      <c r="R1309" s="18" t="b">
        <v>0</v>
      </c>
      <c r="S1309" s="18" t="b">
        <v>0</v>
      </c>
      <c r="T1309" s="18" t="b">
        <v>0</v>
      </c>
      <c r="U1309" s="18" t="b">
        <v>0</v>
      </c>
    </row>
    <row r="1310" spans="1:21" ht="12.75">
      <c r="A1310" s="8"/>
      <c r="B1310" s="19"/>
      <c r="C1310" s="22"/>
      <c r="D1310" s="10"/>
      <c r="E1310" s="11"/>
      <c r="F1310" s="23"/>
      <c r="G1310" s="23"/>
      <c r="H1310" s="12"/>
      <c r="I1310" s="12"/>
      <c r="J1310" s="13"/>
      <c r="K1310" s="14"/>
      <c r="L1310" s="15"/>
      <c r="M1310" s="16"/>
      <c r="N1310" s="16"/>
      <c r="O1310" s="12"/>
      <c r="P1310" s="12"/>
      <c r="Q1310" s="12"/>
      <c r="R1310" s="18" t="b">
        <v>0</v>
      </c>
      <c r="S1310" s="18" t="b">
        <v>0</v>
      </c>
      <c r="T1310" s="18" t="b">
        <v>0</v>
      </c>
      <c r="U1310" s="18" t="b">
        <v>0</v>
      </c>
    </row>
    <row r="1311" spans="1:21" ht="12.75">
      <c r="A1311" s="8"/>
      <c r="B1311" s="19"/>
      <c r="C1311" s="22"/>
      <c r="D1311" s="10"/>
      <c r="E1311" s="11"/>
      <c r="F1311" s="23"/>
      <c r="G1311" s="23"/>
      <c r="H1311" s="12"/>
      <c r="I1311" s="12"/>
      <c r="J1311" s="13"/>
      <c r="K1311" s="14"/>
      <c r="L1311" s="15"/>
      <c r="M1311" s="16"/>
      <c r="N1311" s="16"/>
      <c r="O1311" s="12"/>
      <c r="P1311" s="12"/>
      <c r="Q1311" s="12"/>
      <c r="R1311" s="18" t="b">
        <v>0</v>
      </c>
      <c r="S1311" s="18" t="b">
        <v>0</v>
      </c>
      <c r="T1311" s="18" t="b">
        <v>0</v>
      </c>
      <c r="U1311" s="18" t="b">
        <v>0</v>
      </c>
    </row>
    <row r="1312" spans="1:21" ht="12.75">
      <c r="A1312" s="8"/>
      <c r="B1312" s="19"/>
      <c r="C1312" s="22"/>
      <c r="D1312" s="10"/>
      <c r="E1312" s="11"/>
      <c r="F1312" s="23"/>
      <c r="G1312" s="23"/>
      <c r="H1312" s="12"/>
      <c r="I1312" s="12"/>
      <c r="J1312" s="13"/>
      <c r="K1312" s="14"/>
      <c r="L1312" s="15"/>
      <c r="M1312" s="16"/>
      <c r="N1312" s="16"/>
      <c r="O1312" s="12"/>
      <c r="P1312" s="12"/>
      <c r="Q1312" s="12"/>
      <c r="R1312" s="18" t="b">
        <v>0</v>
      </c>
      <c r="S1312" s="18" t="b">
        <v>0</v>
      </c>
      <c r="T1312" s="18" t="b">
        <v>0</v>
      </c>
      <c r="U1312" s="18" t="b">
        <v>0</v>
      </c>
    </row>
    <row r="1313" spans="1:21" ht="12.75">
      <c r="A1313" s="8"/>
      <c r="B1313" s="19"/>
      <c r="C1313" s="22"/>
      <c r="D1313" s="10"/>
      <c r="E1313" s="11"/>
      <c r="F1313" s="23"/>
      <c r="G1313" s="23"/>
      <c r="H1313" s="12"/>
      <c r="I1313" s="12"/>
      <c r="J1313" s="13"/>
      <c r="K1313" s="14"/>
      <c r="L1313" s="15"/>
      <c r="M1313" s="16"/>
      <c r="N1313" s="16"/>
      <c r="O1313" s="12"/>
      <c r="P1313" s="12"/>
      <c r="Q1313" s="12"/>
      <c r="R1313" s="18" t="b">
        <v>0</v>
      </c>
      <c r="S1313" s="18" t="b">
        <v>0</v>
      </c>
      <c r="T1313" s="18" t="b">
        <v>0</v>
      </c>
      <c r="U1313" s="18" t="b">
        <v>0</v>
      </c>
    </row>
    <row r="1314" spans="1:21" ht="12.75">
      <c r="A1314" s="8"/>
      <c r="B1314" s="19"/>
      <c r="C1314" s="22"/>
      <c r="D1314" s="10"/>
      <c r="E1314" s="11"/>
      <c r="F1314" s="23"/>
      <c r="G1314" s="23"/>
      <c r="H1314" s="12"/>
      <c r="I1314" s="12"/>
      <c r="J1314" s="13"/>
      <c r="K1314" s="14"/>
      <c r="L1314" s="15"/>
      <c r="M1314" s="16"/>
      <c r="N1314" s="16"/>
      <c r="O1314" s="12"/>
      <c r="P1314" s="12"/>
      <c r="Q1314" s="12"/>
      <c r="R1314" s="18" t="b">
        <v>0</v>
      </c>
      <c r="S1314" s="18" t="b">
        <v>0</v>
      </c>
      <c r="T1314" s="18" t="b">
        <v>0</v>
      </c>
      <c r="U1314" s="18" t="b">
        <v>0</v>
      </c>
    </row>
    <row r="1315" spans="1:21" ht="12.75">
      <c r="A1315" s="8"/>
      <c r="B1315" s="19"/>
      <c r="C1315" s="22"/>
      <c r="D1315" s="10"/>
      <c r="E1315" s="11"/>
      <c r="F1315" s="23"/>
      <c r="G1315" s="23"/>
      <c r="H1315" s="12"/>
      <c r="I1315" s="12"/>
      <c r="J1315" s="13"/>
      <c r="K1315" s="14"/>
      <c r="L1315" s="15"/>
      <c r="M1315" s="16"/>
      <c r="N1315" s="16"/>
      <c r="O1315" s="12"/>
      <c r="P1315" s="12"/>
      <c r="Q1315" s="12"/>
      <c r="R1315" s="18" t="b">
        <v>0</v>
      </c>
      <c r="S1315" s="18" t="b">
        <v>0</v>
      </c>
      <c r="T1315" s="18" t="b">
        <v>0</v>
      </c>
      <c r="U1315" s="18" t="b">
        <v>0</v>
      </c>
    </row>
    <row r="1316" spans="1:21" ht="12.75">
      <c r="A1316" s="8"/>
      <c r="B1316" s="19"/>
      <c r="C1316" s="22"/>
      <c r="D1316" s="10"/>
      <c r="E1316" s="11"/>
      <c r="F1316" s="23"/>
      <c r="G1316" s="23"/>
      <c r="H1316" s="12"/>
      <c r="I1316" s="12"/>
      <c r="J1316" s="13"/>
      <c r="K1316" s="14"/>
      <c r="L1316" s="15"/>
      <c r="M1316" s="16"/>
      <c r="N1316" s="16"/>
      <c r="O1316" s="12"/>
      <c r="P1316" s="12"/>
      <c r="Q1316" s="12"/>
      <c r="R1316" s="18" t="b">
        <v>0</v>
      </c>
      <c r="S1316" s="18" t="b">
        <v>0</v>
      </c>
      <c r="T1316" s="18" t="b">
        <v>0</v>
      </c>
      <c r="U1316" s="18" t="b">
        <v>0</v>
      </c>
    </row>
    <row r="1317" spans="1:21" ht="12.75">
      <c r="A1317" s="8"/>
      <c r="B1317" s="19"/>
      <c r="C1317" s="22"/>
      <c r="D1317" s="10"/>
      <c r="E1317" s="11"/>
      <c r="F1317" s="23"/>
      <c r="G1317" s="23"/>
      <c r="H1317" s="12"/>
      <c r="I1317" s="12"/>
      <c r="J1317" s="13"/>
      <c r="K1317" s="14"/>
      <c r="L1317" s="15"/>
      <c r="M1317" s="16"/>
      <c r="N1317" s="16"/>
      <c r="O1317" s="12"/>
      <c r="P1317" s="12"/>
      <c r="Q1317" s="12"/>
      <c r="R1317" s="18" t="b">
        <v>0</v>
      </c>
      <c r="S1317" s="18" t="b">
        <v>0</v>
      </c>
      <c r="T1317" s="18" t="b">
        <v>0</v>
      </c>
      <c r="U1317" s="18" t="b">
        <v>0</v>
      </c>
    </row>
    <row r="1318" spans="1:21" ht="12.75">
      <c r="A1318" s="8"/>
      <c r="B1318" s="19"/>
      <c r="C1318" s="22"/>
      <c r="D1318" s="10"/>
      <c r="E1318" s="11"/>
      <c r="F1318" s="23"/>
      <c r="G1318" s="23"/>
      <c r="H1318" s="12"/>
      <c r="I1318" s="12"/>
      <c r="J1318" s="13"/>
      <c r="K1318" s="14"/>
      <c r="L1318" s="15"/>
      <c r="M1318" s="16"/>
      <c r="N1318" s="16"/>
      <c r="O1318" s="12"/>
      <c r="P1318" s="12"/>
      <c r="Q1318" s="12"/>
      <c r="R1318" s="18" t="b">
        <v>0</v>
      </c>
      <c r="S1318" s="18" t="b">
        <v>0</v>
      </c>
      <c r="T1318" s="18" t="b">
        <v>0</v>
      </c>
      <c r="U1318" s="18" t="b">
        <v>0</v>
      </c>
    </row>
    <row r="1319" spans="1:21" ht="12.75">
      <c r="A1319" s="8"/>
      <c r="B1319" s="19"/>
      <c r="C1319" s="22"/>
      <c r="D1319" s="10"/>
      <c r="E1319" s="11"/>
      <c r="F1319" s="23"/>
      <c r="G1319" s="23"/>
      <c r="H1319" s="12"/>
      <c r="I1319" s="12"/>
      <c r="J1319" s="13"/>
      <c r="K1319" s="14"/>
      <c r="L1319" s="15"/>
      <c r="M1319" s="16"/>
      <c r="N1319" s="16"/>
      <c r="O1319" s="12"/>
      <c r="P1319" s="12"/>
      <c r="Q1319" s="12"/>
      <c r="R1319" s="18" t="b">
        <v>0</v>
      </c>
      <c r="S1319" s="18" t="b">
        <v>0</v>
      </c>
      <c r="T1319" s="18" t="b">
        <v>0</v>
      </c>
      <c r="U1319" s="18" t="b">
        <v>0</v>
      </c>
    </row>
    <row r="1320" spans="1:21" ht="12.75">
      <c r="A1320" s="8"/>
      <c r="B1320" s="19"/>
      <c r="C1320" s="22"/>
      <c r="D1320" s="10"/>
      <c r="E1320" s="11"/>
      <c r="F1320" s="23"/>
      <c r="G1320" s="23"/>
      <c r="H1320" s="12"/>
      <c r="I1320" s="12"/>
      <c r="J1320" s="13"/>
      <c r="K1320" s="14"/>
      <c r="L1320" s="15"/>
      <c r="M1320" s="16"/>
      <c r="N1320" s="16"/>
      <c r="O1320" s="12"/>
      <c r="P1320" s="12"/>
      <c r="Q1320" s="12"/>
      <c r="R1320" s="18" t="b">
        <v>0</v>
      </c>
      <c r="S1320" s="18" t="b">
        <v>0</v>
      </c>
      <c r="T1320" s="18" t="b">
        <v>0</v>
      </c>
      <c r="U1320" s="18" t="b">
        <v>0</v>
      </c>
    </row>
    <row r="1321" spans="1:21" ht="12.75">
      <c r="A1321" s="8"/>
      <c r="B1321" s="19"/>
      <c r="C1321" s="22"/>
      <c r="D1321" s="10"/>
      <c r="E1321" s="11"/>
      <c r="F1321" s="23"/>
      <c r="G1321" s="23"/>
      <c r="H1321" s="12"/>
      <c r="I1321" s="12"/>
      <c r="J1321" s="13"/>
      <c r="K1321" s="14"/>
      <c r="L1321" s="15"/>
      <c r="M1321" s="16"/>
      <c r="N1321" s="16"/>
      <c r="O1321" s="12"/>
      <c r="P1321" s="12"/>
      <c r="Q1321" s="12"/>
      <c r="R1321" s="18" t="b">
        <v>0</v>
      </c>
      <c r="S1321" s="18" t="b">
        <v>0</v>
      </c>
      <c r="T1321" s="18" t="b">
        <v>0</v>
      </c>
      <c r="U1321" s="18" t="b">
        <v>0</v>
      </c>
    </row>
    <row r="1322" spans="1:21" ht="12.75">
      <c r="A1322" s="8"/>
      <c r="B1322" s="19"/>
      <c r="C1322" s="22"/>
      <c r="D1322" s="10"/>
      <c r="E1322" s="11"/>
      <c r="F1322" s="23"/>
      <c r="G1322" s="23"/>
      <c r="H1322" s="12"/>
      <c r="I1322" s="12"/>
      <c r="J1322" s="13"/>
      <c r="K1322" s="14"/>
      <c r="L1322" s="15"/>
      <c r="M1322" s="16"/>
      <c r="N1322" s="16"/>
      <c r="O1322" s="12"/>
      <c r="P1322" s="12"/>
      <c r="Q1322" s="12"/>
      <c r="R1322" s="18" t="b">
        <v>0</v>
      </c>
      <c r="S1322" s="18" t="b">
        <v>0</v>
      </c>
      <c r="T1322" s="18" t="b">
        <v>0</v>
      </c>
      <c r="U1322" s="18" t="b">
        <v>0</v>
      </c>
    </row>
    <row r="1323" spans="1:21" ht="12.75">
      <c r="A1323" s="8"/>
      <c r="B1323" s="19"/>
      <c r="C1323" s="22"/>
      <c r="D1323" s="10"/>
      <c r="E1323" s="11"/>
      <c r="F1323" s="23"/>
      <c r="G1323" s="23"/>
      <c r="H1323" s="12"/>
      <c r="I1323" s="12"/>
      <c r="J1323" s="13"/>
      <c r="K1323" s="14"/>
      <c r="L1323" s="15"/>
      <c r="M1323" s="16"/>
      <c r="N1323" s="16"/>
      <c r="O1323" s="12"/>
      <c r="P1323" s="12"/>
      <c r="Q1323" s="12"/>
      <c r="R1323" s="18" t="b">
        <v>0</v>
      </c>
      <c r="S1323" s="18" t="b">
        <v>0</v>
      </c>
      <c r="T1323" s="18" t="b">
        <v>0</v>
      </c>
      <c r="U1323" s="18" t="b">
        <v>0</v>
      </c>
    </row>
    <row r="1324" spans="1:21" ht="12.75">
      <c r="A1324" s="8"/>
      <c r="B1324" s="19"/>
      <c r="C1324" s="22"/>
      <c r="D1324" s="10"/>
      <c r="E1324" s="11"/>
      <c r="F1324" s="23"/>
      <c r="G1324" s="23"/>
      <c r="H1324" s="12"/>
      <c r="I1324" s="12"/>
      <c r="J1324" s="13"/>
      <c r="K1324" s="14"/>
      <c r="L1324" s="15"/>
      <c r="M1324" s="16"/>
      <c r="N1324" s="16"/>
      <c r="O1324" s="12"/>
      <c r="P1324" s="12"/>
      <c r="Q1324" s="12"/>
      <c r="R1324" s="18" t="b">
        <v>0</v>
      </c>
      <c r="S1324" s="18" t="b">
        <v>0</v>
      </c>
      <c r="T1324" s="18" t="b">
        <v>0</v>
      </c>
      <c r="U1324" s="18" t="b">
        <v>0</v>
      </c>
    </row>
    <row r="1325" spans="1:21" ht="12.75">
      <c r="A1325" s="8"/>
      <c r="B1325" s="19"/>
      <c r="C1325" s="22"/>
      <c r="D1325" s="10"/>
      <c r="E1325" s="11"/>
      <c r="F1325" s="23"/>
      <c r="G1325" s="23"/>
      <c r="H1325" s="12"/>
      <c r="I1325" s="12"/>
      <c r="J1325" s="13"/>
      <c r="K1325" s="14"/>
      <c r="L1325" s="15"/>
      <c r="M1325" s="16"/>
      <c r="N1325" s="16"/>
      <c r="O1325" s="12"/>
      <c r="P1325" s="12"/>
      <c r="Q1325" s="12"/>
      <c r="R1325" s="18" t="b">
        <v>0</v>
      </c>
      <c r="S1325" s="18" t="b">
        <v>0</v>
      </c>
      <c r="T1325" s="18" t="b">
        <v>0</v>
      </c>
      <c r="U1325" s="18" t="b">
        <v>0</v>
      </c>
    </row>
    <row r="1326" spans="1:21" ht="12.75">
      <c r="A1326" s="8"/>
      <c r="B1326" s="19"/>
      <c r="C1326" s="22"/>
      <c r="D1326" s="10"/>
      <c r="E1326" s="11"/>
      <c r="F1326" s="23"/>
      <c r="G1326" s="23"/>
      <c r="H1326" s="12"/>
      <c r="I1326" s="12"/>
      <c r="J1326" s="13"/>
      <c r="K1326" s="14"/>
      <c r="L1326" s="15"/>
      <c r="M1326" s="16"/>
      <c r="N1326" s="16"/>
      <c r="O1326" s="12"/>
      <c r="P1326" s="12"/>
      <c r="Q1326" s="12"/>
      <c r="R1326" s="18" t="b">
        <v>0</v>
      </c>
      <c r="S1326" s="18" t="b">
        <v>0</v>
      </c>
      <c r="T1326" s="18" t="b">
        <v>0</v>
      </c>
      <c r="U1326" s="18" t="b">
        <v>0</v>
      </c>
    </row>
    <row r="1327" spans="1:21" ht="12.75">
      <c r="A1327" s="8"/>
      <c r="B1327" s="19"/>
      <c r="C1327" s="22"/>
      <c r="D1327" s="10"/>
      <c r="E1327" s="11"/>
      <c r="F1327" s="23"/>
      <c r="G1327" s="23"/>
      <c r="H1327" s="12"/>
      <c r="I1327" s="12"/>
      <c r="J1327" s="13"/>
      <c r="K1327" s="14"/>
      <c r="L1327" s="15"/>
      <c r="M1327" s="16"/>
      <c r="N1327" s="16"/>
      <c r="O1327" s="12"/>
      <c r="P1327" s="12"/>
      <c r="Q1327" s="12"/>
      <c r="R1327" s="18" t="b">
        <v>0</v>
      </c>
      <c r="S1327" s="18" t="b">
        <v>0</v>
      </c>
      <c r="T1327" s="18" t="b">
        <v>0</v>
      </c>
      <c r="U1327" s="18" t="b">
        <v>0</v>
      </c>
    </row>
    <row r="1328" spans="1:21" ht="12.75">
      <c r="A1328" s="8"/>
      <c r="B1328" s="19"/>
      <c r="C1328" s="22"/>
      <c r="D1328" s="10"/>
      <c r="E1328" s="11"/>
      <c r="F1328" s="23"/>
      <c r="G1328" s="23"/>
      <c r="H1328" s="12"/>
      <c r="I1328" s="12"/>
      <c r="J1328" s="13"/>
      <c r="K1328" s="14"/>
      <c r="L1328" s="15"/>
      <c r="M1328" s="16"/>
      <c r="N1328" s="16"/>
      <c r="O1328" s="12"/>
      <c r="P1328" s="12"/>
      <c r="Q1328" s="12"/>
      <c r="R1328" s="18" t="b">
        <v>0</v>
      </c>
      <c r="S1328" s="18" t="b">
        <v>0</v>
      </c>
      <c r="T1328" s="18" t="b">
        <v>0</v>
      </c>
      <c r="U1328" s="18" t="b">
        <v>0</v>
      </c>
    </row>
    <row r="1329" spans="1:21" ht="12.75">
      <c r="A1329" s="8"/>
      <c r="B1329" s="19"/>
      <c r="C1329" s="22"/>
      <c r="D1329" s="10"/>
      <c r="E1329" s="11"/>
      <c r="F1329" s="23"/>
      <c r="G1329" s="23"/>
      <c r="H1329" s="12"/>
      <c r="I1329" s="12"/>
      <c r="J1329" s="13"/>
      <c r="K1329" s="14"/>
      <c r="L1329" s="15"/>
      <c r="M1329" s="16"/>
      <c r="N1329" s="16"/>
      <c r="O1329" s="12"/>
      <c r="P1329" s="12"/>
      <c r="Q1329" s="12"/>
      <c r="R1329" s="18" t="b">
        <v>0</v>
      </c>
      <c r="S1329" s="18" t="b">
        <v>0</v>
      </c>
      <c r="T1329" s="18" t="b">
        <v>0</v>
      </c>
      <c r="U1329" s="18" t="b">
        <v>0</v>
      </c>
    </row>
    <row r="1330" spans="1:21" ht="12.75">
      <c r="A1330" s="8"/>
      <c r="B1330" s="19"/>
      <c r="C1330" s="22"/>
      <c r="D1330" s="10"/>
      <c r="E1330" s="11"/>
      <c r="F1330" s="23"/>
      <c r="G1330" s="23"/>
      <c r="H1330" s="12"/>
      <c r="I1330" s="12"/>
      <c r="J1330" s="13"/>
      <c r="K1330" s="14"/>
      <c r="L1330" s="15"/>
      <c r="M1330" s="16"/>
      <c r="N1330" s="16"/>
      <c r="O1330" s="12"/>
      <c r="P1330" s="12"/>
      <c r="Q1330" s="12"/>
      <c r="R1330" s="18" t="b">
        <v>0</v>
      </c>
      <c r="S1330" s="18" t="b">
        <v>0</v>
      </c>
      <c r="T1330" s="18" t="b">
        <v>0</v>
      </c>
      <c r="U1330" s="18" t="b">
        <v>0</v>
      </c>
    </row>
    <row r="1331" spans="1:21" ht="12.75">
      <c r="A1331" s="8"/>
      <c r="B1331" s="19"/>
      <c r="C1331" s="22"/>
      <c r="D1331" s="10"/>
      <c r="E1331" s="11"/>
      <c r="F1331" s="23"/>
      <c r="G1331" s="23"/>
      <c r="H1331" s="12"/>
      <c r="I1331" s="12"/>
      <c r="J1331" s="13"/>
      <c r="K1331" s="14"/>
      <c r="L1331" s="15"/>
      <c r="M1331" s="16"/>
      <c r="N1331" s="16"/>
      <c r="O1331" s="12"/>
      <c r="P1331" s="12"/>
      <c r="Q1331" s="12"/>
      <c r="R1331" s="18" t="b">
        <v>0</v>
      </c>
      <c r="S1331" s="18" t="b">
        <v>0</v>
      </c>
      <c r="T1331" s="18" t="b">
        <v>0</v>
      </c>
      <c r="U1331" s="18" t="b">
        <v>0</v>
      </c>
    </row>
    <row r="1332" spans="1:21" ht="12.75">
      <c r="A1332" s="8"/>
      <c r="B1332" s="19"/>
      <c r="C1332" s="22"/>
      <c r="D1332" s="10"/>
      <c r="E1332" s="11"/>
      <c r="F1332" s="23"/>
      <c r="G1332" s="23"/>
      <c r="H1332" s="12"/>
      <c r="I1332" s="12"/>
      <c r="J1332" s="13"/>
      <c r="K1332" s="14"/>
      <c r="L1332" s="15"/>
      <c r="M1332" s="16"/>
      <c r="N1332" s="16"/>
      <c r="O1332" s="12"/>
      <c r="P1332" s="12"/>
      <c r="Q1332" s="12"/>
      <c r="R1332" s="18" t="b">
        <v>0</v>
      </c>
      <c r="S1332" s="18" t="b">
        <v>0</v>
      </c>
      <c r="T1332" s="18" t="b">
        <v>0</v>
      </c>
      <c r="U1332" s="18" t="b">
        <v>0</v>
      </c>
    </row>
    <row r="1333" spans="1:21" ht="12.75">
      <c r="A1333" s="8"/>
      <c r="B1333" s="19"/>
      <c r="C1333" s="22"/>
      <c r="D1333" s="10"/>
      <c r="E1333" s="11"/>
      <c r="F1333" s="23"/>
      <c r="G1333" s="23"/>
      <c r="H1333" s="12"/>
      <c r="I1333" s="12"/>
      <c r="J1333" s="13"/>
      <c r="K1333" s="14"/>
      <c r="L1333" s="15"/>
      <c r="M1333" s="16"/>
      <c r="N1333" s="16"/>
      <c r="O1333" s="12"/>
      <c r="P1333" s="12"/>
      <c r="Q1333" s="12"/>
      <c r="R1333" s="18" t="b">
        <v>0</v>
      </c>
      <c r="S1333" s="18" t="b">
        <v>0</v>
      </c>
      <c r="T1333" s="18" t="b">
        <v>0</v>
      </c>
      <c r="U1333" s="18" t="b">
        <v>0</v>
      </c>
    </row>
    <row r="1334" spans="1:21" ht="12.75">
      <c r="A1334" s="8"/>
      <c r="B1334" s="19"/>
      <c r="C1334" s="22"/>
      <c r="D1334" s="10"/>
      <c r="E1334" s="11"/>
      <c r="F1334" s="23"/>
      <c r="G1334" s="23"/>
      <c r="H1334" s="12"/>
      <c r="I1334" s="12"/>
      <c r="J1334" s="13"/>
      <c r="K1334" s="14"/>
      <c r="L1334" s="15"/>
      <c r="M1334" s="16"/>
      <c r="N1334" s="16"/>
      <c r="O1334" s="12"/>
      <c r="P1334" s="12"/>
      <c r="Q1334" s="12"/>
      <c r="R1334" s="18" t="b">
        <v>0</v>
      </c>
      <c r="S1334" s="18" t="b">
        <v>0</v>
      </c>
      <c r="T1334" s="18" t="b">
        <v>0</v>
      </c>
      <c r="U1334" s="18" t="b">
        <v>0</v>
      </c>
    </row>
    <row r="1335" spans="1:21" ht="12.75">
      <c r="A1335" s="8"/>
      <c r="B1335" s="19"/>
      <c r="C1335" s="22"/>
      <c r="D1335" s="10"/>
      <c r="E1335" s="11"/>
      <c r="F1335" s="23"/>
      <c r="G1335" s="23"/>
      <c r="H1335" s="12"/>
      <c r="I1335" s="12"/>
      <c r="J1335" s="13"/>
      <c r="K1335" s="14"/>
      <c r="L1335" s="15"/>
      <c r="M1335" s="16"/>
      <c r="N1335" s="16"/>
      <c r="O1335" s="12"/>
      <c r="P1335" s="12"/>
      <c r="Q1335" s="12"/>
      <c r="R1335" s="18" t="b">
        <v>0</v>
      </c>
      <c r="S1335" s="18" t="b">
        <v>0</v>
      </c>
      <c r="T1335" s="18" t="b">
        <v>0</v>
      </c>
      <c r="U1335" s="18" t="b">
        <v>0</v>
      </c>
    </row>
    <row r="1336" spans="1:21" ht="12.75">
      <c r="A1336" s="8"/>
      <c r="B1336" s="19"/>
      <c r="C1336" s="22"/>
      <c r="D1336" s="10"/>
      <c r="E1336" s="11"/>
      <c r="F1336" s="23"/>
      <c r="G1336" s="23"/>
      <c r="H1336" s="12"/>
      <c r="I1336" s="12"/>
      <c r="J1336" s="13"/>
      <c r="K1336" s="14"/>
      <c r="L1336" s="15"/>
      <c r="M1336" s="16"/>
      <c r="N1336" s="16"/>
      <c r="O1336" s="12"/>
      <c r="P1336" s="12"/>
      <c r="Q1336" s="12"/>
      <c r="R1336" s="18" t="b">
        <v>0</v>
      </c>
      <c r="S1336" s="18" t="b">
        <v>0</v>
      </c>
      <c r="T1336" s="18" t="b">
        <v>0</v>
      </c>
      <c r="U1336" s="18" t="b">
        <v>0</v>
      </c>
    </row>
    <row r="1337" spans="1:21" ht="12.75">
      <c r="A1337" s="8"/>
      <c r="B1337" s="19"/>
      <c r="C1337" s="22"/>
      <c r="D1337" s="10"/>
      <c r="E1337" s="11"/>
      <c r="F1337" s="23"/>
      <c r="G1337" s="23"/>
      <c r="H1337" s="12"/>
      <c r="I1337" s="12"/>
      <c r="J1337" s="13"/>
      <c r="K1337" s="14"/>
      <c r="L1337" s="15"/>
      <c r="M1337" s="16"/>
      <c r="N1337" s="16"/>
      <c r="O1337" s="12"/>
      <c r="P1337" s="12"/>
      <c r="Q1337" s="12"/>
      <c r="R1337" s="18" t="b">
        <v>0</v>
      </c>
      <c r="S1337" s="18" t="b">
        <v>0</v>
      </c>
      <c r="T1337" s="18" t="b">
        <v>0</v>
      </c>
      <c r="U1337" s="18" t="b">
        <v>0</v>
      </c>
    </row>
    <row r="1338" spans="1:21" ht="12.75">
      <c r="A1338" s="8"/>
      <c r="B1338" s="19"/>
      <c r="C1338" s="22"/>
      <c r="D1338" s="10"/>
      <c r="E1338" s="11"/>
      <c r="F1338" s="23"/>
      <c r="G1338" s="23"/>
      <c r="H1338" s="12"/>
      <c r="I1338" s="12"/>
      <c r="J1338" s="13"/>
      <c r="K1338" s="14"/>
      <c r="L1338" s="15"/>
      <c r="M1338" s="16"/>
      <c r="N1338" s="16"/>
      <c r="O1338" s="12"/>
      <c r="P1338" s="12"/>
      <c r="Q1338" s="12"/>
      <c r="R1338" s="18" t="b">
        <v>0</v>
      </c>
      <c r="S1338" s="18" t="b">
        <v>0</v>
      </c>
      <c r="T1338" s="18" t="b">
        <v>0</v>
      </c>
      <c r="U1338" s="18" t="b">
        <v>0</v>
      </c>
    </row>
    <row r="1339" spans="1:21" ht="12.75">
      <c r="A1339" s="8"/>
      <c r="B1339" s="19"/>
      <c r="C1339" s="22"/>
      <c r="D1339" s="10"/>
      <c r="E1339" s="11"/>
      <c r="F1339" s="23"/>
      <c r="G1339" s="23"/>
      <c r="H1339" s="12"/>
      <c r="I1339" s="12"/>
      <c r="J1339" s="13"/>
      <c r="K1339" s="14"/>
      <c r="L1339" s="15"/>
      <c r="M1339" s="16"/>
      <c r="N1339" s="16"/>
      <c r="O1339" s="12"/>
      <c r="P1339" s="12"/>
      <c r="Q1339" s="12"/>
      <c r="R1339" s="18" t="b">
        <v>0</v>
      </c>
      <c r="S1339" s="18" t="b">
        <v>0</v>
      </c>
      <c r="T1339" s="18" t="b">
        <v>0</v>
      </c>
      <c r="U1339" s="18" t="b">
        <v>0</v>
      </c>
    </row>
    <row r="1340" spans="1:21" ht="12.75">
      <c r="A1340" s="8"/>
      <c r="B1340" s="19"/>
      <c r="C1340" s="22"/>
      <c r="D1340" s="10"/>
      <c r="E1340" s="11"/>
      <c r="F1340" s="23"/>
      <c r="G1340" s="23"/>
      <c r="H1340" s="12"/>
      <c r="I1340" s="12"/>
      <c r="J1340" s="13"/>
      <c r="K1340" s="14"/>
      <c r="L1340" s="15"/>
      <c r="M1340" s="16"/>
      <c r="N1340" s="16"/>
      <c r="O1340" s="12"/>
      <c r="P1340" s="12"/>
      <c r="Q1340" s="12"/>
      <c r="R1340" s="18" t="b">
        <v>0</v>
      </c>
      <c r="S1340" s="18" t="b">
        <v>0</v>
      </c>
      <c r="T1340" s="18" t="b">
        <v>0</v>
      </c>
      <c r="U1340" s="18" t="b">
        <v>0</v>
      </c>
    </row>
    <row r="1341" spans="1:21" ht="12.75">
      <c r="A1341" s="8"/>
      <c r="B1341" s="19"/>
      <c r="C1341" s="22"/>
      <c r="D1341" s="10"/>
      <c r="E1341" s="11"/>
      <c r="F1341" s="23"/>
      <c r="G1341" s="23"/>
      <c r="H1341" s="12"/>
      <c r="I1341" s="12"/>
      <c r="J1341" s="13"/>
      <c r="K1341" s="14"/>
      <c r="L1341" s="15"/>
      <c r="M1341" s="16"/>
      <c r="N1341" s="16"/>
      <c r="O1341" s="12"/>
      <c r="P1341" s="12"/>
      <c r="Q1341" s="12"/>
      <c r="R1341" s="18" t="b">
        <v>0</v>
      </c>
      <c r="S1341" s="18" t="b">
        <v>0</v>
      </c>
      <c r="T1341" s="18" t="b">
        <v>0</v>
      </c>
      <c r="U1341" s="18" t="b">
        <v>0</v>
      </c>
    </row>
    <row r="1342" spans="1:21" ht="12.75">
      <c r="A1342" s="8"/>
      <c r="B1342" s="19"/>
      <c r="C1342" s="22"/>
      <c r="D1342" s="10"/>
      <c r="E1342" s="11"/>
      <c r="F1342" s="23"/>
      <c r="G1342" s="23"/>
      <c r="H1342" s="12"/>
      <c r="I1342" s="12"/>
      <c r="J1342" s="13"/>
      <c r="K1342" s="14"/>
      <c r="L1342" s="15"/>
      <c r="M1342" s="16"/>
      <c r="N1342" s="16"/>
      <c r="O1342" s="12"/>
      <c r="P1342" s="12"/>
      <c r="Q1342" s="12"/>
      <c r="R1342" s="18" t="b">
        <v>0</v>
      </c>
      <c r="S1342" s="18" t="b">
        <v>0</v>
      </c>
      <c r="T1342" s="18" t="b">
        <v>0</v>
      </c>
      <c r="U1342" s="18" t="b">
        <v>0</v>
      </c>
    </row>
    <row r="1343" spans="1:21" ht="12.75">
      <c r="A1343" s="8"/>
      <c r="B1343" s="19"/>
      <c r="C1343" s="22"/>
      <c r="D1343" s="10"/>
      <c r="E1343" s="11"/>
      <c r="F1343" s="23"/>
      <c r="G1343" s="23"/>
      <c r="H1343" s="12"/>
      <c r="I1343" s="12"/>
      <c r="J1343" s="13"/>
      <c r="K1343" s="14"/>
      <c r="L1343" s="15"/>
      <c r="M1343" s="16"/>
      <c r="N1343" s="16"/>
      <c r="O1343" s="12"/>
      <c r="P1343" s="12"/>
      <c r="Q1343" s="12"/>
      <c r="R1343" s="18" t="b">
        <v>0</v>
      </c>
      <c r="S1343" s="18" t="b">
        <v>0</v>
      </c>
      <c r="T1343" s="18" t="b">
        <v>0</v>
      </c>
      <c r="U1343" s="18" t="b">
        <v>0</v>
      </c>
    </row>
    <row r="1344" spans="1:21" ht="12.75">
      <c r="A1344" s="8"/>
      <c r="B1344" s="19"/>
      <c r="C1344" s="22"/>
      <c r="D1344" s="10"/>
      <c r="E1344" s="11"/>
      <c r="F1344" s="23"/>
      <c r="G1344" s="23"/>
      <c r="H1344" s="12"/>
      <c r="I1344" s="12"/>
      <c r="J1344" s="13"/>
      <c r="K1344" s="14"/>
      <c r="L1344" s="15"/>
      <c r="M1344" s="16"/>
      <c r="N1344" s="16"/>
      <c r="O1344" s="12"/>
      <c r="P1344" s="12"/>
      <c r="Q1344" s="12"/>
      <c r="R1344" s="18" t="b">
        <v>0</v>
      </c>
      <c r="S1344" s="18" t="b">
        <v>0</v>
      </c>
      <c r="T1344" s="18" t="b">
        <v>0</v>
      </c>
      <c r="U1344" s="18" t="b">
        <v>0</v>
      </c>
    </row>
    <row r="1345" spans="1:21" ht="12.75">
      <c r="A1345" s="8"/>
      <c r="B1345" s="19"/>
      <c r="C1345" s="22"/>
      <c r="D1345" s="10"/>
      <c r="E1345" s="11"/>
      <c r="F1345" s="23"/>
      <c r="G1345" s="23"/>
      <c r="H1345" s="12"/>
      <c r="I1345" s="12"/>
      <c r="J1345" s="13"/>
      <c r="K1345" s="14"/>
      <c r="L1345" s="15"/>
      <c r="M1345" s="16"/>
      <c r="N1345" s="16"/>
      <c r="O1345" s="12"/>
      <c r="P1345" s="12"/>
      <c r="Q1345" s="12"/>
      <c r="R1345" s="18" t="b">
        <v>0</v>
      </c>
      <c r="S1345" s="18" t="b">
        <v>0</v>
      </c>
      <c r="T1345" s="18" t="b">
        <v>0</v>
      </c>
      <c r="U1345" s="18" t="b">
        <v>0</v>
      </c>
    </row>
    <row r="1346" spans="1:21" ht="12.75">
      <c r="A1346" s="8"/>
      <c r="B1346" s="19"/>
      <c r="C1346" s="22"/>
      <c r="D1346" s="10"/>
      <c r="E1346" s="11"/>
      <c r="F1346" s="23"/>
      <c r="G1346" s="23"/>
      <c r="H1346" s="12"/>
      <c r="I1346" s="12"/>
      <c r="J1346" s="13"/>
      <c r="K1346" s="14"/>
      <c r="L1346" s="15"/>
      <c r="M1346" s="16"/>
      <c r="N1346" s="16"/>
      <c r="O1346" s="12"/>
      <c r="P1346" s="12"/>
      <c r="Q1346" s="12"/>
      <c r="R1346" s="18" t="b">
        <v>0</v>
      </c>
      <c r="S1346" s="18" t="b">
        <v>0</v>
      </c>
      <c r="T1346" s="18" t="b">
        <v>0</v>
      </c>
      <c r="U1346" s="18" t="b">
        <v>0</v>
      </c>
    </row>
    <row r="1347" spans="1:21" ht="12.75">
      <c r="A1347" s="8"/>
      <c r="B1347" s="19"/>
      <c r="C1347" s="22"/>
      <c r="D1347" s="10"/>
      <c r="E1347" s="11"/>
      <c r="F1347" s="23"/>
      <c r="G1347" s="23"/>
      <c r="H1347" s="12"/>
      <c r="I1347" s="12"/>
      <c r="J1347" s="13"/>
      <c r="K1347" s="14"/>
      <c r="L1347" s="15"/>
      <c r="M1347" s="16"/>
      <c r="N1347" s="16"/>
      <c r="O1347" s="12"/>
      <c r="P1347" s="12"/>
      <c r="Q1347" s="12"/>
      <c r="R1347" s="18" t="b">
        <v>0</v>
      </c>
      <c r="S1347" s="18" t="b">
        <v>0</v>
      </c>
      <c r="T1347" s="18" t="b">
        <v>0</v>
      </c>
      <c r="U1347" s="18" t="b">
        <v>0</v>
      </c>
    </row>
    <row r="1348" spans="1:21" ht="12.75">
      <c r="A1348" s="8"/>
      <c r="B1348" s="19"/>
      <c r="C1348" s="22"/>
      <c r="D1348" s="10"/>
      <c r="E1348" s="11"/>
      <c r="F1348" s="23"/>
      <c r="G1348" s="23"/>
      <c r="H1348" s="12"/>
      <c r="I1348" s="12"/>
      <c r="J1348" s="13"/>
      <c r="K1348" s="14"/>
      <c r="L1348" s="15"/>
      <c r="M1348" s="16"/>
      <c r="N1348" s="16"/>
      <c r="O1348" s="12"/>
      <c r="P1348" s="12"/>
      <c r="Q1348" s="12"/>
      <c r="R1348" s="18" t="b">
        <v>0</v>
      </c>
      <c r="S1348" s="18" t="b">
        <v>0</v>
      </c>
      <c r="T1348" s="18" t="b">
        <v>0</v>
      </c>
      <c r="U1348" s="18" t="b">
        <v>0</v>
      </c>
    </row>
    <row r="1349" spans="1:21" ht="12.75">
      <c r="A1349" s="8"/>
      <c r="B1349" s="19"/>
      <c r="C1349" s="22"/>
      <c r="D1349" s="10"/>
      <c r="E1349" s="11"/>
      <c r="F1349" s="23"/>
      <c r="G1349" s="23"/>
      <c r="H1349" s="12"/>
      <c r="I1349" s="12"/>
      <c r="J1349" s="13"/>
      <c r="K1349" s="14"/>
      <c r="L1349" s="15"/>
      <c r="M1349" s="16"/>
      <c r="N1349" s="16"/>
      <c r="O1349" s="12"/>
      <c r="P1349" s="12"/>
      <c r="Q1349" s="12"/>
      <c r="R1349" s="18" t="b">
        <v>0</v>
      </c>
      <c r="S1349" s="18" t="b">
        <v>0</v>
      </c>
      <c r="T1349" s="18" t="b">
        <v>0</v>
      </c>
      <c r="U1349" s="18" t="b">
        <v>0</v>
      </c>
    </row>
    <row r="1350" spans="1:21" ht="12.75">
      <c r="A1350" s="8"/>
      <c r="B1350" s="19"/>
      <c r="C1350" s="22"/>
      <c r="D1350" s="10"/>
      <c r="E1350" s="11"/>
      <c r="F1350" s="23"/>
      <c r="G1350" s="23"/>
      <c r="H1350" s="12"/>
      <c r="I1350" s="12"/>
      <c r="J1350" s="13"/>
      <c r="K1350" s="14"/>
      <c r="L1350" s="15"/>
      <c r="M1350" s="16"/>
      <c r="N1350" s="16"/>
      <c r="O1350" s="12"/>
      <c r="P1350" s="12"/>
      <c r="Q1350" s="12"/>
      <c r="R1350" s="18" t="b">
        <v>0</v>
      </c>
      <c r="S1350" s="18" t="b">
        <v>0</v>
      </c>
      <c r="T1350" s="18" t="b">
        <v>0</v>
      </c>
      <c r="U1350" s="18" t="b">
        <v>0</v>
      </c>
    </row>
    <row r="1351" spans="1:21" ht="12.75">
      <c r="A1351" s="8"/>
      <c r="B1351" s="19"/>
      <c r="C1351" s="22"/>
      <c r="D1351" s="10"/>
      <c r="E1351" s="11"/>
      <c r="F1351" s="23"/>
      <c r="G1351" s="23"/>
      <c r="H1351" s="12"/>
      <c r="I1351" s="12"/>
      <c r="J1351" s="13"/>
      <c r="K1351" s="14"/>
      <c r="L1351" s="15"/>
      <c r="M1351" s="16"/>
      <c r="N1351" s="16"/>
      <c r="O1351" s="12"/>
      <c r="P1351" s="12"/>
      <c r="Q1351" s="12"/>
      <c r="R1351" s="18" t="b">
        <v>0</v>
      </c>
      <c r="S1351" s="18" t="b">
        <v>0</v>
      </c>
      <c r="T1351" s="18" t="b">
        <v>0</v>
      </c>
      <c r="U1351" s="18" t="b">
        <v>0</v>
      </c>
    </row>
    <row r="1352" spans="1:21" ht="12.75">
      <c r="A1352" s="8"/>
      <c r="B1352" s="19"/>
      <c r="C1352" s="22"/>
      <c r="D1352" s="10"/>
      <c r="E1352" s="11"/>
      <c r="F1352" s="23"/>
      <c r="G1352" s="23"/>
      <c r="H1352" s="12"/>
      <c r="I1352" s="12"/>
      <c r="J1352" s="13"/>
      <c r="K1352" s="14"/>
      <c r="L1352" s="15"/>
      <c r="M1352" s="16"/>
      <c r="N1352" s="16"/>
      <c r="O1352" s="12"/>
      <c r="P1352" s="12"/>
      <c r="Q1352" s="12"/>
      <c r="R1352" s="18" t="b">
        <v>0</v>
      </c>
      <c r="S1352" s="18" t="b">
        <v>0</v>
      </c>
      <c r="T1352" s="18" t="b">
        <v>0</v>
      </c>
      <c r="U1352" s="18" t="b">
        <v>0</v>
      </c>
    </row>
    <row r="1353" spans="1:21" ht="12.75">
      <c r="A1353" s="8"/>
      <c r="B1353" s="19"/>
      <c r="C1353" s="22"/>
      <c r="D1353" s="10"/>
      <c r="E1353" s="11"/>
      <c r="F1353" s="23"/>
      <c r="G1353" s="23"/>
      <c r="H1353" s="12"/>
      <c r="I1353" s="12"/>
      <c r="J1353" s="13"/>
      <c r="K1353" s="14"/>
      <c r="L1353" s="15"/>
      <c r="M1353" s="16"/>
      <c r="N1353" s="16"/>
      <c r="O1353" s="12"/>
      <c r="P1353" s="12"/>
      <c r="Q1353" s="12"/>
      <c r="R1353" s="18" t="b">
        <v>0</v>
      </c>
      <c r="S1353" s="18" t="b">
        <v>0</v>
      </c>
      <c r="T1353" s="18" t="b">
        <v>0</v>
      </c>
      <c r="U1353" s="18" t="b">
        <v>0</v>
      </c>
    </row>
    <row r="1354" spans="1:21" ht="12.75">
      <c r="A1354" s="8"/>
      <c r="B1354" s="19"/>
      <c r="C1354" s="22"/>
      <c r="D1354" s="10"/>
      <c r="E1354" s="11"/>
      <c r="F1354" s="23"/>
      <c r="G1354" s="23"/>
      <c r="H1354" s="12"/>
      <c r="I1354" s="12"/>
      <c r="J1354" s="13"/>
      <c r="K1354" s="14"/>
      <c r="L1354" s="15"/>
      <c r="M1354" s="16"/>
      <c r="N1354" s="16"/>
      <c r="O1354" s="12"/>
      <c r="P1354" s="12"/>
      <c r="Q1354" s="12"/>
      <c r="R1354" s="18" t="b">
        <v>0</v>
      </c>
      <c r="S1354" s="18" t="b">
        <v>0</v>
      </c>
      <c r="T1354" s="18" t="b">
        <v>0</v>
      </c>
      <c r="U1354" s="18" t="b">
        <v>0</v>
      </c>
    </row>
    <row r="1355" spans="1:21" ht="12.75">
      <c r="A1355" s="8"/>
      <c r="B1355" s="19"/>
      <c r="C1355" s="22"/>
      <c r="D1355" s="10"/>
      <c r="E1355" s="11"/>
      <c r="F1355" s="23"/>
      <c r="G1355" s="23"/>
      <c r="H1355" s="12"/>
      <c r="I1355" s="12"/>
      <c r="J1355" s="13"/>
      <c r="K1355" s="14"/>
      <c r="L1355" s="15"/>
      <c r="M1355" s="16"/>
      <c r="N1355" s="16"/>
      <c r="O1355" s="12"/>
      <c r="P1355" s="12"/>
      <c r="Q1355" s="12"/>
      <c r="R1355" s="18" t="b">
        <v>0</v>
      </c>
      <c r="S1355" s="18" t="b">
        <v>0</v>
      </c>
      <c r="T1355" s="18" t="b">
        <v>0</v>
      </c>
      <c r="U1355" s="18" t="b">
        <v>0</v>
      </c>
    </row>
    <row r="1356" spans="1:21" ht="12.75">
      <c r="A1356" s="8"/>
      <c r="B1356" s="19"/>
      <c r="C1356" s="22"/>
      <c r="D1356" s="10"/>
      <c r="E1356" s="11"/>
      <c r="F1356" s="23"/>
      <c r="G1356" s="23"/>
      <c r="H1356" s="12"/>
      <c r="I1356" s="12"/>
      <c r="J1356" s="13"/>
      <c r="K1356" s="14"/>
      <c r="L1356" s="15"/>
      <c r="M1356" s="16"/>
      <c r="N1356" s="16"/>
      <c r="O1356" s="12"/>
      <c r="P1356" s="12"/>
      <c r="Q1356" s="12"/>
      <c r="R1356" s="18" t="b">
        <v>0</v>
      </c>
      <c r="S1356" s="18" t="b">
        <v>0</v>
      </c>
      <c r="T1356" s="18" t="b">
        <v>0</v>
      </c>
      <c r="U1356" s="18" t="b">
        <v>0</v>
      </c>
    </row>
    <row r="1357" spans="1:21" ht="12.75">
      <c r="A1357" s="8"/>
      <c r="B1357" s="19"/>
      <c r="C1357" s="22"/>
      <c r="D1357" s="10"/>
      <c r="E1357" s="11"/>
      <c r="F1357" s="23"/>
      <c r="G1357" s="23"/>
      <c r="H1357" s="12"/>
      <c r="I1357" s="12"/>
      <c r="J1357" s="13"/>
      <c r="K1357" s="14"/>
      <c r="L1357" s="15"/>
      <c r="M1357" s="16"/>
      <c r="N1357" s="16"/>
      <c r="O1357" s="12"/>
      <c r="P1357" s="12"/>
      <c r="Q1357" s="12"/>
      <c r="R1357" s="18" t="b">
        <v>0</v>
      </c>
      <c r="S1357" s="18" t="b">
        <v>0</v>
      </c>
      <c r="T1357" s="18" t="b">
        <v>0</v>
      </c>
      <c r="U1357" s="18" t="b">
        <v>0</v>
      </c>
    </row>
    <row r="1358" spans="1:21" ht="12.75">
      <c r="A1358" s="8"/>
      <c r="B1358" s="19"/>
      <c r="C1358" s="22"/>
      <c r="D1358" s="10"/>
      <c r="E1358" s="11"/>
      <c r="F1358" s="23"/>
      <c r="G1358" s="23"/>
      <c r="H1358" s="12"/>
      <c r="I1358" s="12"/>
      <c r="J1358" s="13"/>
      <c r="K1358" s="14"/>
      <c r="L1358" s="15"/>
      <c r="M1358" s="16"/>
      <c r="N1358" s="16"/>
      <c r="O1358" s="12"/>
      <c r="P1358" s="12"/>
      <c r="Q1358" s="12"/>
      <c r="R1358" s="18" t="b">
        <v>0</v>
      </c>
      <c r="S1358" s="18" t="b">
        <v>0</v>
      </c>
      <c r="T1358" s="18" t="b">
        <v>0</v>
      </c>
      <c r="U1358" s="18" t="b">
        <v>0</v>
      </c>
    </row>
    <row r="1359" spans="1:21" ht="12.75">
      <c r="A1359" s="8"/>
      <c r="B1359" s="19"/>
      <c r="C1359" s="22"/>
      <c r="D1359" s="10"/>
      <c r="E1359" s="11"/>
      <c r="F1359" s="23"/>
      <c r="G1359" s="23"/>
      <c r="H1359" s="12"/>
      <c r="I1359" s="12"/>
      <c r="J1359" s="13"/>
      <c r="K1359" s="14"/>
      <c r="L1359" s="15"/>
      <c r="M1359" s="16"/>
      <c r="N1359" s="16"/>
      <c r="O1359" s="12"/>
      <c r="P1359" s="12"/>
      <c r="Q1359" s="12"/>
      <c r="R1359" s="18" t="b">
        <v>0</v>
      </c>
      <c r="S1359" s="18" t="b">
        <v>0</v>
      </c>
      <c r="T1359" s="18" t="b">
        <v>0</v>
      </c>
      <c r="U1359" s="18" t="b">
        <v>0</v>
      </c>
    </row>
    <row r="1360" spans="1:21" ht="12.75">
      <c r="A1360" s="8"/>
      <c r="B1360" s="19"/>
      <c r="C1360" s="22"/>
      <c r="D1360" s="10"/>
      <c r="E1360" s="11"/>
      <c r="F1360" s="23"/>
      <c r="G1360" s="23"/>
      <c r="H1360" s="12"/>
      <c r="I1360" s="12"/>
      <c r="J1360" s="13"/>
      <c r="K1360" s="14"/>
      <c r="L1360" s="15"/>
      <c r="M1360" s="16"/>
      <c r="N1360" s="16"/>
      <c r="O1360" s="12"/>
      <c r="P1360" s="12"/>
      <c r="Q1360" s="12"/>
      <c r="R1360" s="18" t="b">
        <v>0</v>
      </c>
      <c r="S1360" s="18" t="b">
        <v>0</v>
      </c>
      <c r="T1360" s="18" t="b">
        <v>0</v>
      </c>
      <c r="U1360" s="18" t="b">
        <v>0</v>
      </c>
    </row>
    <row r="1361" spans="1:21" ht="12.75">
      <c r="A1361" s="8"/>
      <c r="B1361" s="19"/>
      <c r="C1361" s="22"/>
      <c r="D1361" s="10"/>
      <c r="E1361" s="11"/>
      <c r="F1361" s="23"/>
      <c r="G1361" s="23"/>
      <c r="H1361" s="12"/>
      <c r="I1361" s="12"/>
      <c r="J1361" s="13"/>
      <c r="K1361" s="14"/>
      <c r="L1361" s="15"/>
      <c r="M1361" s="16"/>
      <c r="N1361" s="16"/>
      <c r="O1361" s="12"/>
      <c r="P1361" s="12"/>
      <c r="Q1361" s="12"/>
      <c r="R1361" s="18" t="b">
        <v>0</v>
      </c>
      <c r="S1361" s="18" t="b">
        <v>0</v>
      </c>
      <c r="T1361" s="18" t="b">
        <v>0</v>
      </c>
      <c r="U1361" s="18" t="b">
        <v>0</v>
      </c>
    </row>
    <row r="1362" spans="1:21" ht="12.75">
      <c r="A1362" s="8"/>
      <c r="B1362" s="19"/>
      <c r="C1362" s="22"/>
      <c r="D1362" s="10"/>
      <c r="E1362" s="11"/>
      <c r="F1362" s="23"/>
      <c r="G1362" s="23"/>
      <c r="H1362" s="12"/>
      <c r="I1362" s="12"/>
      <c r="J1362" s="13"/>
      <c r="K1362" s="14"/>
      <c r="L1362" s="15"/>
      <c r="M1362" s="16"/>
      <c r="N1362" s="16"/>
      <c r="O1362" s="12"/>
      <c r="P1362" s="12"/>
      <c r="Q1362" s="12"/>
      <c r="R1362" s="18" t="b">
        <v>0</v>
      </c>
      <c r="S1362" s="18" t="b">
        <v>0</v>
      </c>
      <c r="T1362" s="18" t="b">
        <v>0</v>
      </c>
      <c r="U1362" s="18" t="b">
        <v>0</v>
      </c>
    </row>
    <row r="1363" spans="1:21" ht="12.75">
      <c r="A1363" s="8"/>
      <c r="B1363" s="19"/>
      <c r="C1363" s="22"/>
      <c r="D1363" s="10"/>
      <c r="E1363" s="11"/>
      <c r="F1363" s="23"/>
      <c r="G1363" s="23"/>
      <c r="H1363" s="12"/>
      <c r="I1363" s="12"/>
      <c r="J1363" s="13"/>
      <c r="K1363" s="14"/>
      <c r="L1363" s="15"/>
      <c r="M1363" s="16"/>
      <c r="N1363" s="16"/>
      <c r="O1363" s="12"/>
      <c r="P1363" s="12"/>
      <c r="Q1363" s="12"/>
      <c r="R1363" s="18" t="b">
        <v>0</v>
      </c>
      <c r="S1363" s="18" t="b">
        <v>0</v>
      </c>
      <c r="T1363" s="18" t="b">
        <v>0</v>
      </c>
      <c r="U1363" s="18" t="b">
        <v>0</v>
      </c>
    </row>
    <row r="1364" spans="1:21" ht="12.75">
      <c r="A1364" s="8"/>
      <c r="B1364" s="19"/>
      <c r="C1364" s="22"/>
      <c r="D1364" s="10"/>
      <c r="E1364" s="11"/>
      <c r="F1364" s="23"/>
      <c r="G1364" s="23"/>
      <c r="H1364" s="12"/>
      <c r="I1364" s="12"/>
      <c r="J1364" s="13"/>
      <c r="K1364" s="14"/>
      <c r="L1364" s="15"/>
      <c r="M1364" s="16"/>
      <c r="N1364" s="16"/>
      <c r="O1364" s="12"/>
      <c r="P1364" s="12"/>
      <c r="Q1364" s="12"/>
      <c r="R1364" s="18" t="b">
        <v>0</v>
      </c>
      <c r="S1364" s="18" t="b">
        <v>0</v>
      </c>
      <c r="T1364" s="18" t="b">
        <v>0</v>
      </c>
      <c r="U1364" s="18" t="b">
        <v>0</v>
      </c>
    </row>
    <row r="1365" spans="1:21" ht="12.75">
      <c r="A1365" s="8"/>
      <c r="B1365" s="19"/>
      <c r="C1365" s="22"/>
      <c r="D1365" s="10"/>
      <c r="E1365" s="11"/>
      <c r="F1365" s="23"/>
      <c r="G1365" s="23"/>
      <c r="H1365" s="12"/>
      <c r="I1365" s="12"/>
      <c r="J1365" s="13"/>
      <c r="K1365" s="14"/>
      <c r="L1365" s="15"/>
      <c r="M1365" s="16"/>
      <c r="N1365" s="16"/>
      <c r="O1365" s="12"/>
      <c r="P1365" s="12"/>
      <c r="Q1365" s="12"/>
      <c r="R1365" s="18" t="b">
        <v>0</v>
      </c>
      <c r="S1365" s="18" t="b">
        <v>0</v>
      </c>
      <c r="T1365" s="18" t="b">
        <v>0</v>
      </c>
      <c r="U1365" s="18" t="b">
        <v>0</v>
      </c>
    </row>
    <row r="1366" spans="1:21" ht="12.75">
      <c r="A1366" s="8"/>
      <c r="B1366" s="19"/>
      <c r="C1366" s="22"/>
      <c r="D1366" s="10"/>
      <c r="E1366" s="11"/>
      <c r="F1366" s="23"/>
      <c r="G1366" s="23"/>
      <c r="H1366" s="12"/>
      <c r="I1366" s="12"/>
      <c r="J1366" s="13"/>
      <c r="K1366" s="14"/>
      <c r="L1366" s="15"/>
      <c r="M1366" s="16"/>
      <c r="N1366" s="16"/>
      <c r="O1366" s="12"/>
      <c r="P1366" s="12"/>
      <c r="Q1366" s="12"/>
      <c r="R1366" s="18" t="b">
        <v>0</v>
      </c>
      <c r="S1366" s="18" t="b">
        <v>0</v>
      </c>
      <c r="T1366" s="18" t="b">
        <v>0</v>
      </c>
      <c r="U1366" s="18" t="b">
        <v>0</v>
      </c>
    </row>
    <row r="1367" spans="1:21" ht="12.75">
      <c r="A1367" s="8"/>
      <c r="B1367" s="19"/>
      <c r="C1367" s="22"/>
      <c r="D1367" s="10"/>
      <c r="E1367" s="11"/>
      <c r="F1367" s="23"/>
      <c r="G1367" s="23"/>
      <c r="H1367" s="12"/>
      <c r="I1367" s="12"/>
      <c r="J1367" s="13"/>
      <c r="K1367" s="14"/>
      <c r="L1367" s="15"/>
      <c r="M1367" s="16"/>
      <c r="N1367" s="16"/>
      <c r="O1367" s="12"/>
      <c r="P1367" s="12"/>
      <c r="Q1367" s="12"/>
      <c r="R1367" s="18" t="b">
        <v>0</v>
      </c>
      <c r="S1367" s="18" t="b">
        <v>0</v>
      </c>
      <c r="T1367" s="18" t="b">
        <v>0</v>
      </c>
      <c r="U1367" s="18" t="b">
        <v>0</v>
      </c>
    </row>
    <row r="1368" spans="1:21" ht="12.75">
      <c r="A1368" s="8"/>
      <c r="B1368" s="19"/>
      <c r="C1368" s="22"/>
      <c r="D1368" s="10"/>
      <c r="E1368" s="11"/>
      <c r="F1368" s="23"/>
      <c r="G1368" s="23"/>
      <c r="H1368" s="12"/>
      <c r="I1368" s="12"/>
      <c r="J1368" s="13"/>
      <c r="K1368" s="14"/>
      <c r="L1368" s="15"/>
      <c r="M1368" s="16"/>
      <c r="N1368" s="16"/>
      <c r="O1368" s="12"/>
      <c r="P1368" s="12"/>
      <c r="Q1368" s="12"/>
      <c r="R1368" s="18" t="b">
        <v>0</v>
      </c>
      <c r="S1368" s="18" t="b">
        <v>0</v>
      </c>
      <c r="T1368" s="18" t="b">
        <v>0</v>
      </c>
      <c r="U1368" s="18" t="b">
        <v>0</v>
      </c>
    </row>
    <row r="1369" spans="1:21" ht="12.75">
      <c r="A1369" s="8"/>
      <c r="B1369" s="19"/>
      <c r="C1369" s="22"/>
      <c r="D1369" s="10"/>
      <c r="E1369" s="11"/>
      <c r="F1369" s="23"/>
      <c r="G1369" s="23"/>
      <c r="H1369" s="12"/>
      <c r="I1369" s="12"/>
      <c r="J1369" s="13"/>
      <c r="K1369" s="14"/>
      <c r="L1369" s="15"/>
      <c r="M1369" s="16"/>
      <c r="N1369" s="16"/>
      <c r="O1369" s="12"/>
      <c r="P1369" s="12"/>
      <c r="Q1369" s="12"/>
      <c r="R1369" s="18" t="b">
        <v>0</v>
      </c>
      <c r="S1369" s="18" t="b">
        <v>0</v>
      </c>
      <c r="T1369" s="18" t="b">
        <v>0</v>
      </c>
      <c r="U1369" s="18" t="b">
        <v>0</v>
      </c>
    </row>
    <row r="1370" spans="1:21" ht="12.75">
      <c r="A1370" s="8"/>
      <c r="B1370" s="19"/>
      <c r="C1370" s="22"/>
      <c r="D1370" s="10"/>
      <c r="E1370" s="11"/>
      <c r="F1370" s="23"/>
      <c r="G1370" s="23"/>
      <c r="H1370" s="12"/>
      <c r="I1370" s="12"/>
      <c r="J1370" s="13"/>
      <c r="K1370" s="14"/>
      <c r="L1370" s="15"/>
      <c r="M1370" s="16"/>
      <c r="N1370" s="16"/>
      <c r="O1370" s="12"/>
      <c r="P1370" s="12"/>
      <c r="Q1370" s="12"/>
      <c r="R1370" s="18" t="b">
        <v>0</v>
      </c>
      <c r="S1370" s="18" t="b">
        <v>0</v>
      </c>
      <c r="T1370" s="18" t="b">
        <v>0</v>
      </c>
      <c r="U1370" s="18" t="b">
        <v>0</v>
      </c>
    </row>
    <row r="1371" spans="1:21" ht="12.75">
      <c r="A1371" s="8"/>
      <c r="B1371" s="19"/>
      <c r="C1371" s="22"/>
      <c r="D1371" s="10"/>
      <c r="E1371" s="11"/>
      <c r="F1371" s="23"/>
      <c r="G1371" s="23"/>
      <c r="H1371" s="12"/>
      <c r="I1371" s="12"/>
      <c r="J1371" s="13"/>
      <c r="K1371" s="14"/>
      <c r="L1371" s="15"/>
      <c r="M1371" s="16"/>
      <c r="N1371" s="16"/>
      <c r="O1371" s="12"/>
      <c r="P1371" s="12"/>
      <c r="Q1371" s="12"/>
      <c r="R1371" s="18" t="b">
        <v>0</v>
      </c>
      <c r="S1371" s="18" t="b">
        <v>0</v>
      </c>
      <c r="T1371" s="18" t="b">
        <v>0</v>
      </c>
      <c r="U1371" s="18" t="b">
        <v>0</v>
      </c>
    </row>
    <row r="1372" spans="1:21" ht="12.75">
      <c r="A1372" s="8"/>
      <c r="B1372" s="19"/>
      <c r="C1372" s="22"/>
      <c r="D1372" s="10"/>
      <c r="E1372" s="11"/>
      <c r="F1372" s="23"/>
      <c r="G1372" s="23"/>
      <c r="H1372" s="12"/>
      <c r="I1372" s="12"/>
      <c r="J1372" s="13"/>
      <c r="K1372" s="14"/>
      <c r="L1372" s="15"/>
      <c r="M1372" s="16"/>
      <c r="N1372" s="16"/>
      <c r="O1372" s="12"/>
      <c r="P1372" s="12"/>
      <c r="Q1372" s="12"/>
      <c r="R1372" s="18" t="b">
        <v>0</v>
      </c>
      <c r="S1372" s="18" t="b">
        <v>0</v>
      </c>
      <c r="T1372" s="18" t="b">
        <v>0</v>
      </c>
      <c r="U1372" s="18" t="b">
        <v>0</v>
      </c>
    </row>
    <row r="1373" spans="1:21" ht="12.75">
      <c r="A1373" s="8"/>
      <c r="B1373" s="19"/>
      <c r="C1373" s="22"/>
      <c r="D1373" s="10"/>
      <c r="E1373" s="11"/>
      <c r="F1373" s="23"/>
      <c r="G1373" s="23"/>
      <c r="H1373" s="12"/>
      <c r="I1373" s="12"/>
      <c r="J1373" s="13"/>
      <c r="K1373" s="14"/>
      <c r="L1373" s="15"/>
      <c r="M1373" s="16"/>
      <c r="N1373" s="16"/>
      <c r="O1373" s="12"/>
      <c r="P1373" s="12"/>
      <c r="Q1373" s="12"/>
      <c r="R1373" s="18" t="b">
        <v>0</v>
      </c>
      <c r="S1373" s="18" t="b">
        <v>0</v>
      </c>
      <c r="T1373" s="18" t="b">
        <v>0</v>
      </c>
      <c r="U1373" s="18" t="b">
        <v>0</v>
      </c>
    </row>
    <row r="1374" spans="1:21" ht="12.75">
      <c r="A1374" s="8"/>
      <c r="B1374" s="19"/>
      <c r="C1374" s="22"/>
      <c r="D1374" s="10"/>
      <c r="E1374" s="11"/>
      <c r="F1374" s="23"/>
      <c r="G1374" s="23"/>
      <c r="H1374" s="12"/>
      <c r="I1374" s="12"/>
      <c r="J1374" s="13"/>
      <c r="K1374" s="14"/>
      <c r="L1374" s="15"/>
      <c r="M1374" s="16"/>
      <c r="N1374" s="16"/>
      <c r="O1374" s="12"/>
      <c r="P1374" s="12"/>
      <c r="Q1374" s="12"/>
      <c r="R1374" s="18" t="b">
        <v>0</v>
      </c>
      <c r="S1374" s="18" t="b">
        <v>0</v>
      </c>
      <c r="T1374" s="18" t="b">
        <v>0</v>
      </c>
      <c r="U1374" s="18" t="b">
        <v>0</v>
      </c>
    </row>
    <row r="1375" spans="1:21" ht="12.75">
      <c r="A1375" s="8"/>
      <c r="B1375" s="19"/>
      <c r="C1375" s="22"/>
      <c r="D1375" s="10"/>
      <c r="E1375" s="11"/>
      <c r="F1375" s="23"/>
      <c r="G1375" s="23"/>
      <c r="H1375" s="12"/>
      <c r="I1375" s="12"/>
      <c r="J1375" s="13"/>
      <c r="K1375" s="14"/>
      <c r="L1375" s="15"/>
      <c r="M1375" s="16"/>
      <c r="N1375" s="16"/>
      <c r="O1375" s="12"/>
      <c r="P1375" s="12"/>
      <c r="Q1375" s="12"/>
      <c r="R1375" s="18" t="b">
        <v>0</v>
      </c>
      <c r="S1375" s="18" t="b">
        <v>0</v>
      </c>
      <c r="T1375" s="18" t="b">
        <v>0</v>
      </c>
      <c r="U1375" s="18" t="b">
        <v>0</v>
      </c>
    </row>
    <row r="1376" spans="1:21" ht="12.75">
      <c r="A1376" s="8"/>
      <c r="B1376" s="19"/>
      <c r="C1376" s="22"/>
      <c r="D1376" s="10"/>
      <c r="E1376" s="11"/>
      <c r="F1376" s="23"/>
      <c r="G1376" s="23"/>
      <c r="H1376" s="12"/>
      <c r="I1376" s="12"/>
      <c r="J1376" s="13"/>
      <c r="K1376" s="14"/>
      <c r="L1376" s="15"/>
      <c r="M1376" s="16"/>
      <c r="N1376" s="16"/>
      <c r="O1376" s="12"/>
      <c r="P1376" s="12"/>
      <c r="Q1376" s="12"/>
      <c r="R1376" s="18" t="b">
        <v>0</v>
      </c>
      <c r="S1376" s="18" t="b">
        <v>0</v>
      </c>
      <c r="T1376" s="18" t="b">
        <v>0</v>
      </c>
      <c r="U1376" s="18" t="b">
        <v>0</v>
      </c>
    </row>
    <row r="1377" spans="1:21" ht="12.75">
      <c r="A1377" s="8"/>
      <c r="B1377" s="19"/>
      <c r="C1377" s="22"/>
      <c r="D1377" s="10"/>
      <c r="E1377" s="11"/>
      <c r="F1377" s="23"/>
      <c r="G1377" s="23"/>
      <c r="H1377" s="12"/>
      <c r="I1377" s="12"/>
      <c r="J1377" s="13"/>
      <c r="K1377" s="14"/>
      <c r="L1377" s="15"/>
      <c r="M1377" s="16"/>
      <c r="N1377" s="16"/>
      <c r="O1377" s="12"/>
      <c r="P1377" s="12"/>
      <c r="Q1377" s="12"/>
      <c r="R1377" s="18" t="b">
        <v>0</v>
      </c>
      <c r="S1377" s="18" t="b">
        <v>0</v>
      </c>
      <c r="T1377" s="18" t="b">
        <v>0</v>
      </c>
      <c r="U1377" s="18" t="b">
        <v>0</v>
      </c>
    </row>
    <row r="1378" spans="1:21" ht="12.75">
      <c r="A1378" s="8"/>
      <c r="B1378" s="19"/>
      <c r="C1378" s="22"/>
      <c r="D1378" s="10"/>
      <c r="E1378" s="11"/>
      <c r="F1378" s="23"/>
      <c r="G1378" s="23"/>
      <c r="H1378" s="12"/>
      <c r="I1378" s="12"/>
      <c r="J1378" s="13"/>
      <c r="K1378" s="14"/>
      <c r="L1378" s="15"/>
      <c r="M1378" s="16"/>
      <c r="N1378" s="16"/>
      <c r="O1378" s="12"/>
      <c r="P1378" s="12"/>
      <c r="Q1378" s="12"/>
      <c r="R1378" s="18" t="b">
        <v>0</v>
      </c>
      <c r="S1378" s="18" t="b">
        <v>0</v>
      </c>
      <c r="T1378" s="18" t="b">
        <v>0</v>
      </c>
      <c r="U1378" s="18" t="b">
        <v>0</v>
      </c>
    </row>
    <row r="1379" spans="1:21" ht="12.75">
      <c r="A1379" s="8"/>
      <c r="B1379" s="19"/>
      <c r="C1379" s="22"/>
      <c r="D1379" s="10"/>
      <c r="E1379" s="11"/>
      <c r="F1379" s="23"/>
      <c r="G1379" s="23"/>
      <c r="H1379" s="12"/>
      <c r="I1379" s="12"/>
      <c r="J1379" s="13"/>
      <c r="K1379" s="14"/>
      <c r="L1379" s="15"/>
      <c r="M1379" s="16"/>
      <c r="N1379" s="16"/>
      <c r="O1379" s="12"/>
      <c r="P1379" s="12"/>
      <c r="Q1379" s="12"/>
      <c r="R1379" s="18" t="b">
        <v>0</v>
      </c>
      <c r="S1379" s="18" t="b">
        <v>0</v>
      </c>
      <c r="T1379" s="18" t="b">
        <v>0</v>
      </c>
      <c r="U1379" s="18" t="b">
        <v>0</v>
      </c>
    </row>
    <row r="1380" spans="1:21" ht="12.75">
      <c r="A1380" s="8"/>
      <c r="B1380" s="19"/>
      <c r="C1380" s="22"/>
      <c r="D1380" s="10"/>
      <c r="E1380" s="11"/>
      <c r="F1380" s="23"/>
      <c r="G1380" s="23"/>
      <c r="H1380" s="12"/>
      <c r="I1380" s="12"/>
      <c r="J1380" s="13"/>
      <c r="K1380" s="14"/>
      <c r="L1380" s="15"/>
      <c r="M1380" s="16"/>
      <c r="N1380" s="16"/>
      <c r="O1380" s="12"/>
      <c r="P1380" s="12"/>
      <c r="Q1380" s="12"/>
      <c r="R1380" s="18" t="b">
        <v>0</v>
      </c>
      <c r="S1380" s="18" t="b">
        <v>0</v>
      </c>
      <c r="T1380" s="18" t="b">
        <v>0</v>
      </c>
      <c r="U1380" s="18" t="b">
        <v>0</v>
      </c>
    </row>
    <row r="1381" spans="1:21" ht="12.75">
      <c r="A1381" s="8"/>
      <c r="B1381" s="19"/>
      <c r="C1381" s="22"/>
      <c r="D1381" s="10"/>
      <c r="E1381" s="11"/>
      <c r="F1381" s="23"/>
      <c r="G1381" s="23"/>
      <c r="H1381" s="12"/>
      <c r="I1381" s="12"/>
      <c r="J1381" s="13"/>
      <c r="K1381" s="14"/>
      <c r="L1381" s="15"/>
      <c r="M1381" s="16"/>
      <c r="N1381" s="16"/>
      <c r="O1381" s="12"/>
      <c r="P1381" s="12"/>
      <c r="Q1381" s="12"/>
      <c r="R1381" s="18" t="b">
        <v>0</v>
      </c>
      <c r="S1381" s="18" t="b">
        <v>0</v>
      </c>
      <c r="T1381" s="18" t="b">
        <v>0</v>
      </c>
      <c r="U1381" s="18" t="b">
        <v>0</v>
      </c>
    </row>
    <row r="1382" spans="1:21" ht="12.75">
      <c r="A1382" s="8"/>
      <c r="B1382" s="19"/>
      <c r="C1382" s="22"/>
      <c r="D1382" s="10"/>
      <c r="E1382" s="11"/>
      <c r="F1382" s="23"/>
      <c r="G1382" s="23"/>
      <c r="H1382" s="12"/>
      <c r="I1382" s="12"/>
      <c r="J1382" s="13"/>
      <c r="K1382" s="14"/>
      <c r="L1382" s="15"/>
      <c r="M1382" s="16"/>
      <c r="N1382" s="16"/>
      <c r="O1382" s="12"/>
      <c r="P1382" s="12"/>
      <c r="Q1382" s="12"/>
      <c r="R1382" s="18" t="b">
        <v>0</v>
      </c>
      <c r="S1382" s="18" t="b">
        <v>0</v>
      </c>
      <c r="T1382" s="18" t="b">
        <v>0</v>
      </c>
      <c r="U1382" s="18" t="b">
        <v>0</v>
      </c>
    </row>
    <row r="1383" spans="1:21" ht="12.75">
      <c r="A1383" s="8"/>
      <c r="B1383" s="19"/>
      <c r="C1383" s="22"/>
      <c r="D1383" s="10"/>
      <c r="E1383" s="11"/>
      <c r="F1383" s="23"/>
      <c r="G1383" s="23"/>
      <c r="H1383" s="12"/>
      <c r="I1383" s="12"/>
      <c r="J1383" s="13"/>
      <c r="K1383" s="14"/>
      <c r="L1383" s="15"/>
      <c r="M1383" s="16"/>
      <c r="N1383" s="16"/>
      <c r="O1383" s="12"/>
      <c r="P1383" s="12"/>
      <c r="Q1383" s="12"/>
      <c r="R1383" s="18" t="b">
        <v>0</v>
      </c>
      <c r="S1383" s="18" t="b">
        <v>0</v>
      </c>
      <c r="T1383" s="18" t="b">
        <v>0</v>
      </c>
      <c r="U1383" s="18" t="b">
        <v>0</v>
      </c>
    </row>
    <row r="1384" spans="1:21" ht="12.75">
      <c r="A1384" s="8"/>
      <c r="B1384" s="19"/>
      <c r="C1384" s="22"/>
      <c r="D1384" s="10"/>
      <c r="E1384" s="11"/>
      <c r="F1384" s="23"/>
      <c r="G1384" s="23"/>
      <c r="H1384" s="12"/>
      <c r="I1384" s="12"/>
      <c r="J1384" s="13"/>
      <c r="K1384" s="14"/>
      <c r="L1384" s="15"/>
      <c r="M1384" s="16"/>
      <c r="N1384" s="16"/>
      <c r="O1384" s="12"/>
      <c r="P1384" s="12"/>
      <c r="Q1384" s="12"/>
      <c r="R1384" s="18" t="b">
        <v>0</v>
      </c>
      <c r="S1384" s="18" t="b">
        <v>0</v>
      </c>
      <c r="T1384" s="18" t="b">
        <v>0</v>
      </c>
      <c r="U1384" s="18" t="b">
        <v>0</v>
      </c>
    </row>
    <row r="1385" spans="1:21" ht="12.75">
      <c r="A1385" s="8"/>
      <c r="B1385" s="19"/>
      <c r="C1385" s="22"/>
      <c r="D1385" s="10"/>
      <c r="E1385" s="11"/>
      <c r="F1385" s="23"/>
      <c r="G1385" s="23"/>
      <c r="H1385" s="12"/>
      <c r="I1385" s="12"/>
      <c r="J1385" s="13"/>
      <c r="K1385" s="14"/>
      <c r="L1385" s="15"/>
      <c r="M1385" s="16"/>
      <c r="N1385" s="16"/>
      <c r="O1385" s="12"/>
      <c r="P1385" s="12"/>
      <c r="Q1385" s="12"/>
      <c r="R1385" s="18" t="b">
        <v>0</v>
      </c>
      <c r="S1385" s="18" t="b">
        <v>0</v>
      </c>
      <c r="T1385" s="18" t="b">
        <v>0</v>
      </c>
      <c r="U1385" s="18" t="b">
        <v>0</v>
      </c>
    </row>
    <row r="1386" spans="1:21" ht="12.75">
      <c r="A1386" s="8"/>
      <c r="B1386" s="19"/>
      <c r="C1386" s="22"/>
      <c r="D1386" s="10"/>
      <c r="E1386" s="11"/>
      <c r="F1386" s="23"/>
      <c r="G1386" s="23"/>
      <c r="H1386" s="12"/>
      <c r="I1386" s="12"/>
      <c r="J1386" s="13"/>
      <c r="K1386" s="14"/>
      <c r="L1386" s="15"/>
      <c r="M1386" s="16"/>
      <c r="N1386" s="16"/>
      <c r="O1386" s="12"/>
      <c r="P1386" s="12"/>
      <c r="Q1386" s="12"/>
      <c r="R1386" s="18" t="b">
        <v>0</v>
      </c>
      <c r="S1386" s="18" t="b">
        <v>0</v>
      </c>
      <c r="T1386" s="18" t="b">
        <v>0</v>
      </c>
      <c r="U1386" s="18" t="b">
        <v>0</v>
      </c>
    </row>
    <row r="1387" spans="1:21" ht="12.75">
      <c r="A1387" s="8"/>
      <c r="B1387" s="19"/>
      <c r="C1387" s="22"/>
      <c r="D1387" s="10"/>
      <c r="E1387" s="11"/>
      <c r="F1387" s="23"/>
      <c r="G1387" s="23"/>
      <c r="H1387" s="12"/>
      <c r="I1387" s="12"/>
      <c r="J1387" s="13"/>
      <c r="K1387" s="14"/>
      <c r="L1387" s="15"/>
      <c r="M1387" s="16"/>
      <c r="N1387" s="16"/>
      <c r="O1387" s="12"/>
      <c r="P1387" s="12"/>
      <c r="Q1387" s="12"/>
      <c r="R1387" s="18" t="b">
        <v>0</v>
      </c>
      <c r="S1387" s="18" t="b">
        <v>0</v>
      </c>
      <c r="T1387" s="18" t="b">
        <v>0</v>
      </c>
      <c r="U1387" s="18" t="b">
        <v>0</v>
      </c>
    </row>
    <row r="1388" spans="1:21" ht="12.75">
      <c r="A1388" s="8"/>
      <c r="B1388" s="19"/>
      <c r="C1388" s="22"/>
      <c r="D1388" s="10"/>
      <c r="E1388" s="11"/>
      <c r="F1388" s="23"/>
      <c r="G1388" s="23"/>
      <c r="H1388" s="12"/>
      <c r="I1388" s="12"/>
      <c r="J1388" s="13"/>
      <c r="K1388" s="14"/>
      <c r="L1388" s="15"/>
      <c r="M1388" s="16"/>
      <c r="N1388" s="16"/>
      <c r="O1388" s="12"/>
      <c r="P1388" s="12"/>
      <c r="Q1388" s="12"/>
      <c r="R1388" s="18" t="b">
        <v>0</v>
      </c>
      <c r="S1388" s="18" t="b">
        <v>0</v>
      </c>
      <c r="T1388" s="18" t="b">
        <v>0</v>
      </c>
      <c r="U1388" s="18" t="b">
        <v>0</v>
      </c>
    </row>
    <row r="1389" spans="1:21" ht="12.75">
      <c r="A1389" s="8"/>
      <c r="B1389" s="19"/>
      <c r="C1389" s="22"/>
      <c r="D1389" s="10"/>
      <c r="E1389" s="11"/>
      <c r="F1389" s="23"/>
      <c r="G1389" s="23"/>
      <c r="H1389" s="12"/>
      <c r="I1389" s="12"/>
      <c r="J1389" s="13"/>
      <c r="K1389" s="14"/>
      <c r="L1389" s="15"/>
      <c r="M1389" s="16"/>
      <c r="N1389" s="16"/>
      <c r="O1389" s="12"/>
      <c r="P1389" s="12"/>
      <c r="Q1389" s="12"/>
      <c r="R1389" s="18" t="b">
        <v>0</v>
      </c>
      <c r="S1389" s="18" t="b">
        <v>0</v>
      </c>
      <c r="T1389" s="18" t="b">
        <v>0</v>
      </c>
      <c r="U1389" s="18" t="b">
        <v>0</v>
      </c>
    </row>
    <row r="1390" spans="1:21" ht="12.75">
      <c r="A1390" s="8"/>
      <c r="B1390" s="19"/>
      <c r="C1390" s="22"/>
      <c r="D1390" s="10"/>
      <c r="E1390" s="11"/>
      <c r="F1390" s="23"/>
      <c r="G1390" s="23"/>
      <c r="H1390" s="12"/>
      <c r="I1390" s="12"/>
      <c r="J1390" s="13"/>
      <c r="K1390" s="14"/>
      <c r="L1390" s="15"/>
      <c r="M1390" s="16"/>
      <c r="N1390" s="16"/>
      <c r="O1390" s="12"/>
      <c r="P1390" s="12"/>
      <c r="Q1390" s="12"/>
      <c r="R1390" s="18" t="b">
        <v>0</v>
      </c>
      <c r="S1390" s="18" t="b">
        <v>0</v>
      </c>
      <c r="T1390" s="18" t="b">
        <v>0</v>
      </c>
      <c r="U1390" s="18" t="b">
        <v>0</v>
      </c>
    </row>
    <row r="1391" spans="1:21" ht="12.75">
      <c r="A1391" s="8"/>
      <c r="B1391" s="19"/>
      <c r="C1391" s="22"/>
      <c r="D1391" s="10"/>
      <c r="E1391" s="11"/>
      <c r="F1391" s="23"/>
      <c r="G1391" s="23"/>
      <c r="H1391" s="12"/>
      <c r="I1391" s="12"/>
      <c r="J1391" s="13"/>
      <c r="K1391" s="14"/>
      <c r="L1391" s="15"/>
      <c r="M1391" s="16"/>
      <c r="N1391" s="16"/>
      <c r="O1391" s="12"/>
      <c r="P1391" s="12"/>
      <c r="Q1391" s="12"/>
      <c r="R1391" s="18" t="b">
        <v>0</v>
      </c>
      <c r="S1391" s="18" t="b">
        <v>0</v>
      </c>
      <c r="T1391" s="18" t="b">
        <v>0</v>
      </c>
      <c r="U1391" s="18" t="b">
        <v>0</v>
      </c>
    </row>
    <row r="1392" spans="1:21" ht="12.75">
      <c r="A1392" s="8"/>
      <c r="B1392" s="19"/>
      <c r="C1392" s="22"/>
      <c r="D1392" s="10"/>
      <c r="E1392" s="11"/>
      <c r="F1392" s="23"/>
      <c r="G1392" s="23"/>
      <c r="H1392" s="12"/>
      <c r="I1392" s="12"/>
      <c r="J1392" s="13"/>
      <c r="K1392" s="14"/>
      <c r="L1392" s="15"/>
      <c r="M1392" s="16"/>
      <c r="N1392" s="16"/>
      <c r="O1392" s="12"/>
      <c r="P1392" s="12"/>
      <c r="Q1392" s="12"/>
      <c r="R1392" s="18" t="b">
        <v>0</v>
      </c>
      <c r="S1392" s="18" t="b">
        <v>0</v>
      </c>
      <c r="T1392" s="18" t="b">
        <v>0</v>
      </c>
      <c r="U1392" s="18" t="b">
        <v>0</v>
      </c>
    </row>
    <row r="1393" spans="1:21" ht="12.75">
      <c r="A1393" s="8"/>
      <c r="B1393" s="19"/>
      <c r="C1393" s="22"/>
      <c r="D1393" s="10"/>
      <c r="E1393" s="11"/>
      <c r="F1393" s="23"/>
      <c r="G1393" s="23"/>
      <c r="H1393" s="12"/>
      <c r="I1393" s="12"/>
      <c r="J1393" s="13"/>
      <c r="K1393" s="14"/>
      <c r="L1393" s="15"/>
      <c r="M1393" s="16"/>
      <c r="N1393" s="16"/>
      <c r="O1393" s="12"/>
      <c r="P1393" s="12"/>
      <c r="Q1393" s="12"/>
      <c r="R1393" s="18" t="b">
        <v>0</v>
      </c>
      <c r="S1393" s="18" t="b">
        <v>0</v>
      </c>
      <c r="T1393" s="18" t="b">
        <v>0</v>
      </c>
      <c r="U1393" s="18" t="b">
        <v>0</v>
      </c>
    </row>
    <row r="1394" spans="1:21" ht="12.75">
      <c r="A1394" s="8"/>
      <c r="B1394" s="19"/>
      <c r="C1394" s="22"/>
      <c r="D1394" s="10"/>
      <c r="E1394" s="11"/>
      <c r="F1394" s="23"/>
      <c r="G1394" s="23"/>
      <c r="H1394" s="12"/>
      <c r="I1394" s="12"/>
      <c r="J1394" s="13"/>
      <c r="K1394" s="14"/>
      <c r="L1394" s="15"/>
      <c r="M1394" s="16"/>
      <c r="N1394" s="16"/>
      <c r="O1394" s="12"/>
      <c r="P1394" s="12"/>
      <c r="Q1394" s="12"/>
      <c r="R1394" s="18" t="b">
        <v>0</v>
      </c>
      <c r="S1394" s="18" t="b">
        <v>0</v>
      </c>
      <c r="T1394" s="18" t="b">
        <v>0</v>
      </c>
      <c r="U1394" s="18" t="b">
        <v>0</v>
      </c>
    </row>
    <row r="1395" spans="1:21" ht="12.75">
      <c r="A1395" s="8"/>
      <c r="B1395" s="19"/>
      <c r="C1395" s="22"/>
      <c r="D1395" s="10"/>
      <c r="E1395" s="11"/>
      <c r="F1395" s="23"/>
      <c r="G1395" s="23"/>
      <c r="H1395" s="12"/>
      <c r="I1395" s="12"/>
      <c r="J1395" s="13"/>
      <c r="K1395" s="14"/>
      <c r="L1395" s="15"/>
      <c r="M1395" s="16"/>
      <c r="N1395" s="16"/>
      <c r="O1395" s="12"/>
      <c r="P1395" s="12"/>
      <c r="Q1395" s="12"/>
      <c r="R1395" s="18" t="b">
        <v>0</v>
      </c>
      <c r="S1395" s="18" t="b">
        <v>0</v>
      </c>
      <c r="T1395" s="18" t="b">
        <v>0</v>
      </c>
      <c r="U1395" s="18" t="b">
        <v>0</v>
      </c>
    </row>
    <row r="1396" spans="1:21" ht="12.75">
      <c r="A1396" s="8"/>
      <c r="B1396" s="19"/>
      <c r="C1396" s="22"/>
      <c r="D1396" s="10"/>
      <c r="E1396" s="11"/>
      <c r="F1396" s="23"/>
      <c r="G1396" s="23"/>
      <c r="H1396" s="12"/>
      <c r="I1396" s="12"/>
      <c r="J1396" s="13"/>
      <c r="K1396" s="14"/>
      <c r="L1396" s="15"/>
      <c r="M1396" s="16"/>
      <c r="N1396" s="16"/>
      <c r="O1396" s="12"/>
      <c r="P1396" s="12"/>
      <c r="Q1396" s="12"/>
      <c r="R1396" s="18" t="b">
        <v>0</v>
      </c>
      <c r="S1396" s="18" t="b">
        <v>0</v>
      </c>
      <c r="T1396" s="18" t="b">
        <v>0</v>
      </c>
      <c r="U1396" s="18" t="b">
        <v>0</v>
      </c>
    </row>
    <row r="1397" spans="1:21" ht="12.75">
      <c r="A1397" s="8"/>
      <c r="B1397" s="19"/>
      <c r="C1397" s="22"/>
      <c r="D1397" s="10"/>
      <c r="E1397" s="11"/>
      <c r="F1397" s="23"/>
      <c r="G1397" s="23"/>
      <c r="H1397" s="12"/>
      <c r="I1397" s="12"/>
      <c r="J1397" s="13"/>
      <c r="K1397" s="14"/>
      <c r="L1397" s="15"/>
      <c r="M1397" s="16"/>
      <c r="N1397" s="16"/>
      <c r="O1397" s="12"/>
      <c r="P1397" s="12"/>
      <c r="Q1397" s="12"/>
      <c r="R1397" s="18" t="b">
        <v>0</v>
      </c>
      <c r="S1397" s="18" t="b">
        <v>0</v>
      </c>
      <c r="T1397" s="18" t="b">
        <v>0</v>
      </c>
      <c r="U1397" s="18" t="b">
        <v>0</v>
      </c>
    </row>
    <row r="1398" spans="1:21" ht="12.75">
      <c r="A1398" s="8"/>
      <c r="B1398" s="19"/>
      <c r="C1398" s="22"/>
      <c r="D1398" s="10"/>
      <c r="E1398" s="11"/>
      <c r="F1398" s="23"/>
      <c r="G1398" s="23"/>
      <c r="H1398" s="12"/>
      <c r="I1398" s="12"/>
      <c r="J1398" s="13"/>
      <c r="K1398" s="14"/>
      <c r="L1398" s="15"/>
      <c r="M1398" s="16"/>
      <c r="N1398" s="16"/>
      <c r="O1398" s="12"/>
      <c r="P1398" s="12"/>
      <c r="Q1398" s="12"/>
      <c r="R1398" s="18" t="b">
        <v>0</v>
      </c>
      <c r="S1398" s="18" t="b">
        <v>0</v>
      </c>
      <c r="T1398" s="18" t="b">
        <v>0</v>
      </c>
      <c r="U1398" s="18" t="b">
        <v>0</v>
      </c>
    </row>
    <row r="1399" spans="1:21" ht="12.75">
      <c r="A1399" s="8"/>
      <c r="B1399" s="19"/>
      <c r="C1399" s="22"/>
      <c r="D1399" s="10"/>
      <c r="E1399" s="11"/>
      <c r="F1399" s="23"/>
      <c r="G1399" s="23"/>
      <c r="H1399" s="12"/>
      <c r="I1399" s="12"/>
      <c r="J1399" s="13"/>
      <c r="K1399" s="14"/>
      <c r="L1399" s="15"/>
      <c r="M1399" s="16"/>
      <c r="N1399" s="16"/>
      <c r="O1399" s="12"/>
      <c r="P1399" s="12"/>
      <c r="Q1399" s="12"/>
      <c r="R1399" s="18" t="b">
        <v>0</v>
      </c>
      <c r="S1399" s="18" t="b">
        <v>0</v>
      </c>
      <c r="T1399" s="18" t="b">
        <v>0</v>
      </c>
      <c r="U1399" s="18" t="b">
        <v>0</v>
      </c>
    </row>
    <row r="1400" spans="1:21" ht="12.75">
      <c r="A1400" s="8"/>
      <c r="B1400" s="19"/>
      <c r="C1400" s="22"/>
      <c r="D1400" s="10"/>
      <c r="E1400" s="11"/>
      <c r="F1400" s="23"/>
      <c r="G1400" s="23"/>
      <c r="H1400" s="12"/>
      <c r="I1400" s="12"/>
      <c r="J1400" s="13"/>
      <c r="K1400" s="14"/>
      <c r="L1400" s="15"/>
      <c r="M1400" s="16"/>
      <c r="N1400" s="16"/>
      <c r="O1400" s="12"/>
      <c r="P1400" s="12"/>
      <c r="Q1400" s="12"/>
      <c r="R1400" s="18" t="b">
        <v>0</v>
      </c>
      <c r="S1400" s="18" t="b">
        <v>0</v>
      </c>
      <c r="T1400" s="18" t="b">
        <v>0</v>
      </c>
      <c r="U1400" s="18" t="b">
        <v>0</v>
      </c>
    </row>
    <row r="1401" spans="1:21" ht="12.75">
      <c r="A1401" s="8"/>
      <c r="B1401" s="19"/>
      <c r="C1401" s="22"/>
      <c r="D1401" s="10"/>
      <c r="E1401" s="11"/>
      <c r="F1401" s="23"/>
      <c r="G1401" s="23"/>
      <c r="H1401" s="12"/>
      <c r="I1401" s="12"/>
      <c r="J1401" s="13"/>
      <c r="K1401" s="14"/>
      <c r="L1401" s="15"/>
      <c r="M1401" s="16"/>
      <c r="N1401" s="16"/>
      <c r="O1401" s="12"/>
      <c r="P1401" s="12"/>
      <c r="Q1401" s="12"/>
      <c r="R1401" s="18" t="b">
        <v>0</v>
      </c>
      <c r="S1401" s="18" t="b">
        <v>0</v>
      </c>
      <c r="T1401" s="18" t="b">
        <v>0</v>
      </c>
      <c r="U1401" s="18" t="b">
        <v>0</v>
      </c>
    </row>
    <row r="1402" spans="1:21" ht="12.75">
      <c r="A1402" s="8"/>
      <c r="B1402" s="19"/>
      <c r="C1402" s="22"/>
      <c r="D1402" s="10"/>
      <c r="E1402" s="11"/>
      <c r="F1402" s="23"/>
      <c r="G1402" s="23"/>
      <c r="H1402" s="12"/>
      <c r="I1402" s="12"/>
      <c r="J1402" s="13"/>
      <c r="K1402" s="14"/>
      <c r="L1402" s="15"/>
      <c r="M1402" s="16"/>
      <c r="N1402" s="16"/>
      <c r="O1402" s="12"/>
      <c r="P1402" s="12"/>
      <c r="Q1402" s="12"/>
      <c r="R1402" s="18" t="b">
        <v>0</v>
      </c>
      <c r="S1402" s="18" t="b">
        <v>0</v>
      </c>
      <c r="T1402" s="18" t="b">
        <v>0</v>
      </c>
      <c r="U1402" s="18" t="b">
        <v>0</v>
      </c>
    </row>
    <row r="1403" spans="1:21" ht="12.75">
      <c r="A1403" s="8"/>
      <c r="B1403" s="19"/>
      <c r="C1403" s="22"/>
      <c r="D1403" s="10"/>
      <c r="E1403" s="11"/>
      <c r="F1403" s="23"/>
      <c r="G1403" s="23"/>
      <c r="H1403" s="12"/>
      <c r="I1403" s="12"/>
      <c r="J1403" s="13"/>
      <c r="K1403" s="14"/>
      <c r="L1403" s="15"/>
      <c r="M1403" s="16"/>
      <c r="N1403" s="16"/>
      <c r="O1403" s="12"/>
      <c r="P1403" s="12"/>
      <c r="Q1403" s="12"/>
      <c r="R1403" s="18" t="b">
        <v>0</v>
      </c>
      <c r="S1403" s="18" t="b">
        <v>0</v>
      </c>
      <c r="T1403" s="18" t="b">
        <v>0</v>
      </c>
      <c r="U1403" s="18" t="b">
        <v>0</v>
      </c>
    </row>
    <row r="1404" spans="1:21" ht="12.75">
      <c r="A1404" s="8"/>
      <c r="B1404" s="19"/>
      <c r="C1404" s="22"/>
      <c r="D1404" s="10"/>
      <c r="E1404" s="11"/>
      <c r="F1404" s="23"/>
      <c r="G1404" s="23"/>
      <c r="H1404" s="12"/>
      <c r="I1404" s="12"/>
      <c r="J1404" s="13"/>
      <c r="K1404" s="14"/>
      <c r="L1404" s="15"/>
      <c r="M1404" s="16"/>
      <c r="N1404" s="16"/>
      <c r="O1404" s="12"/>
      <c r="P1404" s="12"/>
      <c r="Q1404" s="12"/>
      <c r="R1404" s="18" t="b">
        <v>0</v>
      </c>
      <c r="S1404" s="18" t="b">
        <v>0</v>
      </c>
      <c r="T1404" s="18" t="b">
        <v>0</v>
      </c>
      <c r="U1404" s="18" t="b">
        <v>0</v>
      </c>
    </row>
    <row r="1405" spans="1:21" ht="12.75">
      <c r="A1405" s="8"/>
      <c r="B1405" s="19"/>
      <c r="C1405" s="22"/>
      <c r="D1405" s="10"/>
      <c r="E1405" s="11"/>
      <c r="F1405" s="23"/>
      <c r="G1405" s="23"/>
      <c r="H1405" s="12"/>
      <c r="I1405" s="12"/>
      <c r="J1405" s="13"/>
      <c r="K1405" s="14"/>
      <c r="L1405" s="15"/>
      <c r="M1405" s="16"/>
      <c r="N1405" s="16"/>
      <c r="O1405" s="12"/>
      <c r="P1405" s="12"/>
      <c r="Q1405" s="12"/>
      <c r="R1405" s="18" t="b">
        <v>0</v>
      </c>
      <c r="S1405" s="18" t="b">
        <v>0</v>
      </c>
      <c r="T1405" s="18" t="b">
        <v>0</v>
      </c>
      <c r="U1405" s="18" t="b">
        <v>0</v>
      </c>
    </row>
    <row r="1406" spans="1:21" ht="12.75">
      <c r="A1406" s="8"/>
      <c r="B1406" s="19"/>
      <c r="C1406" s="22"/>
      <c r="D1406" s="10"/>
      <c r="E1406" s="11"/>
      <c r="F1406" s="23"/>
      <c r="G1406" s="23"/>
      <c r="H1406" s="12"/>
      <c r="I1406" s="12"/>
      <c r="J1406" s="13"/>
      <c r="K1406" s="14"/>
      <c r="L1406" s="15"/>
      <c r="M1406" s="16"/>
      <c r="N1406" s="16"/>
      <c r="O1406" s="12"/>
      <c r="P1406" s="12"/>
      <c r="Q1406" s="12"/>
      <c r="R1406" s="18" t="b">
        <v>0</v>
      </c>
      <c r="S1406" s="18" t="b">
        <v>0</v>
      </c>
      <c r="T1406" s="18" t="b">
        <v>0</v>
      </c>
      <c r="U1406" s="18" t="b">
        <v>0</v>
      </c>
    </row>
    <row r="1407" spans="1:21" ht="12.75">
      <c r="A1407" s="8"/>
      <c r="B1407" s="19"/>
      <c r="C1407" s="22"/>
      <c r="D1407" s="10"/>
      <c r="E1407" s="11"/>
      <c r="F1407" s="23"/>
      <c r="G1407" s="23"/>
      <c r="H1407" s="12"/>
      <c r="I1407" s="12"/>
      <c r="J1407" s="13"/>
      <c r="K1407" s="14"/>
      <c r="L1407" s="15"/>
      <c r="M1407" s="16"/>
      <c r="N1407" s="16"/>
      <c r="O1407" s="12"/>
      <c r="P1407" s="12"/>
      <c r="Q1407" s="12"/>
      <c r="R1407" s="18" t="b">
        <v>0</v>
      </c>
      <c r="S1407" s="18" t="b">
        <v>0</v>
      </c>
      <c r="T1407" s="18" t="b">
        <v>0</v>
      </c>
      <c r="U1407" s="18" t="b">
        <v>0</v>
      </c>
    </row>
    <row r="1408" spans="1:21" ht="12.75">
      <c r="A1408" s="8"/>
      <c r="B1408" s="19"/>
      <c r="C1408" s="22"/>
      <c r="D1408" s="10"/>
      <c r="E1408" s="11"/>
      <c r="F1408" s="23"/>
      <c r="G1408" s="23"/>
      <c r="H1408" s="12"/>
      <c r="I1408" s="12"/>
      <c r="J1408" s="13"/>
      <c r="K1408" s="14"/>
      <c r="L1408" s="15"/>
      <c r="M1408" s="16"/>
      <c r="N1408" s="16"/>
      <c r="O1408" s="12"/>
      <c r="P1408" s="12"/>
      <c r="Q1408" s="12"/>
      <c r="R1408" s="18" t="b">
        <v>0</v>
      </c>
      <c r="S1408" s="18" t="b">
        <v>0</v>
      </c>
      <c r="T1408" s="18" t="b">
        <v>0</v>
      </c>
      <c r="U1408" s="18" t="b">
        <v>0</v>
      </c>
    </row>
    <row r="1409" spans="1:21" ht="12.75">
      <c r="A1409" s="8"/>
      <c r="B1409" s="19"/>
      <c r="C1409" s="22"/>
      <c r="D1409" s="10"/>
      <c r="E1409" s="11"/>
      <c r="F1409" s="23"/>
      <c r="G1409" s="23"/>
      <c r="H1409" s="12"/>
      <c r="I1409" s="12"/>
      <c r="J1409" s="13"/>
      <c r="K1409" s="14"/>
      <c r="L1409" s="15"/>
      <c r="M1409" s="16"/>
      <c r="N1409" s="16"/>
      <c r="O1409" s="12"/>
      <c r="P1409" s="12"/>
      <c r="Q1409" s="12"/>
      <c r="R1409" s="18" t="b">
        <v>0</v>
      </c>
      <c r="S1409" s="18" t="b">
        <v>0</v>
      </c>
      <c r="T1409" s="18" t="b">
        <v>0</v>
      </c>
      <c r="U1409" s="18" t="b">
        <v>0</v>
      </c>
    </row>
    <row r="1410" spans="1:21" ht="12.75">
      <c r="A1410" s="8"/>
      <c r="B1410" s="19"/>
      <c r="C1410" s="22"/>
      <c r="D1410" s="10"/>
      <c r="E1410" s="11"/>
      <c r="F1410" s="23"/>
      <c r="G1410" s="23"/>
      <c r="H1410" s="12"/>
      <c r="I1410" s="12"/>
      <c r="J1410" s="13"/>
      <c r="K1410" s="14"/>
      <c r="L1410" s="15"/>
      <c r="M1410" s="16"/>
      <c r="N1410" s="16"/>
      <c r="O1410" s="12"/>
      <c r="P1410" s="12"/>
      <c r="Q1410" s="12"/>
      <c r="R1410" s="18" t="b">
        <v>0</v>
      </c>
      <c r="S1410" s="18" t="b">
        <v>0</v>
      </c>
      <c r="T1410" s="18" t="b">
        <v>0</v>
      </c>
      <c r="U1410" s="18" t="b">
        <v>0</v>
      </c>
    </row>
    <row r="1411" spans="1:21" ht="12.75">
      <c r="A1411" s="8"/>
      <c r="B1411" s="19"/>
      <c r="C1411" s="22"/>
      <c r="D1411" s="10"/>
      <c r="E1411" s="11"/>
      <c r="F1411" s="23"/>
      <c r="G1411" s="23"/>
      <c r="H1411" s="12"/>
      <c r="I1411" s="12"/>
      <c r="J1411" s="13"/>
      <c r="K1411" s="14"/>
      <c r="L1411" s="15"/>
      <c r="M1411" s="16"/>
      <c r="N1411" s="16"/>
      <c r="O1411" s="12"/>
      <c r="P1411" s="12"/>
      <c r="Q1411" s="12"/>
      <c r="R1411" s="18" t="b">
        <v>0</v>
      </c>
      <c r="S1411" s="18" t="b">
        <v>0</v>
      </c>
      <c r="T1411" s="18" t="b">
        <v>0</v>
      </c>
      <c r="U1411" s="18" t="b">
        <v>0</v>
      </c>
    </row>
    <row r="1412" spans="1:21" ht="12.75">
      <c r="A1412" s="8"/>
      <c r="B1412" s="19"/>
      <c r="C1412" s="22"/>
      <c r="D1412" s="10"/>
      <c r="E1412" s="11"/>
      <c r="F1412" s="23"/>
      <c r="G1412" s="23"/>
      <c r="H1412" s="12"/>
      <c r="I1412" s="12"/>
      <c r="J1412" s="13"/>
      <c r="K1412" s="14"/>
      <c r="L1412" s="15"/>
      <c r="M1412" s="16"/>
      <c r="N1412" s="16"/>
      <c r="O1412" s="12"/>
      <c r="P1412" s="12"/>
      <c r="Q1412" s="12"/>
      <c r="R1412" s="18" t="b">
        <v>0</v>
      </c>
      <c r="S1412" s="18" t="b">
        <v>0</v>
      </c>
      <c r="T1412" s="18" t="b">
        <v>0</v>
      </c>
      <c r="U1412" s="18" t="b">
        <v>0</v>
      </c>
    </row>
    <row r="1413" spans="1:21" ht="12.75">
      <c r="A1413" s="8"/>
      <c r="B1413" s="19"/>
      <c r="C1413" s="22"/>
      <c r="D1413" s="10"/>
      <c r="E1413" s="11"/>
      <c r="F1413" s="23"/>
      <c r="G1413" s="23"/>
      <c r="H1413" s="12"/>
      <c r="I1413" s="12"/>
      <c r="J1413" s="13"/>
      <c r="K1413" s="14"/>
      <c r="L1413" s="15"/>
      <c r="M1413" s="16"/>
      <c r="N1413" s="16"/>
      <c r="O1413" s="12"/>
      <c r="P1413" s="12"/>
      <c r="Q1413" s="12"/>
      <c r="R1413" s="18" t="b">
        <v>0</v>
      </c>
      <c r="S1413" s="18" t="b">
        <v>0</v>
      </c>
      <c r="T1413" s="18" t="b">
        <v>0</v>
      </c>
      <c r="U1413" s="18" t="b">
        <v>0</v>
      </c>
    </row>
    <row r="1414" spans="1:21" ht="12.75">
      <c r="A1414" s="8"/>
      <c r="B1414" s="19"/>
      <c r="C1414" s="22"/>
      <c r="D1414" s="10"/>
      <c r="E1414" s="11"/>
      <c r="F1414" s="23"/>
      <c r="G1414" s="23"/>
      <c r="H1414" s="12"/>
      <c r="I1414" s="12"/>
      <c r="J1414" s="13"/>
      <c r="K1414" s="14"/>
      <c r="L1414" s="15"/>
      <c r="M1414" s="16"/>
      <c r="N1414" s="16"/>
      <c r="O1414" s="12"/>
      <c r="P1414" s="12"/>
      <c r="Q1414" s="12"/>
      <c r="R1414" s="18" t="b">
        <v>0</v>
      </c>
      <c r="S1414" s="18" t="b">
        <v>0</v>
      </c>
      <c r="T1414" s="18" t="b">
        <v>0</v>
      </c>
      <c r="U1414" s="18" t="b">
        <v>0</v>
      </c>
    </row>
    <row r="1415" spans="1:21" ht="12.75">
      <c r="A1415" s="8"/>
      <c r="B1415" s="19"/>
      <c r="C1415" s="22"/>
      <c r="D1415" s="10"/>
      <c r="E1415" s="11"/>
      <c r="F1415" s="23"/>
      <c r="G1415" s="23"/>
      <c r="H1415" s="12"/>
      <c r="I1415" s="12"/>
      <c r="J1415" s="13"/>
      <c r="K1415" s="14"/>
      <c r="L1415" s="15"/>
      <c r="M1415" s="16"/>
      <c r="N1415" s="16"/>
      <c r="O1415" s="12"/>
      <c r="P1415" s="12"/>
      <c r="Q1415" s="12"/>
      <c r="R1415" s="18" t="b">
        <v>0</v>
      </c>
      <c r="S1415" s="18" t="b">
        <v>0</v>
      </c>
      <c r="T1415" s="18" t="b">
        <v>0</v>
      </c>
      <c r="U1415" s="18" t="b">
        <v>0</v>
      </c>
    </row>
    <row r="1416" spans="1:21" ht="12.75">
      <c r="A1416" s="8"/>
      <c r="B1416" s="19"/>
      <c r="C1416" s="22"/>
      <c r="D1416" s="10"/>
      <c r="E1416" s="11"/>
      <c r="F1416" s="23"/>
      <c r="G1416" s="23"/>
      <c r="H1416" s="12"/>
      <c r="I1416" s="12"/>
      <c r="J1416" s="13"/>
      <c r="K1416" s="14"/>
      <c r="L1416" s="15"/>
      <c r="M1416" s="16"/>
      <c r="N1416" s="16"/>
      <c r="O1416" s="12"/>
      <c r="P1416" s="12"/>
      <c r="Q1416" s="12"/>
      <c r="R1416" s="18" t="b">
        <v>0</v>
      </c>
      <c r="S1416" s="18" t="b">
        <v>0</v>
      </c>
      <c r="T1416" s="18" t="b">
        <v>0</v>
      </c>
      <c r="U1416" s="18" t="b">
        <v>0</v>
      </c>
    </row>
    <row r="1417" spans="1:21" ht="12.75">
      <c r="A1417" s="8"/>
      <c r="B1417" s="19"/>
      <c r="C1417" s="22"/>
      <c r="D1417" s="10"/>
      <c r="E1417" s="11"/>
      <c r="F1417" s="23"/>
      <c r="G1417" s="23"/>
      <c r="H1417" s="12"/>
      <c r="I1417" s="12"/>
      <c r="J1417" s="13"/>
      <c r="K1417" s="14"/>
      <c r="L1417" s="15"/>
      <c r="M1417" s="16"/>
      <c r="N1417" s="16"/>
      <c r="O1417" s="12"/>
      <c r="P1417" s="12"/>
      <c r="Q1417" s="12"/>
      <c r="R1417" s="18" t="b">
        <v>0</v>
      </c>
      <c r="S1417" s="18" t="b">
        <v>0</v>
      </c>
      <c r="T1417" s="18" t="b">
        <v>0</v>
      </c>
      <c r="U1417" s="18" t="b">
        <v>0</v>
      </c>
    </row>
    <row r="1418" spans="1:21" ht="12.75">
      <c r="A1418" s="8"/>
      <c r="B1418" s="19"/>
      <c r="C1418" s="22"/>
      <c r="D1418" s="10"/>
      <c r="E1418" s="11"/>
      <c r="F1418" s="23"/>
      <c r="G1418" s="23"/>
      <c r="H1418" s="12"/>
      <c r="I1418" s="12"/>
      <c r="J1418" s="13"/>
      <c r="K1418" s="14"/>
      <c r="L1418" s="15"/>
      <c r="M1418" s="16"/>
      <c r="N1418" s="16"/>
      <c r="O1418" s="12"/>
      <c r="P1418" s="12"/>
      <c r="Q1418" s="12"/>
      <c r="R1418" s="18" t="b">
        <v>0</v>
      </c>
      <c r="S1418" s="18" t="b">
        <v>0</v>
      </c>
      <c r="T1418" s="18" t="b">
        <v>0</v>
      </c>
      <c r="U1418" s="18" t="b">
        <v>0</v>
      </c>
    </row>
    <row r="1419" spans="1:21" ht="12.75">
      <c r="A1419" s="8"/>
      <c r="B1419" s="19"/>
      <c r="C1419" s="22"/>
      <c r="D1419" s="10"/>
      <c r="E1419" s="11"/>
      <c r="F1419" s="23"/>
      <c r="G1419" s="23"/>
      <c r="H1419" s="12"/>
      <c r="I1419" s="12"/>
      <c r="J1419" s="13"/>
      <c r="K1419" s="14"/>
      <c r="L1419" s="15"/>
      <c r="M1419" s="16"/>
      <c r="N1419" s="16"/>
      <c r="O1419" s="12"/>
      <c r="P1419" s="12"/>
      <c r="Q1419" s="12"/>
      <c r="R1419" s="18" t="b">
        <v>0</v>
      </c>
      <c r="S1419" s="18" t="b">
        <v>0</v>
      </c>
      <c r="T1419" s="18" t="b">
        <v>0</v>
      </c>
      <c r="U1419" s="18" t="b">
        <v>0</v>
      </c>
    </row>
    <row r="1420" spans="1:21" ht="12.75">
      <c r="A1420" s="8"/>
      <c r="B1420" s="19"/>
      <c r="C1420" s="22"/>
      <c r="D1420" s="10"/>
      <c r="E1420" s="11"/>
      <c r="F1420" s="23"/>
      <c r="G1420" s="23"/>
      <c r="H1420" s="12"/>
      <c r="I1420" s="12"/>
      <c r="J1420" s="13"/>
      <c r="K1420" s="14"/>
      <c r="L1420" s="15"/>
      <c r="M1420" s="16"/>
      <c r="N1420" s="16"/>
      <c r="O1420" s="12"/>
      <c r="P1420" s="12"/>
      <c r="Q1420" s="12"/>
      <c r="R1420" s="18" t="b">
        <v>0</v>
      </c>
      <c r="S1420" s="18" t="b">
        <v>0</v>
      </c>
      <c r="T1420" s="18" t="b">
        <v>0</v>
      </c>
      <c r="U1420" s="18" t="b">
        <v>0</v>
      </c>
    </row>
    <row r="1421" spans="1:21" ht="12.75">
      <c r="A1421" s="8"/>
      <c r="B1421" s="19"/>
      <c r="C1421" s="22"/>
      <c r="D1421" s="10"/>
      <c r="E1421" s="11"/>
      <c r="F1421" s="23"/>
      <c r="G1421" s="23"/>
      <c r="H1421" s="12"/>
      <c r="I1421" s="12"/>
      <c r="J1421" s="13"/>
      <c r="K1421" s="14"/>
      <c r="L1421" s="15"/>
      <c r="M1421" s="16"/>
      <c r="N1421" s="16"/>
      <c r="O1421" s="12"/>
      <c r="P1421" s="12"/>
      <c r="Q1421" s="12"/>
      <c r="R1421" s="18" t="b">
        <v>0</v>
      </c>
      <c r="S1421" s="18" t="b">
        <v>0</v>
      </c>
      <c r="T1421" s="18" t="b">
        <v>0</v>
      </c>
      <c r="U1421" s="18" t="b">
        <v>0</v>
      </c>
    </row>
    <row r="1422" spans="1:21" ht="12.75">
      <c r="A1422" s="8"/>
      <c r="B1422" s="19"/>
      <c r="C1422" s="22"/>
      <c r="D1422" s="10"/>
      <c r="E1422" s="11"/>
      <c r="F1422" s="23"/>
      <c r="G1422" s="23"/>
      <c r="H1422" s="12"/>
      <c r="I1422" s="12"/>
      <c r="J1422" s="13"/>
      <c r="K1422" s="14"/>
      <c r="L1422" s="15"/>
      <c r="M1422" s="16"/>
      <c r="N1422" s="16"/>
      <c r="O1422" s="12"/>
      <c r="P1422" s="12"/>
      <c r="Q1422" s="12"/>
      <c r="R1422" s="18" t="b">
        <v>0</v>
      </c>
      <c r="S1422" s="18" t="b">
        <v>0</v>
      </c>
      <c r="T1422" s="18" t="b">
        <v>0</v>
      </c>
      <c r="U1422" s="18" t="b">
        <v>0</v>
      </c>
    </row>
    <row r="1423" spans="1:21" ht="12.75">
      <c r="A1423" s="8"/>
      <c r="B1423" s="19"/>
      <c r="C1423" s="22"/>
      <c r="D1423" s="10"/>
      <c r="E1423" s="11"/>
      <c r="F1423" s="23"/>
      <c r="G1423" s="23"/>
      <c r="H1423" s="12"/>
      <c r="I1423" s="12"/>
      <c r="J1423" s="13"/>
      <c r="K1423" s="14"/>
      <c r="L1423" s="15"/>
      <c r="M1423" s="16"/>
      <c r="N1423" s="16"/>
      <c r="O1423" s="12"/>
      <c r="P1423" s="12"/>
      <c r="Q1423" s="12"/>
      <c r="R1423" s="18" t="b">
        <v>0</v>
      </c>
      <c r="S1423" s="18" t="b">
        <v>0</v>
      </c>
      <c r="T1423" s="18" t="b">
        <v>0</v>
      </c>
      <c r="U1423" s="18" t="b">
        <v>0</v>
      </c>
    </row>
    <row r="1424" spans="1:21" ht="12.75">
      <c r="A1424" s="8"/>
      <c r="B1424" s="19"/>
      <c r="C1424" s="22"/>
      <c r="D1424" s="10"/>
      <c r="E1424" s="11"/>
      <c r="F1424" s="23"/>
      <c r="G1424" s="23"/>
      <c r="H1424" s="12"/>
      <c r="I1424" s="12"/>
      <c r="J1424" s="13"/>
      <c r="K1424" s="14"/>
      <c r="L1424" s="15"/>
      <c r="M1424" s="16"/>
      <c r="N1424" s="16"/>
      <c r="O1424" s="12"/>
      <c r="P1424" s="12"/>
      <c r="Q1424" s="12"/>
      <c r="R1424" s="18" t="b">
        <v>0</v>
      </c>
      <c r="S1424" s="18" t="b">
        <v>0</v>
      </c>
      <c r="T1424" s="18" t="b">
        <v>0</v>
      </c>
      <c r="U1424" s="18" t="b">
        <v>0</v>
      </c>
    </row>
    <row r="1425" spans="1:21" ht="12.75">
      <c r="A1425" s="8"/>
      <c r="B1425" s="19"/>
      <c r="C1425" s="22"/>
      <c r="D1425" s="10"/>
      <c r="E1425" s="11"/>
      <c r="F1425" s="23"/>
      <c r="G1425" s="23"/>
      <c r="H1425" s="12"/>
      <c r="I1425" s="12"/>
      <c r="J1425" s="13"/>
      <c r="K1425" s="14"/>
      <c r="L1425" s="15"/>
      <c r="M1425" s="16"/>
      <c r="N1425" s="16"/>
      <c r="O1425" s="12"/>
      <c r="P1425" s="12"/>
      <c r="Q1425" s="12"/>
      <c r="R1425" s="18" t="b">
        <v>0</v>
      </c>
      <c r="S1425" s="18" t="b">
        <v>0</v>
      </c>
      <c r="T1425" s="18" t="b">
        <v>0</v>
      </c>
      <c r="U1425" s="18" t="b">
        <v>0</v>
      </c>
    </row>
    <row r="1426" spans="1:21" ht="12.75">
      <c r="A1426" s="8"/>
      <c r="B1426" s="19"/>
      <c r="C1426" s="22"/>
      <c r="D1426" s="10"/>
      <c r="E1426" s="11"/>
      <c r="F1426" s="23"/>
      <c r="G1426" s="23"/>
      <c r="H1426" s="12"/>
      <c r="I1426" s="12"/>
      <c r="J1426" s="13"/>
      <c r="K1426" s="14"/>
      <c r="L1426" s="15"/>
      <c r="M1426" s="16"/>
      <c r="N1426" s="16"/>
      <c r="O1426" s="12"/>
      <c r="P1426" s="12"/>
      <c r="Q1426" s="12"/>
      <c r="R1426" s="18" t="b">
        <v>0</v>
      </c>
      <c r="S1426" s="18" t="b">
        <v>0</v>
      </c>
      <c r="T1426" s="18" t="b">
        <v>0</v>
      </c>
      <c r="U1426" s="18" t="b">
        <v>0</v>
      </c>
    </row>
    <row r="1427" spans="1:21" ht="12.75">
      <c r="A1427" s="8"/>
      <c r="B1427" s="19"/>
      <c r="C1427" s="22"/>
      <c r="D1427" s="10"/>
      <c r="E1427" s="11"/>
      <c r="F1427" s="23"/>
      <c r="G1427" s="23"/>
      <c r="H1427" s="12"/>
      <c r="I1427" s="12"/>
      <c r="J1427" s="13"/>
      <c r="K1427" s="14"/>
      <c r="L1427" s="15"/>
      <c r="M1427" s="16"/>
      <c r="N1427" s="16"/>
      <c r="O1427" s="12"/>
      <c r="P1427" s="12"/>
      <c r="Q1427" s="12"/>
      <c r="R1427" s="18" t="b">
        <v>0</v>
      </c>
      <c r="S1427" s="18" t="b">
        <v>0</v>
      </c>
      <c r="T1427" s="18" t="b">
        <v>0</v>
      </c>
      <c r="U1427" s="18" t="b">
        <v>0</v>
      </c>
    </row>
    <row r="1428" spans="1:21" ht="12.75">
      <c r="A1428" s="8"/>
      <c r="B1428" s="19"/>
      <c r="C1428" s="22"/>
      <c r="D1428" s="10"/>
      <c r="E1428" s="11"/>
      <c r="F1428" s="23"/>
      <c r="G1428" s="23"/>
      <c r="H1428" s="12"/>
      <c r="I1428" s="12"/>
      <c r="J1428" s="13"/>
      <c r="K1428" s="14"/>
      <c r="L1428" s="15"/>
      <c r="M1428" s="16"/>
      <c r="N1428" s="16"/>
      <c r="O1428" s="12"/>
      <c r="P1428" s="12"/>
      <c r="Q1428" s="12"/>
      <c r="R1428" s="18" t="b">
        <v>0</v>
      </c>
      <c r="S1428" s="18" t="b">
        <v>0</v>
      </c>
      <c r="T1428" s="18" t="b">
        <v>0</v>
      </c>
      <c r="U1428" s="18" t="b">
        <v>0</v>
      </c>
    </row>
    <row r="1429" spans="1:21" ht="12.75">
      <c r="A1429" s="8"/>
      <c r="B1429" s="19"/>
      <c r="C1429" s="22"/>
      <c r="D1429" s="10"/>
      <c r="E1429" s="11"/>
      <c r="F1429" s="23"/>
      <c r="G1429" s="23"/>
      <c r="H1429" s="12"/>
      <c r="I1429" s="12"/>
      <c r="J1429" s="13"/>
      <c r="K1429" s="14"/>
      <c r="L1429" s="15"/>
      <c r="M1429" s="16"/>
      <c r="N1429" s="16"/>
      <c r="O1429" s="12"/>
      <c r="P1429" s="12"/>
      <c r="Q1429" s="12"/>
      <c r="R1429" s="18" t="b">
        <v>0</v>
      </c>
      <c r="S1429" s="18" t="b">
        <v>0</v>
      </c>
      <c r="T1429" s="18" t="b">
        <v>0</v>
      </c>
      <c r="U1429" s="18" t="b">
        <v>0</v>
      </c>
    </row>
    <row r="1430" spans="1:21" ht="12.75">
      <c r="A1430" s="8"/>
      <c r="B1430" s="19"/>
      <c r="C1430" s="22"/>
      <c r="D1430" s="10"/>
      <c r="E1430" s="11"/>
      <c r="F1430" s="23"/>
      <c r="G1430" s="23"/>
      <c r="H1430" s="12"/>
      <c r="I1430" s="12"/>
      <c r="J1430" s="13"/>
      <c r="K1430" s="14"/>
      <c r="L1430" s="15"/>
      <c r="M1430" s="16"/>
      <c r="N1430" s="16"/>
      <c r="O1430" s="12"/>
      <c r="P1430" s="12"/>
      <c r="Q1430" s="12"/>
      <c r="R1430" s="18" t="b">
        <v>0</v>
      </c>
      <c r="S1430" s="18" t="b">
        <v>0</v>
      </c>
      <c r="T1430" s="18" t="b">
        <v>0</v>
      </c>
      <c r="U1430" s="18" t="b">
        <v>0</v>
      </c>
    </row>
    <row r="1431" spans="1:21" ht="12.75">
      <c r="A1431" s="8"/>
      <c r="B1431" s="19"/>
      <c r="C1431" s="22"/>
      <c r="D1431" s="10"/>
      <c r="E1431" s="11"/>
      <c r="F1431" s="23"/>
      <c r="G1431" s="23"/>
      <c r="H1431" s="12"/>
      <c r="I1431" s="12"/>
      <c r="J1431" s="13"/>
      <c r="K1431" s="14"/>
      <c r="L1431" s="15"/>
      <c r="M1431" s="16"/>
      <c r="N1431" s="16"/>
      <c r="O1431" s="12"/>
      <c r="P1431" s="12"/>
      <c r="Q1431" s="12"/>
      <c r="R1431" s="18" t="b">
        <v>0</v>
      </c>
      <c r="S1431" s="18" t="b">
        <v>0</v>
      </c>
      <c r="T1431" s="18" t="b">
        <v>0</v>
      </c>
      <c r="U1431" s="18" t="b">
        <v>0</v>
      </c>
    </row>
    <row r="1432" spans="1:21" ht="12.75">
      <c r="A1432" s="8"/>
      <c r="B1432" s="19"/>
      <c r="C1432" s="22"/>
      <c r="D1432" s="10"/>
      <c r="E1432" s="11"/>
      <c r="F1432" s="23"/>
      <c r="G1432" s="23"/>
      <c r="H1432" s="12"/>
      <c r="I1432" s="12"/>
      <c r="J1432" s="13"/>
      <c r="K1432" s="14"/>
      <c r="L1432" s="15"/>
      <c r="M1432" s="16"/>
      <c r="N1432" s="16"/>
      <c r="O1432" s="12"/>
      <c r="P1432" s="12"/>
      <c r="Q1432" s="12"/>
      <c r="R1432" s="18" t="b">
        <v>0</v>
      </c>
      <c r="S1432" s="18" t="b">
        <v>0</v>
      </c>
      <c r="T1432" s="18" t="b">
        <v>0</v>
      </c>
      <c r="U1432" s="18" t="b">
        <v>0</v>
      </c>
    </row>
    <row r="1433" spans="1:21" ht="12.75">
      <c r="A1433" s="8"/>
      <c r="B1433" s="19"/>
      <c r="C1433" s="22"/>
      <c r="D1433" s="10"/>
      <c r="E1433" s="11"/>
      <c r="F1433" s="23"/>
      <c r="G1433" s="23"/>
      <c r="H1433" s="12"/>
      <c r="I1433" s="12"/>
      <c r="J1433" s="13"/>
      <c r="K1433" s="14"/>
      <c r="L1433" s="15"/>
      <c r="M1433" s="16"/>
      <c r="N1433" s="16"/>
      <c r="O1433" s="12"/>
      <c r="P1433" s="12"/>
      <c r="Q1433" s="12"/>
      <c r="R1433" s="18" t="b">
        <v>0</v>
      </c>
      <c r="S1433" s="18" t="b">
        <v>0</v>
      </c>
      <c r="T1433" s="18" t="b">
        <v>0</v>
      </c>
      <c r="U1433" s="18" t="b">
        <v>0</v>
      </c>
    </row>
    <row r="1434" spans="1:21" ht="12.75">
      <c r="A1434" s="8"/>
      <c r="B1434" s="19"/>
      <c r="C1434" s="22"/>
      <c r="D1434" s="10"/>
      <c r="E1434" s="11"/>
      <c r="F1434" s="23"/>
      <c r="G1434" s="23"/>
      <c r="H1434" s="12"/>
      <c r="I1434" s="12"/>
      <c r="J1434" s="13"/>
      <c r="K1434" s="14"/>
      <c r="L1434" s="15"/>
      <c r="M1434" s="16"/>
      <c r="N1434" s="16"/>
      <c r="O1434" s="12"/>
      <c r="P1434" s="12"/>
      <c r="Q1434" s="12"/>
      <c r="R1434" s="18" t="b">
        <v>0</v>
      </c>
      <c r="S1434" s="18" t="b">
        <v>0</v>
      </c>
      <c r="T1434" s="18" t="b">
        <v>0</v>
      </c>
      <c r="U1434" s="18" t="b">
        <v>0</v>
      </c>
    </row>
    <row r="1435" spans="1:21" ht="12.75">
      <c r="A1435" s="8"/>
      <c r="B1435" s="19"/>
      <c r="C1435" s="22"/>
      <c r="D1435" s="10"/>
      <c r="E1435" s="11"/>
      <c r="F1435" s="23"/>
      <c r="G1435" s="23"/>
      <c r="H1435" s="12"/>
      <c r="I1435" s="12"/>
      <c r="J1435" s="13"/>
      <c r="K1435" s="14"/>
      <c r="L1435" s="15"/>
      <c r="M1435" s="16"/>
      <c r="N1435" s="16"/>
      <c r="O1435" s="12"/>
      <c r="P1435" s="12"/>
      <c r="Q1435" s="12"/>
      <c r="R1435" s="18" t="b">
        <v>0</v>
      </c>
      <c r="S1435" s="18" t="b">
        <v>0</v>
      </c>
      <c r="T1435" s="18" t="b">
        <v>0</v>
      </c>
      <c r="U1435" s="18" t="b">
        <v>0</v>
      </c>
    </row>
    <row r="1436" spans="1:21" ht="12.75">
      <c r="A1436" s="8"/>
      <c r="B1436" s="19"/>
      <c r="C1436" s="22"/>
      <c r="D1436" s="10"/>
      <c r="E1436" s="11"/>
      <c r="F1436" s="23"/>
      <c r="G1436" s="23"/>
      <c r="H1436" s="12"/>
      <c r="I1436" s="12"/>
      <c r="J1436" s="13"/>
      <c r="K1436" s="14"/>
      <c r="L1436" s="15"/>
      <c r="M1436" s="16"/>
      <c r="N1436" s="16"/>
      <c r="O1436" s="12"/>
      <c r="P1436" s="12"/>
      <c r="Q1436" s="12"/>
      <c r="R1436" s="18" t="b">
        <v>0</v>
      </c>
      <c r="S1436" s="18" t="b">
        <v>0</v>
      </c>
      <c r="T1436" s="18" t="b">
        <v>0</v>
      </c>
      <c r="U1436" s="18" t="b">
        <v>0</v>
      </c>
    </row>
    <row r="1437" spans="1:21" ht="12.75">
      <c r="A1437" s="8"/>
      <c r="B1437" s="19"/>
      <c r="C1437" s="22"/>
      <c r="D1437" s="10"/>
      <c r="E1437" s="11"/>
      <c r="F1437" s="23"/>
      <c r="G1437" s="23"/>
      <c r="H1437" s="12"/>
      <c r="I1437" s="12"/>
      <c r="J1437" s="13"/>
      <c r="K1437" s="14"/>
      <c r="L1437" s="15"/>
      <c r="M1437" s="16"/>
      <c r="N1437" s="16"/>
      <c r="O1437" s="12"/>
      <c r="P1437" s="12"/>
      <c r="Q1437" s="12"/>
      <c r="R1437" s="18" t="b">
        <v>0</v>
      </c>
      <c r="S1437" s="18" t="b">
        <v>0</v>
      </c>
      <c r="T1437" s="18" t="b">
        <v>0</v>
      </c>
      <c r="U1437" s="18" t="b">
        <v>0</v>
      </c>
    </row>
    <row r="1438" spans="1:21" ht="12.75">
      <c r="A1438" s="8"/>
      <c r="B1438" s="19"/>
      <c r="C1438" s="22"/>
      <c r="D1438" s="10"/>
      <c r="E1438" s="11"/>
      <c r="F1438" s="23"/>
      <c r="G1438" s="23"/>
      <c r="H1438" s="12"/>
      <c r="I1438" s="12"/>
      <c r="J1438" s="13"/>
      <c r="K1438" s="14"/>
      <c r="L1438" s="15"/>
      <c r="M1438" s="16"/>
      <c r="N1438" s="16"/>
      <c r="O1438" s="12"/>
      <c r="P1438" s="12"/>
      <c r="Q1438" s="12"/>
      <c r="R1438" s="18" t="b">
        <v>0</v>
      </c>
      <c r="S1438" s="18" t="b">
        <v>0</v>
      </c>
      <c r="T1438" s="18" t="b">
        <v>0</v>
      </c>
      <c r="U1438" s="18" t="b">
        <v>0</v>
      </c>
    </row>
    <row r="1439" spans="1:21" ht="12.75">
      <c r="A1439" s="8"/>
      <c r="B1439" s="19"/>
      <c r="C1439" s="22"/>
      <c r="D1439" s="10"/>
      <c r="E1439" s="11"/>
      <c r="F1439" s="23"/>
      <c r="G1439" s="23"/>
      <c r="H1439" s="12"/>
      <c r="I1439" s="12"/>
      <c r="J1439" s="13"/>
      <c r="K1439" s="14"/>
      <c r="L1439" s="15"/>
      <c r="M1439" s="16"/>
      <c r="N1439" s="16"/>
      <c r="O1439" s="12"/>
      <c r="P1439" s="12"/>
      <c r="Q1439" s="12"/>
      <c r="R1439" s="18" t="b">
        <v>0</v>
      </c>
      <c r="S1439" s="18" t="b">
        <v>0</v>
      </c>
      <c r="T1439" s="18" t="b">
        <v>0</v>
      </c>
      <c r="U1439" s="18" t="b">
        <v>0</v>
      </c>
    </row>
    <row r="1440" spans="1:21" ht="12.75">
      <c r="A1440" s="8"/>
      <c r="B1440" s="19"/>
      <c r="C1440" s="22"/>
      <c r="D1440" s="10"/>
      <c r="E1440" s="11"/>
      <c r="F1440" s="23"/>
      <c r="G1440" s="23"/>
      <c r="H1440" s="12"/>
      <c r="I1440" s="12"/>
      <c r="J1440" s="13"/>
      <c r="K1440" s="14"/>
      <c r="L1440" s="15"/>
      <c r="M1440" s="16"/>
      <c r="N1440" s="16"/>
      <c r="O1440" s="12"/>
      <c r="P1440" s="12"/>
      <c r="Q1440" s="12"/>
      <c r="R1440" s="18" t="b">
        <v>0</v>
      </c>
      <c r="S1440" s="18" t="b">
        <v>0</v>
      </c>
      <c r="T1440" s="18" t="b">
        <v>0</v>
      </c>
      <c r="U1440" s="18" t="b">
        <v>0</v>
      </c>
    </row>
    <row r="1441" spans="1:21" ht="12.75">
      <c r="A1441" s="8"/>
      <c r="B1441" s="19"/>
      <c r="C1441" s="22"/>
      <c r="D1441" s="10"/>
      <c r="E1441" s="11"/>
      <c r="F1441" s="23"/>
      <c r="G1441" s="23"/>
      <c r="H1441" s="12"/>
      <c r="I1441" s="12"/>
      <c r="J1441" s="13"/>
      <c r="K1441" s="14"/>
      <c r="L1441" s="15"/>
      <c r="M1441" s="16"/>
      <c r="N1441" s="16"/>
      <c r="O1441" s="12"/>
      <c r="P1441" s="12"/>
      <c r="Q1441" s="12"/>
      <c r="R1441" s="18" t="b">
        <v>0</v>
      </c>
      <c r="S1441" s="18" t="b">
        <v>0</v>
      </c>
      <c r="T1441" s="18" t="b">
        <v>0</v>
      </c>
      <c r="U1441" s="18" t="b">
        <v>0</v>
      </c>
    </row>
    <row r="1442" spans="1:21" ht="12.75">
      <c r="A1442" s="8"/>
      <c r="B1442" s="19"/>
      <c r="C1442" s="22"/>
      <c r="D1442" s="10"/>
      <c r="E1442" s="11"/>
      <c r="F1442" s="23"/>
      <c r="G1442" s="23"/>
      <c r="H1442" s="12"/>
      <c r="I1442" s="12"/>
      <c r="J1442" s="13"/>
      <c r="K1442" s="14"/>
      <c r="L1442" s="15"/>
      <c r="M1442" s="16"/>
      <c r="N1442" s="16"/>
      <c r="O1442" s="12"/>
      <c r="P1442" s="12"/>
      <c r="Q1442" s="12"/>
      <c r="R1442" s="18" t="b">
        <v>0</v>
      </c>
      <c r="S1442" s="18" t="b">
        <v>0</v>
      </c>
      <c r="T1442" s="18" t="b">
        <v>0</v>
      </c>
      <c r="U1442" s="18" t="b">
        <v>0</v>
      </c>
    </row>
    <row r="1443" spans="1:21" ht="12.75">
      <c r="A1443" s="8"/>
      <c r="B1443" s="19"/>
      <c r="C1443" s="22"/>
      <c r="D1443" s="10"/>
      <c r="E1443" s="11"/>
      <c r="F1443" s="23"/>
      <c r="G1443" s="23"/>
      <c r="H1443" s="12"/>
      <c r="I1443" s="12"/>
      <c r="J1443" s="13"/>
      <c r="K1443" s="14"/>
      <c r="L1443" s="15"/>
      <c r="M1443" s="16"/>
      <c r="N1443" s="16"/>
      <c r="O1443" s="12"/>
      <c r="P1443" s="12"/>
      <c r="Q1443" s="12"/>
      <c r="R1443" s="18" t="b">
        <v>0</v>
      </c>
      <c r="S1443" s="18" t="b">
        <v>0</v>
      </c>
      <c r="T1443" s="18" t="b">
        <v>0</v>
      </c>
      <c r="U1443" s="18" t="b">
        <v>0</v>
      </c>
    </row>
    <row r="1444" spans="1:21" ht="12.75">
      <c r="A1444" s="8"/>
      <c r="B1444" s="19"/>
      <c r="C1444" s="22"/>
      <c r="D1444" s="10"/>
      <c r="E1444" s="11"/>
      <c r="F1444" s="23"/>
      <c r="G1444" s="23"/>
      <c r="H1444" s="12"/>
      <c r="I1444" s="12"/>
      <c r="J1444" s="13"/>
      <c r="K1444" s="14"/>
      <c r="L1444" s="15"/>
      <c r="M1444" s="16"/>
      <c r="N1444" s="16"/>
      <c r="O1444" s="12"/>
      <c r="P1444" s="12"/>
      <c r="Q1444" s="12"/>
      <c r="R1444" s="18" t="b">
        <v>0</v>
      </c>
      <c r="S1444" s="18" t="b">
        <v>0</v>
      </c>
      <c r="T1444" s="18" t="b">
        <v>0</v>
      </c>
      <c r="U1444" s="18" t="b">
        <v>0</v>
      </c>
    </row>
    <row r="1445" spans="1:21" ht="12.75">
      <c r="A1445" s="8"/>
      <c r="B1445" s="19"/>
      <c r="C1445" s="22"/>
      <c r="D1445" s="10"/>
      <c r="E1445" s="11"/>
      <c r="F1445" s="23"/>
      <c r="G1445" s="23"/>
      <c r="H1445" s="12"/>
      <c r="I1445" s="12"/>
      <c r="J1445" s="13"/>
      <c r="K1445" s="14"/>
      <c r="L1445" s="15"/>
      <c r="M1445" s="16"/>
      <c r="N1445" s="16"/>
      <c r="O1445" s="12"/>
      <c r="P1445" s="12"/>
      <c r="Q1445" s="12"/>
      <c r="R1445" s="18" t="b">
        <v>0</v>
      </c>
      <c r="S1445" s="18" t="b">
        <v>0</v>
      </c>
      <c r="T1445" s="18" t="b">
        <v>0</v>
      </c>
      <c r="U1445" s="18" t="b">
        <v>0</v>
      </c>
    </row>
    <row r="1446" spans="1:21" ht="12.75">
      <c r="A1446" s="8"/>
      <c r="B1446" s="19"/>
      <c r="C1446" s="22"/>
      <c r="D1446" s="10"/>
      <c r="E1446" s="11"/>
      <c r="F1446" s="23"/>
      <c r="G1446" s="23"/>
      <c r="H1446" s="12"/>
      <c r="I1446" s="12"/>
      <c r="J1446" s="13"/>
      <c r="K1446" s="14"/>
      <c r="L1446" s="15"/>
      <c r="M1446" s="16"/>
      <c r="N1446" s="16"/>
      <c r="O1446" s="12"/>
      <c r="P1446" s="12"/>
      <c r="Q1446" s="12"/>
      <c r="R1446" s="18" t="b">
        <v>0</v>
      </c>
      <c r="S1446" s="18" t="b">
        <v>0</v>
      </c>
      <c r="T1446" s="18" t="b">
        <v>0</v>
      </c>
      <c r="U1446" s="18" t="b">
        <v>0</v>
      </c>
    </row>
    <row r="1447" spans="1:21" ht="12.75">
      <c r="A1447" s="8"/>
      <c r="B1447" s="19"/>
      <c r="C1447" s="22"/>
      <c r="D1447" s="10"/>
      <c r="E1447" s="11"/>
      <c r="F1447" s="23"/>
      <c r="G1447" s="23"/>
      <c r="H1447" s="12"/>
      <c r="I1447" s="12"/>
      <c r="J1447" s="13"/>
      <c r="K1447" s="14"/>
      <c r="L1447" s="15"/>
      <c r="M1447" s="16"/>
      <c r="N1447" s="16"/>
      <c r="O1447" s="12"/>
      <c r="P1447" s="12"/>
      <c r="Q1447" s="12"/>
      <c r="R1447" s="18" t="b">
        <v>0</v>
      </c>
      <c r="S1447" s="18" t="b">
        <v>0</v>
      </c>
      <c r="T1447" s="18" t="b">
        <v>0</v>
      </c>
      <c r="U1447" s="18" t="b">
        <v>0</v>
      </c>
    </row>
    <row r="1448" spans="1:21" ht="12.75">
      <c r="A1448" s="8"/>
      <c r="B1448" s="19"/>
      <c r="C1448" s="22"/>
      <c r="D1448" s="10"/>
      <c r="E1448" s="11"/>
      <c r="F1448" s="23"/>
      <c r="G1448" s="23"/>
      <c r="H1448" s="12"/>
      <c r="I1448" s="12"/>
      <c r="J1448" s="13"/>
      <c r="K1448" s="14"/>
      <c r="L1448" s="15"/>
      <c r="M1448" s="16"/>
      <c r="N1448" s="16"/>
      <c r="O1448" s="12"/>
      <c r="P1448" s="12"/>
      <c r="Q1448" s="12"/>
      <c r="R1448" s="18" t="b">
        <v>0</v>
      </c>
      <c r="S1448" s="18" t="b">
        <v>0</v>
      </c>
      <c r="T1448" s="18" t="b">
        <v>0</v>
      </c>
      <c r="U1448" s="18" t="b">
        <v>0</v>
      </c>
    </row>
    <row r="1449" spans="1:21" ht="12.75">
      <c r="A1449" s="8"/>
      <c r="B1449" s="19"/>
      <c r="C1449" s="22"/>
      <c r="D1449" s="10"/>
      <c r="E1449" s="11"/>
      <c r="F1449" s="23"/>
      <c r="G1449" s="23"/>
      <c r="H1449" s="12"/>
      <c r="I1449" s="12"/>
      <c r="J1449" s="13"/>
      <c r="K1449" s="14"/>
      <c r="L1449" s="15"/>
      <c r="M1449" s="16"/>
      <c r="N1449" s="16"/>
      <c r="O1449" s="12"/>
      <c r="P1449" s="12"/>
      <c r="Q1449" s="12"/>
      <c r="R1449" s="18" t="b">
        <v>0</v>
      </c>
      <c r="S1449" s="18" t="b">
        <v>0</v>
      </c>
      <c r="T1449" s="18" t="b">
        <v>0</v>
      </c>
      <c r="U1449" s="18" t="b">
        <v>0</v>
      </c>
    </row>
    <row r="1450" spans="1:21" ht="12.75">
      <c r="A1450" s="8"/>
      <c r="B1450" s="19"/>
      <c r="C1450" s="22"/>
      <c r="D1450" s="10"/>
      <c r="E1450" s="11"/>
      <c r="F1450" s="23"/>
      <c r="G1450" s="23"/>
      <c r="H1450" s="12"/>
      <c r="I1450" s="12"/>
      <c r="J1450" s="13"/>
      <c r="K1450" s="14"/>
      <c r="L1450" s="15"/>
      <c r="M1450" s="16"/>
      <c r="N1450" s="16"/>
      <c r="O1450" s="12"/>
      <c r="P1450" s="12"/>
      <c r="Q1450" s="12"/>
      <c r="R1450" s="18" t="b">
        <v>0</v>
      </c>
      <c r="S1450" s="18" t="b">
        <v>0</v>
      </c>
      <c r="T1450" s="18" t="b">
        <v>0</v>
      </c>
      <c r="U1450" s="18" t="b">
        <v>0</v>
      </c>
    </row>
    <row r="1451" spans="1:21" ht="12.75">
      <c r="A1451" s="8"/>
      <c r="B1451" s="19"/>
      <c r="C1451" s="22"/>
      <c r="D1451" s="10"/>
      <c r="E1451" s="11"/>
      <c r="F1451" s="23"/>
      <c r="G1451" s="23"/>
      <c r="H1451" s="12"/>
      <c r="I1451" s="12"/>
      <c r="J1451" s="13"/>
      <c r="K1451" s="14"/>
      <c r="L1451" s="15"/>
      <c r="M1451" s="16"/>
      <c r="N1451" s="16"/>
      <c r="O1451" s="12"/>
      <c r="P1451" s="12"/>
      <c r="Q1451" s="12"/>
      <c r="R1451" s="18" t="b">
        <v>0</v>
      </c>
      <c r="S1451" s="18" t="b">
        <v>0</v>
      </c>
      <c r="T1451" s="18" t="b">
        <v>0</v>
      </c>
      <c r="U1451" s="18" t="b">
        <v>0</v>
      </c>
    </row>
    <row r="1452" spans="1:21" ht="12.75">
      <c r="A1452" s="8"/>
      <c r="B1452" s="19"/>
      <c r="C1452" s="22"/>
      <c r="D1452" s="10"/>
      <c r="E1452" s="11"/>
      <c r="F1452" s="23"/>
      <c r="G1452" s="23"/>
      <c r="H1452" s="12"/>
      <c r="I1452" s="12"/>
      <c r="J1452" s="13"/>
      <c r="K1452" s="14"/>
      <c r="L1452" s="15"/>
      <c r="M1452" s="16"/>
      <c r="N1452" s="16"/>
      <c r="O1452" s="12"/>
      <c r="P1452" s="12"/>
      <c r="Q1452" s="12"/>
      <c r="R1452" s="18" t="b">
        <v>0</v>
      </c>
      <c r="S1452" s="18" t="b">
        <v>0</v>
      </c>
      <c r="T1452" s="18" t="b">
        <v>0</v>
      </c>
      <c r="U1452" s="18" t="b">
        <v>0</v>
      </c>
    </row>
    <row r="1453" spans="1:21" ht="12.75">
      <c r="A1453" s="8"/>
      <c r="B1453" s="19"/>
      <c r="C1453" s="22"/>
      <c r="D1453" s="10"/>
      <c r="E1453" s="11"/>
      <c r="F1453" s="23"/>
      <c r="G1453" s="23"/>
      <c r="H1453" s="12"/>
      <c r="I1453" s="12"/>
      <c r="J1453" s="13"/>
      <c r="K1453" s="14"/>
      <c r="L1453" s="15"/>
      <c r="M1453" s="16"/>
      <c r="N1453" s="16"/>
      <c r="O1453" s="12"/>
      <c r="P1453" s="12"/>
      <c r="Q1453" s="12"/>
      <c r="R1453" s="18" t="b">
        <v>0</v>
      </c>
      <c r="S1453" s="18" t="b">
        <v>0</v>
      </c>
      <c r="T1453" s="18" t="b">
        <v>0</v>
      </c>
      <c r="U1453" s="18" t="b">
        <v>0</v>
      </c>
    </row>
    <row r="1454" spans="1:21" ht="12.75">
      <c r="A1454" s="8"/>
      <c r="B1454" s="19"/>
      <c r="C1454" s="22"/>
      <c r="D1454" s="10"/>
      <c r="E1454" s="11"/>
      <c r="F1454" s="23"/>
      <c r="G1454" s="23"/>
      <c r="H1454" s="12"/>
      <c r="I1454" s="12"/>
      <c r="J1454" s="13"/>
      <c r="K1454" s="14"/>
      <c r="L1454" s="15"/>
      <c r="M1454" s="16"/>
      <c r="N1454" s="16"/>
      <c r="O1454" s="12"/>
      <c r="P1454" s="12"/>
      <c r="Q1454" s="12"/>
      <c r="R1454" s="18" t="b">
        <v>0</v>
      </c>
      <c r="S1454" s="18" t="b">
        <v>0</v>
      </c>
      <c r="T1454" s="18" t="b">
        <v>0</v>
      </c>
      <c r="U1454" s="18" t="b">
        <v>0</v>
      </c>
    </row>
    <row r="1455" spans="1:21" ht="12.75">
      <c r="A1455" s="8"/>
      <c r="B1455" s="19"/>
      <c r="C1455" s="22"/>
      <c r="D1455" s="10"/>
      <c r="E1455" s="11"/>
      <c r="F1455" s="23"/>
      <c r="G1455" s="23"/>
      <c r="H1455" s="12"/>
      <c r="I1455" s="12"/>
      <c r="J1455" s="13"/>
      <c r="K1455" s="14"/>
      <c r="L1455" s="15"/>
      <c r="M1455" s="16"/>
      <c r="N1455" s="16"/>
      <c r="O1455" s="12"/>
      <c r="P1455" s="12"/>
      <c r="Q1455" s="12"/>
      <c r="R1455" s="18" t="b">
        <v>0</v>
      </c>
      <c r="S1455" s="18" t="b">
        <v>0</v>
      </c>
      <c r="T1455" s="18" t="b">
        <v>0</v>
      </c>
      <c r="U1455" s="18" t="b">
        <v>0</v>
      </c>
    </row>
    <row r="1456" spans="1:21" ht="12.75">
      <c r="A1456" s="8"/>
      <c r="B1456" s="19"/>
      <c r="C1456" s="22"/>
      <c r="D1456" s="10"/>
      <c r="E1456" s="11"/>
      <c r="F1456" s="23"/>
      <c r="G1456" s="23"/>
      <c r="H1456" s="12"/>
      <c r="I1456" s="12"/>
      <c r="J1456" s="13"/>
      <c r="K1456" s="14"/>
      <c r="L1456" s="15"/>
      <c r="M1456" s="16"/>
      <c r="N1456" s="16"/>
      <c r="O1456" s="12"/>
      <c r="P1456" s="12"/>
      <c r="Q1456" s="12"/>
      <c r="R1456" s="18" t="b">
        <v>0</v>
      </c>
      <c r="S1456" s="18" t="b">
        <v>0</v>
      </c>
      <c r="T1456" s="18" t="b">
        <v>0</v>
      </c>
      <c r="U1456" s="18" t="b">
        <v>0</v>
      </c>
    </row>
    <row r="1457" spans="1:21" ht="12.75">
      <c r="A1457" s="8"/>
      <c r="B1457" s="19"/>
      <c r="C1457" s="22"/>
      <c r="D1457" s="10"/>
      <c r="E1457" s="11"/>
      <c r="F1457" s="23"/>
      <c r="G1457" s="23"/>
      <c r="H1457" s="12"/>
      <c r="I1457" s="12"/>
      <c r="J1457" s="13"/>
      <c r="K1457" s="14"/>
      <c r="L1457" s="15"/>
      <c r="M1457" s="16"/>
      <c r="N1457" s="16"/>
      <c r="O1457" s="12"/>
      <c r="P1457" s="12"/>
      <c r="Q1457" s="12"/>
      <c r="R1457" s="18" t="b">
        <v>0</v>
      </c>
      <c r="S1457" s="18" t="b">
        <v>0</v>
      </c>
      <c r="T1457" s="18" t="b">
        <v>0</v>
      </c>
      <c r="U1457" s="18" t="b">
        <v>0</v>
      </c>
    </row>
    <row r="1458" spans="1:21" ht="12.75">
      <c r="A1458" s="8"/>
      <c r="B1458" s="19"/>
      <c r="C1458" s="22"/>
      <c r="D1458" s="10"/>
      <c r="E1458" s="11"/>
      <c r="F1458" s="23"/>
      <c r="G1458" s="23"/>
      <c r="H1458" s="12"/>
      <c r="I1458" s="12"/>
      <c r="J1458" s="13"/>
      <c r="K1458" s="14"/>
      <c r="L1458" s="15"/>
      <c r="M1458" s="16"/>
      <c r="N1458" s="16"/>
      <c r="O1458" s="12"/>
      <c r="P1458" s="12"/>
      <c r="Q1458" s="12"/>
      <c r="R1458" s="18" t="b">
        <v>0</v>
      </c>
      <c r="S1458" s="18" t="b">
        <v>0</v>
      </c>
      <c r="T1458" s="18" t="b">
        <v>0</v>
      </c>
      <c r="U1458" s="18" t="b">
        <v>0</v>
      </c>
    </row>
    <row r="1459" spans="1:21" ht="12.75">
      <c r="A1459" s="8"/>
      <c r="B1459" s="19"/>
      <c r="C1459" s="22"/>
      <c r="D1459" s="10"/>
      <c r="E1459" s="11"/>
      <c r="F1459" s="23"/>
      <c r="G1459" s="23"/>
      <c r="H1459" s="12"/>
      <c r="I1459" s="12"/>
      <c r="J1459" s="13"/>
      <c r="K1459" s="14"/>
      <c r="L1459" s="15"/>
      <c r="M1459" s="16"/>
      <c r="N1459" s="16"/>
      <c r="O1459" s="12"/>
      <c r="P1459" s="12"/>
      <c r="Q1459" s="12"/>
      <c r="R1459" s="18" t="b">
        <v>0</v>
      </c>
      <c r="S1459" s="18" t="b">
        <v>0</v>
      </c>
      <c r="T1459" s="18" t="b">
        <v>0</v>
      </c>
      <c r="U1459" s="18" t="b">
        <v>0</v>
      </c>
    </row>
    <row r="1460" spans="1:21" ht="12.75">
      <c r="A1460" s="8"/>
      <c r="B1460" s="19"/>
      <c r="C1460" s="22"/>
      <c r="D1460" s="10"/>
      <c r="E1460" s="11"/>
      <c r="F1460" s="23"/>
      <c r="G1460" s="23"/>
      <c r="H1460" s="12"/>
      <c r="I1460" s="12"/>
      <c r="J1460" s="13"/>
      <c r="K1460" s="14"/>
      <c r="L1460" s="15"/>
      <c r="M1460" s="16"/>
      <c r="N1460" s="16"/>
      <c r="O1460" s="12"/>
      <c r="P1460" s="12"/>
      <c r="Q1460" s="12"/>
      <c r="R1460" s="18" t="b">
        <v>0</v>
      </c>
      <c r="S1460" s="18" t="b">
        <v>0</v>
      </c>
      <c r="T1460" s="18" t="b">
        <v>0</v>
      </c>
      <c r="U1460" s="18" t="b">
        <v>0</v>
      </c>
    </row>
    <row r="1461" spans="1:21" ht="12.75">
      <c r="A1461" s="8"/>
      <c r="B1461" s="19"/>
      <c r="C1461" s="22"/>
      <c r="D1461" s="10"/>
      <c r="E1461" s="11"/>
      <c r="F1461" s="23"/>
      <c r="G1461" s="23"/>
      <c r="H1461" s="12"/>
      <c r="I1461" s="12"/>
      <c r="J1461" s="13"/>
      <c r="K1461" s="14"/>
      <c r="L1461" s="15"/>
      <c r="M1461" s="16"/>
      <c r="N1461" s="16"/>
      <c r="O1461" s="12"/>
      <c r="P1461" s="12"/>
      <c r="Q1461" s="12"/>
      <c r="R1461" s="18" t="b">
        <v>0</v>
      </c>
      <c r="S1461" s="18" t="b">
        <v>0</v>
      </c>
      <c r="T1461" s="18" t="b">
        <v>0</v>
      </c>
      <c r="U1461" s="18" t="b">
        <v>0</v>
      </c>
    </row>
    <row r="1462" spans="1:21" ht="12.75">
      <c r="A1462" s="8"/>
      <c r="B1462" s="19"/>
      <c r="C1462" s="22"/>
      <c r="D1462" s="10"/>
      <c r="E1462" s="11"/>
      <c r="F1462" s="23"/>
      <c r="G1462" s="23"/>
      <c r="H1462" s="12"/>
      <c r="I1462" s="12"/>
      <c r="J1462" s="13"/>
      <c r="K1462" s="14"/>
      <c r="L1462" s="15"/>
      <c r="M1462" s="16"/>
      <c r="N1462" s="16"/>
      <c r="O1462" s="12"/>
      <c r="P1462" s="12"/>
      <c r="Q1462" s="12"/>
      <c r="R1462" s="18" t="b">
        <v>0</v>
      </c>
      <c r="S1462" s="18" t="b">
        <v>0</v>
      </c>
      <c r="T1462" s="18" t="b">
        <v>0</v>
      </c>
      <c r="U1462" s="18" t="b">
        <v>0</v>
      </c>
    </row>
    <row r="1463" spans="1:21" ht="12.75">
      <c r="A1463" s="8"/>
      <c r="B1463" s="19"/>
      <c r="C1463" s="22"/>
      <c r="D1463" s="10"/>
      <c r="E1463" s="11"/>
      <c r="F1463" s="23"/>
      <c r="G1463" s="23"/>
      <c r="H1463" s="12"/>
      <c r="I1463" s="12"/>
      <c r="J1463" s="13"/>
      <c r="K1463" s="14"/>
      <c r="L1463" s="15"/>
      <c r="M1463" s="16"/>
      <c r="N1463" s="16"/>
      <c r="O1463" s="12"/>
      <c r="P1463" s="12"/>
      <c r="Q1463" s="12"/>
      <c r="R1463" s="18" t="b">
        <v>0</v>
      </c>
      <c r="S1463" s="18" t="b">
        <v>0</v>
      </c>
      <c r="T1463" s="18" t="b">
        <v>0</v>
      </c>
      <c r="U1463" s="18" t="b">
        <v>0</v>
      </c>
    </row>
    <row r="1464" spans="1:21" ht="12.75">
      <c r="A1464" s="8"/>
      <c r="B1464" s="19"/>
      <c r="C1464" s="22"/>
      <c r="D1464" s="10"/>
      <c r="E1464" s="11"/>
      <c r="F1464" s="23"/>
      <c r="G1464" s="23"/>
      <c r="H1464" s="12"/>
      <c r="I1464" s="12"/>
      <c r="J1464" s="13"/>
      <c r="K1464" s="14"/>
      <c r="L1464" s="15"/>
      <c r="M1464" s="16"/>
      <c r="N1464" s="16"/>
      <c r="O1464" s="12"/>
      <c r="P1464" s="12"/>
      <c r="Q1464" s="12"/>
      <c r="R1464" s="18" t="b">
        <v>0</v>
      </c>
      <c r="S1464" s="18" t="b">
        <v>0</v>
      </c>
      <c r="T1464" s="18" t="b">
        <v>0</v>
      </c>
      <c r="U1464" s="18" t="b">
        <v>0</v>
      </c>
    </row>
    <row r="1465" spans="1:21" ht="12.75">
      <c r="A1465" s="8"/>
      <c r="B1465" s="19"/>
      <c r="C1465" s="22"/>
      <c r="D1465" s="10"/>
      <c r="E1465" s="11"/>
      <c r="F1465" s="23"/>
      <c r="G1465" s="23"/>
      <c r="H1465" s="12"/>
      <c r="I1465" s="12"/>
      <c r="J1465" s="13"/>
      <c r="K1465" s="14"/>
      <c r="L1465" s="15"/>
      <c r="M1465" s="16"/>
      <c r="N1465" s="16"/>
      <c r="O1465" s="12"/>
      <c r="P1465" s="12"/>
      <c r="Q1465" s="12"/>
      <c r="R1465" s="18" t="b">
        <v>0</v>
      </c>
      <c r="S1465" s="18" t="b">
        <v>0</v>
      </c>
      <c r="T1465" s="18" t="b">
        <v>0</v>
      </c>
      <c r="U1465" s="18" t="b">
        <v>0</v>
      </c>
    </row>
    <row r="1466" spans="1:21" ht="12.75">
      <c r="A1466" s="8"/>
      <c r="B1466" s="19"/>
      <c r="C1466" s="22"/>
      <c r="D1466" s="10"/>
      <c r="E1466" s="11"/>
      <c r="F1466" s="23"/>
      <c r="G1466" s="23"/>
      <c r="H1466" s="12"/>
      <c r="I1466" s="12"/>
      <c r="J1466" s="13"/>
      <c r="K1466" s="14"/>
      <c r="L1466" s="15"/>
      <c r="M1466" s="16"/>
      <c r="N1466" s="16"/>
      <c r="O1466" s="12"/>
      <c r="P1466" s="12"/>
      <c r="Q1466" s="12"/>
      <c r="R1466" s="18" t="b">
        <v>0</v>
      </c>
      <c r="S1466" s="18" t="b">
        <v>0</v>
      </c>
      <c r="T1466" s="18" t="b">
        <v>0</v>
      </c>
      <c r="U1466" s="18" t="b">
        <v>0</v>
      </c>
    </row>
    <row r="1467" spans="1:21" ht="12.75">
      <c r="A1467" s="8"/>
      <c r="B1467" s="19"/>
      <c r="C1467" s="22"/>
      <c r="D1467" s="10"/>
      <c r="E1467" s="11"/>
      <c r="F1467" s="23"/>
      <c r="G1467" s="23"/>
      <c r="H1467" s="12"/>
      <c r="I1467" s="12"/>
      <c r="J1467" s="13"/>
      <c r="K1467" s="14"/>
      <c r="L1467" s="15"/>
      <c r="M1467" s="16"/>
      <c r="N1467" s="16"/>
      <c r="O1467" s="12"/>
      <c r="P1467" s="12"/>
      <c r="Q1467" s="12"/>
      <c r="R1467" s="18" t="b">
        <v>0</v>
      </c>
      <c r="S1467" s="18" t="b">
        <v>0</v>
      </c>
      <c r="T1467" s="18" t="b">
        <v>0</v>
      </c>
      <c r="U1467" s="18" t="b">
        <v>0</v>
      </c>
    </row>
    <row r="1468" spans="1:21" ht="12.75">
      <c r="A1468" s="8"/>
      <c r="B1468" s="19"/>
      <c r="C1468" s="22"/>
      <c r="D1468" s="10"/>
      <c r="E1468" s="11"/>
      <c r="F1468" s="23"/>
      <c r="G1468" s="23"/>
      <c r="H1468" s="12"/>
      <c r="I1468" s="12"/>
      <c r="J1468" s="13"/>
      <c r="K1468" s="14"/>
      <c r="L1468" s="15"/>
      <c r="M1468" s="16"/>
      <c r="N1468" s="16"/>
      <c r="O1468" s="12"/>
      <c r="P1468" s="12"/>
      <c r="Q1468" s="12"/>
      <c r="R1468" s="18" t="b">
        <v>0</v>
      </c>
      <c r="S1468" s="18" t="b">
        <v>0</v>
      </c>
      <c r="T1468" s="18" t="b">
        <v>0</v>
      </c>
      <c r="U1468" s="18" t="b">
        <v>0</v>
      </c>
    </row>
    <row r="1469" spans="1:21" ht="12.75">
      <c r="A1469" s="8"/>
      <c r="B1469" s="19"/>
      <c r="C1469" s="22"/>
      <c r="D1469" s="10"/>
      <c r="E1469" s="11"/>
      <c r="F1469" s="23"/>
      <c r="G1469" s="23"/>
      <c r="H1469" s="12"/>
      <c r="I1469" s="12"/>
      <c r="J1469" s="13"/>
      <c r="K1469" s="14"/>
      <c r="L1469" s="15"/>
      <c r="M1469" s="16"/>
      <c r="N1469" s="16"/>
      <c r="O1469" s="12"/>
      <c r="P1469" s="12"/>
      <c r="Q1469" s="12"/>
      <c r="R1469" s="18" t="b">
        <v>0</v>
      </c>
      <c r="S1469" s="18" t="b">
        <v>0</v>
      </c>
      <c r="T1469" s="18" t="b">
        <v>0</v>
      </c>
      <c r="U1469" s="18" t="b">
        <v>0</v>
      </c>
    </row>
    <row r="1470" spans="1:21" ht="12.75">
      <c r="A1470" s="8"/>
      <c r="B1470" s="19"/>
      <c r="C1470" s="22"/>
      <c r="D1470" s="10"/>
      <c r="E1470" s="11"/>
      <c r="F1470" s="23"/>
      <c r="G1470" s="23"/>
      <c r="H1470" s="12"/>
      <c r="I1470" s="12"/>
      <c r="J1470" s="13"/>
      <c r="K1470" s="14"/>
      <c r="L1470" s="15"/>
      <c r="M1470" s="16"/>
      <c r="N1470" s="16"/>
      <c r="O1470" s="12"/>
      <c r="P1470" s="12"/>
      <c r="Q1470" s="12"/>
      <c r="R1470" s="18" t="b">
        <v>0</v>
      </c>
      <c r="S1470" s="18" t="b">
        <v>0</v>
      </c>
      <c r="T1470" s="18" t="b">
        <v>0</v>
      </c>
      <c r="U1470" s="18" t="b">
        <v>0</v>
      </c>
    </row>
    <row r="1471" spans="1:21" ht="12.75">
      <c r="A1471" s="8"/>
      <c r="B1471" s="19"/>
      <c r="C1471" s="22"/>
      <c r="D1471" s="10"/>
      <c r="E1471" s="11"/>
      <c r="F1471" s="23"/>
      <c r="G1471" s="23"/>
      <c r="H1471" s="12"/>
      <c r="I1471" s="12"/>
      <c r="J1471" s="13"/>
      <c r="K1471" s="14"/>
      <c r="L1471" s="15"/>
      <c r="M1471" s="16"/>
      <c r="N1471" s="16"/>
      <c r="O1471" s="12"/>
      <c r="P1471" s="12"/>
      <c r="Q1471" s="12"/>
      <c r="R1471" s="18" t="b">
        <v>0</v>
      </c>
      <c r="S1471" s="18" t="b">
        <v>0</v>
      </c>
      <c r="T1471" s="18" t="b">
        <v>0</v>
      </c>
      <c r="U1471" s="18" t="b">
        <v>0</v>
      </c>
    </row>
    <row r="1472" spans="1:21" ht="12.75">
      <c r="A1472" s="8"/>
      <c r="B1472" s="19"/>
      <c r="C1472" s="22"/>
      <c r="D1472" s="10"/>
      <c r="E1472" s="11"/>
      <c r="F1472" s="23"/>
      <c r="G1472" s="23"/>
      <c r="H1472" s="12"/>
      <c r="I1472" s="12"/>
      <c r="J1472" s="13"/>
      <c r="K1472" s="14"/>
      <c r="L1472" s="15"/>
      <c r="M1472" s="16"/>
      <c r="N1472" s="16"/>
      <c r="O1472" s="12"/>
      <c r="P1472" s="12"/>
      <c r="Q1472" s="12"/>
      <c r="R1472" s="18" t="b">
        <v>0</v>
      </c>
      <c r="S1472" s="18" t="b">
        <v>0</v>
      </c>
      <c r="T1472" s="18" t="b">
        <v>0</v>
      </c>
      <c r="U1472" s="18" t="b">
        <v>0</v>
      </c>
    </row>
    <row r="1473" spans="1:21" ht="12.75">
      <c r="A1473" s="8"/>
      <c r="B1473" s="19"/>
      <c r="C1473" s="22"/>
      <c r="D1473" s="10"/>
      <c r="E1473" s="11"/>
      <c r="F1473" s="23"/>
      <c r="G1473" s="23"/>
      <c r="H1473" s="12"/>
      <c r="I1473" s="12"/>
      <c r="J1473" s="13"/>
      <c r="K1473" s="14"/>
      <c r="L1473" s="15"/>
      <c r="M1473" s="16"/>
      <c r="N1473" s="16"/>
      <c r="O1473" s="12"/>
      <c r="P1473" s="12"/>
      <c r="Q1473" s="12"/>
      <c r="R1473" s="18" t="b">
        <v>0</v>
      </c>
      <c r="S1473" s="18" t="b">
        <v>0</v>
      </c>
      <c r="T1473" s="18" t="b">
        <v>0</v>
      </c>
      <c r="U1473" s="18" t="b">
        <v>0</v>
      </c>
    </row>
    <row r="1474" spans="1:21" ht="12.75">
      <c r="A1474" s="8"/>
      <c r="B1474" s="19"/>
      <c r="C1474" s="22"/>
      <c r="D1474" s="10"/>
      <c r="E1474" s="11"/>
      <c r="F1474" s="23"/>
      <c r="G1474" s="23"/>
      <c r="H1474" s="12"/>
      <c r="I1474" s="12"/>
      <c r="J1474" s="13"/>
      <c r="K1474" s="14"/>
      <c r="L1474" s="15"/>
      <c r="M1474" s="16"/>
      <c r="N1474" s="16"/>
      <c r="O1474" s="12"/>
      <c r="P1474" s="12"/>
      <c r="Q1474" s="12"/>
      <c r="R1474" s="18" t="b">
        <v>0</v>
      </c>
      <c r="S1474" s="18" t="b">
        <v>0</v>
      </c>
      <c r="T1474" s="18" t="b">
        <v>0</v>
      </c>
      <c r="U1474" s="18" t="b">
        <v>0</v>
      </c>
    </row>
    <row r="1475" spans="1:21" ht="12.75">
      <c r="A1475" s="8"/>
      <c r="B1475" s="19"/>
      <c r="C1475" s="22"/>
      <c r="D1475" s="10"/>
      <c r="E1475" s="11"/>
      <c r="F1475" s="23"/>
      <c r="G1475" s="23"/>
      <c r="H1475" s="12"/>
      <c r="I1475" s="12"/>
      <c r="J1475" s="13"/>
      <c r="K1475" s="14"/>
      <c r="L1475" s="15"/>
      <c r="M1475" s="16"/>
      <c r="N1475" s="16"/>
      <c r="O1475" s="12"/>
      <c r="P1475" s="12"/>
      <c r="Q1475" s="12"/>
      <c r="R1475" s="18" t="b">
        <v>0</v>
      </c>
      <c r="S1475" s="18" t="b">
        <v>0</v>
      </c>
      <c r="T1475" s="18" t="b">
        <v>0</v>
      </c>
      <c r="U1475" s="18" t="b">
        <v>0</v>
      </c>
    </row>
    <row r="1476" spans="1:21" ht="12.75">
      <c r="A1476" s="8"/>
      <c r="B1476" s="19"/>
      <c r="C1476" s="22"/>
      <c r="D1476" s="10"/>
      <c r="E1476" s="11"/>
      <c r="F1476" s="23"/>
      <c r="G1476" s="23"/>
      <c r="H1476" s="12"/>
      <c r="I1476" s="12"/>
      <c r="J1476" s="13"/>
      <c r="K1476" s="14"/>
      <c r="L1476" s="15"/>
      <c r="M1476" s="16"/>
      <c r="N1476" s="16"/>
      <c r="O1476" s="12"/>
      <c r="P1476" s="12"/>
      <c r="Q1476" s="12"/>
      <c r="R1476" s="18" t="b">
        <v>0</v>
      </c>
      <c r="S1476" s="18" t="b">
        <v>0</v>
      </c>
      <c r="T1476" s="18" t="b">
        <v>0</v>
      </c>
      <c r="U1476" s="18" t="b">
        <v>0</v>
      </c>
    </row>
    <row r="1477" spans="1:21" ht="12.75">
      <c r="A1477" s="8"/>
      <c r="B1477" s="19"/>
      <c r="C1477" s="22"/>
      <c r="D1477" s="10"/>
      <c r="E1477" s="11"/>
      <c r="F1477" s="23"/>
      <c r="G1477" s="23"/>
      <c r="H1477" s="12"/>
      <c r="I1477" s="12"/>
      <c r="J1477" s="13"/>
      <c r="K1477" s="14"/>
      <c r="L1477" s="15"/>
      <c r="M1477" s="16"/>
      <c r="N1477" s="16"/>
      <c r="O1477" s="12"/>
      <c r="P1477" s="12"/>
      <c r="Q1477" s="12"/>
      <c r="R1477" s="18" t="b">
        <v>0</v>
      </c>
      <c r="S1477" s="18" t="b">
        <v>0</v>
      </c>
      <c r="T1477" s="18" t="b">
        <v>0</v>
      </c>
      <c r="U1477" s="18" t="b">
        <v>0</v>
      </c>
    </row>
    <row r="1478" spans="1:21" ht="12.75">
      <c r="A1478" s="8"/>
      <c r="B1478" s="19"/>
      <c r="C1478" s="22"/>
      <c r="D1478" s="10"/>
      <c r="E1478" s="11"/>
      <c r="F1478" s="23"/>
      <c r="G1478" s="23"/>
      <c r="H1478" s="12"/>
      <c r="I1478" s="12"/>
      <c r="J1478" s="13"/>
      <c r="K1478" s="14"/>
      <c r="L1478" s="15"/>
      <c r="M1478" s="16"/>
      <c r="N1478" s="16"/>
      <c r="O1478" s="12"/>
      <c r="P1478" s="12"/>
      <c r="Q1478" s="12"/>
      <c r="R1478" s="18" t="b">
        <v>0</v>
      </c>
      <c r="S1478" s="18" t="b">
        <v>0</v>
      </c>
      <c r="T1478" s="18" t="b">
        <v>0</v>
      </c>
      <c r="U1478" s="18" t="b">
        <v>0</v>
      </c>
    </row>
    <row r="1479" spans="1:21" ht="12.75">
      <c r="A1479" s="8"/>
      <c r="B1479" s="19"/>
      <c r="C1479" s="22"/>
      <c r="D1479" s="10"/>
      <c r="E1479" s="11"/>
      <c r="F1479" s="23"/>
      <c r="G1479" s="23"/>
      <c r="H1479" s="12"/>
      <c r="I1479" s="12"/>
      <c r="J1479" s="13"/>
      <c r="K1479" s="14"/>
      <c r="L1479" s="15"/>
      <c r="M1479" s="16"/>
      <c r="N1479" s="16"/>
      <c r="O1479" s="12"/>
      <c r="P1479" s="12"/>
      <c r="Q1479" s="12"/>
      <c r="R1479" s="18" t="b">
        <v>0</v>
      </c>
      <c r="S1479" s="18" t="b">
        <v>0</v>
      </c>
      <c r="T1479" s="18" t="b">
        <v>0</v>
      </c>
      <c r="U1479" s="18" t="b">
        <v>0</v>
      </c>
    </row>
    <row r="1480" spans="1:21" ht="12.75">
      <c r="A1480" s="8"/>
      <c r="B1480" s="19"/>
      <c r="C1480" s="22"/>
      <c r="D1480" s="10"/>
      <c r="E1480" s="11"/>
      <c r="F1480" s="23"/>
      <c r="G1480" s="23"/>
      <c r="H1480" s="12"/>
      <c r="I1480" s="12"/>
      <c r="J1480" s="13"/>
      <c r="K1480" s="14"/>
      <c r="L1480" s="15"/>
      <c r="M1480" s="16"/>
      <c r="N1480" s="16"/>
      <c r="O1480" s="12"/>
      <c r="P1480" s="12"/>
      <c r="Q1480" s="12"/>
      <c r="R1480" s="18" t="b">
        <v>0</v>
      </c>
      <c r="S1480" s="18" t="b">
        <v>0</v>
      </c>
      <c r="T1480" s="18" t="b">
        <v>0</v>
      </c>
      <c r="U1480" s="18" t="b">
        <v>0</v>
      </c>
    </row>
    <row r="1481" spans="1:21" ht="12.75">
      <c r="A1481" s="8"/>
      <c r="B1481" s="19"/>
      <c r="C1481" s="22"/>
      <c r="D1481" s="10"/>
      <c r="E1481" s="11"/>
      <c r="F1481" s="23"/>
      <c r="G1481" s="23"/>
      <c r="H1481" s="12"/>
      <c r="I1481" s="12"/>
      <c r="J1481" s="13"/>
      <c r="K1481" s="14"/>
      <c r="L1481" s="15"/>
      <c r="M1481" s="16"/>
      <c r="N1481" s="16"/>
      <c r="O1481" s="12"/>
      <c r="P1481" s="12"/>
      <c r="Q1481" s="12"/>
      <c r="R1481" s="18" t="b">
        <v>0</v>
      </c>
      <c r="S1481" s="18" t="b">
        <v>0</v>
      </c>
      <c r="T1481" s="18" t="b">
        <v>0</v>
      </c>
      <c r="U1481" s="18" t="b">
        <v>0</v>
      </c>
    </row>
    <row r="1482" spans="1:21" ht="12.75">
      <c r="A1482" s="8"/>
      <c r="B1482" s="19"/>
      <c r="C1482" s="22"/>
      <c r="D1482" s="10"/>
      <c r="E1482" s="11"/>
      <c r="F1482" s="23"/>
      <c r="G1482" s="23"/>
      <c r="H1482" s="12"/>
      <c r="I1482" s="12"/>
      <c r="J1482" s="13"/>
      <c r="K1482" s="14"/>
      <c r="L1482" s="15"/>
      <c r="M1482" s="16"/>
      <c r="N1482" s="16"/>
      <c r="O1482" s="12"/>
      <c r="P1482" s="12"/>
      <c r="Q1482" s="12"/>
      <c r="R1482" s="18" t="b">
        <v>0</v>
      </c>
      <c r="S1482" s="18" t="b">
        <v>0</v>
      </c>
      <c r="T1482" s="18" t="b">
        <v>0</v>
      </c>
      <c r="U1482" s="18" t="b">
        <v>0</v>
      </c>
    </row>
    <row r="1483" spans="1:21" ht="12.75">
      <c r="A1483" s="8"/>
      <c r="B1483" s="19"/>
      <c r="C1483" s="22"/>
      <c r="D1483" s="10"/>
      <c r="E1483" s="11"/>
      <c r="F1483" s="23"/>
      <c r="G1483" s="23"/>
      <c r="H1483" s="12"/>
      <c r="I1483" s="12"/>
      <c r="J1483" s="13"/>
      <c r="K1483" s="14"/>
      <c r="L1483" s="15"/>
      <c r="M1483" s="16"/>
      <c r="N1483" s="16"/>
      <c r="O1483" s="12"/>
      <c r="P1483" s="12"/>
      <c r="Q1483" s="12"/>
      <c r="R1483" s="18" t="b">
        <v>0</v>
      </c>
      <c r="S1483" s="18" t="b">
        <v>0</v>
      </c>
      <c r="T1483" s="18" t="b">
        <v>0</v>
      </c>
      <c r="U1483" s="18" t="b">
        <v>0</v>
      </c>
    </row>
    <row r="1484" spans="1:21" ht="12.75">
      <c r="A1484" s="8"/>
      <c r="B1484" s="19"/>
      <c r="C1484" s="22"/>
      <c r="D1484" s="10"/>
      <c r="E1484" s="11"/>
      <c r="F1484" s="23"/>
      <c r="G1484" s="23"/>
      <c r="H1484" s="12"/>
      <c r="I1484" s="12"/>
      <c r="J1484" s="13"/>
      <c r="K1484" s="14"/>
      <c r="L1484" s="15"/>
      <c r="M1484" s="16"/>
      <c r="N1484" s="16"/>
      <c r="O1484" s="12"/>
      <c r="P1484" s="12"/>
      <c r="Q1484" s="12"/>
      <c r="R1484" s="18" t="b">
        <v>0</v>
      </c>
      <c r="S1484" s="18" t="b">
        <v>0</v>
      </c>
      <c r="T1484" s="18" t="b">
        <v>0</v>
      </c>
      <c r="U1484" s="18" t="b">
        <v>0</v>
      </c>
    </row>
    <row r="1485" spans="1:21" ht="12.75">
      <c r="A1485" s="8"/>
      <c r="B1485" s="19"/>
      <c r="C1485" s="22"/>
      <c r="D1485" s="10"/>
      <c r="E1485" s="11"/>
      <c r="F1485" s="23"/>
      <c r="G1485" s="23"/>
      <c r="H1485" s="12"/>
      <c r="I1485" s="12"/>
      <c r="J1485" s="13"/>
      <c r="K1485" s="14"/>
      <c r="L1485" s="15"/>
      <c r="M1485" s="16"/>
      <c r="N1485" s="16"/>
      <c r="O1485" s="12"/>
      <c r="P1485" s="12"/>
      <c r="Q1485" s="12"/>
      <c r="R1485" s="18" t="b">
        <v>0</v>
      </c>
      <c r="S1485" s="18" t="b">
        <v>0</v>
      </c>
      <c r="T1485" s="18" t="b">
        <v>0</v>
      </c>
      <c r="U1485" s="18" t="b">
        <v>0</v>
      </c>
    </row>
    <row r="1486" spans="1:21" ht="12.75">
      <c r="A1486" s="8"/>
      <c r="B1486" s="19"/>
      <c r="C1486" s="22"/>
      <c r="D1486" s="10"/>
      <c r="E1486" s="11"/>
      <c r="F1486" s="23"/>
      <c r="G1486" s="23"/>
      <c r="H1486" s="12"/>
      <c r="I1486" s="12"/>
      <c r="J1486" s="13"/>
      <c r="K1486" s="14"/>
      <c r="L1486" s="15"/>
      <c r="M1486" s="16"/>
      <c r="N1486" s="16"/>
      <c r="O1486" s="12"/>
      <c r="P1486" s="12"/>
      <c r="Q1486" s="12"/>
      <c r="R1486" s="18" t="b">
        <v>0</v>
      </c>
      <c r="S1486" s="18" t="b">
        <v>0</v>
      </c>
      <c r="T1486" s="18" t="b">
        <v>0</v>
      </c>
      <c r="U1486" s="18" t="b">
        <v>0</v>
      </c>
    </row>
    <row r="1487" spans="1:21" ht="12.75">
      <c r="A1487" s="8"/>
      <c r="B1487" s="19"/>
      <c r="C1487" s="22"/>
      <c r="D1487" s="10"/>
      <c r="E1487" s="11"/>
      <c r="F1487" s="23"/>
      <c r="G1487" s="23"/>
      <c r="H1487" s="12"/>
      <c r="I1487" s="12"/>
      <c r="J1487" s="13"/>
      <c r="K1487" s="14"/>
      <c r="L1487" s="15"/>
      <c r="M1487" s="16"/>
      <c r="N1487" s="16"/>
      <c r="O1487" s="12"/>
      <c r="P1487" s="12"/>
      <c r="Q1487" s="12"/>
      <c r="R1487" s="18" t="b">
        <v>0</v>
      </c>
      <c r="S1487" s="18" t="b">
        <v>0</v>
      </c>
      <c r="T1487" s="18" t="b">
        <v>0</v>
      </c>
      <c r="U1487" s="18" t="b">
        <v>0</v>
      </c>
    </row>
    <row r="1488" spans="1:21" ht="12.75">
      <c r="A1488" s="8"/>
      <c r="B1488" s="19"/>
      <c r="C1488" s="22"/>
      <c r="D1488" s="10"/>
      <c r="E1488" s="11"/>
      <c r="F1488" s="23"/>
      <c r="G1488" s="23"/>
      <c r="H1488" s="12"/>
      <c r="I1488" s="12"/>
      <c r="J1488" s="13"/>
      <c r="K1488" s="14"/>
      <c r="L1488" s="15"/>
      <c r="M1488" s="16"/>
      <c r="N1488" s="16"/>
      <c r="O1488" s="12"/>
      <c r="P1488" s="12"/>
      <c r="Q1488" s="12"/>
      <c r="R1488" s="18" t="b">
        <v>0</v>
      </c>
      <c r="S1488" s="18" t="b">
        <v>0</v>
      </c>
      <c r="T1488" s="18" t="b">
        <v>0</v>
      </c>
      <c r="U1488" s="18" t="b">
        <v>0</v>
      </c>
    </row>
    <row r="1489" spans="1:21" ht="12.75">
      <c r="A1489" s="8"/>
      <c r="B1489" s="19"/>
      <c r="C1489" s="22"/>
      <c r="D1489" s="10"/>
      <c r="E1489" s="11"/>
      <c r="F1489" s="23"/>
      <c r="G1489" s="23"/>
      <c r="H1489" s="12"/>
      <c r="I1489" s="12"/>
      <c r="J1489" s="13"/>
      <c r="K1489" s="14"/>
      <c r="L1489" s="15"/>
      <c r="M1489" s="16"/>
      <c r="N1489" s="16"/>
      <c r="O1489" s="12"/>
      <c r="P1489" s="12"/>
      <c r="Q1489" s="12"/>
      <c r="R1489" s="18" t="b">
        <v>0</v>
      </c>
      <c r="S1489" s="18" t="b">
        <v>0</v>
      </c>
      <c r="T1489" s="18" t="b">
        <v>0</v>
      </c>
      <c r="U1489" s="18" t="b">
        <v>0</v>
      </c>
    </row>
    <row r="1490" spans="1:21" ht="12.75">
      <c r="A1490" s="8"/>
      <c r="B1490" s="19"/>
      <c r="C1490" s="22"/>
      <c r="D1490" s="10"/>
      <c r="E1490" s="11"/>
      <c r="F1490" s="23"/>
      <c r="G1490" s="23"/>
      <c r="H1490" s="12"/>
      <c r="I1490" s="12"/>
      <c r="J1490" s="13"/>
      <c r="K1490" s="14"/>
      <c r="L1490" s="15"/>
      <c r="M1490" s="16"/>
      <c r="N1490" s="16"/>
      <c r="O1490" s="12"/>
      <c r="P1490" s="12"/>
      <c r="Q1490" s="12"/>
      <c r="R1490" s="18" t="b">
        <v>0</v>
      </c>
      <c r="S1490" s="18" t="b">
        <v>0</v>
      </c>
      <c r="T1490" s="18" t="b">
        <v>0</v>
      </c>
      <c r="U1490" s="18" t="b">
        <v>0</v>
      </c>
    </row>
    <row r="1491" spans="1:21" ht="12.75">
      <c r="A1491" s="8"/>
      <c r="B1491" s="19"/>
      <c r="C1491" s="22"/>
      <c r="D1491" s="10"/>
      <c r="E1491" s="11"/>
      <c r="F1491" s="23"/>
      <c r="G1491" s="23"/>
      <c r="H1491" s="12"/>
      <c r="I1491" s="12"/>
      <c r="J1491" s="13"/>
      <c r="K1491" s="14"/>
      <c r="L1491" s="15"/>
      <c r="M1491" s="16"/>
      <c r="N1491" s="16"/>
      <c r="O1491" s="12"/>
      <c r="P1491" s="12"/>
      <c r="Q1491" s="12"/>
      <c r="R1491" s="18" t="b">
        <v>0</v>
      </c>
      <c r="S1491" s="18" t="b">
        <v>0</v>
      </c>
      <c r="T1491" s="18" t="b">
        <v>0</v>
      </c>
      <c r="U1491" s="18" t="b">
        <v>0</v>
      </c>
    </row>
    <row r="1492" spans="1:21" ht="12.75">
      <c r="A1492" s="8"/>
      <c r="B1492" s="19"/>
      <c r="C1492" s="22"/>
      <c r="D1492" s="10"/>
      <c r="E1492" s="11"/>
      <c r="F1492" s="23"/>
      <c r="G1492" s="23"/>
      <c r="H1492" s="12"/>
      <c r="I1492" s="12"/>
      <c r="J1492" s="13"/>
      <c r="K1492" s="14"/>
      <c r="L1492" s="15"/>
      <c r="M1492" s="16"/>
      <c r="N1492" s="16"/>
      <c r="O1492" s="12"/>
      <c r="P1492" s="12"/>
      <c r="Q1492" s="12"/>
      <c r="R1492" s="18" t="b">
        <v>0</v>
      </c>
      <c r="S1492" s="18" t="b">
        <v>0</v>
      </c>
      <c r="T1492" s="18" t="b">
        <v>0</v>
      </c>
      <c r="U1492" s="18" t="b">
        <v>0</v>
      </c>
    </row>
    <row r="1493" spans="1:21" ht="12.75">
      <c r="A1493" s="8"/>
      <c r="B1493" s="19"/>
      <c r="C1493" s="22"/>
      <c r="D1493" s="10"/>
      <c r="E1493" s="11"/>
      <c r="F1493" s="23"/>
      <c r="G1493" s="23"/>
      <c r="H1493" s="12"/>
      <c r="I1493" s="12"/>
      <c r="J1493" s="13"/>
      <c r="K1493" s="14"/>
      <c r="L1493" s="15"/>
      <c r="M1493" s="16"/>
      <c r="N1493" s="16"/>
      <c r="O1493" s="12"/>
      <c r="P1493" s="12"/>
      <c r="Q1493" s="12"/>
      <c r="R1493" s="18" t="b">
        <v>0</v>
      </c>
      <c r="S1493" s="18" t="b">
        <v>0</v>
      </c>
      <c r="T1493" s="18" t="b">
        <v>0</v>
      </c>
      <c r="U1493" s="18" t="b">
        <v>0</v>
      </c>
    </row>
    <row r="1494" spans="1:21" ht="12.75">
      <c r="A1494" s="8"/>
      <c r="B1494" s="19"/>
      <c r="C1494" s="22"/>
      <c r="D1494" s="10"/>
      <c r="E1494" s="11"/>
      <c r="F1494" s="23"/>
      <c r="G1494" s="23"/>
      <c r="H1494" s="12"/>
      <c r="I1494" s="12"/>
      <c r="J1494" s="13"/>
      <c r="K1494" s="14"/>
      <c r="L1494" s="15"/>
      <c r="M1494" s="16"/>
      <c r="N1494" s="16"/>
      <c r="O1494" s="12"/>
      <c r="P1494" s="12"/>
      <c r="Q1494" s="12"/>
      <c r="R1494" s="18" t="b">
        <v>0</v>
      </c>
      <c r="S1494" s="18" t="b">
        <v>0</v>
      </c>
      <c r="T1494" s="18" t="b">
        <v>0</v>
      </c>
      <c r="U1494" s="18" t="b">
        <v>0</v>
      </c>
    </row>
    <row r="1495" spans="1:21" ht="12.75">
      <c r="A1495" s="8"/>
      <c r="B1495" s="19"/>
      <c r="C1495" s="22"/>
      <c r="D1495" s="10"/>
      <c r="E1495" s="11"/>
      <c r="F1495" s="23"/>
      <c r="G1495" s="23"/>
      <c r="H1495" s="12"/>
      <c r="I1495" s="12"/>
      <c r="J1495" s="13"/>
      <c r="K1495" s="14"/>
      <c r="L1495" s="15"/>
      <c r="M1495" s="16"/>
      <c r="N1495" s="16"/>
      <c r="O1495" s="12"/>
      <c r="P1495" s="12"/>
      <c r="Q1495" s="12"/>
      <c r="R1495" s="18" t="b">
        <v>0</v>
      </c>
      <c r="S1495" s="18" t="b">
        <v>0</v>
      </c>
      <c r="T1495" s="18" t="b">
        <v>0</v>
      </c>
      <c r="U1495" s="18" t="b">
        <v>0</v>
      </c>
    </row>
    <row r="1496" spans="1:21" ht="12.75">
      <c r="A1496" s="8"/>
      <c r="B1496" s="19"/>
      <c r="C1496" s="22"/>
      <c r="D1496" s="10"/>
      <c r="E1496" s="11"/>
      <c r="F1496" s="23"/>
      <c r="G1496" s="23"/>
      <c r="H1496" s="12"/>
      <c r="I1496" s="12"/>
      <c r="J1496" s="13"/>
      <c r="K1496" s="14"/>
      <c r="L1496" s="15"/>
      <c r="M1496" s="16"/>
      <c r="N1496" s="16"/>
      <c r="O1496" s="12"/>
      <c r="P1496" s="12"/>
      <c r="Q1496" s="12"/>
      <c r="R1496" s="18" t="b">
        <v>0</v>
      </c>
      <c r="S1496" s="18" t="b">
        <v>0</v>
      </c>
      <c r="T1496" s="18" t="b">
        <v>0</v>
      </c>
      <c r="U1496" s="18" t="b">
        <v>0</v>
      </c>
    </row>
    <row r="1497" spans="1:21" ht="12.75">
      <c r="A1497" s="8"/>
      <c r="B1497" s="19"/>
      <c r="C1497" s="22"/>
      <c r="D1497" s="10"/>
      <c r="E1497" s="11"/>
      <c r="F1497" s="23"/>
      <c r="G1497" s="23"/>
      <c r="H1497" s="12"/>
      <c r="I1497" s="12"/>
      <c r="J1497" s="13"/>
      <c r="K1497" s="14"/>
      <c r="L1497" s="15"/>
      <c r="M1497" s="16"/>
      <c r="N1497" s="16"/>
      <c r="O1497" s="12"/>
      <c r="P1497" s="12"/>
      <c r="Q1497" s="12"/>
      <c r="R1497" s="18" t="b">
        <v>0</v>
      </c>
      <c r="S1497" s="18" t="b">
        <v>0</v>
      </c>
      <c r="T1497" s="18" t="b">
        <v>0</v>
      </c>
      <c r="U1497" s="18" t="b">
        <v>0</v>
      </c>
    </row>
    <row r="1498" spans="1:21" ht="12.75">
      <c r="A1498" s="8"/>
      <c r="B1498" s="19"/>
      <c r="C1498" s="22"/>
      <c r="D1498" s="10"/>
      <c r="E1498" s="11"/>
      <c r="F1498" s="23"/>
      <c r="G1498" s="23"/>
      <c r="H1498" s="12"/>
      <c r="I1498" s="12"/>
      <c r="J1498" s="13"/>
      <c r="K1498" s="14"/>
      <c r="L1498" s="15"/>
      <c r="M1498" s="16"/>
      <c r="N1498" s="16"/>
      <c r="O1498" s="12"/>
      <c r="P1498" s="12"/>
      <c r="Q1498" s="12"/>
      <c r="R1498" s="18" t="b">
        <v>0</v>
      </c>
      <c r="S1498" s="18" t="b">
        <v>0</v>
      </c>
      <c r="T1498" s="18" t="b">
        <v>0</v>
      </c>
      <c r="U1498" s="18" t="b">
        <v>0</v>
      </c>
    </row>
    <row r="1499" spans="1:21" ht="12.75">
      <c r="A1499" s="8"/>
      <c r="B1499" s="19"/>
      <c r="C1499" s="22"/>
      <c r="D1499" s="10"/>
      <c r="E1499" s="11"/>
      <c r="F1499" s="23"/>
      <c r="G1499" s="23"/>
      <c r="H1499" s="12"/>
      <c r="I1499" s="12"/>
      <c r="J1499" s="13"/>
      <c r="K1499" s="14"/>
      <c r="L1499" s="15"/>
      <c r="M1499" s="16"/>
      <c r="N1499" s="16"/>
      <c r="O1499" s="12"/>
      <c r="P1499" s="12"/>
      <c r="Q1499" s="12"/>
      <c r="R1499" s="18" t="b">
        <v>0</v>
      </c>
      <c r="S1499" s="18" t="b">
        <v>0</v>
      </c>
      <c r="T1499" s="18" t="b">
        <v>0</v>
      </c>
      <c r="U1499" s="18" t="b">
        <v>0</v>
      </c>
    </row>
    <row r="1500" spans="1:21" ht="12.75">
      <c r="A1500" s="8"/>
      <c r="B1500" s="19"/>
      <c r="C1500" s="22"/>
      <c r="D1500" s="10"/>
      <c r="E1500" s="11"/>
      <c r="F1500" s="23"/>
      <c r="G1500" s="23"/>
      <c r="H1500" s="12"/>
      <c r="I1500" s="12"/>
      <c r="J1500" s="13"/>
      <c r="K1500" s="14"/>
      <c r="L1500" s="15"/>
      <c r="M1500" s="16"/>
      <c r="N1500" s="16"/>
      <c r="O1500" s="12"/>
      <c r="P1500" s="12"/>
      <c r="Q1500" s="12"/>
      <c r="R1500" s="18" t="b">
        <v>0</v>
      </c>
      <c r="S1500" s="18" t="b">
        <v>0</v>
      </c>
      <c r="T1500" s="18" t="b">
        <v>0</v>
      </c>
      <c r="U1500" s="18" t="b">
        <v>0</v>
      </c>
    </row>
    <row r="1501" spans="1:21" ht="12.75">
      <c r="A1501" s="8"/>
      <c r="B1501" s="19"/>
      <c r="C1501" s="22"/>
      <c r="D1501" s="10"/>
      <c r="E1501" s="11"/>
      <c r="F1501" s="23"/>
      <c r="G1501" s="23"/>
      <c r="H1501" s="12"/>
      <c r="I1501" s="12"/>
      <c r="J1501" s="13"/>
      <c r="K1501" s="14"/>
      <c r="L1501" s="15"/>
      <c r="M1501" s="16"/>
      <c r="N1501" s="16"/>
      <c r="O1501" s="12"/>
      <c r="P1501" s="12"/>
      <c r="Q1501" s="12"/>
      <c r="R1501" s="18" t="b">
        <v>0</v>
      </c>
      <c r="S1501" s="18" t="b">
        <v>0</v>
      </c>
      <c r="T1501" s="18" t="b">
        <v>0</v>
      </c>
      <c r="U1501" s="18" t="b">
        <v>0</v>
      </c>
    </row>
    <row r="1502" spans="1:21" ht="12.75">
      <c r="A1502" s="8"/>
      <c r="B1502" s="19"/>
      <c r="C1502" s="22"/>
      <c r="D1502" s="10"/>
      <c r="E1502" s="11"/>
      <c r="F1502" s="23"/>
      <c r="G1502" s="23"/>
      <c r="H1502" s="12"/>
      <c r="I1502" s="12"/>
      <c r="J1502" s="13"/>
      <c r="K1502" s="14"/>
      <c r="L1502" s="15"/>
      <c r="M1502" s="16"/>
      <c r="N1502" s="16"/>
      <c r="O1502" s="12"/>
      <c r="P1502" s="12"/>
      <c r="Q1502" s="12"/>
      <c r="R1502" s="18" t="b">
        <v>0</v>
      </c>
      <c r="S1502" s="18" t="b">
        <v>0</v>
      </c>
      <c r="T1502" s="18" t="b">
        <v>0</v>
      </c>
      <c r="U1502" s="18" t="b">
        <v>0</v>
      </c>
    </row>
    <row r="1503" spans="1:21" ht="12.75">
      <c r="A1503" s="8"/>
      <c r="B1503" s="19"/>
      <c r="C1503" s="22"/>
      <c r="D1503" s="10"/>
      <c r="E1503" s="11"/>
      <c r="F1503" s="23"/>
      <c r="G1503" s="23"/>
      <c r="H1503" s="12"/>
      <c r="I1503" s="12"/>
      <c r="J1503" s="13"/>
      <c r="K1503" s="14"/>
      <c r="L1503" s="15"/>
      <c r="M1503" s="16"/>
      <c r="N1503" s="16"/>
      <c r="O1503" s="12"/>
      <c r="P1503" s="12"/>
      <c r="Q1503" s="12"/>
      <c r="R1503" s="18" t="b">
        <v>0</v>
      </c>
      <c r="S1503" s="18" t="b">
        <v>0</v>
      </c>
      <c r="T1503" s="18" t="b">
        <v>0</v>
      </c>
      <c r="U1503" s="18" t="b">
        <v>0</v>
      </c>
    </row>
    <row r="1504" spans="1:21" ht="12.75">
      <c r="A1504" s="8"/>
      <c r="B1504" s="19"/>
      <c r="C1504" s="22"/>
      <c r="D1504" s="10"/>
      <c r="E1504" s="11"/>
      <c r="F1504" s="23"/>
      <c r="G1504" s="23"/>
      <c r="H1504" s="12"/>
      <c r="I1504" s="12"/>
      <c r="J1504" s="13"/>
      <c r="K1504" s="14"/>
      <c r="L1504" s="15"/>
      <c r="M1504" s="16"/>
      <c r="N1504" s="16"/>
      <c r="O1504" s="12"/>
      <c r="P1504" s="12"/>
      <c r="Q1504" s="12"/>
      <c r="R1504" s="18" t="b">
        <v>0</v>
      </c>
      <c r="S1504" s="18" t="b">
        <v>0</v>
      </c>
      <c r="T1504" s="18" t="b">
        <v>0</v>
      </c>
      <c r="U1504" s="18" t="b">
        <v>0</v>
      </c>
    </row>
    <row r="1505" spans="1:21" ht="12.75">
      <c r="A1505" s="8"/>
      <c r="B1505" s="19"/>
      <c r="C1505" s="22"/>
      <c r="D1505" s="10"/>
      <c r="E1505" s="11"/>
      <c r="F1505" s="23"/>
      <c r="G1505" s="23"/>
      <c r="H1505" s="12"/>
      <c r="I1505" s="12"/>
      <c r="J1505" s="13"/>
      <c r="K1505" s="14"/>
      <c r="L1505" s="15"/>
      <c r="M1505" s="16"/>
      <c r="N1505" s="16"/>
      <c r="O1505" s="12"/>
      <c r="P1505" s="12"/>
      <c r="Q1505" s="12"/>
      <c r="R1505" s="18" t="b">
        <v>0</v>
      </c>
      <c r="S1505" s="18" t="b">
        <v>0</v>
      </c>
      <c r="T1505" s="18" t="b">
        <v>0</v>
      </c>
      <c r="U1505" s="18" t="b">
        <v>0</v>
      </c>
    </row>
    <row r="1506" spans="1:21" ht="12.75">
      <c r="A1506" s="8"/>
      <c r="B1506" s="19"/>
      <c r="C1506" s="22"/>
      <c r="D1506" s="10"/>
      <c r="E1506" s="11"/>
      <c r="F1506" s="23"/>
      <c r="G1506" s="23"/>
      <c r="H1506" s="12"/>
      <c r="I1506" s="12"/>
      <c r="J1506" s="13"/>
      <c r="K1506" s="14"/>
      <c r="L1506" s="15"/>
      <c r="M1506" s="16"/>
      <c r="N1506" s="16"/>
      <c r="O1506" s="12"/>
      <c r="P1506" s="12"/>
      <c r="Q1506" s="12"/>
      <c r="R1506" s="18" t="b">
        <v>0</v>
      </c>
      <c r="S1506" s="18" t="b">
        <v>0</v>
      </c>
      <c r="T1506" s="18" t="b">
        <v>0</v>
      </c>
      <c r="U1506" s="18" t="b">
        <v>0</v>
      </c>
    </row>
    <row r="1507" spans="1:21" ht="12.75">
      <c r="A1507" s="8"/>
      <c r="B1507" s="19"/>
      <c r="C1507" s="22"/>
      <c r="D1507" s="10"/>
      <c r="E1507" s="11"/>
      <c r="F1507" s="23"/>
      <c r="G1507" s="23"/>
      <c r="H1507" s="12"/>
      <c r="I1507" s="12"/>
      <c r="J1507" s="13"/>
      <c r="K1507" s="14"/>
      <c r="L1507" s="15"/>
      <c r="M1507" s="16"/>
      <c r="N1507" s="16"/>
      <c r="O1507" s="12"/>
      <c r="P1507" s="12"/>
      <c r="Q1507" s="12"/>
      <c r="R1507" s="18" t="b">
        <v>0</v>
      </c>
      <c r="S1507" s="18" t="b">
        <v>0</v>
      </c>
      <c r="T1507" s="18" t="b">
        <v>0</v>
      </c>
      <c r="U1507" s="18" t="b">
        <v>0</v>
      </c>
    </row>
    <row r="1508" spans="1:21" ht="12.75">
      <c r="A1508" s="8"/>
      <c r="B1508" s="19"/>
      <c r="C1508" s="22"/>
      <c r="D1508" s="10"/>
      <c r="E1508" s="11"/>
      <c r="F1508" s="23"/>
      <c r="G1508" s="23"/>
      <c r="H1508" s="12"/>
      <c r="I1508" s="12"/>
      <c r="J1508" s="13"/>
      <c r="K1508" s="14"/>
      <c r="L1508" s="15"/>
      <c r="M1508" s="16"/>
      <c r="N1508" s="16"/>
      <c r="O1508" s="12"/>
      <c r="P1508" s="12"/>
      <c r="Q1508" s="12"/>
      <c r="R1508" s="18" t="b">
        <v>0</v>
      </c>
      <c r="S1508" s="18" t="b">
        <v>0</v>
      </c>
      <c r="T1508" s="18" t="b">
        <v>0</v>
      </c>
      <c r="U1508" s="18" t="b">
        <v>0</v>
      </c>
    </row>
    <row r="1509" spans="1:21" ht="12.75">
      <c r="A1509" s="8"/>
      <c r="B1509" s="19"/>
      <c r="C1509" s="22"/>
      <c r="D1509" s="10"/>
      <c r="E1509" s="11"/>
      <c r="F1509" s="23"/>
      <c r="G1509" s="23"/>
      <c r="H1509" s="12"/>
      <c r="I1509" s="12"/>
      <c r="J1509" s="13"/>
      <c r="K1509" s="14"/>
      <c r="L1509" s="15"/>
      <c r="M1509" s="16"/>
      <c r="N1509" s="16"/>
      <c r="O1509" s="12"/>
      <c r="P1509" s="12"/>
      <c r="Q1509" s="12"/>
      <c r="R1509" s="18" t="b">
        <v>0</v>
      </c>
      <c r="S1509" s="18" t="b">
        <v>0</v>
      </c>
      <c r="T1509" s="18" t="b">
        <v>0</v>
      </c>
      <c r="U1509" s="18" t="b">
        <v>0</v>
      </c>
    </row>
    <row r="1510" spans="1:21" ht="12.75">
      <c r="A1510" s="8"/>
      <c r="B1510" s="19"/>
      <c r="C1510" s="22"/>
      <c r="D1510" s="10"/>
      <c r="E1510" s="11"/>
      <c r="F1510" s="23"/>
      <c r="G1510" s="23"/>
      <c r="H1510" s="12"/>
      <c r="I1510" s="12"/>
      <c r="J1510" s="13"/>
      <c r="K1510" s="14"/>
      <c r="L1510" s="15"/>
      <c r="M1510" s="16"/>
      <c r="N1510" s="16"/>
      <c r="O1510" s="12"/>
      <c r="P1510" s="12"/>
      <c r="Q1510" s="12"/>
      <c r="R1510" s="18" t="b">
        <v>0</v>
      </c>
      <c r="S1510" s="18" t="b">
        <v>0</v>
      </c>
      <c r="T1510" s="18" t="b">
        <v>0</v>
      </c>
      <c r="U1510" s="18" t="b">
        <v>0</v>
      </c>
    </row>
    <row r="1511" spans="1:21" ht="12.75">
      <c r="A1511" s="8"/>
      <c r="B1511" s="19"/>
      <c r="C1511" s="22"/>
      <c r="D1511" s="10"/>
      <c r="E1511" s="11"/>
      <c r="F1511" s="23"/>
      <c r="G1511" s="23"/>
      <c r="H1511" s="12"/>
      <c r="I1511" s="12"/>
      <c r="J1511" s="13"/>
      <c r="K1511" s="14"/>
      <c r="L1511" s="15"/>
      <c r="M1511" s="16"/>
      <c r="N1511" s="16"/>
      <c r="O1511" s="12"/>
      <c r="P1511" s="12"/>
      <c r="Q1511" s="12"/>
      <c r="R1511" s="18" t="b">
        <v>0</v>
      </c>
      <c r="S1511" s="18" t="b">
        <v>0</v>
      </c>
      <c r="T1511" s="18" t="b">
        <v>0</v>
      </c>
      <c r="U1511" s="18" t="b">
        <v>0</v>
      </c>
    </row>
    <row r="1512" spans="1:21" ht="12.75">
      <c r="A1512" s="8"/>
      <c r="B1512" s="19"/>
      <c r="C1512" s="22"/>
      <c r="D1512" s="10"/>
      <c r="E1512" s="11"/>
      <c r="F1512" s="23"/>
      <c r="G1512" s="23"/>
      <c r="H1512" s="12"/>
      <c r="I1512" s="12"/>
      <c r="J1512" s="13"/>
      <c r="K1512" s="14"/>
      <c r="L1512" s="15"/>
      <c r="M1512" s="16"/>
      <c r="N1512" s="16"/>
      <c r="O1512" s="12"/>
      <c r="P1512" s="12"/>
      <c r="Q1512" s="12"/>
      <c r="R1512" s="18" t="b">
        <v>0</v>
      </c>
      <c r="S1512" s="18" t="b">
        <v>0</v>
      </c>
      <c r="T1512" s="18" t="b">
        <v>0</v>
      </c>
      <c r="U1512" s="18" t="b">
        <v>0</v>
      </c>
    </row>
    <row r="1513" spans="1:21" ht="12.75">
      <c r="A1513" s="8"/>
      <c r="B1513" s="19"/>
      <c r="C1513" s="22"/>
      <c r="D1513" s="10"/>
      <c r="E1513" s="11"/>
      <c r="F1513" s="23"/>
      <c r="G1513" s="23"/>
      <c r="H1513" s="12"/>
      <c r="I1513" s="12"/>
      <c r="J1513" s="13"/>
      <c r="K1513" s="14"/>
      <c r="L1513" s="15"/>
      <c r="M1513" s="16"/>
      <c r="N1513" s="16"/>
      <c r="O1513" s="12"/>
      <c r="P1513" s="12"/>
      <c r="Q1513" s="12"/>
      <c r="R1513" s="18" t="b">
        <v>0</v>
      </c>
      <c r="S1513" s="18" t="b">
        <v>0</v>
      </c>
      <c r="T1513" s="18" t="b">
        <v>0</v>
      </c>
      <c r="U1513" s="18" t="b">
        <v>0</v>
      </c>
    </row>
    <row r="1514" spans="1:21" ht="12.75">
      <c r="A1514" s="8"/>
      <c r="B1514" s="19"/>
      <c r="C1514" s="22"/>
      <c r="D1514" s="10"/>
      <c r="E1514" s="11"/>
      <c r="F1514" s="23"/>
      <c r="G1514" s="23"/>
      <c r="H1514" s="12"/>
      <c r="I1514" s="12"/>
      <c r="J1514" s="13"/>
      <c r="K1514" s="14"/>
      <c r="L1514" s="15"/>
      <c r="M1514" s="16"/>
      <c r="N1514" s="16"/>
      <c r="O1514" s="12"/>
      <c r="P1514" s="12"/>
      <c r="Q1514" s="12"/>
      <c r="R1514" s="18" t="b">
        <v>0</v>
      </c>
      <c r="S1514" s="18" t="b">
        <v>0</v>
      </c>
      <c r="T1514" s="18" t="b">
        <v>0</v>
      </c>
      <c r="U1514" s="18" t="b">
        <v>0</v>
      </c>
    </row>
    <row r="1515" spans="1:21" ht="12.75">
      <c r="A1515" s="8"/>
      <c r="B1515" s="19"/>
      <c r="C1515" s="22"/>
      <c r="D1515" s="10"/>
      <c r="E1515" s="11"/>
      <c r="F1515" s="23"/>
      <c r="G1515" s="23"/>
      <c r="H1515" s="12"/>
      <c r="I1515" s="12"/>
      <c r="J1515" s="13"/>
      <c r="K1515" s="14"/>
      <c r="L1515" s="15"/>
      <c r="M1515" s="16"/>
      <c r="N1515" s="16"/>
      <c r="O1515" s="12"/>
      <c r="P1515" s="12"/>
      <c r="Q1515" s="12"/>
      <c r="R1515" s="18" t="b">
        <v>0</v>
      </c>
      <c r="S1515" s="18" t="b">
        <v>0</v>
      </c>
      <c r="T1515" s="18" t="b">
        <v>0</v>
      </c>
      <c r="U1515" s="18" t="b">
        <v>0</v>
      </c>
    </row>
    <row r="1516" spans="1:21" ht="12.75">
      <c r="A1516" s="8"/>
      <c r="B1516" s="19"/>
      <c r="C1516" s="22"/>
      <c r="D1516" s="10"/>
      <c r="E1516" s="11"/>
      <c r="F1516" s="23"/>
      <c r="G1516" s="23"/>
      <c r="H1516" s="12"/>
      <c r="I1516" s="12"/>
      <c r="J1516" s="13"/>
      <c r="K1516" s="14"/>
      <c r="L1516" s="15"/>
      <c r="M1516" s="16"/>
      <c r="N1516" s="16"/>
      <c r="O1516" s="12"/>
      <c r="P1516" s="12"/>
      <c r="Q1516" s="12"/>
      <c r="R1516" s="18" t="b">
        <v>0</v>
      </c>
      <c r="S1516" s="18" t="b">
        <v>0</v>
      </c>
      <c r="T1516" s="18" t="b">
        <v>0</v>
      </c>
      <c r="U1516" s="18" t="b">
        <v>0</v>
      </c>
    </row>
    <row r="1517" spans="1:21" ht="12.75">
      <c r="A1517" s="8"/>
      <c r="B1517" s="19"/>
      <c r="C1517" s="22"/>
      <c r="D1517" s="10"/>
      <c r="E1517" s="11"/>
      <c r="F1517" s="23"/>
      <c r="G1517" s="23"/>
      <c r="H1517" s="12"/>
      <c r="I1517" s="12"/>
      <c r="J1517" s="13"/>
      <c r="K1517" s="14"/>
      <c r="L1517" s="15"/>
      <c r="M1517" s="16"/>
      <c r="N1517" s="16"/>
      <c r="O1517" s="12"/>
      <c r="P1517" s="12"/>
      <c r="Q1517" s="12"/>
      <c r="R1517" s="18" t="b">
        <v>0</v>
      </c>
      <c r="S1517" s="18" t="b">
        <v>0</v>
      </c>
      <c r="T1517" s="18" t="b">
        <v>0</v>
      </c>
      <c r="U1517" s="18" t="b">
        <v>0</v>
      </c>
    </row>
    <row r="1518" spans="1:21" ht="12.75">
      <c r="A1518" s="8"/>
      <c r="B1518" s="19"/>
      <c r="C1518" s="22"/>
      <c r="D1518" s="10"/>
      <c r="E1518" s="11"/>
      <c r="F1518" s="23"/>
      <c r="G1518" s="23"/>
      <c r="H1518" s="12"/>
      <c r="I1518" s="12"/>
      <c r="J1518" s="13"/>
      <c r="K1518" s="14"/>
      <c r="L1518" s="15"/>
      <c r="M1518" s="16"/>
      <c r="N1518" s="16"/>
      <c r="O1518" s="12"/>
      <c r="P1518" s="12"/>
      <c r="Q1518" s="12"/>
      <c r="R1518" s="18" t="b">
        <v>0</v>
      </c>
      <c r="S1518" s="18" t="b">
        <v>0</v>
      </c>
      <c r="T1518" s="18" t="b">
        <v>0</v>
      </c>
      <c r="U1518" s="18" t="b">
        <v>0</v>
      </c>
    </row>
    <row r="1519" spans="1:21" ht="12.75">
      <c r="A1519" s="8"/>
      <c r="B1519" s="19"/>
      <c r="C1519" s="22"/>
      <c r="D1519" s="10"/>
      <c r="E1519" s="11"/>
      <c r="F1519" s="23"/>
      <c r="G1519" s="23"/>
      <c r="H1519" s="12"/>
      <c r="I1519" s="12"/>
      <c r="J1519" s="13"/>
      <c r="K1519" s="14"/>
      <c r="L1519" s="15"/>
      <c r="M1519" s="16"/>
      <c r="N1519" s="16"/>
      <c r="O1519" s="12"/>
      <c r="P1519" s="12"/>
      <c r="Q1519" s="12"/>
      <c r="R1519" s="18" t="b">
        <v>0</v>
      </c>
      <c r="S1519" s="18" t="b">
        <v>0</v>
      </c>
      <c r="T1519" s="18" t="b">
        <v>0</v>
      </c>
      <c r="U1519" s="18" t="b">
        <v>0</v>
      </c>
    </row>
    <row r="1520" spans="1:21" ht="12.75">
      <c r="A1520" s="8"/>
      <c r="B1520" s="19"/>
      <c r="C1520" s="22"/>
      <c r="D1520" s="10"/>
      <c r="E1520" s="11"/>
      <c r="F1520" s="23"/>
      <c r="G1520" s="23"/>
      <c r="H1520" s="12"/>
      <c r="I1520" s="12"/>
      <c r="J1520" s="13"/>
      <c r="K1520" s="14"/>
      <c r="L1520" s="15"/>
      <c r="M1520" s="16"/>
      <c r="N1520" s="16"/>
      <c r="O1520" s="12"/>
      <c r="P1520" s="12"/>
      <c r="Q1520" s="12"/>
      <c r="R1520" s="18" t="b">
        <v>0</v>
      </c>
      <c r="S1520" s="18" t="b">
        <v>0</v>
      </c>
      <c r="T1520" s="18" t="b">
        <v>0</v>
      </c>
      <c r="U1520" s="18" t="b">
        <v>0</v>
      </c>
    </row>
    <row r="1521" spans="1:21" ht="12.75">
      <c r="A1521" s="8"/>
      <c r="B1521" s="19"/>
      <c r="C1521" s="22"/>
      <c r="D1521" s="10"/>
      <c r="E1521" s="11"/>
      <c r="F1521" s="23"/>
      <c r="G1521" s="23"/>
      <c r="H1521" s="12"/>
      <c r="I1521" s="12"/>
      <c r="J1521" s="13"/>
      <c r="K1521" s="14"/>
      <c r="L1521" s="15"/>
      <c r="M1521" s="16"/>
      <c r="N1521" s="16"/>
      <c r="O1521" s="12"/>
      <c r="P1521" s="12"/>
      <c r="Q1521" s="12"/>
      <c r="R1521" s="18" t="b">
        <v>0</v>
      </c>
      <c r="S1521" s="18" t="b">
        <v>0</v>
      </c>
      <c r="T1521" s="18" t="b">
        <v>0</v>
      </c>
      <c r="U1521" s="18" t="b">
        <v>0</v>
      </c>
    </row>
    <row r="1522" spans="1:21" ht="12.75">
      <c r="A1522" s="8"/>
      <c r="B1522" s="19"/>
      <c r="C1522" s="22"/>
      <c r="D1522" s="10"/>
      <c r="E1522" s="11"/>
      <c r="F1522" s="23"/>
      <c r="G1522" s="23"/>
      <c r="H1522" s="12"/>
      <c r="I1522" s="12"/>
      <c r="J1522" s="13"/>
      <c r="K1522" s="14"/>
      <c r="L1522" s="15"/>
      <c r="M1522" s="16"/>
      <c r="N1522" s="16"/>
      <c r="O1522" s="12"/>
      <c r="P1522" s="12"/>
      <c r="Q1522" s="12"/>
      <c r="R1522" s="18" t="b">
        <v>0</v>
      </c>
      <c r="S1522" s="18" t="b">
        <v>0</v>
      </c>
      <c r="T1522" s="18" t="b">
        <v>0</v>
      </c>
      <c r="U1522" s="18" t="b">
        <v>0</v>
      </c>
    </row>
    <row r="1523" spans="1:21" ht="12.75">
      <c r="A1523" s="8"/>
      <c r="B1523" s="19"/>
      <c r="C1523" s="22"/>
      <c r="D1523" s="10"/>
      <c r="E1523" s="11"/>
      <c r="F1523" s="23"/>
      <c r="G1523" s="23"/>
      <c r="H1523" s="12"/>
      <c r="I1523" s="12"/>
      <c r="J1523" s="13"/>
      <c r="K1523" s="14"/>
      <c r="L1523" s="15"/>
      <c r="M1523" s="16"/>
      <c r="N1523" s="16"/>
      <c r="O1523" s="12"/>
      <c r="P1523" s="12"/>
      <c r="Q1523" s="12"/>
      <c r="R1523" s="18" t="b">
        <v>0</v>
      </c>
      <c r="S1523" s="18" t="b">
        <v>0</v>
      </c>
      <c r="T1523" s="18" t="b">
        <v>0</v>
      </c>
      <c r="U1523" s="18" t="b">
        <v>0</v>
      </c>
    </row>
    <row r="1524" spans="1:21" ht="12.75">
      <c r="A1524" s="8"/>
      <c r="B1524" s="19"/>
      <c r="C1524" s="22"/>
      <c r="D1524" s="10"/>
      <c r="E1524" s="11"/>
      <c r="F1524" s="23"/>
      <c r="G1524" s="23"/>
      <c r="H1524" s="12"/>
      <c r="I1524" s="12"/>
      <c r="J1524" s="13"/>
      <c r="K1524" s="14"/>
      <c r="L1524" s="15"/>
      <c r="M1524" s="16"/>
      <c r="N1524" s="16"/>
      <c r="O1524" s="12"/>
      <c r="P1524" s="12"/>
      <c r="Q1524" s="12"/>
      <c r="R1524" s="18" t="b">
        <v>0</v>
      </c>
      <c r="S1524" s="18" t="b">
        <v>0</v>
      </c>
      <c r="T1524" s="18" t="b">
        <v>0</v>
      </c>
      <c r="U1524" s="18" t="b">
        <v>0</v>
      </c>
    </row>
    <row r="1525" spans="1:21" ht="12.75">
      <c r="A1525" s="8"/>
      <c r="B1525" s="19"/>
      <c r="C1525" s="22"/>
      <c r="D1525" s="10"/>
      <c r="E1525" s="11"/>
      <c r="F1525" s="23"/>
      <c r="G1525" s="23"/>
      <c r="H1525" s="12"/>
      <c r="I1525" s="12"/>
      <c r="J1525" s="13"/>
      <c r="K1525" s="14"/>
      <c r="L1525" s="15"/>
      <c r="M1525" s="16"/>
      <c r="N1525" s="16"/>
      <c r="O1525" s="12"/>
      <c r="P1525" s="12"/>
      <c r="Q1525" s="12"/>
      <c r="R1525" s="18" t="b">
        <v>0</v>
      </c>
      <c r="S1525" s="18" t="b">
        <v>0</v>
      </c>
      <c r="T1525" s="18" t="b">
        <v>0</v>
      </c>
      <c r="U1525" s="18" t="b">
        <v>0</v>
      </c>
    </row>
    <row r="1526" spans="1:21" ht="12.75">
      <c r="A1526" s="8"/>
      <c r="B1526" s="19"/>
      <c r="C1526" s="22"/>
      <c r="D1526" s="10"/>
      <c r="E1526" s="11"/>
      <c r="F1526" s="23"/>
      <c r="G1526" s="23"/>
      <c r="H1526" s="12"/>
      <c r="I1526" s="12"/>
      <c r="J1526" s="13"/>
      <c r="K1526" s="14"/>
      <c r="L1526" s="15"/>
      <c r="M1526" s="16"/>
      <c r="N1526" s="16"/>
      <c r="O1526" s="12"/>
      <c r="P1526" s="12"/>
      <c r="Q1526" s="12"/>
      <c r="R1526" s="18" t="b">
        <v>0</v>
      </c>
      <c r="S1526" s="18" t="b">
        <v>0</v>
      </c>
      <c r="T1526" s="18" t="b">
        <v>0</v>
      </c>
      <c r="U1526" s="18" t="b">
        <v>0</v>
      </c>
    </row>
    <row r="1527" spans="1:21" ht="12.75">
      <c r="A1527" s="8"/>
      <c r="B1527" s="19"/>
      <c r="C1527" s="22"/>
      <c r="D1527" s="10"/>
      <c r="E1527" s="11"/>
      <c r="F1527" s="23"/>
      <c r="G1527" s="23"/>
      <c r="H1527" s="12"/>
      <c r="I1527" s="12"/>
      <c r="J1527" s="13"/>
      <c r="K1527" s="14"/>
      <c r="L1527" s="15"/>
      <c r="M1527" s="16"/>
      <c r="N1527" s="16"/>
      <c r="O1527" s="12"/>
      <c r="P1527" s="12"/>
      <c r="Q1527" s="12"/>
      <c r="R1527" s="18" t="b">
        <v>0</v>
      </c>
      <c r="S1527" s="18" t="b">
        <v>0</v>
      </c>
      <c r="T1527" s="18" t="b">
        <v>0</v>
      </c>
      <c r="U1527" s="18" t="b">
        <v>0</v>
      </c>
    </row>
    <row r="1528" spans="1:21" ht="12.75">
      <c r="A1528" s="8"/>
      <c r="B1528" s="19"/>
      <c r="C1528" s="22"/>
      <c r="D1528" s="10"/>
      <c r="E1528" s="11"/>
      <c r="F1528" s="23"/>
      <c r="G1528" s="23"/>
      <c r="H1528" s="12"/>
      <c r="I1528" s="12"/>
      <c r="J1528" s="13"/>
      <c r="K1528" s="14"/>
      <c r="L1528" s="15"/>
      <c r="M1528" s="16"/>
      <c r="N1528" s="16"/>
      <c r="O1528" s="12"/>
      <c r="P1528" s="12"/>
      <c r="Q1528" s="12"/>
      <c r="R1528" s="18" t="b">
        <v>0</v>
      </c>
      <c r="S1528" s="18" t="b">
        <v>0</v>
      </c>
      <c r="T1528" s="18" t="b">
        <v>0</v>
      </c>
      <c r="U1528" s="18" t="b">
        <v>0</v>
      </c>
    </row>
    <row r="1529" spans="1:21" ht="12.75">
      <c r="A1529" s="8"/>
      <c r="B1529" s="19"/>
      <c r="C1529" s="22"/>
      <c r="D1529" s="10"/>
      <c r="E1529" s="11"/>
      <c r="F1529" s="23"/>
      <c r="G1529" s="23"/>
      <c r="H1529" s="12"/>
      <c r="I1529" s="12"/>
      <c r="J1529" s="13"/>
      <c r="K1529" s="14"/>
      <c r="L1529" s="15"/>
      <c r="M1529" s="16"/>
      <c r="N1529" s="16"/>
      <c r="O1529" s="12"/>
      <c r="P1529" s="12"/>
      <c r="Q1529" s="12"/>
      <c r="R1529" s="18" t="b">
        <v>0</v>
      </c>
      <c r="S1529" s="18" t="b">
        <v>0</v>
      </c>
      <c r="T1529" s="18" t="b">
        <v>0</v>
      </c>
      <c r="U1529" s="18" t="b">
        <v>0</v>
      </c>
    </row>
    <row r="1530" spans="1:21" ht="12.75">
      <c r="A1530" s="8"/>
      <c r="B1530" s="19"/>
      <c r="C1530" s="22"/>
      <c r="D1530" s="10"/>
      <c r="E1530" s="11"/>
      <c r="F1530" s="23"/>
      <c r="G1530" s="23"/>
      <c r="H1530" s="12"/>
      <c r="I1530" s="12"/>
      <c r="J1530" s="13"/>
      <c r="K1530" s="14"/>
      <c r="L1530" s="15"/>
      <c r="M1530" s="16"/>
      <c r="N1530" s="16"/>
      <c r="O1530" s="12"/>
      <c r="P1530" s="12"/>
      <c r="Q1530" s="12"/>
      <c r="R1530" s="18" t="b">
        <v>0</v>
      </c>
      <c r="S1530" s="18" t="b">
        <v>0</v>
      </c>
      <c r="T1530" s="18" t="b">
        <v>0</v>
      </c>
      <c r="U1530" s="18" t="b">
        <v>0</v>
      </c>
    </row>
    <row r="1531" spans="1:21" ht="12.75">
      <c r="A1531" s="8"/>
      <c r="B1531" s="19"/>
      <c r="C1531" s="22"/>
      <c r="D1531" s="10"/>
      <c r="E1531" s="11"/>
      <c r="F1531" s="23"/>
      <c r="G1531" s="23"/>
      <c r="H1531" s="12"/>
      <c r="I1531" s="12"/>
      <c r="J1531" s="13"/>
      <c r="K1531" s="14"/>
      <c r="L1531" s="15"/>
      <c r="M1531" s="16"/>
      <c r="N1531" s="16"/>
      <c r="O1531" s="12"/>
      <c r="P1531" s="12"/>
      <c r="Q1531" s="12"/>
      <c r="R1531" s="18" t="b">
        <v>0</v>
      </c>
      <c r="S1531" s="18" t="b">
        <v>0</v>
      </c>
      <c r="T1531" s="18" t="b">
        <v>0</v>
      </c>
      <c r="U1531" s="18" t="b">
        <v>0</v>
      </c>
    </row>
    <row r="1532" spans="1:21" ht="12.75">
      <c r="A1532" s="8"/>
      <c r="B1532" s="19"/>
      <c r="C1532" s="22"/>
      <c r="D1532" s="10"/>
      <c r="E1532" s="11"/>
      <c r="F1532" s="23"/>
      <c r="G1532" s="23"/>
      <c r="H1532" s="12"/>
      <c r="I1532" s="12"/>
      <c r="J1532" s="13"/>
      <c r="K1532" s="14"/>
      <c r="L1532" s="15"/>
      <c r="M1532" s="16"/>
      <c r="N1532" s="16"/>
      <c r="O1532" s="12"/>
      <c r="P1532" s="12"/>
      <c r="Q1532" s="12"/>
      <c r="R1532" s="18" t="b">
        <v>0</v>
      </c>
      <c r="S1532" s="18" t="b">
        <v>0</v>
      </c>
      <c r="T1532" s="18" t="b">
        <v>0</v>
      </c>
      <c r="U1532" s="18" t="b">
        <v>0</v>
      </c>
    </row>
    <row r="1533" spans="1:21" ht="12.75">
      <c r="A1533" s="8"/>
      <c r="B1533" s="19"/>
      <c r="C1533" s="22"/>
      <c r="D1533" s="10"/>
      <c r="E1533" s="11"/>
      <c r="F1533" s="23"/>
      <c r="G1533" s="23"/>
      <c r="H1533" s="12"/>
      <c r="I1533" s="12"/>
      <c r="J1533" s="13"/>
      <c r="K1533" s="14"/>
      <c r="L1533" s="15"/>
      <c r="M1533" s="16"/>
      <c r="N1533" s="16"/>
      <c r="O1533" s="12"/>
      <c r="P1533" s="12"/>
      <c r="Q1533" s="12"/>
      <c r="R1533" s="18" t="b">
        <v>0</v>
      </c>
      <c r="S1533" s="18" t="b">
        <v>0</v>
      </c>
      <c r="T1533" s="18" t="b">
        <v>0</v>
      </c>
      <c r="U1533" s="18" t="b">
        <v>0</v>
      </c>
    </row>
    <row r="1534" spans="1:21" ht="12.75">
      <c r="A1534" s="8"/>
      <c r="B1534" s="19"/>
      <c r="C1534" s="22"/>
      <c r="D1534" s="10"/>
      <c r="E1534" s="11"/>
      <c r="F1534" s="23"/>
      <c r="G1534" s="23"/>
      <c r="H1534" s="12"/>
      <c r="I1534" s="12"/>
      <c r="J1534" s="13"/>
      <c r="K1534" s="14"/>
      <c r="L1534" s="15"/>
      <c r="M1534" s="16"/>
      <c r="N1534" s="16"/>
      <c r="O1534" s="12"/>
      <c r="P1534" s="12"/>
      <c r="Q1534" s="12"/>
      <c r="R1534" s="18" t="b">
        <v>0</v>
      </c>
      <c r="S1534" s="18" t="b">
        <v>0</v>
      </c>
      <c r="T1534" s="18" t="b">
        <v>0</v>
      </c>
      <c r="U1534" s="18" t="b">
        <v>0</v>
      </c>
    </row>
    <row r="1535" spans="1:21" ht="12.75">
      <c r="A1535" s="8"/>
      <c r="B1535" s="19"/>
      <c r="C1535" s="22"/>
      <c r="D1535" s="10"/>
      <c r="E1535" s="11"/>
      <c r="F1535" s="23"/>
      <c r="G1535" s="23"/>
      <c r="H1535" s="12"/>
      <c r="I1535" s="12"/>
      <c r="J1535" s="13"/>
      <c r="K1535" s="14"/>
      <c r="L1535" s="15"/>
      <c r="M1535" s="16"/>
      <c r="N1535" s="16"/>
      <c r="O1535" s="12"/>
      <c r="P1535" s="12"/>
      <c r="Q1535" s="12"/>
      <c r="R1535" s="18" t="b">
        <v>0</v>
      </c>
      <c r="S1535" s="18" t="b">
        <v>0</v>
      </c>
      <c r="T1535" s="18" t="b">
        <v>0</v>
      </c>
      <c r="U1535" s="18" t="b">
        <v>0</v>
      </c>
    </row>
    <row r="1536" spans="1:21" ht="12.75">
      <c r="A1536" s="8"/>
      <c r="B1536" s="19"/>
      <c r="C1536" s="22"/>
      <c r="D1536" s="10"/>
      <c r="E1536" s="11"/>
      <c r="F1536" s="23"/>
      <c r="G1536" s="23"/>
      <c r="H1536" s="12"/>
      <c r="I1536" s="12"/>
      <c r="J1536" s="13"/>
      <c r="K1536" s="14"/>
      <c r="L1536" s="15"/>
      <c r="M1536" s="16"/>
      <c r="N1536" s="16"/>
      <c r="O1536" s="12"/>
      <c r="P1536" s="12"/>
      <c r="Q1536" s="12"/>
      <c r="R1536" s="18" t="b">
        <v>0</v>
      </c>
      <c r="S1536" s="18" t="b">
        <v>0</v>
      </c>
      <c r="T1536" s="18" t="b">
        <v>0</v>
      </c>
      <c r="U1536" s="18" t="b">
        <v>0</v>
      </c>
    </row>
    <row r="1537" spans="1:21" ht="12.75">
      <c r="A1537" s="8"/>
      <c r="B1537" s="19"/>
      <c r="C1537" s="22"/>
      <c r="D1537" s="10"/>
      <c r="E1537" s="11"/>
      <c r="F1537" s="23"/>
      <c r="G1537" s="23"/>
      <c r="H1537" s="12"/>
      <c r="I1537" s="12"/>
      <c r="J1537" s="13"/>
      <c r="K1537" s="14"/>
      <c r="L1537" s="15"/>
      <c r="M1537" s="16"/>
      <c r="N1537" s="16"/>
      <c r="O1537" s="12"/>
      <c r="P1537" s="12"/>
      <c r="Q1537" s="12"/>
      <c r="R1537" s="18" t="b">
        <v>0</v>
      </c>
      <c r="S1537" s="18" t="b">
        <v>0</v>
      </c>
      <c r="T1537" s="18" t="b">
        <v>0</v>
      </c>
      <c r="U1537" s="18" t="b">
        <v>0</v>
      </c>
    </row>
    <row r="1538" spans="1:21" ht="12.75">
      <c r="A1538" s="8"/>
      <c r="B1538" s="19"/>
      <c r="C1538" s="22"/>
      <c r="D1538" s="10"/>
      <c r="E1538" s="11"/>
      <c r="F1538" s="23"/>
      <c r="G1538" s="23"/>
      <c r="H1538" s="12"/>
      <c r="I1538" s="12"/>
      <c r="J1538" s="13"/>
      <c r="K1538" s="14"/>
      <c r="L1538" s="15"/>
      <c r="M1538" s="16"/>
      <c r="N1538" s="16"/>
      <c r="O1538" s="12"/>
      <c r="P1538" s="12"/>
      <c r="Q1538" s="12"/>
      <c r="R1538" s="18" t="b">
        <v>0</v>
      </c>
      <c r="S1538" s="18" t="b">
        <v>0</v>
      </c>
      <c r="T1538" s="18" t="b">
        <v>0</v>
      </c>
      <c r="U1538" s="18" t="b">
        <v>0</v>
      </c>
    </row>
    <row r="1539" spans="1:21" ht="12.75">
      <c r="A1539" s="8"/>
      <c r="B1539" s="19"/>
      <c r="C1539" s="22"/>
      <c r="D1539" s="10"/>
      <c r="E1539" s="11"/>
      <c r="F1539" s="23"/>
      <c r="G1539" s="23"/>
      <c r="H1539" s="12"/>
      <c r="I1539" s="12"/>
      <c r="J1539" s="13"/>
      <c r="K1539" s="14"/>
      <c r="L1539" s="15"/>
      <c r="M1539" s="16"/>
      <c r="N1539" s="16"/>
      <c r="O1539" s="12"/>
      <c r="P1539" s="12"/>
      <c r="Q1539" s="12"/>
      <c r="R1539" s="18" t="b">
        <v>0</v>
      </c>
      <c r="S1539" s="18" t="b">
        <v>0</v>
      </c>
      <c r="T1539" s="18" t="b">
        <v>0</v>
      </c>
      <c r="U1539" s="18" t="b">
        <v>0</v>
      </c>
    </row>
    <row r="1540" spans="1:21" ht="12.75">
      <c r="A1540" s="8"/>
      <c r="B1540" s="19"/>
      <c r="C1540" s="22"/>
      <c r="D1540" s="10"/>
      <c r="E1540" s="11"/>
      <c r="F1540" s="23"/>
      <c r="G1540" s="23"/>
      <c r="H1540" s="12"/>
      <c r="I1540" s="12"/>
      <c r="J1540" s="13"/>
      <c r="K1540" s="14"/>
      <c r="L1540" s="15"/>
      <c r="M1540" s="16"/>
      <c r="N1540" s="16"/>
      <c r="O1540" s="12"/>
      <c r="P1540" s="12"/>
      <c r="Q1540" s="12"/>
      <c r="R1540" s="18" t="b">
        <v>0</v>
      </c>
      <c r="S1540" s="18" t="b">
        <v>0</v>
      </c>
      <c r="T1540" s="18" t="b">
        <v>0</v>
      </c>
      <c r="U1540" s="18" t="b">
        <v>0</v>
      </c>
    </row>
    <row r="1541" spans="1:21" ht="12.75">
      <c r="A1541" s="8"/>
      <c r="B1541" s="19"/>
      <c r="C1541" s="22"/>
      <c r="D1541" s="10"/>
      <c r="E1541" s="11"/>
      <c r="F1541" s="23"/>
      <c r="G1541" s="23"/>
      <c r="H1541" s="12"/>
      <c r="I1541" s="12"/>
      <c r="J1541" s="13"/>
      <c r="K1541" s="14"/>
      <c r="L1541" s="15"/>
      <c r="M1541" s="16"/>
      <c r="N1541" s="16"/>
      <c r="O1541" s="12"/>
      <c r="P1541" s="12"/>
      <c r="Q1541" s="12"/>
      <c r="R1541" s="18" t="b">
        <v>0</v>
      </c>
      <c r="S1541" s="18" t="b">
        <v>0</v>
      </c>
      <c r="T1541" s="18" t="b">
        <v>0</v>
      </c>
      <c r="U1541" s="18" t="b">
        <v>0</v>
      </c>
    </row>
    <row r="1542" spans="1:21" ht="12.75">
      <c r="A1542" s="8"/>
      <c r="B1542" s="19"/>
      <c r="C1542" s="22"/>
      <c r="D1542" s="10"/>
      <c r="E1542" s="11"/>
      <c r="F1542" s="23"/>
      <c r="G1542" s="23"/>
      <c r="H1542" s="12"/>
      <c r="I1542" s="12"/>
      <c r="J1542" s="13"/>
      <c r="K1542" s="14"/>
      <c r="L1542" s="15"/>
      <c r="M1542" s="16"/>
      <c r="N1542" s="16"/>
      <c r="O1542" s="12"/>
      <c r="P1542" s="12"/>
      <c r="Q1542" s="12"/>
      <c r="R1542" s="18" t="b">
        <v>0</v>
      </c>
      <c r="S1542" s="18" t="b">
        <v>0</v>
      </c>
      <c r="T1542" s="18" t="b">
        <v>0</v>
      </c>
      <c r="U1542" s="18" t="b">
        <v>0</v>
      </c>
    </row>
    <row r="1543" spans="1:21" ht="12.75">
      <c r="A1543" s="8"/>
      <c r="B1543" s="19"/>
      <c r="C1543" s="22"/>
      <c r="D1543" s="10"/>
      <c r="E1543" s="11"/>
      <c r="F1543" s="23"/>
      <c r="G1543" s="23"/>
      <c r="H1543" s="12"/>
      <c r="I1543" s="12"/>
      <c r="J1543" s="13"/>
      <c r="K1543" s="14"/>
      <c r="L1543" s="15"/>
      <c r="M1543" s="16"/>
      <c r="N1543" s="16"/>
      <c r="O1543" s="12"/>
      <c r="P1543" s="12"/>
      <c r="Q1543" s="12"/>
      <c r="R1543" s="18" t="b">
        <v>0</v>
      </c>
      <c r="S1543" s="18" t="b">
        <v>0</v>
      </c>
      <c r="T1543" s="18" t="b">
        <v>0</v>
      </c>
      <c r="U1543" s="18" t="b">
        <v>0</v>
      </c>
    </row>
    <row r="1544" spans="1:21" ht="12.75">
      <c r="A1544" s="8"/>
      <c r="B1544" s="19"/>
      <c r="C1544" s="22"/>
      <c r="D1544" s="10"/>
      <c r="E1544" s="11"/>
      <c r="F1544" s="23"/>
      <c r="G1544" s="23"/>
      <c r="H1544" s="12"/>
      <c r="I1544" s="12"/>
      <c r="J1544" s="13"/>
      <c r="K1544" s="14"/>
      <c r="L1544" s="15"/>
      <c r="M1544" s="16"/>
      <c r="N1544" s="16"/>
      <c r="O1544" s="12"/>
      <c r="P1544" s="12"/>
      <c r="Q1544" s="12"/>
      <c r="R1544" s="18" t="b">
        <v>0</v>
      </c>
      <c r="S1544" s="18" t="b">
        <v>0</v>
      </c>
      <c r="T1544" s="18" t="b">
        <v>0</v>
      </c>
      <c r="U1544" s="18" t="b">
        <v>0</v>
      </c>
    </row>
    <row r="1545" spans="1:21" ht="12.75">
      <c r="A1545" s="8"/>
      <c r="B1545" s="19"/>
      <c r="C1545" s="22"/>
      <c r="D1545" s="10"/>
      <c r="E1545" s="11"/>
      <c r="F1545" s="23"/>
      <c r="G1545" s="23"/>
      <c r="H1545" s="12"/>
      <c r="I1545" s="12"/>
      <c r="J1545" s="13"/>
      <c r="K1545" s="14"/>
      <c r="L1545" s="15"/>
      <c r="M1545" s="16"/>
      <c r="N1545" s="16"/>
      <c r="O1545" s="12"/>
      <c r="P1545" s="12"/>
      <c r="Q1545" s="12"/>
      <c r="R1545" s="18" t="b">
        <v>0</v>
      </c>
      <c r="S1545" s="18" t="b">
        <v>0</v>
      </c>
      <c r="T1545" s="18" t="b">
        <v>0</v>
      </c>
      <c r="U1545" s="18" t="b">
        <v>0</v>
      </c>
    </row>
    <row r="1546" spans="1:21" ht="12.75">
      <c r="A1546" s="8"/>
      <c r="B1546" s="19"/>
      <c r="C1546" s="22"/>
      <c r="D1546" s="10"/>
      <c r="E1546" s="11"/>
      <c r="F1546" s="23"/>
      <c r="G1546" s="23"/>
      <c r="H1546" s="12"/>
      <c r="I1546" s="12"/>
      <c r="J1546" s="13"/>
      <c r="K1546" s="14"/>
      <c r="L1546" s="15"/>
      <c r="M1546" s="16"/>
      <c r="N1546" s="16"/>
      <c r="O1546" s="12"/>
      <c r="P1546" s="12"/>
      <c r="Q1546" s="12"/>
      <c r="R1546" s="18" t="b">
        <v>0</v>
      </c>
      <c r="S1546" s="18" t="b">
        <v>0</v>
      </c>
      <c r="T1546" s="18" t="b">
        <v>0</v>
      </c>
      <c r="U1546" s="18" t="b">
        <v>0</v>
      </c>
    </row>
    <row r="1547" spans="1:21" ht="12.75">
      <c r="A1547" s="8"/>
      <c r="B1547" s="19"/>
      <c r="C1547" s="22"/>
      <c r="D1547" s="10"/>
      <c r="E1547" s="11"/>
      <c r="F1547" s="23"/>
      <c r="G1547" s="23"/>
      <c r="H1547" s="12"/>
      <c r="I1547" s="12"/>
      <c r="J1547" s="13"/>
      <c r="K1547" s="14"/>
      <c r="L1547" s="15"/>
      <c r="M1547" s="16"/>
      <c r="N1547" s="16"/>
      <c r="O1547" s="12"/>
      <c r="P1547" s="12"/>
      <c r="Q1547" s="12"/>
      <c r="R1547" s="18" t="b">
        <v>0</v>
      </c>
      <c r="S1547" s="18" t="b">
        <v>0</v>
      </c>
      <c r="T1547" s="18" t="b">
        <v>0</v>
      </c>
      <c r="U1547" s="18" t="b">
        <v>0</v>
      </c>
    </row>
    <row r="1548" spans="1:21" ht="12.75">
      <c r="A1548" s="8"/>
      <c r="B1548" s="19"/>
      <c r="C1548" s="22"/>
      <c r="D1548" s="10"/>
      <c r="E1548" s="11"/>
      <c r="F1548" s="23"/>
      <c r="G1548" s="23"/>
      <c r="H1548" s="12"/>
      <c r="I1548" s="12"/>
      <c r="J1548" s="13"/>
      <c r="K1548" s="14"/>
      <c r="L1548" s="15"/>
      <c r="M1548" s="16"/>
      <c r="N1548" s="16"/>
      <c r="O1548" s="12"/>
      <c r="P1548" s="12"/>
      <c r="Q1548" s="12"/>
      <c r="R1548" s="18" t="b">
        <v>0</v>
      </c>
      <c r="S1548" s="18" t="b">
        <v>0</v>
      </c>
      <c r="T1548" s="18" t="b">
        <v>0</v>
      </c>
      <c r="U1548" s="18" t="b">
        <v>0</v>
      </c>
    </row>
    <row r="1549" spans="1:21" ht="12.75">
      <c r="A1549" s="8"/>
      <c r="B1549" s="19"/>
      <c r="C1549" s="22"/>
      <c r="D1549" s="10"/>
      <c r="E1549" s="11"/>
      <c r="F1549" s="23"/>
      <c r="G1549" s="23"/>
      <c r="H1549" s="12"/>
      <c r="I1549" s="12"/>
      <c r="J1549" s="13"/>
      <c r="K1549" s="14"/>
      <c r="L1549" s="15"/>
      <c r="M1549" s="16"/>
      <c r="N1549" s="16"/>
      <c r="O1549" s="12"/>
      <c r="P1549" s="12"/>
      <c r="Q1549" s="12"/>
      <c r="R1549" s="18" t="b">
        <v>0</v>
      </c>
      <c r="S1549" s="18" t="b">
        <v>0</v>
      </c>
      <c r="T1549" s="18" t="b">
        <v>0</v>
      </c>
      <c r="U1549" s="18" t="b">
        <v>0</v>
      </c>
    </row>
    <row r="1550" spans="1:21" ht="12.75">
      <c r="A1550" s="8"/>
      <c r="B1550" s="19"/>
      <c r="C1550" s="22"/>
      <c r="D1550" s="10"/>
      <c r="E1550" s="11"/>
      <c r="F1550" s="23"/>
      <c r="G1550" s="23"/>
      <c r="H1550" s="12"/>
      <c r="I1550" s="12"/>
      <c r="J1550" s="13"/>
      <c r="K1550" s="14"/>
      <c r="L1550" s="15"/>
      <c r="M1550" s="16"/>
      <c r="N1550" s="16"/>
      <c r="O1550" s="12"/>
      <c r="P1550" s="12"/>
      <c r="Q1550" s="12"/>
      <c r="R1550" s="18" t="b">
        <v>0</v>
      </c>
      <c r="S1550" s="18" t="b">
        <v>0</v>
      </c>
      <c r="T1550" s="18" t="b">
        <v>0</v>
      </c>
      <c r="U1550" s="18" t="b">
        <v>0</v>
      </c>
    </row>
    <row r="1551" spans="1:21" ht="12.75">
      <c r="A1551" s="8"/>
      <c r="B1551" s="19"/>
      <c r="C1551" s="22"/>
      <c r="D1551" s="10"/>
      <c r="E1551" s="11"/>
      <c r="F1551" s="23"/>
      <c r="G1551" s="23"/>
      <c r="H1551" s="12"/>
      <c r="I1551" s="12"/>
      <c r="J1551" s="13"/>
      <c r="K1551" s="14"/>
      <c r="L1551" s="15"/>
      <c r="M1551" s="16"/>
      <c r="N1551" s="16"/>
      <c r="O1551" s="12"/>
      <c r="P1551" s="12"/>
      <c r="Q1551" s="12"/>
      <c r="R1551" s="18" t="b">
        <v>0</v>
      </c>
      <c r="S1551" s="18" t="b">
        <v>0</v>
      </c>
      <c r="T1551" s="18" t="b">
        <v>0</v>
      </c>
      <c r="U1551" s="18" t="b">
        <v>0</v>
      </c>
    </row>
    <row r="1552" spans="1:21" ht="12.75">
      <c r="A1552" s="8"/>
      <c r="B1552" s="19"/>
      <c r="C1552" s="22"/>
      <c r="D1552" s="10"/>
      <c r="E1552" s="11"/>
      <c r="F1552" s="23"/>
      <c r="G1552" s="23"/>
      <c r="H1552" s="12"/>
      <c r="I1552" s="12"/>
      <c r="J1552" s="13"/>
      <c r="K1552" s="14"/>
      <c r="L1552" s="15"/>
      <c r="M1552" s="16"/>
      <c r="N1552" s="16"/>
      <c r="O1552" s="12"/>
      <c r="P1552" s="12"/>
      <c r="Q1552" s="12"/>
      <c r="R1552" s="18" t="b">
        <v>0</v>
      </c>
      <c r="S1552" s="18" t="b">
        <v>0</v>
      </c>
      <c r="T1552" s="18" t="b">
        <v>0</v>
      </c>
      <c r="U1552" s="18" t="b">
        <v>0</v>
      </c>
    </row>
    <row r="1553" spans="1:21" ht="12.75">
      <c r="A1553" s="8"/>
      <c r="B1553" s="19"/>
      <c r="C1553" s="22"/>
      <c r="D1553" s="10"/>
      <c r="E1553" s="11"/>
      <c r="F1553" s="23"/>
      <c r="G1553" s="23"/>
      <c r="H1553" s="12"/>
      <c r="I1553" s="12"/>
      <c r="J1553" s="13"/>
      <c r="K1553" s="14"/>
      <c r="L1553" s="15"/>
      <c r="M1553" s="16"/>
      <c r="N1553" s="16"/>
      <c r="O1553" s="12"/>
      <c r="P1553" s="12"/>
      <c r="Q1553" s="12"/>
      <c r="R1553" s="18" t="b">
        <v>0</v>
      </c>
      <c r="S1553" s="18" t="b">
        <v>0</v>
      </c>
      <c r="T1553" s="18" t="b">
        <v>0</v>
      </c>
      <c r="U1553" s="18" t="b">
        <v>0</v>
      </c>
    </row>
    <row r="1554" spans="1:21" ht="12.75">
      <c r="A1554" s="8"/>
      <c r="B1554" s="19"/>
      <c r="C1554" s="22"/>
      <c r="D1554" s="10"/>
      <c r="E1554" s="11"/>
      <c r="F1554" s="23"/>
      <c r="G1554" s="23"/>
      <c r="H1554" s="12"/>
      <c r="I1554" s="12"/>
      <c r="J1554" s="13"/>
      <c r="K1554" s="14"/>
      <c r="L1554" s="15"/>
      <c r="M1554" s="16"/>
      <c r="N1554" s="16"/>
      <c r="O1554" s="12"/>
      <c r="P1554" s="12"/>
      <c r="Q1554" s="12"/>
      <c r="R1554" s="18" t="b">
        <v>0</v>
      </c>
      <c r="S1554" s="18" t="b">
        <v>0</v>
      </c>
      <c r="T1554" s="18" t="b">
        <v>0</v>
      </c>
      <c r="U1554" s="18" t="b">
        <v>0</v>
      </c>
    </row>
    <row r="1555" spans="1:21" ht="12.75">
      <c r="A1555" s="8"/>
      <c r="B1555" s="19"/>
      <c r="C1555" s="22"/>
      <c r="D1555" s="10"/>
      <c r="E1555" s="11"/>
      <c r="F1555" s="23"/>
      <c r="G1555" s="23"/>
      <c r="H1555" s="12"/>
      <c r="I1555" s="12"/>
      <c r="J1555" s="13"/>
      <c r="K1555" s="14"/>
      <c r="L1555" s="15"/>
      <c r="M1555" s="16"/>
      <c r="N1555" s="16"/>
      <c r="O1555" s="12"/>
      <c r="P1555" s="12"/>
      <c r="Q1555" s="12"/>
      <c r="R1555" s="18" t="b">
        <v>0</v>
      </c>
      <c r="S1555" s="18" t="b">
        <v>0</v>
      </c>
      <c r="T1555" s="18" t="b">
        <v>0</v>
      </c>
      <c r="U1555" s="18" t="b">
        <v>0</v>
      </c>
    </row>
    <row r="1556" spans="1:21" ht="12.75">
      <c r="A1556" s="8"/>
      <c r="B1556" s="19"/>
      <c r="C1556" s="22"/>
      <c r="D1556" s="10"/>
      <c r="E1556" s="11"/>
      <c r="F1556" s="23"/>
      <c r="G1556" s="23"/>
      <c r="H1556" s="12"/>
      <c r="I1556" s="12"/>
      <c r="J1556" s="13"/>
      <c r="K1556" s="14"/>
      <c r="L1556" s="15"/>
      <c r="M1556" s="16"/>
      <c r="N1556" s="16"/>
      <c r="O1556" s="12"/>
      <c r="P1556" s="12"/>
      <c r="Q1556" s="12"/>
      <c r="R1556" s="18" t="b">
        <v>0</v>
      </c>
      <c r="S1556" s="18" t="b">
        <v>0</v>
      </c>
      <c r="T1556" s="18" t="b">
        <v>0</v>
      </c>
      <c r="U1556" s="18" t="b">
        <v>0</v>
      </c>
    </row>
    <row r="1557" spans="1:21" ht="12.75">
      <c r="A1557" s="8"/>
      <c r="B1557" s="19"/>
      <c r="C1557" s="22"/>
      <c r="D1557" s="10"/>
      <c r="E1557" s="11"/>
      <c r="F1557" s="23"/>
      <c r="G1557" s="23"/>
      <c r="H1557" s="12"/>
      <c r="I1557" s="12"/>
      <c r="J1557" s="13"/>
      <c r="K1557" s="14"/>
      <c r="L1557" s="15"/>
      <c r="M1557" s="16"/>
      <c r="N1557" s="16"/>
      <c r="O1557" s="12"/>
      <c r="P1557" s="12"/>
      <c r="Q1557" s="12"/>
      <c r="R1557" s="18" t="b">
        <v>0</v>
      </c>
      <c r="S1557" s="18" t="b">
        <v>0</v>
      </c>
      <c r="T1557" s="18" t="b">
        <v>0</v>
      </c>
      <c r="U1557" s="18" t="b">
        <v>0</v>
      </c>
    </row>
    <row r="1558" spans="1:21" ht="12.75">
      <c r="A1558" s="8"/>
      <c r="B1558" s="19"/>
      <c r="C1558" s="22"/>
      <c r="D1558" s="10"/>
      <c r="E1558" s="11"/>
      <c r="F1558" s="23"/>
      <c r="G1558" s="23"/>
      <c r="H1558" s="12"/>
      <c r="I1558" s="12"/>
      <c r="J1558" s="13"/>
      <c r="K1558" s="14"/>
      <c r="L1558" s="15"/>
      <c r="M1558" s="16"/>
      <c r="N1558" s="16"/>
      <c r="O1558" s="12"/>
      <c r="P1558" s="12"/>
      <c r="Q1558" s="12"/>
      <c r="R1558" s="18" t="b">
        <v>0</v>
      </c>
      <c r="S1558" s="18" t="b">
        <v>0</v>
      </c>
      <c r="T1558" s="18" t="b">
        <v>0</v>
      </c>
      <c r="U1558" s="18" t="b">
        <v>0</v>
      </c>
    </row>
    <row r="1559" spans="1:21" ht="12.75">
      <c r="A1559" s="8"/>
      <c r="B1559" s="19"/>
      <c r="C1559" s="22"/>
      <c r="D1559" s="10"/>
      <c r="E1559" s="11"/>
      <c r="F1559" s="23"/>
      <c r="G1559" s="23"/>
      <c r="H1559" s="12"/>
      <c r="I1559" s="12"/>
      <c r="J1559" s="13"/>
      <c r="K1559" s="14"/>
      <c r="L1559" s="15"/>
      <c r="M1559" s="16"/>
      <c r="N1559" s="16"/>
      <c r="O1559" s="12"/>
      <c r="P1559" s="12"/>
      <c r="Q1559" s="12"/>
      <c r="R1559" s="18" t="b">
        <v>0</v>
      </c>
      <c r="S1559" s="18" t="b">
        <v>0</v>
      </c>
      <c r="T1559" s="18" t="b">
        <v>0</v>
      </c>
      <c r="U1559" s="18" t="b">
        <v>0</v>
      </c>
    </row>
    <row r="1560" spans="1:21" ht="12.75">
      <c r="A1560" s="8"/>
      <c r="B1560" s="19"/>
      <c r="C1560" s="22"/>
      <c r="D1560" s="10"/>
      <c r="E1560" s="11"/>
      <c r="F1560" s="23"/>
      <c r="G1560" s="23"/>
      <c r="H1560" s="12"/>
      <c r="I1560" s="12"/>
      <c r="J1560" s="13"/>
      <c r="K1560" s="14"/>
      <c r="L1560" s="15"/>
      <c r="M1560" s="16"/>
      <c r="N1560" s="16"/>
      <c r="O1560" s="12"/>
      <c r="P1560" s="12"/>
      <c r="Q1560" s="12"/>
      <c r="R1560" s="18" t="b">
        <v>0</v>
      </c>
      <c r="S1560" s="18" t="b">
        <v>0</v>
      </c>
      <c r="T1560" s="18" t="b">
        <v>0</v>
      </c>
      <c r="U1560" s="18" t="b">
        <v>0</v>
      </c>
    </row>
    <row r="1561" spans="1:21" ht="12.75">
      <c r="A1561" s="8"/>
      <c r="B1561" s="19"/>
      <c r="C1561" s="22"/>
      <c r="D1561" s="10"/>
      <c r="E1561" s="11"/>
      <c r="F1561" s="23"/>
      <c r="G1561" s="23"/>
      <c r="H1561" s="12"/>
      <c r="I1561" s="12"/>
      <c r="J1561" s="13"/>
      <c r="K1561" s="14"/>
      <c r="L1561" s="15"/>
      <c r="M1561" s="16"/>
      <c r="N1561" s="16"/>
      <c r="O1561" s="12"/>
      <c r="P1561" s="12"/>
      <c r="Q1561" s="12"/>
      <c r="R1561" s="18" t="b">
        <v>0</v>
      </c>
      <c r="S1561" s="18" t="b">
        <v>0</v>
      </c>
      <c r="T1561" s="18" t="b">
        <v>0</v>
      </c>
      <c r="U1561" s="18" t="b">
        <v>0</v>
      </c>
    </row>
    <row r="1562" spans="1:21" ht="12.75">
      <c r="A1562" s="8"/>
      <c r="B1562" s="19"/>
      <c r="C1562" s="22"/>
      <c r="D1562" s="10"/>
      <c r="E1562" s="11"/>
      <c r="F1562" s="23"/>
      <c r="G1562" s="23"/>
      <c r="H1562" s="12"/>
      <c r="I1562" s="12"/>
      <c r="J1562" s="13"/>
      <c r="K1562" s="14"/>
      <c r="L1562" s="15"/>
      <c r="M1562" s="16"/>
      <c r="N1562" s="16"/>
      <c r="O1562" s="12"/>
      <c r="P1562" s="12"/>
      <c r="Q1562" s="12"/>
      <c r="R1562" s="18" t="b">
        <v>0</v>
      </c>
      <c r="S1562" s="18" t="b">
        <v>0</v>
      </c>
      <c r="T1562" s="18" t="b">
        <v>0</v>
      </c>
      <c r="U1562" s="18" t="b">
        <v>0</v>
      </c>
    </row>
    <row r="1563" spans="1:21" ht="12.75">
      <c r="A1563" s="8"/>
      <c r="B1563" s="19"/>
      <c r="C1563" s="22"/>
      <c r="D1563" s="10"/>
      <c r="E1563" s="11"/>
      <c r="F1563" s="23"/>
      <c r="G1563" s="23"/>
      <c r="H1563" s="12"/>
      <c r="I1563" s="12"/>
      <c r="J1563" s="13"/>
      <c r="K1563" s="14"/>
      <c r="L1563" s="15"/>
      <c r="M1563" s="16"/>
      <c r="N1563" s="16"/>
      <c r="O1563" s="12"/>
      <c r="P1563" s="12"/>
      <c r="Q1563" s="12"/>
      <c r="R1563" s="18" t="b">
        <v>0</v>
      </c>
      <c r="S1563" s="18" t="b">
        <v>0</v>
      </c>
      <c r="T1563" s="18" t="b">
        <v>0</v>
      </c>
      <c r="U1563" s="18" t="b">
        <v>0</v>
      </c>
    </row>
    <row r="1564" spans="1:21" ht="12.75">
      <c r="A1564" s="8"/>
      <c r="B1564" s="19"/>
      <c r="C1564" s="22"/>
      <c r="D1564" s="10"/>
      <c r="E1564" s="11"/>
      <c r="F1564" s="23"/>
      <c r="G1564" s="23"/>
      <c r="H1564" s="12"/>
      <c r="I1564" s="12"/>
      <c r="J1564" s="13"/>
      <c r="K1564" s="14"/>
      <c r="L1564" s="15"/>
      <c r="M1564" s="16"/>
      <c r="N1564" s="16"/>
      <c r="O1564" s="12"/>
      <c r="P1564" s="12"/>
      <c r="Q1564" s="12"/>
      <c r="R1564" s="18" t="b">
        <v>0</v>
      </c>
      <c r="S1564" s="18" t="b">
        <v>0</v>
      </c>
      <c r="T1564" s="18" t="b">
        <v>0</v>
      </c>
      <c r="U1564" s="18" t="b">
        <v>0</v>
      </c>
    </row>
    <row r="1565" spans="1:21" ht="12.75">
      <c r="A1565" s="8"/>
      <c r="B1565" s="19"/>
      <c r="C1565" s="22"/>
      <c r="D1565" s="10"/>
      <c r="E1565" s="11"/>
      <c r="F1565" s="23"/>
      <c r="G1565" s="23"/>
      <c r="H1565" s="12"/>
      <c r="I1565" s="12"/>
      <c r="J1565" s="13"/>
      <c r="K1565" s="14"/>
      <c r="L1565" s="15"/>
      <c r="M1565" s="16"/>
      <c r="N1565" s="16"/>
      <c r="O1565" s="12"/>
      <c r="P1565" s="12"/>
      <c r="Q1565" s="12"/>
      <c r="R1565" s="18" t="b">
        <v>0</v>
      </c>
      <c r="S1565" s="18" t="b">
        <v>0</v>
      </c>
      <c r="T1565" s="18" t="b">
        <v>0</v>
      </c>
      <c r="U1565" s="18" t="b">
        <v>0</v>
      </c>
    </row>
    <row r="1566" spans="1:21" ht="12.75">
      <c r="A1566" s="8"/>
      <c r="B1566" s="19"/>
      <c r="C1566" s="22"/>
      <c r="D1566" s="10"/>
      <c r="E1566" s="11"/>
      <c r="F1566" s="23"/>
      <c r="G1566" s="23"/>
      <c r="H1566" s="12"/>
      <c r="I1566" s="12"/>
      <c r="J1566" s="13"/>
      <c r="K1566" s="14"/>
      <c r="L1566" s="15"/>
      <c r="M1566" s="16"/>
      <c r="N1566" s="16"/>
      <c r="O1566" s="12"/>
      <c r="P1566" s="12"/>
      <c r="Q1566" s="12"/>
      <c r="R1566" s="18" t="b">
        <v>0</v>
      </c>
      <c r="S1566" s="18" t="b">
        <v>0</v>
      </c>
      <c r="T1566" s="18" t="b">
        <v>0</v>
      </c>
      <c r="U1566" s="18" t="b">
        <v>0</v>
      </c>
    </row>
    <row r="1567" spans="1:21" ht="12.75">
      <c r="A1567" s="8"/>
      <c r="B1567" s="19"/>
      <c r="C1567" s="22"/>
      <c r="D1567" s="10"/>
      <c r="E1567" s="11"/>
      <c r="F1567" s="23"/>
      <c r="G1567" s="23"/>
      <c r="H1567" s="12"/>
      <c r="I1567" s="12"/>
      <c r="J1567" s="13"/>
      <c r="K1567" s="14"/>
      <c r="L1567" s="15"/>
      <c r="M1567" s="16"/>
      <c r="N1567" s="16"/>
      <c r="O1567" s="12"/>
      <c r="P1567" s="12"/>
      <c r="Q1567" s="12"/>
      <c r="R1567" s="18" t="b">
        <v>0</v>
      </c>
      <c r="S1567" s="18" t="b">
        <v>0</v>
      </c>
      <c r="T1567" s="18" t="b">
        <v>0</v>
      </c>
      <c r="U1567" s="18" t="b">
        <v>0</v>
      </c>
    </row>
    <row r="1568" spans="1:21" ht="12.75">
      <c r="A1568" s="8"/>
      <c r="B1568" s="19"/>
      <c r="C1568" s="22"/>
      <c r="D1568" s="10"/>
      <c r="E1568" s="11"/>
      <c r="F1568" s="23"/>
      <c r="G1568" s="23"/>
      <c r="H1568" s="12"/>
      <c r="I1568" s="12"/>
      <c r="J1568" s="13"/>
      <c r="K1568" s="14"/>
      <c r="L1568" s="15"/>
      <c r="M1568" s="16"/>
      <c r="N1568" s="16"/>
      <c r="O1568" s="12"/>
      <c r="P1568" s="12"/>
      <c r="Q1568" s="12"/>
      <c r="R1568" s="18" t="b">
        <v>0</v>
      </c>
      <c r="S1568" s="18" t="b">
        <v>0</v>
      </c>
      <c r="T1568" s="18" t="b">
        <v>0</v>
      </c>
      <c r="U1568" s="18" t="b">
        <v>0</v>
      </c>
    </row>
    <row r="1569" spans="1:21" ht="12.75">
      <c r="A1569" s="8"/>
      <c r="B1569" s="19"/>
      <c r="C1569" s="22"/>
      <c r="D1569" s="10"/>
      <c r="E1569" s="11"/>
      <c r="F1569" s="23"/>
      <c r="G1569" s="23"/>
      <c r="H1569" s="12"/>
      <c r="I1569" s="12"/>
      <c r="J1569" s="13"/>
      <c r="K1569" s="14"/>
      <c r="L1569" s="15"/>
      <c r="M1569" s="16"/>
      <c r="N1569" s="16"/>
      <c r="O1569" s="12"/>
      <c r="P1569" s="12"/>
      <c r="Q1569" s="12"/>
      <c r="R1569" s="18" t="b">
        <v>0</v>
      </c>
      <c r="S1569" s="18" t="b">
        <v>0</v>
      </c>
      <c r="T1569" s="18" t="b">
        <v>0</v>
      </c>
      <c r="U1569" s="18" t="b">
        <v>0</v>
      </c>
    </row>
    <row r="1570" spans="1:21" ht="12.75">
      <c r="A1570" s="8"/>
      <c r="B1570" s="19"/>
      <c r="C1570" s="22"/>
      <c r="D1570" s="10"/>
      <c r="E1570" s="11"/>
      <c r="F1570" s="23"/>
      <c r="G1570" s="23"/>
      <c r="H1570" s="12"/>
      <c r="I1570" s="12"/>
      <c r="J1570" s="13"/>
      <c r="K1570" s="14"/>
      <c r="L1570" s="15"/>
      <c r="M1570" s="16"/>
      <c r="N1570" s="16"/>
      <c r="O1570" s="12"/>
      <c r="P1570" s="12"/>
      <c r="Q1570" s="12"/>
      <c r="R1570" s="18" t="b">
        <v>0</v>
      </c>
      <c r="S1570" s="18" t="b">
        <v>0</v>
      </c>
      <c r="T1570" s="18" t="b">
        <v>0</v>
      </c>
      <c r="U1570" s="18" t="b">
        <v>0</v>
      </c>
    </row>
    <row r="1571" spans="1:21" ht="12.75">
      <c r="A1571" s="8"/>
      <c r="B1571" s="19"/>
      <c r="C1571" s="22"/>
      <c r="D1571" s="10"/>
      <c r="E1571" s="11"/>
      <c r="F1571" s="23"/>
      <c r="G1571" s="23"/>
      <c r="H1571" s="12"/>
      <c r="I1571" s="12"/>
      <c r="J1571" s="13"/>
      <c r="K1571" s="14"/>
      <c r="L1571" s="15"/>
      <c r="M1571" s="16"/>
      <c r="N1571" s="16"/>
      <c r="O1571" s="12"/>
      <c r="P1571" s="12"/>
      <c r="Q1571" s="12"/>
      <c r="R1571" s="18" t="b">
        <v>0</v>
      </c>
      <c r="S1571" s="18" t="b">
        <v>0</v>
      </c>
      <c r="T1571" s="18" t="b">
        <v>0</v>
      </c>
      <c r="U1571" s="18" t="b">
        <v>0</v>
      </c>
    </row>
    <row r="1572" spans="1:21" ht="12.75">
      <c r="A1572" s="8"/>
      <c r="B1572" s="19"/>
      <c r="C1572" s="22"/>
      <c r="D1572" s="10"/>
      <c r="E1572" s="11"/>
      <c r="F1572" s="23"/>
      <c r="G1572" s="23"/>
      <c r="H1572" s="12"/>
      <c r="I1572" s="12"/>
      <c r="J1572" s="13"/>
      <c r="K1572" s="14"/>
      <c r="L1572" s="15"/>
      <c r="M1572" s="16"/>
      <c r="N1572" s="16"/>
      <c r="O1572" s="12"/>
      <c r="P1572" s="12"/>
      <c r="Q1572" s="12"/>
      <c r="R1572" s="18" t="b">
        <v>0</v>
      </c>
      <c r="S1572" s="18" t="b">
        <v>0</v>
      </c>
      <c r="T1572" s="18" t="b">
        <v>0</v>
      </c>
      <c r="U1572" s="18" t="b">
        <v>0</v>
      </c>
    </row>
    <row r="1573" spans="1:21" ht="12.75">
      <c r="A1573" s="8"/>
      <c r="B1573" s="19"/>
      <c r="C1573" s="22"/>
      <c r="D1573" s="10"/>
      <c r="E1573" s="11"/>
      <c r="F1573" s="23"/>
      <c r="G1573" s="23"/>
      <c r="H1573" s="12"/>
      <c r="I1573" s="12"/>
      <c r="J1573" s="13"/>
      <c r="K1573" s="14"/>
      <c r="L1573" s="15"/>
      <c r="M1573" s="16"/>
      <c r="N1573" s="16"/>
      <c r="O1573" s="12"/>
      <c r="P1573" s="12"/>
      <c r="Q1573" s="12"/>
      <c r="R1573" s="18" t="b">
        <v>0</v>
      </c>
      <c r="S1573" s="18" t="b">
        <v>0</v>
      </c>
      <c r="T1573" s="18" t="b">
        <v>0</v>
      </c>
      <c r="U1573" s="18" t="b">
        <v>0</v>
      </c>
    </row>
    <row r="1574" spans="1:21" ht="12.75">
      <c r="A1574" s="8"/>
      <c r="B1574" s="19"/>
      <c r="C1574" s="22"/>
      <c r="D1574" s="10"/>
      <c r="E1574" s="11"/>
      <c r="F1574" s="23"/>
      <c r="G1574" s="23"/>
      <c r="H1574" s="12"/>
      <c r="I1574" s="12"/>
      <c r="J1574" s="13"/>
      <c r="K1574" s="14"/>
      <c r="L1574" s="15"/>
      <c r="M1574" s="16"/>
      <c r="N1574" s="16"/>
      <c r="O1574" s="12"/>
      <c r="P1574" s="12"/>
      <c r="Q1574" s="12"/>
      <c r="R1574" s="18" t="b">
        <v>0</v>
      </c>
      <c r="S1574" s="18" t="b">
        <v>0</v>
      </c>
      <c r="T1574" s="18" t="b">
        <v>0</v>
      </c>
      <c r="U1574" s="18" t="b">
        <v>0</v>
      </c>
    </row>
    <row r="1575" spans="1:21" ht="12.75">
      <c r="A1575" s="8"/>
      <c r="B1575" s="19"/>
      <c r="C1575" s="22"/>
      <c r="D1575" s="10"/>
      <c r="E1575" s="11"/>
      <c r="F1575" s="23"/>
      <c r="G1575" s="23"/>
      <c r="H1575" s="12"/>
      <c r="I1575" s="12"/>
      <c r="J1575" s="13"/>
      <c r="K1575" s="14"/>
      <c r="L1575" s="15"/>
      <c r="M1575" s="16"/>
      <c r="N1575" s="16"/>
      <c r="O1575" s="12"/>
      <c r="P1575" s="12"/>
      <c r="Q1575" s="12"/>
      <c r="R1575" s="18" t="b">
        <v>0</v>
      </c>
      <c r="S1575" s="18" t="b">
        <v>0</v>
      </c>
      <c r="T1575" s="18" t="b">
        <v>0</v>
      </c>
      <c r="U1575" s="18" t="b">
        <v>0</v>
      </c>
    </row>
    <row r="1576" spans="1:21" ht="12.75">
      <c r="A1576" s="8"/>
      <c r="B1576" s="19"/>
      <c r="C1576" s="22"/>
      <c r="D1576" s="10"/>
      <c r="E1576" s="11"/>
      <c r="F1576" s="23"/>
      <c r="G1576" s="23"/>
      <c r="H1576" s="12"/>
      <c r="I1576" s="12"/>
      <c r="J1576" s="13"/>
      <c r="K1576" s="14"/>
      <c r="L1576" s="15"/>
      <c r="M1576" s="16"/>
      <c r="N1576" s="16"/>
      <c r="O1576" s="12"/>
      <c r="P1576" s="12"/>
      <c r="Q1576" s="12"/>
      <c r="R1576" s="18" t="b">
        <v>0</v>
      </c>
      <c r="S1576" s="18" t="b">
        <v>0</v>
      </c>
      <c r="T1576" s="18" t="b">
        <v>0</v>
      </c>
      <c r="U1576" s="18" t="b">
        <v>0</v>
      </c>
    </row>
    <row r="1577" spans="1:21" ht="12.75">
      <c r="A1577" s="8"/>
      <c r="B1577" s="19"/>
      <c r="C1577" s="22"/>
      <c r="D1577" s="10"/>
      <c r="E1577" s="11"/>
      <c r="F1577" s="23"/>
      <c r="G1577" s="23"/>
      <c r="H1577" s="12"/>
      <c r="I1577" s="12"/>
      <c r="J1577" s="13"/>
      <c r="K1577" s="14"/>
      <c r="L1577" s="15"/>
      <c r="M1577" s="16"/>
      <c r="N1577" s="16"/>
      <c r="O1577" s="12"/>
      <c r="P1577" s="12"/>
      <c r="Q1577" s="12"/>
      <c r="R1577" s="18" t="b">
        <v>0</v>
      </c>
      <c r="S1577" s="18" t="b">
        <v>0</v>
      </c>
      <c r="T1577" s="18" t="b">
        <v>0</v>
      </c>
      <c r="U1577" s="18" t="b">
        <v>0</v>
      </c>
    </row>
    <row r="1578" spans="1:21" ht="12.75">
      <c r="A1578" s="8"/>
      <c r="B1578" s="19"/>
      <c r="C1578" s="22"/>
      <c r="D1578" s="10"/>
      <c r="E1578" s="11"/>
      <c r="F1578" s="23"/>
      <c r="G1578" s="23"/>
      <c r="H1578" s="12"/>
      <c r="I1578" s="12"/>
      <c r="J1578" s="13"/>
      <c r="K1578" s="14"/>
      <c r="L1578" s="15"/>
      <c r="M1578" s="16"/>
      <c r="N1578" s="16"/>
      <c r="O1578" s="12"/>
      <c r="P1578" s="12"/>
      <c r="Q1578" s="12"/>
      <c r="R1578" s="18" t="b">
        <v>0</v>
      </c>
      <c r="S1578" s="18" t="b">
        <v>0</v>
      </c>
      <c r="T1578" s="18" t="b">
        <v>0</v>
      </c>
      <c r="U1578" s="18" t="b">
        <v>0</v>
      </c>
    </row>
    <row r="1579" spans="1:21" ht="12.75">
      <c r="A1579" s="8"/>
      <c r="B1579" s="19"/>
      <c r="C1579" s="22"/>
      <c r="D1579" s="10"/>
      <c r="E1579" s="11"/>
      <c r="F1579" s="23"/>
      <c r="G1579" s="23"/>
      <c r="H1579" s="12"/>
      <c r="I1579" s="12"/>
      <c r="J1579" s="13"/>
      <c r="K1579" s="14"/>
      <c r="L1579" s="15"/>
      <c r="M1579" s="16"/>
      <c r="N1579" s="16"/>
      <c r="O1579" s="12"/>
      <c r="P1579" s="12"/>
      <c r="Q1579" s="12"/>
      <c r="R1579" s="18" t="b">
        <v>0</v>
      </c>
      <c r="S1579" s="18" t="b">
        <v>0</v>
      </c>
      <c r="T1579" s="18" t="b">
        <v>0</v>
      </c>
      <c r="U1579" s="18" t="b">
        <v>0</v>
      </c>
    </row>
    <row r="1580" spans="1:21" ht="12.75">
      <c r="A1580" s="8"/>
      <c r="B1580" s="19"/>
      <c r="C1580" s="22"/>
      <c r="D1580" s="10"/>
      <c r="E1580" s="11"/>
      <c r="F1580" s="23"/>
      <c r="G1580" s="23"/>
      <c r="H1580" s="12"/>
      <c r="I1580" s="12"/>
      <c r="J1580" s="13"/>
      <c r="K1580" s="14"/>
      <c r="L1580" s="15"/>
      <c r="M1580" s="16"/>
      <c r="N1580" s="16"/>
      <c r="O1580" s="12"/>
      <c r="P1580" s="12"/>
      <c r="Q1580" s="12"/>
      <c r="R1580" s="18" t="b">
        <v>0</v>
      </c>
      <c r="S1580" s="18" t="b">
        <v>0</v>
      </c>
      <c r="T1580" s="18" t="b">
        <v>0</v>
      </c>
      <c r="U1580" s="18" t="b">
        <v>0</v>
      </c>
    </row>
    <row r="1581" spans="1:21" ht="12.75">
      <c r="A1581" s="8"/>
      <c r="B1581" s="19"/>
      <c r="C1581" s="22"/>
      <c r="D1581" s="10"/>
      <c r="E1581" s="11"/>
      <c r="F1581" s="23"/>
      <c r="G1581" s="23"/>
      <c r="H1581" s="12"/>
      <c r="I1581" s="12"/>
      <c r="J1581" s="13"/>
      <c r="K1581" s="14"/>
      <c r="L1581" s="15"/>
      <c r="M1581" s="16"/>
      <c r="N1581" s="16"/>
      <c r="O1581" s="12"/>
      <c r="P1581" s="12"/>
      <c r="Q1581" s="12"/>
      <c r="R1581" s="18" t="b">
        <v>0</v>
      </c>
      <c r="S1581" s="18" t="b">
        <v>0</v>
      </c>
      <c r="T1581" s="18" t="b">
        <v>0</v>
      </c>
      <c r="U1581" s="18" t="b">
        <v>0</v>
      </c>
    </row>
    <row r="1582" spans="1:21" ht="12.75">
      <c r="A1582" s="8"/>
      <c r="B1582" s="19"/>
      <c r="C1582" s="22"/>
      <c r="D1582" s="10"/>
      <c r="E1582" s="11"/>
      <c r="F1582" s="23"/>
      <c r="G1582" s="23"/>
      <c r="H1582" s="12"/>
      <c r="I1582" s="12"/>
      <c r="J1582" s="13"/>
      <c r="K1582" s="14"/>
      <c r="L1582" s="15"/>
      <c r="M1582" s="16"/>
      <c r="N1582" s="16"/>
      <c r="O1582" s="12"/>
      <c r="P1582" s="12"/>
      <c r="Q1582" s="12"/>
      <c r="R1582" s="18" t="b">
        <v>0</v>
      </c>
      <c r="S1582" s="18" t="b">
        <v>0</v>
      </c>
      <c r="T1582" s="18" t="b">
        <v>0</v>
      </c>
      <c r="U1582" s="18" t="b">
        <v>0</v>
      </c>
    </row>
    <row r="1583" spans="1:21" ht="12.75">
      <c r="A1583" s="8"/>
      <c r="B1583" s="19"/>
      <c r="C1583" s="22"/>
      <c r="D1583" s="10"/>
      <c r="E1583" s="11"/>
      <c r="F1583" s="23"/>
      <c r="G1583" s="23"/>
      <c r="H1583" s="12"/>
      <c r="I1583" s="12"/>
      <c r="J1583" s="13"/>
      <c r="K1583" s="14"/>
      <c r="L1583" s="15"/>
      <c r="M1583" s="16"/>
      <c r="N1583" s="16"/>
      <c r="O1583" s="12"/>
      <c r="P1583" s="12"/>
      <c r="Q1583" s="12"/>
      <c r="R1583" s="18" t="b">
        <v>0</v>
      </c>
      <c r="S1583" s="18" t="b">
        <v>0</v>
      </c>
      <c r="T1583" s="18" t="b">
        <v>0</v>
      </c>
      <c r="U1583" s="18" t="b">
        <v>0</v>
      </c>
    </row>
    <row r="1584" spans="1:21" ht="12.75">
      <c r="A1584" s="8"/>
      <c r="B1584" s="19"/>
      <c r="C1584" s="22"/>
      <c r="D1584" s="10"/>
      <c r="E1584" s="11"/>
      <c r="F1584" s="23"/>
      <c r="G1584" s="23"/>
      <c r="H1584" s="12"/>
      <c r="I1584" s="12"/>
      <c r="J1584" s="13"/>
      <c r="K1584" s="14"/>
      <c r="L1584" s="15"/>
      <c r="M1584" s="16"/>
      <c r="N1584" s="16"/>
      <c r="O1584" s="12"/>
      <c r="P1584" s="12"/>
      <c r="Q1584" s="12"/>
      <c r="R1584" s="18" t="b">
        <v>0</v>
      </c>
      <c r="S1584" s="18" t="b">
        <v>0</v>
      </c>
      <c r="T1584" s="18" t="b">
        <v>0</v>
      </c>
      <c r="U1584" s="18" t="b">
        <v>0</v>
      </c>
    </row>
    <row r="1585" spans="1:21" ht="12.75">
      <c r="A1585" s="8"/>
      <c r="B1585" s="19"/>
      <c r="C1585" s="22"/>
      <c r="D1585" s="10"/>
      <c r="E1585" s="11"/>
      <c r="F1585" s="23"/>
      <c r="G1585" s="23"/>
      <c r="H1585" s="12"/>
      <c r="I1585" s="12"/>
      <c r="J1585" s="13"/>
      <c r="K1585" s="14"/>
      <c r="L1585" s="15"/>
      <c r="M1585" s="16"/>
      <c r="N1585" s="16"/>
      <c r="O1585" s="12"/>
      <c r="P1585" s="12"/>
      <c r="Q1585" s="12"/>
      <c r="R1585" s="18" t="b">
        <v>0</v>
      </c>
      <c r="S1585" s="18" t="b">
        <v>0</v>
      </c>
      <c r="T1585" s="18" t="b">
        <v>0</v>
      </c>
      <c r="U1585" s="18" t="b">
        <v>0</v>
      </c>
    </row>
    <row r="1586" spans="1:21" ht="12.75">
      <c r="A1586" s="8"/>
      <c r="B1586" s="19"/>
      <c r="C1586" s="22"/>
      <c r="D1586" s="10"/>
      <c r="E1586" s="11"/>
      <c r="F1586" s="23"/>
      <c r="G1586" s="23"/>
      <c r="H1586" s="12"/>
      <c r="I1586" s="12"/>
      <c r="J1586" s="13"/>
      <c r="K1586" s="14"/>
      <c r="L1586" s="15"/>
      <c r="M1586" s="16"/>
      <c r="N1586" s="16"/>
      <c r="O1586" s="12"/>
      <c r="P1586" s="12"/>
      <c r="Q1586" s="12"/>
      <c r="R1586" s="18" t="b">
        <v>0</v>
      </c>
      <c r="S1586" s="18" t="b">
        <v>0</v>
      </c>
      <c r="T1586" s="18" t="b">
        <v>0</v>
      </c>
      <c r="U1586" s="18" t="b">
        <v>0</v>
      </c>
    </row>
    <row r="1587" spans="1:21" ht="12.75">
      <c r="A1587" s="8"/>
      <c r="B1587" s="19"/>
      <c r="C1587" s="22"/>
      <c r="D1587" s="10"/>
      <c r="E1587" s="11"/>
      <c r="F1587" s="23"/>
      <c r="G1587" s="23"/>
      <c r="H1587" s="12"/>
      <c r="I1587" s="12"/>
      <c r="J1587" s="13"/>
      <c r="K1587" s="14"/>
      <c r="L1587" s="15"/>
      <c r="M1587" s="16"/>
      <c r="N1587" s="16"/>
      <c r="O1587" s="12"/>
      <c r="P1587" s="12"/>
      <c r="Q1587" s="12"/>
      <c r="R1587" s="18" t="b">
        <v>0</v>
      </c>
      <c r="S1587" s="18" t="b">
        <v>0</v>
      </c>
      <c r="T1587" s="18" t="b">
        <v>0</v>
      </c>
      <c r="U1587" s="18" t="b">
        <v>0</v>
      </c>
    </row>
    <row r="1588" spans="1:21" ht="12.75">
      <c r="A1588" s="8"/>
      <c r="B1588" s="19"/>
      <c r="C1588" s="22"/>
      <c r="D1588" s="10"/>
      <c r="E1588" s="11"/>
      <c r="F1588" s="23"/>
      <c r="G1588" s="23"/>
      <c r="H1588" s="12"/>
      <c r="I1588" s="12"/>
      <c r="J1588" s="13"/>
      <c r="K1588" s="14"/>
      <c r="L1588" s="15"/>
      <c r="M1588" s="16"/>
      <c r="N1588" s="16"/>
      <c r="O1588" s="12"/>
      <c r="P1588" s="12"/>
      <c r="Q1588" s="12"/>
      <c r="R1588" s="18" t="b">
        <v>0</v>
      </c>
      <c r="S1588" s="18" t="b">
        <v>0</v>
      </c>
      <c r="T1588" s="18" t="b">
        <v>0</v>
      </c>
      <c r="U1588" s="18" t="b">
        <v>0</v>
      </c>
    </row>
    <row r="1589" spans="1:21" ht="12.75">
      <c r="A1589" s="8"/>
      <c r="B1589" s="19"/>
      <c r="C1589" s="22"/>
      <c r="D1589" s="10"/>
      <c r="E1589" s="11"/>
      <c r="F1589" s="23"/>
      <c r="G1589" s="23"/>
      <c r="H1589" s="12"/>
      <c r="I1589" s="12"/>
      <c r="J1589" s="13"/>
      <c r="K1589" s="14"/>
      <c r="L1589" s="15"/>
      <c r="M1589" s="16"/>
      <c r="N1589" s="16"/>
      <c r="O1589" s="12"/>
      <c r="P1589" s="12"/>
      <c r="Q1589" s="12"/>
      <c r="R1589" s="18" t="b">
        <v>0</v>
      </c>
      <c r="S1589" s="18" t="b">
        <v>0</v>
      </c>
      <c r="T1589" s="18" t="b">
        <v>0</v>
      </c>
      <c r="U1589" s="18" t="b">
        <v>0</v>
      </c>
    </row>
    <row r="1590" spans="1:21" ht="12.75">
      <c r="A1590" s="8"/>
      <c r="B1590" s="19"/>
      <c r="C1590" s="22"/>
      <c r="D1590" s="10"/>
      <c r="E1590" s="11"/>
      <c r="F1590" s="23"/>
      <c r="G1590" s="23"/>
      <c r="H1590" s="12"/>
      <c r="I1590" s="12"/>
      <c r="J1590" s="13"/>
      <c r="K1590" s="14"/>
      <c r="L1590" s="15"/>
      <c r="M1590" s="16"/>
      <c r="N1590" s="16"/>
      <c r="O1590" s="12"/>
      <c r="P1590" s="12"/>
      <c r="Q1590" s="12"/>
      <c r="R1590" s="18" t="b">
        <v>0</v>
      </c>
      <c r="S1590" s="18" t="b">
        <v>0</v>
      </c>
      <c r="T1590" s="18" t="b">
        <v>0</v>
      </c>
      <c r="U1590" s="18" t="b">
        <v>0</v>
      </c>
    </row>
    <row r="1591" spans="1:21" ht="12.75">
      <c r="A1591" s="8"/>
      <c r="B1591" s="19"/>
      <c r="C1591" s="22"/>
      <c r="D1591" s="10"/>
      <c r="E1591" s="11"/>
      <c r="F1591" s="23"/>
      <c r="G1591" s="23"/>
      <c r="H1591" s="12"/>
      <c r="I1591" s="12"/>
      <c r="J1591" s="13"/>
      <c r="K1591" s="14"/>
      <c r="L1591" s="15"/>
      <c r="M1591" s="16"/>
      <c r="N1591" s="16"/>
      <c r="O1591" s="12"/>
      <c r="P1591" s="12"/>
      <c r="Q1591" s="12"/>
      <c r="R1591" s="18" t="b">
        <v>0</v>
      </c>
      <c r="S1591" s="18" t="b">
        <v>0</v>
      </c>
      <c r="T1591" s="18" t="b">
        <v>0</v>
      </c>
      <c r="U1591" s="18" t="b">
        <v>0</v>
      </c>
    </row>
    <row r="1592" spans="1:21" ht="12.75">
      <c r="A1592" s="8"/>
      <c r="B1592" s="19"/>
      <c r="C1592" s="22"/>
      <c r="D1592" s="10"/>
      <c r="E1592" s="11"/>
      <c r="F1592" s="23"/>
      <c r="G1592" s="23"/>
      <c r="H1592" s="12"/>
      <c r="I1592" s="12"/>
      <c r="J1592" s="13"/>
      <c r="K1592" s="14"/>
      <c r="L1592" s="15"/>
      <c r="M1592" s="16"/>
      <c r="N1592" s="16"/>
      <c r="O1592" s="12"/>
      <c r="P1592" s="12"/>
      <c r="Q1592" s="12"/>
      <c r="R1592" s="18" t="b">
        <v>0</v>
      </c>
      <c r="S1592" s="18" t="b">
        <v>0</v>
      </c>
      <c r="T1592" s="18" t="b">
        <v>0</v>
      </c>
      <c r="U1592" s="18" t="b">
        <v>0</v>
      </c>
    </row>
    <row r="1593" spans="1:21" ht="12.75">
      <c r="A1593" s="8"/>
      <c r="B1593" s="19"/>
      <c r="C1593" s="22"/>
      <c r="D1593" s="10"/>
      <c r="E1593" s="11"/>
      <c r="F1593" s="23"/>
      <c r="G1593" s="23"/>
      <c r="H1593" s="12"/>
      <c r="I1593" s="12"/>
      <c r="J1593" s="13"/>
      <c r="K1593" s="14"/>
      <c r="L1593" s="15"/>
      <c r="M1593" s="16"/>
      <c r="N1593" s="16"/>
      <c r="O1593" s="12"/>
      <c r="P1593" s="12"/>
      <c r="Q1593" s="12"/>
      <c r="R1593" s="18" t="b">
        <v>0</v>
      </c>
      <c r="S1593" s="18" t="b">
        <v>0</v>
      </c>
      <c r="T1593" s="18" t="b">
        <v>0</v>
      </c>
      <c r="U1593" s="18" t="b">
        <v>0</v>
      </c>
    </row>
    <row r="1594" spans="1:21" ht="12.75">
      <c r="A1594" s="8"/>
      <c r="B1594" s="19"/>
      <c r="C1594" s="22"/>
      <c r="D1594" s="10"/>
      <c r="E1594" s="11"/>
      <c r="F1594" s="23"/>
      <c r="G1594" s="23"/>
      <c r="H1594" s="12"/>
      <c r="I1594" s="12"/>
      <c r="J1594" s="13"/>
      <c r="K1594" s="14"/>
      <c r="L1594" s="15"/>
      <c r="M1594" s="16"/>
      <c r="N1594" s="16"/>
      <c r="O1594" s="12"/>
      <c r="P1594" s="12"/>
      <c r="Q1594" s="12"/>
      <c r="R1594" s="18" t="b">
        <v>0</v>
      </c>
      <c r="S1594" s="18" t="b">
        <v>0</v>
      </c>
      <c r="T1594" s="18" t="b">
        <v>0</v>
      </c>
      <c r="U1594" s="18" t="b">
        <v>0</v>
      </c>
    </row>
    <row r="1595" spans="1:21" ht="12.75">
      <c r="A1595" s="8"/>
      <c r="B1595" s="19"/>
      <c r="C1595" s="22"/>
      <c r="D1595" s="10"/>
      <c r="E1595" s="11"/>
      <c r="F1595" s="23"/>
      <c r="G1595" s="23"/>
      <c r="H1595" s="12"/>
      <c r="I1595" s="12"/>
      <c r="J1595" s="13"/>
      <c r="K1595" s="14"/>
      <c r="L1595" s="15"/>
      <c r="M1595" s="16"/>
      <c r="N1595" s="16"/>
      <c r="O1595" s="12"/>
      <c r="P1595" s="12"/>
      <c r="Q1595" s="12"/>
      <c r="R1595" s="18" t="b">
        <v>0</v>
      </c>
      <c r="S1595" s="18" t="b">
        <v>0</v>
      </c>
      <c r="T1595" s="18" t="b">
        <v>0</v>
      </c>
      <c r="U1595" s="18" t="b">
        <v>0</v>
      </c>
    </row>
    <row r="1596" spans="1:21" ht="12.75">
      <c r="A1596" s="8"/>
      <c r="B1596" s="19"/>
      <c r="C1596" s="22"/>
      <c r="D1596" s="10"/>
      <c r="E1596" s="11"/>
      <c r="F1596" s="23"/>
      <c r="G1596" s="23"/>
      <c r="H1596" s="12"/>
      <c r="I1596" s="12"/>
      <c r="J1596" s="13"/>
      <c r="K1596" s="14"/>
      <c r="L1596" s="15"/>
      <c r="M1596" s="16"/>
      <c r="N1596" s="16"/>
      <c r="O1596" s="12"/>
      <c r="P1596" s="12"/>
      <c r="Q1596" s="12"/>
      <c r="R1596" s="18" t="b">
        <v>0</v>
      </c>
      <c r="S1596" s="18" t="b">
        <v>0</v>
      </c>
      <c r="T1596" s="18" t="b">
        <v>0</v>
      </c>
      <c r="U1596" s="18" t="b">
        <v>0</v>
      </c>
    </row>
    <row r="1597" spans="1:21" ht="12.75">
      <c r="A1597" s="8"/>
      <c r="B1597" s="19"/>
      <c r="C1597" s="22"/>
      <c r="D1597" s="10"/>
      <c r="E1597" s="11"/>
      <c r="F1597" s="23"/>
      <c r="G1597" s="23"/>
      <c r="H1597" s="12"/>
      <c r="I1597" s="12"/>
      <c r="J1597" s="13"/>
      <c r="K1597" s="14"/>
      <c r="L1597" s="15"/>
      <c r="M1597" s="16"/>
      <c r="N1597" s="16"/>
      <c r="O1597" s="12"/>
      <c r="P1597" s="12"/>
      <c r="Q1597" s="12"/>
      <c r="R1597" s="18" t="b">
        <v>0</v>
      </c>
      <c r="S1597" s="18" t="b">
        <v>0</v>
      </c>
      <c r="T1597" s="18" t="b">
        <v>0</v>
      </c>
      <c r="U1597" s="18" t="b">
        <v>0</v>
      </c>
    </row>
    <row r="1598" spans="1:21" ht="12.75">
      <c r="A1598" s="8"/>
      <c r="B1598" s="19"/>
      <c r="C1598" s="22"/>
      <c r="D1598" s="10"/>
      <c r="E1598" s="11"/>
      <c r="F1598" s="23"/>
      <c r="G1598" s="23"/>
      <c r="H1598" s="12"/>
      <c r="I1598" s="12"/>
      <c r="J1598" s="13"/>
      <c r="K1598" s="14"/>
      <c r="L1598" s="15"/>
      <c r="M1598" s="16"/>
      <c r="N1598" s="16"/>
      <c r="O1598" s="12"/>
      <c r="P1598" s="12"/>
      <c r="Q1598" s="12"/>
      <c r="R1598" s="18" t="b">
        <v>0</v>
      </c>
      <c r="S1598" s="18" t="b">
        <v>0</v>
      </c>
      <c r="T1598" s="18" t="b">
        <v>0</v>
      </c>
      <c r="U1598" s="18" t="b">
        <v>0</v>
      </c>
    </row>
    <row r="1599" spans="1:21" ht="12.75">
      <c r="A1599" s="8"/>
      <c r="B1599" s="19"/>
      <c r="C1599" s="22"/>
      <c r="D1599" s="10"/>
      <c r="E1599" s="11"/>
      <c r="F1599" s="23"/>
      <c r="G1599" s="23"/>
      <c r="H1599" s="12"/>
      <c r="I1599" s="12"/>
      <c r="J1599" s="13"/>
      <c r="K1599" s="14"/>
      <c r="L1599" s="15"/>
      <c r="M1599" s="16"/>
      <c r="N1599" s="16"/>
      <c r="O1599" s="12"/>
      <c r="P1599" s="12"/>
      <c r="Q1599" s="12"/>
      <c r="R1599" s="18" t="b">
        <v>0</v>
      </c>
      <c r="S1599" s="18" t="b">
        <v>0</v>
      </c>
      <c r="T1599" s="18" t="b">
        <v>0</v>
      </c>
      <c r="U1599" s="18" t="b">
        <v>0</v>
      </c>
    </row>
    <row r="1600" spans="1:21" ht="12.75">
      <c r="A1600" s="8"/>
      <c r="B1600" s="19"/>
      <c r="C1600" s="22"/>
      <c r="D1600" s="10"/>
      <c r="E1600" s="11"/>
      <c r="F1600" s="23"/>
      <c r="G1600" s="23"/>
      <c r="H1600" s="12"/>
      <c r="I1600" s="12"/>
      <c r="J1600" s="13"/>
      <c r="K1600" s="14"/>
      <c r="L1600" s="15"/>
      <c r="M1600" s="16"/>
      <c r="N1600" s="16"/>
      <c r="O1600" s="12"/>
      <c r="P1600" s="12"/>
      <c r="Q1600" s="12"/>
      <c r="R1600" s="18" t="b">
        <v>0</v>
      </c>
      <c r="S1600" s="18" t="b">
        <v>0</v>
      </c>
      <c r="T1600" s="18" t="b">
        <v>0</v>
      </c>
      <c r="U1600" s="18" t="b">
        <v>0</v>
      </c>
    </row>
    <row r="1601" spans="1:21" ht="12.75">
      <c r="A1601" s="8"/>
      <c r="B1601" s="19"/>
      <c r="C1601" s="22"/>
      <c r="D1601" s="10"/>
      <c r="E1601" s="11"/>
      <c r="F1601" s="23"/>
      <c r="G1601" s="23"/>
      <c r="H1601" s="12"/>
      <c r="I1601" s="12"/>
      <c r="J1601" s="13"/>
      <c r="K1601" s="14"/>
      <c r="L1601" s="15"/>
      <c r="M1601" s="16"/>
      <c r="N1601" s="16"/>
      <c r="O1601" s="12"/>
      <c r="P1601" s="12"/>
      <c r="Q1601" s="12"/>
      <c r="R1601" s="18" t="b">
        <v>0</v>
      </c>
      <c r="S1601" s="18" t="b">
        <v>0</v>
      </c>
      <c r="T1601" s="18" t="b">
        <v>0</v>
      </c>
      <c r="U1601" s="18" t="b">
        <v>0</v>
      </c>
    </row>
    <row r="1602" spans="1:21" ht="12.75">
      <c r="A1602" s="8"/>
      <c r="B1602" s="19"/>
      <c r="C1602" s="22"/>
      <c r="D1602" s="10"/>
      <c r="E1602" s="11"/>
      <c r="F1602" s="23"/>
      <c r="G1602" s="23"/>
      <c r="H1602" s="12"/>
      <c r="I1602" s="12"/>
      <c r="J1602" s="13"/>
      <c r="K1602" s="14"/>
      <c r="L1602" s="15"/>
      <c r="M1602" s="16"/>
      <c r="N1602" s="16"/>
      <c r="O1602" s="12"/>
      <c r="P1602" s="12"/>
      <c r="Q1602" s="12"/>
      <c r="R1602" s="18" t="b">
        <v>0</v>
      </c>
      <c r="S1602" s="18" t="b">
        <v>0</v>
      </c>
      <c r="T1602" s="18" t="b">
        <v>0</v>
      </c>
      <c r="U1602" s="18" t="b">
        <v>0</v>
      </c>
    </row>
    <row r="1603" spans="1:21" ht="12.75">
      <c r="A1603" s="8"/>
      <c r="B1603" s="19"/>
      <c r="C1603" s="22"/>
      <c r="D1603" s="10"/>
      <c r="E1603" s="11"/>
      <c r="F1603" s="23"/>
      <c r="G1603" s="23"/>
      <c r="H1603" s="12"/>
      <c r="I1603" s="12"/>
      <c r="J1603" s="13"/>
      <c r="K1603" s="14"/>
      <c r="L1603" s="15"/>
      <c r="M1603" s="16"/>
      <c r="N1603" s="16"/>
      <c r="O1603" s="12"/>
      <c r="P1603" s="12"/>
      <c r="Q1603" s="12"/>
      <c r="R1603" s="18" t="b">
        <v>0</v>
      </c>
      <c r="S1603" s="18" t="b">
        <v>0</v>
      </c>
      <c r="T1603" s="18" t="b">
        <v>0</v>
      </c>
      <c r="U1603" s="18" t="b">
        <v>0</v>
      </c>
    </row>
    <row r="1604" spans="1:21" ht="12.75">
      <c r="A1604" s="8"/>
      <c r="B1604" s="19"/>
      <c r="C1604" s="22"/>
      <c r="D1604" s="10"/>
      <c r="E1604" s="11"/>
      <c r="F1604" s="23"/>
      <c r="G1604" s="23"/>
      <c r="H1604" s="12"/>
      <c r="I1604" s="12"/>
      <c r="J1604" s="13"/>
      <c r="K1604" s="14"/>
      <c r="L1604" s="15"/>
      <c r="M1604" s="16"/>
      <c r="N1604" s="16"/>
      <c r="O1604" s="12"/>
      <c r="P1604" s="12"/>
      <c r="Q1604" s="12"/>
      <c r="R1604" s="18" t="b">
        <v>0</v>
      </c>
      <c r="S1604" s="18" t="b">
        <v>0</v>
      </c>
      <c r="T1604" s="18" t="b">
        <v>0</v>
      </c>
      <c r="U1604" s="18" t="b">
        <v>0</v>
      </c>
    </row>
    <row r="1605" spans="1:21" ht="12.75">
      <c r="A1605" s="8"/>
      <c r="B1605" s="19"/>
      <c r="C1605" s="22"/>
      <c r="D1605" s="10"/>
      <c r="E1605" s="11"/>
      <c r="F1605" s="23"/>
      <c r="G1605" s="23"/>
      <c r="H1605" s="12"/>
      <c r="I1605" s="12"/>
      <c r="J1605" s="13"/>
      <c r="K1605" s="14"/>
      <c r="L1605" s="15"/>
      <c r="M1605" s="16"/>
      <c r="N1605" s="16"/>
      <c r="O1605" s="12"/>
      <c r="P1605" s="12"/>
      <c r="Q1605" s="12"/>
      <c r="R1605" s="18" t="b">
        <v>0</v>
      </c>
      <c r="S1605" s="18" t="b">
        <v>0</v>
      </c>
      <c r="T1605" s="18" t="b">
        <v>0</v>
      </c>
      <c r="U1605" s="18" t="b">
        <v>0</v>
      </c>
    </row>
    <row r="1606" spans="1:21" ht="12.75">
      <c r="A1606" s="8"/>
      <c r="B1606" s="19"/>
      <c r="C1606" s="22"/>
      <c r="D1606" s="10"/>
      <c r="E1606" s="11"/>
      <c r="F1606" s="23"/>
      <c r="G1606" s="23"/>
      <c r="H1606" s="12"/>
      <c r="I1606" s="12"/>
      <c r="J1606" s="13"/>
      <c r="K1606" s="14"/>
      <c r="L1606" s="15"/>
      <c r="M1606" s="16"/>
      <c r="N1606" s="16"/>
      <c r="O1606" s="12"/>
      <c r="P1606" s="12"/>
      <c r="Q1606" s="12"/>
      <c r="R1606" s="18" t="b">
        <v>0</v>
      </c>
      <c r="S1606" s="18" t="b">
        <v>0</v>
      </c>
      <c r="T1606" s="18" t="b">
        <v>0</v>
      </c>
      <c r="U1606" s="18" t="b">
        <v>0</v>
      </c>
    </row>
    <row r="1607" spans="1:21" ht="12.75">
      <c r="A1607" s="8"/>
      <c r="B1607" s="19"/>
      <c r="C1607" s="22"/>
      <c r="D1607" s="10"/>
      <c r="E1607" s="11"/>
      <c r="F1607" s="23"/>
      <c r="G1607" s="23"/>
      <c r="H1607" s="12"/>
      <c r="I1607" s="12"/>
      <c r="J1607" s="13"/>
      <c r="K1607" s="14"/>
      <c r="L1607" s="15"/>
      <c r="M1607" s="16"/>
      <c r="N1607" s="16"/>
      <c r="O1607" s="12"/>
      <c r="P1607" s="12"/>
      <c r="Q1607" s="12"/>
      <c r="R1607" s="18" t="b">
        <v>0</v>
      </c>
      <c r="S1607" s="18" t="b">
        <v>0</v>
      </c>
      <c r="T1607" s="18" t="b">
        <v>0</v>
      </c>
      <c r="U1607" s="18" t="b">
        <v>0</v>
      </c>
    </row>
    <row r="1608" spans="1:21" ht="12.75">
      <c r="A1608" s="8"/>
      <c r="B1608" s="19"/>
      <c r="C1608" s="22"/>
      <c r="D1608" s="10"/>
      <c r="E1608" s="11"/>
      <c r="F1608" s="23"/>
      <c r="G1608" s="23"/>
      <c r="H1608" s="12"/>
      <c r="I1608" s="12"/>
      <c r="J1608" s="13"/>
      <c r="K1608" s="14"/>
      <c r="L1608" s="15"/>
      <c r="M1608" s="16"/>
      <c r="N1608" s="16"/>
      <c r="O1608" s="12"/>
      <c r="P1608" s="12"/>
      <c r="Q1608" s="12"/>
      <c r="R1608" s="18" t="b">
        <v>0</v>
      </c>
      <c r="S1608" s="18" t="b">
        <v>0</v>
      </c>
      <c r="T1608" s="18" t="b">
        <v>0</v>
      </c>
      <c r="U1608" s="18" t="b">
        <v>0</v>
      </c>
    </row>
    <row r="1609" spans="1:21" ht="12.75">
      <c r="A1609" s="8"/>
      <c r="B1609" s="19"/>
      <c r="C1609" s="22"/>
      <c r="D1609" s="10"/>
      <c r="E1609" s="11"/>
      <c r="F1609" s="23"/>
      <c r="G1609" s="23"/>
      <c r="H1609" s="12"/>
      <c r="I1609" s="12"/>
      <c r="J1609" s="13"/>
      <c r="K1609" s="14"/>
      <c r="L1609" s="15"/>
      <c r="M1609" s="16"/>
      <c r="N1609" s="16"/>
      <c r="O1609" s="12"/>
      <c r="P1609" s="12"/>
      <c r="Q1609" s="12"/>
      <c r="R1609" s="18" t="b">
        <v>0</v>
      </c>
      <c r="S1609" s="18" t="b">
        <v>0</v>
      </c>
      <c r="T1609" s="18" t="b">
        <v>0</v>
      </c>
      <c r="U1609" s="18" t="b">
        <v>0</v>
      </c>
    </row>
    <row r="1610" spans="1:21" ht="12.75">
      <c r="A1610" s="8"/>
      <c r="B1610" s="19"/>
      <c r="C1610" s="22"/>
      <c r="D1610" s="10"/>
      <c r="E1610" s="11"/>
      <c r="F1610" s="23"/>
      <c r="G1610" s="23"/>
      <c r="H1610" s="12"/>
      <c r="I1610" s="12"/>
      <c r="J1610" s="13"/>
      <c r="K1610" s="14"/>
      <c r="L1610" s="15"/>
      <c r="M1610" s="16"/>
      <c r="N1610" s="16"/>
      <c r="O1610" s="12"/>
      <c r="P1610" s="12"/>
      <c r="Q1610" s="12"/>
      <c r="R1610" s="18" t="b">
        <v>0</v>
      </c>
      <c r="S1610" s="18" t="b">
        <v>0</v>
      </c>
      <c r="T1610" s="18" t="b">
        <v>0</v>
      </c>
      <c r="U1610" s="18" t="b">
        <v>0</v>
      </c>
    </row>
    <row r="1611" spans="1:21" ht="12.75">
      <c r="A1611" s="8"/>
      <c r="B1611" s="19"/>
      <c r="C1611" s="22"/>
      <c r="D1611" s="10"/>
      <c r="E1611" s="11"/>
      <c r="F1611" s="23"/>
      <c r="G1611" s="23"/>
      <c r="H1611" s="12"/>
      <c r="I1611" s="12"/>
      <c r="J1611" s="13"/>
      <c r="K1611" s="14"/>
      <c r="L1611" s="15"/>
      <c r="M1611" s="16"/>
      <c r="N1611" s="16"/>
      <c r="O1611" s="12"/>
      <c r="P1611" s="12"/>
      <c r="Q1611" s="12"/>
      <c r="R1611" s="18" t="b">
        <v>0</v>
      </c>
      <c r="S1611" s="18" t="b">
        <v>0</v>
      </c>
      <c r="T1611" s="18" t="b">
        <v>0</v>
      </c>
      <c r="U1611" s="18" t="b">
        <v>0</v>
      </c>
    </row>
    <row r="1612" spans="1:21" ht="12.75">
      <c r="A1612" s="8"/>
      <c r="B1612" s="19"/>
      <c r="C1612" s="22"/>
      <c r="D1612" s="10"/>
      <c r="E1612" s="11"/>
      <c r="F1612" s="23"/>
      <c r="G1612" s="23"/>
      <c r="H1612" s="12"/>
      <c r="I1612" s="12"/>
      <c r="J1612" s="13"/>
      <c r="K1612" s="14"/>
      <c r="L1612" s="15"/>
      <c r="M1612" s="16"/>
      <c r="N1612" s="16"/>
      <c r="O1612" s="12"/>
      <c r="P1612" s="12"/>
      <c r="Q1612" s="12"/>
      <c r="R1612" s="18" t="b">
        <v>0</v>
      </c>
      <c r="S1612" s="18" t="b">
        <v>0</v>
      </c>
      <c r="T1612" s="18" t="b">
        <v>0</v>
      </c>
      <c r="U1612" s="18" t="b">
        <v>0</v>
      </c>
    </row>
    <row r="1613" spans="1:21" ht="12.75">
      <c r="A1613" s="8"/>
      <c r="B1613" s="19"/>
      <c r="C1613" s="22"/>
      <c r="D1613" s="10"/>
      <c r="E1613" s="11"/>
      <c r="F1613" s="23"/>
      <c r="G1613" s="23"/>
      <c r="H1613" s="12"/>
      <c r="I1613" s="12"/>
      <c r="J1613" s="13"/>
      <c r="K1613" s="14"/>
      <c r="L1613" s="15"/>
      <c r="M1613" s="16"/>
      <c r="N1613" s="16"/>
      <c r="O1613" s="12"/>
      <c r="P1613" s="12"/>
      <c r="Q1613" s="12"/>
      <c r="R1613" s="18" t="b">
        <v>0</v>
      </c>
      <c r="S1613" s="18" t="b">
        <v>0</v>
      </c>
      <c r="T1613" s="18" t="b">
        <v>0</v>
      </c>
      <c r="U1613" s="18" t="b">
        <v>0</v>
      </c>
    </row>
    <row r="1614" spans="1:21" ht="12.75">
      <c r="A1614" s="8"/>
      <c r="B1614" s="19"/>
      <c r="C1614" s="22"/>
      <c r="D1614" s="10"/>
      <c r="E1614" s="11"/>
      <c r="F1614" s="23"/>
      <c r="G1614" s="23"/>
      <c r="H1614" s="12"/>
      <c r="I1614" s="12"/>
      <c r="J1614" s="13"/>
      <c r="K1614" s="14"/>
      <c r="L1614" s="15"/>
      <c r="M1614" s="16"/>
      <c r="N1614" s="16"/>
      <c r="O1614" s="12"/>
      <c r="P1614" s="12"/>
      <c r="Q1614" s="12"/>
      <c r="R1614" s="18" t="b">
        <v>0</v>
      </c>
      <c r="S1614" s="18" t="b">
        <v>0</v>
      </c>
      <c r="T1614" s="18" t="b">
        <v>0</v>
      </c>
      <c r="U1614" s="18" t="b">
        <v>0</v>
      </c>
    </row>
    <row r="1615" spans="1:21" ht="12.75">
      <c r="A1615" s="8"/>
      <c r="B1615" s="19"/>
      <c r="C1615" s="22"/>
      <c r="D1615" s="10"/>
      <c r="E1615" s="11"/>
      <c r="F1615" s="23"/>
      <c r="G1615" s="23"/>
      <c r="H1615" s="12"/>
      <c r="I1615" s="12"/>
      <c r="J1615" s="13"/>
      <c r="K1615" s="14"/>
      <c r="L1615" s="15"/>
      <c r="M1615" s="16"/>
      <c r="N1615" s="16"/>
      <c r="O1615" s="12"/>
      <c r="P1615" s="12"/>
      <c r="Q1615" s="12"/>
      <c r="R1615" s="18" t="b">
        <v>0</v>
      </c>
      <c r="S1615" s="18" t="b">
        <v>0</v>
      </c>
      <c r="T1615" s="18" t="b">
        <v>0</v>
      </c>
      <c r="U1615" s="18" t="b">
        <v>0</v>
      </c>
    </row>
    <row r="1616" spans="1:21" ht="12.75">
      <c r="A1616" s="8"/>
      <c r="B1616" s="19"/>
      <c r="C1616" s="22"/>
      <c r="D1616" s="10"/>
      <c r="E1616" s="11"/>
      <c r="F1616" s="23"/>
      <c r="G1616" s="23"/>
      <c r="H1616" s="12"/>
      <c r="I1616" s="12"/>
      <c r="J1616" s="13"/>
      <c r="K1616" s="14"/>
      <c r="L1616" s="15"/>
      <c r="M1616" s="16"/>
      <c r="N1616" s="16"/>
      <c r="O1616" s="12"/>
      <c r="P1616" s="12"/>
      <c r="Q1616" s="12"/>
      <c r="R1616" s="18" t="b">
        <v>0</v>
      </c>
      <c r="S1616" s="18" t="b">
        <v>0</v>
      </c>
      <c r="T1616" s="18" t="b">
        <v>0</v>
      </c>
      <c r="U1616" s="18" t="b">
        <v>0</v>
      </c>
    </row>
    <row r="1617" spans="1:21" ht="12.75">
      <c r="A1617" s="8"/>
      <c r="B1617" s="19"/>
      <c r="C1617" s="22"/>
      <c r="D1617" s="10"/>
      <c r="E1617" s="11"/>
      <c r="F1617" s="23"/>
      <c r="G1617" s="23"/>
      <c r="H1617" s="12"/>
      <c r="I1617" s="12"/>
      <c r="J1617" s="13"/>
      <c r="K1617" s="14"/>
      <c r="L1617" s="15"/>
      <c r="M1617" s="16"/>
      <c r="N1617" s="16"/>
      <c r="O1617" s="12"/>
      <c r="P1617" s="12"/>
      <c r="Q1617" s="12"/>
      <c r="R1617" s="18" t="b">
        <v>0</v>
      </c>
      <c r="S1617" s="18" t="b">
        <v>0</v>
      </c>
      <c r="T1617" s="18" t="b">
        <v>0</v>
      </c>
      <c r="U1617" s="18" t="b">
        <v>0</v>
      </c>
    </row>
    <row r="1618" spans="1:21" ht="12.75">
      <c r="A1618" s="8"/>
      <c r="B1618" s="19"/>
      <c r="C1618" s="22"/>
      <c r="D1618" s="10"/>
      <c r="E1618" s="11"/>
      <c r="F1618" s="23"/>
      <c r="G1618" s="23"/>
      <c r="H1618" s="12"/>
      <c r="I1618" s="12"/>
      <c r="J1618" s="13"/>
      <c r="K1618" s="14"/>
      <c r="L1618" s="15"/>
      <c r="M1618" s="16"/>
      <c r="N1618" s="16"/>
      <c r="O1618" s="12"/>
      <c r="P1618" s="12"/>
      <c r="Q1618" s="12"/>
      <c r="R1618" s="18" t="b">
        <v>0</v>
      </c>
      <c r="S1618" s="18" t="b">
        <v>0</v>
      </c>
      <c r="T1618" s="18" t="b">
        <v>0</v>
      </c>
      <c r="U1618" s="18" t="b">
        <v>0</v>
      </c>
    </row>
    <row r="1619" spans="1:21" ht="12.75">
      <c r="A1619" s="8"/>
      <c r="B1619" s="19"/>
      <c r="C1619" s="22"/>
      <c r="D1619" s="10"/>
      <c r="E1619" s="11"/>
      <c r="F1619" s="23"/>
      <c r="G1619" s="23"/>
      <c r="H1619" s="12"/>
      <c r="I1619" s="12"/>
      <c r="J1619" s="13"/>
      <c r="K1619" s="14"/>
      <c r="L1619" s="15"/>
      <c r="M1619" s="16"/>
      <c r="N1619" s="16"/>
      <c r="O1619" s="12"/>
      <c r="P1619" s="12"/>
      <c r="Q1619" s="12"/>
      <c r="R1619" s="18" t="b">
        <v>0</v>
      </c>
      <c r="S1619" s="18" t="b">
        <v>0</v>
      </c>
      <c r="T1619" s="18" t="b">
        <v>0</v>
      </c>
      <c r="U1619" s="18" t="b">
        <v>0</v>
      </c>
    </row>
    <row r="1620" spans="1:21" ht="12.75">
      <c r="A1620" s="8"/>
      <c r="B1620" s="19"/>
      <c r="C1620" s="22"/>
      <c r="D1620" s="10"/>
      <c r="E1620" s="11"/>
      <c r="F1620" s="23"/>
      <c r="G1620" s="23"/>
      <c r="H1620" s="12"/>
      <c r="I1620" s="12"/>
      <c r="J1620" s="13"/>
      <c r="K1620" s="14"/>
      <c r="L1620" s="15"/>
      <c r="M1620" s="16"/>
      <c r="N1620" s="16"/>
      <c r="O1620" s="12"/>
      <c r="P1620" s="12"/>
      <c r="Q1620" s="12"/>
      <c r="R1620" s="18" t="b">
        <v>0</v>
      </c>
      <c r="S1620" s="18" t="b">
        <v>0</v>
      </c>
      <c r="T1620" s="18" t="b">
        <v>0</v>
      </c>
      <c r="U1620" s="18" t="b">
        <v>0</v>
      </c>
    </row>
    <row r="1621" spans="1:21" ht="12.75">
      <c r="A1621" s="8"/>
      <c r="B1621" s="19"/>
      <c r="C1621" s="22"/>
      <c r="D1621" s="10"/>
      <c r="E1621" s="11"/>
      <c r="F1621" s="23"/>
      <c r="G1621" s="23"/>
      <c r="H1621" s="12"/>
      <c r="I1621" s="12"/>
      <c r="J1621" s="13"/>
      <c r="K1621" s="14"/>
      <c r="L1621" s="15"/>
      <c r="M1621" s="16"/>
      <c r="N1621" s="16"/>
      <c r="O1621" s="12"/>
      <c r="P1621" s="12"/>
      <c r="Q1621" s="12"/>
      <c r="R1621" s="18" t="b">
        <v>0</v>
      </c>
      <c r="S1621" s="18" t="b">
        <v>0</v>
      </c>
      <c r="T1621" s="18" t="b">
        <v>0</v>
      </c>
      <c r="U1621" s="18" t="b">
        <v>0</v>
      </c>
    </row>
    <row r="1622" spans="1:21" ht="12.75">
      <c r="A1622" s="8"/>
      <c r="B1622" s="19"/>
      <c r="C1622" s="22"/>
      <c r="D1622" s="10"/>
      <c r="E1622" s="11"/>
      <c r="F1622" s="23"/>
      <c r="G1622" s="23"/>
      <c r="H1622" s="12"/>
      <c r="I1622" s="12"/>
      <c r="J1622" s="13"/>
      <c r="K1622" s="14"/>
      <c r="L1622" s="15"/>
      <c r="M1622" s="16"/>
      <c r="N1622" s="16"/>
      <c r="O1622" s="12"/>
      <c r="P1622" s="12"/>
      <c r="Q1622" s="12"/>
      <c r="R1622" s="18" t="b">
        <v>0</v>
      </c>
      <c r="S1622" s="18" t="b">
        <v>0</v>
      </c>
      <c r="T1622" s="18" t="b">
        <v>0</v>
      </c>
      <c r="U1622" s="18" t="b">
        <v>0</v>
      </c>
    </row>
    <row r="1623" spans="1:21" ht="12.75">
      <c r="A1623" s="8"/>
      <c r="B1623" s="19"/>
      <c r="C1623" s="22"/>
      <c r="D1623" s="10"/>
      <c r="E1623" s="11"/>
      <c r="F1623" s="23"/>
      <c r="G1623" s="23"/>
      <c r="H1623" s="12"/>
      <c r="I1623" s="12"/>
      <c r="J1623" s="13"/>
      <c r="K1623" s="14"/>
      <c r="L1623" s="15"/>
      <c r="M1623" s="16"/>
      <c r="N1623" s="16"/>
      <c r="O1623" s="12"/>
      <c r="P1623" s="12"/>
      <c r="Q1623" s="12"/>
      <c r="R1623" s="18" t="b">
        <v>0</v>
      </c>
      <c r="S1623" s="18" t="b">
        <v>0</v>
      </c>
      <c r="T1623" s="18" t="b">
        <v>0</v>
      </c>
      <c r="U1623" s="18" t="b">
        <v>0</v>
      </c>
    </row>
    <row r="1624" spans="1:21" ht="12.75">
      <c r="A1624" s="8"/>
      <c r="B1624" s="19"/>
      <c r="C1624" s="22"/>
      <c r="D1624" s="10"/>
      <c r="E1624" s="11"/>
      <c r="F1624" s="23"/>
      <c r="G1624" s="23"/>
      <c r="H1624" s="12"/>
      <c r="I1624" s="12"/>
      <c r="J1624" s="13"/>
      <c r="K1624" s="14"/>
      <c r="L1624" s="15"/>
      <c r="M1624" s="16"/>
      <c r="N1624" s="16"/>
      <c r="O1624" s="12"/>
      <c r="P1624" s="12"/>
      <c r="Q1624" s="12"/>
      <c r="R1624" s="18" t="b">
        <v>0</v>
      </c>
      <c r="S1624" s="18" t="b">
        <v>0</v>
      </c>
      <c r="T1624" s="18" t="b">
        <v>0</v>
      </c>
      <c r="U1624" s="18" t="b">
        <v>0</v>
      </c>
    </row>
    <row r="1625" spans="1:21" ht="12.75">
      <c r="A1625" s="8"/>
      <c r="B1625" s="19"/>
      <c r="C1625" s="22"/>
      <c r="D1625" s="10"/>
      <c r="E1625" s="11"/>
      <c r="F1625" s="23"/>
      <c r="G1625" s="23"/>
      <c r="H1625" s="12"/>
      <c r="I1625" s="12"/>
      <c r="J1625" s="13"/>
      <c r="K1625" s="14"/>
      <c r="L1625" s="15"/>
      <c r="M1625" s="16"/>
      <c r="N1625" s="16"/>
      <c r="O1625" s="12"/>
      <c r="P1625" s="12"/>
      <c r="Q1625" s="12"/>
      <c r="R1625" s="18" t="b">
        <v>0</v>
      </c>
      <c r="S1625" s="18" t="b">
        <v>0</v>
      </c>
      <c r="T1625" s="18" t="b">
        <v>0</v>
      </c>
      <c r="U1625" s="18" t="b">
        <v>0</v>
      </c>
    </row>
    <row r="1626" spans="1:21" ht="12.75">
      <c r="A1626" s="8"/>
      <c r="B1626" s="19"/>
      <c r="C1626" s="22"/>
      <c r="D1626" s="10"/>
      <c r="E1626" s="11"/>
      <c r="F1626" s="23"/>
      <c r="G1626" s="23"/>
      <c r="H1626" s="12"/>
      <c r="I1626" s="12"/>
      <c r="J1626" s="13"/>
      <c r="K1626" s="14"/>
      <c r="L1626" s="15"/>
      <c r="M1626" s="16"/>
      <c r="N1626" s="16"/>
      <c r="O1626" s="12"/>
      <c r="P1626" s="12"/>
      <c r="Q1626" s="12"/>
      <c r="R1626" s="18" t="b">
        <v>0</v>
      </c>
      <c r="S1626" s="18" t="b">
        <v>0</v>
      </c>
      <c r="T1626" s="18" t="b">
        <v>0</v>
      </c>
      <c r="U1626" s="18" t="b">
        <v>0</v>
      </c>
    </row>
    <row r="1627" spans="1:21" ht="12.75">
      <c r="A1627" s="8"/>
      <c r="B1627" s="19"/>
      <c r="C1627" s="22"/>
      <c r="D1627" s="10"/>
      <c r="E1627" s="11"/>
      <c r="F1627" s="23"/>
      <c r="G1627" s="23"/>
      <c r="H1627" s="12"/>
      <c r="I1627" s="12"/>
      <c r="J1627" s="13"/>
      <c r="K1627" s="14"/>
      <c r="L1627" s="15"/>
      <c r="M1627" s="16"/>
      <c r="N1627" s="16"/>
      <c r="O1627" s="12"/>
      <c r="P1627" s="12"/>
      <c r="Q1627" s="12"/>
      <c r="R1627" s="18" t="b">
        <v>0</v>
      </c>
      <c r="S1627" s="18" t="b">
        <v>0</v>
      </c>
      <c r="T1627" s="18" t="b">
        <v>0</v>
      </c>
      <c r="U1627" s="18" t="b">
        <v>0</v>
      </c>
    </row>
    <row r="1628" spans="1:21" ht="12.75">
      <c r="A1628" s="8"/>
      <c r="B1628" s="19"/>
      <c r="C1628" s="22"/>
      <c r="D1628" s="10"/>
      <c r="E1628" s="11"/>
      <c r="F1628" s="23"/>
      <c r="G1628" s="23"/>
      <c r="H1628" s="12"/>
      <c r="I1628" s="12"/>
      <c r="J1628" s="13"/>
      <c r="K1628" s="14"/>
      <c r="L1628" s="15"/>
      <c r="M1628" s="16"/>
      <c r="N1628" s="16"/>
      <c r="O1628" s="12"/>
      <c r="P1628" s="12"/>
      <c r="Q1628" s="12"/>
      <c r="R1628" s="18" t="b">
        <v>0</v>
      </c>
      <c r="S1628" s="18" t="b">
        <v>0</v>
      </c>
      <c r="T1628" s="18" t="b">
        <v>0</v>
      </c>
      <c r="U1628" s="18" t="b">
        <v>0</v>
      </c>
    </row>
    <row r="1629" spans="1:21" ht="12.75">
      <c r="A1629" s="8"/>
      <c r="B1629" s="19"/>
      <c r="C1629" s="22"/>
      <c r="D1629" s="10"/>
      <c r="E1629" s="11"/>
      <c r="F1629" s="23"/>
      <c r="G1629" s="23"/>
      <c r="H1629" s="12"/>
      <c r="I1629" s="12"/>
      <c r="J1629" s="13"/>
      <c r="K1629" s="14"/>
      <c r="L1629" s="15"/>
      <c r="M1629" s="16"/>
      <c r="N1629" s="16"/>
      <c r="O1629" s="12"/>
      <c r="P1629" s="12"/>
      <c r="Q1629" s="12"/>
      <c r="R1629" s="18" t="b">
        <v>0</v>
      </c>
      <c r="S1629" s="18" t="b">
        <v>0</v>
      </c>
      <c r="T1629" s="18" t="b">
        <v>0</v>
      </c>
      <c r="U1629" s="18" t="b">
        <v>0</v>
      </c>
    </row>
    <row r="1630" spans="1:21" ht="12.75">
      <c r="A1630" s="8"/>
      <c r="B1630" s="19"/>
      <c r="C1630" s="22"/>
      <c r="D1630" s="10"/>
      <c r="E1630" s="11"/>
      <c r="F1630" s="23"/>
      <c r="G1630" s="23"/>
      <c r="H1630" s="12"/>
      <c r="I1630" s="12"/>
      <c r="J1630" s="13"/>
      <c r="K1630" s="14"/>
      <c r="L1630" s="15"/>
      <c r="M1630" s="16"/>
      <c r="N1630" s="16"/>
      <c r="O1630" s="12"/>
      <c r="P1630" s="12"/>
      <c r="Q1630" s="12"/>
      <c r="R1630" s="18" t="b">
        <v>0</v>
      </c>
      <c r="S1630" s="18" t="b">
        <v>0</v>
      </c>
      <c r="T1630" s="18" t="b">
        <v>0</v>
      </c>
      <c r="U1630" s="18" t="b">
        <v>0</v>
      </c>
    </row>
    <row r="1631" spans="1:21" ht="12.75">
      <c r="A1631" s="8"/>
      <c r="B1631" s="19"/>
      <c r="C1631" s="22"/>
      <c r="D1631" s="10"/>
      <c r="E1631" s="11"/>
      <c r="F1631" s="23"/>
      <c r="G1631" s="23"/>
      <c r="H1631" s="12"/>
      <c r="I1631" s="12"/>
      <c r="J1631" s="13"/>
      <c r="K1631" s="14"/>
      <c r="L1631" s="15"/>
      <c r="M1631" s="16"/>
      <c r="N1631" s="16"/>
      <c r="O1631" s="12"/>
      <c r="P1631" s="12"/>
      <c r="Q1631" s="12"/>
      <c r="R1631" s="18" t="b">
        <v>0</v>
      </c>
      <c r="S1631" s="18" t="b">
        <v>0</v>
      </c>
      <c r="T1631" s="18" t="b">
        <v>0</v>
      </c>
      <c r="U1631" s="18" t="b">
        <v>0</v>
      </c>
    </row>
    <row r="1632" spans="1:21" ht="12.75">
      <c r="A1632" s="8"/>
      <c r="B1632" s="19"/>
      <c r="C1632" s="22"/>
      <c r="D1632" s="10"/>
      <c r="E1632" s="11"/>
      <c r="F1632" s="23"/>
      <c r="G1632" s="23"/>
      <c r="H1632" s="12"/>
      <c r="I1632" s="12"/>
      <c r="J1632" s="13"/>
      <c r="K1632" s="14"/>
      <c r="L1632" s="15"/>
      <c r="M1632" s="16"/>
      <c r="N1632" s="16"/>
      <c r="O1632" s="12"/>
      <c r="P1632" s="12"/>
      <c r="Q1632" s="12"/>
      <c r="R1632" s="18" t="b">
        <v>0</v>
      </c>
      <c r="S1632" s="18" t="b">
        <v>0</v>
      </c>
      <c r="T1632" s="18" t="b">
        <v>0</v>
      </c>
      <c r="U1632" s="18" t="b">
        <v>0</v>
      </c>
    </row>
    <row r="1633" spans="1:21" ht="12.75">
      <c r="A1633" s="8"/>
      <c r="B1633" s="19"/>
      <c r="C1633" s="22"/>
      <c r="D1633" s="10"/>
      <c r="E1633" s="11"/>
      <c r="F1633" s="23"/>
      <c r="G1633" s="23"/>
      <c r="H1633" s="12"/>
      <c r="I1633" s="12"/>
      <c r="J1633" s="13"/>
      <c r="K1633" s="14"/>
      <c r="L1633" s="15"/>
      <c r="M1633" s="16"/>
      <c r="N1633" s="16"/>
      <c r="O1633" s="12"/>
      <c r="P1633" s="12"/>
      <c r="Q1633" s="12"/>
      <c r="R1633" s="18" t="b">
        <v>0</v>
      </c>
      <c r="S1633" s="18" t="b">
        <v>0</v>
      </c>
      <c r="T1633" s="18" t="b">
        <v>0</v>
      </c>
      <c r="U1633" s="18" t="b">
        <v>0</v>
      </c>
    </row>
    <row r="1634" spans="1:21" ht="12.75">
      <c r="A1634" s="8"/>
      <c r="B1634" s="19"/>
      <c r="C1634" s="22"/>
      <c r="D1634" s="10"/>
      <c r="E1634" s="11"/>
      <c r="F1634" s="23"/>
      <c r="G1634" s="23"/>
      <c r="H1634" s="12"/>
      <c r="I1634" s="12"/>
      <c r="J1634" s="13"/>
      <c r="K1634" s="14"/>
      <c r="L1634" s="15"/>
      <c r="M1634" s="16"/>
      <c r="N1634" s="16"/>
      <c r="O1634" s="12"/>
      <c r="P1634" s="12"/>
      <c r="Q1634" s="12"/>
      <c r="R1634" s="18" t="b">
        <v>0</v>
      </c>
      <c r="S1634" s="18" t="b">
        <v>0</v>
      </c>
      <c r="T1634" s="18" t="b">
        <v>0</v>
      </c>
      <c r="U1634" s="18" t="b">
        <v>0</v>
      </c>
    </row>
    <row r="1635" spans="1:21" ht="12.75">
      <c r="A1635" s="8"/>
      <c r="B1635" s="19"/>
      <c r="C1635" s="22"/>
      <c r="D1635" s="10"/>
      <c r="E1635" s="11"/>
      <c r="F1635" s="23"/>
      <c r="G1635" s="23"/>
      <c r="H1635" s="12"/>
      <c r="I1635" s="12"/>
      <c r="J1635" s="13"/>
      <c r="K1635" s="14"/>
      <c r="L1635" s="15"/>
      <c r="M1635" s="16"/>
      <c r="N1635" s="16"/>
      <c r="O1635" s="12"/>
      <c r="P1635" s="12"/>
      <c r="Q1635" s="12"/>
      <c r="R1635" s="18" t="b">
        <v>0</v>
      </c>
      <c r="S1635" s="18" t="b">
        <v>0</v>
      </c>
      <c r="T1635" s="18" t="b">
        <v>0</v>
      </c>
      <c r="U1635" s="18" t="b">
        <v>0</v>
      </c>
    </row>
    <row r="1636" spans="1:21" ht="12.75">
      <c r="A1636" s="8"/>
      <c r="B1636" s="19"/>
      <c r="C1636" s="22"/>
      <c r="D1636" s="10"/>
      <c r="E1636" s="11"/>
      <c r="F1636" s="23"/>
      <c r="G1636" s="23"/>
      <c r="H1636" s="12"/>
      <c r="I1636" s="12"/>
      <c r="J1636" s="13"/>
      <c r="K1636" s="14"/>
      <c r="L1636" s="15"/>
      <c r="M1636" s="16"/>
      <c r="N1636" s="16"/>
      <c r="O1636" s="12"/>
      <c r="P1636" s="12"/>
      <c r="Q1636" s="12"/>
      <c r="R1636" s="18" t="b">
        <v>0</v>
      </c>
      <c r="S1636" s="18" t="b">
        <v>0</v>
      </c>
      <c r="T1636" s="18" t="b">
        <v>0</v>
      </c>
      <c r="U1636" s="18" t="b">
        <v>0</v>
      </c>
    </row>
    <row r="1637" spans="1:21" ht="12.75">
      <c r="A1637" s="8"/>
      <c r="B1637" s="19"/>
      <c r="C1637" s="22"/>
      <c r="D1637" s="10"/>
      <c r="E1637" s="11"/>
      <c r="F1637" s="23"/>
      <c r="G1637" s="23"/>
      <c r="H1637" s="12"/>
      <c r="I1637" s="12"/>
      <c r="J1637" s="13"/>
      <c r="K1637" s="14"/>
      <c r="L1637" s="15"/>
      <c r="M1637" s="16"/>
      <c r="N1637" s="16"/>
      <c r="O1637" s="12"/>
      <c r="P1637" s="12"/>
      <c r="Q1637" s="12"/>
      <c r="R1637" s="18" t="b">
        <v>0</v>
      </c>
      <c r="S1637" s="18" t="b">
        <v>0</v>
      </c>
      <c r="T1637" s="18" t="b">
        <v>0</v>
      </c>
      <c r="U1637" s="18" t="b">
        <v>0</v>
      </c>
    </row>
    <row r="1638" spans="1:21" ht="12.75">
      <c r="A1638" s="8"/>
      <c r="B1638" s="19"/>
      <c r="C1638" s="22"/>
      <c r="D1638" s="10"/>
      <c r="E1638" s="11"/>
      <c r="F1638" s="23"/>
      <c r="G1638" s="23"/>
      <c r="H1638" s="12"/>
      <c r="I1638" s="12"/>
      <c r="J1638" s="13"/>
      <c r="K1638" s="14"/>
      <c r="L1638" s="15"/>
      <c r="M1638" s="16"/>
      <c r="N1638" s="16"/>
      <c r="O1638" s="12"/>
      <c r="P1638" s="12"/>
      <c r="Q1638" s="12"/>
      <c r="R1638" s="18" t="b">
        <v>0</v>
      </c>
      <c r="S1638" s="18" t="b">
        <v>0</v>
      </c>
      <c r="T1638" s="18" t="b">
        <v>0</v>
      </c>
      <c r="U1638" s="18" t="b">
        <v>0</v>
      </c>
    </row>
    <row r="1639" spans="1:21" ht="12.75">
      <c r="A1639" s="8"/>
      <c r="B1639" s="19"/>
      <c r="C1639" s="22"/>
      <c r="D1639" s="10"/>
      <c r="E1639" s="11"/>
      <c r="F1639" s="23"/>
      <c r="G1639" s="23"/>
      <c r="H1639" s="12"/>
      <c r="I1639" s="12"/>
      <c r="J1639" s="13"/>
      <c r="K1639" s="14"/>
      <c r="L1639" s="15"/>
      <c r="M1639" s="16"/>
      <c r="N1639" s="16"/>
      <c r="O1639" s="12"/>
      <c r="P1639" s="12"/>
      <c r="Q1639" s="12"/>
      <c r="R1639" s="18" t="b">
        <v>0</v>
      </c>
      <c r="S1639" s="18" t="b">
        <v>0</v>
      </c>
      <c r="T1639" s="18" t="b">
        <v>0</v>
      </c>
      <c r="U1639" s="18" t="b">
        <v>0</v>
      </c>
    </row>
    <row r="1640" spans="1:21" ht="12.75">
      <c r="A1640" s="8"/>
      <c r="B1640" s="19"/>
      <c r="C1640" s="22"/>
      <c r="D1640" s="10"/>
      <c r="E1640" s="11"/>
      <c r="F1640" s="23"/>
      <c r="G1640" s="23"/>
      <c r="H1640" s="12"/>
      <c r="I1640" s="12"/>
      <c r="J1640" s="13"/>
      <c r="K1640" s="14"/>
      <c r="L1640" s="15"/>
      <c r="M1640" s="16"/>
      <c r="N1640" s="16"/>
      <c r="O1640" s="12"/>
      <c r="P1640" s="12"/>
      <c r="Q1640" s="12"/>
      <c r="R1640" s="18" t="b">
        <v>0</v>
      </c>
      <c r="S1640" s="18" t="b">
        <v>0</v>
      </c>
      <c r="T1640" s="18" t="b">
        <v>0</v>
      </c>
      <c r="U1640" s="18" t="b">
        <v>0</v>
      </c>
    </row>
    <row r="1641" spans="1:21" ht="12.75">
      <c r="A1641" s="8"/>
      <c r="B1641" s="19"/>
      <c r="C1641" s="22"/>
      <c r="D1641" s="10"/>
      <c r="E1641" s="11"/>
      <c r="F1641" s="23"/>
      <c r="G1641" s="23"/>
      <c r="H1641" s="12"/>
      <c r="I1641" s="12"/>
      <c r="J1641" s="13"/>
      <c r="K1641" s="14"/>
      <c r="L1641" s="15"/>
      <c r="M1641" s="16"/>
      <c r="N1641" s="16"/>
      <c r="O1641" s="12"/>
      <c r="P1641" s="12"/>
      <c r="Q1641" s="12"/>
      <c r="R1641" s="18" t="b">
        <v>0</v>
      </c>
      <c r="S1641" s="18" t="b">
        <v>0</v>
      </c>
      <c r="T1641" s="18" t="b">
        <v>0</v>
      </c>
      <c r="U1641" s="18" t="b">
        <v>0</v>
      </c>
    </row>
    <row r="1642" spans="1:21" ht="12.75">
      <c r="A1642" s="8"/>
      <c r="B1642" s="19"/>
      <c r="C1642" s="22"/>
      <c r="D1642" s="10"/>
      <c r="E1642" s="11"/>
      <c r="F1642" s="23"/>
      <c r="G1642" s="23"/>
      <c r="H1642" s="12"/>
      <c r="I1642" s="12"/>
      <c r="J1642" s="13"/>
      <c r="K1642" s="14"/>
      <c r="L1642" s="15"/>
      <c r="M1642" s="16"/>
      <c r="N1642" s="16"/>
      <c r="O1642" s="12"/>
      <c r="P1642" s="12"/>
      <c r="Q1642" s="12"/>
      <c r="R1642" s="18" t="b">
        <v>0</v>
      </c>
      <c r="S1642" s="18" t="b">
        <v>0</v>
      </c>
      <c r="T1642" s="18" t="b">
        <v>0</v>
      </c>
      <c r="U1642" s="18" t="b">
        <v>0</v>
      </c>
    </row>
    <row r="1643" spans="1:21" ht="12.75">
      <c r="A1643" s="8"/>
      <c r="B1643" s="19"/>
      <c r="C1643" s="22"/>
      <c r="D1643" s="10"/>
      <c r="E1643" s="11"/>
      <c r="F1643" s="23"/>
      <c r="G1643" s="23"/>
      <c r="H1643" s="12"/>
      <c r="I1643" s="12"/>
      <c r="J1643" s="13"/>
      <c r="K1643" s="14"/>
      <c r="L1643" s="15"/>
      <c r="M1643" s="16"/>
      <c r="N1643" s="16"/>
      <c r="O1643" s="12"/>
      <c r="P1643" s="12"/>
      <c r="Q1643" s="12"/>
      <c r="R1643" s="18" t="b">
        <v>0</v>
      </c>
      <c r="S1643" s="18" t="b">
        <v>0</v>
      </c>
      <c r="T1643" s="18" t="b">
        <v>0</v>
      </c>
      <c r="U1643" s="18" t="b">
        <v>0</v>
      </c>
    </row>
    <row r="1644" spans="1:21" ht="12.75">
      <c r="A1644" s="8"/>
      <c r="B1644" s="19"/>
      <c r="C1644" s="22"/>
      <c r="D1644" s="10"/>
      <c r="E1644" s="11"/>
      <c r="F1644" s="23"/>
      <c r="G1644" s="23"/>
      <c r="H1644" s="12"/>
      <c r="I1644" s="12"/>
      <c r="J1644" s="13"/>
      <c r="K1644" s="14"/>
      <c r="L1644" s="15"/>
      <c r="M1644" s="16"/>
      <c r="N1644" s="16"/>
      <c r="O1644" s="12"/>
      <c r="P1644" s="12"/>
      <c r="Q1644" s="12"/>
      <c r="R1644" s="18" t="b">
        <v>0</v>
      </c>
      <c r="S1644" s="18" t="b">
        <v>0</v>
      </c>
      <c r="T1644" s="18" t="b">
        <v>0</v>
      </c>
      <c r="U1644" s="18" t="b">
        <v>0</v>
      </c>
    </row>
    <row r="1645" spans="1:21" ht="12.75">
      <c r="A1645" s="8"/>
      <c r="B1645" s="19"/>
      <c r="C1645" s="22"/>
      <c r="D1645" s="10"/>
      <c r="E1645" s="11"/>
      <c r="F1645" s="23"/>
      <c r="G1645" s="23"/>
      <c r="H1645" s="12"/>
      <c r="I1645" s="12"/>
      <c r="J1645" s="13"/>
      <c r="K1645" s="14"/>
      <c r="L1645" s="15"/>
      <c r="M1645" s="16"/>
      <c r="N1645" s="16"/>
      <c r="O1645" s="12"/>
      <c r="P1645" s="12"/>
      <c r="Q1645" s="12"/>
      <c r="R1645" s="18" t="b">
        <v>0</v>
      </c>
      <c r="S1645" s="18" t="b">
        <v>0</v>
      </c>
      <c r="T1645" s="18" t="b">
        <v>0</v>
      </c>
      <c r="U1645" s="18" t="b">
        <v>0</v>
      </c>
    </row>
    <row r="1646" spans="1:21" ht="12.75">
      <c r="A1646" s="8"/>
      <c r="B1646" s="19"/>
      <c r="C1646" s="22"/>
      <c r="D1646" s="10"/>
      <c r="E1646" s="11"/>
      <c r="F1646" s="23"/>
      <c r="G1646" s="23"/>
      <c r="H1646" s="12"/>
      <c r="I1646" s="12"/>
      <c r="J1646" s="13"/>
      <c r="K1646" s="14"/>
      <c r="L1646" s="15"/>
      <c r="M1646" s="16"/>
      <c r="N1646" s="16"/>
      <c r="O1646" s="12"/>
      <c r="P1646" s="12"/>
      <c r="Q1646" s="12"/>
      <c r="R1646" s="18" t="b">
        <v>0</v>
      </c>
      <c r="S1646" s="18" t="b">
        <v>0</v>
      </c>
      <c r="T1646" s="18" t="b">
        <v>0</v>
      </c>
      <c r="U1646" s="18" t="b">
        <v>0</v>
      </c>
    </row>
    <row r="1647" spans="1:21" ht="12.75">
      <c r="A1647" s="8"/>
      <c r="B1647" s="19"/>
      <c r="C1647" s="22"/>
      <c r="D1647" s="10"/>
      <c r="E1647" s="11"/>
      <c r="F1647" s="23"/>
      <c r="G1647" s="23"/>
      <c r="H1647" s="12"/>
      <c r="I1647" s="12"/>
      <c r="J1647" s="13"/>
      <c r="K1647" s="14"/>
      <c r="L1647" s="15"/>
      <c r="M1647" s="16"/>
      <c r="N1647" s="16"/>
      <c r="O1647" s="12"/>
      <c r="P1647" s="12"/>
      <c r="Q1647" s="12"/>
      <c r="R1647" s="18" t="b">
        <v>0</v>
      </c>
      <c r="S1647" s="18" t="b">
        <v>0</v>
      </c>
      <c r="T1647" s="18" t="b">
        <v>0</v>
      </c>
      <c r="U1647" s="18" t="b">
        <v>0</v>
      </c>
    </row>
    <row r="1648" spans="1:21" ht="12.75">
      <c r="A1648" s="8"/>
      <c r="B1648" s="19"/>
      <c r="C1648" s="22"/>
      <c r="D1648" s="10"/>
      <c r="E1648" s="11"/>
      <c r="F1648" s="23"/>
      <c r="G1648" s="23"/>
      <c r="H1648" s="12"/>
      <c r="I1648" s="12"/>
      <c r="J1648" s="13"/>
      <c r="K1648" s="14"/>
      <c r="L1648" s="15"/>
      <c r="M1648" s="16"/>
      <c r="N1648" s="16"/>
      <c r="O1648" s="12"/>
      <c r="P1648" s="12"/>
      <c r="Q1648" s="12"/>
      <c r="R1648" s="18" t="b">
        <v>0</v>
      </c>
      <c r="S1648" s="18" t="b">
        <v>0</v>
      </c>
      <c r="T1648" s="18" t="b">
        <v>0</v>
      </c>
      <c r="U1648" s="18" t="b">
        <v>0</v>
      </c>
    </row>
    <row r="1649" spans="1:21" ht="12.75">
      <c r="A1649" s="8"/>
      <c r="B1649" s="19"/>
      <c r="C1649" s="22"/>
      <c r="D1649" s="10"/>
      <c r="E1649" s="11"/>
      <c r="F1649" s="23"/>
      <c r="G1649" s="23"/>
      <c r="H1649" s="12"/>
      <c r="I1649" s="12"/>
      <c r="J1649" s="13"/>
      <c r="K1649" s="14"/>
      <c r="L1649" s="15"/>
      <c r="M1649" s="16"/>
      <c r="N1649" s="16"/>
      <c r="O1649" s="12"/>
      <c r="P1649" s="12"/>
      <c r="Q1649" s="12"/>
      <c r="R1649" s="18" t="b">
        <v>0</v>
      </c>
      <c r="S1649" s="18" t="b">
        <v>0</v>
      </c>
      <c r="T1649" s="18" t="b">
        <v>0</v>
      </c>
      <c r="U1649" s="18" t="b">
        <v>0</v>
      </c>
    </row>
    <row r="1650" spans="1:21" ht="12.75">
      <c r="A1650" s="8"/>
      <c r="B1650" s="19"/>
      <c r="C1650" s="22"/>
      <c r="D1650" s="10"/>
      <c r="E1650" s="11"/>
      <c r="F1650" s="23"/>
      <c r="G1650" s="23"/>
      <c r="H1650" s="12"/>
      <c r="I1650" s="12"/>
      <c r="J1650" s="13"/>
      <c r="K1650" s="14"/>
      <c r="L1650" s="15"/>
      <c r="M1650" s="16"/>
      <c r="N1650" s="16"/>
      <c r="O1650" s="12"/>
      <c r="P1650" s="12"/>
      <c r="Q1650" s="12"/>
      <c r="R1650" s="18" t="b">
        <v>0</v>
      </c>
      <c r="S1650" s="18" t="b">
        <v>0</v>
      </c>
      <c r="T1650" s="18" t="b">
        <v>0</v>
      </c>
      <c r="U1650" s="18" t="b">
        <v>0</v>
      </c>
    </row>
    <row r="1651" spans="1:21" ht="12.75">
      <c r="A1651" s="8"/>
      <c r="B1651" s="19"/>
      <c r="C1651" s="22"/>
      <c r="D1651" s="10"/>
      <c r="E1651" s="11"/>
      <c r="F1651" s="23"/>
      <c r="G1651" s="23"/>
      <c r="H1651" s="12"/>
      <c r="I1651" s="12"/>
      <c r="J1651" s="13"/>
      <c r="K1651" s="14"/>
      <c r="L1651" s="15"/>
      <c r="M1651" s="16"/>
      <c r="N1651" s="16"/>
      <c r="O1651" s="12"/>
      <c r="P1651" s="12"/>
      <c r="Q1651" s="12"/>
      <c r="R1651" s="18" t="b">
        <v>0</v>
      </c>
      <c r="S1651" s="18" t="b">
        <v>0</v>
      </c>
      <c r="T1651" s="18" t="b">
        <v>0</v>
      </c>
      <c r="U1651" s="18" t="b">
        <v>0</v>
      </c>
    </row>
    <row r="1652" spans="1:21" ht="12.75">
      <c r="A1652" s="8"/>
      <c r="B1652" s="19"/>
      <c r="C1652" s="22"/>
      <c r="D1652" s="10"/>
      <c r="E1652" s="11"/>
      <c r="F1652" s="23"/>
      <c r="G1652" s="23"/>
      <c r="H1652" s="12"/>
      <c r="I1652" s="12"/>
      <c r="J1652" s="13"/>
      <c r="K1652" s="14"/>
      <c r="L1652" s="15"/>
      <c r="M1652" s="16"/>
      <c r="N1652" s="16"/>
      <c r="O1652" s="12"/>
      <c r="P1652" s="12"/>
      <c r="Q1652" s="12"/>
      <c r="R1652" s="18" t="b">
        <v>0</v>
      </c>
      <c r="S1652" s="18" t="b">
        <v>0</v>
      </c>
      <c r="T1652" s="18" t="b">
        <v>0</v>
      </c>
      <c r="U1652" s="18" t="b">
        <v>0</v>
      </c>
    </row>
    <row r="1653" spans="1:21" ht="12.75">
      <c r="A1653" s="8"/>
      <c r="B1653" s="19"/>
      <c r="C1653" s="22"/>
      <c r="D1653" s="10"/>
      <c r="E1653" s="11"/>
      <c r="F1653" s="23"/>
      <c r="G1653" s="23"/>
      <c r="H1653" s="12"/>
      <c r="I1653" s="12"/>
      <c r="J1653" s="13"/>
      <c r="K1653" s="14"/>
      <c r="L1653" s="15"/>
      <c r="M1653" s="16"/>
      <c r="N1653" s="16"/>
      <c r="O1653" s="12"/>
      <c r="P1653" s="12"/>
      <c r="Q1653" s="12"/>
      <c r="R1653" s="18" t="b">
        <v>0</v>
      </c>
      <c r="S1653" s="18" t="b">
        <v>0</v>
      </c>
      <c r="T1653" s="18" t="b">
        <v>0</v>
      </c>
      <c r="U1653" s="18" t="b">
        <v>0</v>
      </c>
    </row>
    <row r="1654" spans="1:21" ht="12.75">
      <c r="A1654" s="8"/>
      <c r="B1654" s="19"/>
      <c r="C1654" s="22"/>
      <c r="D1654" s="10"/>
      <c r="E1654" s="11"/>
      <c r="F1654" s="23"/>
      <c r="G1654" s="23"/>
      <c r="H1654" s="12"/>
      <c r="I1654" s="12"/>
      <c r="J1654" s="13"/>
      <c r="K1654" s="14"/>
      <c r="L1654" s="15"/>
      <c r="M1654" s="16"/>
      <c r="N1654" s="16"/>
      <c r="O1654" s="12"/>
      <c r="P1654" s="12"/>
      <c r="Q1654" s="12"/>
      <c r="R1654" s="18" t="b">
        <v>0</v>
      </c>
      <c r="S1654" s="18" t="b">
        <v>0</v>
      </c>
      <c r="T1654" s="18" t="b">
        <v>0</v>
      </c>
      <c r="U1654" s="18" t="b">
        <v>0</v>
      </c>
    </row>
    <row r="1655" spans="1:21" ht="12.75">
      <c r="A1655" s="8"/>
      <c r="B1655" s="19"/>
      <c r="C1655" s="22"/>
      <c r="D1655" s="10"/>
      <c r="E1655" s="11"/>
      <c r="F1655" s="23"/>
      <c r="G1655" s="23"/>
      <c r="H1655" s="12"/>
      <c r="I1655" s="12"/>
      <c r="J1655" s="13"/>
      <c r="K1655" s="14"/>
      <c r="L1655" s="15"/>
      <c r="M1655" s="16"/>
      <c r="N1655" s="16"/>
      <c r="O1655" s="12"/>
      <c r="P1655" s="12"/>
      <c r="Q1655" s="12"/>
      <c r="R1655" s="18" t="b">
        <v>0</v>
      </c>
      <c r="S1655" s="18" t="b">
        <v>0</v>
      </c>
      <c r="T1655" s="18" t="b">
        <v>0</v>
      </c>
      <c r="U1655" s="18" t="b">
        <v>0</v>
      </c>
    </row>
    <row r="1656" spans="1:21" ht="12.75">
      <c r="A1656" s="8"/>
      <c r="B1656" s="19"/>
      <c r="C1656" s="22"/>
      <c r="D1656" s="10"/>
      <c r="E1656" s="11"/>
      <c r="F1656" s="23"/>
      <c r="G1656" s="23"/>
      <c r="H1656" s="12"/>
      <c r="I1656" s="12"/>
      <c r="J1656" s="13"/>
      <c r="K1656" s="14"/>
      <c r="L1656" s="15"/>
      <c r="M1656" s="16"/>
      <c r="N1656" s="16"/>
      <c r="O1656" s="12"/>
      <c r="P1656" s="12"/>
      <c r="Q1656" s="12"/>
      <c r="R1656" s="18" t="b">
        <v>0</v>
      </c>
      <c r="S1656" s="18" t="b">
        <v>0</v>
      </c>
      <c r="T1656" s="18" t="b">
        <v>0</v>
      </c>
      <c r="U1656" s="18" t="b">
        <v>0</v>
      </c>
    </row>
    <row r="1657" spans="1:21" ht="12.75">
      <c r="A1657" s="8"/>
      <c r="B1657" s="19"/>
      <c r="C1657" s="22"/>
      <c r="D1657" s="10"/>
      <c r="E1657" s="11"/>
      <c r="F1657" s="23"/>
      <c r="G1657" s="23"/>
      <c r="H1657" s="12"/>
      <c r="I1657" s="12"/>
      <c r="J1657" s="13"/>
      <c r="K1657" s="14"/>
      <c r="L1657" s="15"/>
      <c r="M1657" s="16"/>
      <c r="N1657" s="16"/>
      <c r="O1657" s="12"/>
      <c r="P1657" s="12"/>
      <c r="Q1657" s="12"/>
      <c r="R1657" s="18" t="b">
        <v>0</v>
      </c>
      <c r="S1657" s="18" t="b">
        <v>0</v>
      </c>
      <c r="T1657" s="18" t="b">
        <v>0</v>
      </c>
      <c r="U1657" s="18" t="b">
        <v>0</v>
      </c>
    </row>
    <row r="1658" spans="1:21" ht="12.75">
      <c r="A1658" s="8"/>
      <c r="B1658" s="19"/>
      <c r="C1658" s="22"/>
      <c r="D1658" s="10"/>
      <c r="E1658" s="11"/>
      <c r="F1658" s="23"/>
      <c r="G1658" s="23"/>
      <c r="H1658" s="12"/>
      <c r="I1658" s="12"/>
      <c r="J1658" s="13"/>
      <c r="K1658" s="14"/>
      <c r="L1658" s="15"/>
      <c r="M1658" s="16"/>
      <c r="N1658" s="16"/>
      <c r="O1658" s="12"/>
      <c r="P1658" s="12"/>
      <c r="Q1658" s="12"/>
      <c r="R1658" s="18" t="b">
        <v>0</v>
      </c>
      <c r="S1658" s="18" t="b">
        <v>0</v>
      </c>
      <c r="T1658" s="18" t="b">
        <v>0</v>
      </c>
      <c r="U1658" s="18" t="b">
        <v>0</v>
      </c>
    </row>
    <row r="1659" spans="1:21" ht="12.75">
      <c r="A1659" s="8"/>
      <c r="B1659" s="19"/>
      <c r="C1659" s="22"/>
      <c r="D1659" s="10"/>
      <c r="E1659" s="11"/>
      <c r="F1659" s="23"/>
      <c r="G1659" s="23"/>
      <c r="H1659" s="12"/>
      <c r="I1659" s="12"/>
      <c r="J1659" s="13"/>
      <c r="K1659" s="14"/>
      <c r="L1659" s="15"/>
      <c r="M1659" s="16"/>
      <c r="N1659" s="16"/>
      <c r="O1659" s="12"/>
      <c r="P1659" s="12"/>
      <c r="Q1659" s="12"/>
      <c r="R1659" s="18" t="b">
        <v>0</v>
      </c>
      <c r="S1659" s="18" t="b">
        <v>0</v>
      </c>
      <c r="T1659" s="18" t="b">
        <v>0</v>
      </c>
      <c r="U1659" s="18" t="b">
        <v>0</v>
      </c>
    </row>
    <row r="1660" spans="1:21" ht="12.75">
      <c r="A1660" s="8"/>
      <c r="B1660" s="19"/>
      <c r="C1660" s="22"/>
      <c r="D1660" s="10"/>
      <c r="E1660" s="11"/>
      <c r="F1660" s="23"/>
      <c r="G1660" s="23"/>
      <c r="H1660" s="12"/>
      <c r="I1660" s="12"/>
      <c r="J1660" s="13"/>
      <c r="K1660" s="14"/>
      <c r="L1660" s="15"/>
      <c r="M1660" s="16"/>
      <c r="N1660" s="16"/>
      <c r="O1660" s="12"/>
      <c r="P1660" s="12"/>
      <c r="Q1660" s="12"/>
      <c r="R1660" s="18" t="b">
        <v>0</v>
      </c>
      <c r="S1660" s="18" t="b">
        <v>0</v>
      </c>
      <c r="T1660" s="18" t="b">
        <v>0</v>
      </c>
      <c r="U1660" s="18" t="b">
        <v>0</v>
      </c>
    </row>
    <row r="1661" spans="1:21" ht="12.75">
      <c r="A1661" s="8"/>
      <c r="B1661" s="19"/>
      <c r="C1661" s="22"/>
      <c r="D1661" s="10"/>
      <c r="E1661" s="11"/>
      <c r="F1661" s="23"/>
      <c r="G1661" s="23"/>
      <c r="H1661" s="12"/>
      <c r="I1661" s="12"/>
      <c r="J1661" s="13"/>
      <c r="K1661" s="14"/>
      <c r="L1661" s="15"/>
      <c r="M1661" s="16"/>
      <c r="N1661" s="16"/>
      <c r="O1661" s="12"/>
      <c r="P1661" s="12"/>
      <c r="Q1661" s="12"/>
      <c r="R1661" s="18" t="b">
        <v>0</v>
      </c>
      <c r="S1661" s="18" t="b">
        <v>0</v>
      </c>
      <c r="T1661" s="18" t="b">
        <v>0</v>
      </c>
      <c r="U1661" s="18" t="b">
        <v>0</v>
      </c>
    </row>
    <row r="1662" spans="1:21" ht="12.75">
      <c r="A1662" s="8"/>
      <c r="B1662" s="19"/>
      <c r="C1662" s="22"/>
      <c r="D1662" s="10"/>
      <c r="E1662" s="11"/>
      <c r="F1662" s="23"/>
      <c r="G1662" s="23"/>
      <c r="H1662" s="12"/>
      <c r="I1662" s="12"/>
      <c r="J1662" s="13"/>
      <c r="K1662" s="14"/>
      <c r="L1662" s="15"/>
      <c r="M1662" s="16"/>
      <c r="N1662" s="16"/>
      <c r="O1662" s="12"/>
      <c r="P1662" s="12"/>
      <c r="Q1662" s="12"/>
      <c r="R1662" s="18" t="b">
        <v>0</v>
      </c>
      <c r="S1662" s="18" t="b">
        <v>0</v>
      </c>
      <c r="T1662" s="18" t="b">
        <v>0</v>
      </c>
      <c r="U1662" s="18" t="b">
        <v>0</v>
      </c>
    </row>
    <row r="1663" spans="1:21" ht="12.75">
      <c r="A1663" s="8"/>
      <c r="B1663" s="19"/>
      <c r="C1663" s="22"/>
      <c r="D1663" s="10"/>
      <c r="E1663" s="11"/>
      <c r="F1663" s="23"/>
      <c r="G1663" s="23"/>
      <c r="H1663" s="12"/>
      <c r="I1663" s="12"/>
      <c r="J1663" s="13"/>
      <c r="K1663" s="14"/>
      <c r="L1663" s="15"/>
      <c r="M1663" s="16"/>
      <c r="N1663" s="16"/>
      <c r="O1663" s="12"/>
      <c r="P1663" s="12"/>
      <c r="Q1663" s="12"/>
      <c r="R1663" s="18" t="b">
        <v>0</v>
      </c>
      <c r="S1663" s="18" t="b">
        <v>0</v>
      </c>
      <c r="T1663" s="18" t="b">
        <v>0</v>
      </c>
      <c r="U1663" s="18" t="b">
        <v>0</v>
      </c>
    </row>
    <row r="1664" spans="1:21" ht="12.75">
      <c r="A1664" s="8"/>
      <c r="B1664" s="19"/>
      <c r="C1664" s="22"/>
      <c r="D1664" s="10"/>
      <c r="E1664" s="11"/>
      <c r="F1664" s="23"/>
      <c r="G1664" s="23"/>
      <c r="H1664" s="12"/>
      <c r="I1664" s="12"/>
      <c r="J1664" s="13"/>
      <c r="K1664" s="14"/>
      <c r="L1664" s="15"/>
      <c r="M1664" s="16"/>
      <c r="N1664" s="16"/>
      <c r="O1664" s="12"/>
      <c r="P1664" s="12"/>
      <c r="Q1664" s="12"/>
      <c r="R1664" s="18" t="b">
        <v>0</v>
      </c>
      <c r="S1664" s="18" t="b">
        <v>0</v>
      </c>
      <c r="T1664" s="18" t="b">
        <v>0</v>
      </c>
      <c r="U1664" s="18" t="b">
        <v>0</v>
      </c>
    </row>
    <row r="1665" spans="1:21" ht="12.75">
      <c r="A1665" s="8"/>
      <c r="B1665" s="19"/>
      <c r="C1665" s="22"/>
      <c r="D1665" s="10"/>
      <c r="E1665" s="11"/>
      <c r="F1665" s="23"/>
      <c r="G1665" s="23"/>
      <c r="H1665" s="12"/>
      <c r="I1665" s="12"/>
      <c r="J1665" s="13"/>
      <c r="K1665" s="14"/>
      <c r="L1665" s="15"/>
      <c r="M1665" s="16"/>
      <c r="N1665" s="16"/>
      <c r="O1665" s="12"/>
      <c r="P1665" s="12"/>
      <c r="Q1665" s="12"/>
      <c r="R1665" s="18" t="b">
        <v>0</v>
      </c>
      <c r="S1665" s="18" t="b">
        <v>0</v>
      </c>
      <c r="T1665" s="18" t="b">
        <v>0</v>
      </c>
      <c r="U1665" s="18" t="b">
        <v>0</v>
      </c>
    </row>
    <row r="1666" spans="1:21" ht="12.75">
      <c r="A1666" s="8"/>
      <c r="B1666" s="19"/>
      <c r="C1666" s="22"/>
      <c r="D1666" s="10"/>
      <c r="E1666" s="11"/>
      <c r="F1666" s="23"/>
      <c r="G1666" s="23"/>
      <c r="H1666" s="12"/>
      <c r="I1666" s="12"/>
      <c r="J1666" s="13"/>
      <c r="K1666" s="14"/>
      <c r="L1666" s="15"/>
      <c r="M1666" s="16"/>
      <c r="N1666" s="16"/>
      <c r="O1666" s="12"/>
      <c r="P1666" s="12"/>
      <c r="Q1666" s="12"/>
      <c r="R1666" s="18" t="b">
        <v>0</v>
      </c>
      <c r="S1666" s="18" t="b">
        <v>0</v>
      </c>
      <c r="T1666" s="18" t="b">
        <v>0</v>
      </c>
      <c r="U1666" s="18" t="b">
        <v>0</v>
      </c>
    </row>
    <row r="1667" spans="1:21" ht="12.75">
      <c r="A1667" s="8"/>
      <c r="B1667" s="19"/>
      <c r="C1667" s="22"/>
      <c r="D1667" s="10"/>
      <c r="E1667" s="11"/>
      <c r="F1667" s="23"/>
      <c r="G1667" s="23"/>
      <c r="H1667" s="12"/>
      <c r="I1667" s="12"/>
      <c r="J1667" s="13"/>
      <c r="K1667" s="14"/>
      <c r="L1667" s="15"/>
      <c r="M1667" s="16"/>
      <c r="N1667" s="16"/>
      <c r="O1667" s="12"/>
      <c r="P1667" s="12"/>
      <c r="Q1667" s="12"/>
      <c r="R1667" s="18" t="b">
        <v>0</v>
      </c>
      <c r="S1667" s="18" t="b">
        <v>0</v>
      </c>
      <c r="T1667" s="18" t="b">
        <v>0</v>
      </c>
      <c r="U1667" s="18" t="b">
        <v>0</v>
      </c>
    </row>
    <row r="1668" spans="1:21" ht="12.75">
      <c r="A1668" s="8"/>
      <c r="B1668" s="19"/>
      <c r="C1668" s="22"/>
      <c r="D1668" s="10"/>
      <c r="E1668" s="11"/>
      <c r="F1668" s="23"/>
      <c r="G1668" s="23"/>
      <c r="H1668" s="12"/>
      <c r="I1668" s="12"/>
      <c r="J1668" s="13"/>
      <c r="K1668" s="14"/>
      <c r="L1668" s="15"/>
      <c r="M1668" s="16"/>
      <c r="N1668" s="16"/>
      <c r="O1668" s="12"/>
      <c r="P1668" s="12"/>
      <c r="Q1668" s="12"/>
      <c r="R1668" s="18" t="b">
        <v>0</v>
      </c>
      <c r="S1668" s="18" t="b">
        <v>0</v>
      </c>
      <c r="T1668" s="18" t="b">
        <v>0</v>
      </c>
      <c r="U1668" s="18" t="b">
        <v>0</v>
      </c>
    </row>
    <row r="1669" spans="1:21" ht="12.75">
      <c r="A1669" s="8"/>
      <c r="B1669" s="19"/>
      <c r="C1669" s="22"/>
      <c r="D1669" s="10"/>
      <c r="E1669" s="11"/>
      <c r="F1669" s="23"/>
      <c r="G1669" s="23"/>
      <c r="H1669" s="12"/>
      <c r="I1669" s="12"/>
      <c r="J1669" s="13"/>
      <c r="K1669" s="14"/>
      <c r="L1669" s="15"/>
      <c r="M1669" s="16"/>
      <c r="N1669" s="16"/>
      <c r="O1669" s="12"/>
      <c r="P1669" s="12"/>
      <c r="Q1669" s="12"/>
      <c r="R1669" s="18" t="b">
        <v>0</v>
      </c>
      <c r="S1669" s="18" t="b">
        <v>0</v>
      </c>
      <c r="T1669" s="18" t="b">
        <v>0</v>
      </c>
      <c r="U1669" s="18" t="b">
        <v>0</v>
      </c>
    </row>
    <row r="1670" spans="1:21" ht="12.75">
      <c r="A1670" s="8"/>
      <c r="B1670" s="19"/>
      <c r="C1670" s="22"/>
      <c r="D1670" s="10"/>
      <c r="E1670" s="11"/>
      <c r="F1670" s="23"/>
      <c r="G1670" s="23"/>
      <c r="H1670" s="12"/>
      <c r="I1670" s="12"/>
      <c r="J1670" s="13"/>
      <c r="K1670" s="14"/>
      <c r="L1670" s="15"/>
      <c r="M1670" s="16"/>
      <c r="N1670" s="16"/>
      <c r="O1670" s="12"/>
      <c r="P1670" s="12"/>
      <c r="Q1670" s="12"/>
      <c r="R1670" s="18" t="b">
        <v>0</v>
      </c>
      <c r="S1670" s="18" t="b">
        <v>0</v>
      </c>
      <c r="T1670" s="18" t="b">
        <v>0</v>
      </c>
      <c r="U1670" s="18" t="b">
        <v>0</v>
      </c>
    </row>
    <row r="1671" spans="1:21" ht="12.75">
      <c r="A1671" s="8"/>
      <c r="B1671" s="19"/>
      <c r="C1671" s="22"/>
      <c r="D1671" s="10"/>
      <c r="E1671" s="11"/>
      <c r="F1671" s="23"/>
      <c r="G1671" s="23"/>
      <c r="H1671" s="12"/>
      <c r="I1671" s="12"/>
      <c r="J1671" s="13"/>
      <c r="K1671" s="14"/>
      <c r="L1671" s="15"/>
      <c r="M1671" s="16"/>
      <c r="N1671" s="16"/>
      <c r="O1671" s="12"/>
      <c r="P1671" s="12"/>
      <c r="Q1671" s="12"/>
      <c r="R1671" s="18" t="b">
        <v>0</v>
      </c>
      <c r="S1671" s="18" t="b">
        <v>0</v>
      </c>
      <c r="T1671" s="18" t="b">
        <v>0</v>
      </c>
      <c r="U1671" s="18" t="b">
        <v>0</v>
      </c>
    </row>
    <row r="1672" spans="1:21" ht="12.75">
      <c r="A1672" s="8"/>
      <c r="B1672" s="19"/>
      <c r="C1672" s="22"/>
      <c r="D1672" s="10"/>
      <c r="E1672" s="11"/>
      <c r="F1672" s="23"/>
      <c r="G1672" s="23"/>
      <c r="H1672" s="12"/>
      <c r="I1672" s="12"/>
      <c r="J1672" s="13"/>
      <c r="K1672" s="14"/>
      <c r="L1672" s="15"/>
      <c r="M1672" s="16"/>
      <c r="N1672" s="16"/>
      <c r="O1672" s="12"/>
      <c r="P1672" s="12"/>
      <c r="Q1672" s="12"/>
      <c r="R1672" s="18" t="b">
        <v>0</v>
      </c>
      <c r="S1672" s="18" t="b">
        <v>0</v>
      </c>
      <c r="T1672" s="18" t="b">
        <v>0</v>
      </c>
      <c r="U1672" s="18" t="b">
        <v>0</v>
      </c>
    </row>
    <row r="1673" spans="1:21" ht="12.75">
      <c r="A1673" s="8"/>
      <c r="B1673" s="19"/>
      <c r="C1673" s="22"/>
      <c r="D1673" s="10"/>
      <c r="E1673" s="11"/>
      <c r="F1673" s="23"/>
      <c r="G1673" s="23"/>
      <c r="H1673" s="12"/>
      <c r="I1673" s="12"/>
      <c r="J1673" s="13"/>
      <c r="K1673" s="14"/>
      <c r="L1673" s="15"/>
      <c r="M1673" s="16"/>
      <c r="N1673" s="16"/>
      <c r="O1673" s="12"/>
      <c r="P1673" s="12"/>
      <c r="Q1673" s="12"/>
      <c r="R1673" s="18" t="b">
        <v>0</v>
      </c>
      <c r="S1673" s="18" t="b">
        <v>0</v>
      </c>
      <c r="T1673" s="18" t="b">
        <v>0</v>
      </c>
      <c r="U1673" s="18" t="b">
        <v>0</v>
      </c>
    </row>
    <row r="1674" spans="1:21" ht="12.75">
      <c r="A1674" s="8"/>
      <c r="B1674" s="19"/>
      <c r="C1674" s="22"/>
      <c r="D1674" s="10"/>
      <c r="E1674" s="11"/>
      <c r="F1674" s="23"/>
      <c r="G1674" s="23"/>
      <c r="H1674" s="12"/>
      <c r="I1674" s="12"/>
      <c r="J1674" s="13"/>
      <c r="K1674" s="14"/>
      <c r="L1674" s="15"/>
      <c r="M1674" s="16"/>
      <c r="N1674" s="16"/>
      <c r="O1674" s="12"/>
      <c r="P1674" s="12"/>
      <c r="Q1674" s="12"/>
      <c r="R1674" s="18" t="b">
        <v>0</v>
      </c>
      <c r="S1674" s="18" t="b">
        <v>0</v>
      </c>
      <c r="T1674" s="18" t="b">
        <v>0</v>
      </c>
      <c r="U1674" s="18" t="b">
        <v>0</v>
      </c>
    </row>
    <row r="1675" spans="1:21" ht="12.75">
      <c r="A1675" s="8"/>
      <c r="B1675" s="19"/>
      <c r="C1675" s="22"/>
      <c r="D1675" s="10"/>
      <c r="E1675" s="11"/>
      <c r="F1675" s="23"/>
      <c r="G1675" s="23"/>
      <c r="H1675" s="12"/>
      <c r="I1675" s="12"/>
      <c r="J1675" s="13"/>
      <c r="K1675" s="14"/>
      <c r="L1675" s="15"/>
      <c r="M1675" s="16"/>
      <c r="N1675" s="16"/>
      <c r="O1675" s="12"/>
      <c r="P1675" s="12"/>
      <c r="Q1675" s="12"/>
      <c r="R1675" s="18" t="b">
        <v>0</v>
      </c>
      <c r="S1675" s="18" t="b">
        <v>0</v>
      </c>
      <c r="T1675" s="18" t="b">
        <v>0</v>
      </c>
      <c r="U1675" s="18" t="b">
        <v>0</v>
      </c>
    </row>
    <row r="1676" spans="1:21" ht="12.75">
      <c r="A1676" s="8"/>
      <c r="B1676" s="19"/>
      <c r="C1676" s="22"/>
      <c r="D1676" s="10"/>
      <c r="E1676" s="11"/>
      <c r="F1676" s="23"/>
      <c r="G1676" s="23"/>
      <c r="H1676" s="12"/>
      <c r="I1676" s="12"/>
      <c r="J1676" s="13"/>
      <c r="K1676" s="14"/>
      <c r="L1676" s="15"/>
      <c r="M1676" s="16"/>
      <c r="N1676" s="16"/>
      <c r="O1676" s="12"/>
      <c r="P1676" s="12"/>
      <c r="Q1676" s="12"/>
      <c r="R1676" s="18" t="b">
        <v>0</v>
      </c>
      <c r="S1676" s="18" t="b">
        <v>0</v>
      </c>
      <c r="T1676" s="18" t="b">
        <v>0</v>
      </c>
      <c r="U1676" s="18" t="b">
        <v>0</v>
      </c>
    </row>
    <row r="1677" spans="1:21" ht="12.75">
      <c r="A1677" s="8"/>
      <c r="B1677" s="19"/>
      <c r="C1677" s="22"/>
      <c r="D1677" s="10"/>
      <c r="E1677" s="11"/>
      <c r="F1677" s="23"/>
      <c r="G1677" s="23"/>
      <c r="H1677" s="12"/>
      <c r="I1677" s="12"/>
      <c r="J1677" s="13"/>
      <c r="K1677" s="14"/>
      <c r="L1677" s="15"/>
      <c r="M1677" s="16"/>
      <c r="N1677" s="16"/>
      <c r="O1677" s="12"/>
      <c r="P1677" s="12"/>
      <c r="Q1677" s="12"/>
      <c r="R1677" s="18" t="b">
        <v>0</v>
      </c>
      <c r="S1677" s="18" t="b">
        <v>0</v>
      </c>
      <c r="T1677" s="18" t="b">
        <v>0</v>
      </c>
      <c r="U1677" s="18" t="b">
        <v>0</v>
      </c>
    </row>
    <row r="1678" spans="1:21" ht="12.75">
      <c r="A1678" s="8"/>
      <c r="B1678" s="19"/>
      <c r="C1678" s="22"/>
      <c r="D1678" s="10"/>
      <c r="E1678" s="11"/>
      <c r="F1678" s="23"/>
      <c r="G1678" s="23"/>
      <c r="H1678" s="12"/>
      <c r="I1678" s="12"/>
      <c r="J1678" s="13"/>
      <c r="K1678" s="14"/>
      <c r="L1678" s="15"/>
      <c r="M1678" s="16"/>
      <c r="N1678" s="16"/>
      <c r="O1678" s="12"/>
      <c r="P1678" s="12"/>
      <c r="Q1678" s="12"/>
      <c r="R1678" s="18" t="b">
        <v>0</v>
      </c>
      <c r="S1678" s="18" t="b">
        <v>0</v>
      </c>
      <c r="T1678" s="18" t="b">
        <v>0</v>
      </c>
      <c r="U1678" s="18" t="b">
        <v>0</v>
      </c>
    </row>
    <row r="1679" spans="1:21" ht="12.75">
      <c r="A1679" s="8"/>
      <c r="B1679" s="19"/>
      <c r="C1679" s="22"/>
      <c r="D1679" s="10"/>
      <c r="E1679" s="11"/>
      <c r="F1679" s="23"/>
      <c r="G1679" s="23"/>
      <c r="H1679" s="12"/>
      <c r="I1679" s="12"/>
      <c r="J1679" s="13"/>
      <c r="K1679" s="14"/>
      <c r="L1679" s="15"/>
      <c r="M1679" s="16"/>
      <c r="N1679" s="16"/>
      <c r="O1679" s="12"/>
      <c r="P1679" s="12"/>
      <c r="Q1679" s="12"/>
      <c r="R1679" s="18" t="b">
        <v>0</v>
      </c>
      <c r="S1679" s="18" t="b">
        <v>0</v>
      </c>
      <c r="T1679" s="18" t="b">
        <v>0</v>
      </c>
      <c r="U1679" s="18" t="b">
        <v>0</v>
      </c>
    </row>
    <row r="1680" spans="1:21" ht="12.75">
      <c r="A1680" s="8"/>
      <c r="B1680" s="19"/>
      <c r="C1680" s="22"/>
      <c r="D1680" s="10"/>
      <c r="E1680" s="11"/>
      <c r="F1680" s="23"/>
      <c r="G1680" s="23"/>
      <c r="H1680" s="12"/>
      <c r="I1680" s="12"/>
      <c r="J1680" s="13"/>
      <c r="K1680" s="14"/>
      <c r="L1680" s="15"/>
      <c r="M1680" s="16"/>
      <c r="N1680" s="16"/>
      <c r="O1680" s="12"/>
      <c r="P1680" s="12"/>
      <c r="Q1680" s="12"/>
      <c r="R1680" s="18" t="b">
        <v>0</v>
      </c>
      <c r="S1680" s="18" t="b">
        <v>0</v>
      </c>
      <c r="T1680" s="18" t="b">
        <v>0</v>
      </c>
      <c r="U1680" s="18" t="b">
        <v>0</v>
      </c>
    </row>
    <row r="1681" spans="1:21" ht="12.75">
      <c r="A1681" s="8"/>
      <c r="B1681" s="19"/>
      <c r="C1681" s="22"/>
      <c r="D1681" s="10"/>
      <c r="E1681" s="11"/>
      <c r="F1681" s="23"/>
      <c r="G1681" s="23"/>
      <c r="H1681" s="12"/>
      <c r="I1681" s="12"/>
      <c r="J1681" s="13"/>
      <c r="K1681" s="14"/>
      <c r="L1681" s="15"/>
      <c r="M1681" s="16"/>
      <c r="N1681" s="16"/>
      <c r="O1681" s="12"/>
      <c r="P1681" s="12"/>
      <c r="Q1681" s="12"/>
      <c r="R1681" s="18" t="b">
        <v>0</v>
      </c>
      <c r="S1681" s="18" t="b">
        <v>0</v>
      </c>
      <c r="T1681" s="18" t="b">
        <v>0</v>
      </c>
      <c r="U1681" s="18" t="b">
        <v>0</v>
      </c>
    </row>
    <row r="1682" spans="1:21" ht="12.75">
      <c r="A1682" s="8"/>
      <c r="B1682" s="19"/>
      <c r="C1682" s="22"/>
      <c r="D1682" s="10"/>
      <c r="E1682" s="11"/>
      <c r="F1682" s="23"/>
      <c r="G1682" s="23"/>
      <c r="H1682" s="12"/>
      <c r="I1682" s="12"/>
      <c r="J1682" s="13"/>
      <c r="K1682" s="14"/>
      <c r="L1682" s="15"/>
      <c r="M1682" s="16"/>
      <c r="N1682" s="16"/>
      <c r="O1682" s="12"/>
      <c r="P1682" s="12"/>
      <c r="Q1682" s="12"/>
      <c r="R1682" s="18" t="b">
        <v>0</v>
      </c>
      <c r="S1682" s="18" t="b">
        <v>0</v>
      </c>
      <c r="T1682" s="18" t="b">
        <v>0</v>
      </c>
      <c r="U1682" s="18" t="b">
        <v>0</v>
      </c>
    </row>
    <row r="1683" spans="1:21" ht="12.75">
      <c r="A1683" s="8"/>
      <c r="B1683" s="19"/>
      <c r="C1683" s="22"/>
      <c r="D1683" s="10"/>
      <c r="E1683" s="11"/>
      <c r="F1683" s="23"/>
      <c r="G1683" s="23"/>
      <c r="H1683" s="12"/>
      <c r="I1683" s="12"/>
      <c r="J1683" s="13"/>
      <c r="K1683" s="14"/>
      <c r="L1683" s="15"/>
      <c r="M1683" s="16"/>
      <c r="N1683" s="16"/>
      <c r="O1683" s="12"/>
      <c r="P1683" s="12"/>
      <c r="Q1683" s="12"/>
      <c r="R1683" s="18" t="b">
        <v>0</v>
      </c>
      <c r="S1683" s="18" t="b">
        <v>0</v>
      </c>
      <c r="T1683" s="18" t="b">
        <v>0</v>
      </c>
      <c r="U1683" s="18" t="b">
        <v>0</v>
      </c>
    </row>
    <row r="1684" spans="1:21" ht="12.75">
      <c r="A1684" s="8"/>
      <c r="B1684" s="19"/>
      <c r="C1684" s="22"/>
      <c r="D1684" s="10"/>
      <c r="E1684" s="11"/>
      <c r="F1684" s="23"/>
      <c r="G1684" s="23"/>
      <c r="H1684" s="12"/>
      <c r="I1684" s="12"/>
      <c r="J1684" s="13"/>
      <c r="K1684" s="14"/>
      <c r="L1684" s="15"/>
      <c r="M1684" s="16"/>
      <c r="N1684" s="16"/>
      <c r="O1684" s="12"/>
      <c r="P1684" s="12"/>
      <c r="Q1684" s="12"/>
      <c r="R1684" s="18" t="b">
        <v>0</v>
      </c>
      <c r="S1684" s="18" t="b">
        <v>0</v>
      </c>
      <c r="T1684" s="18" t="b">
        <v>0</v>
      </c>
      <c r="U1684" s="18" t="b">
        <v>0</v>
      </c>
    </row>
    <row r="1685" spans="1:21" ht="12.75">
      <c r="A1685" s="8"/>
      <c r="B1685" s="19"/>
      <c r="C1685" s="22"/>
      <c r="D1685" s="10"/>
      <c r="E1685" s="11"/>
      <c r="F1685" s="23"/>
      <c r="G1685" s="23"/>
      <c r="H1685" s="12"/>
      <c r="I1685" s="12"/>
      <c r="J1685" s="13"/>
      <c r="K1685" s="14"/>
      <c r="L1685" s="15"/>
      <c r="M1685" s="16"/>
      <c r="N1685" s="16"/>
      <c r="O1685" s="12"/>
      <c r="P1685" s="12"/>
      <c r="Q1685" s="12"/>
      <c r="R1685" s="18" t="b">
        <v>0</v>
      </c>
      <c r="S1685" s="18" t="b">
        <v>0</v>
      </c>
      <c r="T1685" s="18" t="b">
        <v>0</v>
      </c>
      <c r="U1685" s="18" t="b">
        <v>0</v>
      </c>
    </row>
    <row r="1686" spans="1:21" ht="12.75">
      <c r="A1686" s="8"/>
      <c r="B1686" s="19"/>
      <c r="C1686" s="22"/>
      <c r="D1686" s="10"/>
      <c r="E1686" s="11"/>
      <c r="F1686" s="23"/>
      <c r="G1686" s="23"/>
      <c r="H1686" s="12"/>
      <c r="I1686" s="12"/>
      <c r="J1686" s="13"/>
      <c r="K1686" s="14"/>
      <c r="L1686" s="15"/>
      <c r="M1686" s="16"/>
      <c r="N1686" s="16"/>
      <c r="O1686" s="12"/>
      <c r="P1686" s="12"/>
      <c r="Q1686" s="12"/>
      <c r="R1686" s="18" t="b">
        <v>0</v>
      </c>
      <c r="S1686" s="18" t="b">
        <v>0</v>
      </c>
      <c r="T1686" s="18" t="b">
        <v>0</v>
      </c>
      <c r="U1686" s="18" t="b">
        <v>0</v>
      </c>
    </row>
    <row r="1687" spans="1:21" ht="12.75">
      <c r="A1687" s="8"/>
      <c r="B1687" s="19"/>
      <c r="C1687" s="22"/>
      <c r="D1687" s="10"/>
      <c r="E1687" s="11"/>
      <c r="F1687" s="23"/>
      <c r="G1687" s="23"/>
      <c r="H1687" s="12"/>
      <c r="I1687" s="12"/>
      <c r="J1687" s="13"/>
      <c r="K1687" s="14"/>
      <c r="L1687" s="15"/>
      <c r="M1687" s="16"/>
      <c r="N1687" s="16"/>
      <c r="O1687" s="12"/>
      <c r="P1687" s="12"/>
      <c r="Q1687" s="12"/>
      <c r="R1687" s="18" t="b">
        <v>0</v>
      </c>
      <c r="S1687" s="18" t="b">
        <v>0</v>
      </c>
      <c r="T1687" s="18" t="b">
        <v>0</v>
      </c>
      <c r="U1687" s="18" t="b">
        <v>0</v>
      </c>
    </row>
    <row r="1688" spans="1:21" ht="12.75">
      <c r="A1688" s="8"/>
      <c r="B1688" s="19"/>
      <c r="C1688" s="22"/>
      <c r="D1688" s="10"/>
      <c r="E1688" s="11"/>
      <c r="F1688" s="23"/>
      <c r="G1688" s="23"/>
      <c r="H1688" s="12"/>
      <c r="I1688" s="12"/>
      <c r="J1688" s="13"/>
      <c r="K1688" s="14"/>
      <c r="L1688" s="15"/>
      <c r="M1688" s="16"/>
      <c r="N1688" s="16"/>
      <c r="O1688" s="12"/>
      <c r="P1688" s="12"/>
      <c r="Q1688" s="12"/>
      <c r="R1688" s="18" t="b">
        <v>0</v>
      </c>
      <c r="S1688" s="18" t="b">
        <v>0</v>
      </c>
      <c r="T1688" s="18" t="b">
        <v>0</v>
      </c>
      <c r="U1688" s="18" t="b">
        <v>0</v>
      </c>
    </row>
    <row r="1689" spans="1:21" ht="12.75">
      <c r="A1689" s="8"/>
      <c r="B1689" s="19"/>
      <c r="C1689" s="22"/>
      <c r="D1689" s="10"/>
      <c r="E1689" s="11"/>
      <c r="F1689" s="23"/>
      <c r="G1689" s="23"/>
      <c r="H1689" s="12"/>
      <c r="I1689" s="12"/>
      <c r="J1689" s="13"/>
      <c r="K1689" s="14"/>
      <c r="L1689" s="15"/>
      <c r="M1689" s="16"/>
      <c r="N1689" s="16"/>
      <c r="O1689" s="12"/>
      <c r="P1689" s="12"/>
      <c r="Q1689" s="12"/>
      <c r="R1689" s="18" t="b">
        <v>0</v>
      </c>
      <c r="S1689" s="18" t="b">
        <v>0</v>
      </c>
      <c r="T1689" s="18" t="b">
        <v>0</v>
      </c>
      <c r="U1689" s="18" t="b">
        <v>0</v>
      </c>
    </row>
    <row r="1690" spans="1:21" ht="12.75">
      <c r="A1690" s="8"/>
      <c r="B1690" s="19"/>
      <c r="C1690" s="22"/>
      <c r="D1690" s="10"/>
      <c r="E1690" s="11"/>
      <c r="F1690" s="23"/>
      <c r="G1690" s="23"/>
      <c r="H1690" s="12"/>
      <c r="I1690" s="12"/>
      <c r="J1690" s="13"/>
      <c r="K1690" s="14"/>
      <c r="L1690" s="15"/>
      <c r="M1690" s="16"/>
      <c r="N1690" s="16"/>
      <c r="O1690" s="12"/>
      <c r="P1690" s="12"/>
      <c r="Q1690" s="12"/>
      <c r="R1690" s="18" t="b">
        <v>0</v>
      </c>
      <c r="S1690" s="18" t="b">
        <v>0</v>
      </c>
      <c r="T1690" s="18" t="b">
        <v>0</v>
      </c>
      <c r="U1690" s="18" t="b">
        <v>0</v>
      </c>
    </row>
    <row r="1691" spans="1:21" ht="12.75">
      <c r="A1691" s="8"/>
      <c r="B1691" s="19"/>
      <c r="C1691" s="22"/>
      <c r="D1691" s="10"/>
      <c r="E1691" s="11"/>
      <c r="F1691" s="23"/>
      <c r="G1691" s="23"/>
      <c r="H1691" s="12"/>
      <c r="I1691" s="12"/>
      <c r="J1691" s="13"/>
      <c r="K1691" s="14"/>
      <c r="L1691" s="15"/>
      <c r="M1691" s="16"/>
      <c r="N1691" s="16"/>
      <c r="O1691" s="12"/>
      <c r="P1691" s="12"/>
      <c r="Q1691" s="12"/>
      <c r="R1691" s="18" t="b">
        <v>0</v>
      </c>
      <c r="S1691" s="18" t="b">
        <v>0</v>
      </c>
      <c r="T1691" s="18" t="b">
        <v>0</v>
      </c>
      <c r="U1691" s="18" t="b">
        <v>0</v>
      </c>
    </row>
    <row r="1692" spans="1:21" ht="12.75">
      <c r="A1692" s="8"/>
      <c r="B1692" s="19"/>
      <c r="C1692" s="22"/>
      <c r="D1692" s="10"/>
      <c r="E1692" s="11"/>
      <c r="F1692" s="23"/>
      <c r="G1692" s="23"/>
      <c r="H1692" s="12"/>
      <c r="I1692" s="12"/>
      <c r="J1692" s="13"/>
      <c r="K1692" s="14"/>
      <c r="L1692" s="15"/>
      <c r="M1692" s="16"/>
      <c r="N1692" s="16"/>
      <c r="O1692" s="12"/>
      <c r="P1692" s="12"/>
      <c r="Q1692" s="12"/>
      <c r="R1692" s="18" t="b">
        <v>0</v>
      </c>
      <c r="S1692" s="18" t="b">
        <v>0</v>
      </c>
      <c r="T1692" s="18" t="b">
        <v>0</v>
      </c>
      <c r="U1692" s="18" t="b">
        <v>0</v>
      </c>
    </row>
    <row r="1693" spans="1:21" ht="12.75">
      <c r="A1693" s="8"/>
      <c r="B1693" s="19"/>
      <c r="C1693" s="22"/>
      <c r="D1693" s="10"/>
      <c r="E1693" s="11"/>
      <c r="F1693" s="23"/>
      <c r="G1693" s="23"/>
      <c r="H1693" s="12"/>
      <c r="I1693" s="12"/>
      <c r="J1693" s="13"/>
      <c r="K1693" s="14"/>
      <c r="L1693" s="15"/>
      <c r="M1693" s="16"/>
      <c r="N1693" s="16"/>
      <c r="O1693" s="12"/>
      <c r="P1693" s="12"/>
      <c r="Q1693" s="12"/>
      <c r="R1693" s="18" t="b">
        <v>0</v>
      </c>
      <c r="S1693" s="18" t="b">
        <v>0</v>
      </c>
      <c r="T1693" s="18" t="b">
        <v>0</v>
      </c>
      <c r="U1693" s="18" t="b">
        <v>0</v>
      </c>
    </row>
    <row r="1694" spans="1:21" ht="12.75">
      <c r="A1694" s="8"/>
      <c r="B1694" s="19"/>
      <c r="C1694" s="22"/>
      <c r="D1694" s="10"/>
      <c r="E1694" s="11"/>
      <c r="F1694" s="23"/>
      <c r="G1694" s="23"/>
      <c r="H1694" s="12"/>
      <c r="I1694" s="12"/>
      <c r="J1694" s="13"/>
      <c r="K1694" s="14"/>
      <c r="L1694" s="15"/>
      <c r="M1694" s="16"/>
      <c r="N1694" s="16"/>
      <c r="O1694" s="12"/>
      <c r="P1694" s="12"/>
      <c r="Q1694" s="12"/>
      <c r="R1694" s="18" t="b">
        <v>0</v>
      </c>
      <c r="S1694" s="18" t="b">
        <v>0</v>
      </c>
      <c r="T1694" s="18" t="b">
        <v>0</v>
      </c>
      <c r="U1694" s="18" t="b">
        <v>0</v>
      </c>
    </row>
    <row r="1695" spans="1:21" ht="12.75">
      <c r="A1695" s="8"/>
      <c r="B1695" s="19"/>
      <c r="C1695" s="22"/>
      <c r="D1695" s="10"/>
      <c r="E1695" s="11"/>
      <c r="F1695" s="23"/>
      <c r="G1695" s="23"/>
      <c r="H1695" s="12"/>
      <c r="I1695" s="12"/>
      <c r="J1695" s="13"/>
      <c r="K1695" s="14"/>
      <c r="L1695" s="15"/>
      <c r="M1695" s="16"/>
      <c r="N1695" s="16"/>
      <c r="O1695" s="12"/>
      <c r="P1695" s="12"/>
      <c r="Q1695" s="12"/>
      <c r="R1695" s="18" t="b">
        <v>0</v>
      </c>
      <c r="S1695" s="18" t="b">
        <v>0</v>
      </c>
      <c r="T1695" s="18" t="b">
        <v>0</v>
      </c>
      <c r="U1695" s="18" t="b">
        <v>0</v>
      </c>
    </row>
    <row r="1696" spans="1:21" ht="12.75">
      <c r="A1696" s="8"/>
      <c r="B1696" s="19"/>
      <c r="C1696" s="22"/>
      <c r="D1696" s="10"/>
      <c r="E1696" s="11"/>
      <c r="F1696" s="23"/>
      <c r="G1696" s="23"/>
      <c r="H1696" s="12"/>
      <c r="I1696" s="12"/>
      <c r="J1696" s="13"/>
      <c r="K1696" s="14"/>
      <c r="L1696" s="15"/>
      <c r="M1696" s="16"/>
      <c r="N1696" s="16"/>
      <c r="O1696" s="12"/>
      <c r="P1696" s="12"/>
      <c r="Q1696" s="12"/>
      <c r="R1696" s="18" t="b">
        <v>0</v>
      </c>
      <c r="S1696" s="18" t="b">
        <v>0</v>
      </c>
      <c r="T1696" s="18" t="b">
        <v>0</v>
      </c>
      <c r="U1696" s="18" t="b">
        <v>0</v>
      </c>
    </row>
    <row r="1697" spans="1:21" ht="12.75">
      <c r="A1697" s="8"/>
      <c r="B1697" s="19"/>
      <c r="C1697" s="22"/>
      <c r="D1697" s="10"/>
      <c r="E1697" s="11"/>
      <c r="F1697" s="23"/>
      <c r="G1697" s="23"/>
      <c r="H1697" s="12"/>
      <c r="I1697" s="12"/>
      <c r="J1697" s="13"/>
      <c r="K1697" s="14"/>
      <c r="L1697" s="15"/>
      <c r="M1697" s="16"/>
      <c r="N1697" s="16"/>
      <c r="O1697" s="12"/>
      <c r="P1697" s="12"/>
      <c r="Q1697" s="12"/>
      <c r="R1697" s="18" t="b">
        <v>0</v>
      </c>
      <c r="S1697" s="18" t="b">
        <v>0</v>
      </c>
      <c r="T1697" s="18" t="b">
        <v>0</v>
      </c>
      <c r="U1697" s="18" t="b">
        <v>0</v>
      </c>
    </row>
    <row r="1698" spans="1:21" ht="12.75">
      <c r="A1698" s="8"/>
      <c r="B1698" s="19"/>
      <c r="C1698" s="22"/>
      <c r="D1698" s="10"/>
      <c r="E1698" s="11"/>
      <c r="F1698" s="23"/>
      <c r="G1698" s="23"/>
      <c r="H1698" s="12"/>
      <c r="I1698" s="12"/>
      <c r="J1698" s="13"/>
      <c r="K1698" s="14"/>
      <c r="L1698" s="15"/>
      <c r="M1698" s="16"/>
      <c r="N1698" s="16"/>
      <c r="O1698" s="12"/>
      <c r="P1698" s="12"/>
      <c r="Q1698" s="12"/>
      <c r="R1698" s="18" t="b">
        <v>0</v>
      </c>
      <c r="S1698" s="18" t="b">
        <v>0</v>
      </c>
      <c r="T1698" s="18" t="b">
        <v>0</v>
      </c>
      <c r="U1698" s="18" t="b">
        <v>0</v>
      </c>
    </row>
    <row r="1699" spans="1:21" ht="12.75">
      <c r="A1699" s="8"/>
      <c r="B1699" s="19"/>
      <c r="C1699" s="22"/>
      <c r="D1699" s="10"/>
      <c r="E1699" s="11"/>
      <c r="F1699" s="23"/>
      <c r="G1699" s="23"/>
      <c r="H1699" s="12"/>
      <c r="I1699" s="12"/>
      <c r="J1699" s="13"/>
      <c r="K1699" s="14"/>
      <c r="L1699" s="15"/>
      <c r="M1699" s="16"/>
      <c r="N1699" s="16"/>
      <c r="O1699" s="12"/>
      <c r="P1699" s="12"/>
      <c r="Q1699" s="12"/>
      <c r="R1699" s="18" t="b">
        <v>0</v>
      </c>
      <c r="S1699" s="18" t="b">
        <v>0</v>
      </c>
      <c r="T1699" s="18" t="b">
        <v>0</v>
      </c>
      <c r="U1699" s="18" t="b">
        <v>0</v>
      </c>
    </row>
    <row r="1700" spans="1:21" ht="12.75">
      <c r="A1700" s="8"/>
      <c r="B1700" s="19"/>
      <c r="C1700" s="22"/>
      <c r="D1700" s="10"/>
      <c r="E1700" s="11"/>
      <c r="F1700" s="23"/>
      <c r="G1700" s="23"/>
      <c r="H1700" s="12"/>
      <c r="I1700" s="12"/>
      <c r="J1700" s="13"/>
      <c r="K1700" s="14"/>
      <c r="L1700" s="15"/>
      <c r="M1700" s="16"/>
      <c r="N1700" s="16"/>
      <c r="O1700" s="12"/>
      <c r="P1700" s="12"/>
      <c r="Q1700" s="12"/>
      <c r="R1700" s="18" t="b">
        <v>0</v>
      </c>
      <c r="S1700" s="18" t="b">
        <v>0</v>
      </c>
      <c r="T1700" s="18" t="b">
        <v>0</v>
      </c>
      <c r="U1700" s="18" t="b">
        <v>0</v>
      </c>
    </row>
    <row r="1701" spans="1:21" ht="12.75">
      <c r="A1701" s="8"/>
      <c r="B1701" s="19"/>
      <c r="C1701" s="22"/>
      <c r="D1701" s="10"/>
      <c r="E1701" s="11"/>
      <c r="F1701" s="23"/>
      <c r="G1701" s="23"/>
      <c r="H1701" s="12"/>
      <c r="I1701" s="12"/>
      <c r="J1701" s="13"/>
      <c r="K1701" s="14"/>
      <c r="L1701" s="15"/>
      <c r="M1701" s="16"/>
      <c r="N1701" s="16"/>
      <c r="O1701" s="12"/>
      <c r="P1701" s="12"/>
      <c r="Q1701" s="12"/>
      <c r="R1701" s="18" t="b">
        <v>0</v>
      </c>
      <c r="S1701" s="18" t="b">
        <v>0</v>
      </c>
      <c r="T1701" s="18" t="b">
        <v>0</v>
      </c>
      <c r="U1701" s="18" t="b">
        <v>0</v>
      </c>
    </row>
    <row r="1702" spans="1:21" ht="12.75">
      <c r="A1702" s="8"/>
      <c r="B1702" s="19"/>
      <c r="C1702" s="22"/>
      <c r="D1702" s="10"/>
      <c r="E1702" s="11"/>
      <c r="F1702" s="23"/>
      <c r="G1702" s="23"/>
      <c r="H1702" s="12"/>
      <c r="I1702" s="12"/>
      <c r="J1702" s="13"/>
      <c r="K1702" s="14"/>
      <c r="L1702" s="15"/>
      <c r="M1702" s="16"/>
      <c r="N1702" s="16"/>
      <c r="O1702" s="12"/>
      <c r="P1702" s="12"/>
      <c r="Q1702" s="12"/>
      <c r="R1702" s="18" t="b">
        <v>0</v>
      </c>
      <c r="S1702" s="18" t="b">
        <v>0</v>
      </c>
      <c r="T1702" s="18" t="b">
        <v>0</v>
      </c>
      <c r="U1702" s="18" t="b">
        <v>0</v>
      </c>
    </row>
    <row r="1703" spans="1:21" ht="12.75">
      <c r="A1703" s="8"/>
      <c r="B1703" s="19"/>
      <c r="C1703" s="22"/>
      <c r="D1703" s="10"/>
      <c r="E1703" s="11"/>
      <c r="F1703" s="23"/>
      <c r="G1703" s="23"/>
      <c r="H1703" s="12"/>
      <c r="I1703" s="12"/>
      <c r="J1703" s="13"/>
      <c r="K1703" s="14"/>
      <c r="L1703" s="15"/>
      <c r="M1703" s="16"/>
      <c r="N1703" s="16"/>
      <c r="O1703" s="12"/>
      <c r="P1703" s="12"/>
      <c r="Q1703" s="12"/>
      <c r="R1703" s="18" t="b">
        <v>0</v>
      </c>
      <c r="S1703" s="18" t="b">
        <v>0</v>
      </c>
      <c r="T1703" s="18" t="b">
        <v>0</v>
      </c>
      <c r="U1703" s="18" t="b">
        <v>0</v>
      </c>
    </row>
    <row r="1704" spans="1:21" ht="12.75">
      <c r="A1704" s="8"/>
      <c r="B1704" s="19"/>
      <c r="C1704" s="22"/>
      <c r="D1704" s="10"/>
      <c r="E1704" s="11"/>
      <c r="F1704" s="23"/>
      <c r="G1704" s="23"/>
      <c r="H1704" s="12"/>
      <c r="I1704" s="12"/>
      <c r="J1704" s="13"/>
      <c r="K1704" s="14"/>
      <c r="L1704" s="15"/>
      <c r="M1704" s="16"/>
      <c r="N1704" s="16"/>
      <c r="O1704" s="12"/>
      <c r="P1704" s="12"/>
      <c r="Q1704" s="12"/>
      <c r="R1704" s="18" t="b">
        <v>0</v>
      </c>
      <c r="S1704" s="18" t="b">
        <v>0</v>
      </c>
      <c r="T1704" s="18" t="b">
        <v>0</v>
      </c>
      <c r="U1704" s="18" t="b">
        <v>0</v>
      </c>
    </row>
    <row r="1705" spans="1:21" ht="12.75">
      <c r="A1705" s="8"/>
      <c r="B1705" s="19"/>
      <c r="C1705" s="22"/>
      <c r="D1705" s="10"/>
      <c r="E1705" s="11"/>
      <c r="F1705" s="23"/>
      <c r="G1705" s="23"/>
      <c r="H1705" s="12"/>
      <c r="I1705" s="12"/>
      <c r="J1705" s="13"/>
      <c r="K1705" s="14"/>
      <c r="L1705" s="15"/>
      <c r="M1705" s="16"/>
      <c r="N1705" s="16"/>
      <c r="O1705" s="12"/>
      <c r="P1705" s="12"/>
      <c r="Q1705" s="12"/>
      <c r="R1705" s="18" t="b">
        <v>0</v>
      </c>
      <c r="S1705" s="18" t="b">
        <v>0</v>
      </c>
      <c r="T1705" s="18" t="b">
        <v>0</v>
      </c>
      <c r="U1705" s="18" t="b">
        <v>0</v>
      </c>
    </row>
    <row r="1706" spans="1:21" ht="12.75">
      <c r="A1706" s="8"/>
      <c r="B1706" s="19"/>
      <c r="C1706" s="22"/>
      <c r="D1706" s="10"/>
      <c r="E1706" s="11"/>
      <c r="F1706" s="23"/>
      <c r="G1706" s="23"/>
      <c r="H1706" s="12"/>
      <c r="I1706" s="12"/>
      <c r="J1706" s="13"/>
      <c r="K1706" s="14"/>
      <c r="L1706" s="15"/>
      <c r="M1706" s="16"/>
      <c r="N1706" s="16"/>
      <c r="O1706" s="12"/>
      <c r="P1706" s="12"/>
      <c r="Q1706" s="12"/>
      <c r="R1706" s="18" t="b">
        <v>0</v>
      </c>
      <c r="S1706" s="18" t="b">
        <v>0</v>
      </c>
      <c r="T1706" s="18" t="b">
        <v>0</v>
      </c>
      <c r="U1706" s="18" t="b">
        <v>0</v>
      </c>
    </row>
    <row r="1707" spans="1:21" ht="12.75">
      <c r="A1707" s="8"/>
      <c r="B1707" s="19"/>
      <c r="C1707" s="22"/>
      <c r="D1707" s="10"/>
      <c r="E1707" s="11"/>
      <c r="F1707" s="23"/>
      <c r="G1707" s="23"/>
      <c r="H1707" s="12"/>
      <c r="I1707" s="12"/>
      <c r="J1707" s="13"/>
      <c r="K1707" s="14"/>
      <c r="L1707" s="15"/>
      <c r="M1707" s="16"/>
      <c r="N1707" s="16"/>
      <c r="O1707" s="12"/>
      <c r="P1707" s="12"/>
      <c r="Q1707" s="12"/>
      <c r="R1707" s="18" t="b">
        <v>0</v>
      </c>
      <c r="S1707" s="18" t="b">
        <v>0</v>
      </c>
      <c r="T1707" s="18" t="b">
        <v>0</v>
      </c>
      <c r="U1707" s="18" t="b">
        <v>0</v>
      </c>
    </row>
    <row r="1708" spans="1:21" ht="12.75">
      <c r="A1708" s="8"/>
      <c r="B1708" s="19"/>
      <c r="C1708" s="22"/>
      <c r="D1708" s="10"/>
      <c r="E1708" s="11"/>
      <c r="F1708" s="23"/>
      <c r="G1708" s="23"/>
      <c r="H1708" s="12"/>
      <c r="I1708" s="12"/>
      <c r="J1708" s="13"/>
      <c r="K1708" s="14"/>
      <c r="L1708" s="15"/>
      <c r="M1708" s="16"/>
      <c r="N1708" s="16"/>
      <c r="O1708" s="12"/>
      <c r="P1708" s="12"/>
      <c r="Q1708" s="12"/>
      <c r="R1708" s="18" t="b">
        <v>0</v>
      </c>
      <c r="S1708" s="18" t="b">
        <v>0</v>
      </c>
      <c r="T1708" s="18" t="b">
        <v>0</v>
      </c>
      <c r="U1708" s="18" t="b">
        <v>0</v>
      </c>
    </row>
    <row r="1709" spans="1:21" ht="12.75">
      <c r="A1709" s="8"/>
      <c r="B1709" s="19"/>
      <c r="C1709" s="22"/>
      <c r="D1709" s="10"/>
      <c r="E1709" s="11"/>
      <c r="F1709" s="23"/>
      <c r="G1709" s="23"/>
      <c r="H1709" s="12"/>
      <c r="I1709" s="12"/>
      <c r="J1709" s="13"/>
      <c r="K1709" s="14"/>
      <c r="L1709" s="15"/>
      <c r="M1709" s="16"/>
      <c r="N1709" s="16"/>
      <c r="O1709" s="12"/>
      <c r="P1709" s="12"/>
      <c r="Q1709" s="12"/>
      <c r="R1709" s="18" t="b">
        <v>0</v>
      </c>
      <c r="S1709" s="18" t="b">
        <v>0</v>
      </c>
      <c r="T1709" s="18" t="b">
        <v>0</v>
      </c>
      <c r="U1709" s="18" t="b">
        <v>0</v>
      </c>
    </row>
    <row r="1710" spans="1:21" ht="12.75">
      <c r="A1710" s="8"/>
      <c r="B1710" s="19"/>
      <c r="C1710" s="22"/>
      <c r="D1710" s="10"/>
      <c r="E1710" s="11"/>
      <c r="F1710" s="23"/>
      <c r="G1710" s="23"/>
      <c r="H1710" s="12"/>
      <c r="I1710" s="12"/>
      <c r="J1710" s="13"/>
      <c r="K1710" s="14"/>
      <c r="L1710" s="15"/>
      <c r="M1710" s="16"/>
      <c r="N1710" s="16"/>
      <c r="O1710" s="12"/>
      <c r="P1710" s="12"/>
      <c r="Q1710" s="12"/>
      <c r="R1710" s="18" t="b">
        <v>0</v>
      </c>
      <c r="S1710" s="18" t="b">
        <v>0</v>
      </c>
      <c r="T1710" s="18" t="b">
        <v>0</v>
      </c>
      <c r="U1710" s="18" t="b">
        <v>0</v>
      </c>
    </row>
    <row r="1711" spans="1:21" ht="12.75">
      <c r="A1711" s="8"/>
      <c r="B1711" s="19"/>
      <c r="C1711" s="22"/>
      <c r="D1711" s="10"/>
      <c r="E1711" s="11"/>
      <c r="F1711" s="23"/>
      <c r="G1711" s="23"/>
      <c r="H1711" s="12"/>
      <c r="I1711" s="12"/>
      <c r="J1711" s="13"/>
      <c r="K1711" s="14"/>
      <c r="L1711" s="15"/>
      <c r="M1711" s="16"/>
      <c r="N1711" s="16"/>
      <c r="O1711" s="12"/>
      <c r="P1711" s="12"/>
      <c r="Q1711" s="12"/>
      <c r="R1711" s="18" t="b">
        <v>0</v>
      </c>
      <c r="S1711" s="18" t="b">
        <v>0</v>
      </c>
      <c r="T1711" s="18" t="b">
        <v>0</v>
      </c>
      <c r="U1711" s="18" t="b">
        <v>0</v>
      </c>
    </row>
    <row r="1712" spans="1:21" ht="12.75">
      <c r="A1712" s="8"/>
      <c r="B1712" s="19"/>
      <c r="C1712" s="22"/>
      <c r="D1712" s="10"/>
      <c r="E1712" s="11"/>
      <c r="F1712" s="23"/>
      <c r="G1712" s="23"/>
      <c r="H1712" s="12"/>
      <c r="I1712" s="12"/>
      <c r="J1712" s="13"/>
      <c r="K1712" s="14"/>
      <c r="L1712" s="15"/>
      <c r="M1712" s="16"/>
      <c r="N1712" s="16"/>
      <c r="O1712" s="12"/>
      <c r="P1712" s="12"/>
      <c r="Q1712" s="12"/>
      <c r="R1712" s="18" t="b">
        <v>0</v>
      </c>
      <c r="S1712" s="18" t="b">
        <v>0</v>
      </c>
      <c r="T1712" s="18" t="b">
        <v>0</v>
      </c>
      <c r="U1712" s="18" t="b">
        <v>0</v>
      </c>
    </row>
    <row r="1713" spans="1:21" ht="12.75">
      <c r="A1713" s="8"/>
      <c r="B1713" s="19"/>
      <c r="C1713" s="22"/>
      <c r="D1713" s="10"/>
      <c r="E1713" s="11"/>
      <c r="F1713" s="23"/>
      <c r="G1713" s="23"/>
      <c r="H1713" s="12"/>
      <c r="I1713" s="12"/>
      <c r="J1713" s="13"/>
      <c r="K1713" s="14"/>
      <c r="L1713" s="15"/>
      <c r="M1713" s="16"/>
      <c r="N1713" s="16"/>
      <c r="O1713" s="12"/>
      <c r="P1713" s="12"/>
      <c r="Q1713" s="12"/>
      <c r="R1713" s="18" t="b">
        <v>0</v>
      </c>
      <c r="S1713" s="18" t="b">
        <v>0</v>
      </c>
      <c r="T1713" s="18" t="b">
        <v>0</v>
      </c>
      <c r="U1713" s="18" t="b">
        <v>0</v>
      </c>
    </row>
    <row r="1714" spans="1:21" ht="12.75">
      <c r="A1714" s="8"/>
      <c r="B1714" s="19"/>
      <c r="C1714" s="22"/>
      <c r="D1714" s="10"/>
      <c r="E1714" s="11"/>
      <c r="F1714" s="23"/>
      <c r="G1714" s="23"/>
      <c r="H1714" s="12"/>
      <c r="I1714" s="12"/>
      <c r="J1714" s="13"/>
      <c r="K1714" s="14"/>
      <c r="L1714" s="15"/>
      <c r="M1714" s="16"/>
      <c r="N1714" s="16"/>
      <c r="O1714" s="12"/>
      <c r="P1714" s="12"/>
      <c r="Q1714" s="12"/>
      <c r="R1714" s="18" t="b">
        <v>0</v>
      </c>
      <c r="S1714" s="18" t="b">
        <v>0</v>
      </c>
      <c r="T1714" s="18" t="b">
        <v>0</v>
      </c>
      <c r="U1714" s="18" t="b">
        <v>0</v>
      </c>
    </row>
    <row r="1715" spans="1:21" ht="12.75">
      <c r="A1715" s="8"/>
      <c r="B1715" s="19"/>
      <c r="C1715" s="22"/>
      <c r="D1715" s="10"/>
      <c r="E1715" s="11"/>
      <c r="F1715" s="23"/>
      <c r="G1715" s="23"/>
      <c r="H1715" s="12"/>
      <c r="I1715" s="12"/>
      <c r="J1715" s="13"/>
      <c r="K1715" s="14"/>
      <c r="L1715" s="15"/>
      <c r="M1715" s="16"/>
      <c r="N1715" s="16"/>
      <c r="O1715" s="12"/>
      <c r="P1715" s="12"/>
      <c r="Q1715" s="12"/>
      <c r="R1715" s="18" t="b">
        <v>0</v>
      </c>
      <c r="S1715" s="18" t="b">
        <v>0</v>
      </c>
      <c r="T1715" s="18" t="b">
        <v>0</v>
      </c>
      <c r="U1715" s="18" t="b">
        <v>0</v>
      </c>
    </row>
    <row r="1716" spans="1:21" ht="12.75">
      <c r="A1716" s="8"/>
      <c r="B1716" s="19"/>
      <c r="C1716" s="22"/>
      <c r="D1716" s="10"/>
      <c r="E1716" s="11"/>
      <c r="F1716" s="23"/>
      <c r="G1716" s="23"/>
      <c r="H1716" s="12"/>
      <c r="I1716" s="12"/>
      <c r="J1716" s="13"/>
      <c r="K1716" s="14"/>
      <c r="L1716" s="15"/>
      <c r="M1716" s="16"/>
      <c r="N1716" s="16"/>
      <c r="O1716" s="12"/>
      <c r="P1716" s="12"/>
      <c r="Q1716" s="12"/>
      <c r="R1716" s="18" t="b">
        <v>0</v>
      </c>
      <c r="S1716" s="18" t="b">
        <v>0</v>
      </c>
      <c r="T1716" s="18" t="b">
        <v>0</v>
      </c>
      <c r="U1716" s="18" t="b">
        <v>0</v>
      </c>
    </row>
    <row r="1717" spans="1:21" ht="12.75">
      <c r="A1717" s="8"/>
      <c r="B1717" s="19"/>
      <c r="C1717" s="22"/>
      <c r="D1717" s="10"/>
      <c r="E1717" s="11"/>
      <c r="F1717" s="23"/>
      <c r="G1717" s="23"/>
      <c r="H1717" s="12"/>
      <c r="I1717" s="12"/>
      <c r="J1717" s="13"/>
      <c r="K1717" s="14"/>
      <c r="L1717" s="15"/>
      <c r="M1717" s="16"/>
      <c r="N1717" s="16"/>
      <c r="O1717" s="12"/>
      <c r="P1717" s="12"/>
      <c r="Q1717" s="12"/>
      <c r="R1717" s="18" t="b">
        <v>0</v>
      </c>
      <c r="S1717" s="18" t="b">
        <v>0</v>
      </c>
      <c r="T1717" s="18" t="b">
        <v>0</v>
      </c>
      <c r="U1717" s="18" t="b">
        <v>0</v>
      </c>
    </row>
    <row r="1718" spans="1:21" ht="12.75">
      <c r="A1718" s="8"/>
      <c r="B1718" s="19"/>
      <c r="C1718" s="22"/>
      <c r="D1718" s="10"/>
      <c r="E1718" s="11"/>
      <c r="F1718" s="23"/>
      <c r="G1718" s="23"/>
      <c r="H1718" s="12"/>
      <c r="I1718" s="12"/>
      <c r="J1718" s="13"/>
      <c r="K1718" s="14"/>
      <c r="L1718" s="15"/>
      <c r="M1718" s="16"/>
      <c r="N1718" s="16"/>
      <c r="O1718" s="12"/>
      <c r="P1718" s="12"/>
      <c r="Q1718" s="12"/>
      <c r="R1718" s="18" t="b">
        <v>0</v>
      </c>
      <c r="S1718" s="18" t="b">
        <v>0</v>
      </c>
      <c r="T1718" s="18" t="b">
        <v>0</v>
      </c>
      <c r="U1718" s="18" t="b">
        <v>0</v>
      </c>
    </row>
    <row r="1719" spans="1:21" ht="12.75">
      <c r="A1719" s="8"/>
      <c r="B1719" s="19"/>
      <c r="C1719" s="22"/>
      <c r="D1719" s="10"/>
      <c r="E1719" s="11"/>
      <c r="F1719" s="23"/>
      <c r="G1719" s="23"/>
      <c r="H1719" s="12"/>
      <c r="I1719" s="12"/>
      <c r="J1719" s="13"/>
      <c r="K1719" s="14"/>
      <c r="L1719" s="15"/>
      <c r="M1719" s="16"/>
      <c r="N1719" s="16"/>
      <c r="O1719" s="12"/>
      <c r="P1719" s="12"/>
      <c r="Q1719" s="12"/>
      <c r="R1719" s="18" t="b">
        <v>0</v>
      </c>
      <c r="S1719" s="18" t="b">
        <v>0</v>
      </c>
      <c r="T1719" s="18" t="b">
        <v>0</v>
      </c>
      <c r="U1719" s="18" t="b">
        <v>0</v>
      </c>
    </row>
    <row r="1720" spans="1:21" ht="12.75">
      <c r="A1720" s="8"/>
      <c r="B1720" s="19"/>
      <c r="C1720" s="22"/>
      <c r="D1720" s="10"/>
      <c r="E1720" s="11"/>
      <c r="F1720" s="23"/>
      <c r="G1720" s="23"/>
      <c r="H1720" s="12"/>
      <c r="I1720" s="12"/>
      <c r="J1720" s="13"/>
      <c r="K1720" s="14"/>
      <c r="L1720" s="15"/>
      <c r="M1720" s="16"/>
      <c r="N1720" s="16"/>
      <c r="O1720" s="12"/>
      <c r="P1720" s="12"/>
      <c r="Q1720" s="12"/>
      <c r="R1720" s="18" t="b">
        <v>0</v>
      </c>
      <c r="S1720" s="18" t="b">
        <v>0</v>
      </c>
      <c r="T1720" s="18" t="b">
        <v>0</v>
      </c>
      <c r="U1720" s="18" t="b">
        <v>0</v>
      </c>
    </row>
    <row r="1721" spans="1:21" ht="12.75">
      <c r="A1721" s="8"/>
      <c r="B1721" s="19"/>
      <c r="C1721" s="22"/>
      <c r="D1721" s="10"/>
      <c r="E1721" s="11"/>
      <c r="F1721" s="23"/>
      <c r="G1721" s="23"/>
      <c r="H1721" s="12"/>
      <c r="I1721" s="12"/>
      <c r="J1721" s="13"/>
      <c r="K1721" s="14"/>
      <c r="L1721" s="15"/>
      <c r="M1721" s="16"/>
      <c r="N1721" s="16"/>
      <c r="O1721" s="12"/>
      <c r="P1721" s="12"/>
      <c r="Q1721" s="12"/>
      <c r="R1721" s="18" t="b">
        <v>0</v>
      </c>
      <c r="S1721" s="18" t="b">
        <v>0</v>
      </c>
      <c r="T1721" s="18" t="b">
        <v>0</v>
      </c>
      <c r="U1721" s="18" t="b">
        <v>0</v>
      </c>
    </row>
    <row r="1722" spans="1:21" ht="12.75">
      <c r="A1722" s="8"/>
      <c r="B1722" s="19"/>
      <c r="C1722" s="22"/>
      <c r="D1722" s="10"/>
      <c r="E1722" s="11"/>
      <c r="F1722" s="23"/>
      <c r="G1722" s="23"/>
      <c r="H1722" s="12"/>
      <c r="I1722" s="12"/>
      <c r="J1722" s="13"/>
      <c r="K1722" s="14"/>
      <c r="L1722" s="15"/>
      <c r="M1722" s="16"/>
      <c r="N1722" s="16"/>
      <c r="O1722" s="12"/>
      <c r="P1722" s="12"/>
      <c r="Q1722" s="12"/>
      <c r="R1722" s="18" t="b">
        <v>0</v>
      </c>
      <c r="S1722" s="18" t="b">
        <v>0</v>
      </c>
      <c r="T1722" s="18" t="b">
        <v>0</v>
      </c>
      <c r="U1722" s="18" t="b">
        <v>0</v>
      </c>
    </row>
    <row r="1723" spans="1:21" ht="12.75">
      <c r="A1723" s="8"/>
      <c r="B1723" s="19"/>
      <c r="C1723" s="22"/>
      <c r="D1723" s="10"/>
      <c r="E1723" s="11"/>
      <c r="F1723" s="23"/>
      <c r="G1723" s="23"/>
      <c r="H1723" s="12"/>
      <c r="I1723" s="12"/>
      <c r="J1723" s="13"/>
      <c r="K1723" s="14"/>
      <c r="L1723" s="15"/>
      <c r="M1723" s="16"/>
      <c r="N1723" s="16"/>
      <c r="O1723" s="12"/>
      <c r="P1723" s="12"/>
      <c r="Q1723" s="12"/>
      <c r="R1723" s="18" t="b">
        <v>0</v>
      </c>
      <c r="S1723" s="18" t="b">
        <v>0</v>
      </c>
      <c r="T1723" s="18" t="b">
        <v>0</v>
      </c>
      <c r="U1723" s="18" t="b">
        <v>0</v>
      </c>
    </row>
    <row r="1724" spans="1:21" ht="12.75">
      <c r="A1724" s="8"/>
      <c r="B1724" s="19"/>
      <c r="C1724" s="22"/>
      <c r="D1724" s="10"/>
      <c r="E1724" s="11"/>
      <c r="F1724" s="23"/>
      <c r="G1724" s="23"/>
      <c r="H1724" s="12"/>
      <c r="I1724" s="12"/>
      <c r="J1724" s="13"/>
      <c r="K1724" s="14"/>
      <c r="L1724" s="15"/>
      <c r="M1724" s="16"/>
      <c r="N1724" s="16"/>
      <c r="O1724" s="12"/>
      <c r="P1724" s="12"/>
      <c r="Q1724" s="12"/>
      <c r="R1724" s="18" t="b">
        <v>0</v>
      </c>
      <c r="S1724" s="18" t="b">
        <v>0</v>
      </c>
      <c r="T1724" s="18" t="b">
        <v>0</v>
      </c>
      <c r="U1724" s="18" t="b">
        <v>0</v>
      </c>
    </row>
    <row r="1725" spans="1:21" ht="12.75">
      <c r="A1725" s="8"/>
      <c r="B1725" s="19"/>
      <c r="C1725" s="22"/>
      <c r="D1725" s="10"/>
      <c r="E1725" s="11"/>
      <c r="F1725" s="23"/>
      <c r="G1725" s="23"/>
      <c r="H1725" s="12"/>
      <c r="I1725" s="12"/>
      <c r="J1725" s="13"/>
      <c r="K1725" s="14"/>
      <c r="L1725" s="15"/>
      <c r="M1725" s="16"/>
      <c r="N1725" s="16"/>
      <c r="O1725" s="12"/>
      <c r="P1725" s="12"/>
      <c r="Q1725" s="12"/>
      <c r="R1725" s="18" t="b">
        <v>0</v>
      </c>
      <c r="S1725" s="18" t="b">
        <v>0</v>
      </c>
      <c r="T1725" s="18" t="b">
        <v>0</v>
      </c>
      <c r="U1725" s="18" t="b">
        <v>0</v>
      </c>
    </row>
    <row r="1726" spans="1:21" ht="12.75">
      <c r="A1726" s="8"/>
      <c r="B1726" s="19"/>
      <c r="C1726" s="22"/>
      <c r="D1726" s="10"/>
      <c r="E1726" s="11"/>
      <c r="F1726" s="23"/>
      <c r="G1726" s="23"/>
      <c r="H1726" s="12"/>
      <c r="I1726" s="12"/>
      <c r="J1726" s="13"/>
      <c r="K1726" s="14"/>
      <c r="L1726" s="15"/>
      <c r="M1726" s="16"/>
      <c r="N1726" s="16"/>
      <c r="O1726" s="12"/>
      <c r="P1726" s="12"/>
      <c r="Q1726" s="12"/>
      <c r="R1726" s="18" t="b">
        <v>0</v>
      </c>
      <c r="S1726" s="18" t="b">
        <v>0</v>
      </c>
      <c r="T1726" s="18" t="b">
        <v>0</v>
      </c>
      <c r="U1726" s="18" t="b">
        <v>0</v>
      </c>
    </row>
    <row r="1727" spans="1:21" ht="12.75">
      <c r="A1727" s="8"/>
      <c r="B1727" s="19"/>
      <c r="C1727" s="22"/>
      <c r="D1727" s="10"/>
      <c r="E1727" s="11"/>
      <c r="F1727" s="23"/>
      <c r="G1727" s="23"/>
      <c r="H1727" s="12"/>
      <c r="I1727" s="12"/>
      <c r="J1727" s="13"/>
      <c r="K1727" s="14"/>
      <c r="L1727" s="15"/>
      <c r="M1727" s="16"/>
      <c r="N1727" s="16"/>
      <c r="O1727" s="12"/>
      <c r="P1727" s="12"/>
      <c r="Q1727" s="12"/>
      <c r="R1727" s="18" t="b">
        <v>0</v>
      </c>
      <c r="S1727" s="18" t="b">
        <v>0</v>
      </c>
      <c r="T1727" s="18" t="b">
        <v>0</v>
      </c>
      <c r="U1727" s="18" t="b">
        <v>0</v>
      </c>
    </row>
    <row r="1728" spans="1:21" ht="12.75">
      <c r="A1728" s="8"/>
      <c r="B1728" s="19"/>
      <c r="C1728" s="22"/>
      <c r="D1728" s="10"/>
      <c r="E1728" s="11"/>
      <c r="F1728" s="23"/>
      <c r="G1728" s="23"/>
      <c r="H1728" s="12"/>
      <c r="I1728" s="12"/>
      <c r="J1728" s="13"/>
      <c r="K1728" s="14"/>
      <c r="L1728" s="15"/>
      <c r="M1728" s="16"/>
      <c r="N1728" s="16"/>
      <c r="O1728" s="12"/>
      <c r="P1728" s="12"/>
      <c r="Q1728" s="12"/>
      <c r="R1728" s="18" t="b">
        <v>0</v>
      </c>
      <c r="S1728" s="18" t="b">
        <v>0</v>
      </c>
      <c r="T1728" s="18" t="b">
        <v>0</v>
      </c>
      <c r="U1728" s="18" t="b">
        <v>0</v>
      </c>
    </row>
    <row r="1729" spans="1:21" ht="12.75">
      <c r="A1729" s="8"/>
      <c r="B1729" s="19"/>
      <c r="C1729" s="22"/>
      <c r="D1729" s="10"/>
      <c r="E1729" s="11"/>
      <c r="F1729" s="23"/>
      <c r="G1729" s="23"/>
      <c r="H1729" s="12"/>
      <c r="I1729" s="12"/>
      <c r="J1729" s="13"/>
      <c r="K1729" s="14"/>
      <c r="L1729" s="15"/>
      <c r="M1729" s="16"/>
      <c r="N1729" s="16"/>
      <c r="O1729" s="12"/>
      <c r="P1729" s="12"/>
      <c r="Q1729" s="12"/>
      <c r="R1729" s="18" t="b">
        <v>0</v>
      </c>
      <c r="S1729" s="18" t="b">
        <v>0</v>
      </c>
      <c r="T1729" s="18" t="b">
        <v>0</v>
      </c>
      <c r="U1729" s="18" t="b">
        <v>0</v>
      </c>
    </row>
    <row r="1730" spans="1:21" ht="12.75">
      <c r="A1730" s="8"/>
      <c r="B1730" s="19"/>
      <c r="C1730" s="22"/>
      <c r="D1730" s="10"/>
      <c r="E1730" s="11"/>
      <c r="F1730" s="23"/>
      <c r="G1730" s="23"/>
      <c r="H1730" s="12"/>
      <c r="I1730" s="12"/>
      <c r="J1730" s="13"/>
      <c r="K1730" s="14"/>
      <c r="L1730" s="15"/>
      <c r="M1730" s="16"/>
      <c r="N1730" s="16"/>
      <c r="O1730" s="12"/>
      <c r="P1730" s="12"/>
      <c r="Q1730" s="12"/>
      <c r="R1730" s="18" t="b">
        <v>0</v>
      </c>
      <c r="S1730" s="18" t="b">
        <v>0</v>
      </c>
      <c r="T1730" s="18" t="b">
        <v>0</v>
      </c>
      <c r="U1730" s="18" t="b">
        <v>0</v>
      </c>
    </row>
    <row r="1731" spans="1:21" ht="12.75">
      <c r="A1731" s="8"/>
      <c r="B1731" s="19"/>
      <c r="C1731" s="22"/>
      <c r="D1731" s="10"/>
      <c r="E1731" s="11"/>
      <c r="F1731" s="23"/>
      <c r="G1731" s="23"/>
      <c r="H1731" s="12"/>
      <c r="I1731" s="12"/>
      <c r="J1731" s="13"/>
      <c r="K1731" s="14"/>
      <c r="L1731" s="15"/>
      <c r="M1731" s="16"/>
      <c r="N1731" s="16"/>
      <c r="O1731" s="12"/>
      <c r="P1731" s="12"/>
      <c r="Q1731" s="12"/>
      <c r="R1731" s="18" t="b">
        <v>0</v>
      </c>
      <c r="S1731" s="18" t="b">
        <v>0</v>
      </c>
      <c r="T1731" s="18" t="b">
        <v>0</v>
      </c>
      <c r="U1731" s="18" t="b">
        <v>0</v>
      </c>
    </row>
    <row r="1732" spans="1:21" ht="12.75">
      <c r="A1732" s="8"/>
      <c r="B1732" s="19"/>
      <c r="C1732" s="22"/>
      <c r="D1732" s="10"/>
      <c r="E1732" s="11"/>
      <c r="F1732" s="23"/>
      <c r="G1732" s="23"/>
      <c r="H1732" s="12"/>
      <c r="I1732" s="12"/>
      <c r="J1732" s="13"/>
      <c r="K1732" s="14"/>
      <c r="L1732" s="15"/>
      <c r="M1732" s="16"/>
      <c r="N1732" s="16"/>
      <c r="O1732" s="12"/>
      <c r="P1732" s="12"/>
      <c r="Q1732" s="12"/>
      <c r="R1732" s="18" t="b">
        <v>0</v>
      </c>
      <c r="S1732" s="18" t="b">
        <v>0</v>
      </c>
      <c r="T1732" s="18" t="b">
        <v>0</v>
      </c>
      <c r="U1732" s="18" t="b">
        <v>0</v>
      </c>
    </row>
    <row r="1733" spans="1:21" ht="12.75">
      <c r="A1733" s="8"/>
      <c r="B1733" s="19"/>
      <c r="C1733" s="22"/>
      <c r="D1733" s="10"/>
      <c r="E1733" s="11"/>
      <c r="F1733" s="23"/>
      <c r="G1733" s="23"/>
      <c r="H1733" s="12"/>
      <c r="I1733" s="12"/>
      <c r="J1733" s="13"/>
      <c r="K1733" s="14"/>
      <c r="L1733" s="15"/>
      <c r="M1733" s="16"/>
      <c r="N1733" s="16"/>
      <c r="O1733" s="12"/>
      <c r="P1733" s="12"/>
      <c r="Q1733" s="12"/>
      <c r="R1733" s="18" t="b">
        <v>0</v>
      </c>
      <c r="S1733" s="18" t="b">
        <v>0</v>
      </c>
      <c r="T1733" s="18" t="b">
        <v>0</v>
      </c>
      <c r="U1733" s="18" t="b">
        <v>0</v>
      </c>
    </row>
    <row r="1734" spans="1:21" ht="12.75">
      <c r="A1734" s="8"/>
      <c r="B1734" s="19"/>
      <c r="C1734" s="22"/>
      <c r="D1734" s="10"/>
      <c r="E1734" s="11"/>
      <c r="F1734" s="23"/>
      <c r="G1734" s="23"/>
      <c r="H1734" s="12"/>
      <c r="I1734" s="12"/>
      <c r="J1734" s="13"/>
      <c r="K1734" s="14"/>
      <c r="L1734" s="15"/>
      <c r="M1734" s="16"/>
      <c r="N1734" s="16"/>
      <c r="O1734" s="12"/>
      <c r="P1734" s="12"/>
      <c r="Q1734" s="12"/>
      <c r="R1734" s="18" t="b">
        <v>0</v>
      </c>
      <c r="S1734" s="18" t="b">
        <v>0</v>
      </c>
      <c r="T1734" s="18" t="b">
        <v>0</v>
      </c>
      <c r="U1734" s="18" t="b">
        <v>0</v>
      </c>
    </row>
    <row r="1735" spans="1:21" ht="12.75">
      <c r="A1735" s="8"/>
      <c r="B1735" s="19"/>
      <c r="C1735" s="22"/>
      <c r="D1735" s="10"/>
      <c r="E1735" s="11"/>
      <c r="F1735" s="23"/>
      <c r="G1735" s="23"/>
      <c r="H1735" s="12"/>
      <c r="I1735" s="12"/>
      <c r="J1735" s="13"/>
      <c r="K1735" s="14"/>
      <c r="L1735" s="15"/>
      <c r="M1735" s="16"/>
      <c r="N1735" s="16"/>
      <c r="O1735" s="12"/>
      <c r="P1735" s="12"/>
      <c r="Q1735" s="12"/>
      <c r="R1735" s="18" t="b">
        <v>0</v>
      </c>
      <c r="S1735" s="18" t="b">
        <v>0</v>
      </c>
      <c r="T1735" s="18" t="b">
        <v>0</v>
      </c>
      <c r="U1735" s="18" t="b">
        <v>0</v>
      </c>
    </row>
    <row r="1736" spans="1:21" ht="12.75">
      <c r="A1736" s="8"/>
      <c r="B1736" s="19"/>
      <c r="C1736" s="22"/>
      <c r="D1736" s="10"/>
      <c r="E1736" s="11"/>
      <c r="F1736" s="23"/>
      <c r="G1736" s="23"/>
      <c r="H1736" s="12"/>
      <c r="I1736" s="12"/>
      <c r="J1736" s="13"/>
      <c r="K1736" s="14"/>
      <c r="L1736" s="15"/>
      <c r="M1736" s="16"/>
      <c r="N1736" s="16"/>
      <c r="O1736" s="12"/>
      <c r="P1736" s="12"/>
      <c r="Q1736" s="12"/>
      <c r="R1736" s="18" t="b">
        <v>0</v>
      </c>
      <c r="S1736" s="18" t="b">
        <v>0</v>
      </c>
      <c r="T1736" s="18" t="b">
        <v>0</v>
      </c>
      <c r="U1736" s="18" t="b">
        <v>0</v>
      </c>
    </row>
    <row r="1737" spans="1:21" ht="12.75">
      <c r="A1737" s="8"/>
      <c r="B1737" s="19"/>
      <c r="C1737" s="22"/>
      <c r="D1737" s="10"/>
      <c r="E1737" s="11"/>
      <c r="F1737" s="23"/>
      <c r="G1737" s="23"/>
      <c r="H1737" s="12"/>
      <c r="I1737" s="12"/>
      <c r="J1737" s="13"/>
      <c r="K1737" s="14"/>
      <c r="L1737" s="15"/>
      <c r="M1737" s="16"/>
      <c r="N1737" s="16"/>
      <c r="O1737" s="12"/>
      <c r="P1737" s="12"/>
      <c r="Q1737" s="12"/>
      <c r="R1737" s="18" t="b">
        <v>0</v>
      </c>
      <c r="S1737" s="18" t="b">
        <v>0</v>
      </c>
      <c r="T1737" s="18" t="b">
        <v>0</v>
      </c>
      <c r="U1737" s="18" t="b">
        <v>0</v>
      </c>
    </row>
    <row r="1738" spans="1:21" ht="12.75">
      <c r="A1738" s="8"/>
      <c r="B1738" s="19"/>
      <c r="C1738" s="22"/>
      <c r="D1738" s="10"/>
      <c r="E1738" s="11"/>
      <c r="F1738" s="23"/>
      <c r="G1738" s="23"/>
      <c r="H1738" s="12"/>
      <c r="I1738" s="12"/>
      <c r="J1738" s="13"/>
      <c r="K1738" s="14"/>
      <c r="L1738" s="15"/>
      <c r="M1738" s="16"/>
      <c r="N1738" s="16"/>
      <c r="O1738" s="12"/>
      <c r="P1738" s="12"/>
      <c r="Q1738" s="12"/>
      <c r="R1738" s="18" t="b">
        <v>0</v>
      </c>
      <c r="S1738" s="18" t="b">
        <v>0</v>
      </c>
      <c r="T1738" s="18" t="b">
        <v>0</v>
      </c>
      <c r="U1738" s="18" t="b">
        <v>0</v>
      </c>
    </row>
    <row r="1739" spans="1:21" ht="12.75">
      <c r="A1739" s="8"/>
      <c r="B1739" s="19"/>
      <c r="C1739" s="22"/>
      <c r="D1739" s="10"/>
      <c r="E1739" s="11"/>
      <c r="F1739" s="23"/>
      <c r="G1739" s="23"/>
      <c r="H1739" s="12"/>
      <c r="I1739" s="12"/>
      <c r="J1739" s="13"/>
      <c r="K1739" s="14"/>
      <c r="L1739" s="15"/>
      <c r="M1739" s="16"/>
      <c r="N1739" s="16"/>
      <c r="O1739" s="12"/>
      <c r="P1739" s="12"/>
      <c r="Q1739" s="12"/>
      <c r="R1739" s="18" t="b">
        <v>0</v>
      </c>
      <c r="S1739" s="18" t="b">
        <v>0</v>
      </c>
      <c r="T1739" s="18" t="b">
        <v>0</v>
      </c>
      <c r="U1739" s="18" t="b">
        <v>0</v>
      </c>
    </row>
    <row r="1740" spans="1:21" ht="12.75">
      <c r="A1740" s="8"/>
      <c r="B1740" s="19"/>
      <c r="C1740" s="22"/>
      <c r="D1740" s="10"/>
      <c r="E1740" s="11"/>
      <c r="F1740" s="23"/>
      <c r="G1740" s="23"/>
      <c r="H1740" s="12"/>
      <c r="I1740" s="12"/>
      <c r="J1740" s="13"/>
      <c r="K1740" s="14"/>
      <c r="L1740" s="15"/>
      <c r="M1740" s="16"/>
      <c r="N1740" s="16"/>
      <c r="O1740" s="12"/>
      <c r="P1740" s="12"/>
      <c r="Q1740" s="12"/>
      <c r="R1740" s="18" t="b">
        <v>0</v>
      </c>
      <c r="S1740" s="18" t="b">
        <v>0</v>
      </c>
      <c r="T1740" s="18" t="b">
        <v>0</v>
      </c>
      <c r="U1740" s="18" t="b">
        <v>0</v>
      </c>
    </row>
    <row r="1741" spans="1:21" ht="12.75">
      <c r="A1741" s="8"/>
      <c r="B1741" s="19"/>
      <c r="C1741" s="22"/>
      <c r="D1741" s="10"/>
      <c r="E1741" s="11"/>
      <c r="F1741" s="23"/>
      <c r="G1741" s="23"/>
      <c r="H1741" s="12"/>
      <c r="I1741" s="12"/>
      <c r="J1741" s="13"/>
      <c r="K1741" s="14"/>
      <c r="L1741" s="15"/>
      <c r="M1741" s="16"/>
      <c r="N1741" s="16"/>
      <c r="O1741" s="12"/>
      <c r="P1741" s="12"/>
      <c r="Q1741" s="12"/>
      <c r="R1741" s="18" t="b">
        <v>0</v>
      </c>
      <c r="S1741" s="18" t="b">
        <v>0</v>
      </c>
      <c r="T1741" s="18" t="b">
        <v>0</v>
      </c>
      <c r="U1741" s="18" t="b">
        <v>0</v>
      </c>
    </row>
    <row r="1742" spans="1:21" ht="12.75">
      <c r="A1742" s="8"/>
      <c r="B1742" s="19"/>
      <c r="C1742" s="22"/>
      <c r="D1742" s="10"/>
      <c r="E1742" s="11"/>
      <c r="F1742" s="23"/>
      <c r="G1742" s="23"/>
      <c r="H1742" s="12"/>
      <c r="I1742" s="12"/>
      <c r="J1742" s="13"/>
      <c r="K1742" s="14"/>
      <c r="L1742" s="15"/>
      <c r="M1742" s="16"/>
      <c r="N1742" s="16"/>
      <c r="O1742" s="12"/>
      <c r="P1742" s="12"/>
      <c r="Q1742" s="12"/>
      <c r="R1742" s="18" t="b">
        <v>0</v>
      </c>
      <c r="S1742" s="18" t="b">
        <v>0</v>
      </c>
      <c r="T1742" s="18" t="b">
        <v>0</v>
      </c>
      <c r="U1742" s="18" t="b">
        <v>0</v>
      </c>
    </row>
    <row r="1743" spans="1:21" ht="12.75">
      <c r="A1743" s="8"/>
      <c r="B1743" s="19"/>
      <c r="C1743" s="22"/>
      <c r="D1743" s="10"/>
      <c r="E1743" s="11"/>
      <c r="F1743" s="23"/>
      <c r="G1743" s="23"/>
      <c r="H1743" s="12"/>
      <c r="I1743" s="12"/>
      <c r="J1743" s="13"/>
      <c r="K1743" s="14"/>
      <c r="L1743" s="15"/>
      <c r="M1743" s="16"/>
      <c r="N1743" s="16"/>
      <c r="O1743" s="12"/>
      <c r="P1743" s="12"/>
      <c r="Q1743" s="12"/>
      <c r="R1743" s="18" t="b">
        <v>0</v>
      </c>
      <c r="S1743" s="18" t="b">
        <v>0</v>
      </c>
      <c r="T1743" s="18" t="b">
        <v>0</v>
      </c>
      <c r="U1743" s="18" t="b">
        <v>0</v>
      </c>
    </row>
    <row r="1744" spans="1:21" ht="12.75">
      <c r="A1744" s="8"/>
      <c r="B1744" s="19"/>
      <c r="C1744" s="22"/>
      <c r="D1744" s="10"/>
      <c r="E1744" s="11"/>
      <c r="F1744" s="23"/>
      <c r="G1744" s="23"/>
      <c r="H1744" s="12"/>
      <c r="I1744" s="12"/>
      <c r="J1744" s="13"/>
      <c r="K1744" s="14"/>
      <c r="L1744" s="15"/>
      <c r="M1744" s="16"/>
      <c r="N1744" s="16"/>
      <c r="O1744" s="12"/>
      <c r="P1744" s="12"/>
      <c r="Q1744" s="12"/>
      <c r="R1744" s="18" t="b">
        <v>0</v>
      </c>
      <c r="S1744" s="18" t="b">
        <v>0</v>
      </c>
      <c r="T1744" s="18" t="b">
        <v>0</v>
      </c>
      <c r="U1744" s="18" t="b">
        <v>0</v>
      </c>
    </row>
    <row r="1745" spans="1:21" ht="12.75">
      <c r="A1745" s="8"/>
      <c r="B1745" s="19"/>
      <c r="C1745" s="22"/>
      <c r="D1745" s="10"/>
      <c r="E1745" s="11"/>
      <c r="F1745" s="23"/>
      <c r="G1745" s="23"/>
      <c r="H1745" s="12"/>
      <c r="I1745" s="12"/>
      <c r="J1745" s="13"/>
      <c r="K1745" s="14"/>
      <c r="L1745" s="15"/>
      <c r="M1745" s="16"/>
      <c r="N1745" s="16"/>
      <c r="O1745" s="12"/>
      <c r="P1745" s="12"/>
      <c r="Q1745" s="12"/>
      <c r="R1745" s="18" t="b">
        <v>0</v>
      </c>
      <c r="S1745" s="18" t="b">
        <v>0</v>
      </c>
      <c r="T1745" s="18" t="b">
        <v>0</v>
      </c>
      <c r="U1745" s="18" t="b">
        <v>0</v>
      </c>
    </row>
    <row r="1746" spans="1:21" ht="12.75">
      <c r="A1746" s="8"/>
      <c r="B1746" s="19"/>
      <c r="C1746" s="22"/>
      <c r="D1746" s="10"/>
      <c r="E1746" s="11"/>
      <c r="F1746" s="23"/>
      <c r="G1746" s="23"/>
      <c r="H1746" s="12"/>
      <c r="I1746" s="12"/>
      <c r="J1746" s="13"/>
      <c r="K1746" s="14"/>
      <c r="L1746" s="15"/>
      <c r="M1746" s="16"/>
      <c r="N1746" s="16"/>
      <c r="O1746" s="12"/>
      <c r="P1746" s="12"/>
      <c r="Q1746" s="12"/>
      <c r="R1746" s="18" t="b">
        <v>0</v>
      </c>
      <c r="S1746" s="18" t="b">
        <v>0</v>
      </c>
      <c r="T1746" s="18" t="b">
        <v>0</v>
      </c>
      <c r="U1746" s="18" t="b">
        <v>0</v>
      </c>
    </row>
    <row r="1747" spans="1:21" ht="12.75">
      <c r="A1747" s="8"/>
      <c r="B1747" s="19"/>
      <c r="C1747" s="22"/>
      <c r="D1747" s="10"/>
      <c r="E1747" s="11"/>
      <c r="F1747" s="23"/>
      <c r="G1747" s="23"/>
      <c r="H1747" s="12"/>
      <c r="I1747" s="12"/>
      <c r="J1747" s="13"/>
      <c r="K1747" s="14"/>
      <c r="L1747" s="15"/>
      <c r="M1747" s="16"/>
      <c r="N1747" s="16"/>
      <c r="O1747" s="12"/>
      <c r="P1747" s="12"/>
      <c r="Q1747" s="12"/>
      <c r="R1747" s="18" t="b">
        <v>0</v>
      </c>
      <c r="S1747" s="18" t="b">
        <v>0</v>
      </c>
      <c r="T1747" s="18" t="b">
        <v>0</v>
      </c>
      <c r="U1747" s="18" t="b">
        <v>0</v>
      </c>
    </row>
    <row r="1748" spans="1:21" ht="12.75">
      <c r="A1748" s="8"/>
      <c r="B1748" s="19"/>
      <c r="C1748" s="22"/>
      <c r="D1748" s="10"/>
      <c r="E1748" s="11"/>
      <c r="F1748" s="23"/>
      <c r="G1748" s="23"/>
      <c r="H1748" s="12"/>
      <c r="I1748" s="12"/>
      <c r="J1748" s="13"/>
      <c r="K1748" s="14"/>
      <c r="L1748" s="15"/>
      <c r="M1748" s="16"/>
      <c r="N1748" s="16"/>
      <c r="O1748" s="12"/>
      <c r="P1748" s="12"/>
      <c r="Q1748" s="12"/>
      <c r="R1748" s="18" t="b">
        <v>0</v>
      </c>
      <c r="S1748" s="18" t="b">
        <v>0</v>
      </c>
      <c r="T1748" s="18" t="b">
        <v>0</v>
      </c>
      <c r="U1748" s="18" t="b">
        <v>0</v>
      </c>
    </row>
    <row r="1749" spans="1:21" ht="12.75">
      <c r="A1749" s="8"/>
      <c r="B1749" s="19"/>
      <c r="C1749" s="22"/>
      <c r="D1749" s="10"/>
      <c r="E1749" s="11"/>
      <c r="F1749" s="23"/>
      <c r="G1749" s="23"/>
      <c r="H1749" s="12"/>
      <c r="I1749" s="12"/>
      <c r="J1749" s="13"/>
      <c r="K1749" s="14"/>
      <c r="L1749" s="15"/>
      <c r="M1749" s="16"/>
      <c r="N1749" s="16"/>
      <c r="O1749" s="12"/>
      <c r="P1749" s="12"/>
      <c r="Q1749" s="12"/>
      <c r="R1749" s="18" t="b">
        <v>0</v>
      </c>
      <c r="S1749" s="18" t="b">
        <v>0</v>
      </c>
      <c r="T1749" s="18" t="b">
        <v>0</v>
      </c>
      <c r="U1749" s="18" t="b">
        <v>0</v>
      </c>
    </row>
    <row r="1750" spans="1:21" ht="12.75">
      <c r="A1750" s="8"/>
      <c r="B1750" s="19"/>
      <c r="C1750" s="22"/>
      <c r="D1750" s="10"/>
      <c r="E1750" s="11"/>
      <c r="F1750" s="23"/>
      <c r="G1750" s="23"/>
      <c r="H1750" s="12"/>
      <c r="I1750" s="12"/>
      <c r="J1750" s="13"/>
      <c r="K1750" s="14"/>
      <c r="L1750" s="15"/>
      <c r="M1750" s="16"/>
      <c r="N1750" s="16"/>
      <c r="O1750" s="12"/>
      <c r="P1750" s="12"/>
      <c r="Q1750" s="12"/>
      <c r="R1750" s="18" t="b">
        <v>0</v>
      </c>
      <c r="S1750" s="18" t="b">
        <v>0</v>
      </c>
      <c r="T1750" s="18" t="b">
        <v>0</v>
      </c>
      <c r="U1750" s="18" t="b">
        <v>0</v>
      </c>
    </row>
    <row r="1751" spans="1:21" ht="12.75">
      <c r="A1751" s="8"/>
      <c r="B1751" s="19"/>
      <c r="C1751" s="22"/>
      <c r="D1751" s="10"/>
      <c r="E1751" s="11"/>
      <c r="F1751" s="23"/>
      <c r="G1751" s="23"/>
      <c r="H1751" s="12"/>
      <c r="I1751" s="12"/>
      <c r="J1751" s="13"/>
      <c r="K1751" s="14"/>
      <c r="L1751" s="15"/>
      <c r="M1751" s="16"/>
      <c r="N1751" s="16"/>
      <c r="O1751" s="12"/>
      <c r="P1751" s="12"/>
      <c r="Q1751" s="12"/>
      <c r="R1751" s="18" t="b">
        <v>0</v>
      </c>
      <c r="S1751" s="18" t="b">
        <v>0</v>
      </c>
      <c r="T1751" s="18" t="b">
        <v>0</v>
      </c>
      <c r="U1751" s="18" t="b">
        <v>0</v>
      </c>
    </row>
    <row r="1752" spans="1:21" ht="12.75">
      <c r="A1752" s="8"/>
      <c r="B1752" s="19"/>
      <c r="C1752" s="22"/>
      <c r="D1752" s="10"/>
      <c r="E1752" s="11"/>
      <c r="F1752" s="23"/>
      <c r="G1752" s="23"/>
      <c r="H1752" s="12"/>
      <c r="I1752" s="12"/>
      <c r="J1752" s="13"/>
      <c r="K1752" s="14"/>
      <c r="L1752" s="15"/>
      <c r="M1752" s="16"/>
      <c r="N1752" s="16"/>
      <c r="O1752" s="12"/>
      <c r="P1752" s="12"/>
      <c r="Q1752" s="12"/>
      <c r="R1752" s="18" t="b">
        <v>0</v>
      </c>
      <c r="S1752" s="18" t="b">
        <v>0</v>
      </c>
      <c r="T1752" s="18" t="b">
        <v>0</v>
      </c>
      <c r="U1752" s="18" t="b">
        <v>0</v>
      </c>
    </row>
    <row r="1753" spans="1:21" ht="12.75">
      <c r="A1753" s="8"/>
      <c r="B1753" s="19"/>
      <c r="C1753" s="22"/>
      <c r="D1753" s="10"/>
      <c r="E1753" s="11"/>
      <c r="F1753" s="23"/>
      <c r="G1753" s="23"/>
      <c r="H1753" s="12"/>
      <c r="I1753" s="12"/>
      <c r="J1753" s="13"/>
      <c r="K1753" s="14"/>
      <c r="L1753" s="15"/>
      <c r="M1753" s="16"/>
      <c r="N1753" s="16"/>
      <c r="O1753" s="12"/>
      <c r="P1753" s="12"/>
      <c r="Q1753" s="12"/>
      <c r="R1753" s="18" t="b">
        <v>0</v>
      </c>
      <c r="S1753" s="18" t="b">
        <v>0</v>
      </c>
      <c r="T1753" s="18" t="b">
        <v>0</v>
      </c>
      <c r="U1753" s="18" t="b">
        <v>0</v>
      </c>
    </row>
    <row r="1754" spans="1:21" ht="12.75">
      <c r="A1754" s="8"/>
      <c r="B1754" s="19"/>
      <c r="C1754" s="22"/>
      <c r="D1754" s="10"/>
      <c r="E1754" s="11"/>
      <c r="F1754" s="23"/>
      <c r="G1754" s="23"/>
      <c r="H1754" s="12"/>
      <c r="I1754" s="12"/>
      <c r="J1754" s="13"/>
      <c r="K1754" s="14"/>
      <c r="L1754" s="15"/>
      <c r="M1754" s="16"/>
      <c r="N1754" s="16"/>
      <c r="O1754" s="12"/>
      <c r="P1754" s="12"/>
      <c r="Q1754" s="12"/>
      <c r="R1754" s="18" t="b">
        <v>0</v>
      </c>
      <c r="S1754" s="18" t="b">
        <v>0</v>
      </c>
      <c r="T1754" s="18" t="b">
        <v>0</v>
      </c>
      <c r="U1754" s="18" t="b">
        <v>0</v>
      </c>
    </row>
    <row r="1755" spans="1:21" ht="12.75">
      <c r="A1755" s="8"/>
      <c r="B1755" s="19"/>
      <c r="C1755" s="22"/>
      <c r="D1755" s="10"/>
      <c r="E1755" s="11"/>
      <c r="F1755" s="23"/>
      <c r="G1755" s="23"/>
      <c r="H1755" s="12"/>
      <c r="I1755" s="12"/>
      <c r="J1755" s="13"/>
      <c r="K1755" s="14"/>
      <c r="L1755" s="15"/>
      <c r="M1755" s="16"/>
      <c r="N1755" s="16"/>
      <c r="O1755" s="12"/>
      <c r="P1755" s="12"/>
      <c r="Q1755" s="12"/>
      <c r="R1755" s="18" t="b">
        <v>0</v>
      </c>
      <c r="S1755" s="18" t="b">
        <v>0</v>
      </c>
      <c r="T1755" s="18" t="b">
        <v>0</v>
      </c>
      <c r="U1755" s="18" t="b">
        <v>0</v>
      </c>
    </row>
    <row r="1756" spans="1:21" ht="12.75">
      <c r="A1756" s="8"/>
      <c r="B1756" s="19"/>
      <c r="C1756" s="22"/>
      <c r="D1756" s="10"/>
      <c r="E1756" s="11"/>
      <c r="F1756" s="23"/>
      <c r="G1756" s="23"/>
      <c r="H1756" s="12"/>
      <c r="I1756" s="12"/>
      <c r="J1756" s="13"/>
      <c r="K1756" s="14"/>
      <c r="L1756" s="15"/>
      <c r="M1756" s="16"/>
      <c r="N1756" s="16"/>
      <c r="O1756" s="12"/>
      <c r="P1756" s="12"/>
      <c r="Q1756" s="12"/>
      <c r="R1756" s="18" t="b">
        <v>0</v>
      </c>
      <c r="S1756" s="18" t="b">
        <v>0</v>
      </c>
      <c r="T1756" s="18" t="b">
        <v>0</v>
      </c>
      <c r="U1756" s="18" t="b">
        <v>0</v>
      </c>
    </row>
    <row r="1757" spans="1:21" ht="12.75">
      <c r="A1757" s="8"/>
      <c r="B1757" s="19"/>
      <c r="C1757" s="22"/>
      <c r="D1757" s="10"/>
      <c r="E1757" s="11"/>
      <c r="F1757" s="23"/>
      <c r="G1757" s="23"/>
      <c r="H1757" s="12"/>
      <c r="I1757" s="12"/>
      <c r="J1757" s="13"/>
      <c r="K1757" s="14"/>
      <c r="L1757" s="15"/>
      <c r="M1757" s="16"/>
      <c r="N1757" s="16"/>
      <c r="O1757" s="12"/>
      <c r="P1757" s="12"/>
      <c r="Q1757" s="12"/>
      <c r="R1757" s="18" t="b">
        <v>0</v>
      </c>
      <c r="S1757" s="18" t="b">
        <v>0</v>
      </c>
      <c r="T1757" s="18" t="b">
        <v>0</v>
      </c>
      <c r="U1757" s="18" t="b">
        <v>0</v>
      </c>
    </row>
    <row r="1758" spans="1:21" ht="12.75">
      <c r="A1758" s="8"/>
      <c r="B1758" s="19"/>
      <c r="C1758" s="22"/>
      <c r="D1758" s="10"/>
      <c r="E1758" s="11"/>
      <c r="F1758" s="23"/>
      <c r="G1758" s="23"/>
      <c r="H1758" s="12"/>
      <c r="I1758" s="12"/>
      <c r="J1758" s="13"/>
      <c r="K1758" s="14"/>
      <c r="L1758" s="15"/>
      <c r="M1758" s="16"/>
      <c r="N1758" s="16"/>
      <c r="O1758" s="12"/>
      <c r="P1758" s="12"/>
      <c r="Q1758" s="12"/>
      <c r="R1758" s="18" t="b">
        <v>0</v>
      </c>
      <c r="S1758" s="18" t="b">
        <v>0</v>
      </c>
      <c r="T1758" s="18" t="b">
        <v>0</v>
      </c>
      <c r="U1758" s="18" t="b">
        <v>0</v>
      </c>
    </row>
    <row r="1759" spans="1:21" ht="12.75">
      <c r="A1759" s="8"/>
      <c r="B1759" s="19"/>
      <c r="C1759" s="22"/>
      <c r="D1759" s="10"/>
      <c r="E1759" s="11"/>
      <c r="F1759" s="23"/>
      <c r="G1759" s="23"/>
      <c r="H1759" s="12"/>
      <c r="I1759" s="12"/>
      <c r="J1759" s="13"/>
      <c r="K1759" s="14"/>
      <c r="L1759" s="15"/>
      <c r="M1759" s="16"/>
      <c r="N1759" s="16"/>
      <c r="O1759" s="12"/>
      <c r="P1759" s="12"/>
      <c r="Q1759" s="12"/>
      <c r="R1759" s="18" t="b">
        <v>0</v>
      </c>
      <c r="S1759" s="18" t="b">
        <v>0</v>
      </c>
      <c r="T1759" s="18" t="b">
        <v>0</v>
      </c>
      <c r="U1759" s="18" t="b">
        <v>0</v>
      </c>
    </row>
    <row r="1760" spans="1:21" ht="12.75">
      <c r="A1760" s="8"/>
      <c r="B1760" s="19"/>
      <c r="C1760" s="22"/>
      <c r="D1760" s="10"/>
      <c r="E1760" s="11"/>
      <c r="F1760" s="23"/>
      <c r="G1760" s="23"/>
      <c r="H1760" s="12"/>
      <c r="I1760" s="12"/>
      <c r="J1760" s="13"/>
      <c r="K1760" s="14"/>
      <c r="L1760" s="15"/>
      <c r="M1760" s="16"/>
      <c r="N1760" s="16"/>
      <c r="O1760" s="12"/>
      <c r="P1760" s="12"/>
      <c r="Q1760" s="12"/>
      <c r="R1760" s="18" t="b">
        <v>0</v>
      </c>
      <c r="S1760" s="18" t="b">
        <v>0</v>
      </c>
      <c r="T1760" s="18" t="b">
        <v>0</v>
      </c>
      <c r="U1760" s="18" t="b">
        <v>0</v>
      </c>
    </row>
    <row r="1761" spans="1:21" ht="12.75">
      <c r="A1761" s="8"/>
      <c r="B1761" s="19"/>
      <c r="C1761" s="22"/>
      <c r="D1761" s="10"/>
      <c r="E1761" s="11"/>
      <c r="F1761" s="23"/>
      <c r="G1761" s="23"/>
      <c r="H1761" s="12"/>
      <c r="I1761" s="12"/>
      <c r="J1761" s="13"/>
      <c r="K1761" s="14"/>
      <c r="L1761" s="15"/>
      <c r="M1761" s="16"/>
      <c r="N1761" s="16"/>
      <c r="O1761" s="12"/>
      <c r="P1761" s="12"/>
      <c r="Q1761" s="12"/>
      <c r="R1761" s="18" t="b">
        <v>0</v>
      </c>
      <c r="S1761" s="18" t="b">
        <v>0</v>
      </c>
      <c r="T1761" s="18" t="b">
        <v>0</v>
      </c>
      <c r="U1761" s="18" t="b">
        <v>0</v>
      </c>
    </row>
    <row r="1762" spans="1:21" ht="12.75">
      <c r="A1762" s="8"/>
      <c r="B1762" s="19"/>
      <c r="C1762" s="22"/>
      <c r="D1762" s="10"/>
      <c r="E1762" s="11"/>
      <c r="F1762" s="23"/>
      <c r="G1762" s="23"/>
      <c r="H1762" s="12"/>
      <c r="I1762" s="12"/>
      <c r="J1762" s="13"/>
      <c r="K1762" s="14"/>
      <c r="L1762" s="15"/>
      <c r="M1762" s="16"/>
      <c r="N1762" s="16"/>
      <c r="O1762" s="12"/>
      <c r="P1762" s="12"/>
      <c r="Q1762" s="12"/>
      <c r="R1762" s="18" t="b">
        <v>0</v>
      </c>
      <c r="S1762" s="18" t="b">
        <v>0</v>
      </c>
      <c r="T1762" s="18" t="b">
        <v>0</v>
      </c>
      <c r="U1762" s="18" t="b">
        <v>0</v>
      </c>
    </row>
    <row r="1763" spans="1:21" ht="12.75">
      <c r="A1763" s="8"/>
      <c r="B1763" s="19"/>
      <c r="C1763" s="22"/>
      <c r="D1763" s="10"/>
      <c r="E1763" s="11"/>
      <c r="F1763" s="23"/>
      <c r="G1763" s="23"/>
      <c r="H1763" s="12"/>
      <c r="I1763" s="12"/>
      <c r="J1763" s="13"/>
      <c r="K1763" s="14"/>
      <c r="L1763" s="15"/>
      <c r="M1763" s="16"/>
      <c r="N1763" s="16"/>
      <c r="O1763" s="12"/>
      <c r="P1763" s="12"/>
      <c r="Q1763" s="12"/>
      <c r="R1763" s="18" t="b">
        <v>0</v>
      </c>
      <c r="S1763" s="18" t="b">
        <v>0</v>
      </c>
      <c r="T1763" s="18" t="b">
        <v>0</v>
      </c>
      <c r="U1763" s="18" t="b">
        <v>0</v>
      </c>
    </row>
    <row r="1764" spans="1:21" ht="12.75">
      <c r="A1764" s="8"/>
      <c r="B1764" s="19"/>
      <c r="C1764" s="22"/>
      <c r="D1764" s="10"/>
      <c r="E1764" s="11"/>
      <c r="F1764" s="23"/>
      <c r="G1764" s="23"/>
      <c r="H1764" s="12"/>
      <c r="I1764" s="12"/>
      <c r="J1764" s="13"/>
      <c r="K1764" s="14"/>
      <c r="L1764" s="15"/>
      <c r="M1764" s="16"/>
      <c r="N1764" s="16"/>
      <c r="O1764" s="12"/>
      <c r="P1764" s="12"/>
      <c r="Q1764" s="12"/>
      <c r="R1764" s="18" t="b">
        <v>0</v>
      </c>
      <c r="S1764" s="18" t="b">
        <v>0</v>
      </c>
      <c r="T1764" s="18" t="b">
        <v>0</v>
      </c>
      <c r="U1764" s="18" t="b">
        <v>0</v>
      </c>
    </row>
    <row r="1765" spans="1:21" ht="12.75">
      <c r="A1765" s="8"/>
      <c r="B1765" s="19"/>
      <c r="C1765" s="22"/>
      <c r="D1765" s="10"/>
      <c r="E1765" s="11"/>
      <c r="F1765" s="23"/>
      <c r="G1765" s="23"/>
      <c r="H1765" s="12"/>
      <c r="I1765" s="12"/>
      <c r="J1765" s="13"/>
      <c r="K1765" s="14"/>
      <c r="L1765" s="15"/>
      <c r="M1765" s="16"/>
      <c r="N1765" s="16"/>
      <c r="O1765" s="12"/>
      <c r="P1765" s="12"/>
      <c r="Q1765" s="12"/>
      <c r="R1765" s="18" t="b">
        <v>0</v>
      </c>
      <c r="S1765" s="18" t="b">
        <v>0</v>
      </c>
      <c r="T1765" s="18" t="b">
        <v>0</v>
      </c>
      <c r="U1765" s="18" t="b">
        <v>0</v>
      </c>
    </row>
    <row r="1766" spans="1:21" ht="12.75">
      <c r="A1766" s="8"/>
      <c r="B1766" s="19"/>
      <c r="C1766" s="22"/>
      <c r="D1766" s="10"/>
      <c r="E1766" s="11"/>
      <c r="F1766" s="23"/>
      <c r="G1766" s="23"/>
      <c r="H1766" s="12"/>
      <c r="I1766" s="12"/>
      <c r="J1766" s="13"/>
      <c r="K1766" s="14"/>
      <c r="L1766" s="15"/>
      <c r="M1766" s="16"/>
      <c r="N1766" s="16"/>
      <c r="O1766" s="12"/>
      <c r="P1766" s="12"/>
      <c r="Q1766" s="12"/>
      <c r="R1766" s="18" t="b">
        <v>0</v>
      </c>
      <c r="S1766" s="18" t="b">
        <v>0</v>
      </c>
      <c r="T1766" s="18" t="b">
        <v>0</v>
      </c>
      <c r="U1766" s="18" t="b">
        <v>0</v>
      </c>
    </row>
    <row r="1767" spans="1:21" ht="12.75">
      <c r="A1767" s="8"/>
      <c r="B1767" s="19"/>
      <c r="C1767" s="22"/>
      <c r="D1767" s="10"/>
      <c r="E1767" s="11"/>
      <c r="F1767" s="23"/>
      <c r="G1767" s="23"/>
      <c r="H1767" s="12"/>
      <c r="I1767" s="12"/>
      <c r="J1767" s="13"/>
      <c r="K1767" s="14"/>
      <c r="L1767" s="15"/>
      <c r="M1767" s="16"/>
      <c r="N1767" s="16"/>
      <c r="O1767" s="12"/>
      <c r="P1767" s="12"/>
      <c r="Q1767" s="12"/>
      <c r="R1767" s="18" t="b">
        <v>0</v>
      </c>
      <c r="S1767" s="18" t="b">
        <v>0</v>
      </c>
      <c r="T1767" s="18" t="b">
        <v>0</v>
      </c>
      <c r="U1767" s="18" t="b">
        <v>0</v>
      </c>
    </row>
    <row r="1768" spans="1:21" ht="12.75">
      <c r="A1768" s="8"/>
      <c r="B1768" s="19"/>
      <c r="C1768" s="22"/>
      <c r="D1768" s="10"/>
      <c r="E1768" s="11"/>
      <c r="F1768" s="23"/>
      <c r="G1768" s="23"/>
      <c r="H1768" s="12"/>
      <c r="I1768" s="12"/>
      <c r="J1768" s="13"/>
      <c r="K1768" s="14"/>
      <c r="L1768" s="15"/>
      <c r="M1768" s="16"/>
      <c r="N1768" s="16"/>
      <c r="O1768" s="12"/>
      <c r="P1768" s="12"/>
      <c r="Q1768" s="12"/>
      <c r="R1768" s="18" t="b">
        <v>0</v>
      </c>
      <c r="S1768" s="18" t="b">
        <v>0</v>
      </c>
      <c r="T1768" s="18" t="b">
        <v>0</v>
      </c>
      <c r="U1768" s="18" t="b">
        <v>0</v>
      </c>
    </row>
    <row r="1769" spans="1:21" ht="12.75">
      <c r="A1769" s="8"/>
      <c r="B1769" s="19"/>
      <c r="C1769" s="22"/>
      <c r="D1769" s="10"/>
      <c r="E1769" s="11"/>
      <c r="F1769" s="23"/>
      <c r="G1769" s="23"/>
      <c r="H1769" s="12"/>
      <c r="I1769" s="12"/>
      <c r="J1769" s="13"/>
      <c r="K1769" s="14"/>
      <c r="L1769" s="15"/>
      <c r="M1769" s="16"/>
      <c r="N1769" s="16"/>
      <c r="O1769" s="12"/>
      <c r="P1769" s="12"/>
      <c r="Q1769" s="12"/>
      <c r="R1769" s="18" t="b">
        <v>0</v>
      </c>
      <c r="S1769" s="18" t="b">
        <v>0</v>
      </c>
      <c r="T1769" s="18" t="b">
        <v>0</v>
      </c>
      <c r="U1769" s="18" t="b">
        <v>0</v>
      </c>
    </row>
    <row r="1770" spans="1:21" ht="12.75">
      <c r="A1770" s="8"/>
      <c r="B1770" s="19"/>
      <c r="C1770" s="22"/>
      <c r="D1770" s="10"/>
      <c r="E1770" s="11"/>
      <c r="F1770" s="23"/>
      <c r="G1770" s="23"/>
      <c r="H1770" s="12"/>
      <c r="I1770" s="12"/>
      <c r="J1770" s="13"/>
      <c r="K1770" s="14"/>
      <c r="L1770" s="15"/>
      <c r="M1770" s="16"/>
      <c r="N1770" s="16"/>
      <c r="O1770" s="12"/>
      <c r="P1770" s="12"/>
      <c r="Q1770" s="12"/>
      <c r="R1770" s="18" t="b">
        <v>0</v>
      </c>
      <c r="S1770" s="18" t="b">
        <v>0</v>
      </c>
      <c r="T1770" s="18" t="b">
        <v>0</v>
      </c>
      <c r="U1770" s="18" t="b">
        <v>0</v>
      </c>
    </row>
    <row r="1771" spans="1:21" ht="12.75">
      <c r="A1771" s="8"/>
      <c r="B1771" s="19"/>
      <c r="C1771" s="22"/>
      <c r="D1771" s="10"/>
      <c r="E1771" s="11"/>
      <c r="F1771" s="23"/>
      <c r="G1771" s="23"/>
      <c r="H1771" s="12"/>
      <c r="I1771" s="12"/>
      <c r="J1771" s="13"/>
      <c r="K1771" s="14"/>
      <c r="L1771" s="15"/>
      <c r="M1771" s="16"/>
      <c r="N1771" s="16"/>
      <c r="O1771" s="12"/>
      <c r="P1771" s="12"/>
      <c r="Q1771" s="12"/>
      <c r="R1771" s="18" t="b">
        <v>0</v>
      </c>
      <c r="S1771" s="18" t="b">
        <v>0</v>
      </c>
      <c r="T1771" s="18" t="b">
        <v>0</v>
      </c>
      <c r="U1771" s="18" t="b">
        <v>0</v>
      </c>
    </row>
    <row r="1772" spans="1:21" ht="12.75">
      <c r="A1772" s="8"/>
      <c r="B1772" s="19"/>
      <c r="C1772" s="22"/>
      <c r="D1772" s="10"/>
      <c r="E1772" s="11"/>
      <c r="F1772" s="23"/>
      <c r="G1772" s="23"/>
      <c r="H1772" s="12"/>
      <c r="I1772" s="12"/>
      <c r="J1772" s="13"/>
      <c r="K1772" s="14"/>
      <c r="L1772" s="15"/>
      <c r="M1772" s="16"/>
      <c r="N1772" s="16"/>
      <c r="O1772" s="12"/>
      <c r="P1772" s="12"/>
      <c r="Q1772" s="12"/>
      <c r="R1772" s="18" t="b">
        <v>0</v>
      </c>
      <c r="S1772" s="18" t="b">
        <v>0</v>
      </c>
      <c r="T1772" s="18" t="b">
        <v>0</v>
      </c>
      <c r="U1772" s="18" t="b">
        <v>0</v>
      </c>
    </row>
    <row r="1773" spans="1:21" ht="12.75">
      <c r="A1773" s="8"/>
      <c r="B1773" s="19"/>
      <c r="C1773" s="22"/>
      <c r="D1773" s="10"/>
      <c r="E1773" s="11"/>
      <c r="F1773" s="23"/>
      <c r="G1773" s="23"/>
      <c r="H1773" s="12"/>
      <c r="I1773" s="12"/>
      <c r="J1773" s="13"/>
      <c r="K1773" s="14"/>
      <c r="L1773" s="15"/>
      <c r="M1773" s="16"/>
      <c r="N1773" s="16"/>
      <c r="O1773" s="12"/>
      <c r="P1773" s="12"/>
      <c r="Q1773" s="12"/>
      <c r="R1773" s="18" t="b">
        <v>0</v>
      </c>
      <c r="S1773" s="18" t="b">
        <v>0</v>
      </c>
      <c r="T1773" s="18" t="b">
        <v>0</v>
      </c>
      <c r="U1773" s="18" t="b">
        <v>0</v>
      </c>
    </row>
    <row r="1774" spans="1:21" ht="12.75">
      <c r="A1774" s="8"/>
      <c r="B1774" s="19"/>
      <c r="C1774" s="22"/>
      <c r="D1774" s="10"/>
      <c r="E1774" s="11"/>
      <c r="F1774" s="23"/>
      <c r="G1774" s="23"/>
      <c r="H1774" s="12"/>
      <c r="I1774" s="12"/>
      <c r="J1774" s="13"/>
      <c r="K1774" s="14"/>
      <c r="L1774" s="15"/>
      <c r="M1774" s="16"/>
      <c r="N1774" s="16"/>
      <c r="O1774" s="12"/>
      <c r="P1774" s="12"/>
      <c r="Q1774" s="12"/>
      <c r="R1774" s="18" t="b">
        <v>0</v>
      </c>
      <c r="S1774" s="18" t="b">
        <v>0</v>
      </c>
      <c r="T1774" s="18" t="b">
        <v>0</v>
      </c>
      <c r="U1774" s="18" t="b">
        <v>0</v>
      </c>
    </row>
    <row r="1775" spans="1:21" ht="12.75">
      <c r="A1775" s="8"/>
      <c r="B1775" s="19"/>
      <c r="C1775" s="22"/>
      <c r="D1775" s="10"/>
      <c r="E1775" s="11"/>
      <c r="F1775" s="23"/>
      <c r="G1775" s="23"/>
      <c r="H1775" s="12"/>
      <c r="I1775" s="12"/>
      <c r="J1775" s="13"/>
      <c r="K1775" s="14"/>
      <c r="L1775" s="15"/>
      <c r="M1775" s="16"/>
      <c r="N1775" s="16"/>
      <c r="O1775" s="12"/>
      <c r="P1775" s="12"/>
      <c r="Q1775" s="12"/>
      <c r="R1775" s="18" t="b">
        <v>0</v>
      </c>
      <c r="S1775" s="18" t="b">
        <v>0</v>
      </c>
      <c r="T1775" s="18" t="b">
        <v>0</v>
      </c>
      <c r="U1775" s="18" t="b">
        <v>0</v>
      </c>
    </row>
    <row r="1776" spans="1:21" ht="12.75">
      <c r="A1776" s="8"/>
      <c r="B1776" s="19"/>
      <c r="C1776" s="22"/>
      <c r="D1776" s="10"/>
      <c r="E1776" s="11"/>
      <c r="F1776" s="23"/>
      <c r="G1776" s="23"/>
      <c r="H1776" s="12"/>
      <c r="I1776" s="12"/>
      <c r="J1776" s="13"/>
      <c r="K1776" s="14"/>
      <c r="L1776" s="15"/>
      <c r="M1776" s="16"/>
      <c r="N1776" s="16"/>
      <c r="O1776" s="12"/>
      <c r="P1776" s="12"/>
      <c r="Q1776" s="12"/>
      <c r="R1776" s="18" t="b">
        <v>0</v>
      </c>
      <c r="S1776" s="18" t="b">
        <v>0</v>
      </c>
      <c r="T1776" s="18" t="b">
        <v>0</v>
      </c>
      <c r="U1776" s="18" t="b">
        <v>0</v>
      </c>
    </row>
    <row r="1777" spans="1:21" ht="12.75">
      <c r="A1777" s="8"/>
      <c r="B1777" s="19"/>
      <c r="C1777" s="22"/>
      <c r="D1777" s="10"/>
      <c r="E1777" s="11"/>
      <c r="F1777" s="23"/>
      <c r="G1777" s="23"/>
      <c r="H1777" s="12"/>
      <c r="I1777" s="12"/>
      <c r="J1777" s="13"/>
      <c r="K1777" s="14"/>
      <c r="L1777" s="15"/>
      <c r="M1777" s="16"/>
      <c r="N1777" s="16"/>
      <c r="O1777" s="12"/>
      <c r="P1777" s="12"/>
      <c r="Q1777" s="12"/>
      <c r="R1777" s="18" t="b">
        <v>0</v>
      </c>
      <c r="S1777" s="18" t="b">
        <v>0</v>
      </c>
      <c r="T1777" s="18" t="b">
        <v>0</v>
      </c>
      <c r="U1777" s="18" t="b">
        <v>0</v>
      </c>
    </row>
    <row r="1778" spans="1:21" ht="12.75">
      <c r="A1778" s="8"/>
      <c r="B1778" s="19"/>
      <c r="C1778" s="22"/>
      <c r="D1778" s="10"/>
      <c r="E1778" s="11"/>
      <c r="F1778" s="23"/>
      <c r="G1778" s="23"/>
      <c r="H1778" s="12"/>
      <c r="I1778" s="12"/>
      <c r="J1778" s="13"/>
      <c r="K1778" s="14"/>
      <c r="L1778" s="15"/>
      <c r="M1778" s="16"/>
      <c r="N1778" s="16"/>
      <c r="O1778" s="12"/>
      <c r="P1778" s="12"/>
      <c r="Q1778" s="12"/>
      <c r="R1778" s="18" t="b">
        <v>0</v>
      </c>
      <c r="S1778" s="18" t="b">
        <v>0</v>
      </c>
      <c r="T1778" s="18" t="b">
        <v>0</v>
      </c>
      <c r="U1778" s="18" t="b">
        <v>0</v>
      </c>
    </row>
    <row r="1779" spans="1:21" ht="12.75">
      <c r="A1779" s="8"/>
      <c r="B1779" s="19"/>
      <c r="C1779" s="22"/>
      <c r="D1779" s="10"/>
      <c r="E1779" s="11"/>
      <c r="F1779" s="23"/>
      <c r="G1779" s="23"/>
      <c r="H1779" s="12"/>
      <c r="I1779" s="12"/>
      <c r="J1779" s="13"/>
      <c r="K1779" s="14"/>
      <c r="L1779" s="15"/>
      <c r="M1779" s="16"/>
      <c r="N1779" s="16"/>
      <c r="O1779" s="12"/>
      <c r="P1779" s="12"/>
      <c r="Q1779" s="12"/>
      <c r="R1779" s="18" t="b">
        <v>0</v>
      </c>
      <c r="S1779" s="18" t="b">
        <v>0</v>
      </c>
      <c r="T1779" s="18" t="b">
        <v>0</v>
      </c>
      <c r="U1779" s="18" t="b">
        <v>0</v>
      </c>
    </row>
    <row r="1780" spans="1:21" ht="12.75">
      <c r="A1780" s="8"/>
      <c r="B1780" s="19"/>
      <c r="C1780" s="22"/>
      <c r="D1780" s="10"/>
      <c r="E1780" s="11"/>
      <c r="F1780" s="23"/>
      <c r="G1780" s="23"/>
      <c r="H1780" s="12"/>
      <c r="I1780" s="12"/>
      <c r="J1780" s="13"/>
      <c r="K1780" s="14"/>
      <c r="L1780" s="15"/>
      <c r="M1780" s="16"/>
      <c r="N1780" s="16"/>
      <c r="O1780" s="12"/>
      <c r="P1780" s="12"/>
      <c r="Q1780" s="12"/>
      <c r="R1780" s="18" t="b">
        <v>0</v>
      </c>
      <c r="S1780" s="18" t="b">
        <v>0</v>
      </c>
      <c r="T1780" s="18" t="b">
        <v>0</v>
      </c>
      <c r="U1780" s="18" t="b">
        <v>0</v>
      </c>
    </row>
    <row r="1781" spans="1:21" ht="12.75">
      <c r="A1781" s="8"/>
      <c r="B1781" s="19"/>
      <c r="C1781" s="22"/>
      <c r="D1781" s="10"/>
      <c r="E1781" s="11"/>
      <c r="F1781" s="23"/>
      <c r="G1781" s="23"/>
      <c r="H1781" s="12"/>
      <c r="I1781" s="12"/>
      <c r="J1781" s="13"/>
      <c r="K1781" s="14"/>
      <c r="L1781" s="15"/>
      <c r="M1781" s="16"/>
      <c r="N1781" s="16"/>
      <c r="O1781" s="12"/>
      <c r="P1781" s="12"/>
      <c r="Q1781" s="12"/>
      <c r="R1781" s="18" t="b">
        <v>0</v>
      </c>
      <c r="S1781" s="18" t="b">
        <v>0</v>
      </c>
      <c r="T1781" s="18" t="b">
        <v>0</v>
      </c>
      <c r="U1781" s="18" t="b">
        <v>0</v>
      </c>
    </row>
    <row r="1782" spans="1:21" ht="12.75">
      <c r="A1782" s="8"/>
      <c r="B1782" s="19"/>
      <c r="C1782" s="22"/>
      <c r="D1782" s="10"/>
      <c r="E1782" s="11"/>
      <c r="F1782" s="23"/>
      <c r="G1782" s="23"/>
      <c r="H1782" s="12"/>
      <c r="I1782" s="12"/>
      <c r="J1782" s="13"/>
      <c r="K1782" s="14"/>
      <c r="L1782" s="15"/>
      <c r="M1782" s="16"/>
      <c r="N1782" s="16"/>
      <c r="O1782" s="12"/>
      <c r="P1782" s="12"/>
      <c r="Q1782" s="12"/>
      <c r="R1782" s="18" t="b">
        <v>0</v>
      </c>
      <c r="S1782" s="18" t="b">
        <v>0</v>
      </c>
      <c r="T1782" s="18" t="b">
        <v>0</v>
      </c>
      <c r="U1782" s="18" t="b">
        <v>0</v>
      </c>
    </row>
    <row r="1783" spans="1:21" ht="12.75">
      <c r="A1783" s="8"/>
      <c r="B1783" s="19"/>
      <c r="C1783" s="22"/>
      <c r="D1783" s="10"/>
      <c r="E1783" s="11"/>
      <c r="F1783" s="23"/>
      <c r="G1783" s="23"/>
      <c r="H1783" s="12"/>
      <c r="I1783" s="12"/>
      <c r="J1783" s="13"/>
      <c r="K1783" s="14"/>
      <c r="L1783" s="15"/>
      <c r="M1783" s="16"/>
      <c r="N1783" s="16"/>
      <c r="O1783" s="12"/>
      <c r="P1783" s="12"/>
      <c r="Q1783" s="12"/>
      <c r="R1783" s="18" t="b">
        <v>0</v>
      </c>
      <c r="S1783" s="18" t="b">
        <v>0</v>
      </c>
      <c r="T1783" s="18" t="b">
        <v>0</v>
      </c>
      <c r="U1783" s="18" t="b">
        <v>0</v>
      </c>
    </row>
    <row r="1784" spans="1:21" ht="12.75">
      <c r="A1784" s="8"/>
      <c r="B1784" s="19"/>
      <c r="C1784" s="22"/>
      <c r="D1784" s="10"/>
      <c r="E1784" s="11"/>
      <c r="F1784" s="23"/>
      <c r="G1784" s="23"/>
      <c r="H1784" s="12"/>
      <c r="I1784" s="12"/>
      <c r="J1784" s="13"/>
      <c r="K1784" s="14"/>
      <c r="L1784" s="15"/>
      <c r="M1784" s="16"/>
      <c r="N1784" s="16"/>
      <c r="O1784" s="12"/>
      <c r="P1784" s="12"/>
      <c r="Q1784" s="12"/>
      <c r="R1784" s="18" t="b">
        <v>0</v>
      </c>
      <c r="S1784" s="18" t="b">
        <v>0</v>
      </c>
      <c r="T1784" s="18" t="b">
        <v>0</v>
      </c>
      <c r="U1784" s="18" t="b">
        <v>0</v>
      </c>
    </row>
    <row r="1785" spans="1:21" ht="12.75">
      <c r="A1785" s="8"/>
      <c r="B1785" s="19"/>
      <c r="C1785" s="22"/>
      <c r="D1785" s="10"/>
      <c r="E1785" s="11"/>
      <c r="F1785" s="23"/>
      <c r="G1785" s="23"/>
      <c r="H1785" s="12"/>
      <c r="I1785" s="12"/>
      <c r="J1785" s="13"/>
      <c r="K1785" s="14"/>
      <c r="L1785" s="15"/>
      <c r="M1785" s="16"/>
      <c r="N1785" s="16"/>
      <c r="O1785" s="12"/>
      <c r="P1785" s="12"/>
      <c r="Q1785" s="12"/>
      <c r="R1785" s="18" t="b">
        <v>0</v>
      </c>
      <c r="S1785" s="18" t="b">
        <v>0</v>
      </c>
      <c r="T1785" s="18" t="b">
        <v>0</v>
      </c>
      <c r="U1785" s="18" t="b">
        <v>0</v>
      </c>
    </row>
    <row r="1786" spans="1:21" ht="12.75">
      <c r="A1786" s="8"/>
      <c r="B1786" s="19"/>
      <c r="C1786" s="22"/>
      <c r="D1786" s="10"/>
      <c r="E1786" s="11"/>
      <c r="F1786" s="23"/>
      <c r="G1786" s="23"/>
      <c r="H1786" s="12"/>
      <c r="I1786" s="12"/>
      <c r="J1786" s="13"/>
      <c r="K1786" s="14"/>
      <c r="L1786" s="15"/>
      <c r="M1786" s="16"/>
      <c r="N1786" s="16"/>
      <c r="O1786" s="12"/>
      <c r="P1786" s="12"/>
      <c r="Q1786" s="12"/>
      <c r="R1786" s="18" t="b">
        <v>0</v>
      </c>
      <c r="S1786" s="18" t="b">
        <v>0</v>
      </c>
      <c r="T1786" s="18" t="b">
        <v>0</v>
      </c>
      <c r="U1786" s="18" t="b">
        <v>0</v>
      </c>
    </row>
    <row r="1787" spans="1:21" ht="12.75">
      <c r="A1787" s="8"/>
      <c r="B1787" s="19"/>
      <c r="C1787" s="22"/>
      <c r="D1787" s="10"/>
      <c r="E1787" s="11"/>
      <c r="F1787" s="23"/>
      <c r="G1787" s="23"/>
      <c r="H1787" s="12"/>
      <c r="I1787" s="12"/>
      <c r="J1787" s="13"/>
      <c r="K1787" s="14"/>
      <c r="L1787" s="15"/>
      <c r="M1787" s="16"/>
      <c r="N1787" s="16"/>
      <c r="O1787" s="12"/>
      <c r="P1787" s="12"/>
      <c r="Q1787" s="12"/>
      <c r="R1787" s="18" t="b">
        <v>0</v>
      </c>
      <c r="S1787" s="18" t="b">
        <v>0</v>
      </c>
      <c r="T1787" s="18" t="b">
        <v>0</v>
      </c>
      <c r="U1787" s="18" t="b">
        <v>0</v>
      </c>
    </row>
    <row r="1788" spans="1:21" ht="12.75">
      <c r="A1788" s="8"/>
      <c r="B1788" s="19"/>
      <c r="C1788" s="22"/>
      <c r="D1788" s="10"/>
      <c r="E1788" s="11"/>
      <c r="F1788" s="23"/>
      <c r="G1788" s="23"/>
      <c r="H1788" s="12"/>
      <c r="I1788" s="12"/>
      <c r="J1788" s="13"/>
      <c r="K1788" s="14"/>
      <c r="L1788" s="15"/>
      <c r="M1788" s="16"/>
      <c r="N1788" s="16"/>
      <c r="O1788" s="12"/>
      <c r="P1788" s="12"/>
      <c r="Q1788" s="12"/>
      <c r="R1788" s="18" t="b">
        <v>0</v>
      </c>
      <c r="S1788" s="18" t="b">
        <v>0</v>
      </c>
      <c r="T1788" s="18" t="b">
        <v>0</v>
      </c>
      <c r="U1788" s="18" t="b">
        <v>0</v>
      </c>
    </row>
    <row r="1789" spans="1:21" ht="12.75">
      <c r="A1789" s="8"/>
      <c r="B1789" s="19"/>
      <c r="C1789" s="22"/>
      <c r="D1789" s="10"/>
      <c r="E1789" s="11"/>
      <c r="F1789" s="23"/>
      <c r="G1789" s="23"/>
      <c r="H1789" s="12"/>
      <c r="I1789" s="12"/>
      <c r="J1789" s="13"/>
      <c r="K1789" s="14"/>
      <c r="L1789" s="15"/>
      <c r="M1789" s="16"/>
      <c r="N1789" s="16"/>
      <c r="O1789" s="12"/>
      <c r="P1789" s="12"/>
      <c r="Q1789" s="12"/>
      <c r="R1789" s="18" t="b">
        <v>0</v>
      </c>
      <c r="S1789" s="18" t="b">
        <v>0</v>
      </c>
      <c r="T1789" s="18" t="b">
        <v>0</v>
      </c>
      <c r="U1789" s="18" t="b">
        <v>0</v>
      </c>
    </row>
    <row r="1790" spans="1:21" ht="12.75">
      <c r="A1790" s="8"/>
      <c r="B1790" s="19"/>
      <c r="C1790" s="22"/>
      <c r="D1790" s="10"/>
      <c r="E1790" s="11"/>
      <c r="F1790" s="23"/>
      <c r="G1790" s="23"/>
      <c r="H1790" s="12"/>
      <c r="I1790" s="12"/>
      <c r="J1790" s="13"/>
      <c r="K1790" s="14"/>
      <c r="L1790" s="15"/>
      <c r="M1790" s="16"/>
      <c r="N1790" s="16"/>
      <c r="O1790" s="12"/>
      <c r="P1790" s="12"/>
      <c r="Q1790" s="12"/>
      <c r="R1790" s="18" t="b">
        <v>0</v>
      </c>
      <c r="S1790" s="18" t="b">
        <v>0</v>
      </c>
      <c r="T1790" s="18" t="b">
        <v>0</v>
      </c>
      <c r="U1790" s="18" t="b">
        <v>0</v>
      </c>
    </row>
    <row r="1791" spans="1:21" ht="12.75">
      <c r="A1791" s="8"/>
      <c r="B1791" s="19"/>
      <c r="C1791" s="22"/>
      <c r="D1791" s="10"/>
      <c r="E1791" s="11"/>
      <c r="F1791" s="23"/>
      <c r="G1791" s="23"/>
      <c r="H1791" s="12"/>
      <c r="I1791" s="12"/>
      <c r="J1791" s="13"/>
      <c r="K1791" s="14"/>
      <c r="L1791" s="15"/>
      <c r="M1791" s="16"/>
      <c r="N1791" s="16"/>
      <c r="O1791" s="12"/>
      <c r="P1791" s="12"/>
      <c r="Q1791" s="12"/>
      <c r="R1791" s="18" t="b">
        <v>0</v>
      </c>
      <c r="S1791" s="18" t="b">
        <v>0</v>
      </c>
      <c r="T1791" s="18" t="b">
        <v>0</v>
      </c>
      <c r="U1791" s="18" t="b">
        <v>0</v>
      </c>
    </row>
    <row r="1792" spans="1:21" ht="12.75">
      <c r="A1792" s="8"/>
      <c r="B1792" s="19"/>
      <c r="C1792" s="22"/>
      <c r="D1792" s="10"/>
      <c r="E1792" s="11"/>
      <c r="F1792" s="23"/>
      <c r="G1792" s="23"/>
      <c r="H1792" s="12"/>
      <c r="I1792" s="12"/>
      <c r="J1792" s="13"/>
      <c r="K1792" s="14"/>
      <c r="L1792" s="15"/>
      <c r="M1792" s="16"/>
      <c r="N1792" s="16"/>
      <c r="O1792" s="12"/>
      <c r="P1792" s="12"/>
      <c r="Q1792" s="12"/>
      <c r="R1792" s="18" t="b">
        <v>0</v>
      </c>
      <c r="S1792" s="18" t="b">
        <v>0</v>
      </c>
      <c r="T1792" s="18" t="b">
        <v>0</v>
      </c>
      <c r="U1792" s="18" t="b">
        <v>0</v>
      </c>
    </row>
    <row r="1793" spans="1:21" ht="12.75">
      <c r="A1793" s="8"/>
      <c r="B1793" s="19"/>
      <c r="C1793" s="22"/>
      <c r="D1793" s="10"/>
      <c r="E1793" s="11"/>
      <c r="F1793" s="23"/>
      <c r="G1793" s="23"/>
      <c r="H1793" s="12"/>
      <c r="I1793" s="12"/>
      <c r="J1793" s="13"/>
      <c r="K1793" s="14"/>
      <c r="L1793" s="15"/>
      <c r="M1793" s="16"/>
      <c r="N1793" s="16"/>
      <c r="O1793" s="12"/>
      <c r="P1793" s="12"/>
      <c r="Q1793" s="12"/>
      <c r="R1793" s="18" t="b">
        <v>0</v>
      </c>
      <c r="S1793" s="18" t="b">
        <v>0</v>
      </c>
      <c r="T1793" s="18" t="b">
        <v>0</v>
      </c>
      <c r="U1793" s="18" t="b">
        <v>0</v>
      </c>
    </row>
    <row r="1794" spans="1:21" ht="12.75">
      <c r="A1794" s="8"/>
      <c r="B1794" s="19"/>
      <c r="C1794" s="22"/>
      <c r="D1794" s="10"/>
      <c r="E1794" s="11"/>
      <c r="F1794" s="23"/>
      <c r="G1794" s="23"/>
      <c r="H1794" s="12"/>
      <c r="I1794" s="12"/>
      <c r="J1794" s="13"/>
      <c r="K1794" s="14"/>
      <c r="L1794" s="15"/>
      <c r="M1794" s="16"/>
      <c r="N1794" s="16"/>
      <c r="O1794" s="12"/>
      <c r="P1794" s="12"/>
      <c r="Q1794" s="12"/>
      <c r="R1794" s="18" t="b">
        <v>0</v>
      </c>
      <c r="S1794" s="18" t="b">
        <v>0</v>
      </c>
      <c r="T1794" s="18" t="b">
        <v>0</v>
      </c>
      <c r="U1794" s="18" t="b">
        <v>0</v>
      </c>
    </row>
    <row r="1795" spans="1:21" ht="12.75">
      <c r="A1795" s="8"/>
      <c r="B1795" s="19"/>
      <c r="C1795" s="22"/>
      <c r="D1795" s="10"/>
      <c r="E1795" s="11"/>
      <c r="F1795" s="23"/>
      <c r="G1795" s="23"/>
      <c r="H1795" s="12"/>
      <c r="I1795" s="12"/>
      <c r="J1795" s="13"/>
      <c r="K1795" s="14"/>
      <c r="L1795" s="15"/>
      <c r="M1795" s="16"/>
      <c r="N1795" s="16"/>
      <c r="O1795" s="12"/>
      <c r="P1795" s="12"/>
      <c r="Q1795" s="12"/>
      <c r="R1795" s="18" t="b">
        <v>0</v>
      </c>
      <c r="S1795" s="18" t="b">
        <v>0</v>
      </c>
      <c r="T1795" s="18" t="b">
        <v>0</v>
      </c>
      <c r="U1795" s="18" t="b">
        <v>0</v>
      </c>
    </row>
    <row r="1796" spans="1:21" ht="12.75">
      <c r="A1796" s="8"/>
      <c r="B1796" s="19"/>
      <c r="C1796" s="22"/>
      <c r="D1796" s="10"/>
      <c r="E1796" s="11"/>
      <c r="F1796" s="23"/>
      <c r="G1796" s="23"/>
      <c r="H1796" s="12"/>
      <c r="I1796" s="12"/>
      <c r="J1796" s="13"/>
      <c r="K1796" s="14"/>
      <c r="L1796" s="15"/>
      <c r="M1796" s="16"/>
      <c r="N1796" s="16"/>
      <c r="O1796" s="12"/>
      <c r="P1796" s="12"/>
      <c r="Q1796" s="12"/>
      <c r="R1796" s="18" t="b">
        <v>0</v>
      </c>
      <c r="S1796" s="18" t="b">
        <v>0</v>
      </c>
      <c r="T1796" s="18" t="b">
        <v>0</v>
      </c>
      <c r="U1796" s="18" t="b">
        <v>0</v>
      </c>
    </row>
    <row r="1797" spans="1:21" ht="12.75">
      <c r="A1797" s="8"/>
      <c r="B1797" s="19"/>
      <c r="C1797" s="22"/>
      <c r="D1797" s="10"/>
      <c r="E1797" s="11"/>
      <c r="F1797" s="23"/>
      <c r="G1797" s="23"/>
      <c r="H1797" s="12"/>
      <c r="I1797" s="12"/>
      <c r="J1797" s="13"/>
      <c r="K1797" s="14"/>
      <c r="L1797" s="15"/>
      <c r="M1797" s="16"/>
      <c r="N1797" s="16"/>
      <c r="O1797" s="12"/>
      <c r="P1797" s="12"/>
      <c r="Q1797" s="12"/>
      <c r="R1797" s="18" t="b">
        <v>0</v>
      </c>
      <c r="S1797" s="18" t="b">
        <v>0</v>
      </c>
      <c r="T1797" s="18" t="b">
        <v>0</v>
      </c>
      <c r="U1797" s="18" t="b">
        <v>0</v>
      </c>
    </row>
    <row r="1798" spans="1:21" ht="12.75">
      <c r="A1798" s="8"/>
      <c r="B1798" s="19"/>
      <c r="C1798" s="22"/>
      <c r="D1798" s="10"/>
      <c r="E1798" s="11"/>
      <c r="F1798" s="23"/>
      <c r="G1798" s="23"/>
      <c r="H1798" s="12"/>
      <c r="I1798" s="12"/>
      <c r="J1798" s="13"/>
      <c r="K1798" s="14"/>
      <c r="L1798" s="15"/>
      <c r="M1798" s="16"/>
      <c r="N1798" s="16"/>
      <c r="O1798" s="12"/>
      <c r="P1798" s="12"/>
      <c r="Q1798" s="12"/>
      <c r="R1798" s="18" t="b">
        <v>0</v>
      </c>
      <c r="S1798" s="18" t="b">
        <v>0</v>
      </c>
      <c r="T1798" s="18" t="b">
        <v>0</v>
      </c>
      <c r="U1798" s="18" t="b">
        <v>0</v>
      </c>
    </row>
    <row r="1799" spans="1:21" ht="12.75">
      <c r="A1799" s="8"/>
      <c r="B1799" s="19"/>
      <c r="C1799" s="22"/>
      <c r="D1799" s="10"/>
      <c r="E1799" s="11"/>
      <c r="F1799" s="23"/>
      <c r="G1799" s="23"/>
      <c r="H1799" s="12"/>
      <c r="I1799" s="12"/>
      <c r="J1799" s="13"/>
      <c r="K1799" s="14"/>
      <c r="L1799" s="15"/>
      <c r="M1799" s="16"/>
      <c r="N1799" s="16"/>
      <c r="O1799" s="12"/>
      <c r="P1799" s="12"/>
      <c r="Q1799" s="12"/>
      <c r="R1799" s="18" t="b">
        <v>0</v>
      </c>
      <c r="S1799" s="18" t="b">
        <v>0</v>
      </c>
      <c r="T1799" s="18" t="b">
        <v>0</v>
      </c>
      <c r="U1799" s="18" t="b">
        <v>0</v>
      </c>
    </row>
    <row r="1800" spans="1:21" ht="12.75">
      <c r="A1800" s="8"/>
      <c r="B1800" s="19"/>
      <c r="C1800" s="22"/>
      <c r="D1800" s="10"/>
      <c r="E1800" s="11"/>
      <c r="F1800" s="23"/>
      <c r="G1800" s="23"/>
      <c r="H1800" s="12"/>
      <c r="I1800" s="12"/>
      <c r="J1800" s="13"/>
      <c r="K1800" s="14"/>
      <c r="L1800" s="15"/>
      <c r="M1800" s="16"/>
      <c r="N1800" s="16"/>
      <c r="O1800" s="12"/>
      <c r="P1800" s="12"/>
      <c r="Q1800" s="12"/>
      <c r="R1800" s="18" t="b">
        <v>0</v>
      </c>
      <c r="S1800" s="18" t="b">
        <v>0</v>
      </c>
      <c r="T1800" s="18" t="b">
        <v>0</v>
      </c>
      <c r="U1800" s="18" t="b">
        <v>0</v>
      </c>
    </row>
    <row r="1801" spans="1:21" ht="12.75">
      <c r="A1801" s="8"/>
      <c r="B1801" s="19"/>
      <c r="C1801" s="22"/>
      <c r="D1801" s="10"/>
      <c r="E1801" s="11"/>
      <c r="F1801" s="23"/>
      <c r="G1801" s="23"/>
      <c r="H1801" s="12"/>
      <c r="I1801" s="12"/>
      <c r="J1801" s="13"/>
      <c r="K1801" s="14"/>
      <c r="L1801" s="15"/>
      <c r="M1801" s="16"/>
      <c r="N1801" s="16"/>
      <c r="O1801" s="12"/>
      <c r="P1801" s="12"/>
      <c r="Q1801" s="12"/>
      <c r="R1801" s="18" t="b">
        <v>0</v>
      </c>
      <c r="S1801" s="18" t="b">
        <v>0</v>
      </c>
      <c r="T1801" s="18" t="b">
        <v>0</v>
      </c>
      <c r="U1801" s="18" t="b">
        <v>0</v>
      </c>
    </row>
    <row r="1802" spans="1:21" ht="12.75">
      <c r="A1802" s="8"/>
      <c r="B1802" s="19"/>
      <c r="C1802" s="22"/>
      <c r="D1802" s="10"/>
      <c r="E1802" s="11"/>
      <c r="F1802" s="23"/>
      <c r="G1802" s="23"/>
      <c r="H1802" s="12"/>
      <c r="I1802" s="12"/>
      <c r="J1802" s="13"/>
      <c r="K1802" s="14"/>
      <c r="L1802" s="15"/>
      <c r="M1802" s="16"/>
      <c r="N1802" s="16"/>
      <c r="O1802" s="12"/>
      <c r="P1802" s="12"/>
      <c r="Q1802" s="12"/>
      <c r="R1802" s="18" t="b">
        <v>0</v>
      </c>
      <c r="S1802" s="18" t="b">
        <v>0</v>
      </c>
      <c r="T1802" s="18" t="b">
        <v>0</v>
      </c>
      <c r="U1802" s="18" t="b">
        <v>0</v>
      </c>
    </row>
    <row r="1803" spans="1:21" ht="12.75">
      <c r="A1803" s="8"/>
      <c r="B1803" s="19"/>
      <c r="C1803" s="22"/>
      <c r="D1803" s="10"/>
      <c r="E1803" s="11"/>
      <c r="F1803" s="23"/>
      <c r="G1803" s="23"/>
      <c r="H1803" s="12"/>
      <c r="I1803" s="12"/>
      <c r="J1803" s="13"/>
      <c r="K1803" s="14"/>
      <c r="L1803" s="15"/>
      <c r="M1803" s="16"/>
      <c r="N1803" s="16"/>
      <c r="O1803" s="12"/>
      <c r="P1803" s="12"/>
      <c r="Q1803" s="12"/>
      <c r="R1803" s="18" t="b">
        <v>0</v>
      </c>
      <c r="S1803" s="18" t="b">
        <v>0</v>
      </c>
      <c r="T1803" s="18" t="b">
        <v>0</v>
      </c>
      <c r="U1803" s="18" t="b">
        <v>0</v>
      </c>
    </row>
    <row r="1804" spans="1:21" ht="12.75">
      <c r="A1804" s="8"/>
      <c r="B1804" s="19"/>
      <c r="C1804" s="22"/>
      <c r="D1804" s="10"/>
      <c r="E1804" s="11"/>
      <c r="F1804" s="23"/>
      <c r="G1804" s="23"/>
      <c r="H1804" s="12"/>
      <c r="I1804" s="12"/>
      <c r="J1804" s="13"/>
      <c r="K1804" s="14"/>
      <c r="L1804" s="15"/>
      <c r="M1804" s="16"/>
      <c r="N1804" s="16"/>
      <c r="O1804" s="12"/>
      <c r="P1804" s="12"/>
      <c r="Q1804" s="12"/>
      <c r="R1804" s="18" t="b">
        <v>0</v>
      </c>
      <c r="S1804" s="18" t="b">
        <v>0</v>
      </c>
      <c r="T1804" s="18" t="b">
        <v>0</v>
      </c>
      <c r="U1804" s="18" t="b">
        <v>0</v>
      </c>
    </row>
    <row r="1805" spans="1:21" ht="12.75">
      <c r="A1805" s="8"/>
      <c r="B1805" s="19"/>
      <c r="C1805" s="22"/>
      <c r="D1805" s="10"/>
      <c r="E1805" s="11"/>
      <c r="F1805" s="23"/>
      <c r="G1805" s="23"/>
      <c r="H1805" s="12"/>
      <c r="I1805" s="12"/>
      <c r="J1805" s="13"/>
      <c r="K1805" s="14"/>
      <c r="L1805" s="15"/>
      <c r="M1805" s="16"/>
      <c r="N1805" s="16"/>
      <c r="O1805" s="12"/>
      <c r="P1805" s="12"/>
      <c r="Q1805" s="12"/>
      <c r="R1805" s="18" t="b">
        <v>0</v>
      </c>
      <c r="S1805" s="18" t="b">
        <v>0</v>
      </c>
      <c r="T1805" s="18" t="b">
        <v>0</v>
      </c>
      <c r="U1805" s="18" t="b">
        <v>0</v>
      </c>
    </row>
    <row r="1806" spans="1:21" ht="12.75">
      <c r="A1806" s="8"/>
      <c r="B1806" s="19"/>
      <c r="C1806" s="22"/>
      <c r="D1806" s="10"/>
      <c r="E1806" s="11"/>
      <c r="F1806" s="23"/>
      <c r="G1806" s="23"/>
      <c r="H1806" s="12"/>
      <c r="I1806" s="12"/>
      <c r="J1806" s="13"/>
      <c r="K1806" s="14"/>
      <c r="L1806" s="15"/>
      <c r="M1806" s="16"/>
      <c r="N1806" s="16"/>
      <c r="O1806" s="12"/>
      <c r="P1806" s="12"/>
      <c r="Q1806" s="12"/>
      <c r="R1806" s="18" t="b">
        <v>0</v>
      </c>
      <c r="S1806" s="18" t="b">
        <v>0</v>
      </c>
      <c r="T1806" s="18" t="b">
        <v>0</v>
      </c>
      <c r="U1806" s="18" t="b">
        <v>0</v>
      </c>
    </row>
    <row r="1807" spans="1:21" ht="12.75">
      <c r="A1807" s="8"/>
      <c r="B1807" s="19"/>
      <c r="C1807" s="22"/>
      <c r="D1807" s="10"/>
      <c r="E1807" s="11"/>
      <c r="F1807" s="23"/>
      <c r="G1807" s="23"/>
      <c r="H1807" s="12"/>
      <c r="I1807" s="12"/>
      <c r="J1807" s="13"/>
      <c r="K1807" s="14"/>
      <c r="L1807" s="15"/>
      <c r="M1807" s="16"/>
      <c r="N1807" s="16"/>
      <c r="O1807" s="12"/>
      <c r="P1807" s="12"/>
      <c r="Q1807" s="12"/>
      <c r="R1807" s="18" t="b">
        <v>0</v>
      </c>
      <c r="S1807" s="18" t="b">
        <v>0</v>
      </c>
      <c r="T1807" s="18" t="b">
        <v>0</v>
      </c>
      <c r="U1807" s="18" t="b">
        <v>0</v>
      </c>
    </row>
    <row r="1808" spans="1:21" ht="12.75">
      <c r="A1808" s="8"/>
      <c r="B1808" s="19"/>
      <c r="C1808" s="22"/>
      <c r="D1808" s="10"/>
      <c r="E1808" s="11"/>
      <c r="F1808" s="23"/>
      <c r="G1808" s="23"/>
      <c r="H1808" s="12"/>
      <c r="I1808" s="12"/>
      <c r="J1808" s="13"/>
      <c r="K1808" s="14"/>
      <c r="L1808" s="15"/>
      <c r="M1808" s="16"/>
      <c r="N1808" s="16"/>
      <c r="O1808" s="12"/>
      <c r="P1808" s="12"/>
      <c r="Q1808" s="12"/>
      <c r="R1808" s="18" t="b">
        <v>0</v>
      </c>
      <c r="S1808" s="18" t="b">
        <v>0</v>
      </c>
      <c r="T1808" s="18" t="b">
        <v>0</v>
      </c>
      <c r="U1808" s="18" t="b">
        <v>0</v>
      </c>
    </row>
    <row r="1809" spans="1:21" ht="12.75">
      <c r="A1809" s="8"/>
      <c r="B1809" s="19"/>
      <c r="C1809" s="22"/>
      <c r="D1809" s="10"/>
      <c r="E1809" s="11"/>
      <c r="F1809" s="23"/>
      <c r="G1809" s="23"/>
      <c r="H1809" s="12"/>
      <c r="I1809" s="12"/>
      <c r="J1809" s="13"/>
      <c r="K1809" s="14"/>
      <c r="L1809" s="15"/>
      <c r="M1809" s="16"/>
      <c r="N1809" s="16"/>
      <c r="O1809" s="12"/>
      <c r="P1809" s="12"/>
      <c r="Q1809" s="12"/>
      <c r="R1809" s="18" t="b">
        <v>0</v>
      </c>
      <c r="S1809" s="18" t="b">
        <v>0</v>
      </c>
      <c r="T1809" s="18" t="b">
        <v>0</v>
      </c>
      <c r="U1809" s="18" t="b">
        <v>0</v>
      </c>
    </row>
    <row r="1810" spans="1:21" ht="12.75">
      <c r="A1810" s="8"/>
      <c r="B1810" s="19"/>
      <c r="C1810" s="22"/>
      <c r="D1810" s="10"/>
      <c r="E1810" s="11"/>
      <c r="F1810" s="23"/>
      <c r="G1810" s="23"/>
      <c r="H1810" s="12"/>
      <c r="I1810" s="12"/>
      <c r="J1810" s="13"/>
      <c r="K1810" s="14"/>
      <c r="L1810" s="15"/>
      <c r="M1810" s="16"/>
      <c r="N1810" s="16"/>
      <c r="O1810" s="12"/>
      <c r="P1810" s="12"/>
      <c r="Q1810" s="12"/>
      <c r="R1810" s="18" t="b">
        <v>0</v>
      </c>
      <c r="S1810" s="18" t="b">
        <v>0</v>
      </c>
      <c r="T1810" s="18" t="b">
        <v>0</v>
      </c>
      <c r="U1810" s="18" t="b">
        <v>0</v>
      </c>
    </row>
    <row r="1811" spans="1:21" ht="12.75">
      <c r="A1811" s="8"/>
      <c r="B1811" s="19"/>
      <c r="C1811" s="22"/>
      <c r="D1811" s="10"/>
      <c r="E1811" s="11"/>
      <c r="F1811" s="23"/>
      <c r="G1811" s="23"/>
      <c r="H1811" s="12"/>
      <c r="I1811" s="12"/>
      <c r="J1811" s="13"/>
      <c r="K1811" s="14"/>
      <c r="L1811" s="15"/>
      <c r="M1811" s="16"/>
      <c r="N1811" s="16"/>
      <c r="O1811" s="12"/>
      <c r="P1811" s="12"/>
      <c r="Q1811" s="12"/>
      <c r="R1811" s="18" t="b">
        <v>0</v>
      </c>
      <c r="S1811" s="18" t="b">
        <v>0</v>
      </c>
      <c r="T1811" s="18" t="b">
        <v>0</v>
      </c>
      <c r="U1811" s="18" t="b">
        <v>0</v>
      </c>
    </row>
    <row r="1812" spans="1:21" ht="12.75">
      <c r="A1812" s="8"/>
      <c r="B1812" s="19"/>
      <c r="C1812" s="22"/>
      <c r="D1812" s="10"/>
      <c r="E1812" s="11"/>
      <c r="F1812" s="23"/>
      <c r="G1812" s="23"/>
      <c r="H1812" s="12"/>
      <c r="I1812" s="12"/>
      <c r="J1812" s="13"/>
      <c r="K1812" s="14"/>
      <c r="L1812" s="15"/>
      <c r="M1812" s="16"/>
      <c r="N1812" s="16"/>
      <c r="O1812" s="12"/>
      <c r="P1812" s="12"/>
      <c r="Q1812" s="12"/>
      <c r="R1812" s="18" t="b">
        <v>0</v>
      </c>
      <c r="S1812" s="18" t="b">
        <v>0</v>
      </c>
      <c r="T1812" s="18" t="b">
        <v>0</v>
      </c>
      <c r="U1812" s="18" t="b">
        <v>0</v>
      </c>
    </row>
    <row r="1813" spans="1:21" ht="12.75">
      <c r="A1813" s="8"/>
      <c r="B1813" s="19"/>
      <c r="C1813" s="22"/>
      <c r="D1813" s="10"/>
      <c r="E1813" s="11"/>
      <c r="F1813" s="23"/>
      <c r="G1813" s="23"/>
      <c r="H1813" s="12"/>
      <c r="I1813" s="12"/>
      <c r="J1813" s="13"/>
      <c r="K1813" s="14"/>
      <c r="L1813" s="15"/>
      <c r="M1813" s="16"/>
      <c r="N1813" s="16"/>
      <c r="O1813" s="12"/>
      <c r="P1813" s="12"/>
      <c r="Q1813" s="12"/>
      <c r="R1813" s="18" t="b">
        <v>0</v>
      </c>
      <c r="S1813" s="18" t="b">
        <v>0</v>
      </c>
      <c r="T1813" s="18" t="b">
        <v>0</v>
      </c>
      <c r="U1813" s="18" t="b">
        <v>0</v>
      </c>
    </row>
    <row r="1814" spans="1:21" ht="12.75">
      <c r="A1814" s="8"/>
      <c r="B1814" s="19"/>
      <c r="C1814" s="22"/>
      <c r="D1814" s="10"/>
      <c r="E1814" s="11"/>
      <c r="F1814" s="23"/>
      <c r="G1814" s="23"/>
      <c r="H1814" s="12"/>
      <c r="I1814" s="12"/>
      <c r="J1814" s="13"/>
      <c r="K1814" s="14"/>
      <c r="L1814" s="15"/>
      <c r="M1814" s="16"/>
      <c r="N1814" s="16"/>
      <c r="O1814" s="12"/>
      <c r="P1814" s="12"/>
      <c r="Q1814" s="12"/>
      <c r="R1814" s="18" t="b">
        <v>0</v>
      </c>
      <c r="S1814" s="18" t="b">
        <v>0</v>
      </c>
      <c r="T1814" s="18" t="b">
        <v>0</v>
      </c>
      <c r="U1814" s="18" t="b">
        <v>0</v>
      </c>
    </row>
    <row r="1815" spans="1:21" ht="12.75">
      <c r="A1815" s="8"/>
      <c r="B1815" s="19"/>
      <c r="C1815" s="22"/>
      <c r="D1815" s="10"/>
      <c r="E1815" s="11"/>
      <c r="F1815" s="23"/>
      <c r="G1815" s="23"/>
      <c r="H1815" s="12"/>
      <c r="I1815" s="12"/>
      <c r="J1815" s="13"/>
      <c r="K1815" s="14"/>
      <c r="L1815" s="15"/>
      <c r="M1815" s="16"/>
      <c r="N1815" s="16"/>
      <c r="O1815" s="12"/>
      <c r="P1815" s="12"/>
      <c r="Q1815" s="12"/>
      <c r="R1815" s="18" t="b">
        <v>0</v>
      </c>
      <c r="S1815" s="18" t="b">
        <v>0</v>
      </c>
      <c r="T1815" s="18" t="b">
        <v>0</v>
      </c>
      <c r="U1815" s="18" t="b">
        <v>0</v>
      </c>
    </row>
    <row r="1816" spans="1:21" ht="12.75">
      <c r="A1816" s="8"/>
      <c r="B1816" s="19"/>
      <c r="C1816" s="22"/>
      <c r="D1816" s="10"/>
      <c r="E1816" s="11"/>
      <c r="F1816" s="23"/>
      <c r="G1816" s="23"/>
      <c r="H1816" s="12"/>
      <c r="I1816" s="12"/>
      <c r="J1816" s="13"/>
      <c r="K1816" s="14"/>
      <c r="L1816" s="15"/>
      <c r="M1816" s="16"/>
      <c r="N1816" s="16"/>
      <c r="O1816" s="12"/>
      <c r="P1816" s="12"/>
      <c r="Q1816" s="12"/>
      <c r="R1816" s="18" t="b">
        <v>0</v>
      </c>
      <c r="S1816" s="18" t="b">
        <v>0</v>
      </c>
      <c r="T1816" s="18" t="b">
        <v>0</v>
      </c>
      <c r="U1816" s="18" t="b">
        <v>0</v>
      </c>
    </row>
    <row r="1817" spans="1:21" ht="12.75">
      <c r="A1817" s="8"/>
      <c r="B1817" s="19"/>
      <c r="C1817" s="22"/>
      <c r="D1817" s="10"/>
      <c r="E1817" s="11"/>
      <c r="F1817" s="23"/>
      <c r="G1817" s="23"/>
      <c r="H1817" s="12"/>
      <c r="I1817" s="12"/>
      <c r="J1817" s="13"/>
      <c r="K1817" s="14"/>
      <c r="L1817" s="15"/>
      <c r="M1817" s="16"/>
      <c r="N1817" s="16"/>
      <c r="O1817" s="12"/>
      <c r="P1817" s="12"/>
      <c r="Q1817" s="12"/>
      <c r="R1817" s="18" t="b">
        <v>0</v>
      </c>
      <c r="S1817" s="18" t="b">
        <v>0</v>
      </c>
      <c r="T1817" s="18" t="b">
        <v>0</v>
      </c>
      <c r="U1817" s="18" t="b">
        <v>0</v>
      </c>
    </row>
    <row r="1818" spans="1:21" ht="12.75">
      <c r="A1818" s="8"/>
      <c r="B1818" s="19"/>
      <c r="C1818" s="22"/>
      <c r="D1818" s="10"/>
      <c r="E1818" s="11"/>
      <c r="F1818" s="23"/>
      <c r="G1818" s="23"/>
      <c r="H1818" s="12"/>
      <c r="I1818" s="12"/>
      <c r="J1818" s="13"/>
      <c r="K1818" s="14"/>
      <c r="L1818" s="15"/>
      <c r="M1818" s="16"/>
      <c r="N1818" s="16"/>
      <c r="O1818" s="12"/>
      <c r="P1818" s="12"/>
      <c r="Q1818" s="12"/>
      <c r="R1818" s="18" t="b">
        <v>0</v>
      </c>
      <c r="S1818" s="18" t="b">
        <v>0</v>
      </c>
      <c r="T1818" s="18" t="b">
        <v>0</v>
      </c>
      <c r="U1818" s="18" t="b">
        <v>0</v>
      </c>
    </row>
    <row r="1819" spans="1:21" ht="12.75">
      <c r="A1819" s="8"/>
      <c r="B1819" s="19"/>
      <c r="C1819" s="22"/>
      <c r="D1819" s="10"/>
      <c r="E1819" s="11"/>
      <c r="F1819" s="23"/>
      <c r="G1819" s="23"/>
      <c r="H1819" s="12"/>
      <c r="I1819" s="12"/>
      <c r="J1819" s="13"/>
      <c r="K1819" s="14"/>
      <c r="L1819" s="15"/>
      <c r="M1819" s="16"/>
      <c r="N1819" s="16"/>
      <c r="O1819" s="12"/>
      <c r="P1819" s="12"/>
      <c r="Q1819" s="12"/>
      <c r="R1819" s="18" t="b">
        <v>0</v>
      </c>
      <c r="S1819" s="18" t="b">
        <v>0</v>
      </c>
      <c r="T1819" s="18" t="b">
        <v>0</v>
      </c>
      <c r="U1819" s="18" t="b">
        <v>0</v>
      </c>
    </row>
    <row r="1820" spans="1:21" ht="12.75">
      <c r="A1820" s="8"/>
      <c r="B1820" s="19"/>
      <c r="C1820" s="22"/>
      <c r="D1820" s="10"/>
      <c r="E1820" s="11"/>
      <c r="F1820" s="23"/>
      <c r="G1820" s="23"/>
      <c r="H1820" s="12"/>
      <c r="I1820" s="12"/>
      <c r="J1820" s="13"/>
      <c r="K1820" s="14"/>
      <c r="L1820" s="15"/>
      <c r="M1820" s="16"/>
      <c r="N1820" s="16"/>
      <c r="O1820" s="12"/>
      <c r="P1820" s="12"/>
      <c r="Q1820" s="12"/>
      <c r="R1820" s="18" t="b">
        <v>0</v>
      </c>
      <c r="S1820" s="18" t="b">
        <v>0</v>
      </c>
      <c r="T1820" s="18" t="b">
        <v>0</v>
      </c>
      <c r="U1820" s="18" t="b">
        <v>0</v>
      </c>
    </row>
    <row r="1821" spans="1:21" ht="12.75">
      <c r="A1821" s="8"/>
      <c r="B1821" s="19"/>
      <c r="C1821" s="22"/>
      <c r="D1821" s="10"/>
      <c r="E1821" s="11"/>
      <c r="F1821" s="23"/>
      <c r="G1821" s="23"/>
      <c r="H1821" s="12"/>
      <c r="I1821" s="12"/>
      <c r="J1821" s="13"/>
      <c r="K1821" s="14"/>
      <c r="L1821" s="15"/>
      <c r="M1821" s="16"/>
      <c r="N1821" s="16"/>
      <c r="O1821" s="12"/>
      <c r="P1821" s="12"/>
      <c r="Q1821" s="12"/>
      <c r="R1821" s="18" t="b">
        <v>0</v>
      </c>
      <c r="S1821" s="18" t="b">
        <v>0</v>
      </c>
      <c r="T1821" s="18" t="b">
        <v>0</v>
      </c>
      <c r="U1821" s="18" t="b">
        <v>0</v>
      </c>
    </row>
    <row r="1822" spans="1:21" ht="12.75">
      <c r="A1822" s="8"/>
      <c r="B1822" s="19"/>
      <c r="C1822" s="22"/>
      <c r="D1822" s="10"/>
      <c r="E1822" s="11"/>
      <c r="F1822" s="23"/>
      <c r="G1822" s="23"/>
      <c r="H1822" s="12"/>
      <c r="I1822" s="12"/>
      <c r="J1822" s="13"/>
      <c r="K1822" s="14"/>
      <c r="L1822" s="15"/>
      <c r="M1822" s="16"/>
      <c r="N1822" s="16"/>
      <c r="O1822" s="12"/>
      <c r="P1822" s="12"/>
      <c r="Q1822" s="12"/>
      <c r="R1822" s="18" t="b">
        <v>0</v>
      </c>
      <c r="S1822" s="18" t="b">
        <v>0</v>
      </c>
      <c r="T1822" s="18" t="b">
        <v>0</v>
      </c>
      <c r="U1822" s="18" t="b">
        <v>0</v>
      </c>
    </row>
    <row r="1823" spans="1:21" ht="12.75">
      <c r="A1823" s="8"/>
      <c r="B1823" s="19"/>
      <c r="C1823" s="22"/>
      <c r="D1823" s="10"/>
      <c r="E1823" s="11"/>
      <c r="F1823" s="23"/>
      <c r="G1823" s="23"/>
      <c r="H1823" s="12"/>
      <c r="I1823" s="12"/>
      <c r="J1823" s="13"/>
      <c r="K1823" s="14"/>
      <c r="L1823" s="15"/>
      <c r="M1823" s="16"/>
      <c r="N1823" s="16"/>
      <c r="O1823" s="12"/>
      <c r="P1823" s="12"/>
      <c r="Q1823" s="12"/>
      <c r="R1823" s="18" t="b">
        <v>0</v>
      </c>
      <c r="S1823" s="18" t="b">
        <v>0</v>
      </c>
      <c r="T1823" s="18" t="b">
        <v>0</v>
      </c>
      <c r="U1823" s="18" t="b">
        <v>0</v>
      </c>
    </row>
    <row r="1824" spans="1:21" ht="12.75">
      <c r="A1824" s="8"/>
      <c r="B1824" s="19"/>
      <c r="C1824" s="22"/>
      <c r="D1824" s="10"/>
      <c r="E1824" s="11"/>
      <c r="F1824" s="23"/>
      <c r="G1824" s="23"/>
      <c r="H1824" s="12"/>
      <c r="I1824" s="12"/>
      <c r="J1824" s="13"/>
      <c r="K1824" s="14"/>
      <c r="L1824" s="15"/>
      <c r="M1824" s="16"/>
      <c r="N1824" s="16"/>
      <c r="O1824" s="12"/>
      <c r="P1824" s="12"/>
      <c r="Q1824" s="12"/>
      <c r="R1824" s="18" t="b">
        <v>0</v>
      </c>
      <c r="S1824" s="18" t="b">
        <v>0</v>
      </c>
      <c r="T1824" s="18" t="b">
        <v>0</v>
      </c>
      <c r="U1824" s="18" t="b">
        <v>0</v>
      </c>
    </row>
    <row r="1825" spans="1:21" ht="12.75">
      <c r="A1825" s="8"/>
      <c r="B1825" s="19"/>
      <c r="C1825" s="22"/>
      <c r="D1825" s="10"/>
      <c r="E1825" s="11"/>
      <c r="F1825" s="23"/>
      <c r="G1825" s="23"/>
      <c r="H1825" s="12"/>
      <c r="I1825" s="12"/>
      <c r="J1825" s="13"/>
      <c r="K1825" s="14"/>
      <c r="L1825" s="15"/>
      <c r="M1825" s="16"/>
      <c r="N1825" s="16"/>
      <c r="O1825" s="12"/>
      <c r="P1825" s="12"/>
      <c r="Q1825" s="12"/>
      <c r="R1825" s="18" t="b">
        <v>0</v>
      </c>
      <c r="S1825" s="18" t="b">
        <v>0</v>
      </c>
      <c r="T1825" s="18" t="b">
        <v>0</v>
      </c>
      <c r="U1825" s="18" t="b">
        <v>0</v>
      </c>
    </row>
    <row r="1826" spans="1:21" ht="12.75">
      <c r="A1826" s="8"/>
      <c r="B1826" s="19"/>
      <c r="C1826" s="22"/>
      <c r="D1826" s="10"/>
      <c r="E1826" s="11"/>
      <c r="F1826" s="23"/>
      <c r="G1826" s="23"/>
      <c r="H1826" s="12"/>
      <c r="I1826" s="12"/>
      <c r="J1826" s="13"/>
      <c r="K1826" s="14"/>
      <c r="L1826" s="15"/>
      <c r="M1826" s="16"/>
      <c r="N1826" s="16"/>
      <c r="O1826" s="12"/>
      <c r="P1826" s="12"/>
      <c r="Q1826" s="12"/>
      <c r="R1826" s="18" t="b">
        <v>0</v>
      </c>
      <c r="S1826" s="18" t="b">
        <v>0</v>
      </c>
      <c r="T1826" s="18" t="b">
        <v>0</v>
      </c>
      <c r="U1826" s="18" t="b">
        <v>0</v>
      </c>
    </row>
    <row r="1827" spans="1:21" ht="12.75">
      <c r="A1827" s="8"/>
      <c r="B1827" s="19"/>
      <c r="C1827" s="22"/>
      <c r="D1827" s="10"/>
      <c r="E1827" s="11"/>
      <c r="F1827" s="23"/>
      <c r="G1827" s="23"/>
      <c r="H1827" s="12"/>
      <c r="I1827" s="12"/>
      <c r="J1827" s="13"/>
      <c r="K1827" s="14"/>
      <c r="L1827" s="15"/>
      <c r="M1827" s="16"/>
      <c r="N1827" s="16"/>
      <c r="O1827" s="12"/>
      <c r="P1827" s="12"/>
      <c r="Q1827" s="12"/>
      <c r="R1827" s="18" t="b">
        <v>0</v>
      </c>
      <c r="S1827" s="18" t="b">
        <v>0</v>
      </c>
      <c r="T1827" s="18" t="b">
        <v>0</v>
      </c>
      <c r="U1827" s="18" t="b">
        <v>0</v>
      </c>
    </row>
    <row r="1828" spans="1:21" ht="12.75">
      <c r="A1828" s="8"/>
      <c r="B1828" s="19"/>
      <c r="C1828" s="22"/>
      <c r="D1828" s="10"/>
      <c r="E1828" s="11"/>
      <c r="F1828" s="23"/>
      <c r="G1828" s="23"/>
      <c r="H1828" s="12"/>
      <c r="I1828" s="12"/>
      <c r="J1828" s="13"/>
      <c r="K1828" s="14"/>
      <c r="L1828" s="15"/>
      <c r="M1828" s="16"/>
      <c r="N1828" s="16"/>
      <c r="O1828" s="12"/>
      <c r="P1828" s="12"/>
      <c r="Q1828" s="12"/>
      <c r="R1828" s="18" t="b">
        <v>0</v>
      </c>
      <c r="S1828" s="18" t="b">
        <v>0</v>
      </c>
      <c r="T1828" s="18" t="b">
        <v>0</v>
      </c>
      <c r="U1828" s="18" t="b">
        <v>0</v>
      </c>
    </row>
    <row r="1829" spans="1:21" ht="12.75">
      <c r="A1829" s="8"/>
      <c r="B1829" s="19"/>
      <c r="C1829" s="22"/>
      <c r="D1829" s="10"/>
      <c r="E1829" s="11"/>
      <c r="F1829" s="23"/>
      <c r="G1829" s="23"/>
      <c r="H1829" s="12"/>
      <c r="I1829" s="12"/>
      <c r="J1829" s="13"/>
      <c r="K1829" s="14"/>
      <c r="L1829" s="15"/>
      <c r="M1829" s="16"/>
      <c r="N1829" s="16"/>
      <c r="O1829" s="12"/>
      <c r="P1829" s="12"/>
      <c r="Q1829" s="12"/>
      <c r="R1829" s="18" t="b">
        <v>0</v>
      </c>
      <c r="S1829" s="18" t="b">
        <v>0</v>
      </c>
      <c r="T1829" s="18" t="b">
        <v>0</v>
      </c>
      <c r="U1829" s="18" t="b">
        <v>0</v>
      </c>
    </row>
    <row r="1830" spans="1:21" ht="12.75">
      <c r="A1830" s="8"/>
      <c r="B1830" s="19"/>
      <c r="C1830" s="22"/>
      <c r="D1830" s="10"/>
      <c r="E1830" s="11"/>
      <c r="F1830" s="23"/>
      <c r="G1830" s="23"/>
      <c r="H1830" s="12"/>
      <c r="I1830" s="12"/>
      <c r="J1830" s="13"/>
      <c r="K1830" s="14"/>
      <c r="L1830" s="15"/>
      <c r="M1830" s="16"/>
      <c r="N1830" s="16"/>
      <c r="O1830" s="12"/>
      <c r="P1830" s="12"/>
      <c r="Q1830" s="12"/>
      <c r="R1830" s="18" t="b">
        <v>0</v>
      </c>
      <c r="S1830" s="18" t="b">
        <v>0</v>
      </c>
      <c r="T1830" s="18" t="b">
        <v>0</v>
      </c>
      <c r="U1830" s="18" t="b">
        <v>0</v>
      </c>
    </row>
    <row r="1831" spans="1:21" ht="12.75">
      <c r="A1831" s="8"/>
      <c r="B1831" s="19"/>
      <c r="C1831" s="22"/>
      <c r="D1831" s="10"/>
      <c r="E1831" s="11"/>
      <c r="F1831" s="23"/>
      <c r="G1831" s="23"/>
      <c r="H1831" s="12"/>
      <c r="I1831" s="12"/>
      <c r="J1831" s="13"/>
      <c r="K1831" s="14"/>
      <c r="L1831" s="15"/>
      <c r="M1831" s="16"/>
      <c r="N1831" s="16"/>
      <c r="O1831" s="12"/>
      <c r="P1831" s="12"/>
      <c r="Q1831" s="12"/>
      <c r="R1831" s="18" t="b">
        <v>0</v>
      </c>
      <c r="S1831" s="18" t="b">
        <v>0</v>
      </c>
      <c r="T1831" s="18" t="b">
        <v>0</v>
      </c>
      <c r="U1831" s="18" t="b">
        <v>0</v>
      </c>
    </row>
    <row r="1832" spans="1:21" ht="12.75">
      <c r="A1832" s="8"/>
      <c r="B1832" s="19"/>
      <c r="C1832" s="22"/>
      <c r="D1832" s="10"/>
      <c r="E1832" s="11"/>
      <c r="F1832" s="23"/>
      <c r="G1832" s="23"/>
      <c r="H1832" s="12"/>
      <c r="I1832" s="12"/>
      <c r="J1832" s="13"/>
      <c r="K1832" s="14"/>
      <c r="L1832" s="15"/>
      <c r="M1832" s="16"/>
      <c r="N1832" s="16"/>
      <c r="O1832" s="12"/>
      <c r="P1832" s="12"/>
      <c r="Q1832" s="12"/>
      <c r="R1832" s="18" t="b">
        <v>0</v>
      </c>
      <c r="S1832" s="18" t="b">
        <v>0</v>
      </c>
      <c r="T1832" s="18" t="b">
        <v>0</v>
      </c>
      <c r="U1832" s="18" t="b">
        <v>0</v>
      </c>
    </row>
    <row r="1833" spans="1:21" ht="12.75">
      <c r="A1833" s="8"/>
      <c r="B1833" s="19"/>
      <c r="C1833" s="22"/>
      <c r="D1833" s="10"/>
      <c r="E1833" s="11"/>
      <c r="F1833" s="23"/>
      <c r="G1833" s="23"/>
      <c r="H1833" s="12"/>
      <c r="I1833" s="12"/>
      <c r="J1833" s="13"/>
      <c r="K1833" s="14"/>
      <c r="L1833" s="15"/>
      <c r="M1833" s="16"/>
      <c r="N1833" s="16"/>
      <c r="O1833" s="12"/>
      <c r="P1833" s="12"/>
      <c r="Q1833" s="12"/>
      <c r="R1833" s="18" t="b">
        <v>0</v>
      </c>
      <c r="S1833" s="18" t="b">
        <v>0</v>
      </c>
      <c r="T1833" s="18" t="b">
        <v>0</v>
      </c>
      <c r="U1833" s="18" t="b">
        <v>0</v>
      </c>
    </row>
    <row r="1834" spans="1:21" ht="12.75">
      <c r="A1834" s="8"/>
      <c r="B1834" s="19"/>
      <c r="C1834" s="22"/>
      <c r="D1834" s="10"/>
      <c r="E1834" s="11"/>
      <c r="F1834" s="23"/>
      <c r="G1834" s="23"/>
      <c r="H1834" s="12"/>
      <c r="I1834" s="12"/>
      <c r="J1834" s="13"/>
      <c r="K1834" s="14"/>
      <c r="L1834" s="15"/>
      <c r="M1834" s="16"/>
      <c r="N1834" s="16"/>
      <c r="O1834" s="12"/>
      <c r="P1834" s="12"/>
      <c r="Q1834" s="12"/>
      <c r="R1834" s="18" t="b">
        <v>0</v>
      </c>
      <c r="S1834" s="18" t="b">
        <v>0</v>
      </c>
      <c r="T1834" s="18" t="b">
        <v>0</v>
      </c>
      <c r="U1834" s="18" t="b">
        <v>0</v>
      </c>
    </row>
    <row r="1835" spans="1:21" ht="12.75">
      <c r="A1835" s="8"/>
      <c r="B1835" s="19"/>
      <c r="C1835" s="22"/>
      <c r="D1835" s="10"/>
      <c r="E1835" s="11"/>
      <c r="F1835" s="23"/>
      <c r="G1835" s="23"/>
      <c r="H1835" s="12"/>
      <c r="I1835" s="12"/>
      <c r="J1835" s="13"/>
      <c r="K1835" s="14"/>
      <c r="L1835" s="15"/>
      <c r="M1835" s="16"/>
      <c r="N1835" s="16"/>
      <c r="O1835" s="12"/>
      <c r="P1835" s="12"/>
      <c r="Q1835" s="12"/>
      <c r="R1835" s="18" t="b">
        <v>0</v>
      </c>
      <c r="S1835" s="18" t="b">
        <v>0</v>
      </c>
      <c r="T1835" s="18" t="b">
        <v>0</v>
      </c>
      <c r="U1835" s="18" t="b">
        <v>0</v>
      </c>
    </row>
    <row r="1836" spans="1:21" ht="12.75">
      <c r="A1836" s="8"/>
      <c r="B1836" s="19"/>
      <c r="C1836" s="22"/>
      <c r="D1836" s="10"/>
      <c r="E1836" s="11"/>
      <c r="F1836" s="23"/>
      <c r="G1836" s="23"/>
      <c r="H1836" s="12"/>
      <c r="I1836" s="12"/>
      <c r="J1836" s="13"/>
      <c r="K1836" s="14"/>
      <c r="L1836" s="15"/>
      <c r="M1836" s="16"/>
      <c r="N1836" s="16"/>
      <c r="O1836" s="12"/>
      <c r="P1836" s="12"/>
      <c r="Q1836" s="12"/>
      <c r="R1836" s="18" t="b">
        <v>0</v>
      </c>
      <c r="S1836" s="18" t="b">
        <v>0</v>
      </c>
      <c r="T1836" s="18" t="b">
        <v>0</v>
      </c>
      <c r="U1836" s="18" t="b">
        <v>0</v>
      </c>
    </row>
    <row r="1837" spans="1:21" ht="12.75">
      <c r="A1837" s="8"/>
      <c r="B1837" s="19"/>
      <c r="C1837" s="22"/>
      <c r="D1837" s="10"/>
      <c r="E1837" s="11"/>
      <c r="F1837" s="23"/>
      <c r="G1837" s="23"/>
      <c r="H1837" s="12"/>
      <c r="I1837" s="12"/>
      <c r="J1837" s="13"/>
      <c r="K1837" s="14"/>
      <c r="L1837" s="15"/>
      <c r="M1837" s="16"/>
      <c r="N1837" s="16"/>
      <c r="O1837" s="12"/>
      <c r="P1837" s="12"/>
      <c r="Q1837" s="12"/>
      <c r="R1837" s="18" t="b">
        <v>0</v>
      </c>
      <c r="S1837" s="18" t="b">
        <v>0</v>
      </c>
      <c r="T1837" s="18" t="b">
        <v>0</v>
      </c>
      <c r="U1837" s="18" t="b">
        <v>0</v>
      </c>
    </row>
    <row r="1838" spans="1:21" ht="12.75">
      <c r="A1838" s="8"/>
      <c r="B1838" s="19"/>
      <c r="C1838" s="22"/>
      <c r="D1838" s="10"/>
      <c r="E1838" s="11"/>
      <c r="F1838" s="23"/>
      <c r="G1838" s="23"/>
      <c r="H1838" s="12"/>
      <c r="I1838" s="12"/>
      <c r="J1838" s="13"/>
      <c r="K1838" s="14"/>
      <c r="L1838" s="15"/>
      <c r="M1838" s="16"/>
      <c r="N1838" s="16"/>
      <c r="O1838" s="12"/>
      <c r="P1838" s="12"/>
      <c r="Q1838" s="12"/>
      <c r="R1838" s="18" t="b">
        <v>0</v>
      </c>
      <c r="S1838" s="18" t="b">
        <v>0</v>
      </c>
      <c r="T1838" s="18" t="b">
        <v>0</v>
      </c>
      <c r="U1838" s="18" t="b">
        <v>0</v>
      </c>
    </row>
    <row r="1839" spans="1:21" ht="12.75">
      <c r="A1839" s="8"/>
      <c r="B1839" s="19"/>
      <c r="C1839" s="22"/>
      <c r="D1839" s="10"/>
      <c r="E1839" s="11"/>
      <c r="F1839" s="23"/>
      <c r="G1839" s="23"/>
      <c r="H1839" s="12"/>
      <c r="I1839" s="12"/>
      <c r="J1839" s="13"/>
      <c r="K1839" s="14"/>
      <c r="L1839" s="15"/>
      <c r="M1839" s="16"/>
      <c r="N1839" s="16"/>
      <c r="O1839" s="12"/>
      <c r="P1839" s="12"/>
      <c r="Q1839" s="12"/>
      <c r="R1839" s="18" t="b">
        <v>0</v>
      </c>
      <c r="S1839" s="18" t="b">
        <v>0</v>
      </c>
      <c r="T1839" s="18" t="b">
        <v>0</v>
      </c>
      <c r="U1839" s="18" t="b">
        <v>0</v>
      </c>
    </row>
    <row r="1840" spans="1:21" ht="12.75">
      <c r="A1840" s="8"/>
      <c r="B1840" s="19"/>
      <c r="C1840" s="22"/>
      <c r="D1840" s="10"/>
      <c r="E1840" s="11"/>
      <c r="F1840" s="23"/>
      <c r="G1840" s="23"/>
      <c r="H1840" s="12"/>
      <c r="I1840" s="12"/>
      <c r="J1840" s="13"/>
      <c r="K1840" s="14"/>
      <c r="L1840" s="15"/>
      <c r="M1840" s="16"/>
      <c r="N1840" s="16"/>
      <c r="O1840" s="12"/>
      <c r="P1840" s="12"/>
      <c r="Q1840" s="12"/>
      <c r="R1840" s="18" t="b">
        <v>0</v>
      </c>
      <c r="S1840" s="18" t="b">
        <v>0</v>
      </c>
      <c r="T1840" s="18" t="b">
        <v>0</v>
      </c>
      <c r="U1840" s="18" t="b">
        <v>0</v>
      </c>
    </row>
    <row r="1841" spans="1:21" ht="12.75">
      <c r="A1841" s="8"/>
      <c r="B1841" s="19"/>
      <c r="C1841" s="22"/>
      <c r="D1841" s="10"/>
      <c r="E1841" s="11"/>
      <c r="F1841" s="23"/>
      <c r="G1841" s="23"/>
      <c r="H1841" s="12"/>
      <c r="I1841" s="12"/>
      <c r="J1841" s="13"/>
      <c r="K1841" s="14"/>
      <c r="L1841" s="15"/>
      <c r="M1841" s="16"/>
      <c r="N1841" s="16"/>
      <c r="O1841" s="12"/>
      <c r="P1841" s="12"/>
      <c r="Q1841" s="12"/>
      <c r="R1841" s="18" t="b">
        <v>0</v>
      </c>
      <c r="S1841" s="18" t="b">
        <v>0</v>
      </c>
      <c r="T1841" s="18" t="b">
        <v>0</v>
      </c>
      <c r="U1841" s="18" t="b">
        <v>0</v>
      </c>
    </row>
    <row r="1842" spans="1:21" ht="12.75">
      <c r="A1842" s="8"/>
      <c r="B1842" s="19"/>
      <c r="C1842" s="22"/>
      <c r="D1842" s="10"/>
      <c r="E1842" s="11"/>
      <c r="F1842" s="23"/>
      <c r="G1842" s="23"/>
      <c r="H1842" s="12"/>
      <c r="I1842" s="12"/>
      <c r="J1842" s="13"/>
      <c r="K1842" s="14"/>
      <c r="L1842" s="15"/>
      <c r="M1842" s="16"/>
      <c r="N1842" s="16"/>
      <c r="O1842" s="12"/>
      <c r="P1842" s="12"/>
      <c r="Q1842" s="12"/>
      <c r="R1842" s="18" t="b">
        <v>0</v>
      </c>
      <c r="S1842" s="18" t="b">
        <v>0</v>
      </c>
      <c r="T1842" s="18" t="b">
        <v>0</v>
      </c>
      <c r="U1842" s="18" t="b">
        <v>0</v>
      </c>
    </row>
    <row r="1843" spans="1:21" ht="12.75">
      <c r="A1843" s="8"/>
      <c r="B1843" s="19"/>
      <c r="C1843" s="22"/>
      <c r="D1843" s="10"/>
      <c r="E1843" s="11"/>
      <c r="F1843" s="23"/>
      <c r="G1843" s="23"/>
      <c r="H1843" s="12"/>
      <c r="I1843" s="12"/>
      <c r="J1843" s="13"/>
      <c r="K1843" s="14"/>
      <c r="L1843" s="15"/>
      <c r="M1843" s="16"/>
      <c r="N1843" s="16"/>
      <c r="O1843" s="12"/>
      <c r="P1843" s="12"/>
      <c r="Q1843" s="12"/>
      <c r="R1843" s="18" t="b">
        <v>0</v>
      </c>
      <c r="S1843" s="18" t="b">
        <v>0</v>
      </c>
      <c r="T1843" s="18" t="b">
        <v>0</v>
      </c>
      <c r="U1843" s="18" t="b">
        <v>0</v>
      </c>
    </row>
    <row r="1844" spans="1:21" ht="12.75">
      <c r="A1844" s="8"/>
      <c r="B1844" s="19"/>
      <c r="C1844" s="22"/>
      <c r="D1844" s="10"/>
      <c r="E1844" s="11"/>
      <c r="F1844" s="23"/>
      <c r="G1844" s="23"/>
      <c r="H1844" s="12"/>
      <c r="I1844" s="12"/>
      <c r="J1844" s="13"/>
      <c r="K1844" s="14"/>
      <c r="L1844" s="15"/>
      <c r="M1844" s="16"/>
      <c r="N1844" s="16"/>
      <c r="O1844" s="12"/>
      <c r="P1844" s="12"/>
      <c r="Q1844" s="12"/>
      <c r="R1844" s="18" t="b">
        <v>0</v>
      </c>
      <c r="S1844" s="18" t="b">
        <v>0</v>
      </c>
      <c r="T1844" s="18" t="b">
        <v>0</v>
      </c>
      <c r="U1844" s="18" t="b">
        <v>0</v>
      </c>
    </row>
    <row r="1845" spans="1:21" ht="12.75">
      <c r="A1845" s="8"/>
      <c r="B1845" s="19"/>
      <c r="C1845" s="22"/>
      <c r="D1845" s="10"/>
      <c r="E1845" s="11"/>
      <c r="F1845" s="23"/>
      <c r="G1845" s="23"/>
      <c r="H1845" s="12"/>
      <c r="I1845" s="12"/>
      <c r="J1845" s="13"/>
      <c r="K1845" s="14"/>
      <c r="L1845" s="15"/>
      <c r="M1845" s="16"/>
      <c r="N1845" s="16"/>
      <c r="O1845" s="12"/>
      <c r="P1845" s="12"/>
      <c r="Q1845" s="12"/>
      <c r="R1845" s="18" t="b">
        <v>0</v>
      </c>
      <c r="S1845" s="18" t="b">
        <v>0</v>
      </c>
      <c r="T1845" s="18" t="b">
        <v>0</v>
      </c>
      <c r="U1845" s="18" t="b">
        <v>0</v>
      </c>
    </row>
    <row r="1846" spans="1:21" ht="12.75">
      <c r="A1846" s="8"/>
      <c r="B1846" s="19"/>
      <c r="C1846" s="22"/>
      <c r="D1846" s="10"/>
      <c r="E1846" s="11"/>
      <c r="F1846" s="23"/>
      <c r="G1846" s="23"/>
      <c r="H1846" s="12"/>
      <c r="I1846" s="12"/>
      <c r="J1846" s="13"/>
      <c r="K1846" s="14"/>
      <c r="L1846" s="15"/>
      <c r="M1846" s="16"/>
      <c r="N1846" s="16"/>
      <c r="O1846" s="12"/>
      <c r="P1846" s="12"/>
      <c r="Q1846" s="12"/>
      <c r="R1846" s="18" t="b">
        <v>0</v>
      </c>
      <c r="S1846" s="18" t="b">
        <v>0</v>
      </c>
      <c r="T1846" s="18" t="b">
        <v>0</v>
      </c>
      <c r="U1846" s="18" t="b">
        <v>0</v>
      </c>
    </row>
    <row r="1847" spans="1:21" ht="12.75">
      <c r="A1847" s="8"/>
      <c r="B1847" s="19"/>
      <c r="C1847" s="22"/>
      <c r="D1847" s="10"/>
      <c r="E1847" s="11"/>
      <c r="F1847" s="23"/>
      <c r="G1847" s="23"/>
      <c r="H1847" s="12"/>
      <c r="I1847" s="12"/>
      <c r="J1847" s="13"/>
      <c r="K1847" s="14"/>
      <c r="L1847" s="15"/>
      <c r="M1847" s="16"/>
      <c r="N1847" s="16"/>
      <c r="O1847" s="12"/>
      <c r="P1847" s="12"/>
      <c r="Q1847" s="12"/>
      <c r="R1847" s="18" t="b">
        <v>0</v>
      </c>
      <c r="S1847" s="18" t="b">
        <v>0</v>
      </c>
      <c r="T1847" s="18" t="b">
        <v>0</v>
      </c>
      <c r="U1847" s="18" t="b">
        <v>0</v>
      </c>
    </row>
    <row r="1848" spans="1:21" ht="12.75">
      <c r="A1848" s="8"/>
      <c r="B1848" s="19"/>
      <c r="C1848" s="22"/>
      <c r="D1848" s="10"/>
      <c r="E1848" s="11"/>
      <c r="F1848" s="23"/>
      <c r="G1848" s="23"/>
      <c r="H1848" s="12"/>
      <c r="I1848" s="12"/>
      <c r="J1848" s="13"/>
      <c r="K1848" s="14"/>
      <c r="L1848" s="15"/>
      <c r="M1848" s="16"/>
      <c r="N1848" s="16"/>
      <c r="O1848" s="12"/>
      <c r="P1848" s="12"/>
      <c r="Q1848" s="12"/>
      <c r="R1848" s="18" t="b">
        <v>0</v>
      </c>
      <c r="S1848" s="18" t="b">
        <v>0</v>
      </c>
      <c r="T1848" s="18" t="b">
        <v>0</v>
      </c>
      <c r="U1848" s="18" t="b">
        <v>0</v>
      </c>
    </row>
    <row r="1849" spans="1:21" ht="12.75">
      <c r="A1849" s="8"/>
      <c r="B1849" s="19"/>
      <c r="C1849" s="22"/>
      <c r="D1849" s="10"/>
      <c r="E1849" s="11"/>
      <c r="F1849" s="23"/>
      <c r="G1849" s="23"/>
      <c r="H1849" s="12"/>
      <c r="I1849" s="12"/>
      <c r="J1849" s="13"/>
      <c r="K1849" s="14"/>
      <c r="L1849" s="15"/>
      <c r="M1849" s="16"/>
      <c r="N1849" s="16"/>
      <c r="O1849" s="12"/>
      <c r="P1849" s="12"/>
      <c r="Q1849" s="12"/>
      <c r="R1849" s="18" t="b">
        <v>0</v>
      </c>
      <c r="S1849" s="18" t="b">
        <v>0</v>
      </c>
      <c r="T1849" s="18" t="b">
        <v>0</v>
      </c>
      <c r="U1849" s="18" t="b">
        <v>0</v>
      </c>
    </row>
    <row r="1850" spans="1:21" ht="12.75">
      <c r="A1850" s="8"/>
      <c r="B1850" s="19"/>
      <c r="C1850" s="22"/>
      <c r="D1850" s="10"/>
      <c r="E1850" s="11"/>
      <c r="F1850" s="23"/>
      <c r="G1850" s="23"/>
      <c r="H1850" s="12"/>
      <c r="I1850" s="12"/>
      <c r="J1850" s="13"/>
      <c r="K1850" s="14"/>
      <c r="L1850" s="15"/>
      <c r="M1850" s="16"/>
      <c r="N1850" s="16"/>
      <c r="O1850" s="12"/>
      <c r="P1850" s="12"/>
      <c r="Q1850" s="12"/>
      <c r="R1850" s="18" t="b">
        <v>0</v>
      </c>
      <c r="S1850" s="18" t="b">
        <v>0</v>
      </c>
      <c r="T1850" s="18" t="b">
        <v>0</v>
      </c>
      <c r="U1850" s="18" t="b">
        <v>0</v>
      </c>
    </row>
    <row r="1851" spans="1:21" ht="12.75">
      <c r="A1851" s="8"/>
      <c r="B1851" s="19"/>
      <c r="C1851" s="22"/>
      <c r="D1851" s="10"/>
      <c r="E1851" s="11"/>
      <c r="F1851" s="23"/>
      <c r="G1851" s="23"/>
      <c r="H1851" s="12"/>
      <c r="I1851" s="12"/>
      <c r="J1851" s="13"/>
      <c r="K1851" s="14"/>
      <c r="L1851" s="15"/>
      <c r="M1851" s="16"/>
      <c r="N1851" s="16"/>
      <c r="O1851" s="12"/>
      <c r="P1851" s="12"/>
      <c r="Q1851" s="12"/>
      <c r="R1851" s="18" t="b">
        <v>0</v>
      </c>
      <c r="S1851" s="18" t="b">
        <v>0</v>
      </c>
      <c r="T1851" s="18" t="b">
        <v>0</v>
      </c>
      <c r="U1851" s="18" t="b">
        <v>0</v>
      </c>
    </row>
    <row r="1852" spans="1:21" ht="12.75">
      <c r="A1852" s="8"/>
      <c r="B1852" s="19"/>
      <c r="C1852" s="22"/>
      <c r="D1852" s="10"/>
      <c r="E1852" s="11"/>
      <c r="F1852" s="23"/>
      <c r="G1852" s="23"/>
      <c r="H1852" s="12"/>
      <c r="I1852" s="12"/>
      <c r="J1852" s="13"/>
      <c r="K1852" s="14"/>
      <c r="L1852" s="15"/>
      <c r="M1852" s="16"/>
      <c r="N1852" s="16"/>
      <c r="O1852" s="12"/>
      <c r="P1852" s="12"/>
      <c r="Q1852" s="12"/>
      <c r="R1852" s="18" t="b">
        <v>0</v>
      </c>
      <c r="S1852" s="18" t="b">
        <v>0</v>
      </c>
      <c r="T1852" s="18" t="b">
        <v>0</v>
      </c>
      <c r="U1852" s="18" t="b">
        <v>0</v>
      </c>
    </row>
    <row r="1853" spans="1:21" ht="12.75">
      <c r="A1853" s="8"/>
      <c r="B1853" s="19"/>
      <c r="C1853" s="22"/>
      <c r="D1853" s="10"/>
      <c r="E1853" s="11"/>
      <c r="F1853" s="23"/>
      <c r="G1853" s="23"/>
      <c r="H1853" s="12"/>
      <c r="I1853" s="12"/>
      <c r="J1853" s="13"/>
      <c r="K1853" s="14"/>
      <c r="L1853" s="15"/>
      <c r="M1853" s="16"/>
      <c r="N1853" s="16"/>
      <c r="O1853" s="12"/>
      <c r="P1853" s="12"/>
      <c r="Q1853" s="12"/>
      <c r="R1853" s="18" t="b">
        <v>0</v>
      </c>
      <c r="S1853" s="18" t="b">
        <v>0</v>
      </c>
      <c r="T1853" s="18" t="b">
        <v>0</v>
      </c>
      <c r="U1853" s="18" t="b">
        <v>0</v>
      </c>
    </row>
    <row r="1854" spans="1:21" ht="12.75">
      <c r="A1854" s="8"/>
      <c r="B1854" s="19"/>
      <c r="C1854" s="22"/>
      <c r="D1854" s="10"/>
      <c r="E1854" s="11"/>
      <c r="F1854" s="23"/>
      <c r="G1854" s="23"/>
      <c r="H1854" s="12"/>
      <c r="I1854" s="12"/>
      <c r="J1854" s="13"/>
      <c r="K1854" s="14"/>
      <c r="L1854" s="15"/>
      <c r="M1854" s="16"/>
      <c r="N1854" s="16"/>
      <c r="O1854" s="12"/>
      <c r="P1854" s="12"/>
      <c r="Q1854" s="12"/>
      <c r="R1854" s="18" t="b">
        <v>0</v>
      </c>
      <c r="S1854" s="18" t="b">
        <v>0</v>
      </c>
      <c r="T1854" s="18" t="b">
        <v>0</v>
      </c>
      <c r="U1854" s="18" t="b">
        <v>0</v>
      </c>
    </row>
    <row r="1855" spans="1:21" ht="12.75">
      <c r="A1855" s="8"/>
      <c r="B1855" s="19"/>
      <c r="C1855" s="22"/>
      <c r="D1855" s="10"/>
      <c r="E1855" s="11"/>
      <c r="F1855" s="23"/>
      <c r="G1855" s="23"/>
      <c r="H1855" s="12"/>
      <c r="I1855" s="12"/>
      <c r="J1855" s="13"/>
      <c r="K1855" s="14"/>
      <c r="L1855" s="15"/>
      <c r="M1855" s="16"/>
      <c r="N1855" s="16"/>
      <c r="O1855" s="12"/>
      <c r="P1855" s="12"/>
      <c r="Q1855" s="12"/>
      <c r="R1855" s="18" t="b">
        <v>0</v>
      </c>
      <c r="S1855" s="18" t="b">
        <v>0</v>
      </c>
      <c r="T1855" s="18" t="b">
        <v>0</v>
      </c>
      <c r="U1855" s="18" t="b">
        <v>0</v>
      </c>
    </row>
    <row r="1856" spans="1:21" ht="12.75">
      <c r="A1856" s="8"/>
      <c r="B1856" s="19"/>
      <c r="C1856" s="22"/>
      <c r="D1856" s="10"/>
      <c r="E1856" s="11"/>
      <c r="F1856" s="23"/>
      <c r="G1856" s="23"/>
      <c r="H1856" s="12"/>
      <c r="I1856" s="12"/>
      <c r="J1856" s="13"/>
      <c r="K1856" s="14"/>
      <c r="L1856" s="15"/>
      <c r="M1856" s="16"/>
      <c r="N1856" s="16"/>
      <c r="O1856" s="12"/>
      <c r="P1856" s="12"/>
      <c r="Q1856" s="12"/>
      <c r="R1856" s="18" t="b">
        <v>0</v>
      </c>
      <c r="S1856" s="18" t="b">
        <v>0</v>
      </c>
      <c r="T1856" s="18" t="b">
        <v>0</v>
      </c>
      <c r="U1856" s="18" t="b">
        <v>0</v>
      </c>
    </row>
    <row r="1857" spans="1:21" ht="12.75">
      <c r="A1857" s="8"/>
      <c r="B1857" s="19"/>
      <c r="C1857" s="22"/>
      <c r="D1857" s="10"/>
      <c r="E1857" s="11"/>
      <c r="F1857" s="23"/>
      <c r="G1857" s="23"/>
      <c r="H1857" s="12"/>
      <c r="I1857" s="12"/>
      <c r="J1857" s="13"/>
      <c r="K1857" s="14"/>
      <c r="L1857" s="15"/>
      <c r="M1857" s="16"/>
      <c r="N1857" s="16"/>
      <c r="O1857" s="12"/>
      <c r="P1857" s="12"/>
      <c r="Q1857" s="12"/>
      <c r="R1857" s="18" t="b">
        <v>0</v>
      </c>
      <c r="S1857" s="18" t="b">
        <v>0</v>
      </c>
      <c r="T1857" s="18" t="b">
        <v>0</v>
      </c>
      <c r="U1857" s="18" t="b">
        <v>0</v>
      </c>
    </row>
    <row r="1858" spans="1:21" ht="12.75">
      <c r="A1858" s="8"/>
      <c r="B1858" s="19"/>
      <c r="C1858" s="22"/>
      <c r="D1858" s="10"/>
      <c r="E1858" s="11"/>
      <c r="F1858" s="23"/>
      <c r="G1858" s="23"/>
      <c r="H1858" s="12"/>
      <c r="I1858" s="12"/>
      <c r="J1858" s="13"/>
      <c r="K1858" s="14"/>
      <c r="L1858" s="15"/>
      <c r="M1858" s="16"/>
      <c r="N1858" s="16"/>
      <c r="O1858" s="12"/>
      <c r="P1858" s="12"/>
      <c r="Q1858" s="12"/>
      <c r="R1858" s="18" t="b">
        <v>0</v>
      </c>
      <c r="S1858" s="18" t="b">
        <v>0</v>
      </c>
      <c r="T1858" s="18" t="b">
        <v>0</v>
      </c>
      <c r="U1858" s="18" t="b">
        <v>0</v>
      </c>
    </row>
    <row r="1859" spans="1:21" ht="12.75">
      <c r="A1859" s="8"/>
      <c r="B1859" s="19"/>
      <c r="C1859" s="22"/>
      <c r="D1859" s="10"/>
      <c r="E1859" s="11"/>
      <c r="F1859" s="23"/>
      <c r="G1859" s="23"/>
      <c r="H1859" s="12"/>
      <c r="I1859" s="12"/>
      <c r="J1859" s="13"/>
      <c r="K1859" s="14"/>
      <c r="L1859" s="15"/>
      <c r="M1859" s="16"/>
      <c r="N1859" s="16"/>
      <c r="O1859" s="12"/>
      <c r="P1859" s="12"/>
      <c r="Q1859" s="12"/>
      <c r="R1859" s="18" t="b">
        <v>0</v>
      </c>
      <c r="S1859" s="18" t="b">
        <v>0</v>
      </c>
      <c r="T1859" s="18" t="b">
        <v>0</v>
      </c>
      <c r="U1859" s="18" t="b">
        <v>0</v>
      </c>
    </row>
    <row r="1860" spans="1:21" ht="12.75">
      <c r="A1860" s="8"/>
      <c r="B1860" s="19"/>
      <c r="C1860" s="22"/>
      <c r="D1860" s="10"/>
      <c r="E1860" s="11"/>
      <c r="F1860" s="23"/>
      <c r="G1860" s="23"/>
      <c r="H1860" s="12"/>
      <c r="I1860" s="12"/>
      <c r="J1860" s="13"/>
      <c r="K1860" s="14"/>
      <c r="L1860" s="15"/>
      <c r="M1860" s="16"/>
      <c r="N1860" s="16"/>
      <c r="O1860" s="12"/>
      <c r="P1860" s="12"/>
      <c r="Q1860" s="12"/>
      <c r="R1860" s="18" t="b">
        <v>0</v>
      </c>
      <c r="S1860" s="18" t="b">
        <v>0</v>
      </c>
      <c r="T1860" s="18" t="b">
        <v>0</v>
      </c>
      <c r="U1860" s="18" t="b">
        <v>0</v>
      </c>
    </row>
    <row r="1861" spans="1:21" ht="12.75">
      <c r="A1861" s="8"/>
      <c r="B1861" s="19"/>
      <c r="C1861" s="22"/>
      <c r="D1861" s="10"/>
      <c r="E1861" s="11"/>
      <c r="F1861" s="23"/>
      <c r="G1861" s="23"/>
      <c r="H1861" s="12"/>
      <c r="I1861" s="12"/>
      <c r="J1861" s="13"/>
      <c r="K1861" s="14"/>
      <c r="L1861" s="15"/>
      <c r="M1861" s="16"/>
      <c r="N1861" s="16"/>
      <c r="O1861" s="12"/>
      <c r="P1861" s="12"/>
      <c r="Q1861" s="12"/>
      <c r="R1861" s="18" t="b">
        <v>0</v>
      </c>
      <c r="S1861" s="18" t="b">
        <v>0</v>
      </c>
      <c r="T1861" s="18" t="b">
        <v>0</v>
      </c>
      <c r="U1861" s="18" t="b">
        <v>0</v>
      </c>
    </row>
    <row r="1862" spans="1:21" ht="12.75">
      <c r="A1862" s="8"/>
      <c r="B1862" s="19"/>
      <c r="C1862" s="22"/>
      <c r="D1862" s="10"/>
      <c r="E1862" s="11"/>
      <c r="F1862" s="23"/>
      <c r="G1862" s="23"/>
      <c r="H1862" s="12"/>
      <c r="I1862" s="12"/>
      <c r="J1862" s="13"/>
      <c r="K1862" s="14"/>
      <c r="L1862" s="15"/>
      <c r="M1862" s="16"/>
      <c r="N1862" s="16"/>
      <c r="O1862" s="12"/>
      <c r="P1862" s="12"/>
      <c r="Q1862" s="12"/>
      <c r="R1862" s="18" t="b">
        <v>0</v>
      </c>
      <c r="S1862" s="18" t="b">
        <v>0</v>
      </c>
      <c r="T1862" s="18" t="b">
        <v>0</v>
      </c>
      <c r="U1862" s="18" t="b">
        <v>0</v>
      </c>
    </row>
    <row r="1863" spans="1:21" ht="12.75">
      <c r="A1863" s="8"/>
      <c r="B1863" s="19"/>
      <c r="C1863" s="22"/>
      <c r="D1863" s="10"/>
      <c r="E1863" s="11"/>
      <c r="F1863" s="23"/>
      <c r="G1863" s="23"/>
      <c r="H1863" s="12"/>
      <c r="I1863" s="12"/>
      <c r="J1863" s="13"/>
      <c r="K1863" s="14"/>
      <c r="L1863" s="15"/>
      <c r="M1863" s="16"/>
      <c r="N1863" s="16"/>
      <c r="O1863" s="12"/>
      <c r="P1863" s="12"/>
      <c r="Q1863" s="12"/>
      <c r="R1863" s="18" t="b">
        <v>0</v>
      </c>
      <c r="S1863" s="18" t="b">
        <v>0</v>
      </c>
      <c r="T1863" s="18" t="b">
        <v>0</v>
      </c>
      <c r="U1863" s="18" t="b">
        <v>0</v>
      </c>
    </row>
    <row r="1864" spans="1:21" ht="12.75">
      <c r="A1864" s="8"/>
      <c r="B1864" s="19"/>
      <c r="C1864" s="22"/>
      <c r="D1864" s="10"/>
      <c r="E1864" s="11"/>
      <c r="F1864" s="23"/>
      <c r="G1864" s="23"/>
      <c r="H1864" s="12"/>
      <c r="I1864" s="12"/>
      <c r="J1864" s="13"/>
      <c r="K1864" s="14"/>
      <c r="L1864" s="15"/>
      <c r="M1864" s="16"/>
      <c r="N1864" s="16"/>
      <c r="O1864" s="12"/>
      <c r="P1864" s="12"/>
      <c r="Q1864" s="12"/>
      <c r="R1864" s="18" t="b">
        <v>0</v>
      </c>
      <c r="S1864" s="18" t="b">
        <v>0</v>
      </c>
      <c r="T1864" s="18" t="b">
        <v>0</v>
      </c>
      <c r="U1864" s="18" t="b">
        <v>0</v>
      </c>
    </row>
    <row r="1865" spans="1:21" ht="12.75">
      <c r="A1865" s="8"/>
      <c r="B1865" s="19"/>
      <c r="C1865" s="22"/>
      <c r="D1865" s="10"/>
      <c r="E1865" s="11"/>
      <c r="F1865" s="23"/>
      <c r="G1865" s="23"/>
      <c r="H1865" s="12"/>
      <c r="I1865" s="12"/>
      <c r="J1865" s="13"/>
      <c r="K1865" s="14"/>
      <c r="L1865" s="15"/>
      <c r="M1865" s="16"/>
      <c r="N1865" s="16"/>
      <c r="O1865" s="12"/>
      <c r="P1865" s="12"/>
      <c r="Q1865" s="12"/>
      <c r="R1865" s="18" t="b">
        <v>0</v>
      </c>
      <c r="S1865" s="18" t="b">
        <v>0</v>
      </c>
      <c r="T1865" s="18" t="b">
        <v>0</v>
      </c>
      <c r="U1865" s="18" t="b">
        <v>0</v>
      </c>
    </row>
    <row r="1866" spans="1:21" ht="12.75">
      <c r="A1866" s="8"/>
      <c r="B1866" s="19"/>
      <c r="C1866" s="22"/>
      <c r="D1866" s="10"/>
      <c r="E1866" s="11"/>
      <c r="F1866" s="23"/>
      <c r="G1866" s="23"/>
      <c r="H1866" s="12"/>
      <c r="I1866" s="12"/>
      <c r="J1866" s="13"/>
      <c r="K1866" s="14"/>
      <c r="L1866" s="15"/>
      <c r="M1866" s="16"/>
      <c r="N1866" s="16"/>
      <c r="O1866" s="12"/>
      <c r="P1866" s="12"/>
      <c r="Q1866" s="12"/>
      <c r="R1866" s="18" t="b">
        <v>0</v>
      </c>
      <c r="S1866" s="18" t="b">
        <v>0</v>
      </c>
      <c r="T1866" s="18" t="b">
        <v>0</v>
      </c>
      <c r="U1866" s="18" t="b">
        <v>0</v>
      </c>
    </row>
    <row r="1867" spans="1:21" ht="12.75">
      <c r="A1867" s="8"/>
      <c r="B1867" s="19"/>
      <c r="C1867" s="22"/>
      <c r="D1867" s="10"/>
      <c r="E1867" s="11"/>
      <c r="F1867" s="23"/>
      <c r="G1867" s="23"/>
      <c r="H1867" s="12"/>
      <c r="I1867" s="12"/>
      <c r="J1867" s="13"/>
      <c r="K1867" s="14"/>
      <c r="L1867" s="15"/>
      <c r="M1867" s="16"/>
      <c r="N1867" s="16"/>
      <c r="O1867" s="12"/>
      <c r="P1867" s="12"/>
      <c r="Q1867" s="12"/>
      <c r="R1867" s="18" t="b">
        <v>0</v>
      </c>
      <c r="S1867" s="18" t="b">
        <v>0</v>
      </c>
      <c r="T1867" s="18" t="b">
        <v>0</v>
      </c>
      <c r="U1867" s="18" t="b">
        <v>0</v>
      </c>
    </row>
    <row r="1868" spans="1:21" ht="12.75">
      <c r="A1868" s="8"/>
      <c r="B1868" s="19"/>
      <c r="C1868" s="22"/>
      <c r="D1868" s="10"/>
      <c r="E1868" s="11"/>
      <c r="F1868" s="23"/>
      <c r="G1868" s="23"/>
      <c r="H1868" s="12"/>
      <c r="I1868" s="12"/>
      <c r="J1868" s="13"/>
      <c r="K1868" s="14"/>
      <c r="L1868" s="15"/>
      <c r="M1868" s="16"/>
      <c r="N1868" s="16"/>
      <c r="O1868" s="12"/>
      <c r="P1868" s="12"/>
      <c r="Q1868" s="12"/>
      <c r="R1868" s="18" t="b">
        <v>0</v>
      </c>
      <c r="S1868" s="18" t="b">
        <v>0</v>
      </c>
      <c r="T1868" s="18" t="b">
        <v>0</v>
      </c>
      <c r="U1868" s="18" t="b">
        <v>0</v>
      </c>
    </row>
    <row r="1869" spans="1:21" ht="12.75">
      <c r="A1869" s="8"/>
      <c r="B1869" s="19"/>
      <c r="C1869" s="22"/>
      <c r="D1869" s="10"/>
      <c r="E1869" s="11"/>
      <c r="F1869" s="23"/>
      <c r="G1869" s="23"/>
      <c r="H1869" s="12"/>
      <c r="I1869" s="12"/>
      <c r="J1869" s="13"/>
      <c r="K1869" s="14"/>
      <c r="L1869" s="15"/>
      <c r="M1869" s="16"/>
      <c r="N1869" s="16"/>
      <c r="O1869" s="12"/>
      <c r="P1869" s="12"/>
      <c r="Q1869" s="12"/>
      <c r="R1869" s="18" t="b">
        <v>0</v>
      </c>
      <c r="S1869" s="18" t="b">
        <v>0</v>
      </c>
      <c r="T1869" s="18" t="b">
        <v>0</v>
      </c>
      <c r="U1869" s="18" t="b">
        <v>0</v>
      </c>
    </row>
    <row r="1870" spans="1:21" ht="12.75">
      <c r="A1870" s="8"/>
      <c r="B1870" s="19"/>
      <c r="C1870" s="22"/>
      <c r="D1870" s="10"/>
      <c r="E1870" s="11"/>
      <c r="F1870" s="23"/>
      <c r="G1870" s="23"/>
      <c r="H1870" s="12"/>
      <c r="I1870" s="12"/>
      <c r="J1870" s="13"/>
      <c r="K1870" s="14"/>
      <c r="L1870" s="15"/>
      <c r="M1870" s="16"/>
      <c r="N1870" s="16"/>
      <c r="O1870" s="12"/>
      <c r="P1870" s="12"/>
      <c r="Q1870" s="12"/>
      <c r="R1870" s="18" t="b">
        <v>0</v>
      </c>
      <c r="S1870" s="18" t="b">
        <v>0</v>
      </c>
      <c r="T1870" s="18" t="b">
        <v>0</v>
      </c>
      <c r="U1870" s="18" t="b">
        <v>0</v>
      </c>
    </row>
    <row r="1871" spans="1:21" ht="12.75">
      <c r="A1871" s="8"/>
      <c r="B1871" s="19"/>
      <c r="C1871" s="22"/>
      <c r="D1871" s="10"/>
      <c r="E1871" s="11"/>
      <c r="F1871" s="23"/>
      <c r="G1871" s="23"/>
      <c r="H1871" s="12"/>
      <c r="I1871" s="12"/>
      <c r="J1871" s="13"/>
      <c r="K1871" s="14"/>
      <c r="L1871" s="15"/>
      <c r="M1871" s="16"/>
      <c r="N1871" s="16"/>
      <c r="O1871" s="12"/>
      <c r="P1871" s="12"/>
      <c r="Q1871" s="12"/>
      <c r="R1871" s="18" t="b">
        <v>0</v>
      </c>
      <c r="S1871" s="18" t="b">
        <v>0</v>
      </c>
      <c r="T1871" s="18" t="b">
        <v>0</v>
      </c>
      <c r="U1871" s="18" t="b">
        <v>0</v>
      </c>
    </row>
    <row r="1872" spans="1:21" ht="12.75">
      <c r="A1872" s="8"/>
      <c r="B1872" s="19"/>
      <c r="C1872" s="22"/>
      <c r="D1872" s="10"/>
      <c r="E1872" s="11"/>
      <c r="F1872" s="23"/>
      <c r="G1872" s="23"/>
      <c r="H1872" s="12"/>
      <c r="I1872" s="12"/>
      <c r="J1872" s="13"/>
      <c r="K1872" s="14"/>
      <c r="L1872" s="15"/>
      <c r="M1872" s="16"/>
      <c r="N1872" s="16"/>
      <c r="O1872" s="12"/>
      <c r="P1872" s="12"/>
      <c r="Q1872" s="12"/>
      <c r="R1872" s="18" t="b">
        <v>0</v>
      </c>
      <c r="S1872" s="18" t="b">
        <v>0</v>
      </c>
      <c r="T1872" s="18" t="b">
        <v>0</v>
      </c>
      <c r="U1872" s="18" t="b">
        <v>0</v>
      </c>
    </row>
    <row r="1873" spans="1:21" ht="12.75">
      <c r="A1873" s="8"/>
      <c r="B1873" s="19"/>
      <c r="C1873" s="22"/>
      <c r="D1873" s="10"/>
      <c r="E1873" s="11"/>
      <c r="F1873" s="23"/>
      <c r="G1873" s="23"/>
      <c r="H1873" s="12"/>
      <c r="I1873" s="12"/>
      <c r="J1873" s="13"/>
      <c r="K1873" s="14"/>
      <c r="L1873" s="15"/>
      <c r="M1873" s="16"/>
      <c r="N1873" s="16"/>
      <c r="O1873" s="12"/>
      <c r="P1873" s="12"/>
      <c r="Q1873" s="12"/>
      <c r="R1873" s="18" t="b">
        <v>0</v>
      </c>
      <c r="S1873" s="18" t="b">
        <v>0</v>
      </c>
      <c r="T1873" s="18" t="b">
        <v>0</v>
      </c>
      <c r="U1873" s="18" t="b">
        <v>0</v>
      </c>
    </row>
    <row r="1874" spans="1:21" ht="12.75">
      <c r="A1874" s="8"/>
      <c r="B1874" s="19"/>
      <c r="C1874" s="22"/>
      <c r="D1874" s="10"/>
      <c r="E1874" s="11"/>
      <c r="F1874" s="23"/>
      <c r="G1874" s="23"/>
      <c r="H1874" s="12"/>
      <c r="I1874" s="12"/>
      <c r="J1874" s="13"/>
      <c r="K1874" s="14"/>
      <c r="L1874" s="15"/>
      <c r="M1874" s="16"/>
      <c r="N1874" s="16"/>
      <c r="O1874" s="12"/>
      <c r="P1874" s="12"/>
      <c r="Q1874" s="12"/>
      <c r="R1874" s="18" t="b">
        <v>0</v>
      </c>
      <c r="S1874" s="18" t="b">
        <v>0</v>
      </c>
      <c r="T1874" s="18" t="b">
        <v>0</v>
      </c>
      <c r="U1874" s="18" t="b">
        <v>0</v>
      </c>
    </row>
    <row r="1875" spans="1:21" ht="12.75">
      <c r="A1875" s="8"/>
      <c r="B1875" s="19"/>
      <c r="C1875" s="22"/>
      <c r="D1875" s="10"/>
      <c r="E1875" s="11"/>
      <c r="F1875" s="23"/>
      <c r="G1875" s="23"/>
      <c r="H1875" s="12"/>
      <c r="I1875" s="12"/>
      <c r="J1875" s="13"/>
      <c r="K1875" s="14"/>
      <c r="L1875" s="15"/>
      <c r="M1875" s="16"/>
      <c r="N1875" s="16"/>
      <c r="O1875" s="12"/>
      <c r="P1875" s="12"/>
      <c r="Q1875" s="12"/>
      <c r="R1875" s="18" t="b">
        <v>0</v>
      </c>
      <c r="S1875" s="18" t="b">
        <v>0</v>
      </c>
      <c r="T1875" s="18" t="b">
        <v>0</v>
      </c>
      <c r="U1875" s="18" t="b">
        <v>0</v>
      </c>
    </row>
    <row r="1876" spans="1:21" ht="12.75">
      <c r="A1876" s="8"/>
      <c r="B1876" s="19"/>
      <c r="C1876" s="22"/>
      <c r="D1876" s="10"/>
      <c r="E1876" s="11"/>
      <c r="F1876" s="23"/>
      <c r="G1876" s="23"/>
      <c r="H1876" s="12"/>
      <c r="I1876" s="12"/>
      <c r="J1876" s="13"/>
      <c r="K1876" s="14"/>
      <c r="L1876" s="15"/>
      <c r="M1876" s="16"/>
      <c r="N1876" s="16"/>
      <c r="O1876" s="12"/>
      <c r="P1876" s="12"/>
      <c r="Q1876" s="12"/>
      <c r="R1876" s="18" t="b">
        <v>0</v>
      </c>
      <c r="S1876" s="18" t="b">
        <v>0</v>
      </c>
      <c r="T1876" s="18" t="b">
        <v>0</v>
      </c>
      <c r="U1876" s="18" t="b">
        <v>0</v>
      </c>
    </row>
    <row r="1877" spans="1:21" ht="12.75">
      <c r="A1877" s="8"/>
      <c r="B1877" s="19"/>
      <c r="C1877" s="22"/>
      <c r="D1877" s="10"/>
      <c r="E1877" s="11"/>
      <c r="F1877" s="23"/>
      <c r="G1877" s="23"/>
      <c r="H1877" s="12"/>
      <c r="I1877" s="12"/>
      <c r="J1877" s="13"/>
      <c r="K1877" s="14"/>
      <c r="L1877" s="15"/>
      <c r="M1877" s="16"/>
      <c r="N1877" s="16"/>
      <c r="O1877" s="12"/>
      <c r="P1877" s="12"/>
      <c r="Q1877" s="12"/>
      <c r="R1877" s="18" t="b">
        <v>0</v>
      </c>
      <c r="S1877" s="18" t="b">
        <v>0</v>
      </c>
      <c r="T1877" s="18" t="b">
        <v>0</v>
      </c>
      <c r="U1877" s="18" t="b">
        <v>0</v>
      </c>
    </row>
    <row r="1878" spans="1:21" ht="12.75">
      <c r="A1878" s="8"/>
      <c r="B1878" s="19"/>
      <c r="C1878" s="22"/>
      <c r="D1878" s="10"/>
      <c r="E1878" s="11"/>
      <c r="F1878" s="23"/>
      <c r="G1878" s="23"/>
      <c r="H1878" s="12"/>
      <c r="I1878" s="12"/>
      <c r="J1878" s="13"/>
      <c r="K1878" s="14"/>
      <c r="L1878" s="15"/>
      <c r="M1878" s="16"/>
      <c r="N1878" s="16"/>
      <c r="O1878" s="12"/>
      <c r="P1878" s="12"/>
      <c r="Q1878" s="12"/>
      <c r="R1878" s="18" t="b">
        <v>0</v>
      </c>
      <c r="S1878" s="18" t="b">
        <v>0</v>
      </c>
      <c r="T1878" s="18" t="b">
        <v>0</v>
      </c>
      <c r="U1878" s="18" t="b">
        <v>0</v>
      </c>
    </row>
    <row r="1879" spans="1:21" ht="12.75">
      <c r="A1879" s="8"/>
      <c r="B1879" s="19"/>
      <c r="C1879" s="22"/>
      <c r="D1879" s="10"/>
      <c r="E1879" s="11"/>
      <c r="F1879" s="23"/>
      <c r="G1879" s="23"/>
      <c r="H1879" s="12"/>
      <c r="I1879" s="12"/>
      <c r="J1879" s="13"/>
      <c r="K1879" s="14"/>
      <c r="L1879" s="15"/>
      <c r="M1879" s="16"/>
      <c r="N1879" s="16"/>
      <c r="O1879" s="12"/>
      <c r="P1879" s="12"/>
      <c r="Q1879" s="12"/>
      <c r="R1879" s="18" t="b">
        <v>0</v>
      </c>
      <c r="S1879" s="18" t="b">
        <v>0</v>
      </c>
      <c r="T1879" s="18" t="b">
        <v>0</v>
      </c>
      <c r="U1879" s="18" t="b">
        <v>0</v>
      </c>
    </row>
    <row r="1880" spans="1:21" ht="12.75">
      <c r="A1880" s="8"/>
      <c r="B1880" s="19"/>
      <c r="C1880" s="22"/>
      <c r="D1880" s="10"/>
      <c r="E1880" s="11"/>
      <c r="F1880" s="23"/>
      <c r="G1880" s="23"/>
      <c r="H1880" s="12"/>
      <c r="I1880" s="12"/>
      <c r="J1880" s="13"/>
      <c r="K1880" s="14"/>
      <c r="L1880" s="15"/>
      <c r="M1880" s="16"/>
      <c r="N1880" s="16"/>
      <c r="O1880" s="12"/>
      <c r="P1880" s="12"/>
      <c r="Q1880" s="12"/>
      <c r="R1880" s="18" t="b">
        <v>0</v>
      </c>
      <c r="S1880" s="18" t="b">
        <v>0</v>
      </c>
      <c r="T1880" s="18" t="b">
        <v>0</v>
      </c>
      <c r="U1880" s="18" t="b">
        <v>0</v>
      </c>
    </row>
    <row r="1881" spans="1:21" ht="12.75">
      <c r="A1881" s="8"/>
      <c r="B1881" s="19"/>
      <c r="C1881" s="22"/>
      <c r="D1881" s="10"/>
      <c r="E1881" s="11"/>
      <c r="F1881" s="23"/>
      <c r="G1881" s="23"/>
      <c r="H1881" s="12"/>
      <c r="I1881" s="12"/>
      <c r="J1881" s="13"/>
      <c r="K1881" s="14"/>
      <c r="L1881" s="15"/>
      <c r="M1881" s="16"/>
      <c r="N1881" s="16"/>
      <c r="O1881" s="12"/>
      <c r="P1881" s="12"/>
      <c r="Q1881" s="12"/>
      <c r="R1881" s="18" t="b">
        <v>0</v>
      </c>
      <c r="S1881" s="18" t="b">
        <v>0</v>
      </c>
      <c r="T1881" s="18" t="b">
        <v>0</v>
      </c>
      <c r="U1881" s="18" t="b">
        <v>0</v>
      </c>
    </row>
    <row r="1882" spans="1:21" ht="12.75">
      <c r="A1882" s="8"/>
      <c r="B1882" s="19"/>
      <c r="C1882" s="22"/>
      <c r="D1882" s="10"/>
      <c r="E1882" s="11"/>
      <c r="F1882" s="23"/>
      <c r="G1882" s="23"/>
      <c r="H1882" s="12"/>
      <c r="I1882" s="12"/>
      <c r="J1882" s="13"/>
      <c r="K1882" s="14"/>
      <c r="L1882" s="15"/>
      <c r="M1882" s="16"/>
      <c r="N1882" s="16"/>
      <c r="O1882" s="12"/>
      <c r="P1882" s="12"/>
      <c r="Q1882" s="12"/>
      <c r="R1882" s="18" t="b">
        <v>0</v>
      </c>
      <c r="S1882" s="18" t="b">
        <v>0</v>
      </c>
      <c r="T1882" s="18" t="b">
        <v>0</v>
      </c>
      <c r="U1882" s="18" t="b">
        <v>0</v>
      </c>
    </row>
    <row r="1883" spans="1:21" ht="12.75">
      <c r="A1883" s="8"/>
      <c r="B1883" s="19"/>
      <c r="C1883" s="22"/>
      <c r="D1883" s="10"/>
      <c r="E1883" s="11"/>
      <c r="F1883" s="23"/>
      <c r="G1883" s="23"/>
      <c r="H1883" s="12"/>
      <c r="I1883" s="12"/>
      <c r="J1883" s="13"/>
      <c r="K1883" s="14"/>
      <c r="L1883" s="15"/>
      <c r="M1883" s="16"/>
      <c r="N1883" s="16"/>
      <c r="O1883" s="12"/>
      <c r="P1883" s="12"/>
      <c r="Q1883" s="12"/>
      <c r="R1883" s="18" t="b">
        <v>0</v>
      </c>
      <c r="S1883" s="18" t="b">
        <v>0</v>
      </c>
      <c r="T1883" s="18" t="b">
        <v>0</v>
      </c>
      <c r="U1883" s="18" t="b">
        <v>0</v>
      </c>
    </row>
    <row r="1884" spans="1:21" ht="12.75">
      <c r="A1884" s="8"/>
      <c r="B1884" s="19"/>
      <c r="C1884" s="22"/>
      <c r="D1884" s="10"/>
      <c r="E1884" s="11"/>
      <c r="F1884" s="23"/>
      <c r="G1884" s="23"/>
      <c r="H1884" s="12"/>
      <c r="I1884" s="12"/>
      <c r="J1884" s="13"/>
      <c r="K1884" s="14"/>
      <c r="L1884" s="15"/>
      <c r="M1884" s="16"/>
      <c r="N1884" s="16"/>
      <c r="O1884" s="12"/>
      <c r="P1884" s="12"/>
      <c r="Q1884" s="12"/>
      <c r="R1884" s="18" t="b">
        <v>0</v>
      </c>
      <c r="S1884" s="18" t="b">
        <v>0</v>
      </c>
      <c r="T1884" s="18" t="b">
        <v>0</v>
      </c>
      <c r="U1884" s="18" t="b">
        <v>0</v>
      </c>
    </row>
    <row r="1885" spans="1:21" ht="12.75">
      <c r="A1885" s="8"/>
      <c r="B1885" s="19"/>
      <c r="C1885" s="22"/>
      <c r="D1885" s="10"/>
      <c r="E1885" s="11"/>
      <c r="F1885" s="23"/>
      <c r="G1885" s="23"/>
      <c r="H1885" s="12"/>
      <c r="I1885" s="12"/>
      <c r="J1885" s="13"/>
      <c r="K1885" s="14"/>
      <c r="L1885" s="15"/>
      <c r="M1885" s="16"/>
      <c r="N1885" s="16"/>
      <c r="O1885" s="12"/>
      <c r="P1885" s="12"/>
      <c r="Q1885" s="12"/>
      <c r="R1885" s="18" t="b">
        <v>0</v>
      </c>
      <c r="S1885" s="18" t="b">
        <v>0</v>
      </c>
      <c r="T1885" s="18" t="b">
        <v>0</v>
      </c>
      <c r="U1885" s="18" t="b">
        <v>0</v>
      </c>
    </row>
    <row r="1886" spans="1:21" ht="12.75">
      <c r="A1886" s="8"/>
      <c r="B1886" s="19"/>
      <c r="C1886" s="22"/>
      <c r="D1886" s="10"/>
      <c r="E1886" s="11"/>
      <c r="F1886" s="23"/>
      <c r="G1886" s="23"/>
      <c r="H1886" s="12"/>
      <c r="I1886" s="12"/>
      <c r="J1886" s="13"/>
      <c r="K1886" s="14"/>
      <c r="L1886" s="15"/>
      <c r="M1886" s="16"/>
      <c r="N1886" s="16"/>
      <c r="O1886" s="12"/>
      <c r="P1886" s="12"/>
      <c r="Q1886" s="12"/>
      <c r="R1886" s="18" t="b">
        <v>0</v>
      </c>
      <c r="S1886" s="18" t="b">
        <v>0</v>
      </c>
      <c r="T1886" s="18" t="b">
        <v>0</v>
      </c>
      <c r="U1886" s="18" t="b">
        <v>0</v>
      </c>
    </row>
    <row r="1887" spans="1:21" ht="12.75">
      <c r="A1887" s="8"/>
      <c r="B1887" s="19"/>
      <c r="C1887" s="22"/>
      <c r="D1887" s="10"/>
      <c r="E1887" s="11"/>
      <c r="F1887" s="23"/>
      <c r="G1887" s="23"/>
      <c r="H1887" s="12"/>
      <c r="I1887" s="12"/>
      <c r="J1887" s="13"/>
      <c r="K1887" s="14"/>
      <c r="L1887" s="15"/>
      <c r="M1887" s="16"/>
      <c r="N1887" s="16"/>
      <c r="O1887" s="12"/>
      <c r="P1887" s="12"/>
      <c r="Q1887" s="12"/>
      <c r="R1887" s="18" t="b">
        <v>0</v>
      </c>
      <c r="S1887" s="18" t="b">
        <v>0</v>
      </c>
      <c r="T1887" s="18" t="b">
        <v>0</v>
      </c>
      <c r="U1887" s="18" t="b">
        <v>0</v>
      </c>
    </row>
    <row r="1888" spans="1:21" ht="12.75">
      <c r="A1888" s="8"/>
      <c r="B1888" s="19"/>
      <c r="C1888" s="22"/>
      <c r="D1888" s="10"/>
      <c r="E1888" s="11"/>
      <c r="F1888" s="23"/>
      <c r="G1888" s="23"/>
      <c r="H1888" s="12"/>
      <c r="I1888" s="12"/>
      <c r="J1888" s="13"/>
      <c r="K1888" s="14"/>
      <c r="L1888" s="15"/>
      <c r="M1888" s="16"/>
      <c r="N1888" s="16"/>
      <c r="O1888" s="12"/>
      <c r="P1888" s="12"/>
      <c r="Q1888" s="12"/>
      <c r="R1888" s="18" t="b">
        <v>0</v>
      </c>
      <c r="S1888" s="18" t="b">
        <v>0</v>
      </c>
      <c r="T1888" s="18" t="b">
        <v>0</v>
      </c>
      <c r="U1888" s="18" t="b">
        <v>0</v>
      </c>
    </row>
    <row r="1889" spans="1:21" ht="12.75">
      <c r="A1889" s="8"/>
      <c r="B1889" s="19"/>
      <c r="C1889" s="22"/>
      <c r="D1889" s="10"/>
      <c r="E1889" s="11"/>
      <c r="F1889" s="23"/>
      <c r="G1889" s="23"/>
      <c r="H1889" s="12"/>
      <c r="I1889" s="12"/>
      <c r="J1889" s="13"/>
      <c r="K1889" s="14"/>
      <c r="L1889" s="15"/>
      <c r="M1889" s="16"/>
      <c r="N1889" s="16"/>
      <c r="O1889" s="12"/>
      <c r="P1889" s="12"/>
      <c r="Q1889" s="12"/>
      <c r="R1889" s="18" t="b">
        <v>0</v>
      </c>
      <c r="S1889" s="18" t="b">
        <v>0</v>
      </c>
      <c r="T1889" s="18" t="b">
        <v>0</v>
      </c>
      <c r="U1889" s="18" t="b">
        <v>0</v>
      </c>
    </row>
    <row r="1890" spans="1:21" ht="12.75">
      <c r="A1890" s="8"/>
      <c r="B1890" s="19"/>
      <c r="C1890" s="22"/>
      <c r="D1890" s="10"/>
      <c r="E1890" s="11"/>
      <c r="F1890" s="23"/>
      <c r="G1890" s="23"/>
      <c r="H1890" s="12"/>
      <c r="I1890" s="12"/>
      <c r="J1890" s="13"/>
      <c r="K1890" s="14"/>
      <c r="L1890" s="15"/>
      <c r="M1890" s="16"/>
      <c r="N1890" s="16"/>
      <c r="O1890" s="12"/>
      <c r="P1890" s="12"/>
      <c r="Q1890" s="12"/>
      <c r="R1890" s="18" t="b">
        <v>0</v>
      </c>
      <c r="S1890" s="18" t="b">
        <v>0</v>
      </c>
      <c r="T1890" s="18" t="b">
        <v>0</v>
      </c>
      <c r="U1890" s="18" t="b">
        <v>0</v>
      </c>
    </row>
    <row r="1891" spans="1:21" ht="12.75">
      <c r="A1891" s="8"/>
      <c r="B1891" s="19"/>
      <c r="C1891" s="22"/>
      <c r="D1891" s="10"/>
      <c r="E1891" s="11"/>
      <c r="F1891" s="23"/>
      <c r="G1891" s="23"/>
      <c r="H1891" s="12"/>
      <c r="I1891" s="12"/>
      <c r="J1891" s="13"/>
      <c r="K1891" s="14"/>
      <c r="L1891" s="15"/>
      <c r="M1891" s="16"/>
      <c r="N1891" s="16"/>
      <c r="O1891" s="12"/>
      <c r="P1891" s="12"/>
      <c r="Q1891" s="12"/>
      <c r="R1891" s="18" t="b">
        <v>0</v>
      </c>
      <c r="S1891" s="18" t="b">
        <v>0</v>
      </c>
      <c r="T1891" s="18" t="b">
        <v>0</v>
      </c>
      <c r="U1891" s="18" t="b">
        <v>0</v>
      </c>
    </row>
    <row r="1892" spans="1:21" ht="12.75">
      <c r="A1892" s="8"/>
      <c r="B1892" s="19"/>
      <c r="C1892" s="22"/>
      <c r="D1892" s="10"/>
      <c r="E1892" s="11"/>
      <c r="F1892" s="23"/>
      <c r="G1892" s="23"/>
      <c r="H1892" s="12"/>
      <c r="I1892" s="12"/>
      <c r="J1892" s="13"/>
      <c r="K1892" s="14"/>
      <c r="L1892" s="15"/>
      <c r="M1892" s="16"/>
      <c r="N1892" s="16"/>
      <c r="O1892" s="12"/>
      <c r="P1892" s="12"/>
      <c r="Q1892" s="12"/>
      <c r="R1892" s="18" t="b">
        <v>0</v>
      </c>
      <c r="S1892" s="18" t="b">
        <v>0</v>
      </c>
      <c r="T1892" s="18" t="b">
        <v>0</v>
      </c>
      <c r="U1892" s="18" t="b">
        <v>0</v>
      </c>
    </row>
    <row r="1893" spans="1:21" ht="12.75">
      <c r="A1893" s="8"/>
      <c r="B1893" s="19"/>
      <c r="C1893" s="22"/>
      <c r="D1893" s="10"/>
      <c r="E1893" s="11"/>
      <c r="F1893" s="23"/>
      <c r="G1893" s="23"/>
      <c r="H1893" s="12"/>
      <c r="I1893" s="12"/>
      <c r="J1893" s="13"/>
      <c r="K1893" s="14"/>
      <c r="L1893" s="15"/>
      <c r="M1893" s="16"/>
      <c r="N1893" s="16"/>
      <c r="O1893" s="12"/>
      <c r="P1893" s="12"/>
      <c r="Q1893" s="12"/>
      <c r="R1893" s="18" t="b">
        <v>0</v>
      </c>
      <c r="S1893" s="18" t="b">
        <v>0</v>
      </c>
      <c r="T1893" s="18" t="b">
        <v>0</v>
      </c>
      <c r="U1893" s="18" t="b">
        <v>0</v>
      </c>
    </row>
    <row r="1894" spans="1:21" ht="12.75">
      <c r="A1894" s="8"/>
      <c r="B1894" s="19"/>
      <c r="C1894" s="22"/>
      <c r="D1894" s="10"/>
      <c r="E1894" s="11"/>
      <c r="F1894" s="23"/>
      <c r="G1894" s="23"/>
      <c r="H1894" s="12"/>
      <c r="I1894" s="12"/>
      <c r="J1894" s="13"/>
      <c r="K1894" s="14"/>
      <c r="L1894" s="15"/>
      <c r="M1894" s="16"/>
      <c r="N1894" s="16"/>
      <c r="O1894" s="12"/>
      <c r="P1894" s="12"/>
      <c r="Q1894" s="12"/>
      <c r="R1894" s="18" t="b">
        <v>0</v>
      </c>
      <c r="S1894" s="18" t="b">
        <v>0</v>
      </c>
      <c r="T1894" s="18" t="b">
        <v>0</v>
      </c>
      <c r="U1894" s="18" t="b">
        <v>0</v>
      </c>
    </row>
    <row r="1895" spans="1:21" ht="12.75">
      <c r="A1895" s="8"/>
      <c r="B1895" s="19"/>
      <c r="C1895" s="22"/>
      <c r="D1895" s="10"/>
      <c r="E1895" s="11"/>
      <c r="F1895" s="23"/>
      <c r="G1895" s="23"/>
      <c r="H1895" s="12"/>
      <c r="I1895" s="12"/>
      <c r="J1895" s="13"/>
      <c r="K1895" s="14"/>
      <c r="L1895" s="15"/>
      <c r="M1895" s="16"/>
      <c r="N1895" s="16"/>
      <c r="O1895" s="12"/>
      <c r="P1895" s="12"/>
      <c r="Q1895" s="12"/>
      <c r="R1895" s="18" t="b">
        <v>0</v>
      </c>
      <c r="S1895" s="18" t="b">
        <v>0</v>
      </c>
      <c r="T1895" s="18" t="b">
        <v>0</v>
      </c>
      <c r="U1895" s="18" t="b">
        <v>0</v>
      </c>
    </row>
    <row r="1896" spans="1:21" ht="12.75">
      <c r="A1896" s="8"/>
      <c r="B1896" s="19"/>
      <c r="C1896" s="22"/>
      <c r="D1896" s="10"/>
      <c r="E1896" s="11"/>
      <c r="F1896" s="23"/>
      <c r="G1896" s="23"/>
      <c r="H1896" s="12"/>
      <c r="I1896" s="12"/>
      <c r="J1896" s="13"/>
      <c r="K1896" s="14"/>
      <c r="L1896" s="15"/>
      <c r="M1896" s="16"/>
      <c r="N1896" s="16"/>
      <c r="O1896" s="12"/>
      <c r="P1896" s="12"/>
      <c r="Q1896" s="12"/>
      <c r="R1896" s="18" t="b">
        <v>0</v>
      </c>
      <c r="S1896" s="18" t="b">
        <v>0</v>
      </c>
      <c r="T1896" s="18" t="b">
        <v>0</v>
      </c>
      <c r="U1896" s="18" t="b">
        <v>0</v>
      </c>
    </row>
    <row r="1897" spans="1:21" ht="12.75">
      <c r="A1897" s="8"/>
      <c r="B1897" s="19"/>
      <c r="C1897" s="22"/>
      <c r="D1897" s="10"/>
      <c r="E1897" s="11"/>
      <c r="F1897" s="23"/>
      <c r="G1897" s="23"/>
      <c r="H1897" s="12"/>
      <c r="I1897" s="12"/>
      <c r="J1897" s="13"/>
      <c r="K1897" s="14"/>
      <c r="L1897" s="15"/>
      <c r="M1897" s="16"/>
      <c r="N1897" s="16"/>
      <c r="O1897" s="12"/>
      <c r="P1897" s="12"/>
      <c r="Q1897" s="12"/>
      <c r="R1897" s="18" t="b">
        <v>0</v>
      </c>
      <c r="S1897" s="18" t="b">
        <v>0</v>
      </c>
      <c r="T1897" s="18" t="b">
        <v>0</v>
      </c>
      <c r="U1897" s="18" t="b">
        <v>0</v>
      </c>
    </row>
    <row r="1898" spans="1:21" ht="12.75">
      <c r="A1898" s="8"/>
      <c r="B1898" s="19"/>
      <c r="C1898" s="22"/>
      <c r="D1898" s="10"/>
      <c r="E1898" s="11"/>
      <c r="F1898" s="23"/>
      <c r="G1898" s="23"/>
      <c r="H1898" s="12"/>
      <c r="I1898" s="12"/>
      <c r="J1898" s="13"/>
      <c r="K1898" s="14"/>
      <c r="L1898" s="15"/>
      <c r="M1898" s="16"/>
      <c r="N1898" s="16"/>
      <c r="O1898" s="12"/>
      <c r="P1898" s="12"/>
      <c r="Q1898" s="12"/>
      <c r="R1898" s="18" t="b">
        <v>0</v>
      </c>
      <c r="S1898" s="18" t="b">
        <v>0</v>
      </c>
      <c r="T1898" s="18" t="b">
        <v>0</v>
      </c>
      <c r="U1898" s="18" t="b">
        <v>0</v>
      </c>
    </row>
    <row r="1899" spans="1:21" ht="12.75">
      <c r="A1899" s="8"/>
      <c r="B1899" s="19"/>
      <c r="C1899" s="22"/>
      <c r="D1899" s="10"/>
      <c r="E1899" s="11"/>
      <c r="F1899" s="23"/>
      <c r="G1899" s="23"/>
      <c r="H1899" s="12"/>
      <c r="I1899" s="12"/>
      <c r="J1899" s="13"/>
      <c r="K1899" s="14"/>
      <c r="L1899" s="15"/>
      <c r="M1899" s="16"/>
      <c r="N1899" s="16"/>
      <c r="O1899" s="12"/>
      <c r="P1899" s="12"/>
      <c r="Q1899" s="12"/>
      <c r="R1899" s="18" t="b">
        <v>0</v>
      </c>
      <c r="S1899" s="18" t="b">
        <v>0</v>
      </c>
      <c r="T1899" s="18" t="b">
        <v>0</v>
      </c>
      <c r="U1899" s="18" t="b">
        <v>0</v>
      </c>
    </row>
    <row r="1900" spans="1:21" ht="12.75">
      <c r="A1900" s="8"/>
      <c r="B1900" s="19"/>
      <c r="C1900" s="22"/>
      <c r="D1900" s="10"/>
      <c r="E1900" s="11"/>
      <c r="F1900" s="23"/>
      <c r="G1900" s="23"/>
      <c r="H1900" s="12"/>
      <c r="I1900" s="12"/>
      <c r="J1900" s="13"/>
      <c r="K1900" s="14"/>
      <c r="L1900" s="15"/>
      <c r="M1900" s="16"/>
      <c r="N1900" s="16"/>
      <c r="O1900" s="12"/>
      <c r="P1900" s="12"/>
      <c r="Q1900" s="12"/>
      <c r="R1900" s="18" t="b">
        <v>0</v>
      </c>
      <c r="S1900" s="18" t="b">
        <v>0</v>
      </c>
      <c r="T1900" s="18" t="b">
        <v>0</v>
      </c>
      <c r="U1900" s="18" t="b">
        <v>0</v>
      </c>
    </row>
    <row r="1901" spans="1:21" ht="12.75">
      <c r="A1901" s="8"/>
      <c r="B1901" s="19"/>
      <c r="C1901" s="22"/>
      <c r="D1901" s="10"/>
      <c r="E1901" s="11"/>
      <c r="F1901" s="23"/>
      <c r="G1901" s="23"/>
      <c r="H1901" s="12"/>
      <c r="I1901" s="12"/>
      <c r="J1901" s="13"/>
      <c r="K1901" s="14"/>
      <c r="L1901" s="15"/>
      <c r="M1901" s="16"/>
      <c r="N1901" s="16"/>
      <c r="O1901" s="12"/>
      <c r="P1901" s="12"/>
      <c r="Q1901" s="12"/>
      <c r="R1901" s="18" t="b">
        <v>0</v>
      </c>
      <c r="S1901" s="18" t="b">
        <v>0</v>
      </c>
      <c r="T1901" s="18" t="b">
        <v>0</v>
      </c>
      <c r="U1901" s="18" t="b">
        <v>0</v>
      </c>
    </row>
    <row r="1902" spans="1:21" ht="12.75">
      <c r="A1902" s="8"/>
      <c r="B1902" s="19"/>
      <c r="C1902" s="22"/>
      <c r="D1902" s="10"/>
      <c r="E1902" s="11"/>
      <c r="F1902" s="23"/>
      <c r="G1902" s="23"/>
      <c r="H1902" s="12"/>
      <c r="I1902" s="12"/>
      <c r="J1902" s="13"/>
      <c r="K1902" s="14"/>
      <c r="L1902" s="15"/>
      <c r="M1902" s="16"/>
      <c r="N1902" s="16"/>
      <c r="O1902" s="12"/>
      <c r="P1902" s="12"/>
      <c r="Q1902" s="12"/>
      <c r="R1902" s="18" t="b">
        <v>0</v>
      </c>
      <c r="S1902" s="18" t="b">
        <v>0</v>
      </c>
      <c r="T1902" s="18" t="b">
        <v>0</v>
      </c>
      <c r="U1902" s="18" t="b">
        <v>0</v>
      </c>
    </row>
    <row r="1903" spans="1:21" ht="12.75">
      <c r="A1903" s="8"/>
      <c r="B1903" s="19"/>
      <c r="C1903" s="22"/>
      <c r="D1903" s="10"/>
      <c r="E1903" s="11"/>
      <c r="F1903" s="23"/>
      <c r="G1903" s="23"/>
      <c r="H1903" s="12"/>
      <c r="I1903" s="12"/>
      <c r="J1903" s="13"/>
      <c r="K1903" s="14"/>
      <c r="L1903" s="15"/>
      <c r="M1903" s="16"/>
      <c r="N1903" s="16"/>
      <c r="O1903" s="12"/>
      <c r="P1903" s="12"/>
      <c r="Q1903" s="12"/>
      <c r="R1903" s="18" t="b">
        <v>0</v>
      </c>
      <c r="S1903" s="18" t="b">
        <v>0</v>
      </c>
      <c r="T1903" s="18" t="b">
        <v>0</v>
      </c>
      <c r="U1903" s="18" t="b">
        <v>0</v>
      </c>
    </row>
    <row r="1904" spans="1:21" ht="12.75">
      <c r="A1904" s="8"/>
      <c r="B1904" s="19"/>
      <c r="C1904" s="22"/>
      <c r="D1904" s="10"/>
      <c r="E1904" s="11"/>
      <c r="F1904" s="23"/>
      <c r="G1904" s="23"/>
      <c r="H1904" s="12"/>
      <c r="I1904" s="12"/>
      <c r="J1904" s="13"/>
      <c r="K1904" s="14"/>
      <c r="L1904" s="15"/>
      <c r="M1904" s="16"/>
      <c r="N1904" s="16"/>
      <c r="O1904" s="12"/>
      <c r="P1904" s="12"/>
      <c r="Q1904" s="12"/>
      <c r="R1904" s="18" t="b">
        <v>0</v>
      </c>
      <c r="S1904" s="18" t="b">
        <v>0</v>
      </c>
      <c r="T1904" s="18" t="b">
        <v>0</v>
      </c>
      <c r="U1904" s="18" t="b">
        <v>0</v>
      </c>
    </row>
    <row r="1905" spans="1:21" ht="12.75">
      <c r="A1905" s="8"/>
      <c r="B1905" s="19"/>
      <c r="C1905" s="22"/>
      <c r="D1905" s="10"/>
      <c r="E1905" s="11"/>
      <c r="F1905" s="23"/>
      <c r="G1905" s="23"/>
      <c r="H1905" s="12"/>
      <c r="I1905" s="12"/>
      <c r="J1905" s="13"/>
      <c r="K1905" s="14"/>
      <c r="L1905" s="15"/>
      <c r="M1905" s="16"/>
      <c r="N1905" s="16"/>
      <c r="O1905" s="12"/>
      <c r="P1905" s="12"/>
      <c r="Q1905" s="12"/>
      <c r="R1905" s="18" t="b">
        <v>0</v>
      </c>
      <c r="S1905" s="18" t="b">
        <v>0</v>
      </c>
      <c r="T1905" s="18" t="b">
        <v>0</v>
      </c>
      <c r="U1905" s="18" t="b">
        <v>0</v>
      </c>
    </row>
    <row r="1906" spans="1:21" ht="12.75">
      <c r="A1906" s="8"/>
      <c r="B1906" s="19"/>
      <c r="C1906" s="22"/>
      <c r="D1906" s="10"/>
      <c r="E1906" s="11"/>
      <c r="F1906" s="23"/>
      <c r="G1906" s="23"/>
      <c r="H1906" s="12"/>
      <c r="I1906" s="12"/>
      <c r="J1906" s="13"/>
      <c r="K1906" s="14"/>
      <c r="L1906" s="15"/>
      <c r="M1906" s="16"/>
      <c r="N1906" s="16"/>
      <c r="O1906" s="12"/>
      <c r="P1906" s="12"/>
      <c r="Q1906" s="12"/>
      <c r="R1906" s="18" t="b">
        <v>0</v>
      </c>
      <c r="S1906" s="18" t="b">
        <v>0</v>
      </c>
      <c r="T1906" s="18" t="b">
        <v>0</v>
      </c>
      <c r="U1906" s="18" t="b">
        <v>0</v>
      </c>
    </row>
    <row r="1907" spans="1:21" ht="12.75">
      <c r="A1907" s="8"/>
      <c r="B1907" s="19"/>
      <c r="C1907" s="22"/>
      <c r="D1907" s="10"/>
      <c r="E1907" s="11"/>
      <c r="F1907" s="23"/>
      <c r="G1907" s="23"/>
      <c r="H1907" s="12"/>
      <c r="I1907" s="12"/>
      <c r="J1907" s="13"/>
      <c r="K1907" s="14"/>
      <c r="L1907" s="15"/>
      <c r="M1907" s="16"/>
      <c r="N1907" s="16"/>
      <c r="O1907" s="12"/>
      <c r="P1907" s="12"/>
      <c r="Q1907" s="12"/>
      <c r="R1907" s="18" t="b">
        <v>0</v>
      </c>
      <c r="S1907" s="18" t="b">
        <v>0</v>
      </c>
      <c r="T1907" s="18" t="b">
        <v>0</v>
      </c>
      <c r="U1907" s="18" t="b">
        <v>0</v>
      </c>
    </row>
    <row r="1908" spans="1:21" ht="12.75">
      <c r="A1908" s="8"/>
      <c r="B1908" s="19"/>
      <c r="C1908" s="22"/>
      <c r="D1908" s="10"/>
      <c r="E1908" s="11"/>
      <c r="F1908" s="23"/>
      <c r="G1908" s="23"/>
      <c r="H1908" s="12"/>
      <c r="I1908" s="12"/>
      <c r="J1908" s="13"/>
      <c r="K1908" s="14"/>
      <c r="L1908" s="15"/>
      <c r="M1908" s="16"/>
      <c r="N1908" s="16"/>
      <c r="O1908" s="12"/>
      <c r="P1908" s="12"/>
      <c r="Q1908" s="12"/>
      <c r="R1908" s="18" t="b">
        <v>0</v>
      </c>
      <c r="S1908" s="18" t="b">
        <v>0</v>
      </c>
      <c r="T1908" s="18" t="b">
        <v>0</v>
      </c>
      <c r="U1908" s="18" t="b">
        <v>0</v>
      </c>
    </row>
    <row r="1909" spans="1:21" ht="12.75">
      <c r="A1909" s="8"/>
      <c r="B1909" s="19"/>
      <c r="C1909" s="22"/>
      <c r="D1909" s="10"/>
      <c r="E1909" s="11"/>
      <c r="F1909" s="23"/>
      <c r="G1909" s="23"/>
      <c r="H1909" s="12"/>
      <c r="I1909" s="12"/>
      <c r="J1909" s="13"/>
      <c r="K1909" s="14"/>
      <c r="L1909" s="15"/>
      <c r="M1909" s="16"/>
      <c r="N1909" s="16"/>
      <c r="O1909" s="12"/>
      <c r="P1909" s="12"/>
      <c r="Q1909" s="12"/>
      <c r="R1909" s="18" t="b">
        <v>0</v>
      </c>
      <c r="S1909" s="18" t="b">
        <v>0</v>
      </c>
      <c r="T1909" s="18" t="b">
        <v>0</v>
      </c>
      <c r="U1909" s="18" t="b">
        <v>0</v>
      </c>
    </row>
    <row r="1910" spans="1:21" ht="12.75">
      <c r="A1910" s="8"/>
      <c r="B1910" s="19"/>
      <c r="C1910" s="22"/>
      <c r="D1910" s="10"/>
      <c r="E1910" s="11"/>
      <c r="F1910" s="23"/>
      <c r="G1910" s="23"/>
      <c r="H1910" s="12"/>
      <c r="I1910" s="12"/>
      <c r="J1910" s="13"/>
      <c r="K1910" s="14"/>
      <c r="L1910" s="15"/>
      <c r="M1910" s="16"/>
      <c r="N1910" s="16"/>
      <c r="O1910" s="12"/>
      <c r="P1910" s="12"/>
      <c r="Q1910" s="12"/>
      <c r="R1910" s="18" t="b">
        <v>0</v>
      </c>
      <c r="S1910" s="18" t="b">
        <v>0</v>
      </c>
      <c r="T1910" s="18" t="b">
        <v>0</v>
      </c>
      <c r="U1910" s="18" t="b">
        <v>0</v>
      </c>
    </row>
    <row r="1911" spans="1:21" ht="12.75">
      <c r="A1911" s="8"/>
      <c r="B1911" s="19"/>
      <c r="C1911" s="22"/>
      <c r="D1911" s="10"/>
      <c r="E1911" s="11"/>
      <c r="F1911" s="23"/>
      <c r="G1911" s="23"/>
      <c r="H1911" s="12"/>
      <c r="I1911" s="12"/>
      <c r="J1911" s="13"/>
      <c r="K1911" s="14"/>
      <c r="L1911" s="15"/>
      <c r="M1911" s="16"/>
      <c r="N1911" s="16"/>
      <c r="O1911" s="12"/>
      <c r="P1911" s="12"/>
      <c r="Q1911" s="12"/>
      <c r="R1911" s="18" t="b">
        <v>0</v>
      </c>
      <c r="S1911" s="18" t="b">
        <v>0</v>
      </c>
      <c r="T1911" s="18" t="b">
        <v>0</v>
      </c>
      <c r="U1911" s="18" t="b">
        <v>0</v>
      </c>
    </row>
    <row r="1912" spans="1:21" ht="12.75">
      <c r="A1912" s="8"/>
      <c r="B1912" s="19"/>
      <c r="C1912" s="22"/>
      <c r="D1912" s="10"/>
      <c r="E1912" s="11"/>
      <c r="F1912" s="23"/>
      <c r="G1912" s="23"/>
      <c r="H1912" s="12"/>
      <c r="I1912" s="12"/>
      <c r="J1912" s="13"/>
      <c r="K1912" s="14"/>
      <c r="L1912" s="15"/>
      <c r="M1912" s="16"/>
      <c r="N1912" s="16"/>
      <c r="O1912" s="12"/>
      <c r="P1912" s="12"/>
      <c r="Q1912" s="12"/>
      <c r="R1912" s="18" t="b">
        <v>0</v>
      </c>
      <c r="S1912" s="18" t="b">
        <v>0</v>
      </c>
      <c r="T1912" s="18" t="b">
        <v>0</v>
      </c>
      <c r="U1912" s="18" t="b">
        <v>0</v>
      </c>
    </row>
    <row r="1913" spans="1:21" ht="12.75">
      <c r="A1913" s="8"/>
      <c r="B1913" s="19"/>
      <c r="C1913" s="22"/>
      <c r="D1913" s="10"/>
      <c r="E1913" s="11"/>
      <c r="F1913" s="23"/>
      <c r="G1913" s="23"/>
      <c r="H1913" s="12"/>
      <c r="I1913" s="12"/>
      <c r="J1913" s="13"/>
      <c r="K1913" s="14"/>
      <c r="L1913" s="15"/>
      <c r="M1913" s="16"/>
      <c r="N1913" s="16"/>
      <c r="O1913" s="12"/>
      <c r="P1913" s="12"/>
      <c r="Q1913" s="12"/>
      <c r="R1913" s="18" t="b">
        <v>0</v>
      </c>
      <c r="S1913" s="18" t="b">
        <v>0</v>
      </c>
      <c r="T1913" s="18" t="b">
        <v>0</v>
      </c>
      <c r="U1913" s="18" t="b">
        <v>0</v>
      </c>
    </row>
    <row r="1914" spans="1:21" ht="12.75">
      <c r="A1914" s="8"/>
      <c r="B1914" s="19"/>
      <c r="C1914" s="22"/>
      <c r="D1914" s="10"/>
      <c r="E1914" s="11"/>
      <c r="F1914" s="23"/>
      <c r="G1914" s="23"/>
      <c r="H1914" s="12"/>
      <c r="I1914" s="12"/>
      <c r="J1914" s="13"/>
      <c r="K1914" s="14"/>
      <c r="L1914" s="15"/>
      <c r="M1914" s="16"/>
      <c r="N1914" s="16"/>
      <c r="O1914" s="12"/>
      <c r="P1914" s="12"/>
      <c r="Q1914" s="12"/>
      <c r="R1914" s="18" t="b">
        <v>0</v>
      </c>
      <c r="S1914" s="18" t="b">
        <v>0</v>
      </c>
      <c r="T1914" s="18" t="b">
        <v>0</v>
      </c>
      <c r="U1914" s="18" t="b">
        <v>0</v>
      </c>
    </row>
    <row r="1915" spans="1:21" ht="12.75">
      <c r="A1915" s="8"/>
      <c r="B1915" s="19"/>
      <c r="C1915" s="22"/>
      <c r="D1915" s="10"/>
      <c r="E1915" s="11"/>
      <c r="F1915" s="23"/>
      <c r="G1915" s="23"/>
      <c r="H1915" s="12"/>
      <c r="I1915" s="12"/>
      <c r="J1915" s="13"/>
      <c r="K1915" s="14"/>
      <c r="L1915" s="15"/>
      <c r="M1915" s="16"/>
      <c r="N1915" s="16"/>
      <c r="O1915" s="12"/>
      <c r="P1915" s="12"/>
      <c r="Q1915" s="12"/>
      <c r="R1915" s="18" t="b">
        <v>0</v>
      </c>
      <c r="S1915" s="18" t="b">
        <v>0</v>
      </c>
      <c r="T1915" s="18" t="b">
        <v>0</v>
      </c>
      <c r="U1915" s="18" t="b">
        <v>0</v>
      </c>
    </row>
    <row r="1916" spans="1:21" ht="12.75">
      <c r="A1916" s="8"/>
      <c r="B1916" s="19"/>
      <c r="C1916" s="22"/>
      <c r="D1916" s="10"/>
      <c r="E1916" s="11"/>
      <c r="F1916" s="23"/>
      <c r="G1916" s="23"/>
      <c r="H1916" s="12"/>
      <c r="I1916" s="12"/>
      <c r="J1916" s="13"/>
      <c r="K1916" s="14"/>
      <c r="L1916" s="15"/>
      <c r="M1916" s="16"/>
      <c r="N1916" s="16"/>
      <c r="O1916" s="12"/>
      <c r="P1916" s="12"/>
      <c r="Q1916" s="12"/>
      <c r="R1916" s="18" t="b">
        <v>0</v>
      </c>
      <c r="S1916" s="18" t="b">
        <v>0</v>
      </c>
      <c r="T1916" s="18" t="b">
        <v>0</v>
      </c>
      <c r="U1916" s="18" t="b">
        <v>0</v>
      </c>
    </row>
    <row r="1917" spans="1:21" ht="12.75">
      <c r="A1917" s="8"/>
      <c r="B1917" s="19"/>
      <c r="C1917" s="22"/>
      <c r="D1917" s="10"/>
      <c r="E1917" s="11"/>
      <c r="F1917" s="23"/>
      <c r="G1917" s="23"/>
      <c r="H1917" s="12"/>
      <c r="I1917" s="12"/>
      <c r="J1917" s="13"/>
      <c r="K1917" s="14"/>
      <c r="L1917" s="15"/>
      <c r="M1917" s="16"/>
      <c r="N1917" s="16"/>
      <c r="O1917" s="12"/>
      <c r="P1917" s="12"/>
      <c r="Q1917" s="12"/>
      <c r="R1917" s="18" t="b">
        <v>0</v>
      </c>
      <c r="S1917" s="18" t="b">
        <v>0</v>
      </c>
      <c r="T1917" s="18" t="b">
        <v>0</v>
      </c>
      <c r="U1917" s="18" t="b">
        <v>0</v>
      </c>
    </row>
    <row r="1918" spans="1:21" ht="12.75">
      <c r="A1918" s="8"/>
      <c r="B1918" s="19"/>
      <c r="C1918" s="22"/>
      <c r="D1918" s="10"/>
      <c r="E1918" s="11"/>
      <c r="F1918" s="23"/>
      <c r="G1918" s="23"/>
      <c r="H1918" s="12"/>
      <c r="I1918" s="12"/>
      <c r="J1918" s="13"/>
      <c r="K1918" s="14"/>
      <c r="L1918" s="15"/>
      <c r="M1918" s="16"/>
      <c r="N1918" s="16"/>
      <c r="O1918" s="12"/>
      <c r="P1918" s="12"/>
      <c r="Q1918" s="12"/>
      <c r="R1918" s="18" t="b">
        <v>0</v>
      </c>
      <c r="S1918" s="18" t="b">
        <v>0</v>
      </c>
      <c r="T1918" s="18" t="b">
        <v>0</v>
      </c>
      <c r="U1918" s="18" t="b">
        <v>0</v>
      </c>
    </row>
    <row r="1919" spans="1:21" ht="12.75">
      <c r="A1919" s="8"/>
      <c r="B1919" s="19"/>
      <c r="C1919" s="22"/>
      <c r="D1919" s="10"/>
      <c r="E1919" s="11"/>
      <c r="F1919" s="23"/>
      <c r="G1919" s="23"/>
      <c r="H1919" s="12"/>
      <c r="I1919" s="12"/>
      <c r="J1919" s="13"/>
      <c r="K1919" s="14"/>
      <c r="L1919" s="15"/>
      <c r="M1919" s="16"/>
      <c r="N1919" s="16"/>
      <c r="O1919" s="12"/>
      <c r="P1919" s="12"/>
      <c r="Q1919" s="12"/>
      <c r="R1919" s="18" t="b">
        <v>0</v>
      </c>
      <c r="S1919" s="18" t="b">
        <v>0</v>
      </c>
      <c r="T1919" s="18" t="b">
        <v>0</v>
      </c>
      <c r="U1919" s="18" t="b">
        <v>0</v>
      </c>
    </row>
    <row r="1920" spans="1:21" ht="12.75">
      <c r="A1920" s="8"/>
      <c r="B1920" s="19"/>
      <c r="C1920" s="22"/>
      <c r="D1920" s="10"/>
      <c r="E1920" s="11"/>
      <c r="F1920" s="23"/>
      <c r="G1920" s="23"/>
      <c r="H1920" s="12"/>
      <c r="I1920" s="12"/>
      <c r="J1920" s="13"/>
      <c r="K1920" s="14"/>
      <c r="L1920" s="15"/>
      <c r="M1920" s="16"/>
      <c r="N1920" s="16"/>
      <c r="O1920" s="12"/>
      <c r="P1920" s="12"/>
      <c r="Q1920" s="12"/>
      <c r="R1920" s="18" t="b">
        <v>0</v>
      </c>
      <c r="S1920" s="18" t="b">
        <v>0</v>
      </c>
      <c r="T1920" s="18" t="b">
        <v>0</v>
      </c>
      <c r="U1920" s="18" t="b">
        <v>0</v>
      </c>
    </row>
    <row r="1921" spans="1:21" ht="12.75">
      <c r="A1921" s="8"/>
      <c r="B1921" s="19"/>
      <c r="C1921" s="22"/>
      <c r="D1921" s="10"/>
      <c r="E1921" s="11"/>
      <c r="F1921" s="23"/>
      <c r="G1921" s="23"/>
      <c r="H1921" s="12"/>
      <c r="I1921" s="12"/>
      <c r="J1921" s="13"/>
      <c r="K1921" s="14"/>
      <c r="L1921" s="15"/>
      <c r="M1921" s="16"/>
      <c r="N1921" s="16"/>
      <c r="O1921" s="12"/>
      <c r="P1921" s="12"/>
      <c r="Q1921" s="12"/>
      <c r="R1921" s="18" t="b">
        <v>0</v>
      </c>
      <c r="S1921" s="18" t="b">
        <v>0</v>
      </c>
      <c r="T1921" s="18" t="b">
        <v>0</v>
      </c>
      <c r="U1921" s="18" t="b">
        <v>0</v>
      </c>
    </row>
    <row r="1922" spans="1:21" ht="12.75">
      <c r="A1922" s="8"/>
      <c r="B1922" s="19"/>
      <c r="C1922" s="22"/>
      <c r="D1922" s="10"/>
      <c r="E1922" s="11"/>
      <c r="F1922" s="23"/>
      <c r="G1922" s="23"/>
      <c r="H1922" s="12"/>
      <c r="I1922" s="12"/>
      <c r="J1922" s="13"/>
      <c r="K1922" s="14"/>
      <c r="L1922" s="15"/>
      <c r="M1922" s="16"/>
      <c r="N1922" s="16"/>
      <c r="O1922" s="12"/>
      <c r="P1922" s="12"/>
      <c r="Q1922" s="12"/>
      <c r="R1922" s="18" t="b">
        <v>0</v>
      </c>
      <c r="S1922" s="18" t="b">
        <v>0</v>
      </c>
      <c r="T1922" s="18" t="b">
        <v>0</v>
      </c>
      <c r="U1922" s="18" t="b">
        <v>0</v>
      </c>
    </row>
    <row r="1923" spans="1:21" ht="12.75">
      <c r="A1923" s="8"/>
      <c r="B1923" s="19"/>
      <c r="C1923" s="22"/>
      <c r="D1923" s="10"/>
      <c r="E1923" s="11"/>
      <c r="F1923" s="23"/>
      <c r="G1923" s="23"/>
      <c r="H1923" s="12"/>
      <c r="I1923" s="12"/>
      <c r="J1923" s="13"/>
      <c r="K1923" s="14"/>
      <c r="L1923" s="15"/>
      <c r="M1923" s="16"/>
      <c r="N1923" s="16"/>
      <c r="O1923" s="12"/>
      <c r="P1923" s="12"/>
      <c r="Q1923" s="12"/>
      <c r="R1923" s="18" t="b">
        <v>0</v>
      </c>
      <c r="S1923" s="18" t="b">
        <v>0</v>
      </c>
      <c r="T1923" s="18" t="b">
        <v>0</v>
      </c>
      <c r="U1923" s="18" t="b">
        <v>0</v>
      </c>
    </row>
    <row r="1924" spans="1:21" ht="12.75">
      <c r="A1924" s="8"/>
      <c r="B1924" s="19"/>
      <c r="C1924" s="22"/>
      <c r="D1924" s="10"/>
      <c r="E1924" s="11"/>
      <c r="F1924" s="23"/>
      <c r="G1924" s="23"/>
      <c r="H1924" s="12"/>
      <c r="I1924" s="12"/>
      <c r="J1924" s="13"/>
      <c r="K1924" s="14"/>
      <c r="L1924" s="15"/>
      <c r="M1924" s="16"/>
      <c r="N1924" s="16"/>
      <c r="O1924" s="12"/>
      <c r="P1924" s="12"/>
      <c r="Q1924" s="12"/>
      <c r="R1924" s="18" t="b">
        <v>0</v>
      </c>
      <c r="S1924" s="18" t="b">
        <v>0</v>
      </c>
      <c r="T1924" s="18" t="b">
        <v>0</v>
      </c>
      <c r="U1924" s="18" t="b">
        <v>0</v>
      </c>
    </row>
    <row r="1925" spans="1:21" ht="12.75">
      <c r="A1925" s="8"/>
      <c r="B1925" s="19"/>
      <c r="C1925" s="22"/>
      <c r="D1925" s="10"/>
      <c r="E1925" s="11"/>
      <c r="F1925" s="23"/>
      <c r="G1925" s="23"/>
      <c r="H1925" s="12"/>
      <c r="I1925" s="12"/>
      <c r="J1925" s="13"/>
      <c r="K1925" s="14"/>
      <c r="L1925" s="15"/>
      <c r="M1925" s="16"/>
      <c r="N1925" s="16"/>
      <c r="O1925" s="12"/>
      <c r="P1925" s="12"/>
      <c r="Q1925" s="12"/>
      <c r="R1925" s="18" t="b">
        <v>0</v>
      </c>
      <c r="S1925" s="18" t="b">
        <v>0</v>
      </c>
      <c r="T1925" s="18" t="b">
        <v>0</v>
      </c>
      <c r="U1925" s="18" t="b">
        <v>0</v>
      </c>
    </row>
    <row r="1926" spans="1:21" ht="12.75">
      <c r="A1926" s="8"/>
      <c r="B1926" s="19"/>
      <c r="C1926" s="22"/>
      <c r="D1926" s="10"/>
      <c r="E1926" s="11"/>
      <c r="F1926" s="23"/>
      <c r="G1926" s="23"/>
      <c r="H1926" s="12"/>
      <c r="I1926" s="12"/>
      <c r="J1926" s="13"/>
      <c r="K1926" s="14"/>
      <c r="L1926" s="15"/>
      <c r="M1926" s="16"/>
      <c r="N1926" s="16"/>
      <c r="O1926" s="12"/>
      <c r="P1926" s="12"/>
      <c r="Q1926" s="12"/>
      <c r="R1926" s="18" t="b">
        <v>0</v>
      </c>
      <c r="S1926" s="18" t="b">
        <v>0</v>
      </c>
      <c r="T1926" s="18" t="b">
        <v>0</v>
      </c>
      <c r="U1926" s="18" t="b">
        <v>0</v>
      </c>
    </row>
    <row r="1927" spans="1:21" ht="12.75">
      <c r="A1927" s="8"/>
      <c r="B1927" s="19"/>
      <c r="C1927" s="22"/>
      <c r="D1927" s="10"/>
      <c r="E1927" s="11"/>
      <c r="F1927" s="23"/>
      <c r="G1927" s="23"/>
      <c r="H1927" s="12"/>
      <c r="I1927" s="12"/>
      <c r="J1927" s="13"/>
      <c r="K1927" s="14"/>
      <c r="L1927" s="15"/>
      <c r="M1927" s="16"/>
      <c r="N1927" s="16"/>
      <c r="O1927" s="12"/>
      <c r="P1927" s="12"/>
      <c r="Q1927" s="12"/>
      <c r="R1927" s="18" t="b">
        <v>0</v>
      </c>
      <c r="S1927" s="18" t="b">
        <v>0</v>
      </c>
      <c r="T1927" s="18" t="b">
        <v>0</v>
      </c>
      <c r="U1927" s="18" t="b">
        <v>0</v>
      </c>
    </row>
    <row r="1928" spans="1:21" ht="12.75">
      <c r="A1928" s="8"/>
      <c r="B1928" s="19"/>
      <c r="C1928" s="22"/>
      <c r="D1928" s="10"/>
      <c r="E1928" s="11"/>
      <c r="F1928" s="23"/>
      <c r="G1928" s="23"/>
      <c r="H1928" s="12"/>
      <c r="I1928" s="12"/>
      <c r="J1928" s="13"/>
      <c r="K1928" s="14"/>
      <c r="L1928" s="15"/>
      <c r="M1928" s="16"/>
      <c r="N1928" s="16"/>
      <c r="O1928" s="12"/>
      <c r="P1928" s="12"/>
      <c r="Q1928" s="12"/>
      <c r="R1928" s="18" t="b">
        <v>0</v>
      </c>
      <c r="S1928" s="18" t="b">
        <v>0</v>
      </c>
      <c r="T1928" s="18" t="b">
        <v>0</v>
      </c>
      <c r="U1928" s="18" t="b">
        <v>0</v>
      </c>
    </row>
    <row r="1929" spans="1:21" ht="12.75">
      <c r="A1929" s="8"/>
      <c r="B1929" s="19"/>
      <c r="C1929" s="22"/>
      <c r="D1929" s="10"/>
      <c r="E1929" s="11"/>
      <c r="F1929" s="23"/>
      <c r="G1929" s="23"/>
      <c r="H1929" s="12"/>
      <c r="I1929" s="12"/>
      <c r="J1929" s="13"/>
      <c r="K1929" s="14"/>
      <c r="L1929" s="15"/>
      <c r="M1929" s="16"/>
      <c r="N1929" s="16"/>
      <c r="O1929" s="12"/>
      <c r="P1929" s="12"/>
      <c r="Q1929" s="12"/>
      <c r="R1929" s="18" t="b">
        <v>0</v>
      </c>
      <c r="S1929" s="18" t="b">
        <v>0</v>
      </c>
      <c r="T1929" s="18" t="b">
        <v>0</v>
      </c>
      <c r="U1929" s="18" t="b">
        <v>0</v>
      </c>
    </row>
    <row r="1930" spans="1:21" ht="12.75">
      <c r="A1930" s="8"/>
      <c r="B1930" s="19"/>
      <c r="C1930" s="22"/>
      <c r="D1930" s="10"/>
      <c r="E1930" s="11"/>
      <c r="F1930" s="23"/>
      <c r="G1930" s="23"/>
      <c r="H1930" s="12"/>
      <c r="I1930" s="12"/>
      <c r="J1930" s="13"/>
      <c r="K1930" s="14"/>
      <c r="L1930" s="15"/>
      <c r="M1930" s="16"/>
      <c r="N1930" s="16"/>
      <c r="O1930" s="12"/>
      <c r="P1930" s="12"/>
      <c r="Q1930" s="12"/>
      <c r="R1930" s="18" t="b">
        <v>0</v>
      </c>
      <c r="S1930" s="18" t="b">
        <v>0</v>
      </c>
      <c r="T1930" s="18" t="b">
        <v>0</v>
      </c>
      <c r="U1930" s="18" t="b">
        <v>0</v>
      </c>
    </row>
    <row r="1931" spans="1:21" ht="12.75">
      <c r="A1931" s="8"/>
      <c r="B1931" s="19"/>
      <c r="C1931" s="22"/>
      <c r="D1931" s="10"/>
      <c r="E1931" s="11"/>
      <c r="F1931" s="23"/>
      <c r="G1931" s="23"/>
      <c r="H1931" s="12"/>
      <c r="I1931" s="12"/>
      <c r="J1931" s="13"/>
      <c r="K1931" s="14"/>
      <c r="L1931" s="15"/>
      <c r="M1931" s="16"/>
      <c r="N1931" s="16"/>
      <c r="O1931" s="12"/>
      <c r="P1931" s="12"/>
      <c r="Q1931" s="12"/>
      <c r="R1931" s="18" t="b">
        <v>0</v>
      </c>
      <c r="S1931" s="18" t="b">
        <v>0</v>
      </c>
      <c r="T1931" s="18" t="b">
        <v>0</v>
      </c>
      <c r="U1931" s="18" t="b">
        <v>0</v>
      </c>
    </row>
    <row r="1932" spans="1:21" ht="12.75">
      <c r="A1932" s="8"/>
      <c r="B1932" s="19"/>
      <c r="C1932" s="22"/>
      <c r="D1932" s="10"/>
      <c r="E1932" s="11"/>
      <c r="F1932" s="23"/>
      <c r="G1932" s="23"/>
      <c r="H1932" s="12"/>
      <c r="I1932" s="12"/>
      <c r="J1932" s="13"/>
      <c r="K1932" s="14"/>
      <c r="L1932" s="15"/>
      <c r="M1932" s="16"/>
      <c r="N1932" s="16"/>
      <c r="O1932" s="12"/>
      <c r="P1932" s="12"/>
      <c r="Q1932" s="12"/>
      <c r="R1932" s="18" t="b">
        <v>0</v>
      </c>
      <c r="S1932" s="18" t="b">
        <v>0</v>
      </c>
      <c r="T1932" s="18" t="b">
        <v>0</v>
      </c>
      <c r="U1932" s="18" t="b">
        <v>0</v>
      </c>
    </row>
    <row r="1933" spans="1:21" ht="12.75">
      <c r="A1933" s="8"/>
      <c r="B1933" s="19"/>
      <c r="C1933" s="22"/>
      <c r="D1933" s="10"/>
      <c r="E1933" s="11"/>
      <c r="F1933" s="23"/>
      <c r="G1933" s="23"/>
      <c r="H1933" s="12"/>
      <c r="I1933" s="12"/>
      <c r="J1933" s="13"/>
      <c r="K1933" s="14"/>
      <c r="L1933" s="15"/>
      <c r="M1933" s="16"/>
      <c r="N1933" s="16"/>
      <c r="O1933" s="12"/>
      <c r="P1933" s="12"/>
      <c r="Q1933" s="12"/>
      <c r="R1933" s="18" t="b">
        <v>0</v>
      </c>
      <c r="S1933" s="18" t="b">
        <v>0</v>
      </c>
      <c r="T1933" s="18" t="b">
        <v>0</v>
      </c>
      <c r="U1933" s="18" t="b">
        <v>0</v>
      </c>
    </row>
    <row r="1934" spans="1:21" ht="12.75">
      <c r="A1934" s="8"/>
      <c r="B1934" s="19"/>
      <c r="C1934" s="22"/>
      <c r="D1934" s="10"/>
      <c r="E1934" s="11"/>
      <c r="F1934" s="23"/>
      <c r="G1934" s="23"/>
      <c r="H1934" s="12"/>
      <c r="I1934" s="12"/>
      <c r="J1934" s="13"/>
      <c r="K1934" s="14"/>
      <c r="L1934" s="15"/>
      <c r="M1934" s="16"/>
      <c r="N1934" s="16"/>
      <c r="O1934" s="12"/>
      <c r="P1934" s="12"/>
      <c r="Q1934" s="12"/>
      <c r="R1934" s="18" t="b">
        <v>0</v>
      </c>
      <c r="S1934" s="18" t="b">
        <v>0</v>
      </c>
      <c r="T1934" s="18" t="b">
        <v>0</v>
      </c>
      <c r="U1934" s="18" t="b">
        <v>0</v>
      </c>
    </row>
    <row r="1935" spans="1:21" ht="12.75">
      <c r="A1935" s="8"/>
      <c r="B1935" s="19"/>
      <c r="C1935" s="22"/>
      <c r="D1935" s="10"/>
      <c r="E1935" s="11"/>
      <c r="F1935" s="23"/>
      <c r="G1935" s="23"/>
      <c r="H1935" s="12"/>
      <c r="I1935" s="12"/>
      <c r="J1935" s="13"/>
      <c r="K1935" s="14"/>
      <c r="L1935" s="15"/>
      <c r="M1935" s="16"/>
      <c r="N1935" s="16"/>
      <c r="O1935" s="12"/>
      <c r="P1935" s="12"/>
      <c r="Q1935" s="12"/>
      <c r="R1935" s="18" t="b">
        <v>0</v>
      </c>
      <c r="S1935" s="18" t="b">
        <v>0</v>
      </c>
      <c r="T1935" s="18" t="b">
        <v>0</v>
      </c>
      <c r="U1935" s="18" t="b">
        <v>0</v>
      </c>
    </row>
    <row r="1936" spans="1:21" ht="12.75">
      <c r="A1936" s="8"/>
      <c r="B1936" s="19"/>
      <c r="C1936" s="22"/>
      <c r="D1936" s="10"/>
      <c r="E1936" s="11"/>
      <c r="F1936" s="23"/>
      <c r="G1936" s="23"/>
      <c r="H1936" s="12"/>
      <c r="I1936" s="12"/>
      <c r="J1936" s="13"/>
      <c r="K1936" s="14"/>
      <c r="L1936" s="15"/>
      <c r="M1936" s="16"/>
      <c r="N1936" s="16"/>
      <c r="O1936" s="12"/>
      <c r="P1936" s="12"/>
      <c r="Q1936" s="12"/>
      <c r="R1936" s="18" t="b">
        <v>0</v>
      </c>
      <c r="S1936" s="18" t="b">
        <v>0</v>
      </c>
      <c r="T1936" s="18" t="b">
        <v>0</v>
      </c>
      <c r="U1936" s="18" t="b">
        <v>0</v>
      </c>
    </row>
    <row r="1937" spans="1:21" ht="12.75">
      <c r="A1937" s="8"/>
      <c r="B1937" s="19"/>
      <c r="C1937" s="22"/>
      <c r="D1937" s="10"/>
      <c r="E1937" s="11"/>
      <c r="F1937" s="23"/>
      <c r="G1937" s="23"/>
      <c r="H1937" s="12"/>
      <c r="I1937" s="12"/>
      <c r="J1937" s="13"/>
      <c r="K1937" s="14"/>
      <c r="L1937" s="15"/>
      <c r="M1937" s="16"/>
      <c r="N1937" s="16"/>
      <c r="O1937" s="12"/>
      <c r="P1937" s="12"/>
      <c r="Q1937" s="12"/>
      <c r="R1937" s="18" t="b">
        <v>0</v>
      </c>
      <c r="S1937" s="18" t="b">
        <v>0</v>
      </c>
      <c r="T1937" s="18" t="b">
        <v>0</v>
      </c>
      <c r="U1937" s="18" t="b">
        <v>0</v>
      </c>
    </row>
    <row r="1938" spans="1:21" ht="12.75">
      <c r="A1938" s="8"/>
      <c r="B1938" s="19"/>
      <c r="C1938" s="22"/>
      <c r="D1938" s="10"/>
      <c r="E1938" s="11"/>
      <c r="F1938" s="23"/>
      <c r="G1938" s="23"/>
      <c r="H1938" s="12"/>
      <c r="I1938" s="12"/>
      <c r="J1938" s="13"/>
      <c r="K1938" s="14"/>
      <c r="L1938" s="15"/>
      <c r="M1938" s="16"/>
      <c r="N1938" s="16"/>
      <c r="O1938" s="12"/>
      <c r="P1938" s="12"/>
      <c r="Q1938" s="12"/>
      <c r="R1938" s="18" t="b">
        <v>0</v>
      </c>
      <c r="S1938" s="18" t="b">
        <v>0</v>
      </c>
      <c r="T1938" s="18" t="b">
        <v>0</v>
      </c>
      <c r="U1938" s="18" t="b">
        <v>0</v>
      </c>
    </row>
    <row r="1939" spans="1:21" ht="12.75">
      <c r="A1939" s="8"/>
      <c r="B1939" s="19"/>
      <c r="C1939" s="22"/>
      <c r="D1939" s="10"/>
      <c r="E1939" s="11"/>
      <c r="F1939" s="23"/>
      <c r="G1939" s="23"/>
      <c r="H1939" s="12"/>
      <c r="I1939" s="12"/>
      <c r="J1939" s="13"/>
      <c r="K1939" s="14"/>
      <c r="L1939" s="15"/>
      <c r="M1939" s="16"/>
      <c r="N1939" s="16"/>
      <c r="O1939" s="12"/>
      <c r="P1939" s="12"/>
      <c r="Q1939" s="12"/>
      <c r="R1939" s="18" t="b">
        <v>0</v>
      </c>
      <c r="S1939" s="18" t="b">
        <v>0</v>
      </c>
      <c r="T1939" s="18" t="b">
        <v>0</v>
      </c>
      <c r="U1939" s="18" t="b">
        <v>0</v>
      </c>
    </row>
    <row r="1940" spans="1:21" ht="12.75">
      <c r="A1940" s="8"/>
      <c r="B1940" s="19"/>
      <c r="C1940" s="22"/>
      <c r="D1940" s="10"/>
      <c r="E1940" s="11"/>
      <c r="F1940" s="23"/>
      <c r="G1940" s="23"/>
      <c r="H1940" s="12"/>
      <c r="I1940" s="12"/>
      <c r="J1940" s="13"/>
      <c r="K1940" s="14"/>
      <c r="L1940" s="15"/>
      <c r="M1940" s="16"/>
      <c r="N1940" s="16"/>
      <c r="O1940" s="12"/>
      <c r="P1940" s="12"/>
      <c r="Q1940" s="12"/>
      <c r="R1940" s="18" t="b">
        <v>0</v>
      </c>
      <c r="S1940" s="18" t="b">
        <v>0</v>
      </c>
      <c r="T1940" s="18" t="b">
        <v>0</v>
      </c>
      <c r="U1940" s="18" t="b">
        <v>0</v>
      </c>
    </row>
    <row r="1941" spans="1:21" ht="12.75">
      <c r="A1941" s="8"/>
      <c r="B1941" s="19"/>
      <c r="C1941" s="22"/>
      <c r="D1941" s="10"/>
      <c r="E1941" s="11"/>
      <c r="F1941" s="23"/>
      <c r="G1941" s="23"/>
      <c r="H1941" s="12"/>
      <c r="I1941" s="12"/>
      <c r="J1941" s="13"/>
      <c r="K1941" s="14"/>
      <c r="L1941" s="15"/>
      <c r="M1941" s="16"/>
      <c r="N1941" s="16"/>
      <c r="O1941" s="12"/>
      <c r="P1941" s="12"/>
      <c r="Q1941" s="12"/>
      <c r="R1941" s="18" t="b">
        <v>0</v>
      </c>
      <c r="S1941" s="18" t="b">
        <v>0</v>
      </c>
      <c r="T1941" s="18" t="b">
        <v>0</v>
      </c>
      <c r="U1941" s="18" t="b">
        <v>0</v>
      </c>
    </row>
    <row r="1942" spans="1:21" ht="12.75">
      <c r="A1942" s="8"/>
      <c r="B1942" s="19"/>
      <c r="C1942" s="22"/>
      <c r="D1942" s="10"/>
      <c r="E1942" s="11"/>
      <c r="F1942" s="23"/>
      <c r="G1942" s="23"/>
      <c r="H1942" s="12"/>
      <c r="I1942" s="12"/>
      <c r="J1942" s="13"/>
      <c r="K1942" s="14"/>
      <c r="L1942" s="15"/>
      <c r="M1942" s="16"/>
      <c r="N1942" s="16"/>
      <c r="O1942" s="12"/>
      <c r="P1942" s="12"/>
      <c r="Q1942" s="12"/>
      <c r="R1942" s="18" t="b">
        <v>0</v>
      </c>
      <c r="S1942" s="18" t="b">
        <v>0</v>
      </c>
      <c r="T1942" s="18" t="b">
        <v>0</v>
      </c>
      <c r="U1942" s="18" t="b">
        <v>0</v>
      </c>
    </row>
    <row r="1943" spans="1:21" ht="12.75">
      <c r="A1943" s="8"/>
      <c r="B1943" s="19"/>
      <c r="C1943" s="22"/>
      <c r="D1943" s="10"/>
      <c r="E1943" s="11"/>
      <c r="F1943" s="23"/>
      <c r="G1943" s="23"/>
      <c r="H1943" s="12"/>
      <c r="I1943" s="12"/>
      <c r="J1943" s="13"/>
      <c r="K1943" s="14"/>
      <c r="L1943" s="15"/>
      <c r="M1943" s="16"/>
      <c r="N1943" s="16"/>
      <c r="O1943" s="12"/>
      <c r="P1943" s="12"/>
      <c r="Q1943" s="12"/>
      <c r="R1943" s="18" t="b">
        <v>0</v>
      </c>
      <c r="S1943" s="18" t="b">
        <v>0</v>
      </c>
      <c r="T1943" s="18" t="b">
        <v>0</v>
      </c>
      <c r="U1943" s="18" t="b">
        <v>0</v>
      </c>
    </row>
    <row r="1944" spans="1:21" ht="12.75">
      <c r="A1944" s="8"/>
      <c r="B1944" s="19"/>
      <c r="C1944" s="22"/>
      <c r="D1944" s="10"/>
      <c r="E1944" s="11"/>
      <c r="F1944" s="23"/>
      <c r="G1944" s="23"/>
      <c r="H1944" s="12"/>
      <c r="I1944" s="12"/>
      <c r="J1944" s="13"/>
      <c r="K1944" s="14"/>
      <c r="L1944" s="15"/>
      <c r="M1944" s="16"/>
      <c r="N1944" s="16"/>
      <c r="O1944" s="12"/>
      <c r="P1944" s="12"/>
      <c r="Q1944" s="12"/>
      <c r="R1944" s="18" t="b">
        <v>0</v>
      </c>
      <c r="S1944" s="18" t="b">
        <v>0</v>
      </c>
      <c r="T1944" s="18" t="b">
        <v>0</v>
      </c>
      <c r="U1944" s="18" t="b">
        <v>0</v>
      </c>
    </row>
    <row r="1945" spans="1:21" ht="12.75">
      <c r="A1945" s="8"/>
      <c r="B1945" s="19"/>
      <c r="C1945" s="22"/>
      <c r="D1945" s="10"/>
      <c r="E1945" s="11"/>
      <c r="F1945" s="23"/>
      <c r="G1945" s="23"/>
      <c r="H1945" s="12"/>
      <c r="I1945" s="12"/>
      <c r="J1945" s="13"/>
      <c r="K1945" s="14"/>
      <c r="L1945" s="15"/>
      <c r="M1945" s="16"/>
      <c r="N1945" s="16"/>
      <c r="O1945" s="12"/>
      <c r="P1945" s="12"/>
      <c r="Q1945" s="12"/>
      <c r="R1945" s="18" t="b">
        <v>0</v>
      </c>
      <c r="S1945" s="18" t="b">
        <v>0</v>
      </c>
      <c r="T1945" s="18" t="b">
        <v>0</v>
      </c>
      <c r="U1945" s="18" t="b">
        <v>0</v>
      </c>
    </row>
    <row r="1946" spans="1:21" ht="12.75">
      <c r="A1946" s="8"/>
      <c r="B1946" s="19"/>
      <c r="C1946" s="22"/>
      <c r="D1946" s="10"/>
      <c r="E1946" s="11"/>
      <c r="F1946" s="23"/>
      <c r="G1946" s="23"/>
      <c r="H1946" s="12"/>
      <c r="I1946" s="12"/>
      <c r="J1946" s="13"/>
      <c r="K1946" s="14"/>
      <c r="L1946" s="15"/>
      <c r="M1946" s="16"/>
      <c r="N1946" s="16"/>
      <c r="O1946" s="12"/>
      <c r="P1946" s="12"/>
      <c r="Q1946" s="12"/>
      <c r="R1946" s="18" t="b">
        <v>0</v>
      </c>
      <c r="S1946" s="18" t="b">
        <v>0</v>
      </c>
      <c r="T1946" s="18" t="b">
        <v>0</v>
      </c>
      <c r="U1946" s="18" t="b">
        <v>0</v>
      </c>
    </row>
    <row r="1947" spans="1:21" ht="12.75">
      <c r="A1947" s="8"/>
      <c r="B1947" s="19"/>
      <c r="C1947" s="22"/>
      <c r="D1947" s="10"/>
      <c r="E1947" s="11"/>
      <c r="F1947" s="23"/>
      <c r="G1947" s="23"/>
      <c r="H1947" s="12"/>
      <c r="I1947" s="12"/>
      <c r="J1947" s="13"/>
      <c r="K1947" s="14"/>
      <c r="L1947" s="15"/>
      <c r="M1947" s="16"/>
      <c r="N1947" s="16"/>
      <c r="O1947" s="12"/>
      <c r="P1947" s="12"/>
      <c r="Q1947" s="12"/>
      <c r="R1947" s="18" t="b">
        <v>0</v>
      </c>
      <c r="S1947" s="18" t="b">
        <v>0</v>
      </c>
      <c r="T1947" s="18" t="b">
        <v>0</v>
      </c>
      <c r="U1947" s="18" t="b">
        <v>0</v>
      </c>
    </row>
    <row r="1948" spans="1:21" ht="12.75">
      <c r="A1948" s="8"/>
      <c r="B1948" s="19"/>
      <c r="C1948" s="22"/>
      <c r="D1948" s="10"/>
      <c r="E1948" s="11"/>
      <c r="F1948" s="23"/>
      <c r="G1948" s="23"/>
      <c r="H1948" s="12"/>
      <c r="I1948" s="12"/>
      <c r="J1948" s="13"/>
      <c r="K1948" s="14"/>
      <c r="L1948" s="15"/>
      <c r="M1948" s="16"/>
      <c r="N1948" s="16"/>
      <c r="O1948" s="12"/>
      <c r="P1948" s="12"/>
      <c r="Q1948" s="12"/>
      <c r="R1948" s="18" t="b">
        <v>0</v>
      </c>
      <c r="S1948" s="18" t="b">
        <v>0</v>
      </c>
      <c r="T1948" s="18" t="b">
        <v>0</v>
      </c>
      <c r="U1948" s="18" t="b">
        <v>0</v>
      </c>
    </row>
    <row r="1949" spans="1:21" ht="12.75">
      <c r="A1949" s="8"/>
      <c r="B1949" s="19"/>
      <c r="C1949" s="22"/>
      <c r="D1949" s="10"/>
      <c r="E1949" s="11"/>
      <c r="F1949" s="23"/>
      <c r="G1949" s="23"/>
      <c r="H1949" s="12"/>
      <c r="I1949" s="12"/>
      <c r="J1949" s="13"/>
      <c r="K1949" s="14"/>
      <c r="L1949" s="15"/>
      <c r="M1949" s="16"/>
      <c r="N1949" s="16"/>
      <c r="O1949" s="12"/>
      <c r="P1949" s="12"/>
      <c r="Q1949" s="12"/>
      <c r="R1949" s="18" t="b">
        <v>0</v>
      </c>
      <c r="S1949" s="18" t="b">
        <v>0</v>
      </c>
      <c r="T1949" s="18" t="b">
        <v>0</v>
      </c>
      <c r="U1949" s="18" t="b">
        <v>0</v>
      </c>
    </row>
    <row r="1950" spans="1:21" ht="12.75">
      <c r="A1950" s="8"/>
      <c r="B1950" s="19"/>
      <c r="C1950" s="22"/>
      <c r="D1950" s="10"/>
      <c r="E1950" s="11"/>
      <c r="F1950" s="23"/>
      <c r="G1950" s="23"/>
      <c r="H1950" s="12"/>
      <c r="I1950" s="12"/>
      <c r="J1950" s="13"/>
      <c r="K1950" s="14"/>
      <c r="L1950" s="15"/>
      <c r="M1950" s="16"/>
      <c r="N1950" s="16"/>
      <c r="O1950" s="12"/>
      <c r="P1950" s="12"/>
      <c r="Q1950" s="12"/>
      <c r="R1950" s="18" t="b">
        <v>0</v>
      </c>
      <c r="S1950" s="18" t="b">
        <v>0</v>
      </c>
      <c r="T1950" s="18" t="b">
        <v>0</v>
      </c>
      <c r="U1950" s="18" t="b">
        <v>0</v>
      </c>
    </row>
    <row r="1951" spans="1:21" ht="12.75">
      <c r="A1951" s="8"/>
      <c r="B1951" s="19"/>
      <c r="C1951" s="22"/>
      <c r="D1951" s="10"/>
      <c r="E1951" s="11"/>
      <c r="F1951" s="23"/>
      <c r="G1951" s="23"/>
      <c r="H1951" s="12"/>
      <c r="I1951" s="12"/>
      <c r="J1951" s="13"/>
      <c r="K1951" s="14"/>
      <c r="L1951" s="15"/>
      <c r="M1951" s="16"/>
      <c r="N1951" s="16"/>
      <c r="O1951" s="12"/>
      <c r="P1951" s="12"/>
      <c r="Q1951" s="12"/>
      <c r="R1951" s="18" t="b">
        <v>0</v>
      </c>
      <c r="S1951" s="18" t="b">
        <v>0</v>
      </c>
      <c r="T1951" s="18" t="b">
        <v>0</v>
      </c>
      <c r="U1951" s="18" t="b">
        <v>0</v>
      </c>
    </row>
    <row r="1952" spans="1:21" ht="12.75">
      <c r="A1952" s="8"/>
      <c r="B1952" s="19"/>
      <c r="C1952" s="22"/>
      <c r="D1952" s="10"/>
      <c r="E1952" s="11"/>
      <c r="F1952" s="23"/>
      <c r="G1952" s="23"/>
      <c r="H1952" s="12"/>
      <c r="I1952" s="12"/>
      <c r="J1952" s="13"/>
      <c r="K1952" s="14"/>
      <c r="L1952" s="15"/>
      <c r="M1952" s="16"/>
      <c r="N1952" s="16"/>
      <c r="O1952" s="12"/>
      <c r="P1952" s="12"/>
      <c r="Q1952" s="12"/>
      <c r="R1952" s="18" t="b">
        <v>0</v>
      </c>
      <c r="S1952" s="18" t="b">
        <v>0</v>
      </c>
      <c r="T1952" s="18" t="b">
        <v>0</v>
      </c>
      <c r="U1952" s="18" t="b">
        <v>0</v>
      </c>
    </row>
    <row r="1953" spans="1:21" ht="12.75">
      <c r="A1953" s="8"/>
      <c r="B1953" s="19"/>
      <c r="C1953" s="22"/>
      <c r="D1953" s="10"/>
      <c r="E1953" s="11"/>
      <c r="F1953" s="23"/>
      <c r="G1953" s="23"/>
      <c r="H1953" s="12"/>
      <c r="I1953" s="12"/>
      <c r="J1953" s="13"/>
      <c r="K1953" s="14"/>
      <c r="L1953" s="15"/>
      <c r="M1953" s="16"/>
      <c r="N1953" s="16"/>
      <c r="O1953" s="12"/>
      <c r="P1953" s="12"/>
      <c r="Q1953" s="12"/>
      <c r="R1953" s="18" t="b">
        <v>0</v>
      </c>
      <c r="S1953" s="18" t="b">
        <v>0</v>
      </c>
      <c r="T1953" s="18" t="b">
        <v>0</v>
      </c>
      <c r="U1953" s="18" t="b">
        <v>0</v>
      </c>
    </row>
    <row r="1954" spans="1:21" ht="12.75">
      <c r="A1954" s="8"/>
      <c r="B1954" s="19"/>
      <c r="C1954" s="22"/>
      <c r="D1954" s="10"/>
      <c r="E1954" s="11"/>
      <c r="F1954" s="23"/>
      <c r="G1954" s="23"/>
      <c r="H1954" s="12"/>
      <c r="I1954" s="12"/>
      <c r="J1954" s="13"/>
      <c r="K1954" s="14"/>
      <c r="L1954" s="15"/>
      <c r="M1954" s="16"/>
      <c r="N1954" s="16"/>
      <c r="O1954" s="12"/>
      <c r="P1954" s="12"/>
      <c r="Q1954" s="12"/>
      <c r="R1954" s="18" t="b">
        <v>0</v>
      </c>
      <c r="S1954" s="18" t="b">
        <v>0</v>
      </c>
      <c r="T1954" s="18" t="b">
        <v>0</v>
      </c>
      <c r="U1954" s="18" t="b">
        <v>0</v>
      </c>
    </row>
    <row r="1955" spans="1:21" ht="12.75">
      <c r="A1955" s="8"/>
      <c r="B1955" s="19"/>
      <c r="C1955" s="22"/>
      <c r="D1955" s="10"/>
      <c r="E1955" s="11"/>
      <c r="F1955" s="23"/>
      <c r="G1955" s="23"/>
      <c r="H1955" s="12"/>
      <c r="I1955" s="12"/>
      <c r="J1955" s="13"/>
      <c r="K1955" s="14"/>
      <c r="L1955" s="15"/>
      <c r="M1955" s="16"/>
      <c r="N1955" s="16"/>
      <c r="O1955" s="12"/>
      <c r="P1955" s="12"/>
      <c r="Q1955" s="12"/>
      <c r="R1955" s="18" t="b">
        <v>0</v>
      </c>
      <c r="S1955" s="18" t="b">
        <v>0</v>
      </c>
      <c r="T1955" s="18" t="b">
        <v>0</v>
      </c>
      <c r="U1955" s="18" t="b">
        <v>0</v>
      </c>
    </row>
    <row r="1956" spans="1:21" ht="12.75">
      <c r="A1956" s="8"/>
      <c r="B1956" s="19"/>
      <c r="C1956" s="22"/>
      <c r="D1956" s="10"/>
      <c r="E1956" s="11"/>
      <c r="F1956" s="23"/>
      <c r="G1956" s="23"/>
      <c r="H1956" s="12"/>
      <c r="I1956" s="12"/>
      <c r="J1956" s="13"/>
      <c r="K1956" s="14"/>
      <c r="L1956" s="15"/>
      <c r="M1956" s="16"/>
      <c r="N1956" s="16"/>
      <c r="O1956" s="12"/>
      <c r="P1956" s="12"/>
      <c r="Q1956" s="12"/>
      <c r="R1956" s="18" t="b">
        <v>0</v>
      </c>
      <c r="S1956" s="18" t="b">
        <v>0</v>
      </c>
      <c r="T1956" s="18" t="b">
        <v>0</v>
      </c>
      <c r="U1956" s="18" t="b">
        <v>0</v>
      </c>
    </row>
    <row r="1957" spans="1:21" ht="12.75">
      <c r="A1957" s="8"/>
      <c r="B1957" s="19"/>
      <c r="C1957" s="22"/>
      <c r="D1957" s="10"/>
      <c r="E1957" s="11"/>
      <c r="F1957" s="23"/>
      <c r="G1957" s="23"/>
      <c r="H1957" s="12"/>
      <c r="I1957" s="12"/>
      <c r="J1957" s="13"/>
      <c r="K1957" s="14"/>
      <c r="L1957" s="15"/>
      <c r="M1957" s="16"/>
      <c r="N1957" s="16"/>
      <c r="O1957" s="12"/>
      <c r="P1957" s="12"/>
      <c r="Q1957" s="12"/>
      <c r="R1957" s="18" t="b">
        <v>0</v>
      </c>
      <c r="S1957" s="18" t="b">
        <v>0</v>
      </c>
      <c r="T1957" s="18" t="b">
        <v>0</v>
      </c>
      <c r="U1957" s="18" t="b">
        <v>0</v>
      </c>
    </row>
    <row r="1958" spans="1:21" ht="12.75">
      <c r="A1958" s="8"/>
      <c r="B1958" s="19"/>
      <c r="C1958" s="22"/>
      <c r="D1958" s="10"/>
      <c r="E1958" s="11"/>
      <c r="F1958" s="23"/>
      <c r="G1958" s="23"/>
      <c r="H1958" s="12"/>
      <c r="I1958" s="12"/>
      <c r="J1958" s="13"/>
      <c r="K1958" s="14"/>
      <c r="L1958" s="15"/>
      <c r="M1958" s="16"/>
      <c r="N1958" s="16"/>
      <c r="O1958" s="12"/>
      <c r="P1958" s="12"/>
      <c r="Q1958" s="12"/>
      <c r="R1958" s="18" t="b">
        <v>0</v>
      </c>
      <c r="S1958" s="18" t="b">
        <v>0</v>
      </c>
      <c r="T1958" s="18" t="b">
        <v>0</v>
      </c>
      <c r="U1958" s="18" t="b">
        <v>0</v>
      </c>
    </row>
    <row r="1959" spans="1:21" ht="12.75">
      <c r="A1959" s="8"/>
      <c r="B1959" s="19"/>
      <c r="C1959" s="22"/>
      <c r="D1959" s="10"/>
      <c r="E1959" s="11"/>
      <c r="F1959" s="23"/>
      <c r="G1959" s="23"/>
      <c r="H1959" s="12"/>
      <c r="I1959" s="12"/>
      <c r="J1959" s="13"/>
      <c r="K1959" s="14"/>
      <c r="L1959" s="15"/>
      <c r="M1959" s="16"/>
      <c r="N1959" s="16"/>
      <c r="O1959" s="12"/>
      <c r="P1959" s="12"/>
      <c r="Q1959" s="12"/>
      <c r="R1959" s="18" t="b">
        <v>0</v>
      </c>
      <c r="S1959" s="18" t="b">
        <v>0</v>
      </c>
      <c r="T1959" s="18" t="b">
        <v>0</v>
      </c>
      <c r="U1959" s="18" t="b">
        <v>0</v>
      </c>
    </row>
    <row r="1960" spans="1:21" ht="12.75">
      <c r="A1960" s="8"/>
      <c r="B1960" s="19"/>
      <c r="C1960" s="22"/>
      <c r="D1960" s="10"/>
      <c r="E1960" s="11"/>
      <c r="F1960" s="23"/>
      <c r="G1960" s="23"/>
      <c r="H1960" s="12"/>
      <c r="I1960" s="12"/>
      <c r="J1960" s="13"/>
      <c r="K1960" s="14"/>
      <c r="L1960" s="15"/>
      <c r="M1960" s="16"/>
      <c r="N1960" s="16"/>
      <c r="O1960" s="12"/>
      <c r="P1960" s="12"/>
      <c r="Q1960" s="12"/>
      <c r="R1960" s="18" t="b">
        <v>0</v>
      </c>
      <c r="S1960" s="18" t="b">
        <v>0</v>
      </c>
      <c r="T1960" s="18" t="b">
        <v>0</v>
      </c>
      <c r="U1960" s="18" t="b">
        <v>0</v>
      </c>
    </row>
    <row r="1961" spans="1:21" ht="12.75">
      <c r="A1961" s="8"/>
      <c r="B1961" s="19"/>
      <c r="C1961" s="22"/>
      <c r="D1961" s="10"/>
      <c r="E1961" s="11"/>
      <c r="F1961" s="23"/>
      <c r="G1961" s="23"/>
      <c r="H1961" s="12"/>
      <c r="I1961" s="12"/>
      <c r="J1961" s="13"/>
      <c r="K1961" s="14"/>
      <c r="L1961" s="15"/>
      <c r="M1961" s="16"/>
      <c r="N1961" s="16"/>
      <c r="O1961" s="12"/>
      <c r="P1961" s="12"/>
      <c r="Q1961" s="12"/>
      <c r="R1961" s="18" t="b">
        <v>0</v>
      </c>
      <c r="S1961" s="18" t="b">
        <v>0</v>
      </c>
      <c r="T1961" s="18" t="b">
        <v>0</v>
      </c>
      <c r="U1961" s="18" t="b">
        <v>0</v>
      </c>
    </row>
    <row r="1962" spans="1:21" ht="12.75">
      <c r="A1962" s="8"/>
      <c r="B1962" s="19"/>
      <c r="C1962" s="22"/>
      <c r="D1962" s="10"/>
      <c r="E1962" s="11"/>
      <c r="F1962" s="23"/>
      <c r="G1962" s="23"/>
      <c r="H1962" s="12"/>
      <c r="I1962" s="12"/>
      <c r="J1962" s="13"/>
      <c r="K1962" s="14"/>
      <c r="L1962" s="15"/>
      <c r="M1962" s="16"/>
      <c r="N1962" s="16"/>
      <c r="O1962" s="12"/>
      <c r="P1962" s="12"/>
      <c r="Q1962" s="12"/>
      <c r="R1962" s="18" t="b">
        <v>0</v>
      </c>
      <c r="S1962" s="18" t="b">
        <v>0</v>
      </c>
      <c r="T1962" s="18" t="b">
        <v>0</v>
      </c>
      <c r="U1962" s="18" t="b">
        <v>0</v>
      </c>
    </row>
    <row r="1963" spans="1:21" ht="12.75">
      <c r="A1963" s="8"/>
      <c r="B1963" s="19"/>
      <c r="C1963" s="22"/>
      <c r="D1963" s="10"/>
      <c r="E1963" s="11"/>
      <c r="F1963" s="23"/>
      <c r="G1963" s="23"/>
      <c r="H1963" s="12"/>
      <c r="I1963" s="12"/>
      <c r="J1963" s="13"/>
      <c r="K1963" s="14"/>
      <c r="L1963" s="15"/>
      <c r="M1963" s="16"/>
      <c r="N1963" s="16"/>
      <c r="O1963" s="12"/>
      <c r="P1963" s="12"/>
      <c r="Q1963" s="12"/>
      <c r="R1963" s="18" t="b">
        <v>0</v>
      </c>
      <c r="S1963" s="18" t="b">
        <v>0</v>
      </c>
      <c r="T1963" s="18" t="b">
        <v>0</v>
      </c>
      <c r="U1963" s="18" t="b">
        <v>0</v>
      </c>
    </row>
    <row r="1964" spans="1:21" ht="12.75">
      <c r="A1964" s="8"/>
      <c r="B1964" s="19"/>
      <c r="C1964" s="22"/>
      <c r="D1964" s="10"/>
      <c r="E1964" s="11"/>
      <c r="F1964" s="23"/>
      <c r="G1964" s="23"/>
      <c r="H1964" s="12"/>
      <c r="I1964" s="12"/>
      <c r="J1964" s="13"/>
      <c r="K1964" s="14"/>
      <c r="L1964" s="15"/>
      <c r="M1964" s="16"/>
      <c r="N1964" s="16"/>
      <c r="O1964" s="12"/>
      <c r="P1964" s="12"/>
      <c r="Q1964" s="12"/>
      <c r="R1964" s="18" t="b">
        <v>0</v>
      </c>
      <c r="S1964" s="18" t="b">
        <v>0</v>
      </c>
      <c r="T1964" s="18" t="b">
        <v>0</v>
      </c>
      <c r="U1964" s="18" t="b">
        <v>0</v>
      </c>
    </row>
    <row r="1965" spans="1:21" ht="12.75">
      <c r="A1965" s="8"/>
      <c r="B1965" s="19"/>
      <c r="C1965" s="22"/>
      <c r="D1965" s="10"/>
      <c r="E1965" s="11"/>
      <c r="F1965" s="23"/>
      <c r="G1965" s="23"/>
      <c r="H1965" s="12"/>
      <c r="I1965" s="12"/>
      <c r="J1965" s="13"/>
      <c r="K1965" s="14"/>
      <c r="L1965" s="15"/>
      <c r="M1965" s="16"/>
      <c r="N1965" s="16"/>
      <c r="O1965" s="12"/>
      <c r="P1965" s="12"/>
      <c r="Q1965" s="12"/>
      <c r="R1965" s="18" t="b">
        <v>0</v>
      </c>
      <c r="S1965" s="18" t="b">
        <v>0</v>
      </c>
      <c r="T1965" s="18" t="b">
        <v>0</v>
      </c>
      <c r="U1965" s="18" t="b">
        <v>0</v>
      </c>
    </row>
    <row r="1966" spans="1:21" ht="12.75">
      <c r="A1966" s="8"/>
      <c r="B1966" s="19"/>
      <c r="C1966" s="22"/>
      <c r="D1966" s="10"/>
      <c r="E1966" s="11"/>
      <c r="F1966" s="23"/>
      <c r="G1966" s="23"/>
      <c r="H1966" s="12"/>
      <c r="I1966" s="12"/>
      <c r="J1966" s="13"/>
      <c r="K1966" s="14"/>
      <c r="L1966" s="15"/>
      <c r="M1966" s="16"/>
      <c r="N1966" s="16"/>
      <c r="O1966" s="12"/>
      <c r="P1966" s="12"/>
      <c r="Q1966" s="12"/>
      <c r="R1966" s="18" t="b">
        <v>0</v>
      </c>
      <c r="S1966" s="18" t="b">
        <v>0</v>
      </c>
      <c r="T1966" s="18" t="b">
        <v>0</v>
      </c>
      <c r="U1966" s="18" t="b">
        <v>0</v>
      </c>
    </row>
    <row r="1967" spans="1:21" ht="12.75">
      <c r="A1967" s="8"/>
      <c r="B1967" s="19"/>
      <c r="C1967" s="22"/>
      <c r="D1967" s="10"/>
      <c r="E1967" s="11"/>
      <c r="F1967" s="23"/>
      <c r="G1967" s="23"/>
      <c r="H1967" s="12"/>
      <c r="I1967" s="12"/>
      <c r="J1967" s="13"/>
      <c r="K1967" s="14"/>
      <c r="L1967" s="15"/>
      <c r="M1967" s="16"/>
      <c r="N1967" s="16"/>
      <c r="O1967" s="12"/>
      <c r="P1967" s="12"/>
      <c r="Q1967" s="12"/>
      <c r="R1967" s="18" t="b">
        <v>0</v>
      </c>
      <c r="S1967" s="18" t="b">
        <v>0</v>
      </c>
      <c r="T1967" s="18" t="b">
        <v>0</v>
      </c>
      <c r="U1967" s="18" t="b">
        <v>0</v>
      </c>
    </row>
    <row r="1968" spans="1:21" ht="12.75">
      <c r="A1968" s="8"/>
      <c r="B1968" s="19"/>
      <c r="C1968" s="22"/>
      <c r="D1968" s="10"/>
      <c r="E1968" s="11"/>
      <c r="F1968" s="23"/>
      <c r="G1968" s="23"/>
      <c r="H1968" s="12"/>
      <c r="I1968" s="12"/>
      <c r="J1968" s="13"/>
      <c r="K1968" s="14"/>
      <c r="L1968" s="15"/>
      <c r="M1968" s="16"/>
      <c r="N1968" s="16"/>
      <c r="O1968" s="12"/>
      <c r="P1968" s="12"/>
      <c r="Q1968" s="12"/>
      <c r="R1968" s="18" t="b">
        <v>0</v>
      </c>
      <c r="S1968" s="18" t="b">
        <v>0</v>
      </c>
      <c r="T1968" s="18" t="b">
        <v>0</v>
      </c>
      <c r="U1968" s="18" t="b">
        <v>0</v>
      </c>
    </row>
    <row r="1969" spans="1:21" ht="12.75">
      <c r="A1969" s="8"/>
      <c r="B1969" s="19"/>
      <c r="C1969" s="22"/>
      <c r="D1969" s="10"/>
      <c r="E1969" s="11"/>
      <c r="F1969" s="23"/>
      <c r="G1969" s="23"/>
      <c r="H1969" s="12"/>
      <c r="I1969" s="12"/>
      <c r="J1969" s="13"/>
      <c r="K1969" s="14"/>
      <c r="L1969" s="15"/>
      <c r="M1969" s="16"/>
      <c r="N1969" s="16"/>
      <c r="O1969" s="12"/>
      <c r="P1969" s="12"/>
      <c r="Q1969" s="12"/>
      <c r="R1969" s="18" t="b">
        <v>0</v>
      </c>
      <c r="S1969" s="18" t="b">
        <v>0</v>
      </c>
      <c r="T1969" s="18" t="b">
        <v>0</v>
      </c>
      <c r="U1969" s="18" t="b">
        <v>0</v>
      </c>
    </row>
    <row r="1970" spans="1:21" ht="12.75">
      <c r="A1970" s="8"/>
      <c r="B1970" s="19"/>
      <c r="C1970" s="22"/>
      <c r="D1970" s="10"/>
      <c r="E1970" s="11"/>
      <c r="F1970" s="23"/>
      <c r="G1970" s="23"/>
      <c r="H1970" s="12"/>
      <c r="I1970" s="12"/>
      <c r="J1970" s="13"/>
      <c r="K1970" s="14"/>
      <c r="L1970" s="15"/>
      <c r="M1970" s="16"/>
      <c r="N1970" s="16"/>
      <c r="O1970" s="12"/>
      <c r="P1970" s="12"/>
      <c r="Q1970" s="12"/>
      <c r="R1970" s="18" t="b">
        <v>0</v>
      </c>
      <c r="S1970" s="18" t="b">
        <v>0</v>
      </c>
      <c r="T1970" s="18" t="b">
        <v>0</v>
      </c>
      <c r="U1970" s="18" t="b">
        <v>0</v>
      </c>
    </row>
    <row r="1971" spans="1:21" ht="12.75">
      <c r="A1971" s="8"/>
      <c r="B1971" s="19"/>
      <c r="C1971" s="22"/>
      <c r="D1971" s="10"/>
      <c r="E1971" s="11"/>
      <c r="F1971" s="23"/>
      <c r="G1971" s="23"/>
      <c r="H1971" s="12"/>
      <c r="I1971" s="12"/>
      <c r="J1971" s="13"/>
      <c r="K1971" s="14"/>
      <c r="L1971" s="15"/>
      <c r="M1971" s="16"/>
      <c r="N1971" s="16"/>
      <c r="O1971" s="12"/>
      <c r="P1971" s="12"/>
      <c r="Q1971" s="12"/>
      <c r="R1971" s="18" t="b">
        <v>0</v>
      </c>
      <c r="S1971" s="18" t="b">
        <v>0</v>
      </c>
      <c r="T1971" s="18" t="b">
        <v>0</v>
      </c>
      <c r="U1971" s="18" t="b">
        <v>0</v>
      </c>
    </row>
    <row r="1972" spans="1:21" ht="12.75">
      <c r="A1972" s="8"/>
      <c r="B1972" s="19"/>
      <c r="C1972" s="22"/>
      <c r="D1972" s="10"/>
      <c r="E1972" s="11"/>
      <c r="F1972" s="23"/>
      <c r="G1972" s="23"/>
      <c r="H1972" s="12"/>
      <c r="I1972" s="12"/>
      <c r="J1972" s="13"/>
      <c r="K1972" s="14"/>
      <c r="L1972" s="15"/>
      <c r="M1972" s="16"/>
      <c r="N1972" s="16"/>
      <c r="O1972" s="12"/>
      <c r="P1972" s="12"/>
      <c r="Q1972" s="12"/>
      <c r="R1972" s="18" t="b">
        <v>0</v>
      </c>
      <c r="S1972" s="18" t="b">
        <v>0</v>
      </c>
      <c r="T1972" s="18" t="b">
        <v>0</v>
      </c>
      <c r="U1972" s="18" t="b">
        <v>0</v>
      </c>
    </row>
    <row r="1973" spans="1:21" ht="12.75">
      <c r="A1973" s="8"/>
      <c r="B1973" s="19"/>
      <c r="C1973" s="22"/>
      <c r="D1973" s="10"/>
      <c r="E1973" s="11"/>
      <c r="F1973" s="23"/>
      <c r="G1973" s="23"/>
      <c r="H1973" s="12"/>
      <c r="I1973" s="12"/>
      <c r="J1973" s="13"/>
      <c r="K1973" s="14"/>
      <c r="L1973" s="15"/>
      <c r="M1973" s="16"/>
      <c r="N1973" s="16"/>
      <c r="O1973" s="12"/>
      <c r="P1973" s="12"/>
      <c r="Q1973" s="12"/>
      <c r="R1973" s="18" t="b">
        <v>0</v>
      </c>
      <c r="S1973" s="18" t="b">
        <v>0</v>
      </c>
      <c r="T1973" s="18" t="b">
        <v>0</v>
      </c>
      <c r="U1973" s="18" t="b">
        <v>0</v>
      </c>
    </row>
    <row r="1974" spans="1:21" ht="12.75">
      <c r="A1974" s="8"/>
      <c r="B1974" s="19"/>
      <c r="C1974" s="22"/>
      <c r="D1974" s="10"/>
      <c r="E1974" s="11"/>
      <c r="F1974" s="23"/>
      <c r="G1974" s="23"/>
      <c r="H1974" s="12"/>
      <c r="I1974" s="12"/>
      <c r="J1974" s="13"/>
      <c r="K1974" s="14"/>
      <c r="L1974" s="15"/>
      <c r="M1974" s="16"/>
      <c r="N1974" s="16"/>
      <c r="O1974" s="12"/>
      <c r="P1974" s="12"/>
      <c r="Q1974" s="12"/>
      <c r="R1974" s="18" t="b">
        <v>0</v>
      </c>
      <c r="S1974" s="18" t="b">
        <v>0</v>
      </c>
      <c r="T1974" s="18" t="b">
        <v>0</v>
      </c>
      <c r="U1974" s="18" t="b">
        <v>0</v>
      </c>
    </row>
    <row r="1975" spans="1:21" ht="12.75">
      <c r="A1975" s="8"/>
      <c r="B1975" s="19"/>
      <c r="C1975" s="22"/>
      <c r="D1975" s="10"/>
      <c r="E1975" s="11"/>
      <c r="F1975" s="23"/>
      <c r="G1975" s="23"/>
      <c r="H1975" s="12"/>
      <c r="I1975" s="12"/>
      <c r="J1975" s="13"/>
      <c r="K1975" s="14"/>
      <c r="L1975" s="15"/>
      <c r="M1975" s="16"/>
      <c r="N1975" s="16"/>
      <c r="O1975" s="12"/>
      <c r="P1975" s="12"/>
      <c r="Q1975" s="12"/>
      <c r="R1975" s="18" t="b">
        <v>0</v>
      </c>
      <c r="S1975" s="18" t="b">
        <v>0</v>
      </c>
      <c r="T1975" s="18" t="b">
        <v>0</v>
      </c>
      <c r="U1975" s="18" t="b">
        <v>0</v>
      </c>
    </row>
    <row r="1976" spans="1:21" ht="12.75">
      <c r="A1976" s="8"/>
      <c r="B1976" s="19"/>
      <c r="C1976" s="22"/>
      <c r="D1976" s="10"/>
      <c r="E1976" s="11"/>
      <c r="F1976" s="23"/>
      <c r="G1976" s="23"/>
      <c r="H1976" s="12"/>
      <c r="I1976" s="12"/>
      <c r="J1976" s="13"/>
      <c r="K1976" s="14"/>
      <c r="L1976" s="15"/>
      <c r="M1976" s="16"/>
      <c r="N1976" s="16"/>
      <c r="O1976" s="12"/>
      <c r="P1976" s="12"/>
      <c r="Q1976" s="12"/>
      <c r="R1976" s="18" t="b">
        <v>0</v>
      </c>
      <c r="S1976" s="18" t="b">
        <v>0</v>
      </c>
      <c r="T1976" s="18" t="b">
        <v>0</v>
      </c>
      <c r="U1976" s="18" t="b">
        <v>0</v>
      </c>
    </row>
    <row r="1977" spans="1:21" ht="12.75">
      <c r="A1977" s="8"/>
      <c r="B1977" s="19"/>
      <c r="C1977" s="22"/>
      <c r="D1977" s="10"/>
      <c r="E1977" s="11"/>
      <c r="F1977" s="23"/>
      <c r="G1977" s="23"/>
      <c r="H1977" s="12"/>
      <c r="I1977" s="12"/>
      <c r="J1977" s="13"/>
      <c r="K1977" s="14"/>
      <c r="L1977" s="15"/>
      <c r="M1977" s="16"/>
      <c r="N1977" s="16"/>
      <c r="O1977" s="12"/>
      <c r="P1977" s="12"/>
      <c r="Q1977" s="12"/>
      <c r="R1977" s="18" t="b">
        <v>0</v>
      </c>
      <c r="S1977" s="18" t="b">
        <v>0</v>
      </c>
      <c r="T1977" s="18" t="b">
        <v>0</v>
      </c>
      <c r="U1977" s="18" t="b">
        <v>0</v>
      </c>
    </row>
    <row r="1978" spans="1:21" ht="12.75">
      <c r="A1978" s="8"/>
      <c r="B1978" s="19"/>
      <c r="C1978" s="22"/>
      <c r="D1978" s="10"/>
      <c r="E1978" s="11"/>
      <c r="F1978" s="23"/>
      <c r="G1978" s="23"/>
      <c r="H1978" s="12"/>
      <c r="I1978" s="12"/>
      <c r="J1978" s="13"/>
      <c r="K1978" s="14"/>
      <c r="L1978" s="15"/>
      <c r="M1978" s="16"/>
      <c r="N1978" s="16"/>
      <c r="O1978" s="12"/>
      <c r="P1978" s="12"/>
      <c r="Q1978" s="12"/>
      <c r="R1978" s="18" t="b">
        <v>0</v>
      </c>
      <c r="S1978" s="18" t="b">
        <v>0</v>
      </c>
      <c r="T1978" s="18" t="b">
        <v>0</v>
      </c>
      <c r="U1978" s="18" t="b">
        <v>0</v>
      </c>
    </row>
    <row r="1979" spans="1:21" ht="12.75">
      <c r="A1979" s="8"/>
      <c r="B1979" s="19"/>
      <c r="C1979" s="22"/>
      <c r="E1979" s="11"/>
      <c r="F1979" s="23"/>
      <c r="G1979" s="23"/>
      <c r="H1979" s="12"/>
      <c r="I1979" s="12"/>
      <c r="J1979" s="13"/>
      <c r="K1979" s="14"/>
      <c r="L1979" s="15"/>
      <c r="M1979" s="16"/>
      <c r="N1979" s="16"/>
      <c r="O1979" s="12"/>
      <c r="P1979" s="12"/>
      <c r="Q1979" s="12"/>
      <c r="R1979" s="18" t="b">
        <v>0</v>
      </c>
      <c r="S1979" s="18" t="b">
        <v>0</v>
      </c>
      <c r="T1979" s="18" t="b">
        <v>0</v>
      </c>
      <c r="U1979" s="18" t="b">
        <v>0</v>
      </c>
    </row>
    <row r="1980" spans="1:21" ht="12.75">
      <c r="A1980" s="8"/>
      <c r="B1980" s="19"/>
      <c r="C1980" s="22"/>
      <c r="D1980" s="10"/>
      <c r="E1980" s="11"/>
      <c r="F1980" s="23"/>
      <c r="G1980" s="23"/>
      <c r="H1980" s="12"/>
      <c r="I1980" s="12"/>
      <c r="J1980" s="13"/>
      <c r="K1980" s="14"/>
      <c r="L1980" s="15"/>
      <c r="M1980" s="16"/>
      <c r="N1980" s="16"/>
      <c r="O1980" s="12"/>
      <c r="P1980" s="12"/>
      <c r="Q1980" s="12"/>
      <c r="R1980" s="18" t="b">
        <v>0</v>
      </c>
      <c r="S1980" s="18" t="b">
        <v>0</v>
      </c>
      <c r="T1980" s="18" t="b">
        <v>0</v>
      </c>
      <c r="U1980" s="18" t="b">
        <v>0</v>
      </c>
    </row>
    <row r="1981" spans="1:21" ht="12.75">
      <c r="A1981" s="8"/>
      <c r="B1981" s="19"/>
      <c r="C1981" s="22"/>
      <c r="D1981" s="10"/>
      <c r="E1981" s="11"/>
      <c r="F1981" s="23"/>
      <c r="G1981" s="23"/>
      <c r="H1981" s="12"/>
      <c r="I1981" s="12"/>
      <c r="J1981" s="13"/>
      <c r="K1981" s="14"/>
      <c r="L1981" s="15"/>
      <c r="M1981" s="16"/>
      <c r="N1981" s="16"/>
      <c r="O1981" s="12"/>
      <c r="P1981" s="12"/>
      <c r="Q1981" s="12"/>
      <c r="R1981" s="18" t="b">
        <v>0</v>
      </c>
      <c r="S1981" s="18" t="b">
        <v>0</v>
      </c>
      <c r="T1981" s="18" t="b">
        <v>0</v>
      </c>
      <c r="U1981" s="18" t="b">
        <v>0</v>
      </c>
    </row>
    <row r="1982" spans="1:21" ht="12.75">
      <c r="A1982" s="8"/>
      <c r="B1982" s="19"/>
      <c r="C1982" s="22"/>
      <c r="D1982" s="10"/>
      <c r="E1982" s="11"/>
      <c r="F1982" s="23"/>
      <c r="G1982" s="23"/>
      <c r="H1982" s="12"/>
      <c r="I1982" s="12"/>
      <c r="J1982" s="13"/>
      <c r="K1982" s="14"/>
      <c r="L1982" s="15"/>
      <c r="M1982" s="16"/>
      <c r="N1982" s="16"/>
      <c r="O1982" s="12"/>
      <c r="P1982" s="12"/>
      <c r="Q1982" s="12"/>
      <c r="R1982" s="18" t="b">
        <v>0</v>
      </c>
      <c r="S1982" s="18" t="b">
        <v>0</v>
      </c>
      <c r="T1982" s="18" t="b">
        <v>0</v>
      </c>
      <c r="U1982" s="18" t="b">
        <v>0</v>
      </c>
    </row>
    <row r="1983" spans="1:21" ht="12.75">
      <c r="A1983" s="8"/>
      <c r="B1983" s="19"/>
      <c r="C1983" s="22"/>
      <c r="D1983" s="10"/>
      <c r="E1983" s="11"/>
      <c r="F1983" s="23"/>
      <c r="G1983" s="23"/>
      <c r="H1983" s="12"/>
      <c r="I1983" s="12"/>
      <c r="J1983" s="13"/>
      <c r="K1983" s="14"/>
      <c r="L1983" s="15"/>
      <c r="M1983" s="16"/>
      <c r="N1983" s="16"/>
      <c r="O1983" s="12"/>
      <c r="P1983" s="12"/>
      <c r="Q1983" s="12"/>
      <c r="R1983" s="18" t="b">
        <v>0</v>
      </c>
      <c r="S1983" s="18" t="b">
        <v>0</v>
      </c>
      <c r="T1983" s="18" t="b">
        <v>0</v>
      </c>
      <c r="U1983" s="18" t="b">
        <v>0</v>
      </c>
    </row>
    <row r="1984" spans="1:21" ht="12.75">
      <c r="A1984" s="8"/>
      <c r="B1984" s="19"/>
      <c r="C1984" s="22"/>
      <c r="D1984" s="10"/>
      <c r="E1984" s="11"/>
      <c r="F1984" s="23"/>
      <c r="G1984" s="23"/>
      <c r="H1984" s="12"/>
      <c r="I1984" s="12"/>
      <c r="J1984" s="13"/>
      <c r="K1984" s="14"/>
      <c r="L1984" s="15"/>
      <c r="M1984" s="16"/>
      <c r="N1984" s="16"/>
      <c r="O1984" s="12"/>
      <c r="P1984" s="12"/>
      <c r="Q1984" s="12"/>
      <c r="R1984" s="18" t="b">
        <v>0</v>
      </c>
      <c r="S1984" s="18" t="b">
        <v>0</v>
      </c>
      <c r="T1984" s="18" t="b">
        <v>0</v>
      </c>
      <c r="U1984" s="18" t="b">
        <v>0</v>
      </c>
    </row>
    <row r="1985" spans="1:21" ht="12.75">
      <c r="A1985" s="8"/>
      <c r="B1985" s="19"/>
      <c r="C1985" s="22"/>
      <c r="D1985" s="10"/>
      <c r="E1985" s="11"/>
      <c r="F1985" s="23"/>
      <c r="G1985" s="23"/>
      <c r="H1985" s="12"/>
      <c r="I1985" s="12"/>
      <c r="J1985" s="13"/>
      <c r="K1985" s="14"/>
      <c r="L1985" s="15"/>
      <c r="M1985" s="16"/>
      <c r="N1985" s="16"/>
      <c r="O1985" s="12"/>
      <c r="P1985" s="12"/>
      <c r="Q1985" s="12"/>
      <c r="R1985" s="18" t="b">
        <v>0</v>
      </c>
      <c r="S1985" s="18" t="b">
        <v>0</v>
      </c>
      <c r="T1985" s="18" t="b">
        <v>0</v>
      </c>
      <c r="U1985" s="18" t="b">
        <v>0</v>
      </c>
    </row>
    <row r="1986" spans="1:21" ht="12.75">
      <c r="A1986" s="8"/>
      <c r="B1986" s="19"/>
      <c r="C1986" s="22"/>
      <c r="D1986" s="10"/>
      <c r="E1986" s="11"/>
      <c r="F1986" s="23"/>
      <c r="G1986" s="23"/>
      <c r="H1986" s="12"/>
      <c r="I1986" s="12"/>
      <c r="J1986" s="13"/>
      <c r="K1986" s="14"/>
      <c r="L1986" s="15"/>
      <c r="M1986" s="16"/>
      <c r="N1986" s="16"/>
      <c r="O1986" s="12"/>
      <c r="P1986" s="12"/>
      <c r="Q1986" s="12"/>
      <c r="R1986" s="18" t="b">
        <v>0</v>
      </c>
      <c r="S1986" s="18" t="b">
        <v>0</v>
      </c>
      <c r="T1986" s="18" t="b">
        <v>0</v>
      </c>
      <c r="U1986" s="18" t="b">
        <v>0</v>
      </c>
    </row>
    <row r="1987" spans="1:21" ht="12.75">
      <c r="A1987" s="8"/>
      <c r="B1987" s="19"/>
      <c r="C1987" s="22"/>
      <c r="D1987" s="10"/>
      <c r="E1987" s="11"/>
      <c r="F1987" s="23"/>
      <c r="G1987" s="23"/>
      <c r="H1987" s="12"/>
      <c r="I1987" s="12"/>
      <c r="J1987" s="13"/>
      <c r="K1987" s="14"/>
      <c r="L1987" s="15"/>
      <c r="M1987" s="16"/>
      <c r="N1987" s="16"/>
      <c r="O1987" s="12"/>
      <c r="P1987" s="12"/>
      <c r="Q1987" s="12"/>
      <c r="R1987" s="18" t="b">
        <v>0</v>
      </c>
      <c r="S1987" s="18" t="b">
        <v>0</v>
      </c>
      <c r="T1987" s="18" t="b">
        <v>0</v>
      </c>
      <c r="U1987" s="18" t="b">
        <v>0</v>
      </c>
    </row>
    <row r="1988" spans="1:21" ht="12.75">
      <c r="A1988" s="8"/>
      <c r="B1988" s="19"/>
      <c r="C1988" s="22"/>
      <c r="D1988" s="10"/>
      <c r="E1988" s="11"/>
      <c r="F1988" s="23"/>
      <c r="G1988" s="23"/>
      <c r="H1988" s="12"/>
      <c r="I1988" s="12"/>
      <c r="J1988" s="13"/>
      <c r="K1988" s="14"/>
      <c r="L1988" s="15"/>
      <c r="M1988" s="16"/>
      <c r="N1988" s="16"/>
      <c r="O1988" s="12"/>
      <c r="P1988" s="12"/>
      <c r="Q1988" s="12"/>
      <c r="R1988" s="18" t="b">
        <v>0</v>
      </c>
      <c r="S1988" s="18" t="b">
        <v>0</v>
      </c>
      <c r="T1988" s="18" t="b">
        <v>0</v>
      </c>
      <c r="U1988" s="18" t="b">
        <v>0</v>
      </c>
    </row>
    <row r="1989" spans="1:21" ht="12.75">
      <c r="A1989" s="8"/>
      <c r="B1989" s="19"/>
      <c r="C1989" s="22"/>
      <c r="D1989" s="10"/>
      <c r="E1989" s="11"/>
      <c r="F1989" s="23"/>
      <c r="G1989" s="23"/>
      <c r="H1989" s="12"/>
      <c r="I1989" s="12"/>
      <c r="J1989" s="13"/>
      <c r="K1989" s="14"/>
      <c r="L1989" s="15"/>
      <c r="M1989" s="16"/>
      <c r="N1989" s="16"/>
      <c r="O1989" s="12"/>
      <c r="P1989" s="12"/>
      <c r="Q1989" s="12"/>
      <c r="R1989" s="18" t="b">
        <v>0</v>
      </c>
      <c r="S1989" s="18" t="b">
        <v>0</v>
      </c>
      <c r="T1989" s="18" t="b">
        <v>0</v>
      </c>
      <c r="U1989" s="18" t="b">
        <v>0</v>
      </c>
    </row>
    <row r="1990" spans="1:21" ht="12.75">
      <c r="A1990" s="8"/>
      <c r="B1990" s="19"/>
      <c r="C1990" s="22"/>
      <c r="D1990" s="10"/>
      <c r="E1990" s="11"/>
      <c r="F1990" s="23"/>
      <c r="G1990" s="23"/>
      <c r="H1990" s="12"/>
      <c r="I1990" s="12"/>
      <c r="J1990" s="13"/>
      <c r="K1990" s="14"/>
      <c r="L1990" s="15"/>
      <c r="M1990" s="16"/>
      <c r="N1990" s="16"/>
      <c r="O1990" s="12"/>
      <c r="P1990" s="12"/>
      <c r="Q1990" s="12"/>
      <c r="R1990" s="18" t="b">
        <v>0</v>
      </c>
      <c r="S1990" s="18" t="b">
        <v>0</v>
      </c>
      <c r="T1990" s="18" t="b">
        <v>0</v>
      </c>
      <c r="U1990" s="18" t="b">
        <v>0</v>
      </c>
    </row>
    <row r="1991" spans="1:21" ht="12.75">
      <c r="A1991" s="8"/>
      <c r="B1991" s="19"/>
      <c r="C1991" s="22"/>
      <c r="D1991" s="10"/>
      <c r="E1991" s="11"/>
      <c r="F1991" s="23"/>
      <c r="G1991" s="23"/>
      <c r="H1991" s="12"/>
      <c r="I1991" s="12"/>
      <c r="J1991" s="13"/>
      <c r="K1991" s="14"/>
      <c r="L1991" s="15"/>
      <c r="M1991" s="16"/>
      <c r="N1991" s="16"/>
      <c r="O1991" s="12"/>
      <c r="P1991" s="12"/>
      <c r="Q1991" s="12"/>
      <c r="R1991" s="18" t="b">
        <v>0</v>
      </c>
      <c r="S1991" s="18" t="b">
        <v>0</v>
      </c>
      <c r="T1991" s="18" t="b">
        <v>0</v>
      </c>
      <c r="U1991" s="18" t="b">
        <v>0</v>
      </c>
    </row>
    <row r="1992" spans="1:21" ht="12.75">
      <c r="A1992" s="8"/>
      <c r="B1992" s="19"/>
      <c r="C1992" s="22"/>
      <c r="D1992" s="10"/>
      <c r="E1992" s="11"/>
      <c r="F1992" s="23"/>
      <c r="G1992" s="23"/>
      <c r="H1992" s="12"/>
      <c r="I1992" s="12"/>
      <c r="J1992" s="13"/>
      <c r="K1992" s="14"/>
      <c r="L1992" s="15"/>
      <c r="M1992" s="16"/>
      <c r="N1992" s="16"/>
      <c r="O1992" s="12"/>
      <c r="P1992" s="12"/>
      <c r="Q1992" s="12"/>
      <c r="R1992" s="18" t="b">
        <v>0</v>
      </c>
      <c r="S1992" s="18" t="b">
        <v>0</v>
      </c>
      <c r="T1992" s="18" t="b">
        <v>0</v>
      </c>
      <c r="U1992" s="18" t="b">
        <v>0</v>
      </c>
    </row>
    <row r="1993" spans="1:21" ht="12.75">
      <c r="A1993" s="8"/>
      <c r="B1993" s="19"/>
      <c r="C1993" s="22"/>
      <c r="D1993" s="10"/>
      <c r="E1993" s="11"/>
      <c r="F1993" s="23"/>
      <c r="G1993" s="23"/>
      <c r="H1993" s="12"/>
      <c r="I1993" s="12"/>
      <c r="J1993" s="13"/>
      <c r="K1993" s="14"/>
      <c r="L1993" s="15"/>
      <c r="M1993" s="16"/>
      <c r="N1993" s="16"/>
      <c r="O1993" s="12"/>
      <c r="P1993" s="12"/>
      <c r="Q1993" s="12"/>
      <c r="R1993" s="18" t="b">
        <v>0</v>
      </c>
      <c r="S1993" s="18" t="b">
        <v>0</v>
      </c>
      <c r="T1993" s="18" t="b">
        <v>0</v>
      </c>
      <c r="U1993" s="18" t="b">
        <v>0</v>
      </c>
    </row>
    <row r="1994" spans="1:21" ht="12.75">
      <c r="A1994" s="8"/>
      <c r="B1994" s="19"/>
      <c r="C1994" s="22"/>
      <c r="D1994" s="10"/>
      <c r="E1994" s="11"/>
      <c r="F1994" s="23"/>
      <c r="G1994" s="23"/>
      <c r="H1994" s="12"/>
      <c r="I1994" s="12"/>
      <c r="J1994" s="13"/>
      <c r="K1994" s="14"/>
      <c r="L1994" s="15"/>
      <c r="M1994" s="16"/>
      <c r="N1994" s="16"/>
      <c r="O1994" s="12"/>
      <c r="P1994" s="12"/>
      <c r="Q1994" s="12"/>
      <c r="R1994" s="18" t="b">
        <v>0</v>
      </c>
      <c r="S1994" s="18" t="b">
        <v>0</v>
      </c>
      <c r="T1994" s="18" t="b">
        <v>0</v>
      </c>
      <c r="U1994" s="18" t="b">
        <v>0</v>
      </c>
    </row>
    <row r="1995" spans="1:21" ht="12.75">
      <c r="A1995" s="8"/>
      <c r="B1995" s="19"/>
      <c r="C1995" s="22"/>
      <c r="D1995" s="10"/>
      <c r="E1995" s="11"/>
      <c r="F1995" s="23"/>
      <c r="G1995" s="23"/>
      <c r="H1995" s="12"/>
      <c r="I1995" s="12"/>
      <c r="J1995" s="13"/>
      <c r="K1995" s="14"/>
      <c r="L1995" s="15"/>
      <c r="M1995" s="16"/>
      <c r="N1995" s="16"/>
      <c r="O1995" s="12"/>
      <c r="P1995" s="12"/>
      <c r="Q1995" s="12"/>
      <c r="R1995" s="18" t="b">
        <v>0</v>
      </c>
      <c r="S1995" s="18" t="b">
        <v>0</v>
      </c>
      <c r="T1995" s="18" t="b">
        <v>0</v>
      </c>
      <c r="U1995" s="18" t="b">
        <v>0</v>
      </c>
    </row>
    <row r="1996" spans="1:21" ht="12.75">
      <c r="A1996" s="8"/>
      <c r="B1996" s="19"/>
      <c r="C1996" s="22"/>
      <c r="D1996" s="10"/>
      <c r="E1996" s="11"/>
      <c r="F1996" s="23"/>
      <c r="G1996" s="23"/>
      <c r="H1996" s="12"/>
      <c r="I1996" s="12"/>
      <c r="J1996" s="13"/>
      <c r="K1996" s="14"/>
      <c r="L1996" s="15"/>
      <c r="M1996" s="16"/>
      <c r="N1996" s="16"/>
      <c r="O1996" s="12"/>
      <c r="P1996" s="12"/>
      <c r="Q1996" s="12"/>
      <c r="R1996" s="18" t="b">
        <v>0</v>
      </c>
      <c r="S1996" s="18" t="b">
        <v>0</v>
      </c>
      <c r="T1996" s="18" t="b">
        <v>0</v>
      </c>
      <c r="U1996" s="18" t="b">
        <v>0</v>
      </c>
    </row>
    <row r="1997" spans="1:21" ht="12.75">
      <c r="A1997" s="8"/>
      <c r="B1997" s="19"/>
      <c r="C1997" s="22"/>
      <c r="D1997" s="10"/>
      <c r="E1997" s="11"/>
      <c r="F1997" s="23"/>
      <c r="G1997" s="23"/>
      <c r="H1997" s="12"/>
      <c r="I1997" s="12"/>
      <c r="J1997" s="13"/>
      <c r="K1997" s="14"/>
      <c r="L1997" s="15"/>
      <c r="M1997" s="16"/>
      <c r="N1997" s="16"/>
      <c r="O1997" s="12"/>
      <c r="P1997" s="12"/>
      <c r="Q1997" s="12"/>
      <c r="R1997" s="18" t="b">
        <v>0</v>
      </c>
      <c r="S1997" s="18" t="b">
        <v>0</v>
      </c>
      <c r="T1997" s="18" t="b">
        <v>0</v>
      </c>
      <c r="U1997" s="18" t="b">
        <v>0</v>
      </c>
    </row>
    <row r="1998" spans="1:21" ht="12.75">
      <c r="A1998" s="8"/>
      <c r="B1998" s="19"/>
      <c r="C1998" s="22"/>
      <c r="D1998" s="10"/>
      <c r="E1998" s="11"/>
      <c r="F1998" s="23"/>
      <c r="G1998" s="23"/>
      <c r="H1998" s="12"/>
      <c r="I1998" s="12"/>
      <c r="J1998" s="13"/>
      <c r="K1998" s="14"/>
      <c r="L1998" s="15"/>
      <c r="M1998" s="16"/>
      <c r="N1998" s="16"/>
      <c r="O1998" s="12"/>
      <c r="P1998" s="12"/>
      <c r="Q1998" s="12"/>
      <c r="R1998" s="18" t="b">
        <v>0</v>
      </c>
      <c r="S1998" s="18" t="b">
        <v>0</v>
      </c>
      <c r="T1998" s="18" t="b">
        <v>0</v>
      </c>
      <c r="U1998" s="18" t="b">
        <v>0</v>
      </c>
    </row>
    <row r="1999" spans="1:21" ht="12.75">
      <c r="A1999" s="8"/>
      <c r="B1999" s="19"/>
      <c r="C1999" s="22"/>
      <c r="D1999" s="10"/>
      <c r="E1999" s="11"/>
      <c r="F1999" s="23"/>
      <c r="G1999" s="23"/>
      <c r="H1999" s="12"/>
      <c r="I1999" s="12"/>
      <c r="J1999" s="13"/>
      <c r="K1999" s="14"/>
      <c r="L1999" s="15"/>
      <c r="M1999" s="16"/>
      <c r="N1999" s="16"/>
      <c r="O1999" s="12"/>
      <c r="P1999" s="12"/>
      <c r="Q1999" s="12"/>
      <c r="R1999" s="18" t="b">
        <v>0</v>
      </c>
      <c r="S1999" s="18" t="b">
        <v>0</v>
      </c>
      <c r="T1999" s="18" t="b">
        <v>0</v>
      </c>
      <c r="U1999" s="18" t="b">
        <v>0</v>
      </c>
    </row>
    <row r="2000" spans="1:21" ht="12.75">
      <c r="A2000" s="8"/>
      <c r="B2000" s="19"/>
      <c r="C2000" s="22"/>
      <c r="D2000" s="10"/>
      <c r="E2000" s="11"/>
      <c r="F2000" s="23"/>
      <c r="G2000" s="23"/>
      <c r="H2000" s="12"/>
      <c r="I2000" s="12"/>
      <c r="J2000" s="13"/>
      <c r="K2000" s="14"/>
      <c r="L2000" s="15"/>
      <c r="M2000" s="16"/>
      <c r="N2000" s="16"/>
      <c r="O2000" s="12"/>
      <c r="P2000" s="12"/>
      <c r="Q2000" s="12"/>
      <c r="R2000" s="18" t="b">
        <v>0</v>
      </c>
      <c r="S2000" s="18" t="b">
        <v>0</v>
      </c>
      <c r="T2000" s="18" t="b">
        <v>0</v>
      </c>
      <c r="U2000" s="18" t="b">
        <v>0</v>
      </c>
    </row>
    <row r="2001" spans="1:21" ht="12.75">
      <c r="A2001" s="8"/>
      <c r="B2001" s="19"/>
      <c r="C2001" s="22"/>
      <c r="D2001" s="10"/>
      <c r="E2001" s="11"/>
      <c r="F2001" s="23"/>
      <c r="G2001" s="23"/>
      <c r="H2001" s="12"/>
      <c r="I2001" s="12"/>
      <c r="J2001" s="13"/>
      <c r="K2001" s="14"/>
      <c r="L2001" s="15"/>
      <c r="M2001" s="16"/>
      <c r="N2001" s="16"/>
      <c r="O2001" s="12"/>
      <c r="P2001" s="12"/>
      <c r="Q2001" s="12"/>
      <c r="R2001" s="18" t="b">
        <v>0</v>
      </c>
      <c r="S2001" s="18" t="b">
        <v>0</v>
      </c>
      <c r="T2001" s="18" t="b">
        <v>0</v>
      </c>
      <c r="U2001" s="18" t="b">
        <v>0</v>
      </c>
    </row>
    <row r="2002" spans="1:21" ht="12.75">
      <c r="A2002" s="8"/>
      <c r="B2002" s="19"/>
      <c r="C2002" s="22"/>
      <c r="D2002" s="10"/>
      <c r="E2002" s="11"/>
      <c r="F2002" s="23"/>
      <c r="G2002" s="23"/>
      <c r="H2002" s="12"/>
      <c r="I2002" s="12"/>
      <c r="J2002" s="13"/>
      <c r="K2002" s="14"/>
      <c r="L2002" s="15"/>
      <c r="M2002" s="16"/>
      <c r="N2002" s="16"/>
      <c r="O2002" s="12"/>
      <c r="P2002" s="12"/>
      <c r="Q2002" s="12"/>
      <c r="R2002" s="18" t="b">
        <v>0</v>
      </c>
      <c r="S2002" s="18" t="b">
        <v>0</v>
      </c>
      <c r="T2002" s="18" t="b">
        <v>0</v>
      </c>
      <c r="U2002" s="18" t="b">
        <v>0</v>
      </c>
    </row>
    <row r="2003" spans="1:21" ht="12.75">
      <c r="A2003" s="8"/>
      <c r="B2003" s="19"/>
      <c r="C2003" s="22"/>
      <c r="D2003" s="10"/>
      <c r="E2003" s="11"/>
      <c r="F2003" s="23"/>
      <c r="G2003" s="23"/>
      <c r="H2003" s="12"/>
      <c r="I2003" s="12"/>
      <c r="J2003" s="13"/>
      <c r="K2003" s="14"/>
      <c r="L2003" s="15"/>
      <c r="M2003" s="16"/>
      <c r="N2003" s="16"/>
      <c r="O2003" s="12"/>
      <c r="P2003" s="12"/>
      <c r="Q2003" s="12"/>
      <c r="R2003" s="18" t="b">
        <v>0</v>
      </c>
      <c r="S2003" s="18" t="b">
        <v>0</v>
      </c>
      <c r="T2003" s="18" t="b">
        <v>0</v>
      </c>
      <c r="U2003" s="18" t="b">
        <v>0</v>
      </c>
    </row>
    <row r="2004" spans="1:21" ht="12.75">
      <c r="A2004" s="8"/>
      <c r="B2004" s="19"/>
      <c r="C2004" s="22"/>
      <c r="D2004" s="10"/>
      <c r="E2004" s="11"/>
      <c r="F2004" s="23"/>
      <c r="G2004" s="23"/>
      <c r="H2004" s="12"/>
      <c r="I2004" s="12"/>
      <c r="J2004" s="13"/>
      <c r="K2004" s="14"/>
      <c r="L2004" s="15"/>
      <c r="M2004" s="16"/>
      <c r="N2004" s="16"/>
      <c r="O2004" s="12"/>
      <c r="P2004" s="12"/>
      <c r="Q2004" s="12"/>
      <c r="R2004" s="18" t="b">
        <v>0</v>
      </c>
      <c r="S2004" s="18" t="b">
        <v>0</v>
      </c>
      <c r="T2004" s="18" t="b">
        <v>0</v>
      </c>
      <c r="U2004" s="18" t="b">
        <v>0</v>
      </c>
    </row>
    <row r="2005" spans="1:21" ht="12.75">
      <c r="A2005" s="8"/>
      <c r="B2005" s="19"/>
      <c r="C2005" s="22"/>
      <c r="D2005" s="10"/>
      <c r="E2005" s="11"/>
      <c r="F2005" s="23"/>
      <c r="G2005" s="23"/>
      <c r="H2005" s="12"/>
      <c r="I2005" s="12"/>
      <c r="J2005" s="13"/>
      <c r="K2005" s="14"/>
      <c r="L2005" s="15"/>
      <c r="M2005" s="16"/>
      <c r="N2005" s="16"/>
      <c r="O2005" s="12"/>
      <c r="P2005" s="12"/>
      <c r="Q2005" s="12"/>
      <c r="R2005" s="18" t="b">
        <v>0</v>
      </c>
      <c r="S2005" s="18" t="b">
        <v>0</v>
      </c>
      <c r="T2005" s="18" t="b">
        <v>0</v>
      </c>
      <c r="U2005" s="18" t="b">
        <v>0</v>
      </c>
    </row>
    <row r="2006" spans="1:21" ht="12.75">
      <c r="A2006" s="8"/>
      <c r="B2006" s="19"/>
      <c r="C2006" s="22"/>
      <c r="D2006" s="10"/>
      <c r="E2006" s="11"/>
      <c r="F2006" s="23"/>
      <c r="G2006" s="23"/>
      <c r="H2006" s="12"/>
      <c r="I2006" s="12"/>
      <c r="J2006" s="13"/>
      <c r="K2006" s="14"/>
      <c r="L2006" s="15"/>
      <c r="M2006" s="16"/>
      <c r="N2006" s="16"/>
      <c r="O2006" s="12"/>
      <c r="P2006" s="12"/>
      <c r="Q2006" s="12"/>
      <c r="R2006" s="18" t="b">
        <v>0</v>
      </c>
      <c r="S2006" s="18" t="b">
        <v>0</v>
      </c>
      <c r="T2006" s="18" t="b">
        <v>0</v>
      </c>
      <c r="U2006" s="18" t="b">
        <v>0</v>
      </c>
    </row>
    <row r="2007" spans="1:21" ht="12.75">
      <c r="A2007" s="8"/>
      <c r="B2007" s="19"/>
      <c r="C2007" s="22"/>
      <c r="D2007" s="10"/>
      <c r="E2007" s="11"/>
      <c r="F2007" s="23"/>
      <c r="G2007" s="23"/>
      <c r="H2007" s="12"/>
      <c r="I2007" s="12"/>
      <c r="J2007" s="13"/>
      <c r="K2007" s="14"/>
      <c r="L2007" s="15"/>
      <c r="M2007" s="16"/>
      <c r="N2007" s="16"/>
      <c r="O2007" s="12"/>
      <c r="P2007" s="12"/>
      <c r="Q2007" s="12"/>
      <c r="R2007" s="18" t="b">
        <v>0</v>
      </c>
      <c r="S2007" s="18" t="b">
        <v>0</v>
      </c>
      <c r="T2007" s="18" t="b">
        <v>0</v>
      </c>
      <c r="U2007" s="18" t="b">
        <v>0</v>
      </c>
    </row>
    <row r="2008" spans="1:21" ht="12.75">
      <c r="A2008" s="8"/>
      <c r="B2008" s="19"/>
      <c r="C2008" s="22"/>
      <c r="D2008" s="10"/>
      <c r="E2008" s="11"/>
      <c r="F2008" s="23"/>
      <c r="G2008" s="23"/>
      <c r="H2008" s="12"/>
      <c r="I2008" s="12"/>
      <c r="J2008" s="13"/>
      <c r="K2008" s="14"/>
      <c r="L2008" s="15"/>
      <c r="M2008" s="16"/>
      <c r="N2008" s="16"/>
      <c r="O2008" s="12"/>
      <c r="P2008" s="12"/>
      <c r="Q2008" s="12"/>
      <c r="R2008" s="18" t="b">
        <v>0</v>
      </c>
      <c r="S2008" s="18" t="b">
        <v>0</v>
      </c>
      <c r="T2008" s="18" t="b">
        <v>0</v>
      </c>
      <c r="U2008" s="18" t="b">
        <v>0</v>
      </c>
    </row>
    <row r="2009" spans="1:21" ht="12.75">
      <c r="A2009" s="8"/>
      <c r="B2009" s="19"/>
      <c r="C2009" s="22"/>
      <c r="D2009" s="10"/>
      <c r="E2009" s="11"/>
      <c r="F2009" s="23"/>
      <c r="G2009" s="23"/>
      <c r="H2009" s="12"/>
      <c r="I2009" s="12"/>
      <c r="J2009" s="13"/>
      <c r="K2009" s="14"/>
      <c r="L2009" s="15"/>
      <c r="M2009" s="16"/>
      <c r="N2009" s="16"/>
      <c r="O2009" s="12"/>
      <c r="P2009" s="12"/>
      <c r="Q2009" s="12"/>
      <c r="R2009" s="18" t="b">
        <v>0</v>
      </c>
      <c r="S2009" s="18" t="b">
        <v>0</v>
      </c>
      <c r="T2009" s="18" t="b">
        <v>0</v>
      </c>
      <c r="U2009" s="18" t="b">
        <v>0</v>
      </c>
    </row>
    <row r="2010" spans="1:21" ht="12.75">
      <c r="A2010" s="8"/>
      <c r="B2010" s="19"/>
      <c r="C2010" s="22"/>
      <c r="D2010" s="10"/>
      <c r="E2010" s="11"/>
      <c r="F2010" s="23"/>
      <c r="G2010" s="23"/>
      <c r="H2010" s="12"/>
      <c r="I2010" s="12"/>
      <c r="J2010" s="13"/>
      <c r="K2010" s="14"/>
      <c r="L2010" s="15"/>
      <c r="M2010" s="16"/>
      <c r="N2010" s="16"/>
      <c r="O2010" s="12"/>
      <c r="P2010" s="12"/>
      <c r="Q2010" s="12"/>
      <c r="R2010" s="18" t="b">
        <v>0</v>
      </c>
      <c r="S2010" s="18" t="b">
        <v>0</v>
      </c>
      <c r="T2010" s="18" t="b">
        <v>0</v>
      </c>
      <c r="U2010" s="18" t="b">
        <v>0</v>
      </c>
    </row>
    <row r="2011" spans="1:21" ht="12.75">
      <c r="A2011" s="8"/>
      <c r="B2011" s="19"/>
      <c r="C2011" s="22"/>
      <c r="D2011" s="10"/>
      <c r="E2011" s="11"/>
      <c r="F2011" s="23"/>
      <c r="G2011" s="23"/>
      <c r="H2011" s="12"/>
      <c r="I2011" s="12"/>
      <c r="J2011" s="13"/>
      <c r="K2011" s="14"/>
      <c r="L2011" s="15"/>
      <c r="M2011" s="16"/>
      <c r="N2011" s="16"/>
      <c r="O2011" s="12"/>
      <c r="P2011" s="12"/>
      <c r="Q2011" s="12"/>
      <c r="R2011" s="18" t="b">
        <v>0</v>
      </c>
      <c r="S2011" s="18" t="b">
        <v>0</v>
      </c>
      <c r="T2011" s="18" t="b">
        <v>0</v>
      </c>
      <c r="U2011" s="18" t="b">
        <v>0</v>
      </c>
    </row>
    <row r="2012" spans="1:21" ht="12.75">
      <c r="A2012" s="8"/>
      <c r="B2012" s="19"/>
      <c r="C2012" s="22"/>
      <c r="D2012" s="10"/>
      <c r="E2012" s="11"/>
      <c r="F2012" s="23"/>
      <c r="G2012" s="23"/>
      <c r="H2012" s="12"/>
      <c r="I2012" s="12"/>
      <c r="J2012" s="13"/>
      <c r="K2012" s="14"/>
      <c r="L2012" s="15"/>
      <c r="M2012" s="16"/>
      <c r="N2012" s="16"/>
      <c r="O2012" s="12"/>
      <c r="P2012" s="12"/>
      <c r="Q2012" s="12"/>
      <c r="R2012" s="18" t="b">
        <v>0</v>
      </c>
      <c r="S2012" s="18" t="b">
        <v>0</v>
      </c>
      <c r="T2012" s="18" t="b">
        <v>0</v>
      </c>
      <c r="U2012" s="18" t="b">
        <v>0</v>
      </c>
    </row>
    <row r="2013" spans="1:21" ht="12.75">
      <c r="A2013" s="8"/>
      <c r="B2013" s="19"/>
      <c r="C2013" s="22"/>
      <c r="D2013" s="10"/>
      <c r="E2013" s="11"/>
      <c r="F2013" s="23"/>
      <c r="G2013" s="23"/>
      <c r="H2013" s="12"/>
      <c r="I2013" s="12"/>
      <c r="J2013" s="13"/>
      <c r="K2013" s="14"/>
      <c r="L2013" s="15"/>
      <c r="M2013" s="16"/>
      <c r="N2013" s="16"/>
      <c r="O2013" s="12"/>
      <c r="P2013" s="12"/>
      <c r="Q2013" s="12"/>
      <c r="R2013" s="18" t="b">
        <v>0</v>
      </c>
      <c r="S2013" s="18" t="b">
        <v>0</v>
      </c>
      <c r="T2013" s="18" t="b">
        <v>0</v>
      </c>
      <c r="U2013" s="18" t="b">
        <v>0</v>
      </c>
    </row>
    <row r="2014" spans="1:21" ht="12.75">
      <c r="A2014" s="8"/>
      <c r="B2014" s="19"/>
      <c r="C2014" s="22"/>
      <c r="D2014" s="10"/>
      <c r="E2014" s="11"/>
      <c r="F2014" s="23"/>
      <c r="G2014" s="23"/>
      <c r="H2014" s="12"/>
      <c r="I2014" s="12"/>
      <c r="J2014" s="13"/>
      <c r="K2014" s="14"/>
      <c r="L2014" s="15"/>
      <c r="M2014" s="16"/>
      <c r="N2014" s="16"/>
      <c r="O2014" s="12"/>
      <c r="P2014" s="12"/>
      <c r="Q2014" s="12"/>
      <c r="R2014" s="18" t="b">
        <v>0</v>
      </c>
      <c r="S2014" s="18" t="b">
        <v>0</v>
      </c>
      <c r="T2014" s="18" t="b">
        <v>0</v>
      </c>
      <c r="U2014" s="18" t="b">
        <v>0</v>
      </c>
    </row>
    <row r="2015" spans="1:21" ht="12.75">
      <c r="A2015" s="8"/>
      <c r="B2015" s="19"/>
      <c r="C2015" s="22"/>
      <c r="D2015" s="10"/>
      <c r="E2015" s="11"/>
      <c r="F2015" s="23"/>
      <c r="G2015" s="23"/>
      <c r="H2015" s="12"/>
      <c r="I2015" s="12"/>
      <c r="J2015" s="13"/>
      <c r="K2015" s="14"/>
      <c r="L2015" s="15"/>
      <c r="M2015" s="16"/>
      <c r="N2015" s="16"/>
      <c r="O2015" s="12"/>
      <c r="P2015" s="12"/>
      <c r="Q2015" s="12"/>
      <c r="R2015" s="18" t="b">
        <v>0</v>
      </c>
      <c r="S2015" s="18" t="b">
        <v>0</v>
      </c>
      <c r="T2015" s="18" t="b">
        <v>0</v>
      </c>
      <c r="U2015" s="18" t="b">
        <v>0</v>
      </c>
    </row>
    <row r="2016" spans="1:21" ht="12.75">
      <c r="A2016" s="8"/>
      <c r="B2016" s="19"/>
      <c r="C2016" s="22"/>
      <c r="D2016" s="10"/>
      <c r="E2016" s="11"/>
      <c r="F2016" s="23"/>
      <c r="G2016" s="23"/>
      <c r="H2016" s="12"/>
      <c r="I2016" s="12"/>
      <c r="J2016" s="13"/>
      <c r="K2016" s="14"/>
      <c r="L2016" s="15"/>
      <c r="M2016" s="16"/>
      <c r="N2016" s="16"/>
      <c r="O2016" s="12"/>
      <c r="P2016" s="12"/>
      <c r="Q2016" s="12"/>
      <c r="R2016" s="18" t="b">
        <v>0</v>
      </c>
      <c r="S2016" s="18" t="b">
        <v>0</v>
      </c>
      <c r="T2016" s="18" t="b">
        <v>0</v>
      </c>
      <c r="U2016" s="18" t="b">
        <v>0</v>
      </c>
    </row>
    <row r="2017" spans="1:21" ht="12.75">
      <c r="A2017" s="8"/>
      <c r="B2017" s="19"/>
      <c r="C2017" s="22"/>
      <c r="D2017" s="10"/>
      <c r="E2017" s="11"/>
      <c r="F2017" s="23"/>
      <c r="G2017" s="23"/>
      <c r="H2017" s="12"/>
      <c r="I2017" s="12"/>
      <c r="J2017" s="13"/>
      <c r="K2017" s="14"/>
      <c r="L2017" s="15"/>
      <c r="M2017" s="16"/>
      <c r="N2017" s="16"/>
      <c r="O2017" s="12"/>
      <c r="P2017" s="12"/>
      <c r="Q2017" s="12"/>
      <c r="R2017" s="18" t="b">
        <v>0</v>
      </c>
      <c r="S2017" s="18" t="b">
        <v>0</v>
      </c>
      <c r="T2017" s="18" t="b">
        <v>0</v>
      </c>
      <c r="U2017" s="18" t="b">
        <v>0</v>
      </c>
    </row>
    <row r="2018" spans="1:21" ht="12.75">
      <c r="A2018" s="8"/>
      <c r="B2018" s="19"/>
      <c r="C2018" s="22"/>
      <c r="D2018" s="10"/>
      <c r="E2018" s="11"/>
      <c r="F2018" s="23"/>
      <c r="G2018" s="23"/>
      <c r="H2018" s="12"/>
      <c r="I2018" s="12"/>
      <c r="J2018" s="13"/>
      <c r="K2018" s="14"/>
      <c r="L2018" s="15"/>
      <c r="M2018" s="16"/>
      <c r="N2018" s="16"/>
      <c r="O2018" s="12"/>
      <c r="P2018" s="12"/>
      <c r="Q2018" s="12"/>
      <c r="R2018" s="18" t="b">
        <v>0</v>
      </c>
      <c r="S2018" s="18" t="b">
        <v>0</v>
      </c>
      <c r="T2018" s="18" t="b">
        <v>0</v>
      </c>
      <c r="U2018" s="18" t="b">
        <v>0</v>
      </c>
    </row>
    <row r="2019" spans="1:21" ht="12.75">
      <c r="A2019" s="8"/>
      <c r="B2019" s="19"/>
      <c r="C2019" s="22"/>
      <c r="D2019" s="10"/>
      <c r="E2019" s="11"/>
      <c r="F2019" s="23"/>
      <c r="G2019" s="23"/>
      <c r="H2019" s="12"/>
      <c r="I2019" s="12"/>
      <c r="J2019" s="13"/>
      <c r="K2019" s="14"/>
      <c r="L2019" s="15"/>
      <c r="M2019" s="16"/>
      <c r="N2019" s="16"/>
      <c r="O2019" s="12"/>
      <c r="P2019" s="12"/>
      <c r="Q2019" s="12"/>
      <c r="R2019" s="18" t="b">
        <v>0</v>
      </c>
      <c r="S2019" s="18" t="b">
        <v>0</v>
      </c>
      <c r="T2019" s="18" t="b">
        <v>0</v>
      </c>
      <c r="U2019" s="18" t="b">
        <v>0</v>
      </c>
    </row>
    <row r="2020" spans="1:21" ht="12.75">
      <c r="A2020" s="8"/>
      <c r="B2020" s="19"/>
      <c r="C2020" s="22"/>
      <c r="D2020" s="10"/>
      <c r="E2020" s="11"/>
      <c r="F2020" s="23"/>
      <c r="G2020" s="23"/>
      <c r="H2020" s="12"/>
      <c r="I2020" s="12"/>
      <c r="J2020" s="13"/>
      <c r="K2020" s="14"/>
      <c r="L2020" s="15"/>
      <c r="M2020" s="16"/>
      <c r="N2020" s="16"/>
      <c r="O2020" s="12"/>
      <c r="P2020" s="12"/>
      <c r="Q2020" s="12"/>
      <c r="R2020" s="18" t="b">
        <v>0</v>
      </c>
      <c r="S2020" s="18" t="b">
        <v>0</v>
      </c>
      <c r="T2020" s="18" t="b">
        <v>0</v>
      </c>
      <c r="U2020" s="18" t="b">
        <v>0</v>
      </c>
    </row>
    <row r="2021" spans="1:21" ht="12.75">
      <c r="A2021" s="8"/>
      <c r="B2021" s="19"/>
      <c r="C2021" s="22"/>
      <c r="D2021" s="10"/>
      <c r="E2021" s="11"/>
      <c r="F2021" s="23"/>
      <c r="G2021" s="23"/>
      <c r="H2021" s="12"/>
      <c r="I2021" s="12"/>
      <c r="J2021" s="13"/>
      <c r="K2021" s="14"/>
      <c r="L2021" s="15"/>
      <c r="M2021" s="16"/>
      <c r="N2021" s="16"/>
      <c r="O2021" s="12"/>
      <c r="P2021" s="12"/>
      <c r="Q2021" s="12"/>
      <c r="R2021" s="18" t="b">
        <v>0</v>
      </c>
      <c r="S2021" s="18" t="b">
        <v>0</v>
      </c>
      <c r="T2021" s="18" t="b">
        <v>0</v>
      </c>
      <c r="U2021" s="18" t="b">
        <v>0</v>
      </c>
    </row>
    <row r="2022" spans="1:21" ht="12.75">
      <c r="A2022" s="8"/>
      <c r="B2022" s="19"/>
      <c r="C2022" s="22"/>
      <c r="D2022" s="10"/>
      <c r="E2022" s="11"/>
      <c r="F2022" s="23"/>
      <c r="G2022" s="23"/>
      <c r="H2022" s="12"/>
      <c r="I2022" s="12"/>
      <c r="J2022" s="13"/>
      <c r="K2022" s="14"/>
      <c r="L2022" s="15"/>
      <c r="M2022" s="16"/>
      <c r="N2022" s="16"/>
      <c r="O2022" s="12"/>
      <c r="P2022" s="12"/>
      <c r="Q2022" s="12"/>
      <c r="R2022" s="18" t="b">
        <v>0</v>
      </c>
      <c r="S2022" s="18" t="b">
        <v>0</v>
      </c>
      <c r="T2022" s="18" t="b">
        <v>0</v>
      </c>
      <c r="U2022" s="18" t="b">
        <v>0</v>
      </c>
    </row>
    <row r="2023" spans="1:21" ht="12.75">
      <c r="A2023" s="8"/>
      <c r="B2023" s="19"/>
      <c r="C2023" s="22"/>
      <c r="D2023" s="10"/>
      <c r="E2023" s="11"/>
      <c r="F2023" s="23"/>
      <c r="G2023" s="23"/>
      <c r="H2023" s="12"/>
      <c r="I2023" s="12"/>
      <c r="J2023" s="13"/>
      <c r="K2023" s="14"/>
      <c r="L2023" s="15"/>
      <c r="M2023" s="16"/>
      <c r="N2023" s="16"/>
      <c r="O2023" s="12"/>
      <c r="P2023" s="12"/>
      <c r="Q2023" s="12"/>
      <c r="R2023" s="18" t="b">
        <v>0</v>
      </c>
      <c r="S2023" s="18" t="b">
        <v>0</v>
      </c>
      <c r="T2023" s="18" t="b">
        <v>0</v>
      </c>
      <c r="U2023" s="18" t="b">
        <v>0</v>
      </c>
    </row>
    <row r="2024" spans="1:21" ht="12.75">
      <c r="A2024" s="8"/>
      <c r="B2024" s="19"/>
      <c r="C2024" s="22"/>
      <c r="D2024" s="10"/>
      <c r="E2024" s="11"/>
      <c r="F2024" s="23"/>
      <c r="G2024" s="23"/>
      <c r="H2024" s="12"/>
      <c r="I2024" s="12"/>
      <c r="J2024" s="13"/>
      <c r="K2024" s="14"/>
      <c r="L2024" s="15"/>
      <c r="M2024" s="16"/>
      <c r="N2024" s="16"/>
      <c r="O2024" s="12"/>
      <c r="P2024" s="12"/>
      <c r="Q2024" s="12"/>
      <c r="R2024" s="18" t="b">
        <v>0</v>
      </c>
      <c r="S2024" s="18" t="b">
        <v>0</v>
      </c>
      <c r="T2024" s="18" t="b">
        <v>0</v>
      </c>
      <c r="U2024" s="18" t="b">
        <v>0</v>
      </c>
    </row>
    <row r="2025" spans="1:21" ht="12.75">
      <c r="A2025" s="8"/>
      <c r="B2025" s="19"/>
      <c r="C2025" s="22"/>
      <c r="D2025" s="10"/>
      <c r="E2025" s="11"/>
      <c r="F2025" s="23"/>
      <c r="G2025" s="23"/>
      <c r="H2025" s="12"/>
      <c r="I2025" s="12"/>
      <c r="J2025" s="13"/>
      <c r="K2025" s="14"/>
      <c r="L2025" s="15"/>
      <c r="M2025" s="16"/>
      <c r="N2025" s="16"/>
      <c r="O2025" s="12"/>
      <c r="P2025" s="12"/>
      <c r="Q2025" s="12"/>
      <c r="R2025" s="18" t="b">
        <v>0</v>
      </c>
      <c r="S2025" s="18" t="b">
        <v>0</v>
      </c>
      <c r="T2025" s="18" t="b">
        <v>0</v>
      </c>
      <c r="U2025" s="18" t="b">
        <v>0</v>
      </c>
    </row>
    <row r="2026" spans="1:21" ht="12.75">
      <c r="A2026" s="8"/>
      <c r="B2026" s="19"/>
      <c r="C2026" s="22"/>
      <c r="D2026" s="10"/>
      <c r="E2026" s="11"/>
      <c r="F2026" s="23"/>
      <c r="G2026" s="23"/>
      <c r="H2026" s="12"/>
      <c r="I2026" s="12"/>
      <c r="J2026" s="13"/>
      <c r="K2026" s="14"/>
      <c r="L2026" s="15"/>
      <c r="M2026" s="16"/>
      <c r="N2026" s="16"/>
      <c r="O2026" s="12"/>
      <c r="P2026" s="12"/>
      <c r="Q2026" s="12"/>
      <c r="R2026" s="18" t="b">
        <v>0</v>
      </c>
      <c r="S2026" s="18" t="b">
        <v>0</v>
      </c>
      <c r="T2026" s="18" t="b">
        <v>0</v>
      </c>
      <c r="U2026" s="18" t="b">
        <v>0</v>
      </c>
    </row>
    <row r="2027" spans="1:21" ht="12.75">
      <c r="A2027" s="8"/>
      <c r="B2027" s="19"/>
      <c r="C2027" s="22"/>
      <c r="D2027" s="10"/>
      <c r="E2027" s="11"/>
      <c r="F2027" s="23"/>
      <c r="G2027" s="23"/>
      <c r="H2027" s="12"/>
      <c r="I2027" s="12"/>
      <c r="J2027" s="13"/>
      <c r="K2027" s="14"/>
      <c r="L2027" s="15"/>
      <c r="M2027" s="16"/>
      <c r="N2027" s="16"/>
      <c r="O2027" s="12"/>
      <c r="P2027" s="12"/>
      <c r="Q2027" s="12"/>
      <c r="R2027" s="18" t="b">
        <v>0</v>
      </c>
      <c r="S2027" s="18" t="b">
        <v>0</v>
      </c>
      <c r="T2027" s="18" t="b">
        <v>0</v>
      </c>
      <c r="U2027" s="18" t="b">
        <v>0</v>
      </c>
    </row>
    <row r="2028" spans="1:21" ht="12.75">
      <c r="A2028" s="8"/>
      <c r="B2028" s="19"/>
      <c r="C2028" s="22"/>
      <c r="D2028" s="10"/>
      <c r="E2028" s="11"/>
      <c r="F2028" s="23"/>
      <c r="G2028" s="23"/>
      <c r="H2028" s="12"/>
      <c r="I2028" s="12"/>
      <c r="J2028" s="13"/>
      <c r="K2028" s="14"/>
      <c r="L2028" s="15"/>
      <c r="M2028" s="16"/>
      <c r="N2028" s="16"/>
      <c r="O2028" s="12"/>
      <c r="P2028" s="12"/>
      <c r="Q2028" s="12"/>
      <c r="R2028" s="18" t="b">
        <v>0</v>
      </c>
      <c r="S2028" s="18" t="b">
        <v>0</v>
      </c>
      <c r="T2028" s="18" t="b">
        <v>0</v>
      </c>
      <c r="U2028" s="18" t="b">
        <v>0</v>
      </c>
    </row>
    <row r="2029" spans="1:21" ht="12.75">
      <c r="A2029" s="8"/>
      <c r="B2029" s="19"/>
      <c r="C2029" s="22"/>
      <c r="D2029" s="10"/>
      <c r="E2029" s="11"/>
      <c r="F2029" s="23"/>
      <c r="G2029" s="23"/>
      <c r="H2029" s="12"/>
      <c r="I2029" s="12"/>
      <c r="J2029" s="13"/>
      <c r="K2029" s="14"/>
      <c r="L2029" s="15"/>
      <c r="M2029" s="16"/>
      <c r="N2029" s="16"/>
      <c r="O2029" s="12"/>
      <c r="P2029" s="12"/>
      <c r="Q2029" s="12"/>
      <c r="R2029" s="18" t="b">
        <v>0</v>
      </c>
      <c r="S2029" s="18" t="b">
        <v>0</v>
      </c>
      <c r="T2029" s="18" t="b">
        <v>0</v>
      </c>
      <c r="U2029" s="18" t="b">
        <v>0</v>
      </c>
    </row>
    <row r="2030" spans="1:21" ht="12.75">
      <c r="A2030" s="8"/>
      <c r="B2030" s="19"/>
      <c r="C2030" s="22"/>
      <c r="D2030" s="10"/>
      <c r="E2030" s="11"/>
      <c r="F2030" s="23"/>
      <c r="G2030" s="23"/>
      <c r="H2030" s="12"/>
      <c r="I2030" s="12"/>
      <c r="J2030" s="13"/>
      <c r="K2030" s="14"/>
      <c r="L2030" s="15"/>
      <c r="M2030" s="16"/>
      <c r="N2030" s="16"/>
      <c r="O2030" s="12"/>
      <c r="P2030" s="12"/>
      <c r="Q2030" s="12"/>
      <c r="R2030" s="18" t="b">
        <v>0</v>
      </c>
      <c r="S2030" s="18" t="b">
        <v>0</v>
      </c>
      <c r="T2030" s="18" t="b">
        <v>0</v>
      </c>
      <c r="U2030" s="18" t="b">
        <v>0</v>
      </c>
    </row>
    <row r="2031" spans="1:21" ht="12.75">
      <c r="A2031" s="8"/>
      <c r="B2031" s="19"/>
      <c r="C2031" s="22"/>
      <c r="D2031" s="10"/>
      <c r="E2031" s="11"/>
      <c r="F2031" s="23"/>
      <c r="G2031" s="23"/>
      <c r="H2031" s="12"/>
      <c r="I2031" s="12"/>
      <c r="J2031" s="13"/>
      <c r="K2031" s="14"/>
      <c r="L2031" s="15"/>
      <c r="M2031" s="16"/>
      <c r="N2031" s="16"/>
      <c r="O2031" s="12"/>
      <c r="P2031" s="12"/>
      <c r="Q2031" s="12"/>
      <c r="R2031" s="18" t="b">
        <v>0</v>
      </c>
      <c r="S2031" s="18" t="b">
        <v>0</v>
      </c>
      <c r="T2031" s="18" t="b">
        <v>0</v>
      </c>
      <c r="U2031" s="18" t="b">
        <v>0</v>
      </c>
    </row>
    <row r="2032" spans="1:21" ht="12.75">
      <c r="A2032" s="8"/>
      <c r="B2032" s="19"/>
      <c r="C2032" s="22"/>
      <c r="D2032" s="10"/>
      <c r="E2032" s="11"/>
      <c r="F2032" s="23"/>
      <c r="G2032" s="23"/>
      <c r="H2032" s="12"/>
      <c r="I2032" s="12"/>
      <c r="J2032" s="13"/>
      <c r="K2032" s="14"/>
      <c r="L2032" s="15"/>
      <c r="M2032" s="16"/>
      <c r="N2032" s="16"/>
      <c r="O2032" s="12"/>
      <c r="P2032" s="12"/>
      <c r="Q2032" s="12"/>
      <c r="R2032" s="18" t="b">
        <v>0</v>
      </c>
      <c r="S2032" s="18" t="b">
        <v>0</v>
      </c>
      <c r="T2032" s="18" t="b">
        <v>0</v>
      </c>
      <c r="U2032" s="18" t="b">
        <v>0</v>
      </c>
    </row>
    <row r="2033" spans="1:21" ht="12.75">
      <c r="A2033" s="8"/>
      <c r="B2033" s="19"/>
      <c r="C2033" s="22"/>
      <c r="D2033" s="10"/>
      <c r="E2033" s="11"/>
      <c r="F2033" s="23"/>
      <c r="G2033" s="23"/>
      <c r="H2033" s="12"/>
      <c r="I2033" s="12"/>
      <c r="J2033" s="13"/>
      <c r="K2033" s="14"/>
      <c r="L2033" s="15"/>
      <c r="M2033" s="16"/>
      <c r="N2033" s="16"/>
      <c r="O2033" s="12"/>
      <c r="P2033" s="12"/>
      <c r="Q2033" s="12"/>
      <c r="R2033" s="18" t="b">
        <v>0</v>
      </c>
      <c r="S2033" s="18" t="b">
        <v>0</v>
      </c>
      <c r="T2033" s="18" t="b">
        <v>0</v>
      </c>
      <c r="U2033" s="18" t="b">
        <v>0</v>
      </c>
    </row>
    <row r="2034" spans="1:21" ht="12.75">
      <c r="A2034" s="8"/>
      <c r="B2034" s="19"/>
      <c r="C2034" s="22"/>
      <c r="D2034" s="10"/>
      <c r="E2034" s="11"/>
      <c r="F2034" s="23"/>
      <c r="G2034" s="23"/>
      <c r="H2034" s="12"/>
      <c r="I2034" s="12"/>
      <c r="J2034" s="13"/>
      <c r="K2034" s="14"/>
      <c r="L2034" s="15"/>
      <c r="M2034" s="16"/>
      <c r="N2034" s="16"/>
      <c r="O2034" s="12"/>
      <c r="P2034" s="12"/>
      <c r="Q2034" s="12"/>
      <c r="R2034" s="18" t="b">
        <v>0</v>
      </c>
      <c r="S2034" s="18" t="b">
        <v>0</v>
      </c>
      <c r="T2034" s="18" t="b">
        <v>0</v>
      </c>
      <c r="U2034" s="18" t="b">
        <v>0</v>
      </c>
    </row>
    <row r="2035" spans="1:21" ht="12.75">
      <c r="A2035" s="8"/>
      <c r="B2035" s="19"/>
      <c r="C2035" s="22"/>
      <c r="D2035" s="10"/>
      <c r="E2035" s="11"/>
      <c r="F2035" s="23"/>
      <c r="G2035" s="23"/>
      <c r="H2035" s="12"/>
      <c r="I2035" s="12"/>
      <c r="J2035" s="13"/>
      <c r="K2035" s="14"/>
      <c r="L2035" s="15"/>
      <c r="M2035" s="16"/>
      <c r="N2035" s="16"/>
      <c r="O2035" s="12"/>
      <c r="P2035" s="12"/>
      <c r="Q2035" s="12"/>
      <c r="R2035" s="18" t="b">
        <v>0</v>
      </c>
      <c r="S2035" s="18" t="b">
        <v>0</v>
      </c>
      <c r="T2035" s="18" t="b">
        <v>0</v>
      </c>
      <c r="U2035" s="18" t="b">
        <v>0</v>
      </c>
    </row>
    <row r="2036" spans="1:21" ht="12.75">
      <c r="A2036" s="8"/>
      <c r="B2036" s="19"/>
      <c r="C2036" s="22"/>
      <c r="D2036" s="10"/>
      <c r="E2036" s="11"/>
      <c r="F2036" s="23"/>
      <c r="G2036" s="23"/>
      <c r="H2036" s="12"/>
      <c r="I2036" s="12"/>
      <c r="J2036" s="13"/>
      <c r="K2036" s="14"/>
      <c r="L2036" s="15"/>
      <c r="M2036" s="16"/>
      <c r="N2036" s="16"/>
      <c r="O2036" s="12"/>
      <c r="P2036" s="12"/>
      <c r="Q2036" s="12"/>
      <c r="R2036" s="18" t="b">
        <v>0</v>
      </c>
      <c r="S2036" s="18" t="b">
        <v>0</v>
      </c>
      <c r="T2036" s="18" t="b">
        <v>0</v>
      </c>
      <c r="U2036" s="18" t="b">
        <v>0</v>
      </c>
    </row>
    <row r="2037" spans="1:21" ht="12.75">
      <c r="A2037" s="8"/>
      <c r="B2037" s="19"/>
      <c r="C2037" s="22"/>
      <c r="D2037" s="10"/>
      <c r="E2037" s="11"/>
      <c r="F2037" s="23"/>
      <c r="G2037" s="23"/>
      <c r="H2037" s="12"/>
      <c r="I2037" s="12"/>
      <c r="J2037" s="13"/>
      <c r="K2037" s="14"/>
      <c r="L2037" s="15"/>
      <c r="M2037" s="16"/>
      <c r="N2037" s="16"/>
      <c r="O2037" s="12"/>
      <c r="P2037" s="12"/>
      <c r="Q2037" s="12"/>
      <c r="R2037" s="18" t="b">
        <v>0</v>
      </c>
      <c r="S2037" s="18" t="b">
        <v>0</v>
      </c>
      <c r="T2037" s="18" t="b">
        <v>0</v>
      </c>
      <c r="U2037" s="18" t="b">
        <v>0</v>
      </c>
    </row>
    <row r="2038" spans="1:21" ht="12.75">
      <c r="A2038" s="8"/>
      <c r="B2038" s="19"/>
      <c r="C2038" s="22"/>
      <c r="D2038" s="10"/>
      <c r="E2038" s="11"/>
      <c r="F2038" s="23"/>
      <c r="G2038" s="23"/>
      <c r="H2038" s="12"/>
      <c r="I2038" s="12"/>
      <c r="J2038" s="13"/>
      <c r="K2038" s="14"/>
      <c r="L2038" s="15"/>
      <c r="M2038" s="16"/>
      <c r="N2038" s="16"/>
      <c r="O2038" s="12"/>
      <c r="P2038" s="12"/>
      <c r="Q2038" s="12"/>
      <c r="R2038" s="18" t="b">
        <v>0</v>
      </c>
      <c r="S2038" s="18" t="b">
        <v>0</v>
      </c>
      <c r="T2038" s="18" t="b">
        <v>0</v>
      </c>
      <c r="U2038" s="18" t="b">
        <v>0</v>
      </c>
    </row>
    <row r="2039" spans="1:21" ht="12.75">
      <c r="A2039" s="8"/>
      <c r="B2039" s="19"/>
      <c r="C2039" s="22"/>
      <c r="D2039" s="10"/>
      <c r="E2039" s="11"/>
      <c r="F2039" s="23"/>
      <c r="G2039" s="23"/>
      <c r="H2039" s="12"/>
      <c r="I2039" s="12"/>
      <c r="J2039" s="13"/>
      <c r="K2039" s="14"/>
      <c r="L2039" s="15"/>
      <c r="M2039" s="16"/>
      <c r="N2039" s="16"/>
      <c r="O2039" s="12"/>
      <c r="P2039" s="12"/>
      <c r="Q2039" s="12"/>
      <c r="R2039" s="18" t="b">
        <v>0</v>
      </c>
      <c r="S2039" s="18" t="b">
        <v>0</v>
      </c>
      <c r="T2039" s="18" t="b">
        <v>0</v>
      </c>
      <c r="U2039" s="18" t="b">
        <v>0</v>
      </c>
    </row>
    <row r="2040" spans="1:21" ht="12.75">
      <c r="A2040" s="8"/>
      <c r="B2040" s="19"/>
      <c r="C2040" s="22"/>
      <c r="D2040" s="10"/>
      <c r="E2040" s="11"/>
      <c r="F2040" s="23"/>
      <c r="G2040" s="23"/>
      <c r="H2040" s="12"/>
      <c r="I2040" s="12"/>
      <c r="J2040" s="13"/>
      <c r="K2040" s="14"/>
      <c r="L2040" s="15"/>
      <c r="M2040" s="16"/>
      <c r="N2040" s="16"/>
      <c r="O2040" s="12"/>
      <c r="P2040" s="12"/>
      <c r="Q2040" s="12"/>
      <c r="R2040" s="18" t="b">
        <v>0</v>
      </c>
      <c r="S2040" s="18" t="b">
        <v>0</v>
      </c>
      <c r="T2040" s="18" t="b">
        <v>0</v>
      </c>
      <c r="U2040" s="18" t="b">
        <v>0</v>
      </c>
    </row>
    <row r="2041" spans="1:21" ht="12.75">
      <c r="A2041" s="8"/>
      <c r="B2041" s="19"/>
      <c r="C2041" s="22"/>
      <c r="D2041" s="10"/>
      <c r="E2041" s="11"/>
      <c r="F2041" s="23"/>
      <c r="G2041" s="23"/>
      <c r="H2041" s="12"/>
      <c r="I2041" s="12"/>
      <c r="J2041" s="13"/>
      <c r="K2041" s="14"/>
      <c r="L2041" s="15"/>
      <c r="M2041" s="16"/>
      <c r="N2041" s="16"/>
      <c r="O2041" s="12"/>
      <c r="P2041" s="12"/>
      <c r="Q2041" s="12"/>
      <c r="R2041" s="18" t="b">
        <v>0</v>
      </c>
      <c r="S2041" s="18" t="b">
        <v>0</v>
      </c>
      <c r="T2041" s="18" t="b">
        <v>0</v>
      </c>
      <c r="U2041" s="18" t="b">
        <v>0</v>
      </c>
    </row>
    <row r="2042" spans="1:21" ht="12.75">
      <c r="A2042" s="8"/>
      <c r="B2042" s="19"/>
      <c r="C2042" s="22"/>
      <c r="D2042" s="10"/>
      <c r="E2042" s="11"/>
      <c r="F2042" s="23"/>
      <c r="G2042" s="23"/>
      <c r="H2042" s="12"/>
      <c r="I2042" s="12"/>
      <c r="J2042" s="13"/>
      <c r="K2042" s="14"/>
      <c r="L2042" s="15"/>
      <c r="M2042" s="16"/>
      <c r="N2042" s="16"/>
      <c r="O2042" s="12"/>
      <c r="P2042" s="12"/>
      <c r="Q2042" s="12"/>
      <c r="R2042" s="18" t="b">
        <v>0</v>
      </c>
      <c r="S2042" s="18" t="b">
        <v>0</v>
      </c>
      <c r="T2042" s="18" t="b">
        <v>0</v>
      </c>
      <c r="U2042" s="18" t="b">
        <v>0</v>
      </c>
    </row>
    <row r="2043" spans="1:21" ht="12.75">
      <c r="A2043" s="8"/>
      <c r="B2043" s="19"/>
      <c r="C2043" s="22"/>
      <c r="D2043" s="10"/>
      <c r="E2043" s="11"/>
      <c r="F2043" s="23"/>
      <c r="G2043" s="23"/>
      <c r="H2043" s="12"/>
      <c r="I2043" s="12"/>
      <c r="J2043" s="13"/>
      <c r="K2043" s="14"/>
      <c r="L2043" s="15"/>
      <c r="M2043" s="16"/>
      <c r="N2043" s="16"/>
      <c r="O2043" s="12"/>
      <c r="P2043" s="12"/>
      <c r="Q2043" s="12"/>
      <c r="R2043" s="18" t="b">
        <v>0</v>
      </c>
      <c r="S2043" s="18" t="b">
        <v>0</v>
      </c>
      <c r="T2043" s="18" t="b">
        <v>0</v>
      </c>
      <c r="U2043" s="18" t="b">
        <v>0</v>
      </c>
    </row>
    <row r="2044" spans="1:21" ht="12.75">
      <c r="A2044" s="8"/>
      <c r="B2044" s="19"/>
      <c r="C2044" s="22"/>
      <c r="D2044" s="10"/>
      <c r="E2044" s="11"/>
      <c r="F2044" s="23"/>
      <c r="G2044" s="23"/>
      <c r="H2044" s="12"/>
      <c r="I2044" s="12"/>
      <c r="J2044" s="13"/>
      <c r="K2044" s="14"/>
      <c r="L2044" s="15"/>
      <c r="M2044" s="16"/>
      <c r="N2044" s="16"/>
      <c r="O2044" s="12"/>
      <c r="P2044" s="12"/>
      <c r="Q2044" s="12"/>
      <c r="R2044" s="18" t="b">
        <v>0</v>
      </c>
      <c r="S2044" s="18" t="b">
        <v>0</v>
      </c>
      <c r="T2044" s="18" t="b">
        <v>0</v>
      </c>
      <c r="U2044" s="18" t="b">
        <v>0</v>
      </c>
    </row>
    <row r="2045" spans="1:21" ht="12.75">
      <c r="A2045" s="8"/>
      <c r="B2045" s="19"/>
      <c r="C2045" s="22"/>
      <c r="D2045" s="10"/>
      <c r="E2045" s="11"/>
      <c r="F2045" s="23"/>
      <c r="G2045" s="23"/>
      <c r="H2045" s="12"/>
      <c r="I2045" s="12"/>
      <c r="J2045" s="13"/>
      <c r="K2045" s="14"/>
      <c r="L2045" s="15"/>
      <c r="M2045" s="16"/>
      <c r="N2045" s="16"/>
      <c r="O2045" s="12"/>
      <c r="P2045" s="12"/>
      <c r="Q2045" s="12"/>
      <c r="R2045" s="18" t="b">
        <v>0</v>
      </c>
      <c r="S2045" s="18" t="b">
        <v>0</v>
      </c>
      <c r="T2045" s="18" t="b">
        <v>0</v>
      </c>
      <c r="U2045" s="18" t="b">
        <v>0</v>
      </c>
    </row>
    <row r="2046" spans="1:21" ht="12.75">
      <c r="A2046" s="8"/>
      <c r="B2046" s="19"/>
      <c r="C2046" s="22"/>
      <c r="D2046" s="10"/>
      <c r="E2046" s="11"/>
      <c r="F2046" s="23"/>
      <c r="G2046" s="23"/>
      <c r="H2046" s="12"/>
      <c r="I2046" s="12"/>
      <c r="J2046" s="13"/>
      <c r="K2046" s="14"/>
      <c r="L2046" s="15"/>
      <c r="M2046" s="16"/>
      <c r="N2046" s="16"/>
      <c r="O2046" s="12"/>
      <c r="P2046" s="12"/>
      <c r="Q2046" s="12"/>
      <c r="R2046" s="18" t="b">
        <v>0</v>
      </c>
      <c r="S2046" s="18" t="b">
        <v>0</v>
      </c>
      <c r="T2046" s="18" t="b">
        <v>0</v>
      </c>
      <c r="U2046" s="18" t="b">
        <v>0</v>
      </c>
    </row>
    <row r="2047" spans="1:21" ht="12.75">
      <c r="A2047" s="8"/>
      <c r="B2047" s="19"/>
      <c r="C2047" s="22"/>
      <c r="D2047" s="10"/>
      <c r="E2047" s="11"/>
      <c r="F2047" s="23"/>
      <c r="G2047" s="23"/>
      <c r="H2047" s="12"/>
      <c r="I2047" s="12"/>
      <c r="J2047" s="13"/>
      <c r="K2047" s="14"/>
      <c r="L2047" s="15"/>
      <c r="M2047" s="16"/>
      <c r="N2047" s="16"/>
      <c r="O2047" s="12"/>
      <c r="P2047" s="12"/>
      <c r="Q2047" s="12"/>
      <c r="R2047" s="18" t="b">
        <v>0</v>
      </c>
      <c r="S2047" s="18" t="b">
        <v>0</v>
      </c>
      <c r="T2047" s="18" t="b">
        <v>0</v>
      </c>
      <c r="U2047" s="18" t="b">
        <v>0</v>
      </c>
    </row>
    <row r="2048" spans="1:21" ht="12.75">
      <c r="A2048" s="8"/>
      <c r="B2048" s="19"/>
      <c r="C2048" s="22"/>
      <c r="D2048" s="10"/>
      <c r="E2048" s="11"/>
      <c r="F2048" s="23"/>
      <c r="G2048" s="23"/>
      <c r="H2048" s="12"/>
      <c r="I2048" s="12"/>
      <c r="J2048" s="13"/>
      <c r="K2048" s="14"/>
      <c r="L2048" s="15"/>
      <c r="M2048" s="16"/>
      <c r="N2048" s="16"/>
      <c r="O2048" s="12"/>
      <c r="P2048" s="12"/>
      <c r="Q2048" s="12"/>
      <c r="R2048" s="18" t="b">
        <v>0</v>
      </c>
      <c r="S2048" s="18" t="b">
        <v>0</v>
      </c>
      <c r="T2048" s="18" t="b">
        <v>0</v>
      </c>
      <c r="U2048" s="18" t="b">
        <v>0</v>
      </c>
    </row>
    <row r="2049" spans="1:21" ht="12.75">
      <c r="A2049" s="8"/>
      <c r="B2049" s="19"/>
      <c r="C2049" s="22"/>
      <c r="D2049" s="10"/>
      <c r="E2049" s="11"/>
      <c r="F2049" s="23"/>
      <c r="G2049" s="23"/>
      <c r="H2049" s="12"/>
      <c r="I2049" s="12"/>
      <c r="J2049" s="13"/>
      <c r="K2049" s="14"/>
      <c r="L2049" s="15"/>
      <c r="M2049" s="16"/>
      <c r="N2049" s="16"/>
      <c r="O2049" s="12"/>
      <c r="P2049" s="12"/>
      <c r="Q2049" s="12"/>
      <c r="R2049" s="18" t="b">
        <v>0</v>
      </c>
      <c r="S2049" s="18" t="b">
        <v>0</v>
      </c>
      <c r="T2049" s="18" t="b">
        <v>0</v>
      </c>
      <c r="U2049" s="18" t="b">
        <v>0</v>
      </c>
    </row>
    <row r="2050" spans="1:21" ht="12.75">
      <c r="A2050" s="8"/>
      <c r="B2050" s="19"/>
      <c r="C2050" s="22"/>
      <c r="D2050" s="10"/>
      <c r="E2050" s="11"/>
      <c r="F2050" s="23"/>
      <c r="G2050" s="23"/>
      <c r="H2050" s="12"/>
      <c r="I2050" s="12"/>
      <c r="J2050" s="13"/>
      <c r="K2050" s="14"/>
      <c r="L2050" s="15"/>
      <c r="M2050" s="16"/>
      <c r="N2050" s="16"/>
      <c r="O2050" s="12"/>
      <c r="P2050" s="12"/>
      <c r="Q2050" s="12"/>
      <c r="R2050" s="18" t="b">
        <v>0</v>
      </c>
      <c r="S2050" s="18" t="b">
        <v>0</v>
      </c>
      <c r="T2050" s="18" t="b">
        <v>0</v>
      </c>
      <c r="U2050" s="18" t="b">
        <v>0</v>
      </c>
    </row>
    <row r="2051" spans="1:21" ht="12.75">
      <c r="A2051" s="8"/>
      <c r="B2051" s="19"/>
      <c r="C2051" s="22"/>
      <c r="D2051" s="10"/>
      <c r="E2051" s="11"/>
      <c r="F2051" s="23"/>
      <c r="G2051" s="23"/>
      <c r="H2051" s="12"/>
      <c r="I2051" s="12"/>
      <c r="J2051" s="13"/>
      <c r="K2051" s="14"/>
      <c r="L2051" s="15"/>
      <c r="M2051" s="16"/>
      <c r="N2051" s="16"/>
      <c r="O2051" s="12"/>
      <c r="P2051" s="12"/>
      <c r="Q2051" s="12"/>
      <c r="R2051" s="18" t="b">
        <v>0</v>
      </c>
      <c r="S2051" s="18" t="b">
        <v>0</v>
      </c>
      <c r="T2051" s="18" t="b">
        <v>0</v>
      </c>
      <c r="U2051" s="18" t="b">
        <v>0</v>
      </c>
    </row>
    <row r="2052" spans="1:21" ht="12.75">
      <c r="A2052" s="8"/>
      <c r="B2052" s="19"/>
      <c r="C2052" s="22"/>
      <c r="D2052" s="10"/>
      <c r="E2052" s="11"/>
      <c r="F2052" s="23"/>
      <c r="G2052" s="23"/>
      <c r="H2052" s="12"/>
      <c r="I2052" s="12"/>
      <c r="J2052" s="13"/>
      <c r="K2052" s="14"/>
      <c r="L2052" s="15"/>
      <c r="M2052" s="16"/>
      <c r="N2052" s="16"/>
      <c r="O2052" s="12"/>
      <c r="P2052" s="12"/>
      <c r="Q2052" s="12"/>
      <c r="R2052" s="18" t="b">
        <v>0</v>
      </c>
      <c r="S2052" s="18" t="b">
        <v>0</v>
      </c>
      <c r="T2052" s="18" t="b">
        <v>0</v>
      </c>
      <c r="U2052" s="18" t="b">
        <v>0</v>
      </c>
    </row>
    <row r="2053" spans="1:21" ht="12.75">
      <c r="A2053" s="8"/>
      <c r="B2053" s="19"/>
      <c r="C2053" s="22"/>
      <c r="D2053" s="10"/>
      <c r="E2053" s="11"/>
      <c r="F2053" s="23"/>
      <c r="G2053" s="23"/>
      <c r="H2053" s="12"/>
      <c r="I2053" s="12"/>
      <c r="J2053" s="13"/>
      <c r="K2053" s="14"/>
      <c r="L2053" s="15"/>
      <c r="M2053" s="16"/>
      <c r="N2053" s="16"/>
      <c r="O2053" s="12"/>
      <c r="P2053" s="12"/>
      <c r="Q2053" s="12"/>
      <c r="R2053" s="18" t="b">
        <v>0</v>
      </c>
      <c r="S2053" s="18" t="b">
        <v>0</v>
      </c>
      <c r="T2053" s="18" t="b">
        <v>0</v>
      </c>
      <c r="U2053" s="18" t="b">
        <v>0</v>
      </c>
    </row>
    <row r="2054" spans="1:21" ht="12.75">
      <c r="A2054" s="8"/>
      <c r="B2054" s="19"/>
      <c r="C2054" s="22"/>
      <c r="D2054" s="10"/>
      <c r="E2054" s="11"/>
      <c r="F2054" s="23"/>
      <c r="G2054" s="23"/>
      <c r="H2054" s="12"/>
      <c r="I2054" s="12"/>
      <c r="J2054" s="13"/>
      <c r="K2054" s="14"/>
      <c r="L2054" s="15"/>
      <c r="M2054" s="16"/>
      <c r="N2054" s="16"/>
      <c r="O2054" s="12"/>
      <c r="P2054" s="12"/>
      <c r="Q2054" s="12"/>
      <c r="R2054" s="18" t="b">
        <v>0</v>
      </c>
      <c r="S2054" s="18" t="b">
        <v>0</v>
      </c>
      <c r="T2054" s="18" t="b">
        <v>0</v>
      </c>
      <c r="U2054" s="18" t="b">
        <v>0</v>
      </c>
    </row>
    <row r="2055" spans="1:21" ht="12.75">
      <c r="A2055" s="8"/>
      <c r="B2055" s="19"/>
      <c r="C2055" s="22"/>
      <c r="D2055" s="10"/>
      <c r="E2055" s="11"/>
      <c r="F2055" s="23"/>
      <c r="G2055" s="23"/>
      <c r="H2055" s="12"/>
      <c r="I2055" s="12"/>
      <c r="J2055" s="13"/>
      <c r="K2055" s="14"/>
      <c r="L2055" s="15"/>
      <c r="M2055" s="16"/>
      <c r="N2055" s="16"/>
      <c r="O2055" s="12"/>
      <c r="P2055" s="12"/>
      <c r="Q2055" s="12"/>
      <c r="R2055" s="18" t="b">
        <v>0</v>
      </c>
      <c r="S2055" s="18" t="b">
        <v>0</v>
      </c>
      <c r="T2055" s="18" t="b">
        <v>0</v>
      </c>
      <c r="U2055" s="18" t="b">
        <v>0</v>
      </c>
    </row>
    <row r="2056" spans="1:21" ht="12.75">
      <c r="A2056" s="8"/>
      <c r="B2056" s="19"/>
      <c r="C2056" s="22"/>
      <c r="D2056" s="10"/>
      <c r="E2056" s="11"/>
      <c r="F2056" s="23"/>
      <c r="G2056" s="23"/>
      <c r="H2056" s="12"/>
      <c r="I2056" s="12"/>
      <c r="J2056" s="13"/>
      <c r="K2056" s="14"/>
      <c r="L2056" s="15"/>
      <c r="M2056" s="16"/>
      <c r="N2056" s="16"/>
      <c r="O2056" s="12"/>
      <c r="P2056" s="12"/>
      <c r="Q2056" s="12"/>
      <c r="R2056" s="18" t="b">
        <v>0</v>
      </c>
      <c r="S2056" s="18" t="b">
        <v>0</v>
      </c>
      <c r="T2056" s="18" t="b">
        <v>0</v>
      </c>
      <c r="U2056" s="18" t="b">
        <v>0</v>
      </c>
    </row>
    <row r="2057" spans="1:21" ht="12.75">
      <c r="A2057" s="8"/>
      <c r="B2057" s="19"/>
      <c r="C2057" s="22"/>
      <c r="D2057" s="10"/>
      <c r="E2057" s="11"/>
      <c r="F2057" s="23"/>
      <c r="G2057" s="23"/>
      <c r="H2057" s="12"/>
      <c r="I2057" s="12"/>
      <c r="J2057" s="13"/>
      <c r="K2057" s="14"/>
      <c r="L2057" s="15"/>
      <c r="M2057" s="16"/>
      <c r="N2057" s="16"/>
      <c r="O2057" s="12"/>
      <c r="P2057" s="12"/>
      <c r="Q2057" s="12"/>
      <c r="R2057" s="18" t="b">
        <v>0</v>
      </c>
      <c r="S2057" s="18" t="b">
        <v>0</v>
      </c>
      <c r="T2057" s="18" t="b">
        <v>0</v>
      </c>
      <c r="U2057" s="18" t="b">
        <v>0</v>
      </c>
    </row>
    <row r="2058" spans="1:21" ht="12.75">
      <c r="A2058" s="8"/>
      <c r="B2058" s="19"/>
      <c r="C2058" s="22"/>
      <c r="D2058" s="10"/>
      <c r="E2058" s="11"/>
      <c r="F2058" s="23"/>
      <c r="G2058" s="23"/>
      <c r="H2058" s="12"/>
      <c r="I2058" s="12"/>
      <c r="J2058" s="13"/>
      <c r="K2058" s="14"/>
      <c r="L2058" s="15"/>
      <c r="M2058" s="16"/>
      <c r="N2058" s="16"/>
      <c r="O2058" s="12"/>
      <c r="P2058" s="12"/>
      <c r="Q2058" s="12"/>
      <c r="R2058" s="18" t="b">
        <v>0</v>
      </c>
      <c r="S2058" s="18" t="b">
        <v>0</v>
      </c>
      <c r="T2058" s="18" t="b">
        <v>0</v>
      </c>
      <c r="U2058" s="18" t="b">
        <v>0</v>
      </c>
    </row>
    <row r="2059" spans="1:21" ht="12.75">
      <c r="A2059" s="8"/>
      <c r="B2059" s="19"/>
      <c r="C2059" s="22"/>
      <c r="D2059" s="10"/>
      <c r="E2059" s="11"/>
      <c r="F2059" s="23"/>
      <c r="G2059" s="23"/>
      <c r="H2059" s="12"/>
      <c r="I2059" s="12"/>
      <c r="J2059" s="13"/>
      <c r="K2059" s="14"/>
      <c r="L2059" s="15"/>
      <c r="M2059" s="16"/>
      <c r="N2059" s="16"/>
      <c r="O2059" s="12"/>
      <c r="P2059" s="12"/>
      <c r="Q2059" s="12"/>
      <c r="R2059" s="18" t="b">
        <v>0</v>
      </c>
      <c r="S2059" s="18" t="b">
        <v>0</v>
      </c>
      <c r="T2059" s="18" t="b">
        <v>0</v>
      </c>
      <c r="U2059" s="18" t="b">
        <v>0</v>
      </c>
    </row>
    <row r="2060" spans="1:21" ht="12.75">
      <c r="A2060" s="8"/>
      <c r="B2060" s="19"/>
      <c r="C2060" s="22"/>
      <c r="D2060" s="10"/>
      <c r="E2060" s="11"/>
      <c r="F2060" s="23"/>
      <c r="G2060" s="23"/>
      <c r="H2060" s="12"/>
      <c r="I2060" s="12"/>
      <c r="J2060" s="13"/>
      <c r="K2060" s="14"/>
      <c r="L2060" s="15"/>
      <c r="M2060" s="16"/>
      <c r="N2060" s="16"/>
      <c r="O2060" s="12"/>
      <c r="P2060" s="12"/>
      <c r="Q2060" s="12"/>
      <c r="R2060" s="18" t="b">
        <v>0</v>
      </c>
      <c r="S2060" s="18" t="b">
        <v>0</v>
      </c>
      <c r="T2060" s="18" t="b">
        <v>0</v>
      </c>
      <c r="U2060" s="18" t="b">
        <v>0</v>
      </c>
    </row>
    <row r="2061" spans="1:21" ht="12.75">
      <c r="A2061" s="8"/>
      <c r="B2061" s="19"/>
      <c r="C2061" s="22"/>
      <c r="D2061" s="10"/>
      <c r="E2061" s="11"/>
      <c r="F2061" s="23"/>
      <c r="G2061" s="23"/>
      <c r="H2061" s="12"/>
      <c r="I2061" s="12"/>
      <c r="J2061" s="13"/>
      <c r="K2061" s="14"/>
      <c r="L2061" s="15"/>
      <c r="M2061" s="16"/>
      <c r="N2061" s="16"/>
      <c r="O2061" s="12"/>
      <c r="P2061" s="12"/>
      <c r="Q2061" s="12"/>
      <c r="R2061" s="18" t="b">
        <v>0</v>
      </c>
      <c r="S2061" s="18" t="b">
        <v>0</v>
      </c>
      <c r="T2061" s="18" t="b">
        <v>0</v>
      </c>
      <c r="U2061" s="18" t="b">
        <v>0</v>
      </c>
    </row>
    <row r="2062" spans="1:21" ht="12.75">
      <c r="A2062" s="8"/>
      <c r="B2062" s="19"/>
      <c r="C2062" s="22"/>
      <c r="D2062" s="10"/>
      <c r="E2062" s="11"/>
      <c r="F2062" s="23"/>
      <c r="G2062" s="23"/>
      <c r="H2062" s="12"/>
      <c r="I2062" s="12"/>
      <c r="J2062" s="13"/>
      <c r="K2062" s="14"/>
      <c r="L2062" s="15"/>
      <c r="M2062" s="16"/>
      <c r="N2062" s="16"/>
      <c r="O2062" s="12"/>
      <c r="P2062" s="12"/>
      <c r="Q2062" s="12"/>
      <c r="R2062" s="18" t="b">
        <v>0</v>
      </c>
      <c r="S2062" s="18" t="b">
        <v>0</v>
      </c>
      <c r="T2062" s="18" t="b">
        <v>0</v>
      </c>
      <c r="U2062" s="18" t="b">
        <v>0</v>
      </c>
    </row>
    <row r="2063" spans="1:21" ht="12.75">
      <c r="A2063" s="8"/>
      <c r="B2063" s="19"/>
      <c r="C2063" s="22"/>
      <c r="D2063" s="10"/>
      <c r="E2063" s="11"/>
      <c r="F2063" s="23"/>
      <c r="G2063" s="23"/>
      <c r="H2063" s="12"/>
      <c r="I2063" s="12"/>
      <c r="J2063" s="13"/>
      <c r="K2063" s="14"/>
      <c r="L2063" s="15"/>
      <c r="M2063" s="16"/>
      <c r="N2063" s="16"/>
      <c r="O2063" s="12"/>
      <c r="P2063" s="12"/>
      <c r="Q2063" s="12"/>
      <c r="R2063" s="18" t="b">
        <v>0</v>
      </c>
      <c r="S2063" s="18" t="b">
        <v>0</v>
      </c>
      <c r="T2063" s="18" t="b">
        <v>0</v>
      </c>
      <c r="U2063" s="18" t="b">
        <v>0</v>
      </c>
    </row>
    <row r="2064" spans="1:21" ht="12.75">
      <c r="A2064" s="8"/>
      <c r="B2064" s="19"/>
      <c r="C2064" s="22"/>
      <c r="D2064" s="10"/>
      <c r="E2064" s="11"/>
      <c r="F2064" s="23"/>
      <c r="G2064" s="23"/>
      <c r="H2064" s="12"/>
      <c r="I2064" s="12"/>
      <c r="J2064" s="13"/>
      <c r="K2064" s="14"/>
      <c r="L2064" s="15"/>
      <c r="M2064" s="16"/>
      <c r="N2064" s="16"/>
      <c r="O2064" s="12"/>
      <c r="P2064" s="12"/>
      <c r="Q2064" s="12"/>
      <c r="R2064" s="18" t="b">
        <v>0</v>
      </c>
      <c r="S2064" s="18" t="b">
        <v>0</v>
      </c>
      <c r="T2064" s="18" t="b">
        <v>0</v>
      </c>
      <c r="U2064" s="18" t="b">
        <v>0</v>
      </c>
    </row>
    <row r="2065" spans="1:21" ht="12.75">
      <c r="A2065" s="8"/>
      <c r="B2065" s="19"/>
      <c r="C2065" s="22"/>
      <c r="D2065" s="10"/>
      <c r="E2065" s="11"/>
      <c r="F2065" s="23"/>
      <c r="G2065" s="23"/>
      <c r="H2065" s="12"/>
      <c r="I2065" s="12"/>
      <c r="J2065" s="13"/>
      <c r="K2065" s="14"/>
      <c r="L2065" s="15"/>
      <c r="M2065" s="16"/>
      <c r="N2065" s="16"/>
      <c r="O2065" s="12"/>
      <c r="P2065" s="12"/>
      <c r="Q2065" s="12"/>
      <c r="R2065" s="18" t="b">
        <v>0</v>
      </c>
      <c r="S2065" s="18" t="b">
        <v>0</v>
      </c>
      <c r="T2065" s="18" t="b">
        <v>0</v>
      </c>
      <c r="U2065" s="18" t="b">
        <v>0</v>
      </c>
    </row>
    <row r="2066" spans="1:21" ht="12.75">
      <c r="A2066" s="8"/>
      <c r="B2066" s="19"/>
      <c r="C2066" s="22"/>
      <c r="D2066" s="10"/>
      <c r="E2066" s="11"/>
      <c r="F2066" s="23"/>
      <c r="G2066" s="23"/>
      <c r="H2066" s="12"/>
      <c r="I2066" s="12"/>
      <c r="J2066" s="13"/>
      <c r="K2066" s="14"/>
      <c r="L2066" s="15"/>
      <c r="M2066" s="16"/>
      <c r="N2066" s="16"/>
      <c r="O2066" s="12"/>
      <c r="P2066" s="12"/>
      <c r="Q2066" s="12"/>
      <c r="R2066" s="18" t="b">
        <v>0</v>
      </c>
      <c r="S2066" s="18" t="b">
        <v>0</v>
      </c>
      <c r="T2066" s="18" t="b">
        <v>0</v>
      </c>
      <c r="U2066" s="18" t="b">
        <v>0</v>
      </c>
    </row>
    <row r="2067" spans="1:21" ht="12.75">
      <c r="A2067" s="8"/>
      <c r="B2067" s="19"/>
      <c r="C2067" s="22"/>
      <c r="D2067" s="10"/>
      <c r="E2067" s="11"/>
      <c r="F2067" s="23"/>
      <c r="G2067" s="23"/>
      <c r="H2067" s="12"/>
      <c r="I2067" s="12"/>
      <c r="J2067" s="13"/>
      <c r="K2067" s="14"/>
      <c r="L2067" s="15"/>
      <c r="M2067" s="16"/>
      <c r="N2067" s="16"/>
      <c r="O2067" s="12"/>
      <c r="P2067" s="12"/>
      <c r="Q2067" s="12"/>
      <c r="R2067" s="18" t="b">
        <v>0</v>
      </c>
      <c r="S2067" s="18" t="b">
        <v>0</v>
      </c>
      <c r="T2067" s="18" t="b">
        <v>0</v>
      </c>
      <c r="U2067" s="18" t="b">
        <v>0</v>
      </c>
    </row>
    <row r="2068" spans="1:21" ht="12.75">
      <c r="A2068" s="8"/>
      <c r="B2068" s="19"/>
      <c r="C2068" s="22"/>
      <c r="D2068" s="10"/>
      <c r="E2068" s="11"/>
      <c r="F2068" s="23"/>
      <c r="G2068" s="23"/>
      <c r="H2068" s="12"/>
      <c r="I2068" s="12"/>
      <c r="J2068" s="13"/>
      <c r="K2068" s="14"/>
      <c r="L2068" s="15"/>
      <c r="M2068" s="16"/>
      <c r="N2068" s="16"/>
      <c r="O2068" s="12"/>
      <c r="P2068" s="12"/>
      <c r="Q2068" s="12"/>
      <c r="R2068" s="18" t="b">
        <v>0</v>
      </c>
      <c r="S2068" s="18" t="b">
        <v>0</v>
      </c>
      <c r="T2068" s="18" t="b">
        <v>0</v>
      </c>
      <c r="U2068" s="18" t="b">
        <v>0</v>
      </c>
    </row>
    <row r="2069" spans="1:21" ht="12.75">
      <c r="A2069" s="8"/>
      <c r="B2069" s="19"/>
      <c r="C2069" s="22"/>
      <c r="D2069" s="10"/>
      <c r="E2069" s="11"/>
      <c r="F2069" s="23"/>
      <c r="G2069" s="23"/>
      <c r="H2069" s="12"/>
      <c r="I2069" s="12"/>
      <c r="J2069" s="13"/>
      <c r="K2069" s="14"/>
      <c r="L2069" s="15"/>
      <c r="M2069" s="16"/>
      <c r="N2069" s="16"/>
      <c r="O2069" s="12"/>
      <c r="P2069" s="12"/>
      <c r="Q2069" s="12"/>
      <c r="R2069" s="18" t="b">
        <v>0</v>
      </c>
      <c r="S2069" s="18" t="b">
        <v>0</v>
      </c>
      <c r="T2069" s="18" t="b">
        <v>0</v>
      </c>
      <c r="U2069" s="18" t="b">
        <v>0</v>
      </c>
    </row>
    <row r="2070" spans="1:21" ht="12.75">
      <c r="A2070" s="8"/>
      <c r="B2070" s="19"/>
      <c r="C2070" s="22"/>
      <c r="D2070" s="10"/>
      <c r="E2070" s="11"/>
      <c r="F2070" s="23"/>
      <c r="G2070" s="23"/>
      <c r="H2070" s="12"/>
      <c r="I2070" s="12"/>
      <c r="J2070" s="13"/>
      <c r="K2070" s="14"/>
      <c r="L2070" s="15"/>
      <c r="M2070" s="16"/>
      <c r="N2070" s="16"/>
      <c r="O2070" s="12"/>
      <c r="P2070" s="12"/>
      <c r="Q2070" s="12"/>
      <c r="R2070" s="18" t="b">
        <v>0</v>
      </c>
      <c r="S2070" s="18" t="b">
        <v>0</v>
      </c>
      <c r="T2070" s="18" t="b">
        <v>0</v>
      </c>
      <c r="U2070" s="18" t="b">
        <v>0</v>
      </c>
    </row>
    <row r="2071" spans="1:21" ht="12.75">
      <c r="A2071" s="8"/>
      <c r="B2071" s="19"/>
      <c r="C2071" s="22"/>
      <c r="D2071" s="10"/>
      <c r="E2071" s="11"/>
      <c r="F2071" s="23"/>
      <c r="G2071" s="23"/>
      <c r="H2071" s="12"/>
      <c r="I2071" s="12"/>
      <c r="J2071" s="13"/>
      <c r="K2071" s="14"/>
      <c r="L2071" s="15"/>
      <c r="M2071" s="16"/>
      <c r="N2071" s="16"/>
      <c r="O2071" s="12"/>
      <c r="P2071" s="12"/>
      <c r="Q2071" s="12"/>
      <c r="R2071" s="18" t="b">
        <v>0</v>
      </c>
      <c r="S2071" s="18" t="b">
        <v>0</v>
      </c>
      <c r="T2071" s="18" t="b">
        <v>0</v>
      </c>
      <c r="U2071" s="18" t="b">
        <v>0</v>
      </c>
    </row>
    <row r="2072" spans="1:21" ht="12.75">
      <c r="A2072" s="8"/>
      <c r="B2072" s="19"/>
      <c r="C2072" s="22"/>
      <c r="D2072" s="10"/>
      <c r="E2072" s="11"/>
      <c r="F2072" s="23"/>
      <c r="G2072" s="23"/>
      <c r="H2072" s="12"/>
      <c r="I2072" s="12"/>
      <c r="J2072" s="13"/>
      <c r="K2072" s="14"/>
      <c r="L2072" s="15"/>
      <c r="M2072" s="16"/>
      <c r="N2072" s="16"/>
      <c r="O2072" s="12"/>
      <c r="P2072" s="12"/>
      <c r="Q2072" s="12"/>
      <c r="R2072" s="18" t="b">
        <v>0</v>
      </c>
      <c r="S2072" s="18" t="b">
        <v>0</v>
      </c>
      <c r="T2072" s="18" t="b">
        <v>0</v>
      </c>
      <c r="U2072" s="18" t="b">
        <v>0</v>
      </c>
    </row>
    <row r="2073" spans="1:21" ht="12.75">
      <c r="A2073" s="8"/>
      <c r="B2073" s="19"/>
      <c r="C2073" s="22"/>
      <c r="D2073" s="10"/>
      <c r="E2073" s="11"/>
      <c r="F2073" s="23"/>
      <c r="G2073" s="23"/>
      <c r="H2073" s="12"/>
      <c r="I2073" s="12"/>
      <c r="J2073" s="13"/>
      <c r="K2073" s="14"/>
      <c r="L2073" s="15"/>
      <c r="M2073" s="16"/>
      <c r="N2073" s="16"/>
      <c r="O2073" s="12"/>
      <c r="P2073" s="12"/>
      <c r="Q2073" s="12"/>
      <c r="R2073" s="18" t="b">
        <v>0</v>
      </c>
      <c r="S2073" s="18" t="b">
        <v>0</v>
      </c>
      <c r="T2073" s="18" t="b">
        <v>0</v>
      </c>
      <c r="U2073" s="18" t="b">
        <v>0</v>
      </c>
    </row>
    <row r="2074" spans="1:21" ht="12.75">
      <c r="A2074" s="8"/>
      <c r="B2074" s="19"/>
      <c r="C2074" s="22"/>
      <c r="D2074" s="10"/>
      <c r="E2074" s="11"/>
      <c r="F2074" s="23"/>
      <c r="G2074" s="23"/>
      <c r="H2074" s="12"/>
      <c r="I2074" s="12"/>
      <c r="J2074" s="13"/>
      <c r="K2074" s="14"/>
      <c r="L2074" s="15"/>
      <c r="M2074" s="16"/>
      <c r="N2074" s="16"/>
      <c r="O2074" s="12"/>
      <c r="P2074" s="12"/>
      <c r="Q2074" s="12"/>
      <c r="R2074" s="18" t="b">
        <v>0</v>
      </c>
      <c r="S2074" s="18" t="b">
        <v>0</v>
      </c>
      <c r="T2074" s="18" t="b">
        <v>0</v>
      </c>
      <c r="U2074" s="18" t="b">
        <v>0</v>
      </c>
    </row>
    <row r="2075" spans="1:21" ht="12.75">
      <c r="A2075" s="8"/>
      <c r="B2075" s="19"/>
      <c r="C2075" s="22"/>
      <c r="D2075" s="10"/>
      <c r="E2075" s="11"/>
      <c r="F2075" s="23"/>
      <c r="G2075" s="23"/>
      <c r="H2075" s="12"/>
      <c r="I2075" s="12"/>
      <c r="J2075" s="13"/>
      <c r="K2075" s="14"/>
      <c r="L2075" s="15"/>
      <c r="M2075" s="16"/>
      <c r="N2075" s="16"/>
      <c r="O2075" s="12"/>
      <c r="P2075" s="12"/>
      <c r="Q2075" s="12"/>
      <c r="R2075" s="18" t="b">
        <v>0</v>
      </c>
      <c r="S2075" s="18" t="b">
        <v>0</v>
      </c>
      <c r="T2075" s="18" t="b">
        <v>0</v>
      </c>
      <c r="U2075" s="18" t="b">
        <v>0</v>
      </c>
    </row>
    <row r="2076" spans="1:21" ht="12.75">
      <c r="A2076" s="8"/>
      <c r="B2076" s="19"/>
      <c r="C2076" s="22"/>
      <c r="D2076" s="10"/>
      <c r="E2076" s="11"/>
      <c r="F2076" s="23"/>
      <c r="G2076" s="23"/>
      <c r="H2076" s="12"/>
      <c r="I2076" s="12"/>
      <c r="J2076" s="13"/>
      <c r="K2076" s="14"/>
      <c r="L2076" s="15"/>
      <c r="M2076" s="16"/>
      <c r="N2076" s="16"/>
      <c r="O2076" s="12"/>
      <c r="P2076" s="12"/>
      <c r="Q2076" s="12"/>
      <c r="R2076" s="18" t="b">
        <v>0</v>
      </c>
      <c r="S2076" s="18" t="b">
        <v>0</v>
      </c>
      <c r="T2076" s="18" t="b">
        <v>0</v>
      </c>
      <c r="U2076" s="18" t="b">
        <v>0</v>
      </c>
    </row>
    <row r="2077" spans="1:21" ht="12.75">
      <c r="A2077" s="8"/>
      <c r="B2077" s="19"/>
      <c r="C2077" s="22"/>
      <c r="D2077" s="10"/>
      <c r="E2077" s="11"/>
      <c r="F2077" s="23"/>
      <c r="G2077" s="23"/>
      <c r="H2077" s="12"/>
      <c r="I2077" s="12"/>
      <c r="J2077" s="13"/>
      <c r="K2077" s="14"/>
      <c r="L2077" s="15"/>
      <c r="M2077" s="16"/>
      <c r="N2077" s="16"/>
      <c r="O2077" s="12"/>
      <c r="P2077" s="12"/>
      <c r="Q2077" s="12"/>
      <c r="R2077" s="18" t="b">
        <v>0</v>
      </c>
      <c r="S2077" s="18" t="b">
        <v>0</v>
      </c>
      <c r="T2077" s="18" t="b">
        <v>0</v>
      </c>
      <c r="U2077" s="18" t="b">
        <v>0</v>
      </c>
    </row>
    <row r="2078" spans="1:21" ht="12.75">
      <c r="A2078" s="8"/>
      <c r="B2078" s="19"/>
      <c r="C2078" s="22"/>
      <c r="D2078" s="10"/>
      <c r="E2078" s="11"/>
      <c r="F2078" s="23"/>
      <c r="G2078" s="23"/>
      <c r="H2078" s="12"/>
      <c r="I2078" s="12"/>
      <c r="J2078" s="13"/>
      <c r="K2078" s="14"/>
      <c r="L2078" s="15"/>
      <c r="M2078" s="16"/>
      <c r="N2078" s="16"/>
      <c r="O2078" s="12"/>
      <c r="P2078" s="12"/>
      <c r="Q2078" s="12"/>
      <c r="R2078" s="18" t="b">
        <v>0</v>
      </c>
      <c r="S2078" s="18" t="b">
        <v>0</v>
      </c>
      <c r="T2078" s="18" t="b">
        <v>0</v>
      </c>
      <c r="U2078" s="18" t="b">
        <v>0</v>
      </c>
    </row>
    <row r="2079" spans="1:21" ht="12.75">
      <c r="A2079" s="8"/>
      <c r="B2079" s="19"/>
      <c r="C2079" s="22"/>
      <c r="D2079" s="10"/>
      <c r="E2079" s="11"/>
      <c r="F2079" s="23"/>
      <c r="G2079" s="23"/>
      <c r="H2079" s="12"/>
      <c r="I2079" s="12"/>
      <c r="J2079" s="13"/>
      <c r="K2079" s="14"/>
      <c r="L2079" s="15"/>
      <c r="M2079" s="16"/>
      <c r="N2079" s="16"/>
      <c r="O2079" s="12"/>
      <c r="P2079" s="12"/>
      <c r="Q2079" s="12"/>
      <c r="R2079" s="18" t="b">
        <v>0</v>
      </c>
      <c r="S2079" s="18" t="b">
        <v>0</v>
      </c>
      <c r="T2079" s="18" t="b">
        <v>0</v>
      </c>
      <c r="U2079" s="18" t="b">
        <v>0</v>
      </c>
    </row>
    <row r="2080" spans="1:21" ht="12.75">
      <c r="A2080" s="8"/>
      <c r="B2080" s="19"/>
      <c r="C2080" s="22"/>
      <c r="D2080" s="10"/>
      <c r="E2080" s="11"/>
      <c r="F2080" s="23"/>
      <c r="G2080" s="23"/>
      <c r="H2080" s="12"/>
      <c r="I2080" s="12"/>
      <c r="J2080" s="13"/>
      <c r="K2080" s="14"/>
      <c r="L2080" s="15"/>
      <c r="M2080" s="16"/>
      <c r="N2080" s="16"/>
      <c r="O2080" s="12"/>
      <c r="P2080" s="12"/>
      <c r="Q2080" s="12"/>
      <c r="R2080" s="18" t="b">
        <v>0</v>
      </c>
      <c r="S2080" s="18" t="b">
        <v>0</v>
      </c>
      <c r="T2080" s="18" t="b">
        <v>0</v>
      </c>
      <c r="U2080" s="18" t="b">
        <v>0</v>
      </c>
    </row>
    <row r="2081" spans="1:21" ht="12.75">
      <c r="A2081" s="8"/>
      <c r="B2081" s="19"/>
      <c r="C2081" s="22"/>
      <c r="D2081" s="10"/>
      <c r="E2081" s="11"/>
      <c r="F2081" s="23"/>
      <c r="G2081" s="23"/>
      <c r="H2081" s="12"/>
      <c r="I2081" s="12"/>
      <c r="J2081" s="13"/>
      <c r="K2081" s="14"/>
      <c r="L2081" s="15"/>
      <c r="M2081" s="16"/>
      <c r="N2081" s="16"/>
      <c r="O2081" s="12"/>
      <c r="P2081" s="12"/>
      <c r="Q2081" s="12"/>
      <c r="R2081" s="18" t="b">
        <v>0</v>
      </c>
      <c r="S2081" s="18" t="b">
        <v>0</v>
      </c>
      <c r="T2081" s="18" t="b">
        <v>0</v>
      </c>
      <c r="U2081" s="18" t="b">
        <v>0</v>
      </c>
    </row>
    <row r="2082" spans="1:21" ht="12.75">
      <c r="A2082" s="8"/>
      <c r="B2082" s="19"/>
      <c r="C2082" s="22"/>
      <c r="D2082" s="10"/>
      <c r="E2082" s="11"/>
      <c r="F2082" s="23"/>
      <c r="G2082" s="23"/>
      <c r="H2082" s="12"/>
      <c r="I2082" s="12"/>
      <c r="J2082" s="13"/>
      <c r="K2082" s="14"/>
      <c r="L2082" s="15"/>
      <c r="M2082" s="16"/>
      <c r="N2082" s="16"/>
      <c r="O2082" s="12"/>
      <c r="P2082" s="12"/>
      <c r="Q2082" s="12"/>
      <c r="R2082" s="18" t="b">
        <v>0</v>
      </c>
      <c r="S2082" s="18" t="b">
        <v>0</v>
      </c>
      <c r="T2082" s="18" t="b">
        <v>0</v>
      </c>
      <c r="U2082" s="18" t="b">
        <v>0</v>
      </c>
    </row>
    <row r="2083" spans="1:21" ht="12.75">
      <c r="A2083" s="8"/>
      <c r="B2083" s="19"/>
      <c r="C2083" s="22"/>
      <c r="D2083" s="10"/>
      <c r="E2083" s="11"/>
      <c r="F2083" s="23"/>
      <c r="G2083" s="23"/>
      <c r="H2083" s="12"/>
      <c r="I2083" s="12"/>
      <c r="J2083" s="13"/>
      <c r="K2083" s="14"/>
      <c r="L2083" s="15"/>
      <c r="M2083" s="16"/>
      <c r="N2083" s="16"/>
      <c r="O2083" s="12"/>
      <c r="P2083" s="12"/>
      <c r="Q2083" s="12"/>
      <c r="R2083" s="18" t="b">
        <v>0</v>
      </c>
      <c r="S2083" s="18" t="b">
        <v>0</v>
      </c>
      <c r="T2083" s="18" t="b">
        <v>0</v>
      </c>
      <c r="U2083" s="18" t="b">
        <v>0</v>
      </c>
    </row>
    <row r="2084" spans="1:21" ht="12.75">
      <c r="A2084" s="8"/>
      <c r="B2084" s="19"/>
      <c r="C2084" s="22"/>
      <c r="D2084" s="10"/>
      <c r="E2084" s="11"/>
      <c r="F2084" s="23"/>
      <c r="G2084" s="23"/>
      <c r="H2084" s="12"/>
      <c r="I2084" s="12"/>
      <c r="J2084" s="13"/>
      <c r="K2084" s="14"/>
      <c r="L2084" s="15"/>
      <c r="M2084" s="16"/>
      <c r="N2084" s="16"/>
      <c r="O2084" s="12"/>
      <c r="P2084" s="12"/>
      <c r="Q2084" s="12"/>
      <c r="R2084" s="18" t="b">
        <v>0</v>
      </c>
      <c r="S2084" s="18" t="b">
        <v>0</v>
      </c>
      <c r="T2084" s="18" t="b">
        <v>0</v>
      </c>
      <c r="U2084" s="18" t="b">
        <v>0</v>
      </c>
    </row>
    <row r="2085" spans="1:21" ht="12.75">
      <c r="A2085" s="8"/>
      <c r="B2085" s="19"/>
      <c r="C2085" s="22"/>
      <c r="D2085" s="10"/>
      <c r="E2085" s="11"/>
      <c r="F2085" s="23"/>
      <c r="G2085" s="23"/>
      <c r="H2085" s="12"/>
      <c r="I2085" s="12"/>
      <c r="J2085" s="13"/>
      <c r="K2085" s="14"/>
      <c r="L2085" s="15"/>
      <c r="M2085" s="16"/>
      <c r="N2085" s="16"/>
      <c r="O2085" s="12"/>
      <c r="P2085" s="12"/>
      <c r="Q2085" s="12"/>
      <c r="R2085" s="18" t="b">
        <v>0</v>
      </c>
      <c r="S2085" s="18" t="b">
        <v>0</v>
      </c>
      <c r="T2085" s="18" t="b">
        <v>0</v>
      </c>
      <c r="U2085" s="18" t="b">
        <v>0</v>
      </c>
    </row>
    <row r="2086" spans="1:21" ht="12.75">
      <c r="A2086" s="8"/>
      <c r="B2086" s="19"/>
      <c r="C2086" s="22"/>
      <c r="D2086" s="10"/>
      <c r="E2086" s="11"/>
      <c r="F2086" s="23"/>
      <c r="G2086" s="23"/>
      <c r="H2086" s="12"/>
      <c r="I2086" s="12"/>
      <c r="J2086" s="13"/>
      <c r="K2086" s="14"/>
      <c r="L2086" s="15"/>
      <c r="M2086" s="16"/>
      <c r="N2086" s="16"/>
      <c r="O2086" s="12"/>
      <c r="P2086" s="12"/>
      <c r="Q2086" s="12"/>
      <c r="R2086" s="18" t="b">
        <v>0</v>
      </c>
      <c r="S2086" s="18" t="b">
        <v>0</v>
      </c>
      <c r="T2086" s="18" t="b">
        <v>0</v>
      </c>
      <c r="U2086" s="18" t="b">
        <v>0</v>
      </c>
    </row>
    <row r="2087" spans="1:21" ht="12.75">
      <c r="A2087" s="8"/>
      <c r="B2087" s="19"/>
      <c r="C2087" s="22"/>
      <c r="D2087" s="10"/>
      <c r="E2087" s="11"/>
      <c r="F2087" s="23"/>
      <c r="G2087" s="23"/>
      <c r="H2087" s="12"/>
      <c r="I2087" s="12"/>
      <c r="J2087" s="13"/>
      <c r="K2087" s="14"/>
      <c r="L2087" s="15"/>
      <c r="M2087" s="16"/>
      <c r="N2087" s="16"/>
      <c r="O2087" s="12"/>
      <c r="P2087" s="12"/>
      <c r="Q2087" s="12"/>
      <c r="R2087" s="18" t="b">
        <v>0</v>
      </c>
      <c r="S2087" s="18" t="b">
        <v>0</v>
      </c>
      <c r="T2087" s="18" t="b">
        <v>0</v>
      </c>
      <c r="U2087" s="18" t="b">
        <v>0</v>
      </c>
    </row>
    <row r="2088" spans="1:21" ht="12.75">
      <c r="A2088" s="8"/>
      <c r="B2088" s="19"/>
      <c r="C2088" s="22"/>
      <c r="D2088" s="10"/>
      <c r="E2088" s="11"/>
      <c r="F2088" s="23"/>
      <c r="G2088" s="23"/>
      <c r="H2088" s="12"/>
      <c r="I2088" s="12"/>
      <c r="J2088" s="13"/>
      <c r="K2088" s="14"/>
      <c r="L2088" s="15"/>
      <c r="M2088" s="16"/>
      <c r="N2088" s="16"/>
      <c r="O2088" s="12"/>
      <c r="P2088" s="12"/>
      <c r="Q2088" s="12"/>
      <c r="R2088" s="18" t="b">
        <v>0</v>
      </c>
      <c r="S2088" s="18" t="b">
        <v>0</v>
      </c>
      <c r="T2088" s="18" t="b">
        <v>0</v>
      </c>
      <c r="U2088" s="18" t="b">
        <v>0</v>
      </c>
    </row>
    <row r="2089" spans="1:21" ht="12.75">
      <c r="A2089" s="8"/>
      <c r="B2089" s="19"/>
      <c r="C2089" s="22"/>
      <c r="D2089" s="10"/>
      <c r="E2089" s="11"/>
      <c r="F2089" s="23"/>
      <c r="G2089" s="23"/>
      <c r="H2089" s="12"/>
      <c r="I2089" s="12"/>
      <c r="J2089" s="13"/>
      <c r="K2089" s="14"/>
      <c r="L2089" s="15"/>
      <c r="M2089" s="16"/>
      <c r="N2089" s="16"/>
      <c r="O2089" s="12"/>
      <c r="P2089" s="12"/>
      <c r="Q2089" s="12"/>
      <c r="R2089" s="18" t="b">
        <v>0</v>
      </c>
      <c r="S2089" s="18" t="b">
        <v>0</v>
      </c>
      <c r="T2089" s="18" t="b">
        <v>0</v>
      </c>
      <c r="U2089" s="18" t="b">
        <v>0</v>
      </c>
    </row>
    <row r="2090" spans="1:21" ht="12.75">
      <c r="A2090" s="8"/>
      <c r="B2090" s="19"/>
      <c r="C2090" s="22"/>
      <c r="D2090" s="10"/>
      <c r="E2090" s="11"/>
      <c r="F2090" s="23"/>
      <c r="G2090" s="23"/>
      <c r="H2090" s="12"/>
      <c r="I2090" s="12"/>
      <c r="J2090" s="13"/>
      <c r="K2090" s="14"/>
      <c r="L2090" s="15"/>
      <c r="M2090" s="16"/>
      <c r="N2090" s="16"/>
      <c r="O2090" s="12"/>
      <c r="P2090" s="12"/>
      <c r="Q2090" s="12"/>
      <c r="R2090" s="18" t="b">
        <v>0</v>
      </c>
      <c r="S2090" s="18" t="b">
        <v>0</v>
      </c>
      <c r="T2090" s="18" t="b">
        <v>0</v>
      </c>
      <c r="U2090" s="18" t="b">
        <v>0</v>
      </c>
    </row>
    <row r="2091" spans="1:21" ht="12.75">
      <c r="A2091" s="8"/>
      <c r="B2091" s="19"/>
      <c r="C2091" s="22"/>
      <c r="D2091" s="10"/>
      <c r="E2091" s="11"/>
      <c r="F2091" s="23"/>
      <c r="G2091" s="23"/>
      <c r="H2091" s="12"/>
      <c r="I2091" s="12"/>
      <c r="J2091" s="13"/>
      <c r="K2091" s="14"/>
      <c r="L2091" s="15"/>
      <c r="M2091" s="16"/>
      <c r="N2091" s="16"/>
      <c r="O2091" s="12"/>
      <c r="P2091" s="12"/>
      <c r="Q2091" s="12"/>
      <c r="R2091" s="18" t="b">
        <v>0</v>
      </c>
      <c r="S2091" s="18" t="b">
        <v>0</v>
      </c>
      <c r="T2091" s="18" t="b">
        <v>0</v>
      </c>
      <c r="U2091" s="18" t="b">
        <v>0</v>
      </c>
    </row>
    <row r="2092" spans="1:21" ht="12.75">
      <c r="A2092" s="8"/>
      <c r="B2092" s="19"/>
      <c r="C2092" s="22"/>
      <c r="D2092" s="10"/>
      <c r="E2092" s="11"/>
      <c r="F2092" s="23"/>
      <c r="G2092" s="23"/>
      <c r="H2092" s="12"/>
      <c r="I2092" s="12"/>
      <c r="J2092" s="13"/>
      <c r="K2092" s="14"/>
      <c r="L2092" s="15"/>
      <c r="M2092" s="16"/>
      <c r="N2092" s="16"/>
      <c r="O2092" s="12"/>
      <c r="P2092" s="12"/>
      <c r="Q2092" s="12"/>
      <c r="R2092" s="18" t="b">
        <v>0</v>
      </c>
      <c r="S2092" s="18" t="b">
        <v>0</v>
      </c>
      <c r="T2092" s="18" t="b">
        <v>0</v>
      </c>
      <c r="U2092" s="18" t="b">
        <v>0</v>
      </c>
    </row>
    <row r="2093" spans="1:21" ht="12.75">
      <c r="A2093" s="8"/>
      <c r="B2093" s="19"/>
      <c r="C2093" s="22"/>
      <c r="D2093" s="10"/>
      <c r="E2093" s="11"/>
      <c r="F2093" s="23"/>
      <c r="G2093" s="23"/>
      <c r="H2093" s="12"/>
      <c r="I2093" s="12"/>
      <c r="J2093" s="13"/>
      <c r="K2093" s="14"/>
      <c r="L2093" s="15"/>
      <c r="M2093" s="16"/>
      <c r="N2093" s="16"/>
      <c r="O2093" s="12"/>
      <c r="P2093" s="12"/>
      <c r="Q2093" s="12"/>
      <c r="R2093" s="18" t="b">
        <v>0</v>
      </c>
      <c r="S2093" s="18" t="b">
        <v>0</v>
      </c>
      <c r="T2093" s="18" t="b">
        <v>0</v>
      </c>
      <c r="U2093" s="18" t="b">
        <v>0</v>
      </c>
    </row>
    <row r="2094" spans="1:21" ht="12.75">
      <c r="A2094" s="8"/>
      <c r="B2094" s="19"/>
      <c r="C2094" s="22"/>
      <c r="D2094" s="10"/>
      <c r="E2094" s="11"/>
      <c r="F2094" s="23"/>
      <c r="G2094" s="23"/>
      <c r="H2094" s="12"/>
      <c r="I2094" s="12"/>
      <c r="J2094" s="13"/>
      <c r="K2094" s="14"/>
      <c r="L2094" s="15"/>
      <c r="M2094" s="16"/>
      <c r="N2094" s="16"/>
      <c r="O2094" s="12"/>
      <c r="P2094" s="12"/>
      <c r="Q2094" s="12"/>
      <c r="R2094" s="18" t="b">
        <v>0</v>
      </c>
      <c r="S2094" s="18" t="b">
        <v>0</v>
      </c>
      <c r="T2094" s="18" t="b">
        <v>0</v>
      </c>
      <c r="U2094" s="18" t="b">
        <v>0</v>
      </c>
    </row>
    <row r="2095" spans="1:21" ht="12.75">
      <c r="A2095" s="8"/>
      <c r="B2095" s="19"/>
      <c r="C2095" s="22"/>
      <c r="D2095" s="10"/>
      <c r="E2095" s="11"/>
      <c r="F2095" s="23"/>
      <c r="G2095" s="23"/>
      <c r="H2095" s="12"/>
      <c r="I2095" s="12"/>
      <c r="J2095" s="13"/>
      <c r="K2095" s="14"/>
      <c r="L2095" s="15"/>
      <c r="M2095" s="16"/>
      <c r="N2095" s="16"/>
      <c r="O2095" s="12"/>
      <c r="P2095" s="12"/>
      <c r="Q2095" s="12"/>
      <c r="R2095" s="18" t="b">
        <v>0</v>
      </c>
      <c r="S2095" s="18" t="b">
        <v>0</v>
      </c>
      <c r="T2095" s="18" t="b">
        <v>0</v>
      </c>
      <c r="U2095" s="18" t="b">
        <v>0</v>
      </c>
    </row>
    <row r="2096" spans="1:21" ht="12.75">
      <c r="A2096" s="8"/>
      <c r="B2096" s="19"/>
      <c r="C2096" s="22"/>
      <c r="D2096" s="10"/>
      <c r="E2096" s="11"/>
      <c r="F2096" s="23"/>
      <c r="G2096" s="23"/>
      <c r="H2096" s="12"/>
      <c r="I2096" s="12"/>
      <c r="J2096" s="13"/>
      <c r="K2096" s="14"/>
      <c r="L2096" s="15"/>
      <c r="M2096" s="16"/>
      <c r="N2096" s="16"/>
      <c r="O2096" s="12"/>
      <c r="P2096" s="12"/>
      <c r="Q2096" s="12"/>
      <c r="R2096" s="18" t="b">
        <v>0</v>
      </c>
      <c r="S2096" s="18" t="b">
        <v>0</v>
      </c>
      <c r="T2096" s="18" t="b">
        <v>0</v>
      </c>
      <c r="U2096" s="18" t="b">
        <v>0</v>
      </c>
    </row>
    <row r="2097" spans="1:21" ht="12.75">
      <c r="A2097" s="8"/>
      <c r="B2097" s="19"/>
      <c r="C2097" s="22"/>
      <c r="D2097" s="10"/>
      <c r="E2097" s="11"/>
      <c r="F2097" s="23"/>
      <c r="G2097" s="23"/>
      <c r="H2097" s="12"/>
      <c r="I2097" s="12"/>
      <c r="J2097" s="13"/>
      <c r="K2097" s="14"/>
      <c r="L2097" s="15"/>
      <c r="M2097" s="16"/>
      <c r="N2097" s="16"/>
      <c r="O2097" s="12"/>
      <c r="P2097" s="12"/>
      <c r="Q2097" s="12"/>
      <c r="R2097" s="18" t="b">
        <v>0</v>
      </c>
      <c r="S2097" s="18" t="b">
        <v>0</v>
      </c>
      <c r="T2097" s="18" t="b">
        <v>0</v>
      </c>
      <c r="U2097" s="18" t="b">
        <v>0</v>
      </c>
    </row>
    <row r="2098" spans="1:21" ht="12.75">
      <c r="A2098" s="8"/>
      <c r="B2098" s="19"/>
      <c r="C2098" s="22"/>
      <c r="D2098" s="10"/>
      <c r="E2098" s="11"/>
      <c r="F2098" s="23"/>
      <c r="G2098" s="23"/>
      <c r="H2098" s="12"/>
      <c r="I2098" s="12"/>
      <c r="J2098" s="13"/>
      <c r="K2098" s="14"/>
      <c r="L2098" s="15"/>
      <c r="M2098" s="16"/>
      <c r="N2098" s="16"/>
      <c r="O2098" s="12"/>
      <c r="P2098" s="12"/>
      <c r="Q2098" s="12"/>
      <c r="R2098" s="18" t="b">
        <v>0</v>
      </c>
      <c r="S2098" s="18" t="b">
        <v>0</v>
      </c>
      <c r="T2098" s="18" t="b">
        <v>0</v>
      </c>
      <c r="U2098" s="18" t="b">
        <v>0</v>
      </c>
    </row>
    <row r="2099" spans="1:21" ht="12.75">
      <c r="A2099" s="8"/>
      <c r="B2099" s="19"/>
      <c r="C2099" s="22"/>
      <c r="D2099" s="10"/>
      <c r="E2099" s="11"/>
      <c r="F2099" s="23"/>
      <c r="G2099" s="23"/>
      <c r="H2099" s="12"/>
      <c r="I2099" s="12"/>
      <c r="J2099" s="13"/>
      <c r="K2099" s="14"/>
      <c r="L2099" s="15"/>
      <c r="M2099" s="16"/>
      <c r="N2099" s="16"/>
      <c r="O2099" s="12"/>
      <c r="P2099" s="12"/>
      <c r="Q2099" s="12"/>
      <c r="R2099" s="18" t="b">
        <v>0</v>
      </c>
      <c r="S2099" s="18" t="b">
        <v>0</v>
      </c>
      <c r="T2099" s="18" t="b">
        <v>0</v>
      </c>
      <c r="U2099" s="18" t="b">
        <v>0</v>
      </c>
    </row>
    <row r="2100" spans="1:21" ht="12.75">
      <c r="A2100" s="8"/>
      <c r="B2100" s="19"/>
      <c r="C2100" s="22"/>
      <c r="D2100" s="10"/>
      <c r="E2100" s="11"/>
      <c r="F2100" s="23"/>
      <c r="G2100" s="23"/>
      <c r="H2100" s="12"/>
      <c r="I2100" s="12"/>
      <c r="J2100" s="13"/>
      <c r="K2100" s="14"/>
      <c r="L2100" s="15"/>
      <c r="M2100" s="16"/>
      <c r="N2100" s="16"/>
      <c r="O2100" s="12"/>
      <c r="P2100" s="12"/>
      <c r="Q2100" s="12"/>
      <c r="R2100" s="18" t="b">
        <v>0</v>
      </c>
      <c r="S2100" s="18" t="b">
        <v>0</v>
      </c>
      <c r="T2100" s="18" t="b">
        <v>0</v>
      </c>
      <c r="U2100" s="18" t="b">
        <v>0</v>
      </c>
    </row>
    <row r="2101" spans="1:21" ht="12.75">
      <c r="A2101" s="8"/>
      <c r="B2101" s="19"/>
      <c r="C2101" s="22"/>
      <c r="D2101" s="10"/>
      <c r="E2101" s="11"/>
      <c r="F2101" s="23"/>
      <c r="G2101" s="23"/>
      <c r="H2101" s="12"/>
      <c r="I2101" s="12"/>
      <c r="J2101" s="13"/>
      <c r="K2101" s="14"/>
      <c r="L2101" s="15"/>
      <c r="M2101" s="16"/>
      <c r="N2101" s="16"/>
      <c r="O2101" s="12"/>
      <c r="P2101" s="12"/>
      <c r="Q2101" s="12"/>
      <c r="R2101" s="18" t="b">
        <v>0</v>
      </c>
      <c r="S2101" s="18" t="b">
        <v>0</v>
      </c>
      <c r="T2101" s="18" t="b">
        <v>0</v>
      </c>
      <c r="U2101" s="18" t="b">
        <v>0</v>
      </c>
    </row>
    <row r="2102" spans="1:21" ht="12.75">
      <c r="A2102" s="8"/>
      <c r="B2102" s="19"/>
      <c r="C2102" s="22"/>
      <c r="D2102" s="10"/>
      <c r="E2102" s="11"/>
      <c r="F2102" s="23"/>
      <c r="G2102" s="23"/>
      <c r="H2102" s="12"/>
      <c r="I2102" s="12"/>
      <c r="J2102" s="13"/>
      <c r="K2102" s="14"/>
      <c r="L2102" s="15"/>
      <c r="M2102" s="16"/>
      <c r="N2102" s="16"/>
      <c r="O2102" s="12"/>
      <c r="P2102" s="12"/>
      <c r="Q2102" s="12"/>
      <c r="R2102" s="18" t="b">
        <v>0</v>
      </c>
      <c r="S2102" s="18" t="b">
        <v>0</v>
      </c>
      <c r="T2102" s="18" t="b">
        <v>0</v>
      </c>
      <c r="U2102" s="18" t="b">
        <v>0</v>
      </c>
    </row>
    <row r="2103" spans="1:21" ht="12.75">
      <c r="A2103" s="8"/>
      <c r="B2103" s="19"/>
      <c r="C2103" s="22"/>
      <c r="D2103" s="10"/>
      <c r="E2103" s="11"/>
      <c r="F2103" s="23"/>
      <c r="G2103" s="23"/>
      <c r="H2103" s="12"/>
      <c r="I2103" s="12"/>
      <c r="J2103" s="13"/>
      <c r="K2103" s="14"/>
      <c r="L2103" s="15"/>
      <c r="M2103" s="16"/>
      <c r="N2103" s="16"/>
      <c r="O2103" s="12"/>
      <c r="P2103" s="12"/>
      <c r="Q2103" s="12"/>
      <c r="R2103" s="18" t="b">
        <v>0</v>
      </c>
      <c r="S2103" s="18" t="b">
        <v>0</v>
      </c>
      <c r="T2103" s="18" t="b">
        <v>0</v>
      </c>
      <c r="U2103" s="18" t="b">
        <v>0</v>
      </c>
    </row>
    <row r="2104" spans="1:21" ht="12.75">
      <c r="A2104" s="8"/>
      <c r="B2104" s="19"/>
      <c r="C2104" s="22"/>
      <c r="D2104" s="10"/>
      <c r="E2104" s="11"/>
      <c r="F2104" s="23"/>
      <c r="G2104" s="23"/>
      <c r="H2104" s="12"/>
      <c r="I2104" s="12"/>
      <c r="J2104" s="13"/>
      <c r="K2104" s="14"/>
      <c r="L2104" s="15"/>
      <c r="M2104" s="16"/>
      <c r="N2104" s="16"/>
      <c r="O2104" s="12"/>
      <c r="P2104" s="12"/>
      <c r="Q2104" s="12"/>
      <c r="R2104" s="18" t="b">
        <v>0</v>
      </c>
      <c r="S2104" s="18" t="b">
        <v>0</v>
      </c>
      <c r="T2104" s="18" t="b">
        <v>0</v>
      </c>
      <c r="U2104" s="18" t="b">
        <v>0</v>
      </c>
    </row>
    <row r="2105" spans="1:21" ht="12.75">
      <c r="A2105" s="8"/>
      <c r="B2105" s="19"/>
      <c r="C2105" s="22"/>
      <c r="D2105" s="10"/>
      <c r="E2105" s="11"/>
      <c r="F2105" s="23"/>
      <c r="G2105" s="23"/>
      <c r="H2105" s="12"/>
      <c r="I2105" s="12"/>
      <c r="J2105" s="13"/>
      <c r="K2105" s="14"/>
      <c r="L2105" s="15"/>
      <c r="M2105" s="16"/>
      <c r="N2105" s="16"/>
      <c r="O2105" s="12"/>
      <c r="P2105" s="12"/>
      <c r="Q2105" s="12"/>
      <c r="R2105" s="18" t="b">
        <v>0</v>
      </c>
      <c r="S2105" s="18" t="b">
        <v>0</v>
      </c>
      <c r="T2105" s="18" t="b">
        <v>0</v>
      </c>
      <c r="U2105" s="18" t="b">
        <v>0</v>
      </c>
    </row>
    <row r="2106" spans="1:21" ht="12.75">
      <c r="A2106" s="8"/>
      <c r="B2106" s="19"/>
      <c r="C2106" s="22"/>
      <c r="D2106" s="10"/>
      <c r="E2106" s="11"/>
      <c r="F2106" s="23"/>
      <c r="G2106" s="23"/>
      <c r="H2106" s="12"/>
      <c r="I2106" s="12"/>
      <c r="J2106" s="13"/>
      <c r="K2106" s="14"/>
      <c r="L2106" s="15"/>
      <c r="M2106" s="16"/>
      <c r="N2106" s="16"/>
      <c r="O2106" s="12"/>
      <c r="P2106" s="12"/>
      <c r="Q2106" s="12"/>
      <c r="R2106" s="18" t="b">
        <v>0</v>
      </c>
      <c r="S2106" s="18" t="b">
        <v>0</v>
      </c>
      <c r="T2106" s="18" t="b">
        <v>0</v>
      </c>
      <c r="U2106" s="18" t="b">
        <v>0</v>
      </c>
    </row>
    <row r="2107" spans="1:21" ht="12.75">
      <c r="A2107" s="8"/>
      <c r="B2107" s="19"/>
      <c r="C2107" s="22"/>
      <c r="D2107" s="10"/>
      <c r="E2107" s="11"/>
      <c r="F2107" s="23"/>
      <c r="G2107" s="23"/>
      <c r="H2107" s="12"/>
      <c r="I2107" s="12"/>
      <c r="J2107" s="13"/>
      <c r="K2107" s="14"/>
      <c r="L2107" s="15"/>
      <c r="M2107" s="16"/>
      <c r="N2107" s="16"/>
      <c r="O2107" s="12"/>
      <c r="P2107" s="12"/>
      <c r="Q2107" s="12"/>
      <c r="R2107" s="18" t="b">
        <v>0</v>
      </c>
      <c r="S2107" s="18" t="b">
        <v>0</v>
      </c>
      <c r="T2107" s="18" t="b">
        <v>0</v>
      </c>
      <c r="U2107" s="18" t="b">
        <v>0</v>
      </c>
    </row>
    <row r="2108" spans="1:21" ht="12.75">
      <c r="A2108" s="8"/>
      <c r="B2108" s="19"/>
      <c r="C2108" s="22"/>
      <c r="D2108" s="10"/>
      <c r="E2108" s="11"/>
      <c r="F2108" s="23"/>
      <c r="G2108" s="23"/>
      <c r="H2108" s="12"/>
      <c r="I2108" s="12"/>
      <c r="J2108" s="13"/>
      <c r="K2108" s="14"/>
      <c r="L2108" s="15"/>
      <c r="M2108" s="16"/>
      <c r="N2108" s="16"/>
      <c r="O2108" s="12"/>
      <c r="P2108" s="12"/>
      <c r="Q2108" s="12"/>
      <c r="R2108" s="18" t="b">
        <v>0</v>
      </c>
      <c r="S2108" s="18" t="b">
        <v>0</v>
      </c>
      <c r="T2108" s="18" t="b">
        <v>0</v>
      </c>
      <c r="U2108" s="18" t="b">
        <v>0</v>
      </c>
    </row>
    <row r="2109" spans="1:21" ht="12.75">
      <c r="A2109" s="8"/>
      <c r="B2109" s="19"/>
      <c r="C2109" s="22"/>
      <c r="D2109" s="10"/>
      <c r="E2109" s="11"/>
      <c r="F2109" s="23"/>
      <c r="G2109" s="23"/>
      <c r="H2109" s="12"/>
      <c r="I2109" s="12"/>
      <c r="J2109" s="13"/>
      <c r="K2109" s="14"/>
      <c r="L2109" s="15"/>
      <c r="M2109" s="16"/>
      <c r="N2109" s="16"/>
      <c r="O2109" s="12"/>
      <c r="P2109" s="12"/>
      <c r="Q2109" s="12"/>
      <c r="R2109" s="18" t="b">
        <v>0</v>
      </c>
      <c r="S2109" s="18" t="b">
        <v>0</v>
      </c>
      <c r="T2109" s="18" t="b">
        <v>0</v>
      </c>
      <c r="U2109" s="18" t="b">
        <v>0</v>
      </c>
    </row>
    <row r="2110" spans="1:21" ht="12.75">
      <c r="A2110" s="8"/>
      <c r="B2110" s="19"/>
      <c r="C2110" s="22"/>
      <c r="D2110" s="10"/>
      <c r="E2110" s="11"/>
      <c r="F2110" s="23"/>
      <c r="G2110" s="23"/>
      <c r="H2110" s="12"/>
      <c r="I2110" s="12"/>
      <c r="J2110" s="13"/>
      <c r="K2110" s="14"/>
      <c r="L2110" s="15"/>
      <c r="M2110" s="16"/>
      <c r="N2110" s="16"/>
      <c r="O2110" s="12"/>
      <c r="P2110" s="12"/>
      <c r="Q2110" s="12"/>
      <c r="R2110" s="18" t="b">
        <v>0</v>
      </c>
      <c r="S2110" s="18" t="b">
        <v>0</v>
      </c>
      <c r="T2110" s="18" t="b">
        <v>0</v>
      </c>
      <c r="U2110" s="18" t="b">
        <v>0</v>
      </c>
    </row>
    <row r="2111" spans="1:21" ht="12.75">
      <c r="A2111" s="8"/>
      <c r="B2111" s="19"/>
      <c r="C2111" s="22"/>
      <c r="D2111" s="10"/>
      <c r="E2111" s="11"/>
      <c r="F2111" s="23"/>
      <c r="G2111" s="23"/>
      <c r="H2111" s="12"/>
      <c r="I2111" s="12"/>
      <c r="J2111" s="13"/>
      <c r="K2111" s="14"/>
      <c r="L2111" s="15"/>
      <c r="M2111" s="16"/>
      <c r="N2111" s="16"/>
      <c r="O2111" s="12"/>
      <c r="P2111" s="12"/>
      <c r="Q2111" s="12"/>
      <c r="R2111" s="18" t="b">
        <v>0</v>
      </c>
      <c r="S2111" s="18" t="b">
        <v>0</v>
      </c>
      <c r="T2111" s="18" t="b">
        <v>0</v>
      </c>
      <c r="U2111" s="18" t="b">
        <v>0</v>
      </c>
    </row>
    <row r="2112" spans="1:21" ht="12.75">
      <c r="A2112" s="8"/>
      <c r="B2112" s="19"/>
      <c r="C2112" s="22"/>
      <c r="D2112" s="10"/>
      <c r="E2112" s="11"/>
      <c r="F2112" s="23"/>
      <c r="G2112" s="23"/>
      <c r="H2112" s="12"/>
      <c r="I2112" s="12"/>
      <c r="J2112" s="13"/>
      <c r="K2112" s="14"/>
      <c r="L2112" s="15"/>
      <c r="M2112" s="16"/>
      <c r="N2112" s="16"/>
      <c r="O2112" s="12"/>
      <c r="P2112" s="12"/>
      <c r="Q2112" s="12"/>
      <c r="R2112" s="18" t="b">
        <v>0</v>
      </c>
      <c r="S2112" s="18" t="b">
        <v>0</v>
      </c>
      <c r="T2112" s="18" t="b">
        <v>0</v>
      </c>
      <c r="U2112" s="18" t="b">
        <v>0</v>
      </c>
    </row>
    <row r="2113" spans="1:21" ht="12.75">
      <c r="A2113" s="8"/>
      <c r="B2113" s="19"/>
      <c r="C2113" s="22"/>
      <c r="D2113" s="10"/>
      <c r="E2113" s="11"/>
      <c r="F2113" s="23"/>
      <c r="G2113" s="23"/>
      <c r="H2113" s="12"/>
      <c r="I2113" s="12"/>
      <c r="J2113" s="13"/>
      <c r="K2113" s="14"/>
      <c r="L2113" s="15"/>
      <c r="M2113" s="16"/>
      <c r="N2113" s="16"/>
      <c r="O2113" s="12"/>
      <c r="P2113" s="12"/>
      <c r="Q2113" s="12"/>
      <c r="R2113" s="18" t="b">
        <v>0</v>
      </c>
      <c r="S2113" s="18" t="b">
        <v>0</v>
      </c>
      <c r="T2113" s="18" t="b">
        <v>0</v>
      </c>
      <c r="U2113" s="18" t="b">
        <v>0</v>
      </c>
    </row>
    <row r="2114" spans="1:21" ht="12.75">
      <c r="A2114" s="8"/>
      <c r="B2114" s="19"/>
      <c r="C2114" s="22"/>
      <c r="D2114" s="10"/>
      <c r="E2114" s="11"/>
      <c r="F2114" s="23"/>
      <c r="G2114" s="23"/>
      <c r="H2114" s="12"/>
      <c r="I2114" s="12"/>
      <c r="J2114" s="13"/>
      <c r="K2114" s="14"/>
      <c r="L2114" s="15"/>
      <c r="M2114" s="16"/>
      <c r="N2114" s="16"/>
      <c r="O2114" s="12"/>
      <c r="P2114" s="12"/>
      <c r="Q2114" s="12"/>
      <c r="R2114" s="18" t="b">
        <v>0</v>
      </c>
      <c r="S2114" s="18" t="b">
        <v>0</v>
      </c>
      <c r="T2114" s="18" t="b">
        <v>0</v>
      </c>
      <c r="U2114" s="18" t="b">
        <v>0</v>
      </c>
    </row>
    <row r="2115" spans="1:21" ht="12.75">
      <c r="A2115" s="8"/>
      <c r="B2115" s="19"/>
      <c r="C2115" s="22"/>
      <c r="D2115" s="10"/>
      <c r="E2115" s="11"/>
      <c r="F2115" s="23"/>
      <c r="G2115" s="23"/>
      <c r="H2115" s="12"/>
      <c r="I2115" s="12"/>
      <c r="J2115" s="13"/>
      <c r="K2115" s="14"/>
      <c r="L2115" s="15"/>
      <c r="M2115" s="16"/>
      <c r="N2115" s="16"/>
      <c r="O2115" s="12"/>
      <c r="P2115" s="12"/>
      <c r="Q2115" s="12"/>
      <c r="R2115" s="18" t="b">
        <v>0</v>
      </c>
      <c r="S2115" s="18" t="b">
        <v>0</v>
      </c>
      <c r="T2115" s="18" t="b">
        <v>0</v>
      </c>
      <c r="U2115" s="18" t="b">
        <v>0</v>
      </c>
    </row>
    <row r="2116" spans="1:21" ht="12.75">
      <c r="A2116" s="8"/>
      <c r="B2116" s="19"/>
      <c r="C2116" s="22"/>
      <c r="D2116" s="10"/>
      <c r="E2116" s="11"/>
      <c r="F2116" s="23"/>
      <c r="G2116" s="23"/>
      <c r="H2116" s="12"/>
      <c r="I2116" s="12"/>
      <c r="J2116" s="13"/>
      <c r="K2116" s="14"/>
      <c r="L2116" s="15"/>
      <c r="M2116" s="16"/>
      <c r="N2116" s="16"/>
      <c r="O2116" s="12"/>
      <c r="P2116" s="12"/>
      <c r="Q2116" s="12"/>
      <c r="R2116" s="18" t="b">
        <v>0</v>
      </c>
      <c r="S2116" s="18" t="b">
        <v>0</v>
      </c>
      <c r="T2116" s="18" t="b">
        <v>0</v>
      </c>
      <c r="U2116" s="18" t="b">
        <v>0</v>
      </c>
    </row>
    <row r="2117" spans="1:21" ht="12.75">
      <c r="A2117" s="8"/>
      <c r="B2117" s="19"/>
      <c r="C2117" s="22"/>
      <c r="D2117" s="10"/>
      <c r="E2117" s="11"/>
      <c r="F2117" s="23"/>
      <c r="G2117" s="23"/>
      <c r="H2117" s="12"/>
      <c r="I2117" s="12"/>
      <c r="J2117" s="13"/>
      <c r="K2117" s="14"/>
      <c r="L2117" s="15"/>
      <c r="M2117" s="16"/>
      <c r="N2117" s="16"/>
      <c r="O2117" s="12"/>
      <c r="P2117" s="12"/>
      <c r="Q2117" s="12"/>
      <c r="R2117" s="18" t="b">
        <v>0</v>
      </c>
      <c r="S2117" s="18" t="b">
        <v>0</v>
      </c>
      <c r="T2117" s="18" t="b">
        <v>0</v>
      </c>
      <c r="U2117" s="18" t="b">
        <v>0</v>
      </c>
    </row>
    <row r="2118" spans="1:21" ht="12.75">
      <c r="A2118" s="8"/>
      <c r="B2118" s="19"/>
      <c r="C2118" s="22"/>
      <c r="D2118" s="10"/>
      <c r="E2118" s="11"/>
      <c r="F2118" s="23"/>
      <c r="G2118" s="23"/>
      <c r="H2118" s="12"/>
      <c r="I2118" s="12"/>
      <c r="J2118" s="13"/>
      <c r="K2118" s="14"/>
      <c r="L2118" s="15"/>
      <c r="M2118" s="16"/>
      <c r="N2118" s="16"/>
      <c r="O2118" s="12"/>
      <c r="P2118" s="12"/>
      <c r="Q2118" s="12"/>
      <c r="R2118" s="18" t="b">
        <v>0</v>
      </c>
      <c r="S2118" s="18" t="b">
        <v>0</v>
      </c>
      <c r="T2118" s="18" t="b">
        <v>0</v>
      </c>
      <c r="U2118" s="18" t="b">
        <v>0</v>
      </c>
    </row>
    <row r="2119" spans="1:21" ht="12.75">
      <c r="A2119" s="8"/>
      <c r="B2119" s="19"/>
      <c r="C2119" s="22"/>
      <c r="D2119" s="10"/>
      <c r="E2119" s="11"/>
      <c r="F2119" s="23"/>
      <c r="G2119" s="23"/>
      <c r="H2119" s="12"/>
      <c r="I2119" s="12"/>
      <c r="J2119" s="13"/>
      <c r="K2119" s="14"/>
      <c r="L2119" s="15"/>
      <c r="M2119" s="16"/>
      <c r="N2119" s="16"/>
      <c r="O2119" s="12"/>
      <c r="P2119" s="12"/>
      <c r="Q2119" s="12"/>
      <c r="R2119" s="18" t="b">
        <v>0</v>
      </c>
      <c r="S2119" s="18" t="b">
        <v>0</v>
      </c>
      <c r="T2119" s="18" t="b">
        <v>0</v>
      </c>
      <c r="U2119" s="18" t="b">
        <v>0</v>
      </c>
    </row>
    <row r="2120" spans="1:21" ht="12.75">
      <c r="A2120" s="8"/>
      <c r="B2120" s="19"/>
      <c r="C2120" s="22"/>
      <c r="D2120" s="10"/>
      <c r="E2120" s="11"/>
      <c r="F2120" s="23"/>
      <c r="G2120" s="23"/>
      <c r="H2120" s="12"/>
      <c r="I2120" s="12"/>
      <c r="J2120" s="13"/>
      <c r="K2120" s="14"/>
      <c r="L2120" s="15"/>
      <c r="M2120" s="16"/>
      <c r="N2120" s="16"/>
      <c r="O2120" s="12"/>
      <c r="P2120" s="12"/>
      <c r="Q2120" s="12"/>
      <c r="R2120" s="18" t="b">
        <v>0</v>
      </c>
      <c r="S2120" s="18" t="b">
        <v>0</v>
      </c>
      <c r="T2120" s="18" t="b">
        <v>0</v>
      </c>
      <c r="U2120" s="18" t="b">
        <v>0</v>
      </c>
    </row>
    <row r="2121" spans="1:21" ht="12.75">
      <c r="A2121" s="8"/>
      <c r="B2121" s="19"/>
      <c r="C2121" s="22"/>
      <c r="D2121" s="10"/>
      <c r="E2121" s="11"/>
      <c r="F2121" s="23"/>
      <c r="G2121" s="23"/>
      <c r="H2121" s="12"/>
      <c r="I2121" s="12"/>
      <c r="J2121" s="13"/>
      <c r="K2121" s="14"/>
      <c r="L2121" s="15"/>
      <c r="M2121" s="16"/>
      <c r="N2121" s="16"/>
      <c r="O2121" s="12"/>
      <c r="P2121" s="12"/>
      <c r="Q2121" s="12"/>
      <c r="R2121" s="18" t="b">
        <v>0</v>
      </c>
      <c r="S2121" s="18" t="b">
        <v>0</v>
      </c>
      <c r="T2121" s="18" t="b">
        <v>0</v>
      </c>
      <c r="U2121" s="18" t="b">
        <v>0</v>
      </c>
    </row>
    <row r="2122" spans="1:21" ht="12.75">
      <c r="A2122" s="8"/>
      <c r="B2122" s="19"/>
      <c r="C2122" s="22"/>
      <c r="D2122" s="10"/>
      <c r="E2122" s="11"/>
      <c r="F2122" s="23"/>
      <c r="G2122" s="23"/>
      <c r="H2122" s="12"/>
      <c r="I2122" s="12"/>
      <c r="J2122" s="13"/>
      <c r="K2122" s="14"/>
      <c r="L2122" s="15"/>
      <c r="M2122" s="16"/>
      <c r="N2122" s="16"/>
      <c r="O2122" s="12"/>
      <c r="P2122" s="12"/>
      <c r="Q2122" s="12"/>
      <c r="R2122" s="18" t="b">
        <v>0</v>
      </c>
      <c r="S2122" s="18" t="b">
        <v>0</v>
      </c>
      <c r="T2122" s="18" t="b">
        <v>0</v>
      </c>
      <c r="U2122" s="18" t="b">
        <v>0</v>
      </c>
    </row>
    <row r="2123" spans="1:21" ht="12.75">
      <c r="A2123" s="8"/>
      <c r="B2123" s="19"/>
      <c r="C2123" s="22"/>
      <c r="D2123" s="10"/>
      <c r="E2123" s="11"/>
      <c r="F2123" s="23"/>
      <c r="G2123" s="23"/>
      <c r="H2123" s="12"/>
      <c r="I2123" s="12"/>
      <c r="J2123" s="13"/>
      <c r="K2123" s="14"/>
      <c r="L2123" s="15"/>
      <c r="M2123" s="16"/>
      <c r="N2123" s="16"/>
      <c r="O2123" s="12"/>
      <c r="P2123" s="12"/>
      <c r="Q2123" s="12"/>
      <c r="R2123" s="18" t="b">
        <v>0</v>
      </c>
      <c r="S2123" s="18" t="b">
        <v>0</v>
      </c>
      <c r="T2123" s="18" t="b">
        <v>0</v>
      </c>
      <c r="U2123" s="18" t="b">
        <v>0</v>
      </c>
    </row>
    <row r="2124" spans="1:21" ht="12.75">
      <c r="A2124" s="8"/>
      <c r="B2124" s="19"/>
      <c r="C2124" s="22"/>
      <c r="D2124" s="10"/>
      <c r="E2124" s="11"/>
      <c r="F2124" s="23"/>
      <c r="G2124" s="23"/>
      <c r="H2124" s="12"/>
      <c r="I2124" s="12"/>
      <c r="J2124" s="13"/>
      <c r="K2124" s="14"/>
      <c r="L2124" s="15"/>
      <c r="M2124" s="16"/>
      <c r="N2124" s="16"/>
      <c r="O2124" s="12"/>
      <c r="P2124" s="12"/>
      <c r="Q2124" s="12"/>
      <c r="R2124" s="18" t="b">
        <v>0</v>
      </c>
      <c r="S2124" s="18" t="b">
        <v>0</v>
      </c>
      <c r="T2124" s="18" t="b">
        <v>0</v>
      </c>
      <c r="U2124" s="18" t="b">
        <v>0</v>
      </c>
    </row>
    <row r="2125" spans="1:21" ht="12.75">
      <c r="A2125" s="8"/>
      <c r="B2125" s="19"/>
      <c r="C2125" s="22"/>
      <c r="D2125" s="10"/>
      <c r="E2125" s="11"/>
      <c r="F2125" s="23"/>
      <c r="G2125" s="23"/>
      <c r="H2125" s="12"/>
      <c r="I2125" s="12"/>
      <c r="J2125" s="13"/>
      <c r="K2125" s="14"/>
      <c r="L2125" s="15"/>
      <c r="M2125" s="16"/>
      <c r="N2125" s="16"/>
      <c r="O2125" s="12"/>
      <c r="P2125" s="12"/>
      <c r="Q2125" s="12"/>
      <c r="R2125" s="18" t="b">
        <v>0</v>
      </c>
      <c r="S2125" s="18" t="b">
        <v>0</v>
      </c>
      <c r="T2125" s="18" t="b">
        <v>0</v>
      </c>
      <c r="U2125" s="18" t="b">
        <v>0</v>
      </c>
    </row>
    <row r="2126" spans="1:21" ht="12.75">
      <c r="A2126" s="8"/>
      <c r="B2126" s="19"/>
      <c r="C2126" s="22"/>
      <c r="D2126" s="10"/>
      <c r="E2126" s="11"/>
      <c r="F2126" s="23"/>
      <c r="G2126" s="23"/>
      <c r="H2126" s="12"/>
      <c r="I2126" s="12"/>
      <c r="J2126" s="13"/>
      <c r="K2126" s="14"/>
      <c r="L2126" s="15"/>
      <c r="M2126" s="16"/>
      <c r="N2126" s="16"/>
      <c r="O2126" s="12"/>
      <c r="P2126" s="12"/>
      <c r="Q2126" s="12"/>
      <c r="R2126" s="18" t="b">
        <v>0</v>
      </c>
      <c r="S2126" s="18" t="b">
        <v>0</v>
      </c>
      <c r="T2126" s="18" t="b">
        <v>0</v>
      </c>
      <c r="U2126" s="18" t="b">
        <v>0</v>
      </c>
    </row>
    <row r="2127" spans="1:21" ht="12.75">
      <c r="A2127" s="8"/>
      <c r="B2127" s="19"/>
      <c r="C2127" s="22"/>
      <c r="D2127" s="10"/>
      <c r="E2127" s="11"/>
      <c r="F2127" s="23"/>
      <c r="G2127" s="23"/>
      <c r="H2127" s="12"/>
      <c r="I2127" s="12"/>
      <c r="J2127" s="13"/>
      <c r="K2127" s="14"/>
      <c r="L2127" s="15"/>
      <c r="M2127" s="16"/>
      <c r="N2127" s="16"/>
      <c r="O2127" s="12"/>
      <c r="P2127" s="12"/>
      <c r="Q2127" s="12"/>
      <c r="R2127" s="18" t="b">
        <v>0</v>
      </c>
      <c r="S2127" s="18" t="b">
        <v>0</v>
      </c>
      <c r="T2127" s="18" t="b">
        <v>0</v>
      </c>
      <c r="U2127" s="18" t="b">
        <v>0</v>
      </c>
    </row>
    <row r="2128" spans="1:21" ht="12.75">
      <c r="A2128" s="8"/>
      <c r="B2128" s="19"/>
      <c r="C2128" s="22"/>
      <c r="D2128" s="10"/>
      <c r="E2128" s="11"/>
      <c r="F2128" s="23"/>
      <c r="G2128" s="23"/>
      <c r="H2128" s="12"/>
      <c r="I2128" s="12"/>
      <c r="J2128" s="13"/>
      <c r="K2128" s="14"/>
      <c r="L2128" s="15"/>
      <c r="M2128" s="16"/>
      <c r="N2128" s="16"/>
      <c r="O2128" s="12"/>
      <c r="P2128" s="12"/>
      <c r="Q2128" s="12"/>
      <c r="R2128" s="18" t="b">
        <v>0</v>
      </c>
      <c r="S2128" s="18" t="b">
        <v>0</v>
      </c>
      <c r="T2128" s="18" t="b">
        <v>0</v>
      </c>
      <c r="U2128" s="18" t="b">
        <v>0</v>
      </c>
    </row>
    <row r="2129" spans="1:21" ht="12.75">
      <c r="A2129" s="8"/>
      <c r="B2129" s="19"/>
      <c r="C2129" s="22"/>
      <c r="D2129" s="10"/>
      <c r="E2129" s="11"/>
      <c r="F2129" s="23"/>
      <c r="G2129" s="23"/>
      <c r="H2129" s="12"/>
      <c r="I2129" s="12"/>
      <c r="J2129" s="13"/>
      <c r="K2129" s="14"/>
      <c r="L2129" s="15"/>
      <c r="M2129" s="16"/>
      <c r="N2129" s="16"/>
      <c r="O2129" s="12"/>
      <c r="P2129" s="12"/>
      <c r="Q2129" s="12"/>
      <c r="R2129" s="18" t="b">
        <v>0</v>
      </c>
      <c r="S2129" s="18" t="b">
        <v>0</v>
      </c>
      <c r="T2129" s="18" t="b">
        <v>0</v>
      </c>
      <c r="U2129" s="18" t="b">
        <v>0</v>
      </c>
    </row>
    <row r="2130" spans="1:21" ht="12.75">
      <c r="A2130" s="8"/>
      <c r="B2130" s="19"/>
      <c r="C2130" s="22"/>
      <c r="D2130" s="10"/>
      <c r="E2130" s="11"/>
      <c r="F2130" s="23"/>
      <c r="G2130" s="23"/>
      <c r="H2130" s="12"/>
      <c r="I2130" s="12"/>
      <c r="J2130" s="13"/>
      <c r="K2130" s="14"/>
      <c r="L2130" s="15"/>
      <c r="M2130" s="16"/>
      <c r="N2130" s="16"/>
      <c r="O2130" s="12"/>
      <c r="P2130" s="12"/>
      <c r="Q2130" s="12"/>
      <c r="R2130" s="18" t="b">
        <v>0</v>
      </c>
      <c r="S2130" s="18" t="b">
        <v>0</v>
      </c>
      <c r="T2130" s="18" t="b">
        <v>0</v>
      </c>
      <c r="U2130" s="18" t="b">
        <v>0</v>
      </c>
    </row>
    <row r="2131" spans="1:21" ht="12.75">
      <c r="A2131" s="8"/>
      <c r="B2131" s="19"/>
      <c r="C2131" s="22"/>
      <c r="D2131" s="10"/>
      <c r="E2131" s="11"/>
      <c r="F2131" s="23"/>
      <c r="G2131" s="23"/>
      <c r="H2131" s="12"/>
      <c r="I2131" s="12"/>
      <c r="J2131" s="13"/>
      <c r="K2131" s="14"/>
      <c r="L2131" s="15"/>
      <c r="M2131" s="16"/>
      <c r="N2131" s="16"/>
      <c r="O2131" s="12"/>
      <c r="P2131" s="12"/>
      <c r="Q2131" s="12"/>
      <c r="R2131" s="18" t="b">
        <v>0</v>
      </c>
      <c r="S2131" s="18" t="b">
        <v>0</v>
      </c>
      <c r="T2131" s="18" t="b">
        <v>0</v>
      </c>
      <c r="U2131" s="18" t="b">
        <v>0</v>
      </c>
    </row>
    <row r="2132" spans="1:21" ht="12.75">
      <c r="A2132" s="8"/>
      <c r="B2132" s="19"/>
      <c r="C2132" s="22"/>
      <c r="D2132" s="10"/>
      <c r="E2132" s="11"/>
      <c r="F2132" s="23"/>
      <c r="G2132" s="23"/>
      <c r="H2132" s="12"/>
      <c r="I2132" s="12"/>
      <c r="J2132" s="13"/>
      <c r="K2132" s="14"/>
      <c r="L2132" s="15"/>
      <c r="M2132" s="16"/>
      <c r="N2132" s="16"/>
      <c r="O2132" s="12"/>
      <c r="P2132" s="12"/>
      <c r="Q2132" s="12"/>
      <c r="R2132" s="18" t="b">
        <v>0</v>
      </c>
      <c r="S2132" s="18" t="b">
        <v>0</v>
      </c>
      <c r="T2132" s="18" t="b">
        <v>0</v>
      </c>
      <c r="U2132" s="18" t="b">
        <v>0</v>
      </c>
    </row>
    <row r="2133" spans="1:21" ht="12.75">
      <c r="A2133" s="8"/>
      <c r="B2133" s="19"/>
      <c r="C2133" s="22"/>
      <c r="D2133" s="10"/>
      <c r="E2133" s="11"/>
      <c r="F2133" s="23"/>
      <c r="G2133" s="23"/>
      <c r="H2133" s="12"/>
      <c r="I2133" s="12"/>
      <c r="J2133" s="13"/>
      <c r="K2133" s="14"/>
      <c r="L2133" s="15"/>
      <c r="M2133" s="16"/>
      <c r="N2133" s="16"/>
      <c r="O2133" s="12"/>
      <c r="P2133" s="12"/>
      <c r="Q2133" s="12"/>
      <c r="R2133" s="18" t="b">
        <v>0</v>
      </c>
      <c r="S2133" s="18" t="b">
        <v>0</v>
      </c>
      <c r="T2133" s="18" t="b">
        <v>0</v>
      </c>
      <c r="U2133" s="18" t="b">
        <v>0</v>
      </c>
    </row>
    <row r="2134" spans="1:21" ht="12.75">
      <c r="A2134" s="8"/>
      <c r="B2134" s="19"/>
      <c r="C2134" s="22"/>
      <c r="D2134" s="10"/>
      <c r="E2134" s="11"/>
      <c r="F2134" s="23"/>
      <c r="G2134" s="23"/>
      <c r="H2134" s="12"/>
      <c r="I2134" s="12"/>
      <c r="J2134" s="13"/>
      <c r="K2134" s="14"/>
      <c r="L2134" s="15"/>
      <c r="M2134" s="16"/>
      <c r="N2134" s="16"/>
      <c r="O2134" s="12"/>
      <c r="P2134" s="12"/>
      <c r="Q2134" s="12"/>
      <c r="R2134" s="18" t="b">
        <v>0</v>
      </c>
      <c r="S2134" s="18" t="b">
        <v>0</v>
      </c>
      <c r="T2134" s="18" t="b">
        <v>0</v>
      </c>
      <c r="U2134" s="18" t="b">
        <v>0</v>
      </c>
    </row>
    <row r="2135" spans="1:21" ht="12.75">
      <c r="A2135" s="8"/>
      <c r="B2135" s="19"/>
      <c r="C2135" s="22"/>
      <c r="D2135" s="10"/>
      <c r="E2135" s="11"/>
      <c r="F2135" s="23"/>
      <c r="G2135" s="23"/>
      <c r="H2135" s="12"/>
      <c r="I2135" s="12"/>
      <c r="J2135" s="13"/>
      <c r="K2135" s="14"/>
      <c r="L2135" s="15"/>
      <c r="M2135" s="16"/>
      <c r="N2135" s="16"/>
      <c r="O2135" s="12"/>
      <c r="P2135" s="12"/>
      <c r="Q2135" s="12"/>
      <c r="R2135" s="18" t="b">
        <v>0</v>
      </c>
      <c r="S2135" s="18" t="b">
        <v>0</v>
      </c>
      <c r="T2135" s="18" t="b">
        <v>0</v>
      </c>
      <c r="U2135" s="18" t="b">
        <v>0</v>
      </c>
    </row>
    <row r="2136" spans="1:21" ht="12.75">
      <c r="A2136" s="8"/>
      <c r="B2136" s="19"/>
      <c r="C2136" s="22"/>
      <c r="D2136" s="10"/>
      <c r="E2136" s="11"/>
      <c r="F2136" s="23"/>
      <c r="G2136" s="23"/>
      <c r="H2136" s="12"/>
      <c r="I2136" s="12"/>
      <c r="J2136" s="13"/>
      <c r="K2136" s="14"/>
      <c r="L2136" s="15"/>
      <c r="M2136" s="16"/>
      <c r="N2136" s="16"/>
      <c r="O2136" s="12"/>
      <c r="P2136" s="12"/>
      <c r="Q2136" s="12"/>
      <c r="R2136" s="18" t="b">
        <v>0</v>
      </c>
      <c r="S2136" s="18" t="b">
        <v>0</v>
      </c>
      <c r="T2136" s="18" t="b">
        <v>0</v>
      </c>
      <c r="U2136" s="18" t="b">
        <v>0</v>
      </c>
    </row>
    <row r="2137" spans="1:21" ht="12.75">
      <c r="A2137" s="8"/>
      <c r="B2137" s="19"/>
      <c r="C2137" s="22"/>
      <c r="D2137" s="10"/>
      <c r="E2137" s="11"/>
      <c r="F2137" s="23"/>
      <c r="G2137" s="23"/>
      <c r="H2137" s="12"/>
      <c r="I2137" s="12"/>
      <c r="J2137" s="13"/>
      <c r="K2137" s="14"/>
      <c r="L2137" s="15"/>
      <c r="M2137" s="16"/>
      <c r="N2137" s="16"/>
      <c r="O2137" s="12"/>
      <c r="P2137" s="12"/>
      <c r="Q2137" s="12"/>
      <c r="R2137" s="18" t="b">
        <v>0</v>
      </c>
      <c r="S2137" s="18" t="b">
        <v>0</v>
      </c>
      <c r="T2137" s="18" t="b">
        <v>0</v>
      </c>
      <c r="U2137" s="18" t="b">
        <v>0</v>
      </c>
    </row>
    <row r="2138" spans="1:21" ht="12.75">
      <c r="A2138" s="8"/>
      <c r="B2138" s="19"/>
      <c r="C2138" s="22"/>
      <c r="D2138" s="10"/>
      <c r="E2138" s="11"/>
      <c r="F2138" s="23"/>
      <c r="G2138" s="23"/>
      <c r="H2138" s="12"/>
      <c r="I2138" s="12"/>
      <c r="J2138" s="13"/>
      <c r="K2138" s="14"/>
      <c r="L2138" s="15"/>
      <c r="M2138" s="16"/>
      <c r="N2138" s="16"/>
      <c r="O2138" s="12"/>
      <c r="P2138" s="12"/>
      <c r="Q2138" s="12"/>
      <c r="R2138" s="18" t="b">
        <v>0</v>
      </c>
      <c r="S2138" s="18" t="b">
        <v>0</v>
      </c>
      <c r="T2138" s="18" t="b">
        <v>0</v>
      </c>
      <c r="U2138" s="18" t="b">
        <v>0</v>
      </c>
    </row>
    <row r="2139" spans="1:21" ht="12.75">
      <c r="A2139" s="8"/>
      <c r="B2139" s="19"/>
      <c r="C2139" s="22"/>
      <c r="D2139" s="10"/>
      <c r="E2139" s="11"/>
      <c r="F2139" s="23"/>
      <c r="G2139" s="23"/>
      <c r="H2139" s="12"/>
      <c r="I2139" s="12"/>
      <c r="J2139" s="13"/>
      <c r="K2139" s="14"/>
      <c r="L2139" s="15"/>
      <c r="M2139" s="16"/>
      <c r="N2139" s="16"/>
      <c r="O2139" s="12"/>
      <c r="P2139" s="12"/>
      <c r="Q2139" s="12"/>
      <c r="R2139" s="18" t="b">
        <v>0</v>
      </c>
      <c r="S2139" s="18" t="b">
        <v>0</v>
      </c>
      <c r="T2139" s="18" t="b">
        <v>0</v>
      </c>
      <c r="U2139" s="18" t="b">
        <v>0</v>
      </c>
    </row>
    <row r="2140" spans="1:21" ht="12.75">
      <c r="A2140" s="8"/>
      <c r="B2140" s="19"/>
      <c r="C2140" s="22"/>
      <c r="D2140" s="10"/>
      <c r="E2140" s="11"/>
      <c r="F2140" s="23"/>
      <c r="G2140" s="23"/>
      <c r="H2140" s="12"/>
      <c r="I2140" s="12"/>
      <c r="J2140" s="13"/>
      <c r="K2140" s="14"/>
      <c r="L2140" s="15"/>
      <c r="M2140" s="16"/>
      <c r="N2140" s="16"/>
      <c r="O2140" s="12"/>
      <c r="P2140" s="12"/>
      <c r="Q2140" s="12"/>
      <c r="R2140" s="18" t="b">
        <v>0</v>
      </c>
      <c r="S2140" s="18" t="b">
        <v>0</v>
      </c>
      <c r="T2140" s="18" t="b">
        <v>0</v>
      </c>
      <c r="U2140" s="18" t="b">
        <v>0</v>
      </c>
    </row>
    <row r="2141" spans="1:21" ht="12.75">
      <c r="A2141" s="8"/>
      <c r="B2141" s="19"/>
      <c r="C2141" s="22"/>
      <c r="D2141" s="10"/>
      <c r="E2141" s="11"/>
      <c r="F2141" s="23"/>
      <c r="G2141" s="23"/>
      <c r="H2141" s="12"/>
      <c r="I2141" s="12"/>
      <c r="J2141" s="13"/>
      <c r="K2141" s="14"/>
      <c r="L2141" s="15"/>
      <c r="M2141" s="16"/>
      <c r="N2141" s="16"/>
      <c r="O2141" s="12"/>
      <c r="P2141" s="12"/>
      <c r="Q2141" s="12"/>
      <c r="R2141" s="18" t="b">
        <v>0</v>
      </c>
      <c r="S2141" s="18" t="b">
        <v>0</v>
      </c>
      <c r="T2141" s="18" t="b">
        <v>0</v>
      </c>
      <c r="U2141" s="18" t="b">
        <v>0</v>
      </c>
    </row>
    <row r="2142" spans="1:21" ht="12.75">
      <c r="A2142" s="8"/>
      <c r="B2142" s="19"/>
      <c r="C2142" s="22"/>
      <c r="D2142" s="10"/>
      <c r="E2142" s="11"/>
      <c r="F2142" s="23"/>
      <c r="G2142" s="23"/>
      <c r="H2142" s="12"/>
      <c r="I2142" s="12"/>
      <c r="J2142" s="13"/>
      <c r="K2142" s="14"/>
      <c r="L2142" s="15"/>
      <c r="M2142" s="16"/>
      <c r="N2142" s="16"/>
      <c r="O2142" s="12"/>
      <c r="P2142" s="12"/>
      <c r="Q2142" s="12"/>
      <c r="R2142" s="18" t="b">
        <v>0</v>
      </c>
      <c r="S2142" s="18" t="b">
        <v>0</v>
      </c>
      <c r="T2142" s="18" t="b">
        <v>0</v>
      </c>
      <c r="U2142" s="18" t="b">
        <v>0</v>
      </c>
    </row>
    <row r="2143" spans="1:21" ht="12.75">
      <c r="A2143" s="8"/>
      <c r="B2143" s="19"/>
      <c r="C2143" s="22"/>
      <c r="D2143" s="10"/>
      <c r="E2143" s="11"/>
      <c r="F2143" s="23"/>
      <c r="G2143" s="23"/>
      <c r="H2143" s="12"/>
      <c r="I2143" s="12"/>
      <c r="J2143" s="13"/>
      <c r="K2143" s="14"/>
      <c r="L2143" s="15"/>
      <c r="M2143" s="16"/>
      <c r="N2143" s="16"/>
      <c r="O2143" s="12"/>
      <c r="P2143" s="12"/>
      <c r="Q2143" s="12"/>
      <c r="R2143" s="18" t="b">
        <v>0</v>
      </c>
      <c r="S2143" s="18" t="b">
        <v>0</v>
      </c>
      <c r="T2143" s="18" t="b">
        <v>0</v>
      </c>
      <c r="U2143" s="18" t="b">
        <v>0</v>
      </c>
    </row>
    <row r="2144" spans="1:21" ht="12.75">
      <c r="A2144" s="8"/>
      <c r="B2144" s="19"/>
      <c r="C2144" s="22"/>
      <c r="D2144" s="10"/>
      <c r="E2144" s="11"/>
      <c r="F2144" s="23"/>
      <c r="G2144" s="23"/>
      <c r="H2144" s="12"/>
      <c r="I2144" s="12"/>
      <c r="J2144" s="13"/>
      <c r="K2144" s="14"/>
      <c r="L2144" s="15"/>
      <c r="M2144" s="16"/>
      <c r="N2144" s="16"/>
      <c r="O2144" s="12"/>
      <c r="P2144" s="12"/>
      <c r="Q2144" s="12"/>
      <c r="R2144" s="18" t="b">
        <v>0</v>
      </c>
      <c r="S2144" s="18" t="b">
        <v>0</v>
      </c>
      <c r="T2144" s="18" t="b">
        <v>0</v>
      </c>
      <c r="U2144" s="18" t="b">
        <v>0</v>
      </c>
    </row>
    <row r="2145" spans="1:21" ht="12.75">
      <c r="A2145" s="8"/>
      <c r="B2145" s="19"/>
      <c r="C2145" s="22"/>
      <c r="D2145" s="10"/>
      <c r="E2145" s="11"/>
      <c r="F2145" s="23"/>
      <c r="G2145" s="23"/>
      <c r="H2145" s="12"/>
      <c r="I2145" s="12"/>
      <c r="J2145" s="13"/>
      <c r="K2145" s="14"/>
      <c r="L2145" s="15"/>
      <c r="M2145" s="16"/>
      <c r="N2145" s="16"/>
      <c r="O2145" s="12"/>
      <c r="P2145" s="12"/>
      <c r="Q2145" s="12"/>
      <c r="R2145" s="18" t="b">
        <v>0</v>
      </c>
      <c r="S2145" s="18" t="b">
        <v>0</v>
      </c>
      <c r="T2145" s="18" t="b">
        <v>0</v>
      </c>
      <c r="U2145" s="18" t="b">
        <v>0</v>
      </c>
    </row>
    <row r="2146" spans="1:21" ht="12.75">
      <c r="A2146" s="8"/>
      <c r="B2146" s="19"/>
      <c r="C2146" s="22"/>
      <c r="D2146" s="10"/>
      <c r="E2146" s="11"/>
      <c r="F2146" s="23"/>
      <c r="G2146" s="23"/>
      <c r="H2146" s="12"/>
      <c r="I2146" s="12"/>
      <c r="J2146" s="13"/>
      <c r="K2146" s="14"/>
      <c r="L2146" s="15"/>
      <c r="M2146" s="16"/>
      <c r="N2146" s="16"/>
      <c r="O2146" s="12"/>
      <c r="P2146" s="12"/>
      <c r="Q2146" s="12"/>
      <c r="R2146" s="18" t="b">
        <v>0</v>
      </c>
      <c r="S2146" s="18" t="b">
        <v>0</v>
      </c>
      <c r="T2146" s="18" t="b">
        <v>0</v>
      </c>
      <c r="U2146" s="18" t="b">
        <v>0</v>
      </c>
    </row>
    <row r="2147" spans="1:21" ht="12.75">
      <c r="A2147" s="8"/>
      <c r="B2147" s="19"/>
      <c r="C2147" s="22"/>
      <c r="D2147" s="10"/>
      <c r="E2147" s="11"/>
      <c r="F2147" s="23"/>
      <c r="G2147" s="23"/>
      <c r="H2147" s="12"/>
      <c r="I2147" s="12"/>
      <c r="J2147" s="13"/>
      <c r="K2147" s="14"/>
      <c r="L2147" s="15"/>
      <c r="M2147" s="16"/>
      <c r="N2147" s="16"/>
      <c r="O2147" s="12"/>
      <c r="P2147" s="12"/>
      <c r="Q2147" s="12"/>
      <c r="R2147" s="18" t="b">
        <v>0</v>
      </c>
      <c r="S2147" s="18" t="b">
        <v>0</v>
      </c>
      <c r="T2147" s="18" t="b">
        <v>0</v>
      </c>
      <c r="U2147" s="18" t="b">
        <v>0</v>
      </c>
    </row>
    <row r="2148" spans="1:21" ht="12.75">
      <c r="A2148" s="8"/>
      <c r="B2148" s="19"/>
      <c r="C2148" s="22"/>
      <c r="D2148" s="10"/>
      <c r="E2148" s="11"/>
      <c r="F2148" s="23"/>
      <c r="G2148" s="23"/>
      <c r="H2148" s="12"/>
      <c r="I2148" s="12"/>
      <c r="J2148" s="13"/>
      <c r="K2148" s="14"/>
      <c r="L2148" s="15"/>
      <c r="M2148" s="16"/>
      <c r="N2148" s="16"/>
      <c r="O2148" s="12"/>
      <c r="P2148" s="12"/>
      <c r="Q2148" s="12"/>
      <c r="R2148" s="18" t="b">
        <v>0</v>
      </c>
      <c r="S2148" s="18" t="b">
        <v>0</v>
      </c>
      <c r="T2148" s="18" t="b">
        <v>0</v>
      </c>
      <c r="U2148" s="18" t="b">
        <v>0</v>
      </c>
    </row>
    <row r="2149" spans="1:21" ht="12.75">
      <c r="A2149" s="8"/>
      <c r="B2149" s="19"/>
      <c r="C2149" s="22"/>
      <c r="D2149" s="10"/>
      <c r="E2149" s="11"/>
      <c r="F2149" s="23"/>
      <c r="G2149" s="23"/>
      <c r="H2149" s="12"/>
      <c r="I2149" s="12"/>
      <c r="J2149" s="13"/>
      <c r="K2149" s="14"/>
      <c r="L2149" s="15"/>
      <c r="M2149" s="16"/>
      <c r="N2149" s="16"/>
      <c r="O2149" s="12"/>
      <c r="P2149" s="12"/>
      <c r="Q2149" s="12"/>
      <c r="R2149" s="18" t="b">
        <v>0</v>
      </c>
      <c r="S2149" s="18" t="b">
        <v>0</v>
      </c>
      <c r="T2149" s="18" t="b">
        <v>0</v>
      </c>
      <c r="U2149" s="18" t="b">
        <v>0</v>
      </c>
    </row>
    <row r="2150" spans="1:21" ht="12.75">
      <c r="A2150" s="8"/>
      <c r="B2150" s="19"/>
      <c r="C2150" s="22"/>
      <c r="D2150" s="10"/>
      <c r="E2150" s="11"/>
      <c r="F2150" s="23"/>
      <c r="G2150" s="23"/>
      <c r="H2150" s="12"/>
      <c r="I2150" s="12"/>
      <c r="J2150" s="13"/>
      <c r="K2150" s="14"/>
      <c r="L2150" s="15"/>
      <c r="M2150" s="16"/>
      <c r="N2150" s="16"/>
      <c r="O2150" s="12"/>
      <c r="P2150" s="12"/>
      <c r="Q2150" s="12"/>
      <c r="R2150" s="18" t="b">
        <v>0</v>
      </c>
      <c r="S2150" s="18" t="b">
        <v>0</v>
      </c>
      <c r="T2150" s="18" t="b">
        <v>0</v>
      </c>
      <c r="U2150" s="18" t="b">
        <v>0</v>
      </c>
    </row>
    <row r="2151" spans="1:21" ht="12.75">
      <c r="A2151" s="8"/>
      <c r="B2151" s="19"/>
      <c r="C2151" s="22"/>
      <c r="D2151" s="10"/>
      <c r="E2151" s="11"/>
      <c r="F2151" s="23"/>
      <c r="G2151" s="23"/>
      <c r="H2151" s="12"/>
      <c r="I2151" s="12"/>
      <c r="J2151" s="13"/>
      <c r="K2151" s="14"/>
      <c r="L2151" s="15"/>
      <c r="M2151" s="16"/>
      <c r="N2151" s="16"/>
      <c r="O2151" s="12"/>
      <c r="P2151" s="12"/>
      <c r="Q2151" s="12"/>
      <c r="R2151" s="18" t="b">
        <v>0</v>
      </c>
      <c r="S2151" s="18" t="b">
        <v>0</v>
      </c>
      <c r="T2151" s="18" t="b">
        <v>0</v>
      </c>
      <c r="U2151" s="18" t="b">
        <v>0</v>
      </c>
    </row>
    <row r="2152" spans="1:21" ht="12.75">
      <c r="A2152" s="8"/>
      <c r="B2152" s="19"/>
      <c r="C2152" s="22"/>
      <c r="D2152" s="10"/>
      <c r="E2152" s="11"/>
      <c r="F2152" s="23"/>
      <c r="G2152" s="23"/>
      <c r="H2152" s="12"/>
      <c r="I2152" s="12"/>
      <c r="J2152" s="13"/>
      <c r="K2152" s="14"/>
      <c r="L2152" s="15"/>
      <c r="M2152" s="16"/>
      <c r="N2152" s="16"/>
      <c r="O2152" s="12"/>
      <c r="P2152" s="12"/>
      <c r="Q2152" s="12"/>
      <c r="R2152" s="18" t="b">
        <v>0</v>
      </c>
      <c r="S2152" s="18" t="b">
        <v>0</v>
      </c>
      <c r="T2152" s="18" t="b">
        <v>0</v>
      </c>
      <c r="U2152" s="18" t="b">
        <v>0</v>
      </c>
    </row>
    <row r="2153" spans="1:21" ht="12.75">
      <c r="A2153" s="8"/>
      <c r="B2153" s="19"/>
      <c r="C2153" s="22"/>
      <c r="D2153" s="10"/>
      <c r="E2153" s="11"/>
      <c r="F2153" s="23"/>
      <c r="G2153" s="23"/>
      <c r="H2153" s="12"/>
      <c r="I2153" s="12"/>
      <c r="J2153" s="13"/>
      <c r="K2153" s="14"/>
      <c r="L2153" s="15"/>
      <c r="M2153" s="16"/>
      <c r="N2153" s="16"/>
      <c r="O2153" s="12"/>
      <c r="P2153" s="12"/>
      <c r="Q2153" s="12"/>
      <c r="R2153" s="18" t="b">
        <v>0</v>
      </c>
      <c r="S2153" s="18" t="b">
        <v>0</v>
      </c>
      <c r="T2153" s="18" t="b">
        <v>0</v>
      </c>
      <c r="U2153" s="18" t="b">
        <v>0</v>
      </c>
    </row>
    <row r="2154" spans="1:21" ht="12.75">
      <c r="A2154" s="8"/>
      <c r="B2154" s="19"/>
      <c r="C2154" s="22"/>
      <c r="D2154" s="10"/>
      <c r="E2154" s="11"/>
      <c r="F2154" s="23"/>
      <c r="G2154" s="23"/>
      <c r="H2154" s="12"/>
      <c r="I2154" s="12"/>
      <c r="J2154" s="13"/>
      <c r="K2154" s="14"/>
      <c r="L2154" s="15"/>
      <c r="M2154" s="16"/>
      <c r="N2154" s="16"/>
      <c r="O2154" s="12"/>
      <c r="P2154" s="12"/>
      <c r="Q2154" s="12"/>
      <c r="R2154" s="18" t="b">
        <v>0</v>
      </c>
      <c r="S2154" s="18" t="b">
        <v>0</v>
      </c>
      <c r="T2154" s="18" t="b">
        <v>0</v>
      </c>
      <c r="U2154" s="18" t="b">
        <v>0</v>
      </c>
    </row>
    <row r="2155" spans="1:21" ht="12.75">
      <c r="A2155" s="8"/>
      <c r="B2155" s="19"/>
      <c r="C2155" s="22"/>
      <c r="D2155" s="10"/>
      <c r="E2155" s="11"/>
      <c r="F2155" s="23"/>
      <c r="G2155" s="23"/>
      <c r="H2155" s="12"/>
      <c r="I2155" s="12"/>
      <c r="J2155" s="13"/>
      <c r="K2155" s="14"/>
      <c r="L2155" s="15"/>
      <c r="M2155" s="16"/>
      <c r="N2155" s="16"/>
      <c r="O2155" s="12"/>
      <c r="P2155" s="12"/>
      <c r="Q2155" s="12"/>
      <c r="R2155" s="18" t="b">
        <v>0</v>
      </c>
      <c r="S2155" s="18" t="b">
        <v>0</v>
      </c>
      <c r="T2155" s="18" t="b">
        <v>0</v>
      </c>
      <c r="U2155" s="18" t="b">
        <v>0</v>
      </c>
    </row>
    <row r="2156" spans="1:21" ht="12.75">
      <c r="A2156" s="8"/>
      <c r="B2156" s="19"/>
      <c r="C2156" s="22"/>
      <c r="D2156" s="10"/>
      <c r="E2156" s="11"/>
      <c r="F2156" s="23"/>
      <c r="G2156" s="23"/>
      <c r="H2156" s="12"/>
      <c r="I2156" s="12"/>
      <c r="J2156" s="13"/>
      <c r="K2156" s="14"/>
      <c r="L2156" s="15"/>
      <c r="M2156" s="16"/>
      <c r="N2156" s="16"/>
      <c r="O2156" s="12"/>
      <c r="P2156" s="12"/>
      <c r="Q2156" s="12"/>
      <c r="R2156" s="18" t="b">
        <v>0</v>
      </c>
      <c r="S2156" s="18" t="b">
        <v>0</v>
      </c>
      <c r="T2156" s="18" t="b">
        <v>0</v>
      </c>
      <c r="U2156" s="18" t="b">
        <v>0</v>
      </c>
    </row>
    <row r="2157" spans="1:21" ht="12.75">
      <c r="A2157" s="8"/>
      <c r="B2157" s="19"/>
      <c r="C2157" s="22"/>
      <c r="D2157" s="10"/>
      <c r="E2157" s="11"/>
      <c r="F2157" s="23"/>
      <c r="G2157" s="23"/>
      <c r="H2157" s="12"/>
      <c r="I2157" s="12"/>
      <c r="J2157" s="13"/>
      <c r="K2157" s="14"/>
      <c r="L2157" s="15"/>
      <c r="M2157" s="16"/>
      <c r="N2157" s="16"/>
      <c r="O2157" s="12"/>
      <c r="P2157" s="12"/>
      <c r="Q2157" s="12"/>
      <c r="R2157" s="18" t="b">
        <v>0</v>
      </c>
      <c r="S2157" s="18" t="b">
        <v>0</v>
      </c>
      <c r="T2157" s="18" t="b">
        <v>0</v>
      </c>
      <c r="U2157" s="18" t="b">
        <v>0</v>
      </c>
    </row>
    <row r="2158" spans="1:21" ht="12.75">
      <c r="A2158" s="8"/>
      <c r="B2158" s="19"/>
      <c r="C2158" s="22"/>
      <c r="D2158" s="10"/>
      <c r="E2158" s="11"/>
      <c r="F2158" s="23"/>
      <c r="G2158" s="23"/>
      <c r="H2158" s="12"/>
      <c r="I2158" s="12"/>
      <c r="J2158" s="13"/>
      <c r="K2158" s="14"/>
      <c r="L2158" s="15"/>
      <c r="M2158" s="16"/>
      <c r="N2158" s="16"/>
      <c r="O2158" s="12"/>
      <c r="P2158" s="12"/>
      <c r="Q2158" s="12"/>
      <c r="R2158" s="18" t="b">
        <v>0</v>
      </c>
      <c r="S2158" s="18" t="b">
        <v>0</v>
      </c>
      <c r="T2158" s="18" t="b">
        <v>0</v>
      </c>
      <c r="U2158" s="18" t="b">
        <v>0</v>
      </c>
    </row>
    <row r="2159" spans="1:21" ht="12.75">
      <c r="A2159" s="8"/>
      <c r="B2159" s="19"/>
      <c r="C2159" s="22"/>
      <c r="D2159" s="10"/>
      <c r="E2159" s="11"/>
      <c r="F2159" s="23"/>
      <c r="G2159" s="23"/>
      <c r="H2159" s="12"/>
      <c r="I2159" s="12"/>
      <c r="J2159" s="13"/>
      <c r="K2159" s="14"/>
      <c r="L2159" s="15"/>
      <c r="M2159" s="16"/>
      <c r="N2159" s="16"/>
      <c r="O2159" s="12"/>
      <c r="P2159" s="12"/>
      <c r="Q2159" s="12"/>
      <c r="R2159" s="18" t="b">
        <v>0</v>
      </c>
      <c r="S2159" s="18" t="b">
        <v>0</v>
      </c>
      <c r="T2159" s="18" t="b">
        <v>0</v>
      </c>
      <c r="U2159" s="18" t="b">
        <v>0</v>
      </c>
    </row>
    <row r="2160" spans="1:21" ht="12.75">
      <c r="A2160" s="8"/>
      <c r="B2160" s="19"/>
      <c r="C2160" s="22"/>
      <c r="D2160" s="10"/>
      <c r="E2160" s="11"/>
      <c r="F2160" s="23"/>
      <c r="G2160" s="23"/>
      <c r="H2160" s="12"/>
      <c r="I2160" s="12"/>
      <c r="J2160" s="13"/>
      <c r="K2160" s="14"/>
      <c r="L2160" s="15"/>
      <c r="M2160" s="16"/>
      <c r="N2160" s="16"/>
      <c r="O2160" s="12"/>
      <c r="P2160" s="12"/>
      <c r="Q2160" s="12"/>
      <c r="R2160" s="18" t="b">
        <v>0</v>
      </c>
      <c r="S2160" s="18" t="b">
        <v>0</v>
      </c>
      <c r="T2160" s="18" t="b">
        <v>0</v>
      </c>
      <c r="U2160" s="18" t="b">
        <v>0</v>
      </c>
    </row>
    <row r="2161" spans="1:21" ht="12.75">
      <c r="A2161" s="8"/>
      <c r="B2161" s="19"/>
      <c r="C2161" s="22"/>
      <c r="D2161" s="10"/>
      <c r="E2161" s="11"/>
      <c r="F2161" s="23"/>
      <c r="G2161" s="23"/>
      <c r="H2161" s="12"/>
      <c r="I2161" s="12"/>
      <c r="J2161" s="13"/>
      <c r="K2161" s="14"/>
      <c r="L2161" s="15"/>
      <c r="M2161" s="16"/>
      <c r="N2161" s="16"/>
      <c r="O2161" s="12"/>
      <c r="P2161" s="12"/>
      <c r="Q2161" s="12"/>
      <c r="R2161" s="18" t="b">
        <v>0</v>
      </c>
      <c r="S2161" s="18" t="b">
        <v>0</v>
      </c>
      <c r="T2161" s="18" t="b">
        <v>0</v>
      </c>
      <c r="U2161" s="18" t="b">
        <v>0</v>
      </c>
    </row>
    <row r="2162" spans="1:21" ht="12.75">
      <c r="A2162" s="8"/>
      <c r="B2162" s="19"/>
      <c r="C2162" s="22"/>
      <c r="D2162" s="10"/>
      <c r="E2162" s="11"/>
      <c r="F2162" s="23"/>
      <c r="G2162" s="23"/>
      <c r="H2162" s="12"/>
      <c r="I2162" s="12"/>
      <c r="J2162" s="13"/>
      <c r="K2162" s="14"/>
      <c r="L2162" s="15"/>
      <c r="M2162" s="16"/>
      <c r="N2162" s="16"/>
      <c r="O2162" s="12"/>
      <c r="P2162" s="12"/>
      <c r="Q2162" s="12"/>
      <c r="R2162" s="18" t="b">
        <v>0</v>
      </c>
      <c r="S2162" s="18" t="b">
        <v>0</v>
      </c>
      <c r="T2162" s="18" t="b">
        <v>0</v>
      </c>
      <c r="U2162" s="18" t="b">
        <v>0</v>
      </c>
    </row>
    <row r="2163" spans="1:21" ht="12.75">
      <c r="A2163" s="8"/>
      <c r="B2163" s="19"/>
      <c r="C2163" s="22"/>
      <c r="D2163" s="10"/>
      <c r="E2163" s="11"/>
      <c r="F2163" s="23"/>
      <c r="G2163" s="23"/>
      <c r="H2163" s="12"/>
      <c r="I2163" s="12"/>
      <c r="J2163" s="13"/>
      <c r="K2163" s="14"/>
      <c r="L2163" s="15"/>
      <c r="M2163" s="16"/>
      <c r="N2163" s="16"/>
      <c r="O2163" s="12"/>
      <c r="P2163" s="12"/>
      <c r="Q2163" s="12"/>
      <c r="R2163" s="18" t="b">
        <v>0</v>
      </c>
      <c r="S2163" s="18" t="b">
        <v>0</v>
      </c>
      <c r="T2163" s="18" t="b">
        <v>0</v>
      </c>
      <c r="U2163" s="18" t="b">
        <v>0</v>
      </c>
    </row>
    <row r="2164" spans="1:21" ht="12.75">
      <c r="A2164" s="8"/>
      <c r="B2164" s="19"/>
      <c r="C2164" s="22"/>
      <c r="D2164" s="10"/>
      <c r="E2164" s="11"/>
      <c r="F2164" s="23"/>
      <c r="G2164" s="23"/>
      <c r="H2164" s="12"/>
      <c r="I2164" s="12"/>
      <c r="J2164" s="13"/>
      <c r="K2164" s="14"/>
      <c r="L2164" s="15"/>
      <c r="M2164" s="16"/>
      <c r="N2164" s="16"/>
      <c r="O2164" s="12"/>
      <c r="P2164" s="12"/>
      <c r="Q2164" s="12"/>
      <c r="R2164" s="18" t="b">
        <v>0</v>
      </c>
      <c r="S2164" s="18" t="b">
        <v>0</v>
      </c>
      <c r="T2164" s="18" t="b">
        <v>0</v>
      </c>
      <c r="U2164" s="18" t="b">
        <v>0</v>
      </c>
    </row>
    <row r="2165" spans="1:21" ht="12.75">
      <c r="A2165" s="8"/>
      <c r="B2165" s="19"/>
      <c r="C2165" s="22"/>
      <c r="D2165" s="10"/>
      <c r="E2165" s="11"/>
      <c r="F2165" s="23"/>
      <c r="G2165" s="23"/>
      <c r="H2165" s="12"/>
      <c r="I2165" s="12"/>
      <c r="J2165" s="13"/>
      <c r="K2165" s="14"/>
      <c r="L2165" s="15"/>
      <c r="M2165" s="16"/>
      <c r="N2165" s="16"/>
      <c r="O2165" s="12"/>
      <c r="P2165" s="12"/>
      <c r="Q2165" s="12"/>
      <c r="R2165" s="18" t="b">
        <v>0</v>
      </c>
      <c r="S2165" s="18" t="b">
        <v>0</v>
      </c>
      <c r="T2165" s="18" t="b">
        <v>0</v>
      </c>
      <c r="U2165" s="18" t="b">
        <v>0</v>
      </c>
    </row>
    <row r="2166" spans="1:21" ht="12.75">
      <c r="A2166" s="8"/>
      <c r="B2166" s="19"/>
      <c r="C2166" s="22"/>
      <c r="D2166" s="10"/>
      <c r="E2166" s="11"/>
      <c r="F2166" s="23"/>
      <c r="G2166" s="23"/>
      <c r="H2166" s="12"/>
      <c r="I2166" s="12"/>
      <c r="J2166" s="13"/>
      <c r="K2166" s="14"/>
      <c r="L2166" s="15"/>
      <c r="M2166" s="16"/>
      <c r="N2166" s="16"/>
      <c r="O2166" s="12"/>
      <c r="P2166" s="12"/>
      <c r="Q2166" s="12"/>
      <c r="R2166" s="18" t="b">
        <v>0</v>
      </c>
      <c r="S2166" s="18" t="b">
        <v>0</v>
      </c>
      <c r="T2166" s="18" t="b">
        <v>0</v>
      </c>
      <c r="U2166" s="18" t="b">
        <v>0</v>
      </c>
    </row>
    <row r="2167" spans="1:21" ht="12.75">
      <c r="A2167" s="8"/>
      <c r="B2167" s="19"/>
      <c r="C2167" s="22"/>
      <c r="D2167" s="10"/>
      <c r="E2167" s="11"/>
      <c r="F2167" s="23"/>
      <c r="G2167" s="23"/>
      <c r="H2167" s="12"/>
      <c r="I2167" s="12"/>
      <c r="J2167" s="13"/>
      <c r="K2167" s="14"/>
      <c r="L2167" s="15"/>
      <c r="M2167" s="16"/>
      <c r="N2167" s="16"/>
      <c r="O2167" s="12"/>
      <c r="P2167" s="12"/>
      <c r="Q2167" s="12"/>
      <c r="R2167" s="18" t="b">
        <v>0</v>
      </c>
      <c r="S2167" s="18" t="b">
        <v>0</v>
      </c>
      <c r="T2167" s="18" t="b">
        <v>0</v>
      </c>
      <c r="U2167" s="18" t="b">
        <v>0</v>
      </c>
    </row>
    <row r="2168" spans="1:21" ht="12.75">
      <c r="A2168" s="8"/>
      <c r="B2168" s="19"/>
      <c r="C2168" s="22"/>
      <c r="D2168" s="10"/>
      <c r="E2168" s="11"/>
      <c r="F2168" s="23"/>
      <c r="G2168" s="23"/>
      <c r="H2168" s="12"/>
      <c r="I2168" s="12"/>
      <c r="J2168" s="13"/>
      <c r="K2168" s="14"/>
      <c r="L2168" s="15"/>
      <c r="M2168" s="16"/>
      <c r="N2168" s="16"/>
      <c r="O2168" s="12"/>
      <c r="P2168" s="12"/>
      <c r="Q2168" s="12"/>
      <c r="R2168" s="18" t="b">
        <v>0</v>
      </c>
      <c r="S2168" s="18" t="b">
        <v>0</v>
      </c>
      <c r="T2168" s="18" t="b">
        <v>0</v>
      </c>
      <c r="U2168" s="18" t="b">
        <v>0</v>
      </c>
    </row>
    <row r="2169" spans="1:21" ht="12.75">
      <c r="A2169" s="8"/>
      <c r="B2169" s="19"/>
      <c r="C2169" s="22"/>
      <c r="D2169" s="10"/>
      <c r="E2169" s="11"/>
      <c r="F2169" s="23"/>
      <c r="G2169" s="23"/>
      <c r="H2169" s="12"/>
      <c r="I2169" s="12"/>
      <c r="J2169" s="13"/>
      <c r="K2169" s="14"/>
      <c r="L2169" s="15"/>
      <c r="M2169" s="16"/>
      <c r="N2169" s="16"/>
      <c r="O2169" s="12"/>
      <c r="P2169" s="12"/>
      <c r="Q2169" s="12"/>
      <c r="R2169" s="18" t="b">
        <v>0</v>
      </c>
      <c r="S2169" s="18" t="b">
        <v>0</v>
      </c>
      <c r="T2169" s="18" t="b">
        <v>0</v>
      </c>
      <c r="U2169" s="18" t="b">
        <v>0</v>
      </c>
    </row>
    <row r="2170" spans="1:21" ht="12.75">
      <c r="A2170" s="8"/>
      <c r="B2170" s="19"/>
      <c r="C2170" s="22"/>
      <c r="D2170" s="10"/>
      <c r="E2170" s="11"/>
      <c r="F2170" s="23"/>
      <c r="G2170" s="23"/>
      <c r="H2170" s="12"/>
      <c r="I2170" s="12"/>
      <c r="J2170" s="13"/>
      <c r="K2170" s="14"/>
      <c r="L2170" s="15"/>
      <c r="M2170" s="16"/>
      <c r="N2170" s="16"/>
      <c r="O2170" s="12"/>
      <c r="P2170" s="12"/>
      <c r="Q2170" s="12"/>
      <c r="R2170" s="18" t="b">
        <v>0</v>
      </c>
      <c r="S2170" s="18" t="b">
        <v>0</v>
      </c>
      <c r="T2170" s="18" t="b">
        <v>0</v>
      </c>
      <c r="U2170" s="18" t="b">
        <v>0</v>
      </c>
    </row>
    <row r="2171" spans="1:21" ht="12.75">
      <c r="A2171" s="8"/>
      <c r="B2171" s="19"/>
      <c r="C2171" s="22"/>
      <c r="D2171" s="10"/>
      <c r="E2171" s="11"/>
      <c r="F2171" s="23"/>
      <c r="G2171" s="23"/>
      <c r="H2171" s="12"/>
      <c r="I2171" s="12"/>
      <c r="J2171" s="13"/>
      <c r="K2171" s="14"/>
      <c r="L2171" s="15"/>
      <c r="M2171" s="16"/>
      <c r="N2171" s="16"/>
      <c r="O2171" s="12"/>
      <c r="P2171" s="12"/>
      <c r="Q2171" s="12"/>
      <c r="R2171" s="18" t="b">
        <v>0</v>
      </c>
      <c r="S2171" s="18" t="b">
        <v>0</v>
      </c>
      <c r="T2171" s="18" t="b">
        <v>0</v>
      </c>
      <c r="U2171" s="18" t="b">
        <v>0</v>
      </c>
    </row>
    <row r="2172" spans="1:21" ht="12.75">
      <c r="A2172" s="8"/>
      <c r="B2172" s="19"/>
      <c r="C2172" s="22"/>
      <c r="D2172" s="10"/>
      <c r="E2172" s="11"/>
      <c r="F2172" s="23"/>
      <c r="G2172" s="23"/>
      <c r="H2172" s="12"/>
      <c r="I2172" s="12"/>
      <c r="J2172" s="13"/>
      <c r="K2172" s="14"/>
      <c r="L2172" s="15"/>
      <c r="M2172" s="16"/>
      <c r="N2172" s="16"/>
      <c r="O2172" s="12"/>
      <c r="P2172" s="12"/>
      <c r="Q2172" s="12"/>
      <c r="R2172" s="18" t="b">
        <v>0</v>
      </c>
      <c r="S2172" s="18" t="b">
        <v>0</v>
      </c>
      <c r="T2172" s="18" t="b">
        <v>0</v>
      </c>
      <c r="U2172" s="18" t="b">
        <v>0</v>
      </c>
    </row>
    <row r="2173" spans="1:21" ht="12.75">
      <c r="A2173" s="8"/>
      <c r="B2173" s="19"/>
      <c r="C2173" s="22"/>
      <c r="D2173" s="10"/>
      <c r="E2173" s="11"/>
      <c r="F2173" s="23"/>
      <c r="G2173" s="23"/>
      <c r="H2173" s="12"/>
      <c r="I2173" s="12"/>
      <c r="J2173" s="13"/>
      <c r="K2173" s="14"/>
      <c r="L2173" s="15"/>
      <c r="M2173" s="16"/>
      <c r="N2173" s="16"/>
      <c r="O2173" s="12"/>
      <c r="P2173" s="12"/>
      <c r="Q2173" s="12"/>
      <c r="R2173" s="18" t="b">
        <v>0</v>
      </c>
      <c r="S2173" s="18" t="b">
        <v>0</v>
      </c>
      <c r="T2173" s="18" t="b">
        <v>0</v>
      </c>
      <c r="U2173" s="18" t="b">
        <v>0</v>
      </c>
    </row>
    <row r="2174" spans="1:21" ht="12.75">
      <c r="A2174" s="8"/>
      <c r="B2174" s="19"/>
      <c r="C2174" s="22"/>
      <c r="D2174" s="10"/>
      <c r="E2174" s="11"/>
      <c r="F2174" s="23"/>
      <c r="G2174" s="23"/>
      <c r="H2174" s="12"/>
      <c r="I2174" s="12"/>
      <c r="J2174" s="13"/>
      <c r="K2174" s="14"/>
      <c r="L2174" s="15"/>
      <c r="M2174" s="16"/>
      <c r="N2174" s="16"/>
      <c r="O2174" s="12"/>
      <c r="P2174" s="12"/>
      <c r="Q2174" s="12"/>
      <c r="R2174" s="18" t="b">
        <v>0</v>
      </c>
      <c r="S2174" s="18" t="b">
        <v>0</v>
      </c>
      <c r="T2174" s="18" t="b">
        <v>0</v>
      </c>
      <c r="U2174" s="18" t="b">
        <v>0</v>
      </c>
    </row>
    <row r="2175" spans="1:21" ht="12.75">
      <c r="A2175" s="8"/>
      <c r="B2175" s="19"/>
      <c r="C2175" s="22"/>
      <c r="D2175" s="10"/>
      <c r="E2175" s="11"/>
      <c r="F2175" s="23"/>
      <c r="G2175" s="23"/>
      <c r="H2175" s="12"/>
      <c r="I2175" s="12"/>
      <c r="J2175" s="13"/>
      <c r="K2175" s="14"/>
      <c r="L2175" s="15"/>
      <c r="M2175" s="16"/>
      <c r="N2175" s="16"/>
      <c r="O2175" s="12"/>
      <c r="P2175" s="12"/>
      <c r="Q2175" s="12"/>
      <c r="R2175" s="18" t="b">
        <v>0</v>
      </c>
      <c r="S2175" s="18" t="b">
        <v>0</v>
      </c>
      <c r="T2175" s="18" t="b">
        <v>0</v>
      </c>
      <c r="U2175" s="18" t="b">
        <v>0</v>
      </c>
    </row>
    <row r="2176" spans="1:21" ht="12.75">
      <c r="A2176" s="8"/>
      <c r="B2176" s="19"/>
      <c r="C2176" s="22"/>
      <c r="D2176" s="10"/>
      <c r="E2176" s="11"/>
      <c r="F2176" s="23"/>
      <c r="G2176" s="23"/>
      <c r="H2176" s="12"/>
      <c r="I2176" s="12"/>
      <c r="J2176" s="13"/>
      <c r="K2176" s="14"/>
      <c r="L2176" s="15"/>
      <c r="M2176" s="16"/>
      <c r="N2176" s="16"/>
      <c r="O2176" s="12"/>
      <c r="P2176" s="12"/>
      <c r="Q2176" s="12"/>
      <c r="R2176" s="18" t="b">
        <v>0</v>
      </c>
      <c r="S2176" s="18" t="b">
        <v>0</v>
      </c>
      <c r="T2176" s="18" t="b">
        <v>0</v>
      </c>
      <c r="U2176" s="18" t="b">
        <v>0</v>
      </c>
    </row>
    <row r="2177" spans="1:21" ht="12.75">
      <c r="A2177" s="8"/>
      <c r="B2177" s="19"/>
      <c r="C2177" s="22"/>
      <c r="D2177" s="10"/>
      <c r="E2177" s="11"/>
      <c r="F2177" s="23"/>
      <c r="G2177" s="23"/>
      <c r="H2177" s="12"/>
      <c r="I2177" s="12"/>
      <c r="J2177" s="13"/>
      <c r="K2177" s="14"/>
      <c r="L2177" s="15"/>
      <c r="M2177" s="16"/>
      <c r="N2177" s="16"/>
      <c r="O2177" s="12"/>
      <c r="P2177" s="12"/>
      <c r="Q2177" s="12"/>
      <c r="R2177" s="18" t="b">
        <v>0</v>
      </c>
      <c r="S2177" s="18" t="b">
        <v>0</v>
      </c>
      <c r="T2177" s="18" t="b">
        <v>0</v>
      </c>
      <c r="U2177" s="18" t="b">
        <v>0</v>
      </c>
    </row>
    <row r="2178" spans="1:21" ht="12.75">
      <c r="A2178" s="8"/>
      <c r="B2178" s="19"/>
      <c r="C2178" s="22"/>
      <c r="D2178" s="10"/>
      <c r="E2178" s="11"/>
      <c r="F2178" s="23"/>
      <c r="G2178" s="23"/>
      <c r="H2178" s="12"/>
      <c r="I2178" s="12"/>
      <c r="J2178" s="13"/>
      <c r="K2178" s="14"/>
      <c r="L2178" s="15"/>
      <c r="M2178" s="16"/>
      <c r="N2178" s="16"/>
      <c r="O2178" s="12"/>
      <c r="P2178" s="12"/>
      <c r="Q2178" s="12"/>
      <c r="R2178" s="18" t="b">
        <v>0</v>
      </c>
      <c r="S2178" s="18" t="b">
        <v>0</v>
      </c>
      <c r="T2178" s="18" t="b">
        <v>0</v>
      </c>
      <c r="U2178" s="18" t="b">
        <v>0</v>
      </c>
    </row>
    <row r="2179" spans="1:21" ht="12.75">
      <c r="A2179" s="8"/>
      <c r="B2179" s="19"/>
      <c r="C2179" s="22"/>
      <c r="D2179" s="10"/>
      <c r="E2179" s="11"/>
      <c r="F2179" s="23"/>
      <c r="G2179" s="23"/>
      <c r="H2179" s="12"/>
      <c r="I2179" s="12"/>
      <c r="J2179" s="13"/>
      <c r="K2179" s="14"/>
      <c r="L2179" s="15"/>
      <c r="M2179" s="16"/>
      <c r="N2179" s="16"/>
      <c r="O2179" s="12"/>
      <c r="P2179" s="12"/>
      <c r="Q2179" s="12"/>
      <c r="R2179" s="18" t="b">
        <v>0</v>
      </c>
      <c r="S2179" s="18" t="b">
        <v>0</v>
      </c>
      <c r="T2179" s="18" t="b">
        <v>0</v>
      </c>
      <c r="U2179" s="18" t="b">
        <v>0</v>
      </c>
    </row>
    <row r="2180" spans="1:21" ht="12.75">
      <c r="A2180" s="8"/>
      <c r="B2180" s="19"/>
      <c r="C2180" s="22"/>
      <c r="D2180" s="10"/>
      <c r="E2180" s="11"/>
      <c r="F2180" s="23"/>
      <c r="G2180" s="23"/>
      <c r="H2180" s="12"/>
      <c r="I2180" s="12"/>
      <c r="J2180" s="13"/>
      <c r="K2180" s="14"/>
      <c r="L2180" s="15"/>
      <c r="M2180" s="16"/>
      <c r="N2180" s="16"/>
      <c r="O2180" s="12"/>
      <c r="P2180" s="12"/>
      <c r="Q2180" s="12"/>
      <c r="R2180" s="18" t="b">
        <v>0</v>
      </c>
      <c r="S2180" s="18" t="b">
        <v>0</v>
      </c>
      <c r="T2180" s="18" t="b">
        <v>0</v>
      </c>
      <c r="U2180" s="18" t="b">
        <v>0</v>
      </c>
    </row>
    <row r="2181" spans="1:21" ht="12.75">
      <c r="A2181" s="8"/>
      <c r="B2181" s="19"/>
      <c r="C2181" s="22"/>
      <c r="D2181" s="10"/>
      <c r="E2181" s="11"/>
      <c r="F2181" s="23"/>
      <c r="G2181" s="23"/>
      <c r="H2181" s="12"/>
      <c r="I2181" s="12"/>
      <c r="J2181" s="13"/>
      <c r="K2181" s="14"/>
      <c r="L2181" s="15"/>
      <c r="M2181" s="16"/>
      <c r="N2181" s="16"/>
      <c r="O2181" s="12"/>
      <c r="P2181" s="12"/>
      <c r="Q2181" s="12"/>
      <c r="R2181" s="18" t="b">
        <v>0</v>
      </c>
      <c r="S2181" s="18" t="b">
        <v>0</v>
      </c>
      <c r="T2181" s="18" t="b">
        <v>0</v>
      </c>
      <c r="U2181" s="18" t="b">
        <v>0</v>
      </c>
    </row>
    <row r="2182" spans="1:21" ht="12.75">
      <c r="A2182" s="8"/>
      <c r="B2182" s="19"/>
      <c r="C2182" s="22"/>
      <c r="D2182" s="10"/>
      <c r="E2182" s="11"/>
      <c r="F2182" s="23"/>
      <c r="G2182" s="23"/>
      <c r="H2182" s="12"/>
      <c r="I2182" s="12"/>
      <c r="J2182" s="13"/>
      <c r="K2182" s="14"/>
      <c r="L2182" s="15"/>
      <c r="M2182" s="16"/>
      <c r="N2182" s="16"/>
      <c r="O2182" s="12"/>
      <c r="P2182" s="12"/>
      <c r="Q2182" s="12"/>
      <c r="R2182" s="18" t="b">
        <v>0</v>
      </c>
      <c r="S2182" s="18" t="b">
        <v>0</v>
      </c>
      <c r="T2182" s="18" t="b">
        <v>0</v>
      </c>
      <c r="U2182" s="18" t="b">
        <v>0</v>
      </c>
    </row>
    <row r="2183" spans="1:21" ht="12.75">
      <c r="A2183" s="8"/>
      <c r="B2183" s="19"/>
      <c r="C2183" s="22"/>
      <c r="D2183" s="10"/>
      <c r="E2183" s="11"/>
      <c r="F2183" s="23"/>
      <c r="G2183" s="23"/>
      <c r="H2183" s="12"/>
      <c r="I2183" s="12"/>
      <c r="J2183" s="13"/>
      <c r="K2183" s="14"/>
      <c r="L2183" s="15"/>
      <c r="M2183" s="16"/>
      <c r="N2183" s="16"/>
      <c r="O2183" s="12"/>
      <c r="P2183" s="12"/>
      <c r="Q2183" s="12"/>
      <c r="R2183" s="18" t="b">
        <v>0</v>
      </c>
      <c r="S2183" s="18" t="b">
        <v>0</v>
      </c>
      <c r="T2183" s="18" t="b">
        <v>0</v>
      </c>
      <c r="U2183" s="18" t="b">
        <v>0</v>
      </c>
    </row>
    <row r="2184" spans="1:21" ht="12.75">
      <c r="A2184" s="8"/>
      <c r="B2184" s="19"/>
      <c r="C2184" s="22"/>
      <c r="D2184" s="10"/>
      <c r="E2184" s="11"/>
      <c r="F2184" s="23"/>
      <c r="G2184" s="23"/>
      <c r="H2184" s="12"/>
      <c r="I2184" s="12"/>
      <c r="J2184" s="13"/>
      <c r="K2184" s="14"/>
      <c r="L2184" s="15"/>
      <c r="M2184" s="16"/>
      <c r="N2184" s="16"/>
      <c r="O2184" s="12"/>
      <c r="P2184" s="12"/>
      <c r="Q2184" s="12"/>
      <c r="R2184" s="18" t="b">
        <v>0</v>
      </c>
      <c r="S2184" s="18" t="b">
        <v>0</v>
      </c>
      <c r="T2184" s="18" t="b">
        <v>0</v>
      </c>
      <c r="U2184" s="18" t="b">
        <v>0</v>
      </c>
    </row>
    <row r="2185" spans="1:21" ht="12.75">
      <c r="A2185" s="8"/>
      <c r="B2185" s="19"/>
      <c r="C2185" s="22"/>
      <c r="D2185" s="10"/>
      <c r="E2185" s="11"/>
      <c r="F2185" s="23"/>
      <c r="G2185" s="23"/>
      <c r="H2185" s="12"/>
      <c r="I2185" s="12"/>
      <c r="J2185" s="13"/>
      <c r="K2185" s="14"/>
      <c r="L2185" s="15"/>
      <c r="M2185" s="16"/>
      <c r="N2185" s="16"/>
      <c r="O2185" s="12"/>
      <c r="P2185" s="12"/>
      <c r="Q2185" s="12"/>
      <c r="R2185" s="18" t="b">
        <v>0</v>
      </c>
      <c r="S2185" s="18" t="b">
        <v>0</v>
      </c>
      <c r="T2185" s="18" t="b">
        <v>0</v>
      </c>
      <c r="U2185" s="18" t="b">
        <v>0</v>
      </c>
    </row>
    <row r="2186" spans="1:21" ht="12.75">
      <c r="A2186" s="8"/>
      <c r="B2186" s="19"/>
      <c r="C2186" s="22"/>
      <c r="D2186" s="10"/>
      <c r="E2186" s="11"/>
      <c r="F2186" s="23"/>
      <c r="G2186" s="23"/>
      <c r="H2186" s="12"/>
      <c r="I2186" s="12"/>
      <c r="J2186" s="13"/>
      <c r="K2186" s="14"/>
      <c r="L2186" s="15"/>
      <c r="M2186" s="16"/>
      <c r="N2186" s="16"/>
      <c r="O2186" s="12"/>
      <c r="P2186" s="12"/>
      <c r="Q2186" s="12"/>
      <c r="R2186" s="18" t="b">
        <v>0</v>
      </c>
      <c r="S2186" s="18" t="b">
        <v>0</v>
      </c>
      <c r="T2186" s="18" t="b">
        <v>0</v>
      </c>
      <c r="U2186" s="18" t="b">
        <v>0</v>
      </c>
    </row>
    <row r="2187" spans="1:21" ht="12.75">
      <c r="A2187" s="8"/>
      <c r="B2187" s="19"/>
      <c r="C2187" s="22"/>
      <c r="D2187" s="10"/>
      <c r="E2187" s="11"/>
      <c r="F2187" s="23"/>
      <c r="G2187" s="23"/>
      <c r="H2187" s="12"/>
      <c r="I2187" s="12"/>
      <c r="J2187" s="13"/>
      <c r="K2187" s="14"/>
      <c r="L2187" s="15"/>
      <c r="M2187" s="16"/>
      <c r="N2187" s="16"/>
      <c r="O2187" s="12"/>
      <c r="P2187" s="12"/>
      <c r="Q2187" s="12"/>
      <c r="R2187" s="18" t="b">
        <v>0</v>
      </c>
      <c r="S2187" s="18" t="b">
        <v>0</v>
      </c>
      <c r="T2187" s="18" t="b">
        <v>0</v>
      </c>
      <c r="U2187" s="18" t="b">
        <v>0</v>
      </c>
    </row>
    <row r="2188" spans="1:21" ht="12.75">
      <c r="A2188" s="8"/>
      <c r="B2188" s="19"/>
      <c r="C2188" s="22"/>
      <c r="D2188" s="10"/>
      <c r="E2188" s="11"/>
      <c r="F2188" s="23"/>
      <c r="G2188" s="23"/>
      <c r="H2188" s="12"/>
      <c r="I2188" s="12"/>
      <c r="J2188" s="13"/>
      <c r="K2188" s="14"/>
      <c r="L2188" s="15"/>
      <c r="M2188" s="16"/>
      <c r="N2188" s="16"/>
      <c r="O2188" s="12"/>
      <c r="P2188" s="12"/>
      <c r="Q2188" s="12"/>
      <c r="R2188" s="18" t="b">
        <v>0</v>
      </c>
      <c r="S2188" s="18" t="b">
        <v>0</v>
      </c>
      <c r="T2188" s="18" t="b">
        <v>0</v>
      </c>
      <c r="U2188" s="18" t="b">
        <v>0</v>
      </c>
    </row>
    <row r="2189" spans="1:21" ht="12.75">
      <c r="A2189" s="8"/>
      <c r="B2189" s="19"/>
      <c r="C2189" s="22"/>
      <c r="D2189" s="10"/>
      <c r="E2189" s="11"/>
      <c r="F2189" s="23"/>
      <c r="G2189" s="23"/>
      <c r="H2189" s="12"/>
      <c r="I2189" s="12"/>
      <c r="J2189" s="13"/>
      <c r="K2189" s="14"/>
      <c r="L2189" s="15"/>
      <c r="M2189" s="16"/>
      <c r="N2189" s="16"/>
      <c r="O2189" s="12"/>
      <c r="P2189" s="12"/>
      <c r="Q2189" s="12"/>
      <c r="R2189" s="18" t="b">
        <v>0</v>
      </c>
      <c r="S2189" s="18" t="b">
        <v>0</v>
      </c>
      <c r="T2189" s="18" t="b">
        <v>0</v>
      </c>
      <c r="U2189" s="18" t="b">
        <v>0</v>
      </c>
    </row>
    <row r="2190" spans="1:21" ht="12.75">
      <c r="A2190" s="8"/>
      <c r="B2190" s="19"/>
      <c r="C2190" s="22"/>
      <c r="D2190" s="10"/>
      <c r="E2190" s="11"/>
      <c r="F2190" s="23"/>
      <c r="G2190" s="23"/>
      <c r="H2190" s="12"/>
      <c r="I2190" s="12"/>
      <c r="J2190" s="13"/>
      <c r="K2190" s="14"/>
      <c r="L2190" s="15"/>
      <c r="M2190" s="16"/>
      <c r="N2190" s="16"/>
      <c r="O2190" s="12"/>
      <c r="P2190" s="12"/>
      <c r="Q2190" s="12"/>
      <c r="R2190" s="18" t="b">
        <v>0</v>
      </c>
      <c r="S2190" s="18" t="b">
        <v>0</v>
      </c>
      <c r="T2190" s="18" t="b">
        <v>0</v>
      </c>
      <c r="U2190" s="18" t="b">
        <v>0</v>
      </c>
    </row>
    <row r="2191" spans="1:21" ht="12.75">
      <c r="A2191" s="8"/>
      <c r="B2191" s="19"/>
      <c r="C2191" s="22"/>
      <c r="D2191" s="10"/>
      <c r="E2191" s="11"/>
      <c r="F2191" s="23"/>
      <c r="G2191" s="23"/>
      <c r="H2191" s="12"/>
      <c r="I2191" s="12"/>
      <c r="J2191" s="13"/>
      <c r="K2191" s="14"/>
      <c r="L2191" s="15"/>
      <c r="M2191" s="16"/>
      <c r="N2191" s="16"/>
      <c r="O2191" s="12"/>
      <c r="P2191" s="12"/>
      <c r="Q2191" s="12"/>
      <c r="R2191" s="18" t="b">
        <v>0</v>
      </c>
      <c r="S2191" s="18" t="b">
        <v>0</v>
      </c>
      <c r="T2191" s="18" t="b">
        <v>0</v>
      </c>
      <c r="U2191" s="18" t="b">
        <v>0</v>
      </c>
    </row>
    <row r="2192" spans="1:21" ht="12.75">
      <c r="A2192" s="8"/>
      <c r="B2192" s="19"/>
      <c r="C2192" s="22"/>
      <c r="D2192" s="10"/>
      <c r="E2192" s="11"/>
      <c r="F2192" s="23"/>
      <c r="G2192" s="23"/>
      <c r="H2192" s="12"/>
      <c r="I2192" s="12"/>
      <c r="J2192" s="13"/>
      <c r="K2192" s="14"/>
      <c r="L2192" s="15"/>
      <c r="M2192" s="16"/>
      <c r="N2192" s="16"/>
      <c r="O2192" s="12"/>
      <c r="P2192" s="12"/>
      <c r="Q2192" s="12"/>
      <c r="R2192" s="18" t="b">
        <v>0</v>
      </c>
      <c r="S2192" s="18" t="b">
        <v>0</v>
      </c>
      <c r="T2192" s="18" t="b">
        <v>0</v>
      </c>
      <c r="U2192" s="18" t="b">
        <v>0</v>
      </c>
    </row>
    <row r="2193" spans="1:21" ht="12.75">
      <c r="A2193" s="8"/>
      <c r="B2193" s="19"/>
      <c r="C2193" s="22"/>
      <c r="D2193" s="10"/>
      <c r="E2193" s="11"/>
      <c r="F2193" s="23"/>
      <c r="G2193" s="23"/>
      <c r="H2193" s="12"/>
      <c r="I2193" s="12"/>
      <c r="J2193" s="13"/>
      <c r="K2193" s="14"/>
      <c r="L2193" s="15"/>
      <c r="M2193" s="16"/>
      <c r="N2193" s="16"/>
      <c r="O2193" s="12"/>
      <c r="P2193" s="12"/>
      <c r="Q2193" s="12"/>
      <c r="R2193" s="18" t="b">
        <v>0</v>
      </c>
      <c r="S2193" s="18" t="b">
        <v>0</v>
      </c>
      <c r="T2193" s="18" t="b">
        <v>0</v>
      </c>
      <c r="U2193" s="18" t="b">
        <v>0</v>
      </c>
    </row>
    <row r="2194" spans="1:21" ht="12.75">
      <c r="A2194" s="8"/>
      <c r="B2194" s="19"/>
      <c r="C2194" s="22"/>
      <c r="D2194" s="10"/>
      <c r="E2194" s="11"/>
      <c r="F2194" s="23"/>
      <c r="G2194" s="23"/>
      <c r="H2194" s="12"/>
      <c r="I2194" s="12"/>
      <c r="J2194" s="13"/>
      <c r="K2194" s="14"/>
      <c r="L2194" s="15"/>
      <c r="M2194" s="16"/>
      <c r="N2194" s="16"/>
      <c r="O2194" s="12"/>
      <c r="P2194" s="12"/>
      <c r="Q2194" s="12"/>
      <c r="R2194" s="18" t="b">
        <v>0</v>
      </c>
      <c r="S2194" s="18" t="b">
        <v>0</v>
      </c>
      <c r="T2194" s="18" t="b">
        <v>0</v>
      </c>
      <c r="U2194" s="18" t="b">
        <v>0</v>
      </c>
    </row>
    <row r="2195" spans="1:21" ht="12.75">
      <c r="A2195" s="8"/>
      <c r="B2195" s="19"/>
      <c r="C2195" s="22"/>
      <c r="D2195" s="10"/>
      <c r="E2195" s="11"/>
      <c r="F2195" s="23"/>
      <c r="G2195" s="23"/>
      <c r="H2195" s="12"/>
      <c r="I2195" s="12"/>
      <c r="J2195" s="13"/>
      <c r="K2195" s="14"/>
      <c r="L2195" s="15"/>
      <c r="M2195" s="16"/>
      <c r="N2195" s="16"/>
      <c r="O2195" s="12"/>
      <c r="P2195" s="12"/>
      <c r="Q2195" s="12"/>
      <c r="R2195" s="18" t="b">
        <v>0</v>
      </c>
      <c r="S2195" s="18" t="b">
        <v>0</v>
      </c>
      <c r="T2195" s="18" t="b">
        <v>0</v>
      </c>
      <c r="U2195" s="18" t="b">
        <v>0</v>
      </c>
    </row>
    <row r="2196" spans="1:21" ht="12.75">
      <c r="A2196" s="8"/>
      <c r="B2196" s="19"/>
      <c r="C2196" s="22"/>
      <c r="D2196" s="10"/>
      <c r="E2196" s="11"/>
      <c r="F2196" s="23"/>
      <c r="G2196" s="23"/>
      <c r="H2196" s="12"/>
      <c r="I2196" s="12"/>
      <c r="J2196" s="13"/>
      <c r="K2196" s="14"/>
      <c r="L2196" s="15"/>
      <c r="M2196" s="16"/>
      <c r="N2196" s="16"/>
      <c r="O2196" s="12"/>
      <c r="P2196" s="12"/>
      <c r="Q2196" s="12"/>
      <c r="R2196" s="18" t="b">
        <v>0</v>
      </c>
      <c r="S2196" s="18" t="b">
        <v>0</v>
      </c>
      <c r="T2196" s="18" t="b">
        <v>0</v>
      </c>
      <c r="U2196" s="18" t="b">
        <v>0</v>
      </c>
    </row>
    <row r="2197" spans="1:21" ht="12.75">
      <c r="A2197" s="8"/>
      <c r="B2197" s="19"/>
      <c r="C2197" s="22"/>
      <c r="D2197" s="10"/>
      <c r="E2197" s="11"/>
      <c r="F2197" s="23"/>
      <c r="G2197" s="23"/>
      <c r="H2197" s="12"/>
      <c r="I2197" s="12"/>
      <c r="J2197" s="13"/>
      <c r="K2197" s="14"/>
      <c r="L2197" s="15"/>
      <c r="M2197" s="16"/>
      <c r="N2197" s="16"/>
      <c r="O2197" s="12"/>
      <c r="P2197" s="12"/>
      <c r="Q2197" s="12"/>
      <c r="R2197" s="18" t="b">
        <v>0</v>
      </c>
      <c r="S2197" s="18" t="b">
        <v>0</v>
      </c>
      <c r="T2197" s="18" t="b">
        <v>0</v>
      </c>
      <c r="U2197" s="18" t="b">
        <v>0</v>
      </c>
    </row>
    <row r="2198" spans="1:21" ht="12.75">
      <c r="A2198" s="8"/>
      <c r="B2198" s="19"/>
      <c r="C2198" s="22"/>
      <c r="D2198" s="10"/>
      <c r="E2198" s="11"/>
      <c r="F2198" s="23"/>
      <c r="G2198" s="23"/>
      <c r="H2198" s="12"/>
      <c r="I2198" s="12"/>
      <c r="J2198" s="13"/>
      <c r="K2198" s="14"/>
      <c r="L2198" s="15"/>
      <c r="M2198" s="16"/>
      <c r="N2198" s="16"/>
      <c r="O2198" s="12"/>
      <c r="P2198" s="12"/>
      <c r="Q2198" s="12"/>
      <c r="R2198" s="18" t="b">
        <v>0</v>
      </c>
      <c r="S2198" s="18" t="b">
        <v>0</v>
      </c>
      <c r="T2198" s="18" t="b">
        <v>0</v>
      </c>
      <c r="U2198" s="18" t="b">
        <v>0</v>
      </c>
    </row>
    <row r="2199" spans="1:21" ht="12.75">
      <c r="A2199" s="8"/>
      <c r="B2199" s="19"/>
      <c r="C2199" s="22"/>
      <c r="D2199" s="10"/>
      <c r="E2199" s="11"/>
      <c r="F2199" s="23"/>
      <c r="G2199" s="23"/>
      <c r="H2199" s="12"/>
      <c r="I2199" s="12"/>
      <c r="J2199" s="13"/>
      <c r="K2199" s="14"/>
      <c r="L2199" s="15"/>
      <c r="M2199" s="16"/>
      <c r="N2199" s="16"/>
      <c r="O2199" s="12"/>
      <c r="P2199" s="12"/>
      <c r="Q2199" s="12"/>
      <c r="R2199" s="18" t="b">
        <v>0</v>
      </c>
      <c r="S2199" s="18" t="b">
        <v>0</v>
      </c>
      <c r="T2199" s="18" t="b">
        <v>0</v>
      </c>
      <c r="U2199" s="18" t="b">
        <v>0</v>
      </c>
    </row>
    <row r="2200" spans="1:21" ht="12.75">
      <c r="A2200" s="8"/>
      <c r="B2200" s="19"/>
      <c r="C2200" s="22"/>
      <c r="D2200" s="10"/>
      <c r="E2200" s="11"/>
      <c r="F2200" s="23"/>
      <c r="G2200" s="23"/>
      <c r="H2200" s="12"/>
      <c r="I2200" s="12"/>
      <c r="J2200" s="13"/>
      <c r="K2200" s="14"/>
      <c r="L2200" s="15"/>
      <c r="M2200" s="16"/>
      <c r="N2200" s="16"/>
      <c r="O2200" s="12"/>
      <c r="P2200" s="12"/>
      <c r="Q2200" s="12"/>
      <c r="R2200" s="18" t="b">
        <v>0</v>
      </c>
      <c r="S2200" s="18" t="b">
        <v>0</v>
      </c>
      <c r="T2200" s="18" t="b">
        <v>0</v>
      </c>
      <c r="U2200" s="18" t="b">
        <v>0</v>
      </c>
    </row>
    <row r="2201" spans="1:21" ht="12.75">
      <c r="A2201" s="8"/>
      <c r="B2201" s="19"/>
      <c r="C2201" s="22"/>
      <c r="D2201" s="10"/>
      <c r="E2201" s="11"/>
      <c r="F2201" s="23"/>
      <c r="G2201" s="23"/>
      <c r="H2201" s="12"/>
      <c r="I2201" s="12"/>
      <c r="J2201" s="13"/>
      <c r="K2201" s="14"/>
      <c r="L2201" s="15"/>
      <c r="M2201" s="16"/>
      <c r="N2201" s="16"/>
      <c r="O2201" s="12"/>
      <c r="P2201" s="12"/>
      <c r="Q2201" s="12"/>
      <c r="R2201" s="18" t="b">
        <v>0</v>
      </c>
      <c r="S2201" s="18" t="b">
        <v>0</v>
      </c>
      <c r="T2201" s="18" t="b">
        <v>0</v>
      </c>
      <c r="U2201" s="18" t="b">
        <v>0</v>
      </c>
    </row>
    <row r="2202" spans="1:21" ht="12.75">
      <c r="A2202" s="8"/>
      <c r="B2202" s="19"/>
      <c r="C2202" s="22"/>
      <c r="D2202" s="10"/>
      <c r="E2202" s="11"/>
      <c r="F2202" s="23"/>
      <c r="G2202" s="23"/>
      <c r="H2202" s="12"/>
      <c r="I2202" s="12"/>
      <c r="J2202" s="13"/>
      <c r="K2202" s="14"/>
      <c r="L2202" s="15"/>
      <c r="M2202" s="16"/>
      <c r="N2202" s="16"/>
      <c r="O2202" s="12"/>
      <c r="P2202" s="12"/>
      <c r="Q2202" s="12"/>
      <c r="R2202" s="18" t="b">
        <v>0</v>
      </c>
      <c r="S2202" s="18" t="b">
        <v>0</v>
      </c>
      <c r="T2202" s="18" t="b">
        <v>0</v>
      </c>
      <c r="U2202" s="18" t="b">
        <v>0</v>
      </c>
    </row>
    <row r="2203" spans="1:21" ht="12.75">
      <c r="A2203" s="8"/>
      <c r="B2203" s="19"/>
      <c r="C2203" s="22"/>
      <c r="D2203" s="10"/>
      <c r="E2203" s="11"/>
      <c r="F2203" s="23"/>
      <c r="G2203" s="23"/>
      <c r="H2203" s="12"/>
      <c r="I2203" s="12"/>
      <c r="J2203" s="13"/>
      <c r="K2203" s="14"/>
      <c r="L2203" s="15"/>
      <c r="M2203" s="16"/>
      <c r="N2203" s="16"/>
      <c r="O2203" s="12"/>
      <c r="P2203" s="12"/>
      <c r="Q2203" s="12"/>
      <c r="R2203" s="18" t="b">
        <v>0</v>
      </c>
      <c r="S2203" s="18" t="b">
        <v>0</v>
      </c>
      <c r="T2203" s="18" t="b">
        <v>0</v>
      </c>
      <c r="U2203" s="18" t="b">
        <v>0</v>
      </c>
    </row>
    <row r="2204" spans="1:21" ht="12.75">
      <c r="A2204" s="8"/>
      <c r="B2204" s="19"/>
      <c r="C2204" s="22"/>
      <c r="D2204" s="10"/>
      <c r="E2204" s="11"/>
      <c r="F2204" s="23"/>
      <c r="G2204" s="23"/>
      <c r="H2204" s="12"/>
      <c r="I2204" s="12"/>
      <c r="J2204" s="13"/>
      <c r="K2204" s="14"/>
      <c r="L2204" s="15"/>
      <c r="M2204" s="16"/>
      <c r="N2204" s="16"/>
      <c r="O2204" s="12"/>
      <c r="P2204" s="12"/>
      <c r="Q2204" s="12"/>
      <c r="R2204" s="18" t="b">
        <v>0</v>
      </c>
      <c r="S2204" s="18" t="b">
        <v>0</v>
      </c>
      <c r="T2204" s="18" t="b">
        <v>0</v>
      </c>
      <c r="U2204" s="18" t="b">
        <v>0</v>
      </c>
    </row>
    <row r="2205" spans="1:21" ht="12.75">
      <c r="A2205" s="8"/>
      <c r="B2205" s="19"/>
      <c r="C2205" s="22"/>
      <c r="D2205" s="10"/>
      <c r="E2205" s="11"/>
      <c r="F2205" s="23"/>
      <c r="G2205" s="23"/>
      <c r="H2205" s="12"/>
      <c r="I2205" s="12"/>
      <c r="J2205" s="13"/>
      <c r="K2205" s="14"/>
      <c r="L2205" s="15"/>
      <c r="M2205" s="16"/>
      <c r="N2205" s="16"/>
      <c r="O2205" s="12"/>
      <c r="P2205" s="12"/>
      <c r="Q2205" s="12"/>
      <c r="R2205" s="18" t="b">
        <v>0</v>
      </c>
      <c r="S2205" s="18" t="b">
        <v>0</v>
      </c>
      <c r="T2205" s="18" t="b">
        <v>0</v>
      </c>
      <c r="U2205" s="18" t="b">
        <v>0</v>
      </c>
    </row>
    <row r="2206" spans="1:21" ht="12.75">
      <c r="A2206" s="8"/>
      <c r="B2206" s="19"/>
      <c r="C2206" s="22"/>
      <c r="D2206" s="10"/>
      <c r="E2206" s="11"/>
      <c r="F2206" s="23"/>
      <c r="G2206" s="23"/>
      <c r="H2206" s="12"/>
      <c r="I2206" s="12"/>
      <c r="J2206" s="13"/>
      <c r="K2206" s="14"/>
      <c r="L2206" s="15"/>
      <c r="M2206" s="16"/>
      <c r="N2206" s="16"/>
      <c r="O2206" s="12"/>
      <c r="P2206" s="12"/>
      <c r="Q2206" s="12"/>
      <c r="R2206" s="18" t="b">
        <v>0</v>
      </c>
      <c r="S2206" s="18" t="b">
        <v>0</v>
      </c>
      <c r="T2206" s="18" t="b">
        <v>0</v>
      </c>
      <c r="U2206" s="18" t="b">
        <v>0</v>
      </c>
    </row>
    <row r="2207" spans="1:21" ht="12.75">
      <c r="A2207" s="8"/>
      <c r="B2207" s="19"/>
      <c r="C2207" s="22"/>
      <c r="D2207" s="10"/>
      <c r="E2207" s="11"/>
      <c r="F2207" s="23"/>
      <c r="G2207" s="23"/>
      <c r="H2207" s="12"/>
      <c r="I2207" s="12"/>
      <c r="J2207" s="13"/>
      <c r="K2207" s="14"/>
      <c r="L2207" s="15"/>
      <c r="M2207" s="16"/>
      <c r="N2207" s="16"/>
      <c r="O2207" s="12"/>
      <c r="P2207" s="12"/>
      <c r="Q2207" s="12"/>
      <c r="R2207" s="18" t="b">
        <v>0</v>
      </c>
      <c r="S2207" s="18" t="b">
        <v>0</v>
      </c>
      <c r="T2207" s="18" t="b">
        <v>0</v>
      </c>
      <c r="U2207" s="18" t="b">
        <v>0</v>
      </c>
    </row>
    <row r="2208" spans="1:21" ht="12.75">
      <c r="A2208" s="8"/>
      <c r="B2208" s="19"/>
      <c r="C2208" s="22"/>
      <c r="D2208" s="10"/>
      <c r="E2208" s="11"/>
      <c r="F2208" s="23"/>
      <c r="G2208" s="23"/>
      <c r="H2208" s="12"/>
      <c r="I2208" s="12"/>
      <c r="J2208" s="13"/>
      <c r="K2208" s="14"/>
      <c r="L2208" s="15"/>
      <c r="M2208" s="16"/>
      <c r="N2208" s="16"/>
      <c r="O2208" s="12"/>
      <c r="P2208" s="12"/>
      <c r="Q2208" s="12"/>
      <c r="R2208" s="18" t="b">
        <v>0</v>
      </c>
      <c r="S2208" s="18" t="b">
        <v>0</v>
      </c>
      <c r="T2208" s="18" t="b">
        <v>0</v>
      </c>
      <c r="U2208" s="18" t="b">
        <v>0</v>
      </c>
    </row>
    <row r="2209" spans="1:21" ht="12.75">
      <c r="A2209" s="8"/>
      <c r="B2209" s="19"/>
      <c r="C2209" s="22"/>
      <c r="D2209" s="10"/>
      <c r="E2209" s="11"/>
      <c r="F2209" s="23"/>
      <c r="G2209" s="23"/>
      <c r="H2209" s="12"/>
      <c r="I2209" s="12"/>
      <c r="J2209" s="13"/>
      <c r="K2209" s="14"/>
      <c r="L2209" s="15"/>
      <c r="M2209" s="16"/>
      <c r="N2209" s="16"/>
      <c r="O2209" s="12"/>
      <c r="P2209" s="12"/>
      <c r="Q2209" s="12"/>
      <c r="R2209" s="18" t="b">
        <v>0</v>
      </c>
      <c r="S2209" s="18" t="b">
        <v>0</v>
      </c>
      <c r="T2209" s="18" t="b">
        <v>0</v>
      </c>
      <c r="U2209" s="18" t="b">
        <v>0</v>
      </c>
    </row>
    <row r="2210" spans="1:21" ht="12.75">
      <c r="A2210" s="8"/>
      <c r="B2210" s="19"/>
      <c r="C2210" s="22"/>
      <c r="D2210" s="10"/>
      <c r="E2210" s="11"/>
      <c r="F2210" s="23"/>
      <c r="G2210" s="23"/>
      <c r="H2210" s="12"/>
      <c r="I2210" s="12"/>
      <c r="J2210" s="13"/>
      <c r="K2210" s="14"/>
      <c r="L2210" s="15"/>
      <c r="M2210" s="16"/>
      <c r="N2210" s="16"/>
      <c r="O2210" s="12"/>
      <c r="P2210" s="12"/>
      <c r="Q2210" s="12"/>
      <c r="R2210" s="18" t="b">
        <v>0</v>
      </c>
      <c r="S2210" s="18" t="b">
        <v>0</v>
      </c>
      <c r="T2210" s="18" t="b">
        <v>0</v>
      </c>
      <c r="U2210" s="18" t="b">
        <v>0</v>
      </c>
    </row>
    <row r="2211" spans="1:21" ht="12.75">
      <c r="A2211" s="8"/>
      <c r="B2211" s="19"/>
      <c r="C2211" s="22"/>
      <c r="D2211" s="10"/>
      <c r="E2211" s="11"/>
      <c r="F2211" s="23"/>
      <c r="G2211" s="23"/>
      <c r="H2211" s="12"/>
      <c r="I2211" s="12"/>
      <c r="J2211" s="13"/>
      <c r="K2211" s="14"/>
      <c r="L2211" s="15"/>
      <c r="M2211" s="16"/>
      <c r="N2211" s="16"/>
      <c r="O2211" s="12"/>
      <c r="P2211" s="12"/>
      <c r="Q2211" s="12"/>
      <c r="R2211" s="18" t="b">
        <v>0</v>
      </c>
      <c r="S2211" s="18" t="b">
        <v>0</v>
      </c>
      <c r="T2211" s="18" t="b">
        <v>0</v>
      </c>
      <c r="U2211" s="18" t="b">
        <v>0</v>
      </c>
    </row>
    <row r="2212" spans="1:21" ht="12.75">
      <c r="A2212" s="8"/>
      <c r="B2212" s="19"/>
      <c r="C2212" s="22"/>
      <c r="D2212" s="10"/>
      <c r="E2212" s="11"/>
      <c r="F2212" s="23"/>
      <c r="G2212" s="23"/>
      <c r="H2212" s="12"/>
      <c r="I2212" s="12"/>
      <c r="J2212" s="13"/>
      <c r="K2212" s="14"/>
      <c r="L2212" s="15"/>
      <c r="M2212" s="16"/>
      <c r="N2212" s="16"/>
      <c r="O2212" s="12"/>
      <c r="P2212" s="12"/>
      <c r="Q2212" s="12"/>
      <c r="R2212" s="18" t="b">
        <v>0</v>
      </c>
      <c r="S2212" s="18" t="b">
        <v>0</v>
      </c>
      <c r="T2212" s="18" t="b">
        <v>0</v>
      </c>
      <c r="U2212" s="18" t="b">
        <v>0</v>
      </c>
    </row>
    <row r="2213" spans="1:21" ht="12.75">
      <c r="A2213" s="8"/>
      <c r="B2213" s="19"/>
      <c r="C2213" s="22"/>
      <c r="D2213" s="10"/>
      <c r="E2213" s="11"/>
      <c r="F2213" s="23"/>
      <c r="G2213" s="23"/>
      <c r="H2213" s="12"/>
      <c r="I2213" s="12"/>
      <c r="J2213" s="13"/>
      <c r="K2213" s="14"/>
      <c r="L2213" s="15"/>
      <c r="M2213" s="16"/>
      <c r="N2213" s="16"/>
      <c r="O2213" s="12"/>
      <c r="P2213" s="12"/>
      <c r="Q2213" s="12"/>
      <c r="R2213" s="18" t="b">
        <v>0</v>
      </c>
      <c r="S2213" s="18" t="b">
        <v>0</v>
      </c>
      <c r="T2213" s="18" t="b">
        <v>0</v>
      </c>
      <c r="U2213" s="18" t="b">
        <v>0</v>
      </c>
    </row>
    <row r="2214" spans="1:21" ht="12.75">
      <c r="A2214" s="8"/>
      <c r="B2214" s="19"/>
      <c r="C2214" s="22"/>
      <c r="D2214" s="10"/>
      <c r="E2214" s="11"/>
      <c r="F2214" s="23"/>
      <c r="G2214" s="23"/>
      <c r="H2214" s="12"/>
      <c r="I2214" s="12"/>
      <c r="J2214" s="13"/>
      <c r="K2214" s="14"/>
      <c r="L2214" s="15"/>
      <c r="M2214" s="16"/>
      <c r="N2214" s="16"/>
      <c r="O2214" s="12"/>
      <c r="P2214" s="12"/>
      <c r="Q2214" s="12"/>
      <c r="R2214" s="18" t="b">
        <v>0</v>
      </c>
      <c r="S2214" s="18" t="b">
        <v>0</v>
      </c>
      <c r="T2214" s="18" t="b">
        <v>0</v>
      </c>
      <c r="U2214" s="18" t="b">
        <v>0</v>
      </c>
    </row>
    <row r="2215" spans="1:21" ht="12.75">
      <c r="A2215" s="8"/>
      <c r="B2215" s="19"/>
      <c r="C2215" s="22"/>
      <c r="D2215" s="10"/>
      <c r="E2215" s="11"/>
      <c r="F2215" s="23"/>
      <c r="G2215" s="23"/>
      <c r="H2215" s="12"/>
      <c r="I2215" s="12"/>
      <c r="J2215" s="13"/>
      <c r="K2215" s="14"/>
      <c r="L2215" s="15"/>
      <c r="M2215" s="16"/>
      <c r="N2215" s="16"/>
      <c r="O2215" s="12"/>
      <c r="P2215" s="12"/>
      <c r="Q2215" s="12"/>
      <c r="R2215" s="18" t="b">
        <v>0</v>
      </c>
      <c r="S2215" s="18" t="b">
        <v>0</v>
      </c>
      <c r="T2215" s="18" t="b">
        <v>0</v>
      </c>
      <c r="U2215" s="18" t="b">
        <v>0</v>
      </c>
    </row>
    <row r="2216" spans="1:21" ht="12.75">
      <c r="A2216" s="8"/>
      <c r="B2216" s="19"/>
      <c r="C2216" s="22"/>
      <c r="D2216" s="10"/>
      <c r="E2216" s="11"/>
      <c r="F2216" s="23"/>
      <c r="G2216" s="23"/>
      <c r="H2216" s="12"/>
      <c r="I2216" s="12"/>
      <c r="J2216" s="13"/>
      <c r="K2216" s="14"/>
      <c r="L2216" s="15"/>
      <c r="M2216" s="16"/>
      <c r="N2216" s="16"/>
      <c r="O2216" s="12"/>
      <c r="P2216" s="12"/>
      <c r="Q2216" s="12"/>
      <c r="R2216" s="18" t="b">
        <v>0</v>
      </c>
      <c r="S2216" s="18" t="b">
        <v>0</v>
      </c>
      <c r="T2216" s="18" t="b">
        <v>0</v>
      </c>
      <c r="U2216" s="18" t="b">
        <v>0</v>
      </c>
    </row>
    <row r="2217" spans="1:21" ht="12.75">
      <c r="A2217" s="8"/>
      <c r="B2217" s="19"/>
      <c r="C2217" s="22"/>
      <c r="D2217" s="10"/>
      <c r="E2217" s="11"/>
      <c r="F2217" s="23"/>
      <c r="G2217" s="23"/>
      <c r="H2217" s="12"/>
      <c r="I2217" s="12"/>
      <c r="J2217" s="13"/>
      <c r="K2217" s="14"/>
      <c r="L2217" s="15"/>
      <c r="M2217" s="16"/>
      <c r="N2217" s="16"/>
      <c r="O2217" s="12"/>
      <c r="P2217" s="12"/>
      <c r="Q2217" s="12"/>
      <c r="R2217" s="18" t="b">
        <v>0</v>
      </c>
      <c r="S2217" s="18" t="b">
        <v>0</v>
      </c>
      <c r="T2217" s="18" t="b">
        <v>0</v>
      </c>
      <c r="U2217" s="18" t="b">
        <v>0</v>
      </c>
    </row>
    <row r="2218" spans="1:21" ht="12.75">
      <c r="A2218" s="8"/>
      <c r="B2218" s="19"/>
      <c r="C2218" s="22"/>
      <c r="D2218" s="10"/>
      <c r="E2218" s="11"/>
      <c r="F2218" s="23"/>
      <c r="G2218" s="23"/>
      <c r="H2218" s="12"/>
      <c r="I2218" s="12"/>
      <c r="J2218" s="13"/>
      <c r="K2218" s="14"/>
      <c r="L2218" s="15"/>
      <c r="M2218" s="16"/>
      <c r="N2218" s="16"/>
      <c r="O2218" s="12"/>
      <c r="P2218" s="12"/>
      <c r="Q2218" s="12"/>
      <c r="R2218" s="18" t="b">
        <v>0</v>
      </c>
      <c r="S2218" s="18" t="b">
        <v>0</v>
      </c>
      <c r="T2218" s="18" t="b">
        <v>0</v>
      </c>
      <c r="U2218" s="18" t="b">
        <v>0</v>
      </c>
    </row>
    <row r="2219" spans="1:21" ht="12.75">
      <c r="A2219" s="8"/>
      <c r="B2219" s="19"/>
      <c r="C2219" s="22"/>
      <c r="D2219" s="10"/>
      <c r="E2219" s="11"/>
      <c r="F2219" s="23"/>
      <c r="G2219" s="23"/>
      <c r="H2219" s="12"/>
      <c r="I2219" s="12"/>
      <c r="J2219" s="13"/>
      <c r="K2219" s="14"/>
      <c r="L2219" s="15"/>
      <c r="M2219" s="16"/>
      <c r="N2219" s="16"/>
      <c r="O2219" s="12"/>
      <c r="P2219" s="12"/>
      <c r="Q2219" s="12"/>
      <c r="R2219" s="18" t="b">
        <v>0</v>
      </c>
      <c r="S2219" s="18" t="b">
        <v>0</v>
      </c>
      <c r="T2219" s="18" t="b">
        <v>0</v>
      </c>
      <c r="U2219" s="18" t="b">
        <v>0</v>
      </c>
    </row>
    <row r="2220" spans="1:21" ht="12.75">
      <c r="A2220" s="8"/>
      <c r="B2220" s="19"/>
      <c r="C2220" s="22"/>
      <c r="D2220" s="10"/>
      <c r="E2220" s="11"/>
      <c r="F2220" s="23"/>
      <c r="G2220" s="23"/>
      <c r="H2220" s="12"/>
      <c r="I2220" s="12"/>
      <c r="J2220" s="13"/>
      <c r="K2220" s="14"/>
      <c r="L2220" s="15"/>
      <c r="M2220" s="16"/>
      <c r="N2220" s="16"/>
      <c r="O2220" s="12"/>
      <c r="P2220" s="12"/>
      <c r="Q2220" s="12"/>
      <c r="R2220" s="18" t="b">
        <v>0</v>
      </c>
      <c r="S2220" s="18" t="b">
        <v>0</v>
      </c>
      <c r="T2220" s="18" t="b">
        <v>0</v>
      </c>
      <c r="U2220" s="18" t="b">
        <v>0</v>
      </c>
    </row>
    <row r="2221" spans="1:21" ht="12.75">
      <c r="A2221" s="8"/>
      <c r="B2221" s="19"/>
      <c r="C2221" s="22"/>
      <c r="D2221" s="10"/>
      <c r="E2221" s="11"/>
      <c r="F2221" s="23"/>
      <c r="G2221" s="23"/>
      <c r="H2221" s="12"/>
      <c r="I2221" s="12"/>
      <c r="J2221" s="13"/>
      <c r="K2221" s="14"/>
      <c r="L2221" s="15"/>
      <c r="M2221" s="16"/>
      <c r="N2221" s="16"/>
      <c r="O2221" s="12"/>
      <c r="P2221" s="12"/>
      <c r="Q2221" s="12"/>
      <c r="R2221" s="18" t="b">
        <v>0</v>
      </c>
      <c r="S2221" s="18" t="b">
        <v>0</v>
      </c>
      <c r="T2221" s="18" t="b">
        <v>0</v>
      </c>
      <c r="U2221" s="18" t="b">
        <v>0</v>
      </c>
    </row>
    <row r="2222" spans="1:21" ht="12.75">
      <c r="A2222" s="8"/>
      <c r="B2222" s="19"/>
      <c r="C2222" s="22"/>
      <c r="D2222" s="10"/>
      <c r="E2222" s="11"/>
      <c r="F2222" s="23"/>
      <c r="G2222" s="23"/>
      <c r="H2222" s="12"/>
      <c r="I2222" s="12"/>
      <c r="J2222" s="13"/>
      <c r="K2222" s="14"/>
      <c r="L2222" s="15"/>
      <c r="M2222" s="16"/>
      <c r="N2222" s="16"/>
      <c r="O2222" s="12"/>
      <c r="P2222" s="12"/>
      <c r="Q2222" s="12"/>
      <c r="R2222" s="18" t="b">
        <v>0</v>
      </c>
      <c r="S2222" s="18" t="b">
        <v>0</v>
      </c>
      <c r="T2222" s="18" t="b">
        <v>0</v>
      </c>
      <c r="U2222" s="18" t="b">
        <v>0</v>
      </c>
    </row>
    <row r="2223" spans="1:21" ht="12.75">
      <c r="A2223" s="8"/>
      <c r="B2223" s="19"/>
      <c r="C2223" s="22"/>
      <c r="D2223" s="10"/>
      <c r="E2223" s="11"/>
      <c r="F2223" s="23"/>
      <c r="G2223" s="23"/>
      <c r="H2223" s="12"/>
      <c r="I2223" s="12"/>
      <c r="J2223" s="13"/>
      <c r="K2223" s="14"/>
      <c r="L2223" s="15"/>
      <c r="M2223" s="16"/>
      <c r="N2223" s="16"/>
      <c r="O2223" s="12"/>
      <c r="P2223" s="12"/>
      <c r="Q2223" s="12"/>
      <c r="R2223" s="18" t="b">
        <v>0</v>
      </c>
      <c r="S2223" s="18" t="b">
        <v>0</v>
      </c>
      <c r="T2223" s="18" t="b">
        <v>0</v>
      </c>
      <c r="U2223" s="18" t="b">
        <v>0</v>
      </c>
    </row>
    <row r="2224" spans="1:21" ht="12.75">
      <c r="A2224" s="8"/>
      <c r="B2224" s="19"/>
      <c r="C2224" s="22"/>
      <c r="D2224" s="10"/>
      <c r="E2224" s="11"/>
      <c r="F2224" s="23"/>
      <c r="G2224" s="23"/>
      <c r="H2224" s="12"/>
      <c r="I2224" s="12"/>
      <c r="J2224" s="13"/>
      <c r="K2224" s="14"/>
      <c r="L2224" s="15"/>
      <c r="M2224" s="16"/>
      <c r="N2224" s="16"/>
      <c r="O2224" s="12"/>
      <c r="P2224" s="12"/>
      <c r="Q2224" s="12"/>
      <c r="R2224" s="18" t="b">
        <v>0</v>
      </c>
      <c r="S2224" s="18" t="b">
        <v>0</v>
      </c>
      <c r="T2224" s="18" t="b">
        <v>0</v>
      </c>
      <c r="U2224" s="18" t="b">
        <v>0</v>
      </c>
    </row>
    <row r="2225" spans="1:21" ht="12.75">
      <c r="A2225" s="8"/>
      <c r="B2225" s="19"/>
      <c r="C2225" s="22"/>
      <c r="D2225" s="10"/>
      <c r="E2225" s="11"/>
      <c r="F2225" s="23"/>
      <c r="G2225" s="23"/>
      <c r="H2225" s="12"/>
      <c r="I2225" s="12"/>
      <c r="J2225" s="13"/>
      <c r="K2225" s="14"/>
      <c r="L2225" s="15"/>
      <c r="M2225" s="16"/>
      <c r="N2225" s="16"/>
      <c r="O2225" s="12"/>
      <c r="P2225" s="12"/>
      <c r="Q2225" s="12"/>
      <c r="R2225" s="18" t="b">
        <v>0</v>
      </c>
      <c r="S2225" s="18" t="b">
        <v>0</v>
      </c>
      <c r="T2225" s="18" t="b">
        <v>0</v>
      </c>
      <c r="U2225" s="18" t="b">
        <v>0</v>
      </c>
    </row>
    <row r="2226" spans="1:21" ht="12.75">
      <c r="A2226" s="8"/>
      <c r="B2226" s="19"/>
      <c r="C2226" s="22"/>
      <c r="D2226" s="10"/>
      <c r="E2226" s="11"/>
      <c r="F2226" s="23"/>
      <c r="G2226" s="23"/>
      <c r="H2226" s="12"/>
      <c r="I2226" s="12"/>
      <c r="J2226" s="13"/>
      <c r="K2226" s="14"/>
      <c r="L2226" s="15"/>
      <c r="M2226" s="16"/>
      <c r="N2226" s="16"/>
      <c r="O2226" s="12"/>
      <c r="P2226" s="12"/>
      <c r="Q2226" s="12"/>
      <c r="R2226" s="18" t="b">
        <v>0</v>
      </c>
      <c r="S2226" s="18" t="b">
        <v>0</v>
      </c>
      <c r="T2226" s="18" t="b">
        <v>0</v>
      </c>
      <c r="U2226" s="18" t="b">
        <v>0</v>
      </c>
    </row>
    <row r="2227" spans="1:21" ht="12.75">
      <c r="A2227" s="8"/>
      <c r="B2227" s="19"/>
      <c r="C2227" s="22"/>
      <c r="D2227" s="10"/>
      <c r="E2227" s="11"/>
      <c r="F2227" s="23"/>
      <c r="G2227" s="23"/>
      <c r="H2227" s="12"/>
      <c r="I2227" s="12"/>
      <c r="J2227" s="13"/>
      <c r="K2227" s="14"/>
      <c r="L2227" s="15"/>
      <c r="M2227" s="16"/>
      <c r="N2227" s="16"/>
      <c r="O2227" s="12"/>
      <c r="P2227" s="12"/>
      <c r="Q2227" s="12"/>
      <c r="R2227" s="18" t="b">
        <v>0</v>
      </c>
      <c r="S2227" s="18" t="b">
        <v>0</v>
      </c>
      <c r="T2227" s="18" t="b">
        <v>0</v>
      </c>
      <c r="U2227" s="18" t="b">
        <v>0</v>
      </c>
    </row>
    <row r="2228" spans="1:21" ht="12.75">
      <c r="A2228" s="8"/>
      <c r="B2228" s="19"/>
      <c r="C2228" s="22"/>
      <c r="D2228" s="10"/>
      <c r="E2228" s="11"/>
      <c r="F2228" s="23"/>
      <c r="G2228" s="23"/>
      <c r="H2228" s="12"/>
      <c r="I2228" s="12"/>
      <c r="J2228" s="13"/>
      <c r="K2228" s="14"/>
      <c r="L2228" s="15"/>
      <c r="M2228" s="16"/>
      <c r="N2228" s="16"/>
      <c r="O2228" s="12"/>
      <c r="P2228" s="12"/>
      <c r="Q2228" s="12"/>
      <c r="R2228" s="18" t="b">
        <v>0</v>
      </c>
      <c r="S2228" s="18" t="b">
        <v>0</v>
      </c>
      <c r="T2228" s="18" t="b">
        <v>0</v>
      </c>
      <c r="U2228" s="18" t="b">
        <v>0</v>
      </c>
    </row>
    <row r="2229" spans="1:21" ht="12.75">
      <c r="A2229" s="8"/>
      <c r="B2229" s="19"/>
      <c r="C2229" s="22"/>
      <c r="D2229" s="10"/>
      <c r="E2229" s="11"/>
      <c r="F2229" s="23"/>
      <c r="G2229" s="23"/>
      <c r="H2229" s="12"/>
      <c r="I2229" s="12"/>
      <c r="J2229" s="13"/>
      <c r="K2229" s="14"/>
      <c r="L2229" s="15"/>
      <c r="M2229" s="16"/>
      <c r="N2229" s="16"/>
      <c r="O2229" s="12"/>
      <c r="P2229" s="12"/>
      <c r="Q2229" s="12"/>
      <c r="R2229" s="18" t="b">
        <v>0</v>
      </c>
      <c r="S2229" s="18" t="b">
        <v>0</v>
      </c>
      <c r="T2229" s="18" t="b">
        <v>0</v>
      </c>
      <c r="U2229" s="18" t="b">
        <v>0</v>
      </c>
    </row>
    <row r="2230" spans="1:21" ht="12.75">
      <c r="A2230" s="8"/>
      <c r="B2230" s="19"/>
      <c r="C2230" s="22"/>
      <c r="D2230" s="10"/>
      <c r="E2230" s="11"/>
      <c r="F2230" s="23"/>
      <c r="G2230" s="23"/>
      <c r="H2230" s="12"/>
      <c r="I2230" s="12"/>
      <c r="J2230" s="13"/>
      <c r="K2230" s="14"/>
      <c r="L2230" s="15"/>
      <c r="M2230" s="16"/>
      <c r="N2230" s="16"/>
      <c r="O2230" s="12"/>
      <c r="P2230" s="12"/>
      <c r="Q2230" s="12"/>
      <c r="R2230" s="18" t="b">
        <v>0</v>
      </c>
      <c r="S2230" s="18" t="b">
        <v>0</v>
      </c>
      <c r="T2230" s="18" t="b">
        <v>0</v>
      </c>
      <c r="U2230" s="18" t="b">
        <v>0</v>
      </c>
    </row>
    <row r="2231" spans="1:21" ht="12.75">
      <c r="A2231" s="8"/>
      <c r="B2231" s="19"/>
      <c r="C2231" s="22"/>
      <c r="D2231" s="10"/>
      <c r="E2231" s="11"/>
      <c r="F2231" s="23"/>
      <c r="G2231" s="23"/>
      <c r="H2231" s="12"/>
      <c r="I2231" s="12"/>
      <c r="J2231" s="13"/>
      <c r="K2231" s="14"/>
      <c r="L2231" s="15"/>
      <c r="M2231" s="16"/>
      <c r="N2231" s="16"/>
      <c r="O2231" s="12"/>
      <c r="P2231" s="12"/>
      <c r="Q2231" s="12"/>
      <c r="R2231" s="18" t="b">
        <v>0</v>
      </c>
      <c r="S2231" s="18" t="b">
        <v>0</v>
      </c>
      <c r="T2231" s="18" t="b">
        <v>0</v>
      </c>
      <c r="U2231" s="18" t="b">
        <v>0</v>
      </c>
    </row>
    <row r="2232" spans="1:21" ht="12.75">
      <c r="A2232" s="8"/>
      <c r="B2232" s="19"/>
      <c r="C2232" s="22"/>
      <c r="D2232" s="10"/>
      <c r="E2232" s="11"/>
      <c r="F2232" s="23"/>
      <c r="G2232" s="23"/>
      <c r="H2232" s="12"/>
      <c r="I2232" s="12"/>
      <c r="J2232" s="13"/>
      <c r="K2232" s="14"/>
      <c r="L2232" s="15"/>
      <c r="M2232" s="16"/>
      <c r="N2232" s="16"/>
      <c r="O2232" s="12"/>
      <c r="P2232" s="12"/>
      <c r="Q2232" s="12"/>
      <c r="R2232" s="18" t="b">
        <v>0</v>
      </c>
      <c r="S2232" s="18" t="b">
        <v>0</v>
      </c>
      <c r="T2232" s="18" t="b">
        <v>0</v>
      </c>
      <c r="U2232" s="18" t="b">
        <v>0</v>
      </c>
    </row>
    <row r="2233" spans="1:21" ht="12.75">
      <c r="A2233" s="8"/>
      <c r="B2233" s="19"/>
      <c r="C2233" s="22"/>
      <c r="D2233" s="10"/>
      <c r="E2233" s="11"/>
      <c r="F2233" s="23"/>
      <c r="G2233" s="23"/>
      <c r="H2233" s="12"/>
      <c r="I2233" s="12"/>
      <c r="J2233" s="13"/>
      <c r="K2233" s="14"/>
      <c r="L2233" s="15"/>
      <c r="M2233" s="16"/>
      <c r="N2233" s="16"/>
      <c r="O2233" s="12"/>
      <c r="P2233" s="12"/>
      <c r="Q2233" s="12"/>
      <c r="R2233" s="18" t="b">
        <v>0</v>
      </c>
      <c r="S2233" s="18" t="b">
        <v>0</v>
      </c>
      <c r="T2233" s="18" t="b">
        <v>0</v>
      </c>
      <c r="U2233" s="18" t="b">
        <v>0</v>
      </c>
    </row>
    <row r="2234" spans="1:21" ht="12.75">
      <c r="A2234" s="8"/>
      <c r="B2234" s="19"/>
      <c r="C2234" s="22"/>
      <c r="D2234" s="10"/>
      <c r="E2234" s="11"/>
      <c r="F2234" s="23"/>
      <c r="G2234" s="23"/>
      <c r="H2234" s="12"/>
      <c r="I2234" s="12"/>
      <c r="J2234" s="13"/>
      <c r="K2234" s="14"/>
      <c r="L2234" s="15"/>
      <c r="M2234" s="16"/>
      <c r="N2234" s="16"/>
      <c r="O2234" s="12"/>
      <c r="P2234" s="12"/>
      <c r="Q2234" s="12"/>
      <c r="R2234" s="18" t="b">
        <v>0</v>
      </c>
      <c r="S2234" s="18" t="b">
        <v>0</v>
      </c>
      <c r="T2234" s="18" t="b">
        <v>0</v>
      </c>
      <c r="U2234" s="18" t="b">
        <v>0</v>
      </c>
    </row>
    <row r="2235" spans="1:21" ht="12.75">
      <c r="A2235" s="8"/>
      <c r="B2235" s="19"/>
      <c r="C2235" s="22"/>
      <c r="D2235" s="10"/>
      <c r="E2235" s="11"/>
      <c r="F2235" s="23"/>
      <c r="G2235" s="23"/>
      <c r="H2235" s="12"/>
      <c r="I2235" s="12"/>
      <c r="J2235" s="13"/>
      <c r="K2235" s="14"/>
      <c r="L2235" s="15"/>
      <c r="M2235" s="16"/>
      <c r="N2235" s="16"/>
      <c r="O2235" s="12"/>
      <c r="P2235" s="12"/>
      <c r="Q2235" s="12"/>
      <c r="R2235" s="18" t="b">
        <v>0</v>
      </c>
      <c r="S2235" s="18" t="b">
        <v>0</v>
      </c>
      <c r="T2235" s="18" t="b">
        <v>0</v>
      </c>
      <c r="U2235" s="18" t="b">
        <v>0</v>
      </c>
    </row>
    <row r="2236" spans="1:21" ht="12.75">
      <c r="A2236" s="8"/>
      <c r="B2236" s="19"/>
      <c r="C2236" s="22"/>
      <c r="D2236" s="10"/>
      <c r="E2236" s="11"/>
      <c r="F2236" s="23"/>
      <c r="G2236" s="23"/>
      <c r="H2236" s="12"/>
      <c r="I2236" s="12"/>
      <c r="J2236" s="13"/>
      <c r="K2236" s="14"/>
      <c r="L2236" s="15"/>
      <c r="M2236" s="16"/>
      <c r="N2236" s="16"/>
      <c r="O2236" s="12"/>
      <c r="P2236" s="12"/>
      <c r="Q2236" s="12"/>
      <c r="R2236" s="18" t="b">
        <v>0</v>
      </c>
      <c r="S2236" s="18" t="b">
        <v>0</v>
      </c>
      <c r="T2236" s="18" t="b">
        <v>0</v>
      </c>
      <c r="U2236" s="18" t="b">
        <v>0</v>
      </c>
    </row>
    <row r="2237" spans="1:21" ht="12.75">
      <c r="A2237" s="8"/>
      <c r="B2237" s="19"/>
      <c r="C2237" s="22"/>
      <c r="D2237" s="10"/>
      <c r="E2237" s="11"/>
      <c r="F2237" s="23"/>
      <c r="G2237" s="23"/>
      <c r="H2237" s="12"/>
      <c r="I2237" s="12"/>
      <c r="J2237" s="13"/>
      <c r="K2237" s="14"/>
      <c r="L2237" s="15"/>
      <c r="M2237" s="16"/>
      <c r="N2237" s="16"/>
      <c r="O2237" s="12"/>
      <c r="P2237" s="12"/>
      <c r="Q2237" s="12"/>
      <c r="R2237" s="18" t="b">
        <v>0</v>
      </c>
      <c r="S2237" s="18" t="b">
        <v>0</v>
      </c>
      <c r="T2237" s="18" t="b">
        <v>0</v>
      </c>
      <c r="U2237" s="18" t="b">
        <v>0</v>
      </c>
    </row>
    <row r="2238" spans="1:21" ht="12.75">
      <c r="A2238" s="8"/>
      <c r="B2238" s="19"/>
      <c r="C2238" s="22"/>
      <c r="D2238" s="10"/>
      <c r="E2238" s="11"/>
      <c r="F2238" s="23"/>
      <c r="G2238" s="23"/>
      <c r="H2238" s="12"/>
      <c r="I2238" s="12"/>
      <c r="J2238" s="13"/>
      <c r="K2238" s="14"/>
      <c r="L2238" s="15"/>
      <c r="M2238" s="16"/>
      <c r="N2238" s="16"/>
      <c r="O2238" s="12"/>
      <c r="P2238" s="12"/>
      <c r="Q2238" s="12"/>
      <c r="R2238" s="18" t="b">
        <v>0</v>
      </c>
      <c r="S2238" s="18" t="b">
        <v>0</v>
      </c>
      <c r="T2238" s="18" t="b">
        <v>0</v>
      </c>
      <c r="U2238" s="18" t="b">
        <v>0</v>
      </c>
    </row>
    <row r="2239" spans="1:21" ht="12.75">
      <c r="A2239" s="8"/>
      <c r="B2239" s="19"/>
      <c r="C2239" s="22"/>
      <c r="D2239" s="10"/>
      <c r="E2239" s="11"/>
      <c r="F2239" s="23"/>
      <c r="G2239" s="23"/>
      <c r="H2239" s="12"/>
      <c r="I2239" s="12"/>
      <c r="J2239" s="13"/>
      <c r="K2239" s="14"/>
      <c r="L2239" s="15"/>
      <c r="M2239" s="16"/>
      <c r="N2239" s="16"/>
      <c r="O2239" s="12"/>
      <c r="P2239" s="12"/>
      <c r="Q2239" s="12"/>
      <c r="R2239" s="18" t="b">
        <v>0</v>
      </c>
      <c r="S2239" s="18" t="b">
        <v>0</v>
      </c>
      <c r="T2239" s="18" t="b">
        <v>0</v>
      </c>
      <c r="U2239" s="18" t="b">
        <v>0</v>
      </c>
    </row>
    <row r="2240" spans="1:21" ht="12.75">
      <c r="A2240" s="8"/>
      <c r="B2240" s="19"/>
      <c r="C2240" s="22"/>
      <c r="D2240" s="10"/>
      <c r="E2240" s="11"/>
      <c r="F2240" s="23"/>
      <c r="G2240" s="23"/>
      <c r="H2240" s="12"/>
      <c r="I2240" s="12"/>
      <c r="J2240" s="13"/>
      <c r="K2240" s="14"/>
      <c r="L2240" s="15"/>
      <c r="M2240" s="16"/>
      <c r="N2240" s="16"/>
      <c r="O2240" s="12"/>
      <c r="P2240" s="12"/>
      <c r="Q2240" s="12"/>
      <c r="R2240" s="18" t="b">
        <v>0</v>
      </c>
      <c r="S2240" s="18" t="b">
        <v>0</v>
      </c>
      <c r="T2240" s="18" t="b">
        <v>0</v>
      </c>
      <c r="U2240" s="18" t="b">
        <v>0</v>
      </c>
    </row>
    <row r="2241" spans="1:21" ht="12.75">
      <c r="A2241" s="8"/>
      <c r="B2241" s="19"/>
      <c r="C2241" s="22"/>
      <c r="D2241" s="10"/>
      <c r="E2241" s="11"/>
      <c r="F2241" s="23"/>
      <c r="G2241" s="23"/>
      <c r="H2241" s="12"/>
      <c r="I2241" s="12"/>
      <c r="J2241" s="13"/>
      <c r="K2241" s="14"/>
      <c r="L2241" s="15"/>
      <c r="M2241" s="16"/>
      <c r="N2241" s="16"/>
      <c r="O2241" s="12"/>
      <c r="P2241" s="12"/>
      <c r="Q2241" s="12"/>
      <c r="R2241" s="18" t="b">
        <v>0</v>
      </c>
      <c r="S2241" s="18" t="b">
        <v>0</v>
      </c>
      <c r="T2241" s="18" t="b">
        <v>0</v>
      </c>
      <c r="U2241" s="18" t="b">
        <v>0</v>
      </c>
    </row>
    <row r="2242" spans="1:21" ht="12.75">
      <c r="A2242" s="8"/>
      <c r="B2242" s="19"/>
      <c r="C2242" s="22"/>
      <c r="D2242" s="10"/>
      <c r="E2242" s="11"/>
      <c r="F2242" s="23"/>
      <c r="G2242" s="23"/>
      <c r="H2242" s="12"/>
      <c r="I2242" s="12"/>
      <c r="J2242" s="13"/>
      <c r="K2242" s="14"/>
      <c r="L2242" s="15"/>
      <c r="M2242" s="16"/>
      <c r="N2242" s="16"/>
      <c r="O2242" s="12"/>
      <c r="P2242" s="12"/>
      <c r="Q2242" s="12"/>
      <c r="R2242" s="18" t="b">
        <v>0</v>
      </c>
      <c r="S2242" s="18" t="b">
        <v>0</v>
      </c>
      <c r="T2242" s="18" t="b">
        <v>0</v>
      </c>
      <c r="U2242" s="18" t="b">
        <v>0</v>
      </c>
    </row>
    <row r="2243" spans="1:21" ht="12.75">
      <c r="A2243" s="8"/>
      <c r="B2243" s="19"/>
      <c r="C2243" s="22"/>
      <c r="D2243" s="10"/>
      <c r="E2243" s="11"/>
      <c r="F2243" s="23"/>
      <c r="G2243" s="23"/>
      <c r="H2243" s="12"/>
      <c r="I2243" s="12"/>
      <c r="J2243" s="13"/>
      <c r="K2243" s="14"/>
      <c r="L2243" s="15"/>
      <c r="M2243" s="16"/>
      <c r="N2243" s="16"/>
      <c r="O2243" s="12"/>
      <c r="P2243" s="12"/>
      <c r="Q2243" s="12"/>
      <c r="R2243" s="18" t="b">
        <v>0</v>
      </c>
      <c r="S2243" s="18" t="b">
        <v>0</v>
      </c>
      <c r="T2243" s="18" t="b">
        <v>0</v>
      </c>
      <c r="U2243" s="18" t="b">
        <v>0</v>
      </c>
    </row>
    <row r="2244" spans="1:21" ht="12.75">
      <c r="A2244" s="8"/>
      <c r="B2244" s="19"/>
      <c r="C2244" s="22"/>
      <c r="D2244" s="10"/>
      <c r="E2244" s="11"/>
      <c r="F2244" s="23"/>
      <c r="G2244" s="23"/>
      <c r="H2244" s="12"/>
      <c r="I2244" s="12"/>
      <c r="J2244" s="13"/>
      <c r="K2244" s="14"/>
      <c r="L2244" s="15"/>
      <c r="M2244" s="16"/>
      <c r="N2244" s="16"/>
      <c r="O2244" s="12"/>
      <c r="P2244" s="12"/>
      <c r="Q2244" s="12"/>
      <c r="R2244" s="18" t="b">
        <v>0</v>
      </c>
      <c r="S2244" s="18" t="b">
        <v>0</v>
      </c>
      <c r="T2244" s="18" t="b">
        <v>0</v>
      </c>
      <c r="U2244" s="18" t="b">
        <v>0</v>
      </c>
    </row>
    <row r="2245" spans="1:21" ht="12.75">
      <c r="A2245" s="8"/>
      <c r="B2245" s="19"/>
      <c r="C2245" s="22"/>
      <c r="D2245" s="10"/>
      <c r="E2245" s="11"/>
      <c r="F2245" s="23"/>
      <c r="G2245" s="23"/>
      <c r="H2245" s="12"/>
      <c r="I2245" s="12"/>
      <c r="J2245" s="13"/>
      <c r="K2245" s="14"/>
      <c r="L2245" s="15"/>
      <c r="M2245" s="16"/>
      <c r="N2245" s="16"/>
      <c r="O2245" s="12"/>
      <c r="P2245" s="12"/>
      <c r="Q2245" s="12"/>
      <c r="R2245" s="18" t="b">
        <v>0</v>
      </c>
      <c r="S2245" s="18" t="b">
        <v>0</v>
      </c>
      <c r="T2245" s="18" t="b">
        <v>0</v>
      </c>
      <c r="U2245" s="18" t="b">
        <v>0</v>
      </c>
    </row>
    <row r="2246" spans="1:21" ht="12.75">
      <c r="A2246" s="8"/>
      <c r="B2246" s="19"/>
      <c r="C2246" s="22"/>
      <c r="D2246" s="10"/>
      <c r="E2246" s="11"/>
      <c r="F2246" s="23"/>
      <c r="G2246" s="23"/>
      <c r="H2246" s="12"/>
      <c r="I2246" s="12"/>
      <c r="J2246" s="13"/>
      <c r="K2246" s="14"/>
      <c r="L2246" s="15"/>
      <c r="M2246" s="16"/>
      <c r="N2246" s="16"/>
      <c r="O2246" s="12"/>
      <c r="P2246" s="12"/>
      <c r="Q2246" s="12"/>
      <c r="R2246" s="18" t="b">
        <v>0</v>
      </c>
      <c r="S2246" s="18" t="b">
        <v>0</v>
      </c>
      <c r="T2246" s="18" t="b">
        <v>0</v>
      </c>
      <c r="U2246" s="18" t="b">
        <v>0</v>
      </c>
    </row>
    <row r="2247" spans="1:21" ht="12.75">
      <c r="A2247" s="8"/>
      <c r="B2247" s="19"/>
      <c r="C2247" s="22"/>
      <c r="D2247" s="10"/>
      <c r="E2247" s="11"/>
      <c r="F2247" s="23"/>
      <c r="G2247" s="23"/>
      <c r="H2247" s="12"/>
      <c r="I2247" s="12"/>
      <c r="J2247" s="13"/>
      <c r="K2247" s="14"/>
      <c r="L2247" s="15"/>
      <c r="M2247" s="16"/>
      <c r="N2247" s="16"/>
      <c r="O2247" s="12"/>
      <c r="P2247" s="12"/>
      <c r="Q2247" s="12"/>
      <c r="R2247" s="18" t="b">
        <v>0</v>
      </c>
      <c r="S2247" s="18" t="b">
        <v>0</v>
      </c>
      <c r="T2247" s="18" t="b">
        <v>0</v>
      </c>
      <c r="U2247" s="18" t="b">
        <v>0</v>
      </c>
    </row>
    <row r="2248" spans="1:21" ht="12.75">
      <c r="A2248" s="8"/>
      <c r="B2248" s="19"/>
      <c r="C2248" s="22"/>
      <c r="D2248" s="10"/>
      <c r="E2248" s="11"/>
      <c r="F2248" s="23"/>
      <c r="G2248" s="23"/>
      <c r="H2248" s="12"/>
      <c r="I2248" s="12"/>
      <c r="J2248" s="13"/>
      <c r="K2248" s="14"/>
      <c r="L2248" s="15"/>
      <c r="M2248" s="16"/>
      <c r="N2248" s="16"/>
      <c r="O2248" s="12"/>
      <c r="P2248" s="12"/>
      <c r="Q2248" s="12"/>
      <c r="R2248" s="18" t="b">
        <v>0</v>
      </c>
      <c r="S2248" s="18" t="b">
        <v>0</v>
      </c>
      <c r="T2248" s="18" t="b">
        <v>0</v>
      </c>
      <c r="U2248" s="18" t="b">
        <v>0</v>
      </c>
    </row>
    <row r="2249" spans="1:21" ht="12.75">
      <c r="A2249" s="8"/>
      <c r="B2249" s="19"/>
      <c r="C2249" s="22"/>
      <c r="D2249" s="10"/>
      <c r="E2249" s="11"/>
      <c r="F2249" s="23"/>
      <c r="G2249" s="23"/>
      <c r="H2249" s="12"/>
      <c r="I2249" s="12"/>
      <c r="J2249" s="13"/>
      <c r="K2249" s="14"/>
      <c r="L2249" s="15"/>
      <c r="M2249" s="16"/>
      <c r="N2249" s="16"/>
      <c r="O2249" s="12"/>
      <c r="P2249" s="12"/>
      <c r="Q2249" s="12"/>
      <c r="R2249" s="18" t="b">
        <v>0</v>
      </c>
      <c r="S2249" s="18" t="b">
        <v>0</v>
      </c>
      <c r="T2249" s="18" t="b">
        <v>0</v>
      </c>
      <c r="U2249" s="18" t="b">
        <v>0</v>
      </c>
    </row>
    <row r="2250" spans="1:21" ht="12.75">
      <c r="A2250" s="8"/>
      <c r="B2250" s="19"/>
      <c r="C2250" s="22"/>
      <c r="D2250" s="10"/>
      <c r="E2250" s="11"/>
      <c r="F2250" s="23"/>
      <c r="G2250" s="23"/>
      <c r="H2250" s="12"/>
      <c r="I2250" s="12"/>
      <c r="J2250" s="13"/>
      <c r="K2250" s="14"/>
      <c r="L2250" s="15"/>
      <c r="M2250" s="16"/>
      <c r="N2250" s="16"/>
      <c r="O2250" s="12"/>
      <c r="P2250" s="12"/>
      <c r="Q2250" s="12"/>
      <c r="R2250" s="18" t="b">
        <v>0</v>
      </c>
      <c r="S2250" s="18" t="b">
        <v>0</v>
      </c>
      <c r="T2250" s="18" t="b">
        <v>0</v>
      </c>
      <c r="U2250" s="18" t="b">
        <v>0</v>
      </c>
    </row>
    <row r="2251" spans="1:21" ht="12.75">
      <c r="A2251" s="8"/>
      <c r="B2251" s="19"/>
      <c r="C2251" s="22"/>
      <c r="D2251" s="10"/>
      <c r="E2251" s="11"/>
      <c r="F2251" s="23"/>
      <c r="G2251" s="23"/>
      <c r="H2251" s="12"/>
      <c r="I2251" s="12"/>
      <c r="J2251" s="13"/>
      <c r="K2251" s="14"/>
      <c r="L2251" s="15"/>
      <c r="M2251" s="16"/>
      <c r="N2251" s="16"/>
      <c r="O2251" s="12"/>
      <c r="P2251" s="12"/>
      <c r="Q2251" s="12"/>
      <c r="R2251" s="18" t="b">
        <v>0</v>
      </c>
      <c r="S2251" s="18" t="b">
        <v>0</v>
      </c>
      <c r="T2251" s="18" t="b">
        <v>0</v>
      </c>
      <c r="U2251" s="18" t="b">
        <v>0</v>
      </c>
    </row>
    <row r="2252" spans="1:21" ht="12.75">
      <c r="A2252" s="8"/>
      <c r="B2252" s="19"/>
      <c r="C2252" s="22"/>
      <c r="D2252" s="10"/>
      <c r="E2252" s="11"/>
      <c r="F2252" s="23"/>
      <c r="G2252" s="23"/>
      <c r="H2252" s="12"/>
      <c r="I2252" s="12"/>
      <c r="J2252" s="13"/>
      <c r="K2252" s="14"/>
      <c r="L2252" s="15"/>
      <c r="M2252" s="16"/>
      <c r="N2252" s="16"/>
      <c r="O2252" s="12"/>
      <c r="P2252" s="12"/>
      <c r="Q2252" s="12"/>
      <c r="R2252" s="18" t="b">
        <v>0</v>
      </c>
      <c r="S2252" s="18" t="b">
        <v>0</v>
      </c>
      <c r="T2252" s="18" t="b">
        <v>0</v>
      </c>
      <c r="U2252" s="18" t="b">
        <v>0</v>
      </c>
    </row>
    <row r="2253" spans="1:21" ht="12.75">
      <c r="A2253" s="8"/>
      <c r="B2253" s="19"/>
      <c r="C2253" s="22"/>
      <c r="D2253" s="10"/>
      <c r="E2253" s="11"/>
      <c r="F2253" s="23"/>
      <c r="G2253" s="23"/>
      <c r="H2253" s="12"/>
      <c r="I2253" s="12"/>
      <c r="J2253" s="13"/>
      <c r="K2253" s="14"/>
      <c r="L2253" s="15"/>
      <c r="M2253" s="16"/>
      <c r="N2253" s="16"/>
      <c r="O2253" s="12"/>
      <c r="P2253" s="12"/>
      <c r="Q2253" s="12"/>
      <c r="R2253" s="18" t="b">
        <v>0</v>
      </c>
      <c r="S2253" s="18" t="b">
        <v>0</v>
      </c>
      <c r="T2253" s="18" t="b">
        <v>0</v>
      </c>
      <c r="U2253" s="18" t="b">
        <v>0</v>
      </c>
    </row>
    <row r="2254" spans="1:21" ht="12.75">
      <c r="A2254" s="8"/>
      <c r="B2254" s="19"/>
      <c r="C2254" s="22"/>
      <c r="D2254" s="10"/>
      <c r="E2254" s="11"/>
      <c r="F2254" s="23"/>
      <c r="G2254" s="23"/>
      <c r="H2254" s="12"/>
      <c r="I2254" s="12"/>
      <c r="J2254" s="13"/>
      <c r="K2254" s="14"/>
      <c r="L2254" s="15"/>
      <c r="M2254" s="16"/>
      <c r="N2254" s="16"/>
      <c r="O2254" s="12"/>
      <c r="P2254" s="12"/>
      <c r="Q2254" s="12"/>
      <c r="R2254" s="18" t="b">
        <v>0</v>
      </c>
      <c r="S2254" s="18" t="b">
        <v>0</v>
      </c>
      <c r="T2254" s="18" t="b">
        <v>0</v>
      </c>
      <c r="U2254" s="18" t="b">
        <v>0</v>
      </c>
    </row>
    <row r="2255" spans="1:21" ht="12.75">
      <c r="A2255" s="8"/>
      <c r="B2255" s="19"/>
      <c r="C2255" s="22"/>
      <c r="D2255" s="10"/>
      <c r="E2255" s="11"/>
      <c r="F2255" s="23"/>
      <c r="G2255" s="23"/>
      <c r="H2255" s="12"/>
      <c r="I2255" s="12"/>
      <c r="J2255" s="13"/>
      <c r="K2255" s="14"/>
      <c r="L2255" s="15"/>
      <c r="M2255" s="16"/>
      <c r="N2255" s="16"/>
      <c r="O2255" s="12"/>
      <c r="P2255" s="12"/>
      <c r="Q2255" s="12"/>
      <c r="R2255" s="18" t="b">
        <v>0</v>
      </c>
      <c r="S2255" s="18" t="b">
        <v>0</v>
      </c>
      <c r="T2255" s="18" t="b">
        <v>0</v>
      </c>
      <c r="U2255" s="18" t="b">
        <v>0</v>
      </c>
    </row>
    <row r="2256" spans="1:21" ht="12.75">
      <c r="A2256" s="8"/>
      <c r="B2256" s="19"/>
      <c r="C2256" s="22"/>
      <c r="D2256" s="10"/>
      <c r="E2256" s="11"/>
      <c r="F2256" s="23"/>
      <c r="G2256" s="23"/>
      <c r="H2256" s="12"/>
      <c r="I2256" s="12"/>
      <c r="J2256" s="13"/>
      <c r="K2256" s="14"/>
      <c r="L2256" s="15"/>
      <c r="M2256" s="16"/>
      <c r="N2256" s="16"/>
      <c r="O2256" s="12"/>
      <c r="P2256" s="12"/>
      <c r="Q2256" s="12"/>
      <c r="R2256" s="18" t="b">
        <v>0</v>
      </c>
      <c r="S2256" s="18" t="b">
        <v>0</v>
      </c>
      <c r="T2256" s="18" t="b">
        <v>0</v>
      </c>
      <c r="U2256" s="18" t="b">
        <v>0</v>
      </c>
    </row>
    <row r="2257" spans="1:21" ht="12.75">
      <c r="A2257" s="8"/>
      <c r="B2257" s="19"/>
      <c r="C2257" s="22"/>
      <c r="D2257" s="10"/>
      <c r="E2257" s="11"/>
      <c r="F2257" s="23"/>
      <c r="G2257" s="23"/>
      <c r="H2257" s="12"/>
      <c r="I2257" s="12"/>
      <c r="J2257" s="13"/>
      <c r="K2257" s="14"/>
      <c r="L2257" s="15"/>
      <c r="M2257" s="16"/>
      <c r="N2257" s="16"/>
      <c r="O2257" s="12"/>
      <c r="P2257" s="12"/>
      <c r="Q2257" s="12"/>
      <c r="R2257" s="18" t="b">
        <v>0</v>
      </c>
      <c r="S2257" s="18" t="b">
        <v>0</v>
      </c>
      <c r="T2257" s="18" t="b">
        <v>0</v>
      </c>
      <c r="U2257" s="18" t="b">
        <v>0</v>
      </c>
    </row>
    <row r="2258" spans="1:21" ht="12.75">
      <c r="A2258" s="8"/>
      <c r="B2258" s="19"/>
      <c r="C2258" s="22"/>
      <c r="D2258" s="10"/>
      <c r="E2258" s="11"/>
      <c r="F2258" s="23"/>
      <c r="G2258" s="23"/>
      <c r="H2258" s="12"/>
      <c r="I2258" s="12"/>
      <c r="J2258" s="13"/>
      <c r="K2258" s="14"/>
      <c r="L2258" s="15"/>
      <c r="M2258" s="16"/>
      <c r="N2258" s="16"/>
      <c r="O2258" s="12"/>
      <c r="P2258" s="12"/>
      <c r="Q2258" s="12"/>
      <c r="R2258" s="18" t="b">
        <v>0</v>
      </c>
      <c r="S2258" s="18" t="b">
        <v>0</v>
      </c>
      <c r="T2258" s="18" t="b">
        <v>0</v>
      </c>
      <c r="U2258" s="18" t="b">
        <v>0</v>
      </c>
    </row>
    <row r="2259" spans="1:21" ht="12.75">
      <c r="A2259" s="8"/>
      <c r="B2259" s="19"/>
      <c r="C2259" s="22"/>
      <c r="D2259" s="10"/>
      <c r="E2259" s="11"/>
      <c r="F2259" s="23"/>
      <c r="G2259" s="23"/>
      <c r="H2259" s="12"/>
      <c r="I2259" s="12"/>
      <c r="J2259" s="13"/>
      <c r="K2259" s="14"/>
      <c r="L2259" s="15"/>
      <c r="M2259" s="16"/>
      <c r="N2259" s="16"/>
      <c r="O2259" s="12"/>
      <c r="P2259" s="12"/>
      <c r="Q2259" s="12"/>
      <c r="R2259" s="18" t="b">
        <v>0</v>
      </c>
      <c r="S2259" s="18" t="b">
        <v>0</v>
      </c>
      <c r="T2259" s="18" t="b">
        <v>0</v>
      </c>
      <c r="U2259" s="18" t="b">
        <v>0</v>
      </c>
    </row>
    <row r="2260" spans="1:21" ht="12.75">
      <c r="A2260" s="8"/>
      <c r="B2260" s="19"/>
      <c r="C2260" s="22"/>
      <c r="D2260" s="10"/>
      <c r="E2260" s="11"/>
      <c r="F2260" s="23"/>
      <c r="G2260" s="23"/>
      <c r="H2260" s="12"/>
      <c r="I2260" s="12"/>
      <c r="J2260" s="13"/>
      <c r="K2260" s="14"/>
      <c r="L2260" s="15"/>
      <c r="M2260" s="16"/>
      <c r="N2260" s="16"/>
      <c r="O2260" s="12"/>
      <c r="P2260" s="12"/>
      <c r="Q2260" s="12"/>
      <c r="R2260" s="18" t="b">
        <v>0</v>
      </c>
      <c r="S2260" s="18" t="b">
        <v>0</v>
      </c>
      <c r="T2260" s="18" t="b">
        <v>0</v>
      </c>
      <c r="U2260" s="18" t="b">
        <v>0</v>
      </c>
    </row>
    <row r="2261" spans="1:21" ht="12.75">
      <c r="A2261" s="8"/>
      <c r="B2261" s="19"/>
      <c r="C2261" s="22"/>
      <c r="D2261" s="10"/>
      <c r="E2261" s="11"/>
      <c r="F2261" s="23"/>
      <c r="G2261" s="23"/>
      <c r="H2261" s="12"/>
      <c r="I2261" s="12"/>
      <c r="J2261" s="13"/>
      <c r="K2261" s="14"/>
      <c r="L2261" s="15"/>
      <c r="M2261" s="16"/>
      <c r="N2261" s="16"/>
      <c r="O2261" s="12"/>
      <c r="P2261" s="12"/>
      <c r="Q2261" s="12"/>
      <c r="R2261" s="18" t="b">
        <v>0</v>
      </c>
      <c r="S2261" s="18" t="b">
        <v>0</v>
      </c>
      <c r="T2261" s="18" t="b">
        <v>0</v>
      </c>
      <c r="U2261" s="18" t="b">
        <v>0</v>
      </c>
    </row>
    <row r="2262" spans="1:21" ht="12.75">
      <c r="A2262" s="8"/>
      <c r="B2262" s="19"/>
      <c r="C2262" s="22"/>
      <c r="D2262" s="10"/>
      <c r="E2262" s="11"/>
      <c r="F2262" s="23"/>
      <c r="G2262" s="23"/>
      <c r="H2262" s="12"/>
      <c r="I2262" s="12"/>
      <c r="J2262" s="13"/>
      <c r="K2262" s="14"/>
      <c r="L2262" s="15"/>
      <c r="M2262" s="16"/>
      <c r="N2262" s="16"/>
      <c r="O2262" s="12"/>
      <c r="P2262" s="12"/>
      <c r="Q2262" s="12"/>
      <c r="R2262" s="18" t="b">
        <v>0</v>
      </c>
      <c r="S2262" s="18" t="b">
        <v>0</v>
      </c>
      <c r="T2262" s="18" t="b">
        <v>0</v>
      </c>
      <c r="U2262" s="18" t="b">
        <v>0</v>
      </c>
    </row>
    <row r="2263" spans="1:21" ht="12.75">
      <c r="A2263" s="8"/>
      <c r="B2263" s="19"/>
      <c r="C2263" s="22"/>
      <c r="D2263" s="10"/>
      <c r="E2263" s="11"/>
      <c r="F2263" s="23"/>
      <c r="G2263" s="23"/>
      <c r="H2263" s="12"/>
      <c r="I2263" s="12"/>
      <c r="J2263" s="13"/>
      <c r="K2263" s="14"/>
      <c r="L2263" s="15"/>
      <c r="M2263" s="16"/>
      <c r="N2263" s="16"/>
      <c r="O2263" s="12"/>
      <c r="P2263" s="12"/>
      <c r="Q2263" s="12"/>
      <c r="R2263" s="18" t="b">
        <v>0</v>
      </c>
      <c r="S2263" s="18" t="b">
        <v>0</v>
      </c>
      <c r="T2263" s="18" t="b">
        <v>0</v>
      </c>
      <c r="U2263" s="18" t="b">
        <v>0</v>
      </c>
    </row>
    <row r="2264" spans="1:21" ht="12.75">
      <c r="A2264" s="8"/>
      <c r="B2264" s="19"/>
      <c r="C2264" s="22"/>
      <c r="D2264" s="10"/>
      <c r="E2264" s="11"/>
      <c r="F2264" s="23"/>
      <c r="G2264" s="23"/>
      <c r="H2264" s="12"/>
      <c r="I2264" s="12"/>
      <c r="J2264" s="13"/>
      <c r="K2264" s="14"/>
      <c r="L2264" s="15"/>
      <c r="M2264" s="16"/>
      <c r="N2264" s="16"/>
      <c r="O2264" s="12"/>
      <c r="P2264" s="12"/>
      <c r="Q2264" s="12"/>
      <c r="R2264" s="18" t="b">
        <v>0</v>
      </c>
      <c r="S2264" s="18" t="b">
        <v>0</v>
      </c>
      <c r="T2264" s="18" t="b">
        <v>0</v>
      </c>
      <c r="U2264" s="18" t="b">
        <v>0</v>
      </c>
    </row>
    <row r="2265" spans="1:21" ht="12.75">
      <c r="A2265" s="8"/>
      <c r="B2265" s="19"/>
      <c r="C2265" s="22"/>
      <c r="D2265" s="10"/>
      <c r="E2265" s="11"/>
      <c r="F2265" s="23"/>
      <c r="G2265" s="23"/>
      <c r="H2265" s="12"/>
      <c r="I2265" s="12"/>
      <c r="J2265" s="13"/>
      <c r="K2265" s="14"/>
      <c r="L2265" s="15"/>
      <c r="M2265" s="16"/>
      <c r="N2265" s="16"/>
      <c r="O2265" s="12"/>
      <c r="P2265" s="12"/>
      <c r="Q2265" s="12"/>
      <c r="R2265" s="18" t="b">
        <v>0</v>
      </c>
      <c r="S2265" s="18" t="b">
        <v>0</v>
      </c>
      <c r="T2265" s="18" t="b">
        <v>0</v>
      </c>
      <c r="U2265" s="18" t="b">
        <v>0</v>
      </c>
    </row>
    <row r="2266" spans="1:21" ht="12.75">
      <c r="A2266" s="8"/>
      <c r="B2266" s="19"/>
      <c r="C2266" s="22"/>
      <c r="D2266" s="10"/>
      <c r="E2266" s="11"/>
      <c r="F2266" s="23"/>
      <c r="G2266" s="23"/>
      <c r="H2266" s="12"/>
      <c r="I2266" s="12"/>
      <c r="J2266" s="13"/>
      <c r="K2266" s="14"/>
      <c r="L2266" s="15"/>
      <c r="M2266" s="16"/>
      <c r="N2266" s="16"/>
      <c r="O2266" s="12"/>
      <c r="P2266" s="12"/>
      <c r="Q2266" s="12"/>
      <c r="R2266" s="18" t="b">
        <v>0</v>
      </c>
      <c r="S2266" s="18" t="b">
        <v>0</v>
      </c>
      <c r="T2266" s="18" t="b">
        <v>0</v>
      </c>
      <c r="U2266" s="18" t="b">
        <v>0</v>
      </c>
    </row>
    <row r="2267" spans="1:21" ht="12.75">
      <c r="A2267" s="8"/>
      <c r="B2267" s="19"/>
      <c r="C2267" s="22"/>
      <c r="D2267" s="10"/>
      <c r="E2267" s="11"/>
      <c r="F2267" s="23"/>
      <c r="G2267" s="23"/>
      <c r="H2267" s="12"/>
      <c r="I2267" s="12"/>
      <c r="J2267" s="13"/>
      <c r="K2267" s="14"/>
      <c r="L2267" s="15"/>
      <c r="M2267" s="16"/>
      <c r="N2267" s="16"/>
      <c r="O2267" s="12"/>
      <c r="P2267" s="12"/>
      <c r="Q2267" s="12"/>
      <c r="R2267" s="18" t="b">
        <v>0</v>
      </c>
      <c r="S2267" s="18" t="b">
        <v>0</v>
      </c>
      <c r="T2267" s="18" t="b">
        <v>0</v>
      </c>
      <c r="U2267" s="18" t="b">
        <v>0</v>
      </c>
    </row>
    <row r="2268" spans="1:21" ht="12.75">
      <c r="A2268" s="8"/>
      <c r="B2268" s="19"/>
      <c r="C2268" s="22"/>
      <c r="D2268" s="10"/>
      <c r="E2268" s="11"/>
      <c r="F2268" s="23"/>
      <c r="G2268" s="23"/>
      <c r="H2268" s="12"/>
      <c r="I2268" s="12"/>
      <c r="J2268" s="13"/>
      <c r="K2268" s="14"/>
      <c r="L2268" s="15"/>
      <c r="M2268" s="16"/>
      <c r="N2268" s="16"/>
      <c r="O2268" s="12"/>
      <c r="P2268" s="12"/>
      <c r="Q2268" s="12"/>
      <c r="R2268" s="18" t="b">
        <v>0</v>
      </c>
      <c r="S2268" s="18" t="b">
        <v>0</v>
      </c>
      <c r="T2268" s="18" t="b">
        <v>0</v>
      </c>
      <c r="U2268" s="18" t="b">
        <v>0</v>
      </c>
    </row>
    <row r="2269" spans="1:21" ht="12.75">
      <c r="A2269" s="8"/>
      <c r="B2269" s="19"/>
      <c r="C2269" s="22"/>
      <c r="D2269" s="10"/>
      <c r="E2269" s="11"/>
      <c r="F2269" s="23"/>
      <c r="G2269" s="23"/>
      <c r="H2269" s="12"/>
      <c r="I2269" s="12"/>
      <c r="J2269" s="13"/>
      <c r="K2269" s="14"/>
      <c r="L2269" s="15"/>
      <c r="M2269" s="16"/>
      <c r="N2269" s="16"/>
      <c r="O2269" s="12"/>
      <c r="P2269" s="12"/>
      <c r="Q2269" s="12"/>
      <c r="R2269" s="18" t="b">
        <v>0</v>
      </c>
      <c r="S2269" s="18" t="b">
        <v>0</v>
      </c>
      <c r="T2269" s="18" t="b">
        <v>0</v>
      </c>
      <c r="U2269" s="18" t="b">
        <v>0</v>
      </c>
    </row>
    <row r="2270" spans="1:21" ht="12.75">
      <c r="A2270" s="8"/>
      <c r="B2270" s="19"/>
      <c r="C2270" s="22"/>
      <c r="D2270" s="10"/>
      <c r="E2270" s="11"/>
      <c r="F2270" s="23"/>
      <c r="G2270" s="23"/>
      <c r="H2270" s="12"/>
      <c r="I2270" s="12"/>
      <c r="J2270" s="13"/>
      <c r="K2270" s="14"/>
      <c r="L2270" s="15"/>
      <c r="M2270" s="16"/>
      <c r="N2270" s="16"/>
      <c r="O2270" s="12"/>
      <c r="P2270" s="12"/>
      <c r="Q2270" s="12"/>
      <c r="R2270" s="18" t="b">
        <v>0</v>
      </c>
      <c r="S2270" s="18" t="b">
        <v>0</v>
      </c>
      <c r="T2270" s="18" t="b">
        <v>0</v>
      </c>
      <c r="U2270" s="18" t="b">
        <v>0</v>
      </c>
    </row>
    <row r="2271" spans="1:21" ht="12.75">
      <c r="A2271" s="8"/>
      <c r="B2271" s="19"/>
      <c r="C2271" s="22"/>
      <c r="D2271" s="10"/>
      <c r="E2271" s="11"/>
      <c r="F2271" s="23"/>
      <c r="G2271" s="23"/>
      <c r="H2271" s="12"/>
      <c r="I2271" s="12"/>
      <c r="J2271" s="13"/>
      <c r="K2271" s="14"/>
      <c r="L2271" s="15"/>
      <c r="M2271" s="16"/>
      <c r="N2271" s="16"/>
      <c r="O2271" s="12"/>
      <c r="P2271" s="12"/>
      <c r="Q2271" s="12"/>
      <c r="R2271" s="18" t="b">
        <v>0</v>
      </c>
      <c r="S2271" s="18" t="b">
        <v>0</v>
      </c>
      <c r="T2271" s="18" t="b">
        <v>0</v>
      </c>
      <c r="U2271" s="18" t="b">
        <v>0</v>
      </c>
    </row>
    <row r="2272" spans="1:21" ht="12.75">
      <c r="A2272" s="8"/>
      <c r="B2272" s="19"/>
      <c r="C2272" s="22"/>
      <c r="D2272" s="10"/>
      <c r="E2272" s="11"/>
      <c r="F2272" s="23"/>
      <c r="G2272" s="23"/>
      <c r="H2272" s="12"/>
      <c r="I2272" s="12"/>
      <c r="J2272" s="13"/>
      <c r="K2272" s="14"/>
      <c r="L2272" s="15"/>
      <c r="M2272" s="16"/>
      <c r="N2272" s="16"/>
      <c r="O2272" s="12"/>
      <c r="P2272" s="12"/>
      <c r="Q2272" s="12"/>
      <c r="R2272" s="18" t="b">
        <v>0</v>
      </c>
      <c r="S2272" s="18" t="b">
        <v>0</v>
      </c>
      <c r="T2272" s="18" t="b">
        <v>0</v>
      </c>
      <c r="U2272" s="18" t="b">
        <v>0</v>
      </c>
    </row>
    <row r="2273" spans="1:21" ht="12.75">
      <c r="A2273" s="8"/>
      <c r="B2273" s="19"/>
      <c r="C2273" s="22"/>
      <c r="D2273" s="10"/>
      <c r="E2273" s="11"/>
      <c r="F2273" s="23"/>
      <c r="G2273" s="23"/>
      <c r="H2273" s="12"/>
      <c r="I2273" s="12"/>
      <c r="J2273" s="13"/>
      <c r="K2273" s="14"/>
      <c r="L2273" s="15"/>
      <c r="M2273" s="16"/>
      <c r="N2273" s="16"/>
      <c r="O2273" s="12"/>
      <c r="P2273" s="12"/>
      <c r="Q2273" s="12"/>
      <c r="R2273" s="18" t="b">
        <v>0</v>
      </c>
      <c r="S2273" s="18" t="b">
        <v>0</v>
      </c>
      <c r="T2273" s="18" t="b">
        <v>0</v>
      </c>
      <c r="U2273" s="18" t="b">
        <v>0</v>
      </c>
    </row>
    <row r="2274" spans="1:21" ht="12.75">
      <c r="A2274" s="8"/>
      <c r="B2274" s="19"/>
      <c r="C2274" s="22"/>
      <c r="D2274" s="10"/>
      <c r="E2274" s="11"/>
      <c r="F2274" s="23"/>
      <c r="G2274" s="23"/>
      <c r="H2274" s="12"/>
      <c r="I2274" s="12"/>
      <c r="J2274" s="13"/>
      <c r="K2274" s="14"/>
      <c r="L2274" s="15"/>
      <c r="M2274" s="16"/>
      <c r="N2274" s="16"/>
      <c r="O2274" s="12"/>
      <c r="P2274" s="12"/>
      <c r="Q2274" s="12"/>
      <c r="R2274" s="18" t="b">
        <v>0</v>
      </c>
      <c r="S2274" s="18" t="b">
        <v>0</v>
      </c>
      <c r="T2274" s="18" t="b">
        <v>0</v>
      </c>
      <c r="U2274" s="18" t="b">
        <v>0</v>
      </c>
    </row>
    <row r="2275" spans="1:21" ht="12.75">
      <c r="A2275" s="8"/>
      <c r="B2275" s="19"/>
      <c r="C2275" s="22"/>
      <c r="D2275" s="10"/>
      <c r="E2275" s="11"/>
      <c r="F2275" s="23"/>
      <c r="G2275" s="23"/>
      <c r="H2275" s="12"/>
      <c r="I2275" s="12"/>
      <c r="J2275" s="13"/>
      <c r="K2275" s="14"/>
      <c r="L2275" s="15"/>
      <c r="M2275" s="16"/>
      <c r="N2275" s="16"/>
      <c r="O2275" s="12"/>
      <c r="P2275" s="12"/>
      <c r="Q2275" s="12"/>
      <c r="R2275" s="18" t="b">
        <v>0</v>
      </c>
      <c r="S2275" s="18" t="b">
        <v>0</v>
      </c>
      <c r="T2275" s="18" t="b">
        <v>0</v>
      </c>
      <c r="U2275" s="18" t="b">
        <v>0</v>
      </c>
    </row>
    <row r="2276" spans="1:21" ht="12.75">
      <c r="A2276" s="8"/>
      <c r="B2276" s="19"/>
      <c r="C2276" s="22"/>
      <c r="D2276" s="10"/>
      <c r="E2276" s="11"/>
      <c r="F2276" s="23"/>
      <c r="G2276" s="23"/>
      <c r="H2276" s="12"/>
      <c r="I2276" s="12"/>
      <c r="J2276" s="13"/>
      <c r="K2276" s="14"/>
      <c r="L2276" s="15"/>
      <c r="M2276" s="16"/>
      <c r="N2276" s="16"/>
      <c r="O2276" s="12"/>
      <c r="P2276" s="12"/>
      <c r="Q2276" s="12"/>
      <c r="R2276" s="18" t="b">
        <v>0</v>
      </c>
      <c r="S2276" s="18" t="b">
        <v>0</v>
      </c>
      <c r="T2276" s="18" t="b">
        <v>0</v>
      </c>
      <c r="U2276" s="18" t="b">
        <v>0</v>
      </c>
    </row>
    <row r="2277" spans="1:21" ht="12.75">
      <c r="A2277" s="8"/>
      <c r="B2277" s="19"/>
      <c r="C2277" s="22"/>
      <c r="D2277" s="10"/>
      <c r="E2277" s="11"/>
      <c r="F2277" s="23"/>
      <c r="G2277" s="23"/>
      <c r="H2277" s="12"/>
      <c r="I2277" s="12"/>
      <c r="J2277" s="13"/>
      <c r="K2277" s="14"/>
      <c r="L2277" s="15"/>
      <c r="M2277" s="16"/>
      <c r="N2277" s="16"/>
      <c r="O2277" s="12"/>
      <c r="P2277" s="12"/>
      <c r="Q2277" s="12"/>
      <c r="R2277" s="18" t="b">
        <v>0</v>
      </c>
      <c r="S2277" s="18" t="b">
        <v>0</v>
      </c>
      <c r="T2277" s="18" t="b">
        <v>0</v>
      </c>
      <c r="U2277" s="18" t="b">
        <v>0</v>
      </c>
    </row>
    <row r="2278" spans="1:21" ht="12.75">
      <c r="A2278" s="8"/>
      <c r="B2278" s="19"/>
      <c r="C2278" s="22"/>
      <c r="D2278" s="10"/>
      <c r="E2278" s="11"/>
      <c r="F2278" s="23"/>
      <c r="G2278" s="23"/>
      <c r="H2278" s="12"/>
      <c r="I2278" s="12"/>
      <c r="J2278" s="13"/>
      <c r="K2278" s="14"/>
      <c r="L2278" s="15"/>
      <c r="M2278" s="16"/>
      <c r="N2278" s="16"/>
      <c r="O2278" s="12"/>
      <c r="P2278" s="12"/>
      <c r="Q2278" s="12"/>
      <c r="R2278" s="18" t="b">
        <v>0</v>
      </c>
      <c r="S2278" s="18" t="b">
        <v>0</v>
      </c>
      <c r="T2278" s="18" t="b">
        <v>0</v>
      </c>
      <c r="U2278" s="18" t="b">
        <v>0</v>
      </c>
    </row>
    <row r="2279" spans="1:21" ht="12.75">
      <c r="A2279" s="8"/>
      <c r="B2279" s="19"/>
      <c r="C2279" s="22"/>
      <c r="D2279" s="10"/>
      <c r="E2279" s="11"/>
      <c r="F2279" s="23"/>
      <c r="G2279" s="23"/>
      <c r="H2279" s="12"/>
      <c r="I2279" s="12"/>
      <c r="J2279" s="13"/>
      <c r="K2279" s="14"/>
      <c r="L2279" s="15"/>
      <c r="M2279" s="16"/>
      <c r="N2279" s="16"/>
      <c r="O2279" s="12"/>
      <c r="P2279" s="12"/>
      <c r="Q2279" s="12"/>
      <c r="R2279" s="18" t="b">
        <v>0</v>
      </c>
      <c r="S2279" s="18" t="b">
        <v>0</v>
      </c>
      <c r="T2279" s="18" t="b">
        <v>0</v>
      </c>
      <c r="U2279" s="18" t="b">
        <v>0</v>
      </c>
    </row>
    <row r="2280" spans="1:21" ht="12.75">
      <c r="A2280" s="8"/>
      <c r="B2280" s="19"/>
      <c r="C2280" s="22"/>
      <c r="D2280" s="10"/>
      <c r="E2280" s="11"/>
      <c r="F2280" s="23"/>
      <c r="G2280" s="23"/>
      <c r="H2280" s="12"/>
      <c r="I2280" s="12"/>
      <c r="J2280" s="13"/>
      <c r="K2280" s="14"/>
      <c r="L2280" s="15"/>
      <c r="M2280" s="16"/>
      <c r="N2280" s="16"/>
      <c r="O2280" s="12"/>
      <c r="P2280" s="12"/>
      <c r="Q2280" s="12"/>
      <c r="R2280" s="18" t="b">
        <v>0</v>
      </c>
      <c r="S2280" s="18" t="b">
        <v>0</v>
      </c>
      <c r="T2280" s="18" t="b">
        <v>0</v>
      </c>
      <c r="U2280" s="18" t="b">
        <v>0</v>
      </c>
    </row>
    <row r="2281" spans="1:21" ht="12.75">
      <c r="A2281" s="8"/>
      <c r="B2281" s="19"/>
      <c r="C2281" s="22"/>
      <c r="D2281" s="10"/>
      <c r="E2281" s="11"/>
      <c r="F2281" s="23"/>
      <c r="G2281" s="23"/>
      <c r="H2281" s="12"/>
      <c r="I2281" s="12"/>
      <c r="J2281" s="13"/>
      <c r="K2281" s="14"/>
      <c r="L2281" s="15"/>
      <c r="M2281" s="16"/>
      <c r="N2281" s="16"/>
      <c r="O2281" s="12"/>
      <c r="P2281" s="12"/>
      <c r="Q2281" s="12"/>
      <c r="R2281" s="18" t="b">
        <v>0</v>
      </c>
      <c r="S2281" s="18" t="b">
        <v>0</v>
      </c>
      <c r="T2281" s="18" t="b">
        <v>0</v>
      </c>
      <c r="U2281" s="18" t="b">
        <v>0</v>
      </c>
    </row>
    <row r="2282" spans="1:21" ht="12.75">
      <c r="A2282" s="8"/>
      <c r="B2282" s="19"/>
      <c r="C2282" s="22"/>
      <c r="D2282" s="10"/>
      <c r="E2282" s="11"/>
      <c r="F2282" s="23"/>
      <c r="G2282" s="23"/>
      <c r="H2282" s="12"/>
      <c r="I2282" s="12"/>
      <c r="J2282" s="13"/>
      <c r="K2282" s="14"/>
      <c r="L2282" s="15"/>
      <c r="M2282" s="16"/>
      <c r="N2282" s="16"/>
      <c r="O2282" s="12"/>
      <c r="P2282" s="12"/>
      <c r="Q2282" s="12"/>
      <c r="R2282" s="18" t="b">
        <v>0</v>
      </c>
      <c r="S2282" s="18" t="b">
        <v>0</v>
      </c>
      <c r="T2282" s="18" t="b">
        <v>0</v>
      </c>
      <c r="U2282" s="18" t="b">
        <v>0</v>
      </c>
    </row>
    <row r="2283" spans="1:21" ht="12.75">
      <c r="A2283" s="8"/>
      <c r="B2283" s="19"/>
      <c r="C2283" s="22"/>
      <c r="D2283" s="10"/>
      <c r="E2283" s="11"/>
      <c r="F2283" s="23"/>
      <c r="G2283" s="23"/>
      <c r="H2283" s="12"/>
      <c r="I2283" s="12"/>
      <c r="J2283" s="13"/>
      <c r="K2283" s="14"/>
      <c r="L2283" s="15"/>
      <c r="M2283" s="16"/>
      <c r="N2283" s="16"/>
      <c r="O2283" s="12"/>
      <c r="P2283" s="12"/>
      <c r="Q2283" s="12"/>
      <c r="R2283" s="18" t="b">
        <v>0</v>
      </c>
      <c r="S2283" s="18" t="b">
        <v>0</v>
      </c>
      <c r="T2283" s="18" t="b">
        <v>0</v>
      </c>
      <c r="U2283" s="18" t="b">
        <v>0</v>
      </c>
    </row>
    <row r="2284" spans="1:21" ht="12.75">
      <c r="A2284" s="8"/>
      <c r="B2284" s="19"/>
      <c r="C2284" s="22"/>
      <c r="D2284" s="10"/>
      <c r="E2284" s="11"/>
      <c r="F2284" s="23"/>
      <c r="G2284" s="23"/>
      <c r="H2284" s="12"/>
      <c r="I2284" s="12"/>
      <c r="J2284" s="13"/>
      <c r="K2284" s="14"/>
      <c r="L2284" s="15"/>
      <c r="M2284" s="16"/>
      <c r="N2284" s="16"/>
      <c r="O2284" s="12"/>
      <c r="P2284" s="12"/>
      <c r="Q2284" s="12"/>
      <c r="R2284" s="18" t="b">
        <v>0</v>
      </c>
      <c r="S2284" s="18" t="b">
        <v>0</v>
      </c>
      <c r="T2284" s="18" t="b">
        <v>0</v>
      </c>
      <c r="U2284" s="18" t="b">
        <v>0</v>
      </c>
    </row>
    <row r="2285" spans="1:21" ht="12.75">
      <c r="A2285" s="8"/>
      <c r="B2285" s="19"/>
      <c r="C2285" s="22"/>
      <c r="D2285" s="10"/>
      <c r="E2285" s="11"/>
      <c r="F2285" s="23"/>
      <c r="G2285" s="23"/>
      <c r="H2285" s="12"/>
      <c r="I2285" s="12"/>
      <c r="J2285" s="13"/>
      <c r="K2285" s="14"/>
      <c r="L2285" s="15"/>
      <c r="M2285" s="16"/>
      <c r="N2285" s="16"/>
      <c r="O2285" s="12"/>
      <c r="P2285" s="12"/>
      <c r="Q2285" s="12"/>
      <c r="R2285" s="18" t="b">
        <v>0</v>
      </c>
      <c r="S2285" s="18" t="b">
        <v>0</v>
      </c>
      <c r="T2285" s="18" t="b">
        <v>0</v>
      </c>
      <c r="U2285" s="18" t="b">
        <v>0</v>
      </c>
    </row>
    <row r="2286" spans="1:21" ht="12.75">
      <c r="A2286" s="8"/>
      <c r="B2286" s="19"/>
      <c r="C2286" s="22"/>
      <c r="D2286" s="10"/>
      <c r="E2286" s="11"/>
      <c r="F2286" s="23"/>
      <c r="G2286" s="23"/>
      <c r="H2286" s="12"/>
      <c r="I2286" s="12"/>
      <c r="J2286" s="13"/>
      <c r="K2286" s="14"/>
      <c r="L2286" s="15"/>
      <c r="M2286" s="16"/>
      <c r="N2286" s="16"/>
      <c r="O2286" s="12"/>
      <c r="P2286" s="12"/>
      <c r="Q2286" s="12"/>
      <c r="R2286" s="18" t="b">
        <v>0</v>
      </c>
      <c r="S2286" s="18" t="b">
        <v>0</v>
      </c>
      <c r="T2286" s="18" t="b">
        <v>0</v>
      </c>
      <c r="U2286" s="18" t="b">
        <v>0</v>
      </c>
    </row>
    <row r="2287" spans="1:21" ht="12.75">
      <c r="A2287" s="8"/>
      <c r="B2287" s="19"/>
      <c r="C2287" s="22"/>
      <c r="D2287" s="10"/>
      <c r="E2287" s="11"/>
      <c r="F2287" s="23"/>
      <c r="G2287" s="23"/>
      <c r="H2287" s="12"/>
      <c r="I2287" s="12"/>
      <c r="J2287" s="13"/>
      <c r="K2287" s="14"/>
      <c r="L2287" s="15"/>
      <c r="M2287" s="16"/>
      <c r="N2287" s="16"/>
      <c r="O2287" s="12"/>
      <c r="P2287" s="12"/>
      <c r="Q2287" s="12"/>
      <c r="R2287" s="18" t="b">
        <v>0</v>
      </c>
      <c r="S2287" s="18" t="b">
        <v>0</v>
      </c>
      <c r="T2287" s="18" t="b">
        <v>0</v>
      </c>
      <c r="U2287" s="18" t="b">
        <v>0</v>
      </c>
    </row>
    <row r="2288" spans="1:21" ht="12.75">
      <c r="A2288" s="8"/>
      <c r="B2288" s="19"/>
      <c r="C2288" s="22"/>
      <c r="D2288" s="10"/>
      <c r="E2288" s="11"/>
      <c r="F2288" s="23"/>
      <c r="G2288" s="23"/>
      <c r="H2288" s="12"/>
      <c r="I2288" s="12"/>
      <c r="J2288" s="13"/>
      <c r="K2288" s="14"/>
      <c r="L2288" s="15"/>
      <c r="M2288" s="16"/>
      <c r="N2288" s="16"/>
      <c r="O2288" s="12"/>
      <c r="P2288" s="12"/>
      <c r="Q2288" s="12"/>
      <c r="R2288" s="18" t="b">
        <v>0</v>
      </c>
      <c r="S2288" s="18" t="b">
        <v>0</v>
      </c>
      <c r="T2288" s="18" t="b">
        <v>0</v>
      </c>
      <c r="U2288" s="18" t="b">
        <v>0</v>
      </c>
    </row>
    <row r="2289" spans="1:21" ht="12.75">
      <c r="A2289" s="8"/>
      <c r="B2289" s="19"/>
      <c r="C2289" s="22"/>
      <c r="D2289" s="10"/>
      <c r="E2289" s="11"/>
      <c r="F2289" s="23"/>
      <c r="G2289" s="23"/>
      <c r="H2289" s="12"/>
      <c r="I2289" s="12"/>
      <c r="J2289" s="13"/>
      <c r="K2289" s="14"/>
      <c r="L2289" s="15"/>
      <c r="M2289" s="16"/>
      <c r="N2289" s="16"/>
      <c r="O2289" s="12"/>
      <c r="P2289" s="12"/>
      <c r="Q2289" s="12"/>
      <c r="R2289" s="18" t="b">
        <v>0</v>
      </c>
      <c r="S2289" s="18" t="b">
        <v>0</v>
      </c>
      <c r="T2289" s="18" t="b">
        <v>0</v>
      </c>
      <c r="U2289" s="18" t="b">
        <v>0</v>
      </c>
    </row>
    <row r="2290" spans="1:21" ht="12.75">
      <c r="A2290" s="8"/>
      <c r="B2290" s="19"/>
      <c r="C2290" s="22"/>
      <c r="D2290" s="10"/>
      <c r="E2290" s="11"/>
      <c r="F2290" s="23"/>
      <c r="G2290" s="23"/>
      <c r="H2290" s="12"/>
      <c r="I2290" s="12"/>
      <c r="J2290" s="13"/>
      <c r="K2290" s="14"/>
      <c r="L2290" s="15"/>
      <c r="M2290" s="16"/>
      <c r="N2290" s="16"/>
      <c r="O2290" s="12"/>
      <c r="P2290" s="12"/>
      <c r="Q2290" s="12"/>
      <c r="R2290" s="18" t="b">
        <v>0</v>
      </c>
      <c r="S2290" s="18" t="b">
        <v>0</v>
      </c>
      <c r="T2290" s="18" t="b">
        <v>0</v>
      </c>
      <c r="U2290" s="18" t="b">
        <v>0</v>
      </c>
    </row>
    <row r="2291" spans="1:21" ht="12.75">
      <c r="A2291" s="8"/>
      <c r="B2291" s="19"/>
      <c r="C2291" s="22"/>
      <c r="D2291" s="10"/>
      <c r="E2291" s="11"/>
      <c r="F2291" s="23"/>
      <c r="G2291" s="23"/>
      <c r="H2291" s="12"/>
      <c r="I2291" s="12"/>
      <c r="J2291" s="13"/>
      <c r="K2291" s="14"/>
      <c r="L2291" s="15"/>
      <c r="M2291" s="16"/>
      <c r="N2291" s="16"/>
      <c r="O2291" s="12"/>
      <c r="P2291" s="12"/>
      <c r="Q2291" s="12"/>
      <c r="R2291" s="18" t="b">
        <v>0</v>
      </c>
      <c r="S2291" s="18" t="b">
        <v>0</v>
      </c>
      <c r="T2291" s="18" t="b">
        <v>0</v>
      </c>
      <c r="U2291" s="18" t="b">
        <v>0</v>
      </c>
    </row>
    <row r="2292" spans="1:21" ht="12.75">
      <c r="A2292" s="8"/>
      <c r="B2292" s="19"/>
      <c r="C2292" s="22"/>
      <c r="D2292" s="10"/>
      <c r="E2292" s="11"/>
      <c r="F2292" s="23"/>
      <c r="G2292" s="23"/>
      <c r="H2292" s="12"/>
      <c r="I2292" s="12"/>
      <c r="J2292" s="13"/>
      <c r="K2292" s="14"/>
      <c r="L2292" s="15"/>
      <c r="M2292" s="16"/>
      <c r="N2292" s="16"/>
      <c r="O2292" s="12"/>
      <c r="P2292" s="12"/>
      <c r="Q2292" s="12"/>
      <c r="R2292" s="18" t="b">
        <v>0</v>
      </c>
      <c r="S2292" s="18" t="b">
        <v>0</v>
      </c>
      <c r="T2292" s="18" t="b">
        <v>0</v>
      </c>
      <c r="U2292" s="18" t="b">
        <v>0</v>
      </c>
    </row>
    <row r="2293" spans="1:21" ht="12.75">
      <c r="A2293" s="8"/>
      <c r="B2293" s="19"/>
      <c r="C2293" s="22"/>
      <c r="D2293" s="10"/>
      <c r="E2293" s="11"/>
      <c r="F2293" s="23"/>
      <c r="G2293" s="23"/>
      <c r="H2293" s="12"/>
      <c r="I2293" s="12"/>
      <c r="J2293" s="13"/>
      <c r="K2293" s="14"/>
      <c r="L2293" s="15"/>
      <c r="M2293" s="16"/>
      <c r="N2293" s="16"/>
      <c r="O2293" s="12"/>
      <c r="P2293" s="12"/>
      <c r="Q2293" s="12"/>
      <c r="R2293" s="18" t="b">
        <v>0</v>
      </c>
      <c r="S2293" s="18" t="b">
        <v>0</v>
      </c>
      <c r="T2293" s="18" t="b">
        <v>0</v>
      </c>
      <c r="U2293" s="18" t="b">
        <v>0</v>
      </c>
    </row>
    <row r="2294" spans="1:21" ht="12.75">
      <c r="A2294" s="8"/>
      <c r="B2294" s="19"/>
      <c r="C2294" s="22"/>
      <c r="D2294" s="10"/>
      <c r="E2294" s="11"/>
      <c r="F2294" s="23"/>
      <c r="G2294" s="23"/>
      <c r="H2294" s="12"/>
      <c r="I2294" s="12"/>
      <c r="J2294" s="13"/>
      <c r="K2294" s="14"/>
      <c r="L2294" s="15"/>
      <c r="M2294" s="16"/>
      <c r="N2294" s="16"/>
      <c r="O2294" s="12"/>
      <c r="P2294" s="12"/>
      <c r="Q2294" s="12"/>
      <c r="R2294" s="18" t="b">
        <v>0</v>
      </c>
      <c r="S2294" s="18" t="b">
        <v>0</v>
      </c>
      <c r="T2294" s="18" t="b">
        <v>0</v>
      </c>
      <c r="U2294" s="18" t="b">
        <v>0</v>
      </c>
    </row>
    <row r="2295" spans="1:21" ht="12.75">
      <c r="A2295" s="8"/>
      <c r="B2295" s="19"/>
      <c r="C2295" s="22"/>
      <c r="D2295" s="10"/>
      <c r="E2295" s="11"/>
      <c r="F2295" s="23"/>
      <c r="G2295" s="23"/>
      <c r="H2295" s="12"/>
      <c r="I2295" s="12"/>
      <c r="J2295" s="13"/>
      <c r="K2295" s="14"/>
      <c r="L2295" s="15"/>
      <c r="M2295" s="16"/>
      <c r="N2295" s="16"/>
      <c r="O2295" s="12"/>
      <c r="P2295" s="12"/>
      <c r="Q2295" s="12"/>
      <c r="R2295" s="18" t="b">
        <v>0</v>
      </c>
      <c r="S2295" s="18" t="b">
        <v>0</v>
      </c>
      <c r="T2295" s="18" t="b">
        <v>0</v>
      </c>
      <c r="U2295" s="18" t="b">
        <v>0</v>
      </c>
    </row>
    <row r="2296" spans="1:21" ht="12.75">
      <c r="A2296" s="8"/>
      <c r="B2296" s="19"/>
      <c r="C2296" s="22"/>
      <c r="D2296" s="10"/>
      <c r="E2296" s="11"/>
      <c r="F2296" s="23"/>
      <c r="G2296" s="23"/>
      <c r="H2296" s="12"/>
      <c r="I2296" s="12"/>
      <c r="J2296" s="13"/>
      <c r="K2296" s="14"/>
      <c r="L2296" s="15"/>
      <c r="M2296" s="16"/>
      <c r="N2296" s="16"/>
      <c r="O2296" s="12"/>
      <c r="P2296" s="12"/>
      <c r="Q2296" s="12"/>
      <c r="R2296" s="18" t="b">
        <v>0</v>
      </c>
      <c r="S2296" s="18" t="b">
        <v>0</v>
      </c>
      <c r="T2296" s="18" t="b">
        <v>0</v>
      </c>
      <c r="U2296" s="18" t="b">
        <v>0</v>
      </c>
    </row>
    <row r="2297" spans="1:21" ht="12.75">
      <c r="A2297" s="8"/>
      <c r="B2297" s="19"/>
      <c r="C2297" s="22"/>
      <c r="D2297" s="10"/>
      <c r="E2297" s="11"/>
      <c r="F2297" s="23"/>
      <c r="G2297" s="23"/>
      <c r="H2297" s="12"/>
      <c r="I2297" s="12"/>
      <c r="J2297" s="13"/>
      <c r="K2297" s="14"/>
      <c r="L2297" s="15"/>
      <c r="M2297" s="16"/>
      <c r="N2297" s="16"/>
      <c r="O2297" s="12"/>
      <c r="P2297" s="12"/>
      <c r="Q2297" s="12"/>
      <c r="R2297" s="18" t="b">
        <v>0</v>
      </c>
      <c r="S2297" s="18" t="b">
        <v>0</v>
      </c>
      <c r="T2297" s="18" t="b">
        <v>0</v>
      </c>
      <c r="U2297" s="18" t="b">
        <v>0</v>
      </c>
    </row>
    <row r="2298" spans="1:21" ht="12.75">
      <c r="A2298" s="8"/>
      <c r="B2298" s="19"/>
      <c r="C2298" s="22"/>
      <c r="D2298" s="10"/>
      <c r="E2298" s="11"/>
      <c r="F2298" s="23"/>
      <c r="G2298" s="23"/>
      <c r="H2298" s="12"/>
      <c r="I2298" s="12"/>
      <c r="J2298" s="13"/>
      <c r="K2298" s="14"/>
      <c r="L2298" s="15"/>
      <c r="M2298" s="16"/>
      <c r="N2298" s="16"/>
      <c r="O2298" s="12"/>
      <c r="P2298" s="12"/>
      <c r="Q2298" s="12"/>
      <c r="R2298" s="18" t="b">
        <v>0</v>
      </c>
      <c r="S2298" s="18" t="b">
        <v>0</v>
      </c>
      <c r="T2298" s="18" t="b">
        <v>0</v>
      </c>
      <c r="U2298" s="18" t="b">
        <v>0</v>
      </c>
    </row>
    <row r="2299" spans="1:21" ht="12.75">
      <c r="A2299" s="8"/>
      <c r="B2299" s="19"/>
      <c r="C2299" s="22"/>
      <c r="D2299" s="10"/>
      <c r="E2299" s="11"/>
      <c r="F2299" s="23"/>
      <c r="G2299" s="23"/>
      <c r="H2299" s="12"/>
      <c r="I2299" s="12"/>
      <c r="J2299" s="13"/>
      <c r="K2299" s="14"/>
      <c r="L2299" s="15"/>
      <c r="M2299" s="16"/>
      <c r="N2299" s="16"/>
      <c r="O2299" s="12"/>
      <c r="P2299" s="12"/>
      <c r="Q2299" s="12"/>
      <c r="R2299" s="18" t="b">
        <v>0</v>
      </c>
      <c r="S2299" s="18" t="b">
        <v>0</v>
      </c>
      <c r="T2299" s="18" t="b">
        <v>0</v>
      </c>
      <c r="U2299" s="18" t="b">
        <v>0</v>
      </c>
    </row>
    <row r="2300" spans="1:21" ht="12.75">
      <c r="A2300" s="8"/>
      <c r="B2300" s="19"/>
      <c r="C2300" s="22"/>
      <c r="D2300" s="10"/>
      <c r="E2300" s="11"/>
      <c r="F2300" s="23"/>
      <c r="G2300" s="23"/>
      <c r="H2300" s="12"/>
      <c r="I2300" s="12"/>
      <c r="J2300" s="13"/>
      <c r="K2300" s="14"/>
      <c r="L2300" s="15"/>
      <c r="M2300" s="16"/>
      <c r="N2300" s="16"/>
      <c r="O2300" s="12"/>
      <c r="P2300" s="12"/>
      <c r="Q2300" s="12"/>
      <c r="R2300" s="18" t="b">
        <v>0</v>
      </c>
      <c r="S2300" s="18" t="b">
        <v>0</v>
      </c>
      <c r="T2300" s="18" t="b">
        <v>0</v>
      </c>
      <c r="U2300" s="18" t="b">
        <v>0</v>
      </c>
    </row>
    <row r="2301" spans="1:21" ht="12.75">
      <c r="A2301" s="8"/>
      <c r="B2301" s="19"/>
      <c r="C2301" s="22"/>
      <c r="D2301" s="10"/>
      <c r="E2301" s="11"/>
      <c r="F2301" s="23"/>
      <c r="G2301" s="23"/>
      <c r="H2301" s="12"/>
      <c r="I2301" s="12"/>
      <c r="J2301" s="13"/>
      <c r="K2301" s="14"/>
      <c r="L2301" s="15"/>
      <c r="M2301" s="16"/>
      <c r="N2301" s="16"/>
      <c r="O2301" s="12"/>
      <c r="P2301" s="12"/>
      <c r="Q2301" s="12"/>
      <c r="R2301" s="18" t="b">
        <v>0</v>
      </c>
      <c r="S2301" s="18" t="b">
        <v>0</v>
      </c>
      <c r="T2301" s="18" t="b">
        <v>0</v>
      </c>
      <c r="U2301" s="18" t="b">
        <v>0</v>
      </c>
    </row>
    <row r="2302" spans="1:21" ht="12.75">
      <c r="A2302" s="8"/>
      <c r="B2302" s="19"/>
      <c r="C2302" s="22"/>
      <c r="D2302" s="10"/>
      <c r="E2302" s="11"/>
      <c r="F2302" s="23"/>
      <c r="G2302" s="23"/>
      <c r="H2302" s="12"/>
      <c r="I2302" s="12"/>
      <c r="J2302" s="13"/>
      <c r="K2302" s="14"/>
      <c r="L2302" s="15"/>
      <c r="M2302" s="16"/>
      <c r="N2302" s="16"/>
      <c r="O2302" s="12"/>
      <c r="P2302" s="12"/>
      <c r="Q2302" s="12"/>
      <c r="R2302" s="18" t="b">
        <v>0</v>
      </c>
      <c r="S2302" s="18" t="b">
        <v>0</v>
      </c>
      <c r="T2302" s="18" t="b">
        <v>0</v>
      </c>
      <c r="U2302" s="18" t="b">
        <v>0</v>
      </c>
    </row>
    <row r="2303" spans="1:21" ht="12.75">
      <c r="A2303" s="8"/>
      <c r="B2303" s="19"/>
      <c r="C2303" s="22"/>
      <c r="D2303" s="10"/>
      <c r="E2303" s="11"/>
      <c r="F2303" s="23"/>
      <c r="G2303" s="23"/>
      <c r="H2303" s="12"/>
      <c r="I2303" s="12"/>
      <c r="J2303" s="13"/>
      <c r="K2303" s="14"/>
      <c r="L2303" s="15"/>
      <c r="M2303" s="16"/>
      <c r="N2303" s="16"/>
      <c r="O2303" s="12"/>
      <c r="P2303" s="12"/>
      <c r="Q2303" s="12"/>
      <c r="R2303" s="18" t="b">
        <v>0</v>
      </c>
      <c r="S2303" s="18" t="b">
        <v>0</v>
      </c>
      <c r="T2303" s="18" t="b">
        <v>0</v>
      </c>
      <c r="U2303" s="18" t="b">
        <v>0</v>
      </c>
    </row>
    <row r="2304" spans="1:21" ht="12.75">
      <c r="A2304" s="8"/>
      <c r="B2304" s="19"/>
      <c r="C2304" s="22"/>
      <c r="D2304" s="10"/>
      <c r="E2304" s="11"/>
      <c r="F2304" s="23"/>
      <c r="G2304" s="23"/>
      <c r="H2304" s="12"/>
      <c r="I2304" s="12"/>
      <c r="J2304" s="13"/>
      <c r="K2304" s="14"/>
      <c r="L2304" s="15"/>
      <c r="M2304" s="16"/>
      <c r="N2304" s="16"/>
      <c r="O2304" s="12"/>
      <c r="P2304" s="12"/>
      <c r="Q2304" s="12"/>
      <c r="R2304" s="18" t="b">
        <v>0</v>
      </c>
      <c r="S2304" s="18" t="b">
        <v>0</v>
      </c>
      <c r="T2304" s="18" t="b">
        <v>0</v>
      </c>
      <c r="U2304" s="18" t="b">
        <v>0</v>
      </c>
    </row>
    <row r="2305" spans="1:21" ht="12.75">
      <c r="A2305" s="8"/>
      <c r="B2305" s="19"/>
      <c r="C2305" s="22"/>
      <c r="D2305" s="10"/>
      <c r="E2305" s="11"/>
      <c r="F2305" s="23"/>
      <c r="G2305" s="23"/>
      <c r="H2305" s="12"/>
      <c r="I2305" s="12"/>
      <c r="J2305" s="13"/>
      <c r="K2305" s="14"/>
      <c r="L2305" s="15"/>
      <c r="M2305" s="16"/>
      <c r="N2305" s="16"/>
      <c r="O2305" s="12"/>
      <c r="P2305" s="12"/>
      <c r="Q2305" s="12"/>
      <c r="R2305" s="18" t="b">
        <v>0</v>
      </c>
      <c r="S2305" s="18" t="b">
        <v>0</v>
      </c>
      <c r="T2305" s="18" t="b">
        <v>0</v>
      </c>
      <c r="U2305" s="18" t="b">
        <v>0</v>
      </c>
    </row>
    <row r="2306" spans="1:21" ht="12.75">
      <c r="A2306" s="8"/>
      <c r="B2306" s="19"/>
      <c r="C2306" s="22"/>
      <c r="D2306" s="10"/>
      <c r="E2306" s="11"/>
      <c r="F2306" s="23"/>
      <c r="G2306" s="23"/>
      <c r="H2306" s="12"/>
      <c r="I2306" s="12"/>
      <c r="J2306" s="13"/>
      <c r="K2306" s="14"/>
      <c r="L2306" s="15"/>
      <c r="M2306" s="16"/>
      <c r="N2306" s="16"/>
      <c r="O2306" s="12"/>
      <c r="P2306" s="12"/>
      <c r="Q2306" s="12"/>
      <c r="R2306" s="18" t="b">
        <v>0</v>
      </c>
      <c r="S2306" s="18" t="b">
        <v>0</v>
      </c>
      <c r="T2306" s="18" t="b">
        <v>0</v>
      </c>
      <c r="U2306" s="18" t="b">
        <v>0</v>
      </c>
    </row>
    <row r="2307" spans="1:21" ht="12.75">
      <c r="A2307" s="8"/>
      <c r="B2307" s="19"/>
      <c r="C2307" s="22"/>
      <c r="D2307" s="10"/>
      <c r="E2307" s="11"/>
      <c r="F2307" s="23"/>
      <c r="G2307" s="23"/>
      <c r="H2307" s="12"/>
      <c r="I2307" s="12"/>
      <c r="J2307" s="13"/>
      <c r="K2307" s="14"/>
      <c r="L2307" s="15"/>
      <c r="M2307" s="16"/>
      <c r="N2307" s="16"/>
      <c r="O2307" s="12"/>
      <c r="P2307" s="12"/>
      <c r="Q2307" s="12"/>
      <c r="R2307" s="18" t="b">
        <v>0</v>
      </c>
      <c r="S2307" s="18" t="b">
        <v>0</v>
      </c>
      <c r="T2307" s="18" t="b">
        <v>0</v>
      </c>
      <c r="U2307" s="18" t="b">
        <v>0</v>
      </c>
    </row>
    <row r="2308" spans="1:21" ht="12.75">
      <c r="A2308" s="8"/>
      <c r="B2308" s="19"/>
      <c r="C2308" s="22"/>
      <c r="D2308" s="10"/>
      <c r="E2308" s="11"/>
      <c r="F2308" s="23"/>
      <c r="G2308" s="23"/>
      <c r="H2308" s="12"/>
      <c r="I2308" s="12"/>
      <c r="J2308" s="13"/>
      <c r="K2308" s="14"/>
      <c r="L2308" s="15"/>
      <c r="M2308" s="16"/>
      <c r="N2308" s="16"/>
      <c r="O2308" s="12"/>
      <c r="P2308" s="12"/>
      <c r="Q2308" s="12"/>
      <c r="R2308" s="18" t="b">
        <v>0</v>
      </c>
      <c r="S2308" s="18" t="b">
        <v>0</v>
      </c>
      <c r="T2308" s="18" t="b">
        <v>0</v>
      </c>
      <c r="U2308" s="18" t="b">
        <v>0</v>
      </c>
    </row>
    <row r="2309" spans="1:21" ht="12.75">
      <c r="A2309" s="8"/>
      <c r="B2309" s="19"/>
      <c r="C2309" s="22"/>
      <c r="D2309" s="10"/>
      <c r="E2309" s="11"/>
      <c r="F2309" s="23"/>
      <c r="G2309" s="23"/>
      <c r="H2309" s="12"/>
      <c r="I2309" s="12"/>
      <c r="J2309" s="13"/>
      <c r="K2309" s="14"/>
      <c r="L2309" s="15"/>
      <c r="M2309" s="16"/>
      <c r="N2309" s="16"/>
      <c r="O2309" s="12"/>
      <c r="P2309" s="12"/>
      <c r="Q2309" s="12"/>
      <c r="R2309" s="18" t="b">
        <v>0</v>
      </c>
      <c r="S2309" s="18" t="b">
        <v>0</v>
      </c>
      <c r="T2309" s="18" t="b">
        <v>0</v>
      </c>
      <c r="U2309" s="18" t="b">
        <v>0</v>
      </c>
    </row>
    <row r="2310" spans="1:21" ht="12.75">
      <c r="A2310" s="8"/>
      <c r="B2310" s="19"/>
      <c r="C2310" s="22"/>
      <c r="D2310" s="10"/>
      <c r="E2310" s="11"/>
      <c r="F2310" s="23"/>
      <c r="G2310" s="23"/>
      <c r="H2310" s="12"/>
      <c r="I2310" s="12"/>
      <c r="J2310" s="13"/>
      <c r="K2310" s="14"/>
      <c r="L2310" s="15"/>
      <c r="M2310" s="16"/>
      <c r="N2310" s="16"/>
      <c r="O2310" s="12"/>
      <c r="P2310" s="12"/>
      <c r="Q2310" s="12"/>
      <c r="R2310" s="18" t="b">
        <v>0</v>
      </c>
      <c r="S2310" s="18" t="b">
        <v>0</v>
      </c>
      <c r="T2310" s="18" t="b">
        <v>0</v>
      </c>
      <c r="U2310" s="18" t="b">
        <v>0</v>
      </c>
    </row>
    <row r="2311" spans="1:21" ht="12.75">
      <c r="A2311" s="8"/>
      <c r="B2311" s="19"/>
      <c r="C2311" s="22"/>
      <c r="D2311" s="10"/>
      <c r="E2311" s="11"/>
      <c r="F2311" s="23"/>
      <c r="G2311" s="23"/>
      <c r="H2311" s="12"/>
      <c r="I2311" s="12"/>
      <c r="J2311" s="13"/>
      <c r="K2311" s="14"/>
      <c r="L2311" s="15"/>
      <c r="M2311" s="16"/>
      <c r="N2311" s="16"/>
      <c r="O2311" s="12"/>
      <c r="P2311" s="12"/>
      <c r="Q2311" s="12"/>
      <c r="R2311" s="18" t="b">
        <v>0</v>
      </c>
      <c r="S2311" s="18" t="b">
        <v>0</v>
      </c>
      <c r="T2311" s="18" t="b">
        <v>0</v>
      </c>
      <c r="U2311" s="18" t="b">
        <v>0</v>
      </c>
    </row>
    <row r="2312" spans="1:21" ht="12.75">
      <c r="A2312" s="8"/>
      <c r="B2312" s="19"/>
      <c r="C2312" s="22"/>
      <c r="D2312" s="10"/>
      <c r="E2312" s="11"/>
      <c r="F2312" s="23"/>
      <c r="G2312" s="23"/>
      <c r="H2312" s="12"/>
      <c r="I2312" s="12"/>
      <c r="J2312" s="13"/>
      <c r="K2312" s="14"/>
      <c r="L2312" s="15"/>
      <c r="M2312" s="16"/>
      <c r="N2312" s="16"/>
      <c r="O2312" s="12"/>
      <c r="P2312" s="12"/>
      <c r="Q2312" s="12"/>
      <c r="R2312" s="18" t="b">
        <v>0</v>
      </c>
      <c r="S2312" s="18" t="b">
        <v>0</v>
      </c>
      <c r="T2312" s="18" t="b">
        <v>0</v>
      </c>
      <c r="U2312" s="18" t="b">
        <v>0</v>
      </c>
    </row>
    <row r="2313" spans="1:21" ht="12.75">
      <c r="A2313" s="8"/>
      <c r="B2313" s="19"/>
      <c r="C2313" s="22"/>
      <c r="D2313" s="10"/>
      <c r="E2313" s="11"/>
      <c r="F2313" s="23"/>
      <c r="G2313" s="23"/>
      <c r="H2313" s="12"/>
      <c r="I2313" s="12"/>
      <c r="J2313" s="13"/>
      <c r="K2313" s="14"/>
      <c r="L2313" s="15"/>
      <c r="M2313" s="16"/>
      <c r="N2313" s="16"/>
      <c r="O2313" s="12"/>
      <c r="P2313" s="12"/>
      <c r="Q2313" s="12"/>
      <c r="R2313" s="18" t="b">
        <v>0</v>
      </c>
      <c r="S2313" s="18" t="b">
        <v>0</v>
      </c>
      <c r="T2313" s="18" t="b">
        <v>0</v>
      </c>
      <c r="U2313" s="18" t="b">
        <v>0</v>
      </c>
    </row>
    <row r="2314" spans="1:21" ht="12.75">
      <c r="A2314" s="8"/>
      <c r="B2314" s="19"/>
      <c r="C2314" s="22"/>
      <c r="D2314" s="10"/>
      <c r="E2314" s="11"/>
      <c r="F2314" s="23"/>
      <c r="G2314" s="23"/>
      <c r="H2314" s="12"/>
      <c r="I2314" s="12"/>
      <c r="J2314" s="13"/>
      <c r="K2314" s="14"/>
      <c r="L2314" s="15"/>
      <c r="M2314" s="16"/>
      <c r="N2314" s="16"/>
      <c r="O2314" s="12"/>
      <c r="P2314" s="12"/>
      <c r="Q2314" s="12"/>
      <c r="R2314" s="18" t="b">
        <v>0</v>
      </c>
      <c r="S2314" s="18" t="b">
        <v>0</v>
      </c>
      <c r="T2314" s="18" t="b">
        <v>0</v>
      </c>
      <c r="U2314" s="18" t="b">
        <v>0</v>
      </c>
    </row>
    <row r="2315" spans="1:21" ht="12.75">
      <c r="A2315" s="8"/>
      <c r="B2315" s="19"/>
      <c r="C2315" s="22"/>
      <c r="D2315" s="10"/>
      <c r="E2315" s="11"/>
      <c r="F2315" s="23"/>
      <c r="G2315" s="23"/>
      <c r="H2315" s="12"/>
      <c r="I2315" s="12"/>
      <c r="J2315" s="13"/>
      <c r="K2315" s="14"/>
      <c r="L2315" s="15"/>
      <c r="M2315" s="16"/>
      <c r="N2315" s="16"/>
      <c r="O2315" s="12"/>
      <c r="P2315" s="12"/>
      <c r="Q2315" s="12"/>
      <c r="R2315" s="18" t="b">
        <v>0</v>
      </c>
      <c r="S2315" s="18" t="b">
        <v>0</v>
      </c>
      <c r="T2315" s="18" t="b">
        <v>0</v>
      </c>
      <c r="U2315" s="18" t="b">
        <v>0</v>
      </c>
    </row>
    <row r="2316" spans="1:21" ht="12.75">
      <c r="A2316" s="8"/>
      <c r="B2316" s="19"/>
      <c r="C2316" s="22"/>
      <c r="D2316" s="10"/>
      <c r="E2316" s="11"/>
      <c r="F2316" s="23"/>
      <c r="G2316" s="23"/>
      <c r="H2316" s="12"/>
      <c r="I2316" s="12"/>
      <c r="J2316" s="13"/>
      <c r="K2316" s="14"/>
      <c r="L2316" s="15"/>
      <c r="M2316" s="16"/>
      <c r="N2316" s="16"/>
      <c r="O2316" s="12"/>
      <c r="P2316" s="12"/>
      <c r="Q2316" s="12"/>
      <c r="R2316" s="18" t="b">
        <v>0</v>
      </c>
      <c r="S2316" s="18" t="b">
        <v>0</v>
      </c>
      <c r="T2316" s="18" t="b">
        <v>0</v>
      </c>
      <c r="U2316" s="18" t="b">
        <v>0</v>
      </c>
    </row>
    <row r="2317" spans="1:21" ht="12.75">
      <c r="A2317" s="8"/>
      <c r="B2317" s="19"/>
      <c r="C2317" s="22"/>
      <c r="D2317" s="10"/>
      <c r="E2317" s="11"/>
      <c r="F2317" s="23"/>
      <c r="G2317" s="23"/>
      <c r="H2317" s="12"/>
      <c r="I2317" s="12"/>
      <c r="J2317" s="13"/>
      <c r="K2317" s="14"/>
      <c r="L2317" s="15"/>
      <c r="M2317" s="16"/>
      <c r="N2317" s="16"/>
      <c r="O2317" s="12"/>
      <c r="P2317" s="12"/>
      <c r="Q2317" s="12"/>
      <c r="R2317" s="18" t="b">
        <v>0</v>
      </c>
      <c r="S2317" s="18" t="b">
        <v>0</v>
      </c>
      <c r="T2317" s="18" t="b">
        <v>0</v>
      </c>
      <c r="U2317" s="18" t="b">
        <v>0</v>
      </c>
    </row>
    <row r="2318" spans="1:21" ht="12.75">
      <c r="A2318" s="8"/>
      <c r="B2318" s="19"/>
      <c r="C2318" s="22"/>
      <c r="D2318" s="10"/>
      <c r="E2318" s="11"/>
      <c r="F2318" s="23"/>
      <c r="G2318" s="23"/>
      <c r="H2318" s="12"/>
      <c r="I2318" s="12"/>
      <c r="J2318" s="13"/>
      <c r="K2318" s="14"/>
      <c r="L2318" s="15"/>
      <c r="M2318" s="16"/>
      <c r="N2318" s="16"/>
      <c r="O2318" s="12"/>
      <c r="P2318" s="12"/>
      <c r="Q2318" s="12"/>
      <c r="R2318" s="18" t="b">
        <v>0</v>
      </c>
      <c r="S2318" s="18" t="b">
        <v>0</v>
      </c>
      <c r="T2318" s="18" t="b">
        <v>0</v>
      </c>
      <c r="U2318" s="18" t="b">
        <v>0</v>
      </c>
    </row>
    <row r="2319" spans="1:21" ht="12.75">
      <c r="A2319" s="8"/>
      <c r="B2319" s="19"/>
      <c r="C2319" s="22"/>
      <c r="D2319" s="10"/>
      <c r="E2319" s="11"/>
      <c r="F2319" s="23"/>
      <c r="G2319" s="23"/>
      <c r="H2319" s="12"/>
      <c r="I2319" s="12"/>
      <c r="J2319" s="13"/>
      <c r="K2319" s="14"/>
      <c r="L2319" s="15"/>
      <c r="M2319" s="16"/>
      <c r="N2319" s="16"/>
      <c r="O2319" s="12"/>
      <c r="P2319" s="12"/>
      <c r="Q2319" s="12"/>
      <c r="R2319" s="18" t="b">
        <v>0</v>
      </c>
      <c r="S2319" s="18" t="b">
        <v>0</v>
      </c>
      <c r="T2319" s="18" t="b">
        <v>0</v>
      </c>
      <c r="U2319" s="18" t="b">
        <v>0</v>
      </c>
    </row>
    <row r="2320" spans="1:21" ht="12.75">
      <c r="A2320" s="8"/>
      <c r="B2320" s="19"/>
      <c r="C2320" s="22"/>
      <c r="D2320" s="10"/>
      <c r="E2320" s="11"/>
      <c r="F2320" s="23"/>
      <c r="G2320" s="23"/>
      <c r="H2320" s="12"/>
      <c r="I2320" s="12"/>
      <c r="J2320" s="13"/>
      <c r="K2320" s="14"/>
      <c r="L2320" s="15"/>
      <c r="M2320" s="16"/>
      <c r="N2320" s="16"/>
      <c r="O2320" s="12"/>
      <c r="P2320" s="12"/>
      <c r="Q2320" s="12"/>
      <c r="R2320" s="18" t="b">
        <v>0</v>
      </c>
      <c r="S2320" s="18" t="b">
        <v>0</v>
      </c>
      <c r="T2320" s="18" t="b">
        <v>0</v>
      </c>
      <c r="U2320" s="18" t="b">
        <v>0</v>
      </c>
    </row>
    <row r="2321" spans="1:21" ht="12.75">
      <c r="A2321" s="8"/>
      <c r="B2321" s="19"/>
      <c r="C2321" s="22"/>
      <c r="D2321" s="10"/>
      <c r="E2321" s="11"/>
      <c r="F2321" s="23"/>
      <c r="G2321" s="23"/>
      <c r="H2321" s="12"/>
      <c r="I2321" s="12"/>
      <c r="J2321" s="13"/>
      <c r="K2321" s="14"/>
      <c r="L2321" s="15"/>
      <c r="M2321" s="16"/>
      <c r="N2321" s="16"/>
      <c r="O2321" s="12"/>
      <c r="P2321" s="12"/>
      <c r="Q2321" s="12"/>
      <c r="R2321" s="18" t="b">
        <v>0</v>
      </c>
      <c r="S2321" s="18" t="b">
        <v>0</v>
      </c>
      <c r="T2321" s="18" t="b">
        <v>0</v>
      </c>
      <c r="U2321" s="18" t="b">
        <v>0</v>
      </c>
    </row>
    <row r="2322" spans="1:21" ht="12.75">
      <c r="A2322" s="8"/>
      <c r="B2322" s="19"/>
      <c r="C2322" s="22"/>
      <c r="D2322" s="10"/>
      <c r="E2322" s="11"/>
      <c r="F2322" s="23"/>
      <c r="G2322" s="23"/>
      <c r="H2322" s="12"/>
      <c r="I2322" s="12"/>
      <c r="J2322" s="13"/>
      <c r="K2322" s="14"/>
      <c r="L2322" s="15"/>
      <c r="M2322" s="16"/>
      <c r="N2322" s="16"/>
      <c r="O2322" s="12"/>
      <c r="P2322" s="12"/>
      <c r="Q2322" s="12"/>
      <c r="R2322" s="18" t="b">
        <v>0</v>
      </c>
      <c r="S2322" s="18" t="b">
        <v>0</v>
      </c>
      <c r="T2322" s="18" t="b">
        <v>0</v>
      </c>
      <c r="U2322" s="18" t="b">
        <v>0</v>
      </c>
    </row>
    <row r="2323" spans="1:21" ht="12.75">
      <c r="A2323" s="8"/>
      <c r="B2323" s="19"/>
      <c r="C2323" s="22"/>
      <c r="D2323" s="10"/>
      <c r="E2323" s="11"/>
      <c r="F2323" s="23"/>
      <c r="G2323" s="23"/>
      <c r="H2323" s="12"/>
      <c r="I2323" s="12"/>
      <c r="J2323" s="13"/>
      <c r="K2323" s="14"/>
      <c r="L2323" s="15"/>
      <c r="M2323" s="16"/>
      <c r="N2323" s="16"/>
      <c r="O2323" s="12"/>
      <c r="P2323" s="12"/>
      <c r="Q2323" s="12"/>
      <c r="R2323" s="18" t="b">
        <v>0</v>
      </c>
      <c r="S2323" s="18" t="b">
        <v>0</v>
      </c>
      <c r="T2323" s="18" t="b">
        <v>0</v>
      </c>
      <c r="U2323" s="18" t="b">
        <v>0</v>
      </c>
    </row>
    <row r="2324" spans="1:21" ht="12.75">
      <c r="A2324" s="8"/>
      <c r="B2324" s="19"/>
      <c r="C2324" s="22"/>
      <c r="D2324" s="10"/>
      <c r="E2324" s="11"/>
      <c r="F2324" s="23"/>
      <c r="G2324" s="23"/>
      <c r="H2324" s="12"/>
      <c r="I2324" s="12"/>
      <c r="J2324" s="13"/>
      <c r="K2324" s="14"/>
      <c r="L2324" s="15"/>
      <c r="M2324" s="16"/>
      <c r="N2324" s="16"/>
      <c r="O2324" s="12"/>
      <c r="P2324" s="12"/>
      <c r="Q2324" s="12"/>
      <c r="R2324" s="18" t="b">
        <v>0</v>
      </c>
      <c r="S2324" s="18" t="b">
        <v>0</v>
      </c>
      <c r="T2324" s="18" t="b">
        <v>0</v>
      </c>
      <c r="U2324" s="18" t="b">
        <v>0</v>
      </c>
    </row>
    <row r="2325" spans="1:21" ht="12.75">
      <c r="A2325" s="8"/>
      <c r="B2325" s="19"/>
      <c r="C2325" s="22"/>
      <c r="D2325" s="10"/>
      <c r="E2325" s="11"/>
      <c r="F2325" s="23"/>
      <c r="G2325" s="23"/>
      <c r="H2325" s="12"/>
      <c r="I2325" s="12"/>
      <c r="J2325" s="13"/>
      <c r="K2325" s="14"/>
      <c r="L2325" s="15"/>
      <c r="M2325" s="16"/>
      <c r="N2325" s="16"/>
      <c r="O2325" s="12"/>
      <c r="P2325" s="12"/>
      <c r="Q2325" s="12"/>
      <c r="R2325" s="18" t="b">
        <v>0</v>
      </c>
      <c r="S2325" s="18" t="b">
        <v>0</v>
      </c>
      <c r="T2325" s="18" t="b">
        <v>0</v>
      </c>
      <c r="U2325" s="18" t="b">
        <v>0</v>
      </c>
    </row>
    <row r="2326" spans="1:21" ht="12.75">
      <c r="A2326" s="8"/>
      <c r="B2326" s="19"/>
      <c r="C2326" s="22"/>
      <c r="D2326" s="10"/>
      <c r="E2326" s="11"/>
      <c r="F2326" s="23"/>
      <c r="G2326" s="23"/>
      <c r="H2326" s="12"/>
      <c r="I2326" s="12"/>
      <c r="J2326" s="13"/>
      <c r="K2326" s="14"/>
      <c r="L2326" s="15"/>
      <c r="M2326" s="16"/>
      <c r="N2326" s="16"/>
      <c r="O2326" s="12"/>
      <c r="P2326" s="12"/>
      <c r="Q2326" s="12"/>
      <c r="R2326" s="18" t="b">
        <v>0</v>
      </c>
      <c r="S2326" s="18" t="b">
        <v>0</v>
      </c>
      <c r="T2326" s="18" t="b">
        <v>0</v>
      </c>
      <c r="U2326" s="18" t="b">
        <v>0</v>
      </c>
    </row>
    <row r="2327" spans="1:21" ht="12.75">
      <c r="A2327" s="8"/>
      <c r="B2327" s="19"/>
      <c r="C2327" s="22"/>
      <c r="D2327" s="10"/>
      <c r="E2327" s="11"/>
      <c r="F2327" s="23"/>
      <c r="G2327" s="23"/>
      <c r="H2327" s="12"/>
      <c r="I2327" s="12"/>
      <c r="J2327" s="13"/>
      <c r="K2327" s="14"/>
      <c r="L2327" s="15"/>
      <c r="M2327" s="16"/>
      <c r="N2327" s="16"/>
      <c r="O2327" s="12"/>
      <c r="P2327" s="12"/>
      <c r="Q2327" s="12"/>
      <c r="R2327" s="18" t="b">
        <v>0</v>
      </c>
      <c r="S2327" s="18" t="b">
        <v>0</v>
      </c>
      <c r="T2327" s="18" t="b">
        <v>0</v>
      </c>
      <c r="U2327" s="18" t="b">
        <v>0</v>
      </c>
    </row>
    <row r="2328" spans="1:21" ht="12.75">
      <c r="A2328" s="8"/>
      <c r="B2328" s="19"/>
      <c r="C2328" s="22"/>
      <c r="D2328" s="10"/>
      <c r="E2328" s="11"/>
      <c r="F2328" s="23"/>
      <c r="G2328" s="23"/>
      <c r="H2328" s="12"/>
      <c r="I2328" s="12"/>
      <c r="J2328" s="13"/>
      <c r="K2328" s="14"/>
      <c r="L2328" s="15"/>
      <c r="M2328" s="16"/>
      <c r="N2328" s="16"/>
      <c r="O2328" s="12"/>
      <c r="P2328" s="12"/>
      <c r="Q2328" s="12"/>
      <c r="R2328" s="18" t="b">
        <v>0</v>
      </c>
      <c r="S2328" s="18" t="b">
        <v>0</v>
      </c>
      <c r="T2328" s="18" t="b">
        <v>0</v>
      </c>
      <c r="U2328" s="18" t="b">
        <v>0</v>
      </c>
    </row>
    <row r="2329" spans="1:21" ht="12.75">
      <c r="A2329" s="8"/>
      <c r="B2329" s="19"/>
      <c r="C2329" s="22"/>
      <c r="D2329" s="10"/>
      <c r="E2329" s="11"/>
      <c r="F2329" s="23"/>
      <c r="G2329" s="23"/>
      <c r="H2329" s="12"/>
      <c r="I2329" s="12"/>
      <c r="J2329" s="13"/>
      <c r="K2329" s="14"/>
      <c r="L2329" s="15"/>
      <c r="M2329" s="16"/>
      <c r="N2329" s="16"/>
      <c r="O2329" s="12"/>
      <c r="P2329" s="12"/>
      <c r="Q2329" s="12"/>
      <c r="R2329" s="18" t="b">
        <v>0</v>
      </c>
      <c r="S2329" s="18" t="b">
        <v>0</v>
      </c>
      <c r="T2329" s="18" t="b">
        <v>0</v>
      </c>
      <c r="U2329" s="18" t="b">
        <v>0</v>
      </c>
    </row>
    <row r="2330" spans="1:21" ht="12.75">
      <c r="A2330" s="8"/>
      <c r="B2330" s="19"/>
      <c r="C2330" s="22"/>
      <c r="D2330" s="10"/>
      <c r="E2330" s="11"/>
      <c r="F2330" s="23"/>
      <c r="G2330" s="23"/>
      <c r="H2330" s="12"/>
      <c r="I2330" s="12"/>
      <c r="J2330" s="13"/>
      <c r="K2330" s="14"/>
      <c r="L2330" s="15"/>
      <c r="M2330" s="16"/>
      <c r="N2330" s="16"/>
      <c r="O2330" s="12"/>
      <c r="P2330" s="12"/>
      <c r="Q2330" s="12"/>
      <c r="R2330" s="18" t="b">
        <v>0</v>
      </c>
      <c r="S2330" s="18" t="b">
        <v>0</v>
      </c>
      <c r="T2330" s="18" t="b">
        <v>0</v>
      </c>
      <c r="U2330" s="18" t="b">
        <v>0</v>
      </c>
    </row>
    <row r="2331" spans="1:21" ht="12.75">
      <c r="A2331" s="8"/>
      <c r="B2331" s="19"/>
      <c r="C2331" s="22"/>
      <c r="D2331" s="10"/>
      <c r="E2331" s="11"/>
      <c r="F2331" s="23"/>
      <c r="G2331" s="23"/>
      <c r="H2331" s="12"/>
      <c r="I2331" s="12"/>
      <c r="J2331" s="13"/>
      <c r="K2331" s="14"/>
      <c r="L2331" s="15"/>
      <c r="M2331" s="16"/>
      <c r="N2331" s="16"/>
      <c r="O2331" s="12"/>
      <c r="P2331" s="12"/>
      <c r="Q2331" s="12"/>
      <c r="R2331" s="18" t="b">
        <v>0</v>
      </c>
      <c r="S2331" s="18" t="b">
        <v>0</v>
      </c>
      <c r="T2331" s="18" t="b">
        <v>0</v>
      </c>
      <c r="U2331" s="18" t="b">
        <v>0</v>
      </c>
    </row>
    <row r="2332" spans="1:21" ht="12.75">
      <c r="A2332" s="8"/>
      <c r="B2332" s="19"/>
      <c r="C2332" s="22"/>
      <c r="D2332" s="10"/>
      <c r="E2332" s="11"/>
      <c r="F2332" s="23"/>
      <c r="G2332" s="23"/>
      <c r="H2332" s="12"/>
      <c r="I2332" s="12"/>
      <c r="J2332" s="13"/>
      <c r="K2332" s="14"/>
      <c r="L2332" s="15"/>
      <c r="M2332" s="16"/>
      <c r="N2332" s="16"/>
      <c r="O2332" s="12"/>
      <c r="P2332" s="12"/>
      <c r="Q2332" s="12"/>
      <c r="R2332" s="18" t="b">
        <v>0</v>
      </c>
      <c r="S2332" s="18" t="b">
        <v>0</v>
      </c>
      <c r="T2332" s="18" t="b">
        <v>0</v>
      </c>
      <c r="U2332" s="18" t="b">
        <v>0</v>
      </c>
    </row>
    <row r="2333" spans="1:21" ht="12.75">
      <c r="A2333" s="8"/>
      <c r="B2333" s="19"/>
      <c r="C2333" s="22"/>
      <c r="D2333" s="10"/>
      <c r="E2333" s="11"/>
      <c r="F2333" s="23"/>
      <c r="G2333" s="23"/>
      <c r="H2333" s="12"/>
      <c r="I2333" s="12"/>
      <c r="J2333" s="13"/>
      <c r="K2333" s="14"/>
      <c r="L2333" s="15"/>
      <c r="M2333" s="16"/>
      <c r="N2333" s="16"/>
      <c r="O2333" s="12"/>
      <c r="P2333" s="12"/>
      <c r="Q2333" s="12"/>
      <c r="R2333" s="18" t="b">
        <v>0</v>
      </c>
      <c r="S2333" s="18" t="b">
        <v>0</v>
      </c>
      <c r="T2333" s="18" t="b">
        <v>0</v>
      </c>
      <c r="U2333" s="18" t="b">
        <v>0</v>
      </c>
    </row>
    <row r="2334" spans="1:21" ht="12.75">
      <c r="A2334" s="8"/>
      <c r="B2334" s="19"/>
      <c r="C2334" s="22"/>
      <c r="D2334" s="10"/>
      <c r="E2334" s="11"/>
      <c r="F2334" s="23"/>
      <c r="G2334" s="23"/>
      <c r="H2334" s="12"/>
      <c r="I2334" s="12"/>
      <c r="J2334" s="13"/>
      <c r="K2334" s="14"/>
      <c r="L2334" s="15"/>
      <c r="M2334" s="16"/>
      <c r="N2334" s="16"/>
      <c r="O2334" s="12"/>
      <c r="P2334" s="12"/>
      <c r="Q2334" s="12"/>
      <c r="R2334" s="18" t="b">
        <v>0</v>
      </c>
      <c r="S2334" s="18" t="b">
        <v>0</v>
      </c>
      <c r="T2334" s="18" t="b">
        <v>0</v>
      </c>
      <c r="U2334" s="18" t="b">
        <v>0</v>
      </c>
    </row>
    <row r="2335" spans="1:21" ht="12.75">
      <c r="A2335" s="8"/>
      <c r="B2335" s="19"/>
      <c r="C2335" s="22"/>
      <c r="D2335" s="10"/>
      <c r="E2335" s="11"/>
      <c r="F2335" s="23"/>
      <c r="G2335" s="23"/>
      <c r="H2335" s="12"/>
      <c r="I2335" s="12"/>
      <c r="J2335" s="13"/>
      <c r="K2335" s="14"/>
      <c r="L2335" s="15"/>
      <c r="M2335" s="16"/>
      <c r="N2335" s="16"/>
      <c r="O2335" s="12"/>
      <c r="P2335" s="12"/>
      <c r="Q2335" s="12"/>
      <c r="R2335" s="18" t="b">
        <v>0</v>
      </c>
      <c r="S2335" s="18" t="b">
        <v>0</v>
      </c>
      <c r="T2335" s="18" t="b">
        <v>0</v>
      </c>
      <c r="U2335" s="18" t="b">
        <v>0</v>
      </c>
    </row>
    <row r="2336" spans="1:21" ht="12.75">
      <c r="A2336" s="8"/>
      <c r="B2336" s="19"/>
      <c r="C2336" s="22"/>
      <c r="D2336" s="10"/>
      <c r="E2336" s="11"/>
      <c r="F2336" s="23"/>
      <c r="G2336" s="23"/>
      <c r="H2336" s="12"/>
      <c r="I2336" s="12"/>
      <c r="J2336" s="13"/>
      <c r="K2336" s="14"/>
      <c r="L2336" s="15"/>
      <c r="M2336" s="16"/>
      <c r="N2336" s="16"/>
      <c r="O2336" s="12"/>
      <c r="P2336" s="12"/>
      <c r="Q2336" s="12"/>
      <c r="R2336" s="18" t="b">
        <v>0</v>
      </c>
      <c r="S2336" s="18" t="b">
        <v>0</v>
      </c>
      <c r="T2336" s="18" t="b">
        <v>0</v>
      </c>
      <c r="U2336" s="18" t="b">
        <v>0</v>
      </c>
    </row>
    <row r="2337" spans="1:21" ht="12.75">
      <c r="A2337" s="8"/>
      <c r="B2337" s="19"/>
      <c r="C2337" s="22"/>
      <c r="D2337" s="10"/>
      <c r="E2337" s="11"/>
      <c r="F2337" s="23"/>
      <c r="G2337" s="23"/>
      <c r="H2337" s="12"/>
      <c r="I2337" s="12"/>
      <c r="J2337" s="13"/>
      <c r="K2337" s="14"/>
      <c r="L2337" s="15"/>
      <c r="M2337" s="16"/>
      <c r="N2337" s="16"/>
      <c r="O2337" s="12"/>
      <c r="P2337" s="12"/>
      <c r="Q2337" s="12"/>
      <c r="R2337" s="18" t="b">
        <v>0</v>
      </c>
      <c r="S2337" s="18" t="b">
        <v>0</v>
      </c>
      <c r="T2337" s="18" t="b">
        <v>0</v>
      </c>
      <c r="U2337" s="18" t="b">
        <v>0</v>
      </c>
    </row>
    <row r="2338" spans="1:21" ht="12.75">
      <c r="A2338" s="8"/>
      <c r="B2338" s="19"/>
      <c r="C2338" s="22"/>
      <c r="D2338" s="10"/>
      <c r="E2338" s="11"/>
      <c r="F2338" s="23"/>
      <c r="G2338" s="23"/>
      <c r="H2338" s="12"/>
      <c r="I2338" s="12"/>
      <c r="J2338" s="13"/>
      <c r="K2338" s="14"/>
      <c r="L2338" s="15"/>
      <c r="M2338" s="16"/>
      <c r="N2338" s="16"/>
      <c r="O2338" s="12"/>
      <c r="P2338" s="12"/>
      <c r="Q2338" s="12"/>
      <c r="R2338" s="18" t="b">
        <v>0</v>
      </c>
      <c r="S2338" s="18" t="b">
        <v>0</v>
      </c>
      <c r="T2338" s="18" t="b">
        <v>0</v>
      </c>
      <c r="U2338" s="18" t="b">
        <v>0</v>
      </c>
    </row>
    <row r="2339" spans="1:21" ht="12.75">
      <c r="A2339" s="8"/>
      <c r="B2339" s="19"/>
      <c r="C2339" s="22"/>
      <c r="D2339" s="10"/>
      <c r="E2339" s="11"/>
      <c r="F2339" s="23"/>
      <c r="G2339" s="23"/>
      <c r="H2339" s="12"/>
      <c r="I2339" s="12"/>
      <c r="J2339" s="13"/>
      <c r="K2339" s="14"/>
      <c r="L2339" s="15"/>
      <c r="M2339" s="16"/>
      <c r="N2339" s="16"/>
      <c r="O2339" s="12"/>
      <c r="P2339" s="12"/>
      <c r="Q2339" s="12"/>
      <c r="R2339" s="18" t="b">
        <v>0</v>
      </c>
      <c r="S2339" s="18" t="b">
        <v>0</v>
      </c>
      <c r="T2339" s="18" t="b">
        <v>0</v>
      </c>
      <c r="U2339" s="18" t="b">
        <v>0</v>
      </c>
    </row>
    <row r="2340" spans="1:21" ht="12.75">
      <c r="A2340" s="8"/>
      <c r="B2340" s="19"/>
      <c r="C2340" s="22"/>
      <c r="D2340" s="10"/>
      <c r="E2340" s="11"/>
      <c r="F2340" s="23"/>
      <c r="G2340" s="23"/>
      <c r="H2340" s="12"/>
      <c r="I2340" s="12"/>
      <c r="J2340" s="13"/>
      <c r="K2340" s="14"/>
      <c r="L2340" s="15"/>
      <c r="M2340" s="16"/>
      <c r="N2340" s="16"/>
      <c r="O2340" s="12"/>
      <c r="P2340" s="12"/>
      <c r="Q2340" s="12"/>
      <c r="R2340" s="18" t="b">
        <v>0</v>
      </c>
      <c r="S2340" s="18" t="b">
        <v>0</v>
      </c>
      <c r="T2340" s="18" t="b">
        <v>0</v>
      </c>
      <c r="U2340" s="18" t="b">
        <v>0</v>
      </c>
    </row>
    <row r="2341" spans="1:21" ht="12.75">
      <c r="A2341" s="8"/>
      <c r="B2341" s="19"/>
      <c r="C2341" s="22"/>
      <c r="D2341" s="10"/>
      <c r="E2341" s="11"/>
      <c r="F2341" s="23"/>
      <c r="G2341" s="23"/>
      <c r="H2341" s="12"/>
      <c r="I2341" s="12"/>
      <c r="J2341" s="13"/>
      <c r="K2341" s="14"/>
      <c r="L2341" s="15"/>
      <c r="M2341" s="16"/>
      <c r="N2341" s="16"/>
      <c r="O2341" s="12"/>
      <c r="P2341" s="12"/>
      <c r="Q2341" s="12"/>
      <c r="R2341" s="18" t="b">
        <v>0</v>
      </c>
      <c r="S2341" s="18" t="b">
        <v>0</v>
      </c>
      <c r="T2341" s="18" t="b">
        <v>0</v>
      </c>
      <c r="U2341" s="18" t="b">
        <v>0</v>
      </c>
    </row>
    <row r="2342" spans="1:21" ht="12.75">
      <c r="A2342" s="8"/>
      <c r="B2342" s="19"/>
      <c r="C2342" s="22"/>
      <c r="D2342" s="10"/>
      <c r="E2342" s="11"/>
      <c r="F2342" s="23"/>
      <c r="G2342" s="23"/>
      <c r="H2342" s="12"/>
      <c r="I2342" s="12"/>
      <c r="J2342" s="13"/>
      <c r="K2342" s="14"/>
      <c r="L2342" s="15"/>
      <c r="M2342" s="16"/>
      <c r="N2342" s="16"/>
      <c r="O2342" s="12"/>
      <c r="P2342" s="12"/>
      <c r="Q2342" s="12"/>
      <c r="R2342" s="18" t="b">
        <v>0</v>
      </c>
      <c r="S2342" s="18" t="b">
        <v>0</v>
      </c>
      <c r="T2342" s="18" t="b">
        <v>0</v>
      </c>
      <c r="U2342" s="18" t="b">
        <v>0</v>
      </c>
    </row>
    <row r="2343" spans="1:21" ht="12.75">
      <c r="A2343" s="8"/>
      <c r="B2343" s="19"/>
      <c r="C2343" s="22"/>
      <c r="D2343" s="10"/>
      <c r="E2343" s="11"/>
      <c r="F2343" s="23"/>
      <c r="G2343" s="23"/>
      <c r="H2343" s="12"/>
      <c r="I2343" s="12"/>
      <c r="J2343" s="13"/>
      <c r="K2343" s="14"/>
      <c r="L2343" s="15"/>
      <c r="M2343" s="16"/>
      <c r="N2343" s="16"/>
      <c r="O2343" s="12"/>
      <c r="P2343" s="12"/>
      <c r="Q2343" s="12"/>
      <c r="R2343" s="18" t="b">
        <v>0</v>
      </c>
      <c r="S2343" s="18" t="b">
        <v>0</v>
      </c>
      <c r="T2343" s="18" t="b">
        <v>0</v>
      </c>
      <c r="U2343" s="18" t="b">
        <v>0</v>
      </c>
    </row>
    <row r="2344" spans="1:21" ht="12.75">
      <c r="A2344" s="8"/>
      <c r="B2344" s="19"/>
      <c r="C2344" s="22"/>
      <c r="D2344" s="10"/>
      <c r="E2344" s="11"/>
      <c r="F2344" s="23"/>
      <c r="G2344" s="23"/>
      <c r="H2344" s="12"/>
      <c r="I2344" s="12"/>
      <c r="J2344" s="13"/>
      <c r="K2344" s="14"/>
      <c r="L2344" s="15"/>
      <c r="M2344" s="16"/>
      <c r="N2344" s="16"/>
      <c r="O2344" s="12"/>
      <c r="P2344" s="12"/>
      <c r="Q2344" s="12"/>
      <c r="R2344" s="18" t="b">
        <v>0</v>
      </c>
      <c r="S2344" s="18" t="b">
        <v>0</v>
      </c>
      <c r="T2344" s="18" t="b">
        <v>0</v>
      </c>
      <c r="U2344" s="18" t="b">
        <v>0</v>
      </c>
    </row>
    <row r="2345" spans="1:21" ht="12.75">
      <c r="A2345" s="8"/>
      <c r="B2345" s="19"/>
      <c r="C2345" s="22"/>
      <c r="D2345" s="10"/>
      <c r="E2345" s="11"/>
      <c r="F2345" s="23"/>
      <c r="G2345" s="23"/>
      <c r="H2345" s="12"/>
      <c r="I2345" s="12"/>
      <c r="J2345" s="13"/>
      <c r="K2345" s="14"/>
      <c r="L2345" s="15"/>
      <c r="M2345" s="16"/>
      <c r="N2345" s="16"/>
      <c r="O2345" s="12"/>
      <c r="P2345" s="12"/>
      <c r="Q2345" s="12"/>
      <c r="R2345" s="18" t="b">
        <v>0</v>
      </c>
      <c r="S2345" s="18" t="b">
        <v>0</v>
      </c>
      <c r="T2345" s="18" t="b">
        <v>0</v>
      </c>
      <c r="U2345" s="18" t="b">
        <v>0</v>
      </c>
    </row>
    <row r="2346" spans="1:21" ht="12.75">
      <c r="A2346" s="8"/>
      <c r="B2346" s="19"/>
      <c r="C2346" s="22"/>
      <c r="D2346" s="10"/>
      <c r="E2346" s="11"/>
      <c r="F2346" s="23"/>
      <c r="G2346" s="23"/>
      <c r="H2346" s="12"/>
      <c r="I2346" s="12"/>
      <c r="J2346" s="13"/>
      <c r="K2346" s="14"/>
      <c r="L2346" s="15"/>
      <c r="M2346" s="16"/>
      <c r="N2346" s="16"/>
      <c r="O2346" s="12"/>
      <c r="P2346" s="12"/>
      <c r="Q2346" s="12"/>
      <c r="R2346" s="18" t="b">
        <v>0</v>
      </c>
      <c r="S2346" s="18" t="b">
        <v>0</v>
      </c>
      <c r="T2346" s="18" t="b">
        <v>0</v>
      </c>
      <c r="U2346" s="18" t="b">
        <v>0</v>
      </c>
    </row>
    <row r="2347" spans="1:21" ht="12.75">
      <c r="A2347" s="8"/>
      <c r="B2347" s="19"/>
      <c r="C2347" s="22"/>
      <c r="D2347" s="10"/>
      <c r="E2347" s="11"/>
      <c r="F2347" s="23"/>
      <c r="G2347" s="23"/>
      <c r="H2347" s="12"/>
      <c r="I2347" s="12"/>
      <c r="J2347" s="13"/>
      <c r="K2347" s="14"/>
      <c r="L2347" s="15"/>
      <c r="M2347" s="16"/>
      <c r="N2347" s="16"/>
      <c r="O2347" s="12"/>
      <c r="P2347" s="12"/>
      <c r="Q2347" s="12"/>
      <c r="R2347" s="18" t="b">
        <v>0</v>
      </c>
      <c r="S2347" s="18" t="b">
        <v>0</v>
      </c>
      <c r="T2347" s="18" t="b">
        <v>0</v>
      </c>
      <c r="U2347" s="18" t="b">
        <v>0</v>
      </c>
    </row>
    <row r="2348" spans="1:21" ht="12.75">
      <c r="A2348" s="8"/>
      <c r="B2348" s="19"/>
      <c r="C2348" s="22"/>
      <c r="D2348" s="10"/>
      <c r="E2348" s="11"/>
      <c r="F2348" s="23"/>
      <c r="G2348" s="23"/>
      <c r="H2348" s="12"/>
      <c r="I2348" s="12"/>
      <c r="J2348" s="13"/>
      <c r="K2348" s="14"/>
      <c r="L2348" s="15"/>
      <c r="M2348" s="16"/>
      <c r="N2348" s="16"/>
      <c r="O2348" s="12"/>
      <c r="P2348" s="12"/>
      <c r="Q2348" s="12"/>
      <c r="R2348" s="18" t="b">
        <v>0</v>
      </c>
      <c r="S2348" s="18" t="b">
        <v>0</v>
      </c>
      <c r="T2348" s="18" t="b">
        <v>0</v>
      </c>
      <c r="U2348" s="18" t="b">
        <v>0</v>
      </c>
    </row>
    <row r="2349" spans="1:21" ht="12.75">
      <c r="A2349" s="8"/>
      <c r="B2349" s="19"/>
      <c r="C2349" s="22"/>
      <c r="D2349" s="10"/>
      <c r="E2349" s="11"/>
      <c r="F2349" s="23"/>
      <c r="G2349" s="23"/>
      <c r="H2349" s="12"/>
      <c r="I2349" s="12"/>
      <c r="J2349" s="13"/>
      <c r="K2349" s="14"/>
      <c r="L2349" s="15"/>
      <c r="M2349" s="16"/>
      <c r="N2349" s="16"/>
      <c r="O2349" s="12"/>
      <c r="P2349" s="12"/>
      <c r="Q2349" s="12"/>
      <c r="R2349" s="18" t="b">
        <v>0</v>
      </c>
      <c r="S2349" s="18" t="b">
        <v>0</v>
      </c>
      <c r="T2349" s="18" t="b">
        <v>0</v>
      </c>
      <c r="U2349" s="18" t="b">
        <v>0</v>
      </c>
    </row>
    <row r="2350" spans="1:21" ht="12.75">
      <c r="A2350" s="8"/>
      <c r="B2350" s="19"/>
      <c r="C2350" s="22"/>
      <c r="D2350" s="10"/>
      <c r="E2350" s="11"/>
      <c r="F2350" s="23"/>
      <c r="G2350" s="23"/>
      <c r="H2350" s="12"/>
      <c r="I2350" s="12"/>
      <c r="J2350" s="13"/>
      <c r="K2350" s="14"/>
      <c r="L2350" s="15"/>
      <c r="M2350" s="16"/>
      <c r="N2350" s="16"/>
      <c r="O2350" s="12"/>
      <c r="P2350" s="12"/>
      <c r="Q2350" s="12"/>
      <c r="R2350" s="18" t="b">
        <v>0</v>
      </c>
      <c r="S2350" s="18" t="b">
        <v>0</v>
      </c>
      <c r="T2350" s="18" t="b">
        <v>0</v>
      </c>
      <c r="U2350" s="18" t="b">
        <v>0</v>
      </c>
    </row>
    <row r="2351" spans="1:21" ht="12.75">
      <c r="A2351" s="8"/>
      <c r="B2351" s="19"/>
      <c r="C2351" s="22"/>
      <c r="D2351" s="10"/>
      <c r="E2351" s="11"/>
      <c r="F2351" s="23"/>
      <c r="G2351" s="23"/>
      <c r="H2351" s="12"/>
      <c r="I2351" s="12"/>
      <c r="J2351" s="13"/>
      <c r="K2351" s="14"/>
      <c r="L2351" s="15"/>
      <c r="M2351" s="16"/>
      <c r="N2351" s="16"/>
      <c r="O2351" s="12"/>
      <c r="P2351" s="12"/>
      <c r="Q2351" s="12"/>
      <c r="R2351" s="18" t="b">
        <v>0</v>
      </c>
      <c r="S2351" s="18" t="b">
        <v>0</v>
      </c>
      <c r="T2351" s="18" t="b">
        <v>0</v>
      </c>
      <c r="U2351" s="18" t="b">
        <v>0</v>
      </c>
    </row>
    <row r="2352" spans="1:21" ht="12.75">
      <c r="A2352" s="8"/>
      <c r="B2352" s="19"/>
      <c r="C2352" s="22"/>
      <c r="D2352" s="10"/>
      <c r="E2352" s="11"/>
      <c r="F2352" s="23"/>
      <c r="G2352" s="23"/>
      <c r="H2352" s="12"/>
      <c r="I2352" s="12"/>
      <c r="J2352" s="13"/>
      <c r="K2352" s="14"/>
      <c r="L2352" s="15"/>
      <c r="M2352" s="16"/>
      <c r="N2352" s="16"/>
      <c r="O2352" s="12"/>
      <c r="P2352" s="12"/>
      <c r="Q2352" s="12"/>
      <c r="R2352" s="18" t="b">
        <v>0</v>
      </c>
      <c r="S2352" s="18" t="b">
        <v>0</v>
      </c>
      <c r="T2352" s="18" t="b">
        <v>0</v>
      </c>
      <c r="U2352" s="18" t="b">
        <v>0</v>
      </c>
    </row>
    <row r="2353" spans="1:21" ht="12.75">
      <c r="A2353" s="8"/>
      <c r="B2353" s="19"/>
      <c r="C2353" s="22"/>
      <c r="D2353" s="10"/>
      <c r="E2353" s="11"/>
      <c r="F2353" s="23"/>
      <c r="G2353" s="23"/>
      <c r="H2353" s="12"/>
      <c r="I2353" s="12"/>
      <c r="J2353" s="13"/>
      <c r="K2353" s="14"/>
      <c r="L2353" s="15"/>
      <c r="M2353" s="16"/>
      <c r="N2353" s="16"/>
      <c r="O2353" s="12"/>
      <c r="P2353" s="12"/>
      <c r="Q2353" s="12"/>
      <c r="R2353" s="18" t="b">
        <v>0</v>
      </c>
      <c r="S2353" s="18" t="b">
        <v>0</v>
      </c>
      <c r="T2353" s="18" t="b">
        <v>0</v>
      </c>
      <c r="U2353" s="18" t="b">
        <v>0</v>
      </c>
    </row>
    <row r="2354" spans="1:21" ht="12.75">
      <c r="A2354" s="8"/>
      <c r="B2354" s="19"/>
      <c r="C2354" s="22"/>
      <c r="D2354" s="10"/>
      <c r="E2354" s="11"/>
      <c r="F2354" s="23"/>
      <c r="G2354" s="23"/>
      <c r="H2354" s="12"/>
      <c r="I2354" s="12"/>
      <c r="J2354" s="13"/>
      <c r="K2354" s="14"/>
      <c r="L2354" s="15"/>
      <c r="M2354" s="16"/>
      <c r="N2354" s="16"/>
      <c r="O2354" s="12"/>
      <c r="P2354" s="12"/>
      <c r="Q2354" s="12"/>
      <c r="R2354" s="18" t="b">
        <v>0</v>
      </c>
      <c r="S2354" s="18" t="b">
        <v>0</v>
      </c>
      <c r="T2354" s="18" t="b">
        <v>0</v>
      </c>
      <c r="U2354" s="18" t="b">
        <v>0</v>
      </c>
    </row>
    <row r="2355" spans="1:21" ht="12.75">
      <c r="A2355" s="8"/>
      <c r="B2355" s="19"/>
      <c r="C2355" s="22"/>
      <c r="D2355" s="10"/>
      <c r="E2355" s="11"/>
      <c r="F2355" s="23"/>
      <c r="G2355" s="23"/>
      <c r="H2355" s="12"/>
      <c r="I2355" s="12"/>
      <c r="J2355" s="13"/>
      <c r="K2355" s="14"/>
      <c r="L2355" s="15"/>
      <c r="M2355" s="16"/>
      <c r="N2355" s="16"/>
      <c r="O2355" s="12"/>
      <c r="P2355" s="12"/>
      <c r="Q2355" s="12"/>
      <c r="R2355" s="18" t="b">
        <v>0</v>
      </c>
      <c r="S2355" s="18" t="b">
        <v>0</v>
      </c>
      <c r="T2355" s="18" t="b">
        <v>0</v>
      </c>
      <c r="U2355" s="18" t="b">
        <v>0</v>
      </c>
    </row>
    <row r="2356" spans="1:21" ht="12.75">
      <c r="A2356" s="8"/>
      <c r="B2356" s="19"/>
      <c r="C2356" s="22"/>
      <c r="D2356" s="10"/>
      <c r="E2356" s="11"/>
      <c r="F2356" s="23"/>
      <c r="G2356" s="23"/>
      <c r="H2356" s="12"/>
      <c r="I2356" s="12"/>
      <c r="J2356" s="13"/>
      <c r="K2356" s="14"/>
      <c r="L2356" s="15"/>
      <c r="M2356" s="16"/>
      <c r="N2356" s="16"/>
      <c r="O2356" s="12"/>
      <c r="P2356" s="12"/>
      <c r="Q2356" s="12"/>
      <c r="R2356" s="18" t="b">
        <v>0</v>
      </c>
      <c r="S2356" s="18" t="b">
        <v>0</v>
      </c>
      <c r="T2356" s="18" t="b">
        <v>0</v>
      </c>
      <c r="U2356" s="18" t="b">
        <v>0</v>
      </c>
    </row>
    <row r="2357" spans="1:21" ht="12.75">
      <c r="A2357" s="8"/>
      <c r="B2357" s="19"/>
      <c r="C2357" s="22"/>
      <c r="D2357" s="10"/>
      <c r="E2357" s="11"/>
      <c r="F2357" s="23"/>
      <c r="G2357" s="23"/>
      <c r="H2357" s="12"/>
      <c r="I2357" s="12"/>
      <c r="J2357" s="13"/>
      <c r="K2357" s="14"/>
      <c r="L2357" s="15"/>
      <c r="M2357" s="16"/>
      <c r="N2357" s="16"/>
      <c r="O2357" s="12"/>
      <c r="P2357" s="12"/>
      <c r="Q2357" s="12"/>
      <c r="R2357" s="18" t="b">
        <v>0</v>
      </c>
      <c r="S2357" s="18" t="b">
        <v>0</v>
      </c>
      <c r="T2357" s="18" t="b">
        <v>0</v>
      </c>
      <c r="U2357" s="18" t="b">
        <v>0</v>
      </c>
    </row>
    <row r="2358" spans="1:21" ht="12.75">
      <c r="A2358" s="8"/>
      <c r="B2358" s="19"/>
      <c r="C2358" s="22"/>
      <c r="D2358" s="10"/>
      <c r="E2358" s="11"/>
      <c r="F2358" s="23"/>
      <c r="G2358" s="23"/>
      <c r="H2358" s="12"/>
      <c r="I2358" s="12"/>
      <c r="J2358" s="13"/>
      <c r="K2358" s="14"/>
      <c r="L2358" s="15"/>
      <c r="M2358" s="16"/>
      <c r="N2358" s="16"/>
      <c r="O2358" s="12"/>
      <c r="P2358" s="12"/>
      <c r="Q2358" s="12"/>
      <c r="R2358" s="18" t="b">
        <v>0</v>
      </c>
      <c r="S2358" s="18" t="b">
        <v>0</v>
      </c>
      <c r="T2358" s="18" t="b">
        <v>0</v>
      </c>
      <c r="U2358" s="18" t="b">
        <v>0</v>
      </c>
    </row>
    <row r="2359" spans="1:21" ht="12.75">
      <c r="A2359" s="8"/>
      <c r="B2359" s="19"/>
      <c r="C2359" s="22"/>
      <c r="D2359" s="10"/>
      <c r="E2359" s="11"/>
      <c r="F2359" s="23"/>
      <c r="G2359" s="23"/>
      <c r="H2359" s="12"/>
      <c r="I2359" s="12"/>
      <c r="J2359" s="13"/>
      <c r="K2359" s="14"/>
      <c r="L2359" s="15"/>
      <c r="M2359" s="16"/>
      <c r="N2359" s="16"/>
      <c r="O2359" s="12"/>
      <c r="P2359" s="12"/>
      <c r="Q2359" s="12"/>
      <c r="R2359" s="18" t="b">
        <v>0</v>
      </c>
      <c r="S2359" s="18" t="b">
        <v>0</v>
      </c>
      <c r="T2359" s="18" t="b">
        <v>0</v>
      </c>
      <c r="U2359" s="18" t="b">
        <v>0</v>
      </c>
    </row>
    <row r="2360" spans="1:21" ht="12.75">
      <c r="A2360" s="8"/>
      <c r="B2360" s="19"/>
      <c r="C2360" s="22"/>
      <c r="D2360" s="10"/>
      <c r="E2360" s="11"/>
      <c r="F2360" s="23"/>
      <c r="G2360" s="23"/>
      <c r="H2360" s="12"/>
      <c r="I2360" s="12"/>
      <c r="J2360" s="13"/>
      <c r="K2360" s="14"/>
      <c r="L2360" s="15"/>
      <c r="M2360" s="16"/>
      <c r="N2360" s="16"/>
      <c r="O2360" s="12"/>
      <c r="P2360" s="12"/>
      <c r="Q2360" s="12"/>
      <c r="R2360" s="18" t="b">
        <v>0</v>
      </c>
      <c r="S2360" s="18" t="b">
        <v>0</v>
      </c>
      <c r="T2360" s="18" t="b">
        <v>0</v>
      </c>
      <c r="U2360" s="18" t="b">
        <v>0</v>
      </c>
    </row>
    <row r="2361" spans="1:21" ht="12.75">
      <c r="A2361" s="8"/>
      <c r="B2361" s="19"/>
      <c r="C2361" s="22"/>
      <c r="D2361" s="10"/>
      <c r="E2361" s="11"/>
      <c r="F2361" s="23"/>
      <c r="G2361" s="23"/>
      <c r="H2361" s="12"/>
      <c r="I2361" s="12"/>
      <c r="J2361" s="13"/>
      <c r="K2361" s="14"/>
      <c r="L2361" s="15"/>
      <c r="M2361" s="16"/>
      <c r="N2361" s="16"/>
      <c r="O2361" s="12"/>
      <c r="P2361" s="12"/>
      <c r="Q2361" s="12"/>
      <c r="R2361" s="18" t="b">
        <v>0</v>
      </c>
      <c r="S2361" s="18" t="b">
        <v>0</v>
      </c>
      <c r="T2361" s="18" t="b">
        <v>0</v>
      </c>
      <c r="U2361" s="18" t="b">
        <v>0</v>
      </c>
    </row>
    <row r="2362" spans="1:21" ht="12.75">
      <c r="A2362" s="8"/>
      <c r="B2362" s="19"/>
      <c r="C2362" s="22"/>
      <c r="D2362" s="10"/>
      <c r="E2362" s="11"/>
      <c r="F2362" s="23"/>
      <c r="G2362" s="23"/>
      <c r="H2362" s="12"/>
      <c r="I2362" s="12"/>
      <c r="J2362" s="13"/>
      <c r="K2362" s="14"/>
      <c r="L2362" s="15"/>
      <c r="M2362" s="16"/>
      <c r="N2362" s="16"/>
      <c r="O2362" s="12"/>
      <c r="P2362" s="12"/>
      <c r="Q2362" s="12"/>
      <c r="R2362" s="18" t="b">
        <v>0</v>
      </c>
      <c r="S2362" s="18" t="b">
        <v>0</v>
      </c>
      <c r="T2362" s="18" t="b">
        <v>0</v>
      </c>
      <c r="U2362" s="18" t="b">
        <v>0</v>
      </c>
    </row>
    <row r="2363" spans="1:21" ht="12.75">
      <c r="A2363" s="8"/>
      <c r="B2363" s="19"/>
      <c r="C2363" s="22"/>
      <c r="D2363" s="10"/>
      <c r="E2363" s="11"/>
      <c r="F2363" s="23"/>
      <c r="G2363" s="23"/>
      <c r="H2363" s="12"/>
      <c r="I2363" s="12"/>
      <c r="J2363" s="13"/>
      <c r="K2363" s="14"/>
      <c r="L2363" s="15"/>
      <c r="M2363" s="16"/>
      <c r="N2363" s="16"/>
      <c r="O2363" s="12"/>
      <c r="P2363" s="12"/>
      <c r="Q2363" s="12"/>
      <c r="R2363" s="18" t="b">
        <v>0</v>
      </c>
      <c r="S2363" s="18" t="b">
        <v>0</v>
      </c>
      <c r="T2363" s="18" t="b">
        <v>0</v>
      </c>
      <c r="U2363" s="18" t="b">
        <v>0</v>
      </c>
    </row>
    <row r="2364" spans="1:21" ht="12.75">
      <c r="A2364" s="8"/>
      <c r="B2364" s="19"/>
      <c r="C2364" s="22"/>
      <c r="D2364" s="10"/>
      <c r="E2364" s="11"/>
      <c r="F2364" s="23"/>
      <c r="G2364" s="23"/>
      <c r="H2364" s="12"/>
      <c r="I2364" s="12"/>
      <c r="J2364" s="13"/>
      <c r="K2364" s="14"/>
      <c r="L2364" s="15"/>
      <c r="M2364" s="16"/>
      <c r="N2364" s="16"/>
      <c r="O2364" s="12"/>
      <c r="P2364" s="12"/>
      <c r="Q2364" s="12"/>
      <c r="R2364" s="18" t="b">
        <v>0</v>
      </c>
      <c r="S2364" s="18" t="b">
        <v>0</v>
      </c>
      <c r="T2364" s="18" t="b">
        <v>0</v>
      </c>
      <c r="U2364" s="18" t="b">
        <v>0</v>
      </c>
    </row>
    <row r="2365" spans="1:21" ht="12.75">
      <c r="A2365" s="8"/>
      <c r="B2365" s="19"/>
      <c r="C2365" s="22"/>
      <c r="D2365" s="10"/>
      <c r="E2365" s="11"/>
      <c r="F2365" s="23"/>
      <c r="G2365" s="23"/>
      <c r="H2365" s="12"/>
      <c r="I2365" s="12"/>
      <c r="J2365" s="13"/>
      <c r="K2365" s="14"/>
      <c r="L2365" s="15"/>
      <c r="M2365" s="16"/>
      <c r="N2365" s="16"/>
      <c r="O2365" s="12"/>
      <c r="P2365" s="12"/>
      <c r="Q2365" s="12"/>
      <c r="R2365" s="18" t="b">
        <v>0</v>
      </c>
      <c r="S2365" s="18" t="b">
        <v>0</v>
      </c>
      <c r="T2365" s="18" t="b">
        <v>0</v>
      </c>
      <c r="U2365" s="18" t="b">
        <v>0</v>
      </c>
    </row>
    <row r="2366" spans="1:21" ht="12.75">
      <c r="A2366" s="8"/>
      <c r="B2366" s="19"/>
      <c r="C2366" s="22"/>
      <c r="D2366" s="10"/>
      <c r="E2366" s="11"/>
      <c r="F2366" s="23"/>
      <c r="G2366" s="23"/>
      <c r="H2366" s="12"/>
      <c r="I2366" s="12"/>
      <c r="J2366" s="13"/>
      <c r="K2366" s="14"/>
      <c r="L2366" s="15"/>
      <c r="M2366" s="16"/>
      <c r="N2366" s="16"/>
      <c r="O2366" s="12"/>
      <c r="P2366" s="12"/>
      <c r="Q2366" s="12"/>
      <c r="R2366" s="18" t="b">
        <v>0</v>
      </c>
      <c r="S2366" s="18" t="b">
        <v>0</v>
      </c>
      <c r="T2366" s="18" t="b">
        <v>0</v>
      </c>
      <c r="U2366" s="18" t="b">
        <v>0</v>
      </c>
    </row>
    <row r="2367" spans="1:21" ht="12.75">
      <c r="A2367" s="8"/>
      <c r="B2367" s="19"/>
      <c r="C2367" s="22"/>
      <c r="D2367" s="10"/>
      <c r="E2367" s="11"/>
      <c r="F2367" s="23"/>
      <c r="G2367" s="23"/>
      <c r="H2367" s="12"/>
      <c r="I2367" s="12"/>
      <c r="J2367" s="13"/>
      <c r="K2367" s="14"/>
      <c r="L2367" s="15"/>
      <c r="M2367" s="16"/>
      <c r="N2367" s="16"/>
      <c r="O2367" s="12"/>
      <c r="P2367" s="12"/>
      <c r="Q2367" s="12"/>
      <c r="R2367" s="18" t="b">
        <v>0</v>
      </c>
      <c r="S2367" s="18" t="b">
        <v>0</v>
      </c>
      <c r="T2367" s="18" t="b">
        <v>0</v>
      </c>
      <c r="U2367" s="18" t="b">
        <v>0</v>
      </c>
    </row>
    <row r="2368" spans="1:21" ht="12.75">
      <c r="A2368" s="8"/>
      <c r="B2368" s="19"/>
      <c r="C2368" s="22"/>
      <c r="D2368" s="10"/>
      <c r="E2368" s="11"/>
      <c r="F2368" s="23"/>
      <c r="G2368" s="23"/>
      <c r="H2368" s="12"/>
      <c r="I2368" s="12"/>
      <c r="J2368" s="13"/>
      <c r="K2368" s="14"/>
      <c r="L2368" s="15"/>
      <c r="M2368" s="16"/>
      <c r="N2368" s="16"/>
      <c r="O2368" s="12"/>
      <c r="P2368" s="12"/>
      <c r="Q2368" s="12"/>
      <c r="R2368" s="18" t="b">
        <v>0</v>
      </c>
      <c r="S2368" s="18" t="b">
        <v>0</v>
      </c>
      <c r="T2368" s="18" t="b">
        <v>0</v>
      </c>
      <c r="U2368" s="18" t="b">
        <v>0</v>
      </c>
    </row>
    <row r="2369" spans="1:21" ht="12.75">
      <c r="A2369" s="8"/>
      <c r="B2369" s="19"/>
      <c r="C2369" s="22"/>
      <c r="D2369" s="10"/>
      <c r="E2369" s="11"/>
      <c r="F2369" s="23"/>
      <c r="G2369" s="23"/>
      <c r="H2369" s="12"/>
      <c r="I2369" s="12"/>
      <c r="J2369" s="13"/>
      <c r="K2369" s="14"/>
      <c r="L2369" s="15"/>
      <c r="M2369" s="16"/>
      <c r="N2369" s="16"/>
      <c r="O2369" s="12"/>
      <c r="P2369" s="12"/>
      <c r="Q2369" s="12"/>
      <c r="R2369" s="18" t="b">
        <v>0</v>
      </c>
      <c r="S2369" s="18" t="b">
        <v>0</v>
      </c>
      <c r="T2369" s="18" t="b">
        <v>0</v>
      </c>
      <c r="U2369" s="18" t="b">
        <v>0</v>
      </c>
    </row>
    <row r="2370" spans="1:21" ht="12.75">
      <c r="A2370" s="8"/>
      <c r="B2370" s="19"/>
      <c r="C2370" s="22"/>
      <c r="D2370" s="10"/>
      <c r="E2370" s="11"/>
      <c r="F2370" s="23"/>
      <c r="G2370" s="23"/>
      <c r="H2370" s="12"/>
      <c r="I2370" s="12"/>
      <c r="J2370" s="13"/>
      <c r="K2370" s="14"/>
      <c r="L2370" s="15"/>
      <c r="M2370" s="16"/>
      <c r="N2370" s="16"/>
      <c r="O2370" s="12"/>
      <c r="P2370" s="12"/>
      <c r="Q2370" s="12"/>
      <c r="R2370" s="18" t="b">
        <v>0</v>
      </c>
      <c r="S2370" s="18" t="b">
        <v>0</v>
      </c>
      <c r="T2370" s="18" t="b">
        <v>0</v>
      </c>
      <c r="U2370" s="18" t="b">
        <v>0</v>
      </c>
    </row>
    <row r="2371" spans="1:21" ht="12.75">
      <c r="A2371" s="8"/>
      <c r="B2371" s="19"/>
      <c r="C2371" s="22"/>
      <c r="D2371" s="10"/>
      <c r="E2371" s="11"/>
      <c r="F2371" s="23"/>
      <c r="G2371" s="23"/>
      <c r="H2371" s="12"/>
      <c r="I2371" s="12"/>
      <c r="J2371" s="13"/>
      <c r="K2371" s="14"/>
      <c r="L2371" s="15"/>
      <c r="M2371" s="16"/>
      <c r="N2371" s="16"/>
      <c r="O2371" s="12"/>
      <c r="P2371" s="12"/>
      <c r="Q2371" s="12"/>
      <c r="R2371" s="18" t="b">
        <v>0</v>
      </c>
      <c r="S2371" s="18" t="b">
        <v>0</v>
      </c>
      <c r="T2371" s="18" t="b">
        <v>0</v>
      </c>
      <c r="U2371" s="18" t="b">
        <v>0</v>
      </c>
    </row>
    <row r="2372" spans="1:21" ht="12.75">
      <c r="A2372" s="8"/>
      <c r="B2372" s="19"/>
      <c r="C2372" s="22"/>
      <c r="D2372" s="10"/>
      <c r="E2372" s="11"/>
      <c r="F2372" s="23"/>
      <c r="G2372" s="23"/>
      <c r="H2372" s="12"/>
      <c r="I2372" s="12"/>
      <c r="J2372" s="13"/>
      <c r="K2372" s="14"/>
      <c r="L2372" s="15"/>
      <c r="M2372" s="16"/>
      <c r="N2372" s="16"/>
      <c r="O2372" s="12"/>
      <c r="P2372" s="12"/>
      <c r="Q2372" s="12"/>
      <c r="R2372" s="18" t="b">
        <v>0</v>
      </c>
      <c r="S2372" s="18" t="b">
        <v>0</v>
      </c>
      <c r="T2372" s="18" t="b">
        <v>0</v>
      </c>
      <c r="U2372" s="18" t="b">
        <v>0</v>
      </c>
    </row>
    <row r="2373" spans="1:21" ht="12.75">
      <c r="A2373" s="8"/>
      <c r="B2373" s="19"/>
      <c r="C2373" s="22"/>
      <c r="D2373" s="10"/>
      <c r="E2373" s="11"/>
      <c r="F2373" s="23"/>
      <c r="G2373" s="23"/>
      <c r="H2373" s="12"/>
      <c r="I2373" s="12"/>
      <c r="J2373" s="13"/>
      <c r="K2373" s="14"/>
      <c r="L2373" s="15"/>
      <c r="M2373" s="16"/>
      <c r="N2373" s="16"/>
      <c r="O2373" s="12"/>
      <c r="P2373" s="12"/>
      <c r="Q2373" s="12"/>
      <c r="R2373" s="18" t="b">
        <v>0</v>
      </c>
      <c r="S2373" s="18" t="b">
        <v>0</v>
      </c>
      <c r="T2373" s="18" t="b">
        <v>0</v>
      </c>
      <c r="U2373" s="18" t="b">
        <v>0</v>
      </c>
    </row>
    <row r="2374" spans="1:21" ht="12.75">
      <c r="A2374" s="8"/>
      <c r="B2374" s="19"/>
      <c r="C2374" s="22"/>
      <c r="D2374" s="10"/>
      <c r="E2374" s="11"/>
      <c r="F2374" s="23"/>
      <c r="G2374" s="23"/>
      <c r="H2374" s="12"/>
      <c r="I2374" s="12"/>
      <c r="J2374" s="13"/>
      <c r="K2374" s="14"/>
      <c r="L2374" s="15"/>
      <c r="M2374" s="16"/>
      <c r="N2374" s="16"/>
      <c r="O2374" s="12"/>
      <c r="P2374" s="12"/>
      <c r="Q2374" s="12"/>
      <c r="R2374" s="18" t="b">
        <v>0</v>
      </c>
      <c r="S2374" s="18" t="b">
        <v>0</v>
      </c>
      <c r="T2374" s="18" t="b">
        <v>0</v>
      </c>
      <c r="U2374" s="18" t="b">
        <v>0</v>
      </c>
    </row>
    <row r="2375" spans="1:21" ht="12.75">
      <c r="A2375" s="8"/>
      <c r="B2375" s="19"/>
      <c r="C2375" s="22"/>
      <c r="D2375" s="10"/>
      <c r="E2375" s="11"/>
      <c r="F2375" s="23"/>
      <c r="G2375" s="23"/>
      <c r="H2375" s="12"/>
      <c r="I2375" s="12"/>
      <c r="J2375" s="13"/>
      <c r="K2375" s="14"/>
      <c r="L2375" s="15"/>
      <c r="M2375" s="16"/>
      <c r="N2375" s="16"/>
      <c r="O2375" s="12"/>
      <c r="P2375" s="12"/>
      <c r="Q2375" s="12"/>
      <c r="R2375" s="18" t="b">
        <v>0</v>
      </c>
      <c r="S2375" s="18" t="b">
        <v>0</v>
      </c>
      <c r="T2375" s="18" t="b">
        <v>0</v>
      </c>
      <c r="U2375" s="18" t="b">
        <v>0</v>
      </c>
    </row>
    <row r="2376" spans="1:21" ht="12.75">
      <c r="A2376" s="8"/>
      <c r="B2376" s="19"/>
      <c r="C2376" s="22"/>
      <c r="D2376" s="10"/>
      <c r="E2376" s="11"/>
      <c r="F2376" s="23"/>
      <c r="G2376" s="23"/>
      <c r="H2376" s="12"/>
      <c r="I2376" s="12"/>
      <c r="J2376" s="13"/>
      <c r="K2376" s="14"/>
      <c r="L2376" s="15"/>
      <c r="M2376" s="16"/>
      <c r="N2376" s="16"/>
      <c r="O2376" s="12"/>
      <c r="P2376" s="12"/>
      <c r="Q2376" s="12"/>
      <c r="R2376" s="18" t="b">
        <v>0</v>
      </c>
      <c r="S2376" s="18" t="b">
        <v>0</v>
      </c>
      <c r="T2376" s="18" t="b">
        <v>0</v>
      </c>
      <c r="U2376" s="18" t="b">
        <v>0</v>
      </c>
    </row>
    <row r="2377" spans="1:21" ht="12.75">
      <c r="A2377" s="8"/>
      <c r="B2377" s="19"/>
      <c r="C2377" s="22"/>
      <c r="D2377" s="10"/>
      <c r="E2377" s="11"/>
      <c r="F2377" s="23"/>
      <c r="G2377" s="23"/>
      <c r="H2377" s="12"/>
      <c r="I2377" s="12"/>
      <c r="J2377" s="13"/>
      <c r="K2377" s="14"/>
      <c r="L2377" s="15"/>
      <c r="M2377" s="16"/>
      <c r="N2377" s="16"/>
      <c r="O2377" s="12"/>
      <c r="P2377" s="12"/>
      <c r="Q2377" s="12"/>
      <c r="R2377" s="18" t="b">
        <v>0</v>
      </c>
      <c r="S2377" s="18" t="b">
        <v>0</v>
      </c>
      <c r="T2377" s="18" t="b">
        <v>0</v>
      </c>
      <c r="U2377" s="18" t="b">
        <v>0</v>
      </c>
    </row>
    <row r="2378" spans="1:21" ht="12.75">
      <c r="A2378" s="8"/>
      <c r="B2378" s="19"/>
      <c r="C2378" s="22"/>
      <c r="D2378" s="10"/>
      <c r="E2378" s="11"/>
      <c r="F2378" s="23"/>
      <c r="G2378" s="23"/>
      <c r="H2378" s="12"/>
      <c r="I2378" s="12"/>
      <c r="J2378" s="13"/>
      <c r="K2378" s="14"/>
      <c r="L2378" s="15"/>
      <c r="M2378" s="16"/>
      <c r="N2378" s="16"/>
      <c r="O2378" s="12"/>
      <c r="P2378" s="12"/>
      <c r="Q2378" s="12"/>
      <c r="R2378" s="18" t="b">
        <v>0</v>
      </c>
      <c r="S2378" s="18" t="b">
        <v>0</v>
      </c>
      <c r="T2378" s="18" t="b">
        <v>0</v>
      </c>
      <c r="U2378" s="18" t="b">
        <v>0</v>
      </c>
    </row>
    <row r="2379" spans="1:21" ht="12.75">
      <c r="A2379" s="8"/>
      <c r="B2379" s="19"/>
      <c r="C2379" s="22"/>
      <c r="D2379" s="10"/>
      <c r="E2379" s="11"/>
      <c r="F2379" s="23"/>
      <c r="G2379" s="23"/>
      <c r="H2379" s="12"/>
      <c r="I2379" s="12"/>
      <c r="J2379" s="13"/>
      <c r="K2379" s="14"/>
      <c r="L2379" s="15"/>
      <c r="M2379" s="16"/>
      <c r="N2379" s="16"/>
      <c r="O2379" s="12"/>
      <c r="P2379" s="12"/>
      <c r="Q2379" s="12"/>
      <c r="R2379" s="18" t="b">
        <v>0</v>
      </c>
      <c r="S2379" s="18" t="b">
        <v>0</v>
      </c>
      <c r="T2379" s="18" t="b">
        <v>0</v>
      </c>
      <c r="U2379" s="18" t="b">
        <v>0</v>
      </c>
    </row>
    <row r="2380" spans="1:21" ht="12.75">
      <c r="A2380" s="8"/>
      <c r="B2380" s="19"/>
      <c r="C2380" s="22"/>
      <c r="D2380" s="10"/>
      <c r="E2380" s="11"/>
      <c r="F2380" s="23"/>
      <c r="G2380" s="23"/>
      <c r="H2380" s="12"/>
      <c r="I2380" s="12"/>
      <c r="J2380" s="13"/>
      <c r="K2380" s="14"/>
      <c r="L2380" s="15"/>
      <c r="M2380" s="16"/>
      <c r="N2380" s="16"/>
      <c r="O2380" s="12"/>
      <c r="P2380" s="12"/>
      <c r="Q2380" s="12"/>
      <c r="R2380" s="18" t="b">
        <v>0</v>
      </c>
      <c r="S2380" s="18" t="b">
        <v>0</v>
      </c>
      <c r="T2380" s="18" t="b">
        <v>0</v>
      </c>
      <c r="U2380" s="18" t="b">
        <v>0</v>
      </c>
    </row>
    <row r="2381" spans="1:21" ht="12.75">
      <c r="A2381" s="8"/>
      <c r="B2381" s="19"/>
      <c r="C2381" s="22"/>
      <c r="D2381" s="10"/>
      <c r="E2381" s="11"/>
      <c r="F2381" s="23"/>
      <c r="G2381" s="23"/>
      <c r="H2381" s="12"/>
      <c r="I2381" s="12"/>
      <c r="J2381" s="13"/>
      <c r="K2381" s="14"/>
      <c r="L2381" s="15"/>
      <c r="M2381" s="16"/>
      <c r="N2381" s="16"/>
      <c r="O2381" s="12"/>
      <c r="P2381" s="12"/>
      <c r="Q2381" s="12"/>
      <c r="R2381" s="18" t="b">
        <v>0</v>
      </c>
      <c r="S2381" s="18" t="b">
        <v>0</v>
      </c>
      <c r="T2381" s="18" t="b">
        <v>0</v>
      </c>
      <c r="U2381" s="18" t="b">
        <v>0</v>
      </c>
    </row>
    <row r="2382" spans="1:21" ht="12.75">
      <c r="A2382" s="8"/>
      <c r="B2382" s="19"/>
      <c r="C2382" s="22"/>
      <c r="D2382" s="10"/>
      <c r="E2382" s="11"/>
      <c r="F2382" s="23"/>
      <c r="G2382" s="23"/>
      <c r="H2382" s="12"/>
      <c r="I2382" s="12"/>
      <c r="J2382" s="13"/>
      <c r="K2382" s="14"/>
      <c r="L2382" s="15"/>
      <c r="M2382" s="16"/>
      <c r="N2382" s="16"/>
      <c r="O2382" s="12"/>
      <c r="P2382" s="12"/>
      <c r="Q2382" s="12"/>
      <c r="R2382" s="18" t="b">
        <v>0</v>
      </c>
      <c r="S2382" s="18" t="b">
        <v>0</v>
      </c>
      <c r="T2382" s="18" t="b">
        <v>0</v>
      </c>
      <c r="U2382" s="18" t="b">
        <v>0</v>
      </c>
    </row>
    <row r="2383" spans="1:21" ht="12.75">
      <c r="A2383" s="8"/>
      <c r="B2383" s="19"/>
      <c r="C2383" s="22"/>
      <c r="D2383" s="10"/>
      <c r="E2383" s="11"/>
      <c r="F2383" s="23"/>
      <c r="G2383" s="23"/>
      <c r="H2383" s="12"/>
      <c r="I2383" s="12"/>
      <c r="J2383" s="13"/>
      <c r="K2383" s="14"/>
      <c r="L2383" s="15"/>
      <c r="M2383" s="16"/>
      <c r="N2383" s="16"/>
      <c r="O2383" s="12"/>
      <c r="P2383" s="12"/>
      <c r="Q2383" s="12"/>
      <c r="R2383" s="18" t="b">
        <v>0</v>
      </c>
      <c r="S2383" s="18" t="b">
        <v>0</v>
      </c>
      <c r="T2383" s="18" t="b">
        <v>0</v>
      </c>
      <c r="U2383" s="18" t="b">
        <v>0</v>
      </c>
    </row>
    <row r="2384" spans="1:21" ht="12.75">
      <c r="A2384" s="8"/>
      <c r="B2384" s="19"/>
      <c r="C2384" s="22"/>
      <c r="D2384" s="10"/>
      <c r="E2384" s="11"/>
      <c r="F2384" s="23"/>
      <c r="G2384" s="23"/>
      <c r="H2384" s="12"/>
      <c r="I2384" s="12"/>
      <c r="J2384" s="13"/>
      <c r="K2384" s="14"/>
      <c r="L2384" s="15"/>
      <c r="M2384" s="16"/>
      <c r="N2384" s="16"/>
      <c r="O2384" s="12"/>
      <c r="P2384" s="12"/>
      <c r="Q2384" s="12"/>
      <c r="R2384" s="18" t="b">
        <v>0</v>
      </c>
      <c r="S2384" s="18" t="b">
        <v>0</v>
      </c>
      <c r="T2384" s="18" t="b">
        <v>0</v>
      </c>
      <c r="U2384" s="18" t="b">
        <v>0</v>
      </c>
    </row>
    <row r="2385" spans="1:21" ht="12.75">
      <c r="A2385" s="8"/>
      <c r="B2385" s="19"/>
      <c r="C2385" s="22"/>
      <c r="D2385" s="10"/>
      <c r="E2385" s="11"/>
      <c r="F2385" s="23"/>
      <c r="G2385" s="23"/>
      <c r="H2385" s="12"/>
      <c r="I2385" s="12"/>
      <c r="J2385" s="13"/>
      <c r="K2385" s="14"/>
      <c r="L2385" s="15"/>
      <c r="M2385" s="16"/>
      <c r="N2385" s="16"/>
      <c r="O2385" s="12"/>
      <c r="P2385" s="12"/>
      <c r="Q2385" s="12"/>
      <c r="R2385" s="18" t="b">
        <v>0</v>
      </c>
      <c r="S2385" s="18" t="b">
        <v>0</v>
      </c>
      <c r="T2385" s="18" t="b">
        <v>0</v>
      </c>
      <c r="U2385" s="18" t="b">
        <v>0</v>
      </c>
    </row>
    <row r="2386" spans="1:21" ht="12.75">
      <c r="A2386" s="8"/>
      <c r="B2386" s="19"/>
      <c r="C2386" s="22"/>
      <c r="D2386" s="10"/>
      <c r="E2386" s="11"/>
      <c r="F2386" s="23"/>
      <c r="G2386" s="23"/>
      <c r="H2386" s="12"/>
      <c r="I2386" s="12"/>
      <c r="J2386" s="13"/>
      <c r="K2386" s="14"/>
      <c r="L2386" s="15"/>
      <c r="M2386" s="16"/>
      <c r="N2386" s="16"/>
      <c r="O2386" s="12"/>
      <c r="P2386" s="12"/>
      <c r="Q2386" s="12"/>
      <c r="R2386" s="18" t="b">
        <v>0</v>
      </c>
      <c r="S2386" s="18" t="b">
        <v>0</v>
      </c>
      <c r="T2386" s="18" t="b">
        <v>0</v>
      </c>
      <c r="U2386" s="18" t="b">
        <v>0</v>
      </c>
    </row>
    <row r="2387" spans="1:21" ht="12.75">
      <c r="A2387" s="8"/>
      <c r="B2387" s="19"/>
      <c r="C2387" s="22"/>
      <c r="D2387" s="10"/>
      <c r="E2387" s="11"/>
      <c r="F2387" s="23"/>
      <c r="G2387" s="23"/>
      <c r="H2387" s="12"/>
      <c r="I2387" s="12"/>
      <c r="J2387" s="13"/>
      <c r="K2387" s="14"/>
      <c r="L2387" s="15"/>
      <c r="M2387" s="16"/>
      <c r="N2387" s="16"/>
      <c r="O2387" s="12"/>
      <c r="P2387" s="12"/>
      <c r="Q2387" s="12"/>
      <c r="R2387" s="18" t="b">
        <v>0</v>
      </c>
      <c r="S2387" s="18" t="b">
        <v>0</v>
      </c>
      <c r="T2387" s="18" t="b">
        <v>0</v>
      </c>
      <c r="U2387" s="18" t="b">
        <v>0</v>
      </c>
    </row>
    <row r="2388" spans="1:21" ht="12.75">
      <c r="A2388" s="8"/>
      <c r="B2388" s="19"/>
      <c r="C2388" s="22"/>
      <c r="D2388" s="10"/>
      <c r="E2388" s="11"/>
      <c r="F2388" s="23"/>
      <c r="G2388" s="23"/>
      <c r="H2388" s="12"/>
      <c r="I2388" s="12"/>
      <c r="J2388" s="13"/>
      <c r="K2388" s="14"/>
      <c r="L2388" s="15"/>
      <c r="M2388" s="16"/>
      <c r="N2388" s="16"/>
      <c r="O2388" s="12"/>
      <c r="P2388" s="12"/>
      <c r="Q2388" s="12"/>
      <c r="R2388" s="18" t="b">
        <v>0</v>
      </c>
      <c r="S2388" s="18" t="b">
        <v>0</v>
      </c>
      <c r="T2388" s="18" t="b">
        <v>0</v>
      </c>
      <c r="U2388" s="18" t="b">
        <v>0</v>
      </c>
    </row>
    <row r="2389" spans="1:21" ht="12.75">
      <c r="A2389" s="8"/>
      <c r="B2389" s="19"/>
      <c r="C2389" s="22"/>
      <c r="D2389" s="10"/>
      <c r="E2389" s="11"/>
      <c r="F2389" s="23"/>
      <c r="G2389" s="23"/>
      <c r="H2389" s="12"/>
      <c r="I2389" s="12"/>
      <c r="J2389" s="13"/>
      <c r="K2389" s="14"/>
      <c r="L2389" s="15"/>
      <c r="M2389" s="16"/>
      <c r="N2389" s="16"/>
      <c r="O2389" s="12"/>
      <c r="P2389" s="12"/>
      <c r="Q2389" s="12"/>
      <c r="R2389" s="18" t="b">
        <v>0</v>
      </c>
      <c r="S2389" s="18" t="b">
        <v>0</v>
      </c>
      <c r="T2389" s="18" t="b">
        <v>0</v>
      </c>
      <c r="U2389" s="18" t="b">
        <v>0</v>
      </c>
    </row>
    <row r="2390" spans="1:21" ht="12.75">
      <c r="A2390" s="8"/>
      <c r="B2390" s="19"/>
      <c r="C2390" s="22"/>
      <c r="D2390" s="10"/>
      <c r="E2390" s="11"/>
      <c r="F2390" s="23"/>
      <c r="G2390" s="23"/>
      <c r="H2390" s="12"/>
      <c r="I2390" s="12"/>
      <c r="J2390" s="13"/>
      <c r="K2390" s="14"/>
      <c r="L2390" s="15"/>
      <c r="M2390" s="16"/>
      <c r="N2390" s="16"/>
      <c r="O2390" s="12"/>
      <c r="P2390" s="12"/>
      <c r="Q2390" s="12"/>
      <c r="R2390" s="18" t="b">
        <v>0</v>
      </c>
      <c r="S2390" s="18" t="b">
        <v>0</v>
      </c>
      <c r="T2390" s="18" t="b">
        <v>0</v>
      </c>
      <c r="U2390" s="18" t="b">
        <v>0</v>
      </c>
    </row>
    <row r="2391" spans="1:21" ht="12.75">
      <c r="A2391" s="8"/>
      <c r="B2391" s="19"/>
      <c r="C2391" s="22"/>
      <c r="D2391" s="10"/>
      <c r="E2391" s="11"/>
      <c r="F2391" s="23"/>
      <c r="G2391" s="23"/>
      <c r="H2391" s="12"/>
      <c r="I2391" s="12"/>
      <c r="J2391" s="13"/>
      <c r="K2391" s="14"/>
      <c r="L2391" s="15"/>
      <c r="M2391" s="16"/>
      <c r="N2391" s="16"/>
      <c r="O2391" s="12"/>
      <c r="P2391" s="12"/>
      <c r="Q2391" s="12"/>
      <c r="R2391" s="18" t="b">
        <v>0</v>
      </c>
      <c r="S2391" s="18" t="b">
        <v>0</v>
      </c>
      <c r="T2391" s="18" t="b">
        <v>0</v>
      </c>
      <c r="U2391" s="18" t="b">
        <v>0</v>
      </c>
    </row>
    <row r="2392" spans="1:21" ht="12.75">
      <c r="A2392" s="8"/>
      <c r="B2392" s="19"/>
      <c r="C2392" s="22"/>
      <c r="D2392" s="10"/>
      <c r="E2392" s="11"/>
      <c r="F2392" s="23"/>
      <c r="G2392" s="23"/>
      <c r="H2392" s="12"/>
      <c r="I2392" s="12"/>
      <c r="J2392" s="13"/>
      <c r="K2392" s="14"/>
      <c r="L2392" s="15"/>
      <c r="M2392" s="16"/>
      <c r="N2392" s="16"/>
      <c r="O2392" s="12"/>
      <c r="P2392" s="12"/>
      <c r="Q2392" s="12"/>
      <c r="R2392" s="18" t="b">
        <v>0</v>
      </c>
      <c r="S2392" s="18" t="b">
        <v>0</v>
      </c>
      <c r="T2392" s="18" t="b">
        <v>0</v>
      </c>
      <c r="U2392" s="18" t="b">
        <v>0</v>
      </c>
    </row>
    <row r="2393" spans="1:21" ht="12.75">
      <c r="A2393" s="8"/>
      <c r="B2393" s="19"/>
      <c r="C2393" s="22"/>
      <c r="D2393" s="10"/>
      <c r="E2393" s="11"/>
      <c r="F2393" s="23"/>
      <c r="G2393" s="23"/>
      <c r="H2393" s="12"/>
      <c r="I2393" s="12"/>
      <c r="J2393" s="13"/>
      <c r="K2393" s="14"/>
      <c r="L2393" s="15"/>
      <c r="M2393" s="16"/>
      <c r="N2393" s="16"/>
      <c r="O2393" s="12"/>
      <c r="P2393" s="12"/>
      <c r="Q2393" s="12"/>
      <c r="R2393" s="18" t="b">
        <v>0</v>
      </c>
      <c r="S2393" s="18" t="b">
        <v>0</v>
      </c>
      <c r="T2393" s="18" t="b">
        <v>0</v>
      </c>
      <c r="U2393" s="18" t="b">
        <v>0</v>
      </c>
    </row>
    <row r="2394" spans="1:21" ht="12.75">
      <c r="A2394" s="8"/>
      <c r="B2394" s="19"/>
      <c r="C2394" s="22"/>
      <c r="D2394" s="10"/>
      <c r="E2394" s="11"/>
      <c r="F2394" s="23"/>
      <c r="G2394" s="23"/>
      <c r="H2394" s="12"/>
      <c r="I2394" s="12"/>
      <c r="J2394" s="13"/>
      <c r="K2394" s="14"/>
      <c r="L2394" s="15"/>
      <c r="M2394" s="16"/>
      <c r="N2394" s="16"/>
      <c r="O2394" s="12"/>
      <c r="P2394" s="12"/>
      <c r="Q2394" s="12"/>
      <c r="R2394" s="18" t="b">
        <v>0</v>
      </c>
      <c r="S2394" s="18" t="b">
        <v>0</v>
      </c>
      <c r="T2394" s="18" t="b">
        <v>0</v>
      </c>
      <c r="U2394" s="18" t="b">
        <v>0</v>
      </c>
    </row>
    <row r="2395" spans="1:21" ht="12.75">
      <c r="A2395" s="8"/>
      <c r="B2395" s="19"/>
      <c r="C2395" s="22"/>
      <c r="D2395" s="10"/>
      <c r="E2395" s="11"/>
      <c r="F2395" s="23"/>
      <c r="G2395" s="23"/>
      <c r="H2395" s="12"/>
      <c r="I2395" s="12"/>
      <c r="J2395" s="13"/>
      <c r="K2395" s="14"/>
      <c r="L2395" s="15"/>
      <c r="M2395" s="16"/>
      <c r="N2395" s="16"/>
      <c r="O2395" s="12"/>
      <c r="P2395" s="12"/>
      <c r="Q2395" s="12"/>
      <c r="R2395" s="18" t="b">
        <v>0</v>
      </c>
      <c r="S2395" s="18" t="b">
        <v>0</v>
      </c>
      <c r="T2395" s="18" t="b">
        <v>0</v>
      </c>
      <c r="U2395" s="18" t="b">
        <v>0</v>
      </c>
    </row>
    <row r="2396" spans="1:21" ht="12.75">
      <c r="A2396" s="8"/>
      <c r="B2396" s="19"/>
      <c r="C2396" s="22"/>
      <c r="D2396" s="10"/>
      <c r="E2396" s="11"/>
      <c r="F2396" s="23"/>
      <c r="G2396" s="23"/>
      <c r="H2396" s="12"/>
      <c r="I2396" s="12"/>
      <c r="J2396" s="13"/>
      <c r="K2396" s="14"/>
      <c r="L2396" s="15"/>
      <c r="M2396" s="16"/>
      <c r="N2396" s="16"/>
      <c r="O2396" s="12"/>
      <c r="P2396" s="12"/>
      <c r="Q2396" s="12"/>
      <c r="R2396" s="18" t="b">
        <v>0</v>
      </c>
      <c r="S2396" s="18" t="b">
        <v>0</v>
      </c>
      <c r="T2396" s="18" t="b">
        <v>0</v>
      </c>
      <c r="U2396" s="18" t="b">
        <v>0</v>
      </c>
    </row>
    <row r="2397" spans="1:21" ht="12.75">
      <c r="A2397" s="8"/>
      <c r="B2397" s="19"/>
      <c r="C2397" s="22"/>
      <c r="D2397" s="10"/>
      <c r="E2397" s="11"/>
      <c r="F2397" s="23"/>
      <c r="G2397" s="23"/>
      <c r="H2397" s="12"/>
      <c r="I2397" s="12"/>
      <c r="J2397" s="13"/>
      <c r="K2397" s="14"/>
      <c r="L2397" s="15"/>
      <c r="M2397" s="16"/>
      <c r="N2397" s="16"/>
      <c r="O2397" s="12"/>
      <c r="P2397" s="12"/>
      <c r="Q2397" s="12"/>
      <c r="R2397" s="18" t="b">
        <v>0</v>
      </c>
      <c r="S2397" s="18" t="b">
        <v>0</v>
      </c>
      <c r="T2397" s="18" t="b">
        <v>0</v>
      </c>
      <c r="U2397" s="18" t="b">
        <v>0</v>
      </c>
    </row>
    <row r="2398" spans="1:21" ht="12.75">
      <c r="A2398" s="8"/>
      <c r="B2398" s="19"/>
      <c r="C2398" s="22"/>
      <c r="D2398" s="10"/>
      <c r="E2398" s="11"/>
      <c r="F2398" s="23"/>
      <c r="G2398" s="23"/>
      <c r="H2398" s="12"/>
      <c r="I2398" s="12"/>
      <c r="J2398" s="13"/>
      <c r="K2398" s="14"/>
      <c r="L2398" s="15"/>
      <c r="M2398" s="16"/>
      <c r="N2398" s="16"/>
      <c r="O2398" s="12"/>
      <c r="P2398" s="12"/>
      <c r="Q2398" s="12"/>
      <c r="R2398" s="18" t="b">
        <v>0</v>
      </c>
      <c r="S2398" s="18" t="b">
        <v>0</v>
      </c>
      <c r="T2398" s="18" t="b">
        <v>0</v>
      </c>
      <c r="U2398" s="18" t="b">
        <v>0</v>
      </c>
    </row>
    <row r="2399" spans="1:21" ht="12.75">
      <c r="A2399" s="8"/>
      <c r="B2399" s="19"/>
      <c r="C2399" s="22"/>
      <c r="D2399" s="10"/>
      <c r="E2399" s="11"/>
      <c r="F2399" s="23"/>
      <c r="G2399" s="23"/>
      <c r="H2399" s="12"/>
      <c r="I2399" s="12"/>
      <c r="J2399" s="13"/>
      <c r="K2399" s="14"/>
      <c r="L2399" s="15"/>
      <c r="M2399" s="16"/>
      <c r="N2399" s="16"/>
      <c r="O2399" s="12"/>
      <c r="P2399" s="12"/>
      <c r="Q2399" s="12"/>
      <c r="R2399" s="18" t="b">
        <v>0</v>
      </c>
      <c r="S2399" s="18" t="b">
        <v>0</v>
      </c>
      <c r="T2399" s="18" t="b">
        <v>0</v>
      </c>
      <c r="U2399" s="18" t="b">
        <v>0</v>
      </c>
    </row>
    <row r="2400" spans="1:21" ht="12.75">
      <c r="A2400" s="8"/>
      <c r="B2400" s="19"/>
      <c r="C2400" s="22"/>
      <c r="D2400" s="10"/>
      <c r="E2400" s="11"/>
      <c r="F2400" s="23"/>
      <c r="G2400" s="23"/>
      <c r="H2400" s="12"/>
      <c r="I2400" s="12"/>
      <c r="J2400" s="13"/>
      <c r="K2400" s="14"/>
      <c r="L2400" s="15"/>
      <c r="M2400" s="16"/>
      <c r="N2400" s="16"/>
      <c r="O2400" s="12"/>
      <c r="P2400" s="12"/>
      <c r="Q2400" s="12"/>
      <c r="R2400" s="18" t="b">
        <v>0</v>
      </c>
      <c r="S2400" s="18" t="b">
        <v>0</v>
      </c>
      <c r="T2400" s="18" t="b">
        <v>0</v>
      </c>
      <c r="U2400" s="18" t="b">
        <v>0</v>
      </c>
    </row>
    <row r="2401" spans="1:21" ht="12.75">
      <c r="A2401" s="8"/>
      <c r="B2401" s="19"/>
      <c r="C2401" s="22"/>
      <c r="D2401" s="10"/>
      <c r="E2401" s="11"/>
      <c r="F2401" s="23"/>
      <c r="G2401" s="23"/>
      <c r="H2401" s="12"/>
      <c r="I2401" s="12"/>
      <c r="J2401" s="13"/>
      <c r="K2401" s="14"/>
      <c r="L2401" s="15"/>
      <c r="M2401" s="16"/>
      <c r="N2401" s="16"/>
      <c r="O2401" s="12"/>
      <c r="P2401" s="12"/>
      <c r="Q2401" s="12"/>
      <c r="R2401" s="18" t="b">
        <v>0</v>
      </c>
      <c r="S2401" s="18" t="b">
        <v>0</v>
      </c>
      <c r="T2401" s="18" t="b">
        <v>0</v>
      </c>
      <c r="U2401" s="18" t="b">
        <v>0</v>
      </c>
    </row>
    <row r="2402" spans="1:21" ht="12.75">
      <c r="A2402" s="8"/>
      <c r="B2402" s="19"/>
      <c r="C2402" s="22"/>
      <c r="D2402" s="10"/>
      <c r="E2402" s="11"/>
      <c r="F2402" s="23"/>
      <c r="G2402" s="23"/>
      <c r="H2402" s="12"/>
      <c r="I2402" s="12"/>
      <c r="J2402" s="13"/>
      <c r="K2402" s="14"/>
      <c r="L2402" s="15"/>
      <c r="M2402" s="16"/>
      <c r="N2402" s="16"/>
      <c r="O2402" s="12"/>
      <c r="P2402" s="12"/>
      <c r="Q2402" s="12"/>
      <c r="R2402" s="18" t="b">
        <v>0</v>
      </c>
      <c r="S2402" s="18" t="b">
        <v>0</v>
      </c>
      <c r="T2402" s="18" t="b">
        <v>0</v>
      </c>
      <c r="U2402" s="18" t="b">
        <v>0</v>
      </c>
    </row>
    <row r="2403" spans="1:21" ht="12.75">
      <c r="A2403" s="8"/>
      <c r="B2403" s="19"/>
      <c r="C2403" s="22"/>
      <c r="D2403" s="10"/>
      <c r="E2403" s="11"/>
      <c r="F2403" s="23"/>
      <c r="G2403" s="23"/>
      <c r="H2403" s="12"/>
      <c r="I2403" s="12"/>
      <c r="J2403" s="13"/>
      <c r="K2403" s="14"/>
      <c r="L2403" s="15"/>
      <c r="M2403" s="16"/>
      <c r="N2403" s="16"/>
      <c r="O2403" s="12"/>
      <c r="P2403" s="12"/>
      <c r="Q2403" s="12"/>
      <c r="R2403" s="18" t="b">
        <v>0</v>
      </c>
      <c r="S2403" s="18" t="b">
        <v>0</v>
      </c>
      <c r="T2403" s="18" t="b">
        <v>0</v>
      </c>
      <c r="U2403" s="18" t="b">
        <v>0</v>
      </c>
    </row>
    <row r="2404" spans="1:21" ht="12.75">
      <c r="A2404" s="8"/>
      <c r="B2404" s="19"/>
      <c r="C2404" s="22"/>
      <c r="D2404" s="10"/>
      <c r="E2404" s="11"/>
      <c r="F2404" s="23"/>
      <c r="G2404" s="23"/>
      <c r="H2404" s="12"/>
      <c r="I2404" s="12"/>
      <c r="J2404" s="13"/>
      <c r="K2404" s="14"/>
      <c r="L2404" s="15"/>
      <c r="M2404" s="16"/>
      <c r="N2404" s="16"/>
      <c r="O2404" s="12"/>
      <c r="P2404" s="12"/>
      <c r="Q2404" s="12"/>
      <c r="R2404" s="18" t="b">
        <v>0</v>
      </c>
      <c r="S2404" s="18" t="b">
        <v>0</v>
      </c>
      <c r="T2404" s="18" t="b">
        <v>0</v>
      </c>
      <c r="U2404" s="18" t="b">
        <v>0</v>
      </c>
    </row>
    <row r="2405" spans="1:21" ht="12.75">
      <c r="A2405" s="8"/>
      <c r="B2405" s="19"/>
      <c r="C2405" s="22"/>
      <c r="D2405" s="10"/>
      <c r="E2405" s="11"/>
      <c r="F2405" s="23"/>
      <c r="G2405" s="23"/>
      <c r="H2405" s="12"/>
      <c r="I2405" s="12"/>
      <c r="J2405" s="13"/>
      <c r="K2405" s="14"/>
      <c r="L2405" s="15"/>
      <c r="M2405" s="16"/>
      <c r="N2405" s="16"/>
      <c r="O2405" s="12"/>
      <c r="P2405" s="12"/>
      <c r="Q2405" s="12"/>
      <c r="R2405" s="18" t="b">
        <v>0</v>
      </c>
      <c r="S2405" s="18" t="b">
        <v>0</v>
      </c>
      <c r="T2405" s="18" t="b">
        <v>0</v>
      </c>
      <c r="U2405" s="18" t="b">
        <v>0</v>
      </c>
    </row>
    <row r="2406" spans="1:21" ht="12.75">
      <c r="A2406" s="8"/>
      <c r="B2406" s="19"/>
      <c r="C2406" s="22"/>
      <c r="D2406" s="10"/>
      <c r="E2406" s="11"/>
      <c r="F2406" s="23"/>
      <c r="G2406" s="23"/>
      <c r="H2406" s="12"/>
      <c r="I2406" s="12"/>
      <c r="J2406" s="13"/>
      <c r="K2406" s="14"/>
      <c r="L2406" s="15"/>
      <c r="M2406" s="16"/>
      <c r="N2406" s="16"/>
      <c r="O2406" s="12"/>
      <c r="P2406" s="12"/>
      <c r="Q2406" s="12"/>
      <c r="R2406" s="18" t="b">
        <v>0</v>
      </c>
      <c r="S2406" s="18" t="b">
        <v>0</v>
      </c>
      <c r="T2406" s="18" t="b">
        <v>0</v>
      </c>
      <c r="U2406" s="18" t="b">
        <v>0</v>
      </c>
    </row>
    <row r="2407" spans="1:21" ht="12.75">
      <c r="A2407" s="8"/>
      <c r="B2407" s="19"/>
      <c r="C2407" s="22"/>
      <c r="D2407" s="10"/>
      <c r="E2407" s="11"/>
      <c r="F2407" s="23"/>
      <c r="G2407" s="23"/>
      <c r="H2407" s="12"/>
      <c r="I2407" s="12"/>
      <c r="J2407" s="13"/>
      <c r="K2407" s="14"/>
      <c r="L2407" s="15"/>
      <c r="M2407" s="16"/>
      <c r="N2407" s="16"/>
      <c r="O2407" s="12"/>
      <c r="P2407" s="12"/>
      <c r="Q2407" s="12"/>
      <c r="R2407" s="18" t="b">
        <v>0</v>
      </c>
      <c r="S2407" s="18" t="b">
        <v>0</v>
      </c>
      <c r="T2407" s="18" t="b">
        <v>0</v>
      </c>
      <c r="U2407" s="18" t="b">
        <v>0</v>
      </c>
    </row>
    <row r="2408" spans="1:21" ht="12.75">
      <c r="A2408" s="8"/>
      <c r="B2408" s="19"/>
      <c r="C2408" s="22"/>
      <c r="D2408" s="10"/>
      <c r="E2408" s="11"/>
      <c r="F2408" s="23"/>
      <c r="G2408" s="23"/>
      <c r="H2408" s="12"/>
      <c r="I2408" s="12"/>
      <c r="J2408" s="13"/>
      <c r="K2408" s="14"/>
      <c r="L2408" s="15"/>
      <c r="M2408" s="16"/>
      <c r="N2408" s="16"/>
      <c r="O2408" s="12"/>
      <c r="P2408" s="12"/>
      <c r="Q2408" s="12"/>
      <c r="R2408" s="18" t="b">
        <v>0</v>
      </c>
      <c r="S2408" s="18" t="b">
        <v>0</v>
      </c>
      <c r="T2408" s="18" t="b">
        <v>0</v>
      </c>
      <c r="U2408" s="18" t="b">
        <v>0</v>
      </c>
    </row>
    <row r="2409" spans="1:21" ht="12.75">
      <c r="A2409" s="8"/>
      <c r="B2409" s="19"/>
      <c r="C2409" s="22"/>
      <c r="D2409" s="10"/>
      <c r="E2409" s="11"/>
      <c r="F2409" s="23"/>
      <c r="G2409" s="23"/>
      <c r="H2409" s="12"/>
      <c r="I2409" s="12"/>
      <c r="J2409" s="13"/>
      <c r="K2409" s="14"/>
      <c r="L2409" s="15"/>
      <c r="M2409" s="16"/>
      <c r="N2409" s="16"/>
      <c r="O2409" s="12"/>
      <c r="P2409" s="12"/>
      <c r="Q2409" s="12"/>
      <c r="R2409" s="18" t="b">
        <v>0</v>
      </c>
      <c r="S2409" s="18" t="b">
        <v>0</v>
      </c>
      <c r="T2409" s="18" t="b">
        <v>0</v>
      </c>
      <c r="U2409" s="18" t="b">
        <v>0</v>
      </c>
    </row>
    <row r="2410" spans="1:21" ht="12.75">
      <c r="A2410" s="8"/>
      <c r="B2410" s="19"/>
      <c r="C2410" s="22"/>
      <c r="D2410" s="10"/>
      <c r="E2410" s="11"/>
      <c r="F2410" s="23"/>
      <c r="G2410" s="23"/>
      <c r="H2410" s="12"/>
      <c r="I2410" s="12"/>
      <c r="J2410" s="13"/>
      <c r="K2410" s="14"/>
      <c r="L2410" s="15"/>
      <c r="M2410" s="16"/>
      <c r="N2410" s="16"/>
      <c r="O2410" s="12"/>
      <c r="P2410" s="12"/>
      <c r="Q2410" s="12"/>
      <c r="R2410" s="18" t="b">
        <v>0</v>
      </c>
      <c r="S2410" s="18" t="b">
        <v>0</v>
      </c>
      <c r="T2410" s="18" t="b">
        <v>0</v>
      </c>
      <c r="U2410" s="18" t="b">
        <v>0</v>
      </c>
    </row>
    <row r="2411" spans="1:21" ht="12.75">
      <c r="A2411" s="8"/>
      <c r="B2411" s="19"/>
      <c r="C2411" s="22"/>
      <c r="D2411" s="10"/>
      <c r="E2411" s="11"/>
      <c r="F2411" s="23"/>
      <c r="G2411" s="23"/>
      <c r="H2411" s="12"/>
      <c r="I2411" s="12"/>
      <c r="J2411" s="13"/>
      <c r="K2411" s="14"/>
      <c r="L2411" s="15"/>
      <c r="M2411" s="16"/>
      <c r="N2411" s="16"/>
      <c r="O2411" s="12"/>
      <c r="P2411" s="12"/>
      <c r="Q2411" s="12"/>
      <c r="R2411" s="18" t="b">
        <v>0</v>
      </c>
      <c r="S2411" s="18" t="b">
        <v>0</v>
      </c>
      <c r="T2411" s="18" t="b">
        <v>0</v>
      </c>
      <c r="U2411" s="18" t="b">
        <v>0</v>
      </c>
    </row>
    <row r="2412" spans="1:21" ht="12.75">
      <c r="A2412" s="8"/>
      <c r="B2412" s="19"/>
      <c r="C2412" s="22"/>
      <c r="D2412" s="10"/>
      <c r="E2412" s="11"/>
      <c r="F2412" s="23"/>
      <c r="G2412" s="23"/>
      <c r="H2412" s="12"/>
      <c r="I2412" s="12"/>
      <c r="J2412" s="13"/>
      <c r="K2412" s="14"/>
      <c r="L2412" s="15"/>
      <c r="M2412" s="16"/>
      <c r="N2412" s="16"/>
      <c r="O2412" s="12"/>
      <c r="P2412" s="12"/>
      <c r="Q2412" s="12"/>
      <c r="R2412" s="18" t="b">
        <v>0</v>
      </c>
      <c r="S2412" s="18" t="b">
        <v>0</v>
      </c>
      <c r="T2412" s="18" t="b">
        <v>0</v>
      </c>
      <c r="U2412" s="18" t="b">
        <v>0</v>
      </c>
    </row>
    <row r="2413" spans="1:21" ht="12.75">
      <c r="A2413" s="8"/>
      <c r="B2413" s="19"/>
      <c r="C2413" s="22"/>
      <c r="D2413" s="10"/>
      <c r="E2413" s="11"/>
      <c r="F2413" s="23"/>
      <c r="G2413" s="23"/>
      <c r="H2413" s="12"/>
      <c r="I2413" s="12"/>
      <c r="J2413" s="13"/>
      <c r="K2413" s="14"/>
      <c r="L2413" s="15"/>
      <c r="M2413" s="16"/>
      <c r="N2413" s="16"/>
      <c r="O2413" s="12"/>
      <c r="P2413" s="12"/>
      <c r="Q2413" s="12"/>
      <c r="R2413" s="18" t="b">
        <v>0</v>
      </c>
      <c r="S2413" s="18" t="b">
        <v>0</v>
      </c>
      <c r="T2413" s="18" t="b">
        <v>0</v>
      </c>
      <c r="U2413" s="18" t="b">
        <v>0</v>
      </c>
    </row>
    <row r="2414" spans="1:21" ht="12.75">
      <c r="A2414" s="8"/>
      <c r="B2414" s="19"/>
      <c r="C2414" s="22"/>
      <c r="D2414" s="10"/>
      <c r="E2414" s="11"/>
      <c r="F2414" s="23"/>
      <c r="G2414" s="23"/>
      <c r="H2414" s="12"/>
      <c r="I2414" s="12"/>
      <c r="J2414" s="13"/>
      <c r="K2414" s="14"/>
      <c r="L2414" s="15"/>
      <c r="M2414" s="16"/>
      <c r="N2414" s="16"/>
      <c r="O2414" s="12"/>
      <c r="P2414" s="12"/>
      <c r="Q2414" s="12"/>
      <c r="R2414" s="18" t="b">
        <v>0</v>
      </c>
      <c r="S2414" s="18" t="b">
        <v>0</v>
      </c>
      <c r="T2414" s="18" t="b">
        <v>0</v>
      </c>
      <c r="U2414" s="18" t="b">
        <v>0</v>
      </c>
    </row>
    <row r="2415" spans="1:21" ht="12.75">
      <c r="A2415" s="8"/>
      <c r="B2415" s="19"/>
      <c r="C2415" s="22"/>
      <c r="D2415" s="10"/>
      <c r="E2415" s="11"/>
      <c r="F2415" s="23"/>
      <c r="G2415" s="23"/>
      <c r="H2415" s="12"/>
      <c r="I2415" s="12"/>
      <c r="J2415" s="13"/>
      <c r="K2415" s="14"/>
      <c r="L2415" s="15"/>
      <c r="M2415" s="16"/>
      <c r="N2415" s="16"/>
      <c r="O2415" s="12"/>
      <c r="P2415" s="12"/>
      <c r="Q2415" s="12"/>
      <c r="R2415" s="18" t="b">
        <v>0</v>
      </c>
      <c r="S2415" s="18" t="b">
        <v>0</v>
      </c>
      <c r="T2415" s="18" t="b">
        <v>0</v>
      </c>
      <c r="U2415" s="18" t="b">
        <v>0</v>
      </c>
    </row>
    <row r="2416" spans="1:21" ht="12.75">
      <c r="A2416" s="8"/>
      <c r="B2416" s="19"/>
      <c r="C2416" s="22"/>
      <c r="D2416" s="10"/>
      <c r="E2416" s="11"/>
      <c r="F2416" s="23"/>
      <c r="G2416" s="23"/>
      <c r="H2416" s="12"/>
      <c r="I2416" s="12"/>
      <c r="J2416" s="13"/>
      <c r="K2416" s="14"/>
      <c r="L2416" s="15"/>
      <c r="M2416" s="16"/>
      <c r="N2416" s="16"/>
      <c r="O2416" s="12"/>
      <c r="P2416" s="12"/>
      <c r="Q2416" s="12"/>
      <c r="R2416" s="18" t="b">
        <v>0</v>
      </c>
      <c r="S2416" s="18" t="b">
        <v>0</v>
      </c>
      <c r="T2416" s="18" t="b">
        <v>0</v>
      </c>
      <c r="U2416" s="18" t="b">
        <v>0</v>
      </c>
    </row>
    <row r="2417" spans="1:21" ht="12.75">
      <c r="A2417" s="8"/>
      <c r="B2417" s="19"/>
      <c r="C2417" s="22"/>
      <c r="D2417" s="10"/>
      <c r="E2417" s="11"/>
      <c r="F2417" s="23"/>
      <c r="G2417" s="23"/>
      <c r="H2417" s="12"/>
      <c r="I2417" s="12"/>
      <c r="J2417" s="13"/>
      <c r="K2417" s="14"/>
      <c r="L2417" s="15"/>
      <c r="M2417" s="16"/>
      <c r="N2417" s="16"/>
      <c r="O2417" s="12"/>
      <c r="P2417" s="12"/>
      <c r="Q2417" s="12"/>
      <c r="R2417" s="18" t="b">
        <v>0</v>
      </c>
      <c r="S2417" s="18" t="b">
        <v>0</v>
      </c>
      <c r="T2417" s="18" t="b">
        <v>0</v>
      </c>
      <c r="U2417" s="18" t="b">
        <v>0</v>
      </c>
    </row>
    <row r="2418" spans="1:21" ht="12.75">
      <c r="A2418" s="8"/>
      <c r="B2418" s="19"/>
      <c r="C2418" s="22"/>
      <c r="D2418" s="10"/>
      <c r="E2418" s="11"/>
      <c r="F2418" s="23"/>
      <c r="G2418" s="23"/>
      <c r="H2418" s="12"/>
      <c r="I2418" s="12"/>
      <c r="J2418" s="13"/>
      <c r="K2418" s="14"/>
      <c r="L2418" s="15"/>
      <c r="M2418" s="16"/>
      <c r="N2418" s="16"/>
      <c r="O2418" s="12"/>
      <c r="P2418" s="12"/>
      <c r="Q2418" s="12"/>
      <c r="R2418" s="18" t="b">
        <v>0</v>
      </c>
      <c r="S2418" s="18" t="b">
        <v>0</v>
      </c>
      <c r="T2418" s="18" t="b">
        <v>0</v>
      </c>
      <c r="U2418" s="18" t="b">
        <v>0</v>
      </c>
    </row>
    <row r="2419" spans="1:21" ht="12.75">
      <c r="A2419" s="8"/>
      <c r="B2419" s="19"/>
      <c r="C2419" s="22"/>
      <c r="D2419" s="10"/>
      <c r="E2419" s="11"/>
      <c r="F2419" s="23"/>
      <c r="G2419" s="23"/>
      <c r="H2419" s="12"/>
      <c r="I2419" s="12"/>
      <c r="J2419" s="13"/>
      <c r="K2419" s="14"/>
      <c r="L2419" s="15"/>
      <c r="M2419" s="16"/>
      <c r="N2419" s="16"/>
      <c r="O2419" s="12"/>
      <c r="P2419" s="12"/>
      <c r="Q2419" s="12"/>
      <c r="R2419" s="18" t="b">
        <v>0</v>
      </c>
      <c r="S2419" s="18" t="b">
        <v>0</v>
      </c>
      <c r="T2419" s="18" t="b">
        <v>0</v>
      </c>
      <c r="U2419" s="18" t="b">
        <v>0</v>
      </c>
    </row>
    <row r="2420" spans="1:21" ht="12.75">
      <c r="A2420" s="8"/>
      <c r="B2420" s="19"/>
      <c r="C2420" s="22"/>
      <c r="D2420" s="10"/>
      <c r="E2420" s="11"/>
      <c r="F2420" s="23"/>
      <c r="G2420" s="23"/>
      <c r="H2420" s="12"/>
      <c r="I2420" s="12"/>
      <c r="J2420" s="13"/>
      <c r="K2420" s="14"/>
      <c r="L2420" s="15"/>
      <c r="M2420" s="16"/>
      <c r="N2420" s="16"/>
      <c r="O2420" s="12"/>
      <c r="P2420" s="12"/>
      <c r="Q2420" s="12"/>
      <c r="R2420" s="18" t="b">
        <v>0</v>
      </c>
      <c r="S2420" s="18" t="b">
        <v>0</v>
      </c>
      <c r="T2420" s="18" t="b">
        <v>0</v>
      </c>
      <c r="U2420" s="18" t="b">
        <v>0</v>
      </c>
    </row>
    <row r="2421" spans="1:21" ht="12.75">
      <c r="A2421" s="8"/>
      <c r="B2421" s="19"/>
      <c r="C2421" s="22"/>
      <c r="D2421" s="10"/>
      <c r="E2421" s="11"/>
      <c r="F2421" s="23"/>
      <c r="G2421" s="23"/>
      <c r="H2421" s="12"/>
      <c r="I2421" s="12"/>
      <c r="J2421" s="13"/>
      <c r="K2421" s="14"/>
      <c r="L2421" s="15"/>
      <c r="M2421" s="16"/>
      <c r="N2421" s="16"/>
      <c r="O2421" s="12"/>
      <c r="P2421" s="12"/>
      <c r="Q2421" s="12"/>
      <c r="R2421" s="18" t="b">
        <v>0</v>
      </c>
      <c r="S2421" s="18" t="b">
        <v>0</v>
      </c>
      <c r="T2421" s="18" t="b">
        <v>0</v>
      </c>
      <c r="U2421" s="18" t="b">
        <v>0</v>
      </c>
    </row>
    <row r="2422" spans="1:21" ht="12.75">
      <c r="A2422" s="8"/>
      <c r="B2422" s="19"/>
      <c r="C2422" s="22"/>
      <c r="D2422" s="10"/>
      <c r="E2422" s="11"/>
      <c r="F2422" s="23"/>
      <c r="G2422" s="23"/>
      <c r="H2422" s="12"/>
      <c r="I2422" s="12"/>
      <c r="J2422" s="13"/>
      <c r="K2422" s="14"/>
      <c r="L2422" s="15"/>
      <c r="M2422" s="16"/>
      <c r="N2422" s="16"/>
      <c r="O2422" s="12"/>
      <c r="P2422" s="12"/>
      <c r="Q2422" s="12"/>
      <c r="R2422" s="18" t="b">
        <v>0</v>
      </c>
      <c r="S2422" s="18" t="b">
        <v>0</v>
      </c>
      <c r="T2422" s="18" t="b">
        <v>0</v>
      </c>
      <c r="U2422" s="18" t="b">
        <v>0</v>
      </c>
    </row>
    <row r="2423" spans="1:21" ht="12.75">
      <c r="A2423" s="8"/>
      <c r="B2423" s="19"/>
      <c r="C2423" s="22"/>
      <c r="D2423" s="10"/>
      <c r="E2423" s="11"/>
      <c r="F2423" s="23"/>
      <c r="G2423" s="23"/>
      <c r="H2423" s="12"/>
      <c r="I2423" s="12"/>
      <c r="J2423" s="13"/>
      <c r="K2423" s="14"/>
      <c r="L2423" s="15"/>
      <c r="M2423" s="16"/>
      <c r="N2423" s="16"/>
      <c r="O2423" s="12"/>
      <c r="P2423" s="12"/>
      <c r="Q2423" s="12"/>
      <c r="R2423" s="18" t="b">
        <v>0</v>
      </c>
      <c r="S2423" s="18" t="b">
        <v>0</v>
      </c>
      <c r="T2423" s="18" t="b">
        <v>0</v>
      </c>
      <c r="U2423" s="18" t="b">
        <v>0</v>
      </c>
    </row>
    <row r="2424" spans="1:21" ht="12.75">
      <c r="A2424" s="8"/>
      <c r="B2424" s="19"/>
      <c r="C2424" s="22"/>
      <c r="D2424" s="10"/>
      <c r="E2424" s="11"/>
      <c r="F2424" s="23"/>
      <c r="G2424" s="23"/>
      <c r="H2424" s="12"/>
      <c r="I2424" s="12"/>
      <c r="J2424" s="13"/>
      <c r="K2424" s="14"/>
      <c r="L2424" s="15"/>
      <c r="M2424" s="16"/>
      <c r="N2424" s="16"/>
      <c r="O2424" s="12"/>
      <c r="P2424" s="12"/>
      <c r="Q2424" s="12"/>
      <c r="R2424" s="18" t="b">
        <v>0</v>
      </c>
      <c r="S2424" s="18" t="b">
        <v>0</v>
      </c>
      <c r="T2424" s="18" t="b">
        <v>0</v>
      </c>
      <c r="U2424" s="18" t="b">
        <v>0</v>
      </c>
    </row>
    <row r="2425" spans="1:21" ht="12.75">
      <c r="A2425" s="8"/>
      <c r="B2425" s="19"/>
      <c r="C2425" s="22"/>
      <c r="D2425" s="10"/>
      <c r="E2425" s="11"/>
      <c r="F2425" s="23"/>
      <c r="G2425" s="23"/>
      <c r="H2425" s="12"/>
      <c r="I2425" s="12"/>
      <c r="J2425" s="13"/>
      <c r="K2425" s="14"/>
      <c r="L2425" s="15"/>
      <c r="M2425" s="16"/>
      <c r="N2425" s="16"/>
      <c r="O2425" s="12"/>
      <c r="P2425" s="12"/>
      <c r="Q2425" s="12"/>
      <c r="R2425" s="18" t="b">
        <v>0</v>
      </c>
      <c r="S2425" s="18" t="b">
        <v>0</v>
      </c>
      <c r="T2425" s="18" t="b">
        <v>0</v>
      </c>
      <c r="U2425" s="18" t="b">
        <v>0</v>
      </c>
    </row>
    <row r="2426" spans="1:21" ht="12.75">
      <c r="A2426" s="8"/>
      <c r="B2426" s="19"/>
      <c r="C2426" s="22"/>
      <c r="D2426" s="10"/>
      <c r="E2426" s="11"/>
      <c r="F2426" s="23"/>
      <c r="G2426" s="23"/>
      <c r="H2426" s="12"/>
      <c r="I2426" s="12"/>
      <c r="J2426" s="13"/>
      <c r="K2426" s="14"/>
      <c r="L2426" s="15"/>
      <c r="M2426" s="16"/>
      <c r="N2426" s="16"/>
      <c r="O2426" s="12"/>
      <c r="P2426" s="12"/>
      <c r="Q2426" s="12"/>
      <c r="R2426" s="18" t="b">
        <v>0</v>
      </c>
      <c r="S2426" s="18" t="b">
        <v>0</v>
      </c>
      <c r="T2426" s="18" t="b">
        <v>0</v>
      </c>
      <c r="U2426" s="18" t="b">
        <v>0</v>
      </c>
    </row>
    <row r="2427" spans="1:21" ht="12.75">
      <c r="A2427" s="8"/>
      <c r="B2427" s="19"/>
      <c r="C2427" s="22"/>
      <c r="D2427" s="10"/>
      <c r="E2427" s="11"/>
      <c r="F2427" s="23"/>
      <c r="G2427" s="23"/>
      <c r="H2427" s="12"/>
      <c r="I2427" s="12"/>
      <c r="J2427" s="13"/>
      <c r="K2427" s="14"/>
      <c r="L2427" s="15"/>
      <c r="M2427" s="16"/>
      <c r="N2427" s="16"/>
      <c r="O2427" s="12"/>
      <c r="P2427" s="12"/>
      <c r="Q2427" s="12"/>
      <c r="R2427" s="18" t="b">
        <v>0</v>
      </c>
      <c r="S2427" s="18" t="b">
        <v>0</v>
      </c>
      <c r="T2427" s="18" t="b">
        <v>0</v>
      </c>
      <c r="U2427" s="18" t="b">
        <v>0</v>
      </c>
    </row>
    <row r="2428" spans="1:21" ht="12.75">
      <c r="A2428" s="8"/>
      <c r="B2428" s="19"/>
      <c r="C2428" s="22"/>
      <c r="D2428" s="10"/>
      <c r="E2428" s="11"/>
      <c r="F2428" s="23"/>
      <c r="G2428" s="23"/>
      <c r="H2428" s="12"/>
      <c r="I2428" s="12"/>
      <c r="J2428" s="13"/>
      <c r="K2428" s="14"/>
      <c r="L2428" s="15"/>
      <c r="M2428" s="16"/>
      <c r="N2428" s="16"/>
      <c r="O2428" s="12"/>
      <c r="P2428" s="12"/>
      <c r="Q2428" s="12"/>
      <c r="R2428" s="18" t="b">
        <v>0</v>
      </c>
      <c r="S2428" s="18" t="b">
        <v>0</v>
      </c>
      <c r="T2428" s="18" t="b">
        <v>0</v>
      </c>
      <c r="U2428" s="18" t="b">
        <v>0</v>
      </c>
    </row>
    <row r="2429" spans="1:21" ht="12.75">
      <c r="A2429" s="8"/>
      <c r="B2429" s="19"/>
      <c r="C2429" s="22"/>
      <c r="D2429" s="10"/>
      <c r="E2429" s="11"/>
      <c r="F2429" s="23"/>
      <c r="G2429" s="23"/>
      <c r="H2429" s="12"/>
      <c r="I2429" s="12"/>
      <c r="J2429" s="13"/>
      <c r="K2429" s="14"/>
      <c r="L2429" s="15"/>
      <c r="M2429" s="16"/>
      <c r="N2429" s="16"/>
      <c r="O2429" s="12"/>
      <c r="P2429" s="12"/>
      <c r="Q2429" s="12"/>
      <c r="R2429" s="18" t="b">
        <v>0</v>
      </c>
      <c r="S2429" s="18" t="b">
        <v>0</v>
      </c>
      <c r="T2429" s="18" t="b">
        <v>0</v>
      </c>
      <c r="U2429" s="18" t="b">
        <v>0</v>
      </c>
    </row>
    <row r="2430" spans="1:21" ht="12.75">
      <c r="A2430" s="8"/>
      <c r="B2430" s="19"/>
      <c r="C2430" s="22"/>
      <c r="D2430" s="10"/>
      <c r="E2430" s="11"/>
      <c r="F2430" s="23"/>
      <c r="G2430" s="23"/>
      <c r="H2430" s="12"/>
      <c r="I2430" s="12"/>
      <c r="J2430" s="13"/>
      <c r="K2430" s="14"/>
      <c r="L2430" s="15"/>
      <c r="M2430" s="16"/>
      <c r="N2430" s="16"/>
      <c r="O2430" s="12"/>
      <c r="P2430" s="12"/>
      <c r="Q2430" s="12"/>
      <c r="R2430" s="18" t="b">
        <v>0</v>
      </c>
      <c r="S2430" s="18" t="b">
        <v>0</v>
      </c>
      <c r="T2430" s="18" t="b">
        <v>0</v>
      </c>
      <c r="U2430" s="18" t="b">
        <v>0</v>
      </c>
    </row>
    <row r="2431" spans="1:21" ht="12.75">
      <c r="A2431" s="8"/>
      <c r="B2431" s="19"/>
      <c r="C2431" s="22"/>
      <c r="D2431" s="10"/>
      <c r="E2431" s="11"/>
      <c r="F2431" s="23"/>
      <c r="G2431" s="23"/>
      <c r="H2431" s="12"/>
      <c r="I2431" s="12"/>
      <c r="J2431" s="13"/>
      <c r="K2431" s="14"/>
      <c r="L2431" s="15"/>
      <c r="M2431" s="16"/>
      <c r="N2431" s="16"/>
      <c r="O2431" s="12"/>
      <c r="P2431" s="12"/>
      <c r="Q2431" s="12"/>
      <c r="R2431" s="18" t="b">
        <v>0</v>
      </c>
      <c r="S2431" s="18" t="b">
        <v>0</v>
      </c>
      <c r="T2431" s="18" t="b">
        <v>0</v>
      </c>
      <c r="U2431" s="18" t="b">
        <v>0</v>
      </c>
    </row>
    <row r="2432" spans="1:21" ht="12.75">
      <c r="A2432" s="8"/>
      <c r="B2432" s="19"/>
      <c r="C2432" s="22"/>
      <c r="D2432" s="10"/>
      <c r="E2432" s="11"/>
      <c r="F2432" s="23"/>
      <c r="G2432" s="23"/>
      <c r="H2432" s="12"/>
      <c r="I2432" s="12"/>
      <c r="J2432" s="13"/>
      <c r="K2432" s="14"/>
      <c r="L2432" s="15"/>
      <c r="M2432" s="16"/>
      <c r="N2432" s="16"/>
      <c r="O2432" s="12"/>
      <c r="P2432" s="12"/>
      <c r="Q2432" s="12"/>
      <c r="R2432" s="18" t="b">
        <v>0</v>
      </c>
      <c r="S2432" s="18" t="b">
        <v>0</v>
      </c>
      <c r="T2432" s="18" t="b">
        <v>0</v>
      </c>
      <c r="U2432" s="18" t="b">
        <v>0</v>
      </c>
    </row>
    <row r="2433" spans="1:21" ht="12.75">
      <c r="A2433" s="8"/>
      <c r="B2433" s="19"/>
      <c r="C2433" s="22"/>
      <c r="D2433" s="10"/>
      <c r="E2433" s="11"/>
      <c r="F2433" s="23"/>
      <c r="G2433" s="23"/>
      <c r="H2433" s="12"/>
      <c r="I2433" s="12"/>
      <c r="J2433" s="13"/>
      <c r="K2433" s="14"/>
      <c r="L2433" s="15"/>
      <c r="M2433" s="16"/>
      <c r="N2433" s="16"/>
      <c r="O2433" s="12"/>
      <c r="P2433" s="12"/>
      <c r="Q2433" s="12"/>
      <c r="R2433" s="18" t="b">
        <v>0</v>
      </c>
      <c r="S2433" s="18" t="b">
        <v>0</v>
      </c>
      <c r="T2433" s="18" t="b">
        <v>0</v>
      </c>
      <c r="U2433" s="18" t="b">
        <v>0</v>
      </c>
    </row>
    <row r="2434" spans="1:21" ht="12.75">
      <c r="A2434" s="8"/>
      <c r="B2434" s="19"/>
      <c r="C2434" s="22"/>
      <c r="D2434" s="10"/>
      <c r="E2434" s="11"/>
      <c r="F2434" s="23"/>
      <c r="G2434" s="23"/>
      <c r="H2434" s="12"/>
      <c r="I2434" s="12"/>
      <c r="J2434" s="13"/>
      <c r="K2434" s="14"/>
      <c r="L2434" s="15"/>
      <c r="M2434" s="16"/>
      <c r="N2434" s="16"/>
      <c r="O2434" s="12"/>
      <c r="P2434" s="12"/>
      <c r="Q2434" s="12"/>
      <c r="R2434" s="18" t="b">
        <v>0</v>
      </c>
      <c r="S2434" s="18" t="b">
        <v>0</v>
      </c>
      <c r="T2434" s="18" t="b">
        <v>0</v>
      </c>
      <c r="U2434" s="18" t="b">
        <v>0</v>
      </c>
    </row>
    <row r="2435" spans="1:21" ht="12.75">
      <c r="A2435" s="8"/>
      <c r="B2435" s="19"/>
      <c r="C2435" s="22"/>
      <c r="D2435" s="10"/>
      <c r="E2435" s="11"/>
      <c r="F2435" s="23"/>
      <c r="G2435" s="23"/>
      <c r="H2435" s="12"/>
      <c r="I2435" s="12"/>
      <c r="J2435" s="13"/>
      <c r="K2435" s="14"/>
      <c r="L2435" s="15"/>
      <c r="M2435" s="16"/>
      <c r="N2435" s="16"/>
      <c r="O2435" s="12"/>
      <c r="P2435" s="12"/>
      <c r="Q2435" s="12"/>
      <c r="R2435" s="18" t="b">
        <v>0</v>
      </c>
      <c r="S2435" s="18" t="b">
        <v>0</v>
      </c>
      <c r="T2435" s="18" t="b">
        <v>0</v>
      </c>
      <c r="U2435" s="18" t="b">
        <v>0</v>
      </c>
    </row>
    <row r="2436" spans="1:21" ht="12.75">
      <c r="A2436" s="8"/>
      <c r="B2436" s="19"/>
      <c r="C2436" s="22"/>
      <c r="D2436" s="10"/>
      <c r="E2436" s="11"/>
      <c r="F2436" s="23"/>
      <c r="G2436" s="23"/>
      <c r="H2436" s="12"/>
      <c r="I2436" s="12"/>
      <c r="J2436" s="13"/>
      <c r="K2436" s="14"/>
      <c r="L2436" s="15"/>
      <c r="M2436" s="16"/>
      <c r="N2436" s="16"/>
      <c r="O2436" s="12"/>
      <c r="P2436" s="12"/>
      <c r="Q2436" s="12"/>
      <c r="R2436" s="18" t="b">
        <v>0</v>
      </c>
      <c r="S2436" s="18" t="b">
        <v>0</v>
      </c>
      <c r="T2436" s="18" t="b">
        <v>0</v>
      </c>
      <c r="U2436" s="18" t="b">
        <v>0</v>
      </c>
    </row>
    <row r="2437" spans="1:21" ht="12.75">
      <c r="A2437" s="8"/>
      <c r="B2437" s="19"/>
      <c r="C2437" s="22"/>
      <c r="D2437" s="10"/>
      <c r="E2437" s="11"/>
      <c r="F2437" s="23"/>
      <c r="G2437" s="23"/>
      <c r="H2437" s="12"/>
      <c r="I2437" s="12"/>
      <c r="J2437" s="13"/>
      <c r="K2437" s="14"/>
      <c r="L2437" s="15"/>
      <c r="M2437" s="16"/>
      <c r="N2437" s="16"/>
      <c r="O2437" s="12"/>
      <c r="P2437" s="12"/>
      <c r="Q2437" s="12"/>
      <c r="R2437" s="18" t="b">
        <v>0</v>
      </c>
      <c r="S2437" s="18" t="b">
        <v>0</v>
      </c>
      <c r="T2437" s="18" t="b">
        <v>0</v>
      </c>
      <c r="U2437" s="18" t="b">
        <v>0</v>
      </c>
    </row>
    <row r="2438" spans="1:21" ht="12.75">
      <c r="A2438" s="8"/>
      <c r="B2438" s="19"/>
      <c r="C2438" s="22"/>
      <c r="D2438" s="10"/>
      <c r="E2438" s="11"/>
      <c r="F2438" s="23"/>
      <c r="G2438" s="23"/>
      <c r="H2438" s="12"/>
      <c r="I2438" s="12"/>
      <c r="J2438" s="13"/>
      <c r="K2438" s="14"/>
      <c r="L2438" s="15"/>
      <c r="M2438" s="16"/>
      <c r="N2438" s="16"/>
      <c r="O2438" s="12"/>
      <c r="P2438" s="12"/>
      <c r="Q2438" s="12"/>
      <c r="R2438" s="18" t="b">
        <v>0</v>
      </c>
      <c r="S2438" s="18" t="b">
        <v>0</v>
      </c>
      <c r="T2438" s="18" t="b">
        <v>0</v>
      </c>
      <c r="U2438" s="18" t="b">
        <v>0</v>
      </c>
    </row>
    <row r="2439" spans="1:21" ht="12.75">
      <c r="A2439" s="8"/>
      <c r="B2439" s="19"/>
      <c r="C2439" s="22"/>
      <c r="D2439" s="10"/>
      <c r="E2439" s="11"/>
      <c r="F2439" s="23"/>
      <c r="G2439" s="23"/>
      <c r="H2439" s="12"/>
      <c r="I2439" s="12"/>
      <c r="J2439" s="13"/>
      <c r="K2439" s="14"/>
      <c r="L2439" s="15"/>
      <c r="M2439" s="16"/>
      <c r="N2439" s="16"/>
      <c r="O2439" s="12"/>
      <c r="P2439" s="12"/>
      <c r="Q2439" s="12"/>
      <c r="R2439" s="18" t="b">
        <v>0</v>
      </c>
      <c r="S2439" s="18" t="b">
        <v>0</v>
      </c>
      <c r="T2439" s="18" t="b">
        <v>0</v>
      </c>
      <c r="U2439" s="18" t="b">
        <v>0</v>
      </c>
    </row>
    <row r="2440" spans="1:21" ht="12.75">
      <c r="A2440" s="8"/>
      <c r="B2440" s="19"/>
      <c r="C2440" s="22"/>
      <c r="D2440" s="10"/>
      <c r="E2440" s="11"/>
      <c r="F2440" s="23"/>
      <c r="G2440" s="23"/>
      <c r="H2440" s="12"/>
      <c r="I2440" s="12"/>
      <c r="J2440" s="13"/>
      <c r="K2440" s="14"/>
      <c r="L2440" s="15"/>
      <c r="M2440" s="16"/>
      <c r="N2440" s="16"/>
      <c r="O2440" s="12"/>
      <c r="P2440" s="12"/>
      <c r="Q2440" s="12"/>
      <c r="R2440" s="18" t="b">
        <v>0</v>
      </c>
      <c r="S2440" s="18" t="b">
        <v>0</v>
      </c>
      <c r="T2440" s="18" t="b">
        <v>0</v>
      </c>
      <c r="U2440" s="18" t="b">
        <v>0</v>
      </c>
    </row>
    <row r="2441" spans="1:21" ht="12.75">
      <c r="A2441" s="8"/>
      <c r="B2441" s="19"/>
      <c r="C2441" s="22"/>
      <c r="D2441" s="10"/>
      <c r="E2441" s="11"/>
      <c r="F2441" s="23"/>
      <c r="G2441" s="23"/>
      <c r="H2441" s="12"/>
      <c r="I2441" s="12"/>
      <c r="J2441" s="13"/>
      <c r="K2441" s="14"/>
      <c r="L2441" s="15"/>
      <c r="M2441" s="16"/>
      <c r="N2441" s="16"/>
      <c r="O2441" s="12"/>
      <c r="P2441" s="12"/>
      <c r="Q2441" s="12"/>
      <c r="R2441" s="18" t="b">
        <v>0</v>
      </c>
      <c r="S2441" s="18" t="b">
        <v>0</v>
      </c>
      <c r="T2441" s="18" t="b">
        <v>0</v>
      </c>
      <c r="U2441" s="18" t="b">
        <v>0</v>
      </c>
    </row>
    <row r="2442" spans="1:21" ht="12.75">
      <c r="A2442" s="8"/>
      <c r="B2442" s="19"/>
      <c r="C2442" s="22"/>
      <c r="D2442" s="10"/>
      <c r="E2442" s="11"/>
      <c r="F2442" s="23"/>
      <c r="G2442" s="23"/>
      <c r="H2442" s="12"/>
      <c r="I2442" s="12"/>
      <c r="J2442" s="13"/>
      <c r="K2442" s="14"/>
      <c r="L2442" s="15"/>
      <c r="M2442" s="16"/>
      <c r="N2442" s="16"/>
      <c r="O2442" s="12"/>
      <c r="P2442" s="12"/>
      <c r="Q2442" s="12"/>
      <c r="R2442" s="18" t="b">
        <v>0</v>
      </c>
      <c r="S2442" s="18" t="b">
        <v>0</v>
      </c>
      <c r="T2442" s="18" t="b">
        <v>0</v>
      </c>
      <c r="U2442" s="18" t="b">
        <v>0</v>
      </c>
    </row>
    <row r="2443" spans="1:21" ht="12.75">
      <c r="A2443" s="8"/>
      <c r="B2443" s="19"/>
      <c r="C2443" s="22"/>
      <c r="D2443" s="10"/>
      <c r="E2443" s="11"/>
      <c r="F2443" s="23"/>
      <c r="G2443" s="23"/>
      <c r="H2443" s="12"/>
      <c r="I2443" s="12"/>
      <c r="J2443" s="13"/>
      <c r="K2443" s="14"/>
      <c r="L2443" s="15"/>
      <c r="M2443" s="16"/>
      <c r="N2443" s="16"/>
      <c r="O2443" s="12"/>
      <c r="P2443" s="12"/>
      <c r="Q2443" s="12"/>
      <c r="R2443" s="18" t="b">
        <v>0</v>
      </c>
      <c r="S2443" s="18" t="b">
        <v>0</v>
      </c>
      <c r="T2443" s="18" t="b">
        <v>0</v>
      </c>
      <c r="U2443" s="18" t="b">
        <v>0</v>
      </c>
    </row>
    <row r="2444" spans="1:21" ht="12.75">
      <c r="A2444" s="8"/>
      <c r="B2444" s="19"/>
      <c r="C2444" s="22"/>
      <c r="D2444" s="10"/>
      <c r="E2444" s="11"/>
      <c r="F2444" s="23"/>
      <c r="G2444" s="23"/>
      <c r="H2444" s="12"/>
      <c r="I2444" s="12"/>
      <c r="J2444" s="13"/>
      <c r="K2444" s="14"/>
      <c r="L2444" s="15"/>
      <c r="M2444" s="16"/>
      <c r="N2444" s="16"/>
      <c r="O2444" s="12"/>
      <c r="P2444" s="12"/>
      <c r="Q2444" s="12"/>
      <c r="R2444" s="18" t="b">
        <v>0</v>
      </c>
      <c r="S2444" s="18" t="b">
        <v>0</v>
      </c>
      <c r="T2444" s="18" t="b">
        <v>0</v>
      </c>
      <c r="U2444" s="18" t="b">
        <v>0</v>
      </c>
    </row>
    <row r="2445" spans="1:21" ht="12.75">
      <c r="A2445" s="8"/>
      <c r="B2445" s="19"/>
      <c r="C2445" s="22"/>
      <c r="D2445" s="10"/>
      <c r="E2445" s="11"/>
      <c r="F2445" s="23"/>
      <c r="G2445" s="23"/>
      <c r="H2445" s="12"/>
      <c r="I2445" s="12"/>
      <c r="J2445" s="13"/>
      <c r="K2445" s="14"/>
      <c r="L2445" s="15"/>
      <c r="M2445" s="16"/>
      <c r="N2445" s="16"/>
      <c r="O2445" s="12"/>
      <c r="P2445" s="12"/>
      <c r="Q2445" s="12"/>
      <c r="R2445" s="18" t="b">
        <v>0</v>
      </c>
      <c r="S2445" s="18" t="b">
        <v>0</v>
      </c>
      <c r="T2445" s="18" t="b">
        <v>0</v>
      </c>
      <c r="U2445" s="18" t="b">
        <v>0</v>
      </c>
    </row>
    <row r="2446" spans="1:21" ht="12.75">
      <c r="A2446" s="8"/>
      <c r="B2446" s="19"/>
      <c r="C2446" s="22"/>
      <c r="D2446" s="10"/>
      <c r="E2446" s="11"/>
      <c r="F2446" s="23"/>
      <c r="G2446" s="23"/>
      <c r="H2446" s="12"/>
      <c r="I2446" s="12"/>
      <c r="J2446" s="13"/>
      <c r="K2446" s="14"/>
      <c r="L2446" s="15"/>
      <c r="M2446" s="16"/>
      <c r="N2446" s="16"/>
      <c r="O2446" s="12"/>
      <c r="P2446" s="12"/>
      <c r="Q2446" s="12"/>
      <c r="R2446" s="18" t="b">
        <v>0</v>
      </c>
      <c r="S2446" s="18" t="b">
        <v>0</v>
      </c>
      <c r="T2446" s="18" t="b">
        <v>0</v>
      </c>
      <c r="U2446" s="18" t="b">
        <v>0</v>
      </c>
    </row>
    <row r="2447" spans="1:21" ht="12.75">
      <c r="A2447" s="8"/>
      <c r="B2447" s="19"/>
      <c r="C2447" s="22"/>
      <c r="D2447" s="10"/>
      <c r="E2447" s="11"/>
      <c r="F2447" s="23"/>
      <c r="G2447" s="23"/>
      <c r="H2447" s="12"/>
      <c r="I2447" s="12"/>
      <c r="J2447" s="13"/>
      <c r="K2447" s="14"/>
      <c r="L2447" s="15"/>
      <c r="M2447" s="16"/>
      <c r="N2447" s="16"/>
      <c r="O2447" s="12"/>
      <c r="P2447" s="12"/>
      <c r="Q2447" s="12"/>
      <c r="R2447" s="18" t="b">
        <v>0</v>
      </c>
      <c r="S2447" s="18" t="b">
        <v>0</v>
      </c>
      <c r="T2447" s="18" t="b">
        <v>0</v>
      </c>
      <c r="U2447" s="18" t="b">
        <v>0</v>
      </c>
    </row>
    <row r="2448" spans="1:21" ht="12.75">
      <c r="A2448" s="8"/>
      <c r="B2448" s="19"/>
      <c r="C2448" s="22"/>
      <c r="D2448" s="10"/>
      <c r="E2448" s="11"/>
      <c r="F2448" s="23"/>
      <c r="G2448" s="23"/>
      <c r="H2448" s="12"/>
      <c r="I2448" s="12"/>
      <c r="J2448" s="13"/>
      <c r="K2448" s="14"/>
      <c r="L2448" s="15"/>
      <c r="M2448" s="16"/>
      <c r="N2448" s="16"/>
      <c r="O2448" s="12"/>
      <c r="P2448" s="12"/>
      <c r="Q2448" s="12"/>
      <c r="R2448" s="18" t="b">
        <v>0</v>
      </c>
      <c r="S2448" s="18" t="b">
        <v>0</v>
      </c>
      <c r="T2448" s="18" t="b">
        <v>0</v>
      </c>
      <c r="U2448" s="18" t="b">
        <v>0</v>
      </c>
    </row>
    <row r="2449" spans="1:21" ht="12.75">
      <c r="A2449" s="8"/>
      <c r="B2449" s="19"/>
      <c r="C2449" s="22"/>
      <c r="D2449" s="10"/>
      <c r="E2449" s="11"/>
      <c r="F2449" s="23"/>
      <c r="G2449" s="23"/>
      <c r="H2449" s="12"/>
      <c r="I2449" s="12"/>
      <c r="J2449" s="13"/>
      <c r="K2449" s="14"/>
      <c r="L2449" s="15"/>
      <c r="M2449" s="16"/>
      <c r="N2449" s="16"/>
      <c r="O2449" s="12"/>
      <c r="P2449" s="12"/>
      <c r="Q2449" s="12"/>
      <c r="R2449" s="18" t="b">
        <v>0</v>
      </c>
      <c r="S2449" s="18" t="b">
        <v>0</v>
      </c>
      <c r="T2449" s="18" t="b">
        <v>0</v>
      </c>
      <c r="U2449" s="18" t="b">
        <v>0</v>
      </c>
    </row>
    <row r="2450" spans="1:21" ht="12.75">
      <c r="A2450" s="8"/>
      <c r="B2450" s="19"/>
      <c r="C2450" s="22"/>
      <c r="D2450" s="10"/>
      <c r="E2450" s="11"/>
      <c r="F2450" s="23"/>
      <c r="G2450" s="23"/>
      <c r="H2450" s="12"/>
      <c r="I2450" s="12"/>
      <c r="J2450" s="13"/>
      <c r="K2450" s="14"/>
      <c r="L2450" s="15"/>
      <c r="M2450" s="16"/>
      <c r="N2450" s="16"/>
      <c r="O2450" s="12"/>
      <c r="P2450" s="12"/>
      <c r="Q2450" s="12"/>
      <c r="R2450" s="18" t="b">
        <v>0</v>
      </c>
      <c r="S2450" s="18" t="b">
        <v>0</v>
      </c>
      <c r="T2450" s="18" t="b">
        <v>0</v>
      </c>
      <c r="U2450" s="18" t="b">
        <v>0</v>
      </c>
    </row>
    <row r="2451" spans="1:21" ht="12.75">
      <c r="A2451" s="8"/>
      <c r="B2451" s="19"/>
      <c r="C2451" s="22"/>
      <c r="D2451" s="10"/>
      <c r="E2451" s="11"/>
      <c r="F2451" s="23"/>
      <c r="G2451" s="23"/>
      <c r="H2451" s="12"/>
      <c r="I2451" s="12"/>
      <c r="J2451" s="13"/>
      <c r="K2451" s="14"/>
      <c r="L2451" s="15"/>
      <c r="M2451" s="16"/>
      <c r="N2451" s="16"/>
      <c r="O2451" s="12"/>
      <c r="P2451" s="12"/>
      <c r="Q2451" s="12"/>
      <c r="R2451" s="18" t="b">
        <v>0</v>
      </c>
      <c r="S2451" s="18" t="b">
        <v>0</v>
      </c>
      <c r="T2451" s="18" t="b">
        <v>0</v>
      </c>
      <c r="U2451" s="18" t="b">
        <v>0</v>
      </c>
    </row>
    <row r="2452" spans="1:21" ht="12.75">
      <c r="A2452" s="8"/>
      <c r="B2452" s="19"/>
      <c r="C2452" s="22"/>
      <c r="D2452" s="10"/>
      <c r="E2452" s="11"/>
      <c r="F2452" s="23"/>
      <c r="G2452" s="23"/>
      <c r="H2452" s="12"/>
      <c r="I2452" s="12"/>
      <c r="J2452" s="13"/>
      <c r="K2452" s="14"/>
      <c r="L2452" s="15"/>
      <c r="M2452" s="16"/>
      <c r="N2452" s="16"/>
      <c r="O2452" s="12"/>
      <c r="P2452" s="12"/>
      <c r="Q2452" s="12"/>
      <c r="R2452" s="18" t="b">
        <v>0</v>
      </c>
      <c r="S2452" s="18" t="b">
        <v>0</v>
      </c>
      <c r="T2452" s="18" t="b">
        <v>0</v>
      </c>
      <c r="U2452" s="18" t="b">
        <v>0</v>
      </c>
    </row>
    <row r="2453" spans="1:21" ht="12.75">
      <c r="A2453" s="8"/>
      <c r="B2453" s="19"/>
      <c r="C2453" s="22"/>
      <c r="D2453" s="10"/>
      <c r="E2453" s="11"/>
      <c r="F2453" s="23"/>
      <c r="G2453" s="23"/>
      <c r="H2453" s="12"/>
      <c r="I2453" s="12"/>
      <c r="J2453" s="13"/>
      <c r="K2453" s="14"/>
      <c r="L2453" s="15"/>
      <c r="M2453" s="16"/>
      <c r="N2453" s="16"/>
      <c r="O2453" s="12"/>
      <c r="P2453" s="12"/>
      <c r="Q2453" s="12"/>
      <c r="R2453" s="18" t="b">
        <v>0</v>
      </c>
      <c r="S2453" s="18" t="b">
        <v>0</v>
      </c>
      <c r="T2453" s="18" t="b">
        <v>0</v>
      </c>
      <c r="U2453" s="18" t="b">
        <v>0</v>
      </c>
    </row>
    <row r="2454" spans="1:21" ht="12.75">
      <c r="A2454" s="8"/>
      <c r="B2454" s="19"/>
      <c r="C2454" s="22"/>
      <c r="D2454" s="10"/>
      <c r="E2454" s="11"/>
      <c r="F2454" s="23"/>
      <c r="G2454" s="23"/>
      <c r="H2454" s="12"/>
      <c r="I2454" s="12"/>
      <c r="J2454" s="13"/>
      <c r="K2454" s="14"/>
      <c r="L2454" s="15"/>
      <c r="M2454" s="16"/>
      <c r="N2454" s="16"/>
      <c r="O2454" s="12"/>
      <c r="P2454" s="12"/>
      <c r="Q2454" s="12"/>
      <c r="R2454" s="18" t="b">
        <v>0</v>
      </c>
      <c r="S2454" s="18" t="b">
        <v>0</v>
      </c>
      <c r="T2454" s="18" t="b">
        <v>0</v>
      </c>
      <c r="U2454" s="18" t="b">
        <v>0</v>
      </c>
    </row>
    <row r="2455" spans="1:21" ht="12.75">
      <c r="A2455" s="8"/>
      <c r="B2455" s="19"/>
      <c r="C2455" s="22"/>
      <c r="D2455" s="10"/>
      <c r="E2455" s="11"/>
      <c r="F2455" s="23"/>
      <c r="G2455" s="23"/>
      <c r="H2455" s="12"/>
      <c r="I2455" s="12"/>
      <c r="J2455" s="13"/>
      <c r="K2455" s="14"/>
      <c r="L2455" s="15"/>
      <c r="M2455" s="16"/>
      <c r="N2455" s="16"/>
      <c r="O2455" s="12"/>
      <c r="P2455" s="12"/>
      <c r="Q2455" s="12"/>
      <c r="R2455" s="18" t="b">
        <v>0</v>
      </c>
      <c r="S2455" s="18" t="b">
        <v>0</v>
      </c>
      <c r="T2455" s="18" t="b">
        <v>0</v>
      </c>
      <c r="U2455" s="18" t="b">
        <v>0</v>
      </c>
    </row>
    <row r="2456" spans="1:21" ht="12.75">
      <c r="A2456" s="8"/>
      <c r="B2456" s="19"/>
      <c r="C2456" s="22"/>
      <c r="D2456" s="10"/>
      <c r="E2456" s="11"/>
      <c r="F2456" s="23"/>
      <c r="G2456" s="23"/>
      <c r="H2456" s="12"/>
      <c r="I2456" s="12"/>
      <c r="J2456" s="13"/>
      <c r="K2456" s="14"/>
      <c r="L2456" s="15"/>
      <c r="M2456" s="16"/>
      <c r="N2456" s="16"/>
      <c r="O2456" s="12"/>
      <c r="P2456" s="12"/>
      <c r="Q2456" s="12"/>
      <c r="R2456" s="18" t="b">
        <v>0</v>
      </c>
      <c r="S2456" s="18" t="b">
        <v>0</v>
      </c>
      <c r="T2456" s="18" t="b">
        <v>0</v>
      </c>
      <c r="U2456" s="18" t="b">
        <v>0</v>
      </c>
    </row>
    <row r="2457" spans="1:21" ht="12.75">
      <c r="A2457" s="8"/>
      <c r="B2457" s="19"/>
      <c r="C2457" s="22"/>
      <c r="D2457" s="10"/>
      <c r="E2457" s="11"/>
      <c r="F2457" s="23"/>
      <c r="G2457" s="23"/>
      <c r="H2457" s="12"/>
      <c r="I2457" s="12"/>
      <c r="J2457" s="13"/>
      <c r="K2457" s="14"/>
      <c r="L2457" s="15"/>
      <c r="M2457" s="16"/>
      <c r="N2457" s="16"/>
      <c r="O2457" s="12"/>
      <c r="P2457" s="12"/>
      <c r="Q2457" s="12"/>
      <c r="R2457" s="18" t="b">
        <v>0</v>
      </c>
      <c r="S2457" s="18" t="b">
        <v>0</v>
      </c>
      <c r="T2457" s="18" t="b">
        <v>0</v>
      </c>
      <c r="U2457" s="18" t="b">
        <v>0</v>
      </c>
    </row>
    <row r="2458" spans="1:21" ht="12.75">
      <c r="A2458" s="8"/>
      <c r="B2458" s="19"/>
      <c r="C2458" s="22"/>
      <c r="D2458" s="10"/>
      <c r="E2458" s="11"/>
      <c r="F2458" s="23"/>
      <c r="G2458" s="23"/>
      <c r="H2458" s="12"/>
      <c r="I2458" s="12"/>
      <c r="J2458" s="13"/>
      <c r="K2458" s="14"/>
      <c r="L2458" s="15"/>
      <c r="M2458" s="16"/>
      <c r="N2458" s="16"/>
      <c r="O2458" s="12"/>
      <c r="P2458" s="12"/>
      <c r="Q2458" s="12"/>
      <c r="R2458" s="18" t="b">
        <v>0</v>
      </c>
      <c r="S2458" s="18" t="b">
        <v>0</v>
      </c>
      <c r="T2458" s="18" t="b">
        <v>0</v>
      </c>
      <c r="U2458" s="18" t="b">
        <v>0</v>
      </c>
    </row>
    <row r="2459" spans="1:21" ht="12.75">
      <c r="A2459" s="8"/>
      <c r="B2459" s="19"/>
      <c r="C2459" s="22"/>
      <c r="D2459" s="10"/>
      <c r="E2459" s="11"/>
      <c r="F2459" s="23"/>
      <c r="G2459" s="23"/>
      <c r="H2459" s="12"/>
      <c r="I2459" s="12"/>
      <c r="J2459" s="13"/>
      <c r="K2459" s="14"/>
      <c r="L2459" s="15"/>
      <c r="M2459" s="16"/>
      <c r="N2459" s="16"/>
      <c r="O2459" s="12"/>
      <c r="P2459" s="12"/>
      <c r="Q2459" s="12"/>
      <c r="R2459" s="18" t="b">
        <v>0</v>
      </c>
      <c r="S2459" s="18" t="b">
        <v>0</v>
      </c>
      <c r="T2459" s="18" t="b">
        <v>0</v>
      </c>
      <c r="U2459" s="18" t="b">
        <v>0</v>
      </c>
    </row>
    <row r="2460" spans="1:21" ht="12.75">
      <c r="A2460" s="8"/>
      <c r="B2460" s="19"/>
      <c r="C2460" s="22"/>
      <c r="D2460" s="10"/>
      <c r="E2460" s="11"/>
      <c r="F2460" s="23"/>
      <c r="G2460" s="23"/>
      <c r="H2460" s="12"/>
      <c r="I2460" s="12"/>
      <c r="J2460" s="13"/>
      <c r="K2460" s="14"/>
      <c r="L2460" s="15"/>
      <c r="M2460" s="16"/>
      <c r="N2460" s="16"/>
      <c r="O2460" s="12"/>
      <c r="P2460" s="12"/>
      <c r="Q2460" s="12"/>
      <c r="R2460" s="18" t="b">
        <v>0</v>
      </c>
      <c r="S2460" s="18" t="b">
        <v>0</v>
      </c>
      <c r="T2460" s="18" t="b">
        <v>0</v>
      </c>
      <c r="U2460" s="18" t="b">
        <v>0</v>
      </c>
    </row>
    <row r="2461" spans="1:21" ht="12.75">
      <c r="A2461" s="8"/>
      <c r="B2461" s="19"/>
      <c r="C2461" s="22"/>
      <c r="D2461" s="10"/>
      <c r="E2461" s="11"/>
      <c r="F2461" s="23"/>
      <c r="G2461" s="23"/>
      <c r="H2461" s="12"/>
      <c r="I2461" s="12"/>
      <c r="J2461" s="13"/>
      <c r="K2461" s="14"/>
      <c r="L2461" s="15"/>
      <c r="M2461" s="16"/>
      <c r="N2461" s="16"/>
      <c r="O2461" s="12"/>
      <c r="P2461" s="12"/>
      <c r="Q2461" s="12"/>
      <c r="R2461" s="18" t="b">
        <v>0</v>
      </c>
      <c r="S2461" s="18" t="b">
        <v>0</v>
      </c>
      <c r="T2461" s="18" t="b">
        <v>0</v>
      </c>
      <c r="U2461" s="18" t="b">
        <v>0</v>
      </c>
    </row>
    <row r="2462" spans="1:21" ht="12.75">
      <c r="A2462" s="8"/>
      <c r="B2462" s="19"/>
      <c r="C2462" s="22"/>
      <c r="D2462" s="10"/>
      <c r="E2462" s="11"/>
      <c r="F2462" s="23"/>
      <c r="G2462" s="23"/>
      <c r="H2462" s="12"/>
      <c r="I2462" s="12"/>
      <c r="J2462" s="13"/>
      <c r="K2462" s="14"/>
      <c r="L2462" s="15"/>
      <c r="M2462" s="16"/>
      <c r="N2462" s="16"/>
      <c r="O2462" s="12"/>
      <c r="P2462" s="12"/>
      <c r="Q2462" s="12"/>
      <c r="R2462" s="18" t="b">
        <v>0</v>
      </c>
      <c r="S2462" s="18" t="b">
        <v>0</v>
      </c>
      <c r="T2462" s="18" t="b">
        <v>0</v>
      </c>
      <c r="U2462" s="18" t="b">
        <v>0</v>
      </c>
    </row>
    <row r="2463" spans="1:21" ht="12.75">
      <c r="A2463" s="8"/>
      <c r="B2463" s="19"/>
      <c r="C2463" s="22"/>
      <c r="D2463" s="10"/>
      <c r="E2463" s="11"/>
      <c r="F2463" s="23"/>
      <c r="G2463" s="23"/>
      <c r="H2463" s="12"/>
      <c r="I2463" s="12"/>
      <c r="J2463" s="13"/>
      <c r="K2463" s="14"/>
      <c r="L2463" s="15"/>
      <c r="M2463" s="16"/>
      <c r="N2463" s="16"/>
      <c r="O2463" s="12"/>
      <c r="P2463" s="12"/>
      <c r="Q2463" s="12"/>
      <c r="R2463" s="18" t="b">
        <v>0</v>
      </c>
      <c r="S2463" s="18" t="b">
        <v>0</v>
      </c>
      <c r="T2463" s="18" t="b">
        <v>0</v>
      </c>
      <c r="U2463" s="18" t="b">
        <v>0</v>
      </c>
    </row>
    <row r="2464" spans="1:21" ht="12.75">
      <c r="A2464" s="8"/>
      <c r="B2464" s="19"/>
      <c r="C2464" s="22"/>
      <c r="D2464" s="10"/>
      <c r="E2464" s="11"/>
      <c r="F2464" s="23"/>
      <c r="G2464" s="23"/>
      <c r="H2464" s="12"/>
      <c r="I2464" s="12"/>
      <c r="J2464" s="13"/>
      <c r="K2464" s="14"/>
      <c r="L2464" s="15"/>
      <c r="M2464" s="16"/>
      <c r="N2464" s="16"/>
      <c r="O2464" s="12"/>
      <c r="P2464" s="12"/>
      <c r="Q2464" s="12"/>
      <c r="R2464" s="18" t="b">
        <v>0</v>
      </c>
      <c r="S2464" s="18" t="b">
        <v>0</v>
      </c>
      <c r="T2464" s="18" t="b">
        <v>0</v>
      </c>
      <c r="U2464" s="18" t="b">
        <v>0</v>
      </c>
    </row>
    <row r="2465" spans="1:21" ht="12.75">
      <c r="A2465" s="8"/>
      <c r="B2465" s="19"/>
      <c r="C2465" s="22"/>
      <c r="D2465" s="10"/>
      <c r="E2465" s="11"/>
      <c r="F2465" s="23"/>
      <c r="G2465" s="23"/>
      <c r="H2465" s="12"/>
      <c r="I2465" s="12"/>
      <c r="J2465" s="13"/>
      <c r="K2465" s="14"/>
      <c r="L2465" s="15"/>
      <c r="M2465" s="16"/>
      <c r="N2465" s="16"/>
      <c r="O2465" s="12"/>
      <c r="P2465" s="12"/>
      <c r="Q2465" s="12"/>
      <c r="R2465" s="18" t="b">
        <v>0</v>
      </c>
      <c r="S2465" s="18" t="b">
        <v>0</v>
      </c>
      <c r="T2465" s="18" t="b">
        <v>0</v>
      </c>
      <c r="U2465" s="18" t="b">
        <v>0</v>
      </c>
    </row>
    <row r="2466" spans="1:21" ht="12.75">
      <c r="A2466" s="8"/>
      <c r="B2466" s="19"/>
      <c r="C2466" s="22"/>
      <c r="D2466" s="10"/>
      <c r="E2466" s="11"/>
      <c r="F2466" s="23"/>
      <c r="G2466" s="23"/>
      <c r="H2466" s="12"/>
      <c r="I2466" s="12"/>
      <c r="J2466" s="13"/>
      <c r="K2466" s="14"/>
      <c r="L2466" s="15"/>
      <c r="M2466" s="16"/>
      <c r="N2466" s="16"/>
      <c r="O2466" s="12"/>
      <c r="P2466" s="12"/>
      <c r="Q2466" s="12"/>
      <c r="R2466" s="18" t="b">
        <v>0</v>
      </c>
      <c r="S2466" s="18" t="b">
        <v>0</v>
      </c>
      <c r="T2466" s="18" t="b">
        <v>0</v>
      </c>
      <c r="U2466" s="18" t="b">
        <v>0</v>
      </c>
    </row>
    <row r="2467" spans="1:21" ht="12.75">
      <c r="A2467" s="8"/>
      <c r="B2467" s="19"/>
      <c r="C2467" s="22"/>
      <c r="D2467" s="10"/>
      <c r="E2467" s="11"/>
      <c r="F2467" s="23"/>
      <c r="G2467" s="23"/>
      <c r="H2467" s="12"/>
      <c r="I2467" s="12"/>
      <c r="J2467" s="13"/>
      <c r="K2467" s="14"/>
      <c r="L2467" s="15"/>
      <c r="M2467" s="16"/>
      <c r="N2467" s="16"/>
      <c r="O2467" s="12"/>
      <c r="P2467" s="12"/>
      <c r="Q2467" s="12"/>
      <c r="R2467" s="18" t="b">
        <v>0</v>
      </c>
      <c r="S2467" s="18" t="b">
        <v>0</v>
      </c>
      <c r="T2467" s="18" t="b">
        <v>0</v>
      </c>
      <c r="U2467" s="18" t="b">
        <v>0</v>
      </c>
    </row>
    <row r="2468" spans="1:21" ht="12.75">
      <c r="A2468" s="8"/>
      <c r="B2468" s="19"/>
      <c r="C2468" s="22"/>
      <c r="D2468" s="10"/>
      <c r="E2468" s="11"/>
      <c r="F2468" s="23"/>
      <c r="G2468" s="23"/>
      <c r="H2468" s="12"/>
      <c r="I2468" s="12"/>
      <c r="J2468" s="13"/>
      <c r="K2468" s="14"/>
      <c r="L2468" s="15"/>
      <c r="M2468" s="16"/>
      <c r="N2468" s="16"/>
      <c r="O2468" s="12"/>
      <c r="P2468" s="12"/>
      <c r="Q2468" s="12"/>
      <c r="R2468" s="18" t="b">
        <v>0</v>
      </c>
      <c r="S2468" s="18" t="b">
        <v>0</v>
      </c>
      <c r="T2468" s="18" t="b">
        <v>0</v>
      </c>
      <c r="U2468" s="18" t="b">
        <v>0</v>
      </c>
    </row>
    <row r="2469" spans="1:21" ht="12.75">
      <c r="A2469" s="8"/>
      <c r="B2469" s="19"/>
      <c r="C2469" s="22"/>
      <c r="D2469" s="10"/>
      <c r="E2469" s="11"/>
      <c r="F2469" s="23"/>
      <c r="G2469" s="23"/>
      <c r="H2469" s="12"/>
      <c r="I2469" s="12"/>
      <c r="J2469" s="13"/>
      <c r="K2469" s="14"/>
      <c r="L2469" s="15"/>
      <c r="M2469" s="16"/>
      <c r="N2469" s="16"/>
      <c r="O2469" s="12"/>
      <c r="P2469" s="12"/>
      <c r="Q2469" s="12"/>
      <c r="R2469" s="18" t="b">
        <v>0</v>
      </c>
      <c r="S2469" s="18" t="b">
        <v>0</v>
      </c>
      <c r="T2469" s="18" t="b">
        <v>0</v>
      </c>
      <c r="U2469" s="18" t="b">
        <v>0</v>
      </c>
    </row>
    <row r="2470" spans="1:21" ht="12.75">
      <c r="A2470" s="8"/>
      <c r="B2470" s="19"/>
      <c r="C2470" s="22"/>
      <c r="D2470" s="10"/>
      <c r="E2470" s="11"/>
      <c r="F2470" s="23"/>
      <c r="G2470" s="23"/>
      <c r="H2470" s="12"/>
      <c r="I2470" s="12"/>
      <c r="J2470" s="13"/>
      <c r="K2470" s="14"/>
      <c r="L2470" s="15"/>
      <c r="M2470" s="16"/>
      <c r="N2470" s="16"/>
      <c r="O2470" s="12"/>
      <c r="P2470" s="12"/>
      <c r="Q2470" s="12"/>
      <c r="R2470" s="18" t="b">
        <v>0</v>
      </c>
      <c r="S2470" s="18" t="b">
        <v>0</v>
      </c>
      <c r="T2470" s="18" t="b">
        <v>0</v>
      </c>
      <c r="U2470" s="18" t="b">
        <v>0</v>
      </c>
    </row>
    <row r="2471" spans="1:21" ht="12.75">
      <c r="A2471" s="8"/>
      <c r="B2471" s="19"/>
      <c r="C2471" s="22"/>
      <c r="D2471" s="10"/>
      <c r="E2471" s="11"/>
      <c r="F2471" s="23"/>
      <c r="G2471" s="23"/>
      <c r="H2471" s="12"/>
      <c r="I2471" s="12"/>
      <c r="J2471" s="13"/>
      <c r="K2471" s="14"/>
      <c r="L2471" s="15"/>
      <c r="M2471" s="16"/>
      <c r="N2471" s="16"/>
      <c r="O2471" s="12"/>
      <c r="P2471" s="12"/>
      <c r="Q2471" s="12"/>
      <c r="R2471" s="18" t="b">
        <v>0</v>
      </c>
      <c r="S2471" s="18" t="b">
        <v>0</v>
      </c>
      <c r="T2471" s="18" t="b">
        <v>0</v>
      </c>
      <c r="U2471" s="18" t="b">
        <v>0</v>
      </c>
    </row>
    <row r="2472" spans="1:21" ht="12.75">
      <c r="A2472" s="8"/>
      <c r="B2472" s="19"/>
      <c r="C2472" s="22"/>
      <c r="D2472" s="10"/>
      <c r="E2472" s="11"/>
      <c r="F2472" s="23"/>
      <c r="G2472" s="23"/>
      <c r="H2472" s="12"/>
      <c r="I2472" s="12"/>
      <c r="J2472" s="13"/>
      <c r="K2472" s="14"/>
      <c r="L2472" s="15"/>
      <c r="M2472" s="16"/>
      <c r="N2472" s="16"/>
      <c r="O2472" s="12"/>
      <c r="P2472" s="12"/>
      <c r="Q2472" s="12"/>
      <c r="R2472" s="18" t="b">
        <v>0</v>
      </c>
      <c r="S2472" s="18" t="b">
        <v>0</v>
      </c>
      <c r="T2472" s="18" t="b">
        <v>0</v>
      </c>
      <c r="U2472" s="18" t="b">
        <v>0</v>
      </c>
    </row>
    <row r="2473" spans="1:21" ht="12.75">
      <c r="A2473" s="8"/>
      <c r="B2473" s="19"/>
      <c r="C2473" s="22"/>
      <c r="D2473" s="10"/>
      <c r="E2473" s="11"/>
      <c r="F2473" s="23"/>
      <c r="G2473" s="23"/>
      <c r="H2473" s="12"/>
      <c r="I2473" s="12"/>
      <c r="J2473" s="13"/>
      <c r="K2473" s="14"/>
      <c r="L2473" s="15"/>
      <c r="M2473" s="16"/>
      <c r="N2473" s="16"/>
      <c r="O2473" s="12"/>
      <c r="P2473" s="12"/>
      <c r="Q2473" s="12"/>
      <c r="R2473" s="18" t="b">
        <v>0</v>
      </c>
      <c r="S2473" s="18" t="b">
        <v>0</v>
      </c>
      <c r="T2473" s="18" t="b">
        <v>0</v>
      </c>
      <c r="U2473" s="18" t="b">
        <v>0</v>
      </c>
    </row>
    <row r="2474" spans="1:21" ht="12.75">
      <c r="A2474" s="8"/>
      <c r="B2474" s="19"/>
      <c r="C2474" s="22"/>
      <c r="D2474" s="10"/>
      <c r="E2474" s="11"/>
      <c r="F2474" s="23"/>
      <c r="G2474" s="23"/>
      <c r="H2474" s="12"/>
      <c r="I2474" s="12"/>
      <c r="J2474" s="13"/>
      <c r="K2474" s="14"/>
      <c r="L2474" s="15"/>
      <c r="M2474" s="16"/>
      <c r="N2474" s="16"/>
      <c r="O2474" s="12"/>
      <c r="P2474" s="12"/>
      <c r="Q2474" s="12"/>
      <c r="R2474" s="18" t="b">
        <v>0</v>
      </c>
      <c r="S2474" s="18" t="b">
        <v>0</v>
      </c>
      <c r="T2474" s="18" t="b">
        <v>0</v>
      </c>
      <c r="U2474" s="18" t="b">
        <v>0</v>
      </c>
    </row>
    <row r="2475" spans="1:21" ht="12.75">
      <c r="A2475" s="8"/>
      <c r="B2475" s="19"/>
      <c r="C2475" s="22"/>
      <c r="D2475" s="10"/>
      <c r="E2475" s="11"/>
      <c r="F2475" s="23"/>
      <c r="G2475" s="23"/>
      <c r="H2475" s="12"/>
      <c r="I2475" s="12"/>
      <c r="J2475" s="13"/>
      <c r="K2475" s="14"/>
      <c r="L2475" s="15"/>
      <c r="M2475" s="16"/>
      <c r="N2475" s="16"/>
      <c r="O2475" s="12"/>
      <c r="P2475" s="12"/>
      <c r="Q2475" s="12"/>
      <c r="R2475" s="18" t="b">
        <v>0</v>
      </c>
      <c r="S2475" s="18" t="b">
        <v>0</v>
      </c>
      <c r="T2475" s="18" t="b">
        <v>0</v>
      </c>
      <c r="U2475" s="18" t="b">
        <v>0</v>
      </c>
    </row>
    <row r="2476" spans="1:21" ht="12.75">
      <c r="A2476" s="8"/>
      <c r="B2476" s="19"/>
      <c r="C2476" s="22"/>
      <c r="D2476" s="10"/>
      <c r="E2476" s="11"/>
      <c r="F2476" s="23"/>
      <c r="G2476" s="23"/>
      <c r="H2476" s="12"/>
      <c r="I2476" s="12"/>
      <c r="J2476" s="13"/>
      <c r="K2476" s="14"/>
      <c r="L2476" s="15"/>
      <c r="M2476" s="16"/>
      <c r="N2476" s="16"/>
      <c r="O2476" s="12"/>
      <c r="P2476" s="12"/>
      <c r="Q2476" s="12"/>
      <c r="R2476" s="18" t="b">
        <v>0</v>
      </c>
      <c r="S2476" s="18" t="b">
        <v>0</v>
      </c>
      <c r="T2476" s="18" t="b">
        <v>0</v>
      </c>
      <c r="U2476" s="18" t="b">
        <v>0</v>
      </c>
    </row>
    <row r="2477" spans="1:21" ht="12.75">
      <c r="A2477" s="8"/>
      <c r="B2477" s="19"/>
      <c r="C2477" s="22"/>
      <c r="D2477" s="10"/>
      <c r="E2477" s="11"/>
      <c r="F2477" s="23"/>
      <c r="G2477" s="23"/>
      <c r="H2477" s="12"/>
      <c r="I2477" s="12"/>
      <c r="J2477" s="13"/>
      <c r="K2477" s="14"/>
      <c r="L2477" s="15"/>
      <c r="M2477" s="16"/>
      <c r="N2477" s="16"/>
      <c r="O2477" s="12"/>
      <c r="P2477" s="12"/>
      <c r="Q2477" s="12"/>
      <c r="R2477" s="18" t="b">
        <v>0</v>
      </c>
      <c r="S2477" s="18" t="b">
        <v>0</v>
      </c>
      <c r="T2477" s="18" t="b">
        <v>0</v>
      </c>
      <c r="U2477" s="18" t="b">
        <v>0</v>
      </c>
    </row>
    <row r="2478" spans="1:21" ht="12.75">
      <c r="A2478" s="8"/>
      <c r="B2478" s="19"/>
      <c r="C2478" s="22"/>
      <c r="D2478" s="10"/>
      <c r="E2478" s="11"/>
      <c r="F2478" s="23"/>
      <c r="G2478" s="23"/>
      <c r="H2478" s="12"/>
      <c r="I2478" s="12"/>
      <c r="J2478" s="13"/>
      <c r="K2478" s="14"/>
      <c r="L2478" s="15"/>
      <c r="M2478" s="16"/>
      <c r="N2478" s="16"/>
      <c r="O2478" s="12"/>
      <c r="P2478" s="12"/>
      <c r="Q2478" s="12"/>
      <c r="R2478" s="18" t="b">
        <v>0</v>
      </c>
      <c r="S2478" s="18" t="b">
        <v>0</v>
      </c>
      <c r="T2478" s="18" t="b">
        <v>0</v>
      </c>
      <c r="U2478" s="18" t="b">
        <v>0</v>
      </c>
    </row>
    <row r="2479" spans="1:21" ht="12.75">
      <c r="A2479" s="8"/>
      <c r="B2479" s="19"/>
      <c r="C2479" s="22"/>
      <c r="D2479" s="10"/>
      <c r="E2479" s="11"/>
      <c r="F2479" s="23"/>
      <c r="G2479" s="23"/>
      <c r="H2479" s="12"/>
      <c r="I2479" s="12"/>
      <c r="J2479" s="13"/>
      <c r="K2479" s="14"/>
      <c r="L2479" s="15"/>
      <c r="M2479" s="16"/>
      <c r="N2479" s="16"/>
      <c r="O2479" s="12"/>
      <c r="P2479" s="12"/>
      <c r="Q2479" s="12"/>
      <c r="R2479" s="18" t="b">
        <v>0</v>
      </c>
      <c r="S2479" s="18" t="b">
        <v>0</v>
      </c>
      <c r="T2479" s="18" t="b">
        <v>0</v>
      </c>
      <c r="U2479" s="18" t="b">
        <v>0</v>
      </c>
    </row>
    <row r="2480" spans="1:21" ht="12.75">
      <c r="A2480" s="8"/>
      <c r="B2480" s="19"/>
      <c r="C2480" s="22"/>
      <c r="D2480" s="10"/>
      <c r="E2480" s="11"/>
      <c r="F2480" s="23"/>
      <c r="G2480" s="23"/>
      <c r="H2480" s="12"/>
      <c r="I2480" s="12"/>
      <c r="J2480" s="13"/>
      <c r="K2480" s="14"/>
      <c r="L2480" s="15"/>
      <c r="M2480" s="16"/>
      <c r="N2480" s="16"/>
      <c r="O2480" s="12"/>
      <c r="P2480" s="12"/>
      <c r="Q2480" s="12"/>
      <c r="R2480" s="18" t="b">
        <v>0</v>
      </c>
      <c r="S2480" s="18" t="b">
        <v>0</v>
      </c>
      <c r="T2480" s="18" t="b">
        <v>0</v>
      </c>
      <c r="U2480" s="18" t="b">
        <v>0</v>
      </c>
    </row>
    <row r="2481" spans="1:21" ht="12.75">
      <c r="A2481" s="8"/>
      <c r="B2481" s="19"/>
      <c r="C2481" s="22"/>
      <c r="D2481" s="10"/>
      <c r="E2481" s="11"/>
      <c r="F2481" s="23"/>
      <c r="G2481" s="23"/>
      <c r="H2481" s="12"/>
      <c r="I2481" s="12"/>
      <c r="J2481" s="13"/>
      <c r="K2481" s="14"/>
      <c r="L2481" s="15"/>
      <c r="M2481" s="16"/>
      <c r="N2481" s="16"/>
      <c r="O2481" s="12"/>
      <c r="P2481" s="12"/>
      <c r="Q2481" s="12"/>
      <c r="R2481" s="18" t="b">
        <v>0</v>
      </c>
      <c r="S2481" s="18" t="b">
        <v>0</v>
      </c>
      <c r="T2481" s="18" t="b">
        <v>0</v>
      </c>
      <c r="U2481" s="18" t="b">
        <v>0</v>
      </c>
    </row>
    <row r="2482" spans="1:21" ht="12.75">
      <c r="A2482" s="8"/>
      <c r="B2482" s="19"/>
      <c r="C2482" s="22"/>
      <c r="D2482" s="10"/>
      <c r="E2482" s="11"/>
      <c r="F2482" s="23"/>
      <c r="G2482" s="23"/>
      <c r="H2482" s="12"/>
      <c r="I2482" s="12"/>
      <c r="J2482" s="13"/>
      <c r="K2482" s="14"/>
      <c r="L2482" s="15"/>
      <c r="M2482" s="16"/>
      <c r="N2482" s="16"/>
      <c r="O2482" s="12"/>
      <c r="P2482" s="12"/>
      <c r="Q2482" s="12"/>
      <c r="R2482" s="18" t="b">
        <v>0</v>
      </c>
      <c r="S2482" s="18" t="b">
        <v>0</v>
      </c>
      <c r="T2482" s="18" t="b">
        <v>0</v>
      </c>
      <c r="U2482" s="18" t="b">
        <v>0</v>
      </c>
    </row>
    <row r="2483" spans="1:21" ht="12.75">
      <c r="A2483" s="8"/>
      <c r="B2483" s="19"/>
      <c r="C2483" s="22"/>
      <c r="D2483" s="10"/>
      <c r="E2483" s="11"/>
      <c r="F2483" s="23"/>
      <c r="G2483" s="23"/>
      <c r="H2483" s="12"/>
      <c r="I2483" s="12"/>
      <c r="J2483" s="13"/>
      <c r="K2483" s="14"/>
      <c r="L2483" s="15"/>
      <c r="M2483" s="16"/>
      <c r="N2483" s="16"/>
      <c r="O2483" s="12"/>
      <c r="P2483" s="12"/>
      <c r="Q2483" s="12"/>
      <c r="R2483" s="18" t="b">
        <v>0</v>
      </c>
      <c r="S2483" s="18" t="b">
        <v>0</v>
      </c>
      <c r="T2483" s="18" t="b">
        <v>0</v>
      </c>
      <c r="U2483" s="18" t="b">
        <v>0</v>
      </c>
    </row>
    <row r="2484" spans="1:21" ht="12.75">
      <c r="A2484" s="8"/>
      <c r="B2484" s="19"/>
      <c r="C2484" s="22"/>
      <c r="D2484" s="10"/>
      <c r="E2484" s="11"/>
      <c r="F2484" s="23"/>
      <c r="G2484" s="23"/>
      <c r="H2484" s="12"/>
      <c r="I2484" s="12"/>
      <c r="J2484" s="13"/>
      <c r="K2484" s="14"/>
      <c r="L2484" s="15"/>
      <c r="M2484" s="16"/>
      <c r="N2484" s="16"/>
      <c r="O2484" s="12"/>
      <c r="P2484" s="12"/>
      <c r="Q2484" s="12"/>
      <c r="R2484" s="18" t="b">
        <v>0</v>
      </c>
      <c r="S2484" s="18" t="b">
        <v>0</v>
      </c>
      <c r="T2484" s="18" t="b">
        <v>0</v>
      </c>
      <c r="U2484" s="18" t="b">
        <v>0</v>
      </c>
    </row>
    <row r="2485" spans="1:21" ht="12.75">
      <c r="A2485" s="8"/>
      <c r="B2485" s="19"/>
      <c r="C2485" s="22"/>
      <c r="D2485" s="10"/>
      <c r="E2485" s="11"/>
      <c r="F2485" s="23"/>
      <c r="G2485" s="23"/>
      <c r="H2485" s="12"/>
      <c r="I2485" s="12"/>
      <c r="J2485" s="13"/>
      <c r="K2485" s="14"/>
      <c r="L2485" s="15"/>
      <c r="M2485" s="16"/>
      <c r="N2485" s="16"/>
      <c r="O2485" s="12"/>
      <c r="P2485" s="12"/>
      <c r="Q2485" s="12"/>
      <c r="R2485" s="18" t="b">
        <v>0</v>
      </c>
      <c r="S2485" s="18" t="b">
        <v>0</v>
      </c>
      <c r="T2485" s="18" t="b">
        <v>0</v>
      </c>
      <c r="U2485" s="18" t="b">
        <v>0</v>
      </c>
    </row>
    <row r="2486" spans="1:21" ht="12.75">
      <c r="A2486" s="8"/>
      <c r="B2486" s="19"/>
      <c r="C2486" s="22"/>
      <c r="D2486" s="10"/>
      <c r="E2486" s="11"/>
      <c r="F2486" s="23"/>
      <c r="G2486" s="23"/>
      <c r="H2486" s="12"/>
      <c r="I2486" s="12"/>
      <c r="J2486" s="13"/>
      <c r="K2486" s="14"/>
      <c r="L2486" s="15"/>
      <c r="M2486" s="16"/>
      <c r="N2486" s="16"/>
      <c r="O2486" s="12"/>
      <c r="P2486" s="12"/>
      <c r="Q2486" s="12"/>
      <c r="R2486" s="18" t="b">
        <v>0</v>
      </c>
      <c r="S2486" s="18" t="b">
        <v>0</v>
      </c>
      <c r="T2486" s="18" t="b">
        <v>0</v>
      </c>
      <c r="U2486" s="18" t="b">
        <v>0</v>
      </c>
    </row>
    <row r="2487" spans="1:21" ht="12.75">
      <c r="A2487" s="8"/>
      <c r="B2487" s="19"/>
      <c r="C2487" s="22"/>
      <c r="D2487" s="10"/>
      <c r="E2487" s="11"/>
      <c r="F2487" s="23"/>
      <c r="G2487" s="23"/>
      <c r="H2487" s="12"/>
      <c r="I2487" s="12"/>
      <c r="J2487" s="13"/>
      <c r="K2487" s="14"/>
      <c r="L2487" s="15"/>
      <c r="M2487" s="16"/>
      <c r="N2487" s="16"/>
      <c r="O2487" s="12"/>
      <c r="P2487" s="12"/>
      <c r="Q2487" s="12"/>
      <c r="R2487" s="18" t="b">
        <v>0</v>
      </c>
      <c r="S2487" s="18" t="b">
        <v>0</v>
      </c>
      <c r="T2487" s="18" t="b">
        <v>0</v>
      </c>
      <c r="U2487" s="18" t="b">
        <v>0</v>
      </c>
    </row>
    <row r="2488" spans="1:21" ht="12.75">
      <c r="A2488" s="8"/>
      <c r="B2488" s="19"/>
      <c r="C2488" s="22"/>
      <c r="D2488" s="10"/>
      <c r="E2488" s="11"/>
      <c r="F2488" s="23"/>
      <c r="G2488" s="23"/>
      <c r="H2488" s="12"/>
      <c r="I2488" s="12"/>
      <c r="J2488" s="13"/>
      <c r="K2488" s="14"/>
      <c r="L2488" s="15"/>
      <c r="M2488" s="16"/>
      <c r="N2488" s="16"/>
      <c r="O2488" s="12"/>
      <c r="P2488" s="12"/>
      <c r="Q2488" s="12"/>
      <c r="R2488" s="18" t="b">
        <v>0</v>
      </c>
      <c r="S2488" s="18" t="b">
        <v>0</v>
      </c>
      <c r="T2488" s="18" t="b">
        <v>0</v>
      </c>
      <c r="U2488" s="18" t="b">
        <v>0</v>
      </c>
    </row>
    <row r="2489" spans="1:21" ht="12.75">
      <c r="A2489" s="8"/>
      <c r="B2489" s="19"/>
      <c r="C2489" s="22"/>
      <c r="D2489" s="10"/>
      <c r="E2489" s="11"/>
      <c r="F2489" s="23"/>
      <c r="G2489" s="23"/>
      <c r="H2489" s="12"/>
      <c r="I2489" s="12"/>
      <c r="J2489" s="13"/>
      <c r="K2489" s="14"/>
      <c r="L2489" s="15"/>
      <c r="M2489" s="16"/>
      <c r="N2489" s="16"/>
      <c r="O2489" s="12"/>
      <c r="P2489" s="12"/>
      <c r="Q2489" s="12"/>
      <c r="R2489" s="18" t="b">
        <v>0</v>
      </c>
      <c r="S2489" s="18" t="b">
        <v>0</v>
      </c>
      <c r="T2489" s="18" t="b">
        <v>0</v>
      </c>
      <c r="U2489" s="18" t="b">
        <v>0</v>
      </c>
    </row>
    <row r="2490" spans="1:21" ht="12.75">
      <c r="A2490" s="8"/>
      <c r="B2490" s="19"/>
      <c r="C2490" s="22"/>
      <c r="D2490" s="10"/>
      <c r="E2490" s="11"/>
      <c r="F2490" s="23"/>
      <c r="G2490" s="23"/>
      <c r="H2490" s="12"/>
      <c r="I2490" s="12"/>
      <c r="J2490" s="13"/>
      <c r="K2490" s="14"/>
      <c r="L2490" s="15"/>
      <c r="M2490" s="16"/>
      <c r="N2490" s="16"/>
      <c r="O2490" s="12"/>
      <c r="P2490" s="12"/>
      <c r="Q2490" s="12"/>
      <c r="R2490" s="18" t="b">
        <v>0</v>
      </c>
      <c r="S2490" s="18" t="b">
        <v>0</v>
      </c>
      <c r="T2490" s="18" t="b">
        <v>0</v>
      </c>
      <c r="U2490" s="18" t="b">
        <v>0</v>
      </c>
    </row>
    <row r="2491" spans="1:21" ht="12.75">
      <c r="A2491" s="8"/>
      <c r="B2491" s="19"/>
      <c r="C2491" s="22"/>
      <c r="D2491" s="10"/>
      <c r="E2491" s="11"/>
      <c r="F2491" s="23"/>
      <c r="G2491" s="23"/>
      <c r="H2491" s="12"/>
      <c r="I2491" s="12"/>
      <c r="J2491" s="13"/>
      <c r="K2491" s="14"/>
      <c r="L2491" s="15"/>
      <c r="M2491" s="16"/>
      <c r="N2491" s="16"/>
      <c r="O2491" s="12"/>
      <c r="P2491" s="12"/>
      <c r="Q2491" s="12"/>
      <c r="R2491" s="18" t="b">
        <v>0</v>
      </c>
      <c r="S2491" s="18" t="b">
        <v>0</v>
      </c>
      <c r="T2491" s="18" t="b">
        <v>0</v>
      </c>
      <c r="U2491" s="18" t="b">
        <v>0</v>
      </c>
    </row>
    <row r="2492" spans="1:21" ht="12.75">
      <c r="A2492" s="8"/>
      <c r="B2492" s="19"/>
      <c r="C2492" s="22"/>
      <c r="D2492" s="10"/>
      <c r="E2492" s="11"/>
      <c r="F2492" s="23"/>
      <c r="G2492" s="23"/>
      <c r="H2492" s="12"/>
      <c r="I2492" s="12"/>
      <c r="J2492" s="13"/>
      <c r="K2492" s="14"/>
      <c r="L2492" s="15"/>
      <c r="M2492" s="16"/>
      <c r="N2492" s="16"/>
      <c r="O2492" s="12"/>
      <c r="P2492" s="12"/>
      <c r="Q2492" s="12"/>
      <c r="R2492" s="18" t="b">
        <v>0</v>
      </c>
      <c r="S2492" s="18" t="b">
        <v>0</v>
      </c>
      <c r="T2492" s="18" t="b">
        <v>0</v>
      </c>
      <c r="U2492" s="18" t="b">
        <v>0</v>
      </c>
    </row>
    <row r="2493" spans="1:21" ht="12.75">
      <c r="A2493" s="8"/>
      <c r="B2493" s="19"/>
      <c r="C2493" s="22"/>
      <c r="D2493" s="10"/>
      <c r="E2493" s="11"/>
      <c r="F2493" s="23"/>
      <c r="G2493" s="23"/>
      <c r="H2493" s="12"/>
      <c r="I2493" s="12"/>
      <c r="J2493" s="13"/>
      <c r="K2493" s="14"/>
      <c r="L2493" s="15"/>
      <c r="M2493" s="16"/>
      <c r="N2493" s="16"/>
      <c r="O2493" s="12"/>
      <c r="P2493" s="12"/>
      <c r="Q2493" s="12"/>
      <c r="R2493" s="18" t="b">
        <v>0</v>
      </c>
      <c r="S2493" s="18" t="b">
        <v>0</v>
      </c>
      <c r="T2493" s="18" t="b">
        <v>0</v>
      </c>
      <c r="U2493" s="18" t="b">
        <v>0</v>
      </c>
    </row>
    <row r="2494" spans="1:21" ht="12.75">
      <c r="A2494" s="8"/>
      <c r="B2494" s="19"/>
      <c r="C2494" s="22"/>
      <c r="D2494" s="10"/>
      <c r="E2494" s="11"/>
      <c r="F2494" s="23"/>
      <c r="G2494" s="23"/>
      <c r="H2494" s="12"/>
      <c r="I2494" s="12"/>
      <c r="J2494" s="13"/>
      <c r="K2494" s="14"/>
      <c r="L2494" s="15"/>
      <c r="M2494" s="16"/>
      <c r="N2494" s="16"/>
      <c r="O2494" s="12"/>
      <c r="P2494" s="12"/>
      <c r="Q2494" s="12"/>
      <c r="R2494" s="18" t="b">
        <v>0</v>
      </c>
      <c r="S2494" s="18" t="b">
        <v>0</v>
      </c>
      <c r="T2494" s="18" t="b">
        <v>0</v>
      </c>
      <c r="U2494" s="18" t="b">
        <v>0</v>
      </c>
    </row>
    <row r="2495" spans="1:21" ht="12.75">
      <c r="A2495" s="8"/>
      <c r="B2495" s="19"/>
      <c r="C2495" s="22"/>
      <c r="D2495" s="10"/>
      <c r="E2495" s="11"/>
      <c r="F2495" s="23"/>
      <c r="G2495" s="23"/>
      <c r="H2495" s="12"/>
      <c r="I2495" s="12"/>
      <c r="J2495" s="13"/>
      <c r="K2495" s="14"/>
      <c r="L2495" s="15"/>
      <c r="M2495" s="16"/>
      <c r="N2495" s="16"/>
      <c r="O2495" s="12"/>
      <c r="P2495" s="12"/>
      <c r="Q2495" s="12"/>
      <c r="R2495" s="18" t="b">
        <v>0</v>
      </c>
      <c r="S2495" s="18" t="b">
        <v>0</v>
      </c>
      <c r="T2495" s="18" t="b">
        <v>0</v>
      </c>
      <c r="U2495" s="18" t="b">
        <v>0</v>
      </c>
    </row>
    <row r="2496" spans="1:21" ht="12.75">
      <c r="A2496" s="8"/>
      <c r="B2496" s="19"/>
      <c r="C2496" s="22"/>
      <c r="D2496" s="10"/>
      <c r="E2496" s="11"/>
      <c r="F2496" s="23"/>
      <c r="G2496" s="23"/>
      <c r="H2496" s="12"/>
      <c r="I2496" s="12"/>
      <c r="J2496" s="13"/>
      <c r="K2496" s="14"/>
      <c r="L2496" s="15"/>
      <c r="M2496" s="16"/>
      <c r="N2496" s="16"/>
      <c r="O2496" s="12"/>
      <c r="P2496" s="12"/>
      <c r="Q2496" s="12"/>
      <c r="R2496" s="18" t="b">
        <v>0</v>
      </c>
      <c r="S2496" s="18" t="b">
        <v>0</v>
      </c>
      <c r="T2496" s="18" t="b">
        <v>0</v>
      </c>
      <c r="U2496" s="18" t="b">
        <v>0</v>
      </c>
    </row>
    <row r="2497" spans="1:21" ht="12.75">
      <c r="A2497" s="8"/>
      <c r="B2497" s="19"/>
      <c r="C2497" s="22"/>
      <c r="D2497" s="10"/>
      <c r="E2497" s="11"/>
      <c r="F2497" s="23"/>
      <c r="G2497" s="23"/>
      <c r="H2497" s="12"/>
      <c r="I2497" s="12"/>
      <c r="J2497" s="13"/>
      <c r="K2497" s="14"/>
      <c r="L2497" s="15"/>
      <c r="M2497" s="16"/>
      <c r="N2497" s="16"/>
      <c r="O2497" s="12"/>
      <c r="P2497" s="12"/>
      <c r="Q2497" s="12"/>
      <c r="R2497" s="18" t="b">
        <v>0</v>
      </c>
      <c r="S2497" s="18" t="b">
        <v>0</v>
      </c>
      <c r="T2497" s="18" t="b">
        <v>0</v>
      </c>
      <c r="U2497" s="18" t="b">
        <v>0</v>
      </c>
    </row>
    <row r="2498" spans="1:21" ht="12.75">
      <c r="A2498" s="8"/>
      <c r="B2498" s="19"/>
      <c r="C2498" s="22"/>
      <c r="D2498" s="10"/>
      <c r="E2498" s="11"/>
      <c r="F2498" s="23"/>
      <c r="G2498" s="23"/>
      <c r="H2498" s="12"/>
      <c r="I2498" s="12"/>
      <c r="J2498" s="13"/>
      <c r="K2498" s="14"/>
      <c r="L2498" s="15"/>
      <c r="M2498" s="16"/>
      <c r="N2498" s="16"/>
      <c r="O2498" s="12"/>
      <c r="P2498" s="12"/>
      <c r="Q2498" s="12"/>
      <c r="R2498" s="18" t="b">
        <v>0</v>
      </c>
      <c r="S2498" s="18" t="b">
        <v>0</v>
      </c>
      <c r="T2498" s="18" t="b">
        <v>0</v>
      </c>
      <c r="U2498" s="18" t="b">
        <v>0</v>
      </c>
    </row>
    <row r="2499" spans="1:21" ht="12.75">
      <c r="A2499" s="8"/>
      <c r="B2499" s="19"/>
      <c r="C2499" s="22"/>
      <c r="D2499" s="10"/>
      <c r="E2499" s="11"/>
      <c r="F2499" s="23"/>
      <c r="G2499" s="23"/>
      <c r="H2499" s="12"/>
      <c r="I2499" s="12"/>
      <c r="J2499" s="13"/>
      <c r="K2499" s="14"/>
      <c r="L2499" s="15"/>
      <c r="M2499" s="16"/>
      <c r="N2499" s="16"/>
      <c r="O2499" s="12"/>
      <c r="P2499" s="12"/>
      <c r="Q2499" s="12"/>
      <c r="R2499" s="18" t="b">
        <v>0</v>
      </c>
      <c r="S2499" s="18" t="b">
        <v>0</v>
      </c>
      <c r="T2499" s="18" t="b">
        <v>0</v>
      </c>
      <c r="U2499" s="18" t="b">
        <v>0</v>
      </c>
    </row>
    <row r="2500" spans="1:21" ht="12.75">
      <c r="A2500" s="8"/>
      <c r="B2500" s="19"/>
      <c r="C2500" s="22"/>
      <c r="D2500" s="10"/>
      <c r="E2500" s="11"/>
      <c r="F2500" s="23"/>
      <c r="G2500" s="23"/>
      <c r="H2500" s="12"/>
      <c r="I2500" s="12"/>
      <c r="J2500" s="13"/>
      <c r="K2500" s="14"/>
      <c r="L2500" s="15"/>
      <c r="M2500" s="16"/>
      <c r="N2500" s="16"/>
      <c r="O2500" s="12"/>
      <c r="P2500" s="12"/>
      <c r="Q2500" s="12"/>
      <c r="R2500" s="18" t="b">
        <v>0</v>
      </c>
      <c r="S2500" s="18" t="b">
        <v>0</v>
      </c>
      <c r="T2500" s="18" t="b">
        <v>0</v>
      </c>
      <c r="U2500" s="18" t="b">
        <v>0</v>
      </c>
    </row>
    <row r="2501" spans="1:21" ht="12.75">
      <c r="A2501" s="8"/>
      <c r="B2501" s="19"/>
      <c r="C2501" s="22"/>
      <c r="D2501" s="10"/>
      <c r="E2501" s="11"/>
      <c r="F2501" s="23"/>
      <c r="G2501" s="23"/>
      <c r="H2501" s="12"/>
      <c r="I2501" s="12"/>
      <c r="J2501" s="13"/>
      <c r="K2501" s="14"/>
      <c r="L2501" s="15"/>
      <c r="M2501" s="16"/>
      <c r="N2501" s="16"/>
      <c r="O2501" s="12"/>
      <c r="P2501" s="12"/>
      <c r="Q2501" s="12"/>
      <c r="R2501" s="18" t="b">
        <v>0</v>
      </c>
      <c r="S2501" s="18" t="b">
        <v>0</v>
      </c>
      <c r="T2501" s="18" t="b">
        <v>0</v>
      </c>
      <c r="U2501" s="18" t="b">
        <v>0</v>
      </c>
    </row>
    <row r="2502" spans="1:21" ht="12.75">
      <c r="A2502" s="8"/>
      <c r="B2502" s="19"/>
      <c r="C2502" s="22"/>
      <c r="D2502" s="10"/>
      <c r="E2502" s="11"/>
      <c r="F2502" s="23"/>
      <c r="G2502" s="23"/>
      <c r="H2502" s="12"/>
      <c r="I2502" s="12"/>
      <c r="J2502" s="13"/>
      <c r="K2502" s="14"/>
      <c r="L2502" s="15"/>
      <c r="M2502" s="16"/>
      <c r="N2502" s="16"/>
      <c r="O2502" s="12"/>
      <c r="P2502" s="12"/>
      <c r="Q2502" s="12"/>
      <c r="R2502" s="18" t="b">
        <v>0</v>
      </c>
      <c r="S2502" s="18" t="b">
        <v>0</v>
      </c>
      <c r="T2502" s="18" t="b">
        <v>0</v>
      </c>
      <c r="U2502" s="18" t="b">
        <v>0</v>
      </c>
    </row>
    <row r="2503" spans="1:21" ht="12.75">
      <c r="A2503" s="8"/>
      <c r="B2503" s="19"/>
      <c r="C2503" s="22"/>
      <c r="D2503" s="10"/>
      <c r="E2503" s="11"/>
      <c r="F2503" s="23"/>
      <c r="G2503" s="23"/>
      <c r="H2503" s="12"/>
      <c r="I2503" s="12"/>
      <c r="J2503" s="13"/>
      <c r="K2503" s="14"/>
      <c r="L2503" s="15"/>
      <c r="M2503" s="16"/>
      <c r="N2503" s="16"/>
      <c r="O2503" s="12"/>
      <c r="P2503" s="12"/>
      <c r="Q2503" s="12"/>
      <c r="R2503" s="18" t="b">
        <v>0</v>
      </c>
      <c r="S2503" s="18" t="b">
        <v>0</v>
      </c>
      <c r="T2503" s="18" t="b">
        <v>0</v>
      </c>
      <c r="U2503" s="18" t="b">
        <v>0</v>
      </c>
    </row>
    <row r="2504" spans="1:21" ht="12.75">
      <c r="A2504" s="8"/>
      <c r="B2504" s="19"/>
      <c r="C2504" s="22"/>
      <c r="D2504" s="10"/>
      <c r="E2504" s="11"/>
      <c r="F2504" s="23"/>
      <c r="G2504" s="23"/>
      <c r="H2504" s="12"/>
      <c r="I2504" s="12"/>
      <c r="J2504" s="13"/>
      <c r="K2504" s="14"/>
      <c r="L2504" s="15"/>
      <c r="M2504" s="16"/>
      <c r="N2504" s="16"/>
      <c r="O2504" s="12"/>
      <c r="P2504" s="12"/>
      <c r="Q2504" s="12"/>
      <c r="R2504" s="18" t="b">
        <v>0</v>
      </c>
      <c r="S2504" s="18" t="b">
        <v>0</v>
      </c>
      <c r="T2504" s="18" t="b">
        <v>0</v>
      </c>
      <c r="U2504" s="18" t="b">
        <v>0</v>
      </c>
    </row>
    <row r="2505" spans="1:21" ht="12.75">
      <c r="A2505" s="8"/>
      <c r="B2505" s="19"/>
      <c r="C2505" s="22"/>
      <c r="D2505" s="10"/>
      <c r="E2505" s="11"/>
      <c r="F2505" s="23"/>
      <c r="G2505" s="23"/>
      <c r="H2505" s="12"/>
      <c r="I2505" s="12"/>
      <c r="J2505" s="13"/>
      <c r="K2505" s="14"/>
      <c r="L2505" s="15"/>
      <c r="M2505" s="16"/>
      <c r="N2505" s="16"/>
      <c r="O2505" s="12"/>
      <c r="P2505" s="12"/>
      <c r="Q2505" s="12"/>
      <c r="R2505" s="18" t="b">
        <v>0</v>
      </c>
      <c r="S2505" s="18" t="b">
        <v>0</v>
      </c>
      <c r="T2505" s="18" t="b">
        <v>0</v>
      </c>
      <c r="U2505" s="18" t="b">
        <v>0</v>
      </c>
    </row>
    <row r="2506" spans="1:21" ht="12.75">
      <c r="A2506" s="8"/>
      <c r="B2506" s="19"/>
      <c r="C2506" s="22"/>
      <c r="D2506" s="10"/>
      <c r="E2506" s="11"/>
      <c r="F2506" s="23"/>
      <c r="G2506" s="23"/>
      <c r="H2506" s="12"/>
      <c r="I2506" s="12"/>
      <c r="J2506" s="13"/>
      <c r="K2506" s="14"/>
      <c r="L2506" s="15"/>
      <c r="M2506" s="16"/>
      <c r="N2506" s="16"/>
      <c r="O2506" s="12"/>
      <c r="P2506" s="12"/>
      <c r="Q2506" s="12"/>
      <c r="R2506" s="18" t="b">
        <v>0</v>
      </c>
      <c r="S2506" s="18" t="b">
        <v>0</v>
      </c>
      <c r="T2506" s="18" t="b">
        <v>0</v>
      </c>
      <c r="U2506" s="18" t="b">
        <v>0</v>
      </c>
    </row>
    <row r="2507" spans="1:21" ht="12.75">
      <c r="A2507" s="8"/>
      <c r="B2507" s="19"/>
      <c r="C2507" s="22"/>
      <c r="D2507" s="10"/>
      <c r="E2507" s="11"/>
      <c r="F2507" s="23"/>
      <c r="G2507" s="23"/>
      <c r="H2507" s="12"/>
      <c r="I2507" s="12"/>
      <c r="J2507" s="13"/>
      <c r="K2507" s="14"/>
      <c r="L2507" s="15"/>
      <c r="M2507" s="16"/>
      <c r="N2507" s="16"/>
      <c r="O2507" s="12"/>
      <c r="P2507" s="12"/>
      <c r="Q2507" s="12"/>
      <c r="R2507" s="18" t="b">
        <v>0</v>
      </c>
      <c r="S2507" s="18" t="b">
        <v>0</v>
      </c>
      <c r="T2507" s="18" t="b">
        <v>0</v>
      </c>
      <c r="U2507" s="18" t="b">
        <v>0</v>
      </c>
    </row>
    <row r="2508" spans="1:21" ht="12.75">
      <c r="A2508" s="8"/>
      <c r="B2508" s="19"/>
      <c r="C2508" s="22"/>
      <c r="D2508" s="10"/>
      <c r="E2508" s="11"/>
      <c r="F2508" s="23"/>
      <c r="G2508" s="23"/>
      <c r="H2508" s="12"/>
      <c r="I2508" s="12"/>
      <c r="J2508" s="13"/>
      <c r="K2508" s="14"/>
      <c r="L2508" s="15"/>
      <c r="M2508" s="16"/>
      <c r="N2508" s="16"/>
      <c r="O2508" s="12"/>
      <c r="P2508" s="12"/>
      <c r="Q2508" s="12"/>
      <c r="R2508" s="18" t="b">
        <v>0</v>
      </c>
      <c r="S2508" s="18" t="b">
        <v>0</v>
      </c>
      <c r="T2508" s="18" t="b">
        <v>0</v>
      </c>
      <c r="U2508" s="18" t="b">
        <v>0</v>
      </c>
    </row>
    <row r="2509" spans="1:21" ht="12.75">
      <c r="A2509" s="8"/>
      <c r="B2509" s="19"/>
      <c r="C2509" s="22"/>
      <c r="D2509" s="10"/>
      <c r="E2509" s="11"/>
      <c r="F2509" s="23"/>
      <c r="G2509" s="23"/>
      <c r="H2509" s="12"/>
      <c r="I2509" s="12"/>
      <c r="J2509" s="13"/>
      <c r="K2509" s="14"/>
      <c r="L2509" s="15"/>
      <c r="M2509" s="16"/>
      <c r="N2509" s="16"/>
      <c r="O2509" s="12"/>
      <c r="P2509" s="12"/>
      <c r="Q2509" s="12"/>
      <c r="R2509" s="18" t="b">
        <v>0</v>
      </c>
      <c r="S2509" s="18" t="b">
        <v>0</v>
      </c>
      <c r="T2509" s="18" t="b">
        <v>0</v>
      </c>
      <c r="U2509" s="18" t="b">
        <v>0</v>
      </c>
    </row>
    <row r="2510" spans="1:21" ht="12.75">
      <c r="A2510" s="8"/>
      <c r="B2510" s="19"/>
      <c r="C2510" s="22"/>
      <c r="D2510" s="10"/>
      <c r="E2510" s="11"/>
      <c r="F2510" s="23"/>
      <c r="G2510" s="23"/>
      <c r="H2510" s="12"/>
      <c r="I2510" s="12"/>
      <c r="J2510" s="13"/>
      <c r="K2510" s="14"/>
      <c r="L2510" s="15"/>
      <c r="M2510" s="16"/>
      <c r="N2510" s="16"/>
      <c r="O2510" s="12"/>
      <c r="P2510" s="12"/>
      <c r="Q2510" s="12"/>
      <c r="R2510" s="18" t="b">
        <v>0</v>
      </c>
      <c r="S2510" s="18" t="b">
        <v>0</v>
      </c>
      <c r="T2510" s="18" t="b">
        <v>0</v>
      </c>
      <c r="U2510" s="18" t="b">
        <v>0</v>
      </c>
    </row>
    <row r="2511" spans="1:21" ht="12.75">
      <c r="A2511" s="8"/>
      <c r="B2511" s="19"/>
      <c r="C2511" s="22"/>
      <c r="D2511" s="10"/>
      <c r="E2511" s="11"/>
      <c r="F2511" s="23"/>
      <c r="G2511" s="23"/>
      <c r="H2511" s="12"/>
      <c r="I2511" s="12"/>
      <c r="J2511" s="13"/>
      <c r="K2511" s="14"/>
      <c r="L2511" s="15"/>
      <c r="M2511" s="16"/>
      <c r="N2511" s="16"/>
      <c r="O2511" s="12"/>
      <c r="P2511" s="12"/>
      <c r="Q2511" s="12"/>
      <c r="R2511" s="18" t="b">
        <v>0</v>
      </c>
      <c r="S2511" s="18" t="b">
        <v>0</v>
      </c>
      <c r="T2511" s="18" t="b">
        <v>0</v>
      </c>
      <c r="U2511" s="18" t="b">
        <v>0</v>
      </c>
    </row>
    <row r="2512" spans="1:21" ht="12.75">
      <c r="A2512" s="8"/>
      <c r="B2512" s="19"/>
      <c r="C2512" s="22"/>
      <c r="D2512" s="10"/>
      <c r="E2512" s="11"/>
      <c r="F2512" s="23"/>
      <c r="G2512" s="23"/>
      <c r="H2512" s="12"/>
      <c r="I2512" s="12"/>
      <c r="J2512" s="13"/>
      <c r="K2512" s="14"/>
      <c r="L2512" s="15"/>
      <c r="M2512" s="16"/>
      <c r="N2512" s="16"/>
      <c r="O2512" s="12"/>
      <c r="P2512" s="12"/>
      <c r="Q2512" s="12"/>
      <c r="R2512" s="18" t="b">
        <v>0</v>
      </c>
      <c r="S2512" s="18" t="b">
        <v>0</v>
      </c>
      <c r="T2512" s="18" t="b">
        <v>0</v>
      </c>
      <c r="U2512" s="18" t="b">
        <v>0</v>
      </c>
    </row>
    <row r="2513" spans="1:21" ht="12.75">
      <c r="A2513" s="8"/>
      <c r="B2513" s="19"/>
      <c r="C2513" s="22"/>
      <c r="D2513" s="10"/>
      <c r="E2513" s="11"/>
      <c r="F2513" s="23"/>
      <c r="G2513" s="23"/>
      <c r="H2513" s="12"/>
      <c r="I2513" s="12"/>
      <c r="J2513" s="13"/>
      <c r="K2513" s="14"/>
      <c r="L2513" s="15"/>
      <c r="M2513" s="16"/>
      <c r="N2513" s="16"/>
      <c r="O2513" s="12"/>
      <c r="P2513" s="12"/>
      <c r="Q2513" s="12"/>
      <c r="R2513" s="18" t="b">
        <v>0</v>
      </c>
      <c r="S2513" s="18" t="b">
        <v>0</v>
      </c>
      <c r="T2513" s="18" t="b">
        <v>0</v>
      </c>
      <c r="U2513" s="18" t="b">
        <v>0</v>
      </c>
    </row>
    <row r="2514" spans="1:21" ht="12.75">
      <c r="A2514" s="8"/>
      <c r="B2514" s="19"/>
      <c r="C2514" s="22"/>
      <c r="D2514" s="10"/>
      <c r="E2514" s="11"/>
      <c r="F2514" s="23"/>
      <c r="G2514" s="23"/>
      <c r="H2514" s="12"/>
      <c r="I2514" s="12"/>
      <c r="J2514" s="13"/>
      <c r="K2514" s="14"/>
      <c r="L2514" s="15"/>
      <c r="M2514" s="16"/>
      <c r="N2514" s="16"/>
      <c r="O2514" s="12"/>
      <c r="P2514" s="12"/>
      <c r="Q2514" s="12"/>
      <c r="R2514" s="18" t="b">
        <v>0</v>
      </c>
      <c r="S2514" s="18" t="b">
        <v>0</v>
      </c>
      <c r="T2514" s="18" t="b">
        <v>0</v>
      </c>
      <c r="U2514" s="18" t="b">
        <v>0</v>
      </c>
    </row>
    <row r="2515" spans="1:21" ht="12.75">
      <c r="A2515" s="8"/>
      <c r="B2515" s="19"/>
      <c r="C2515" s="22"/>
      <c r="D2515" s="10"/>
      <c r="E2515" s="11"/>
      <c r="F2515" s="23"/>
      <c r="G2515" s="23"/>
      <c r="H2515" s="12"/>
      <c r="I2515" s="12"/>
      <c r="J2515" s="13"/>
      <c r="K2515" s="14"/>
      <c r="L2515" s="15"/>
      <c r="M2515" s="16"/>
      <c r="N2515" s="16"/>
      <c r="O2515" s="12"/>
      <c r="P2515" s="12"/>
      <c r="Q2515" s="12"/>
      <c r="R2515" s="18" t="b">
        <v>0</v>
      </c>
      <c r="S2515" s="18" t="b">
        <v>0</v>
      </c>
      <c r="T2515" s="18" t="b">
        <v>0</v>
      </c>
      <c r="U2515" s="18" t="b">
        <v>0</v>
      </c>
    </row>
    <row r="2516" spans="1:21" ht="12.75">
      <c r="A2516" s="8"/>
      <c r="B2516" s="19"/>
      <c r="C2516" s="22"/>
      <c r="D2516" s="10"/>
      <c r="E2516" s="11"/>
      <c r="F2516" s="23"/>
      <c r="G2516" s="23"/>
      <c r="H2516" s="12"/>
      <c r="I2516" s="12"/>
      <c r="J2516" s="13"/>
      <c r="K2516" s="14"/>
      <c r="L2516" s="15"/>
      <c r="M2516" s="16"/>
      <c r="N2516" s="16"/>
      <c r="O2516" s="12"/>
      <c r="P2516" s="12"/>
      <c r="Q2516" s="12"/>
      <c r="R2516" s="18" t="b">
        <v>0</v>
      </c>
      <c r="S2516" s="18" t="b">
        <v>0</v>
      </c>
      <c r="T2516" s="18" t="b">
        <v>0</v>
      </c>
      <c r="U2516" s="18" t="b">
        <v>0</v>
      </c>
    </row>
    <row r="2517" spans="1:21" ht="12.75">
      <c r="A2517" s="8"/>
      <c r="B2517" s="19"/>
      <c r="C2517" s="22"/>
      <c r="D2517" s="10"/>
      <c r="E2517" s="11"/>
      <c r="F2517" s="23"/>
      <c r="G2517" s="23"/>
      <c r="H2517" s="12"/>
      <c r="I2517" s="12"/>
      <c r="J2517" s="13"/>
      <c r="K2517" s="14"/>
      <c r="L2517" s="15"/>
      <c r="M2517" s="16"/>
      <c r="N2517" s="16"/>
      <c r="O2517" s="12"/>
      <c r="P2517" s="12"/>
      <c r="Q2517" s="12"/>
      <c r="R2517" s="18" t="b">
        <v>0</v>
      </c>
      <c r="S2517" s="18" t="b">
        <v>0</v>
      </c>
      <c r="T2517" s="18" t="b">
        <v>0</v>
      </c>
      <c r="U2517" s="18" t="b">
        <v>0</v>
      </c>
    </row>
    <row r="2518" spans="1:21" ht="12.75">
      <c r="A2518" s="8"/>
      <c r="B2518" s="19"/>
      <c r="C2518" s="22"/>
      <c r="D2518" s="10"/>
      <c r="E2518" s="11"/>
      <c r="F2518" s="23"/>
      <c r="G2518" s="23"/>
      <c r="H2518" s="12"/>
      <c r="I2518" s="12"/>
      <c r="J2518" s="13"/>
      <c r="K2518" s="14"/>
      <c r="L2518" s="15"/>
      <c r="M2518" s="16"/>
      <c r="N2518" s="16"/>
      <c r="O2518" s="12"/>
      <c r="P2518" s="12"/>
      <c r="Q2518" s="12"/>
      <c r="R2518" s="18" t="b">
        <v>0</v>
      </c>
      <c r="S2518" s="18" t="b">
        <v>0</v>
      </c>
      <c r="T2518" s="18" t="b">
        <v>0</v>
      </c>
      <c r="U2518" s="18" t="b">
        <v>0</v>
      </c>
    </row>
    <row r="2519" spans="1:21" ht="12.75">
      <c r="A2519" s="8"/>
      <c r="B2519" s="19"/>
      <c r="C2519" s="22"/>
      <c r="D2519" s="10"/>
      <c r="E2519" s="11"/>
      <c r="F2519" s="23"/>
      <c r="G2519" s="23"/>
      <c r="H2519" s="12"/>
      <c r="I2519" s="12"/>
      <c r="J2519" s="13"/>
      <c r="K2519" s="14"/>
      <c r="L2519" s="15"/>
      <c r="M2519" s="16"/>
      <c r="N2519" s="16"/>
      <c r="O2519" s="12"/>
      <c r="P2519" s="12"/>
      <c r="Q2519" s="12"/>
      <c r="R2519" s="18" t="b">
        <v>0</v>
      </c>
      <c r="S2519" s="18" t="b">
        <v>0</v>
      </c>
      <c r="T2519" s="18" t="b">
        <v>0</v>
      </c>
      <c r="U2519" s="18" t="b">
        <v>0</v>
      </c>
    </row>
    <row r="2520" spans="1:21" ht="12.75">
      <c r="A2520" s="8"/>
      <c r="B2520" s="19"/>
      <c r="C2520" s="22"/>
      <c r="D2520" s="10"/>
      <c r="E2520" s="11"/>
      <c r="F2520" s="23"/>
      <c r="G2520" s="23"/>
      <c r="H2520" s="12"/>
      <c r="I2520" s="12"/>
      <c r="J2520" s="13"/>
      <c r="K2520" s="14"/>
      <c r="L2520" s="15"/>
      <c r="M2520" s="16"/>
      <c r="N2520" s="16"/>
      <c r="O2520" s="12"/>
      <c r="P2520" s="12"/>
      <c r="Q2520" s="12"/>
      <c r="R2520" s="18" t="b">
        <v>0</v>
      </c>
      <c r="S2520" s="18" t="b">
        <v>0</v>
      </c>
      <c r="T2520" s="18" t="b">
        <v>0</v>
      </c>
      <c r="U2520" s="18" t="b">
        <v>0</v>
      </c>
    </row>
    <row r="2521" spans="1:21" ht="12.75">
      <c r="A2521" s="8"/>
      <c r="B2521" s="19"/>
      <c r="C2521" s="22"/>
      <c r="D2521" s="10"/>
      <c r="E2521" s="11"/>
      <c r="F2521" s="23"/>
      <c r="G2521" s="23"/>
      <c r="H2521" s="12"/>
      <c r="I2521" s="12"/>
      <c r="J2521" s="13"/>
      <c r="K2521" s="14"/>
      <c r="L2521" s="15"/>
      <c r="M2521" s="16"/>
      <c r="N2521" s="16"/>
      <c r="O2521" s="12"/>
      <c r="P2521" s="12"/>
      <c r="Q2521" s="12"/>
      <c r="R2521" s="18" t="b">
        <v>0</v>
      </c>
      <c r="S2521" s="18" t="b">
        <v>0</v>
      </c>
      <c r="T2521" s="18" t="b">
        <v>0</v>
      </c>
      <c r="U2521" s="18" t="b">
        <v>0</v>
      </c>
    </row>
    <row r="2522" spans="1:21" ht="12.75">
      <c r="A2522" s="8"/>
      <c r="B2522" s="19"/>
      <c r="C2522" s="22"/>
      <c r="D2522" s="10"/>
      <c r="E2522" s="11"/>
      <c r="F2522" s="23"/>
      <c r="G2522" s="23"/>
      <c r="H2522" s="12"/>
      <c r="I2522" s="12"/>
      <c r="J2522" s="13"/>
      <c r="K2522" s="14"/>
      <c r="L2522" s="15"/>
      <c r="M2522" s="16"/>
      <c r="N2522" s="16"/>
      <c r="O2522" s="12"/>
      <c r="P2522" s="12"/>
      <c r="Q2522" s="12"/>
      <c r="R2522" s="18" t="b">
        <v>0</v>
      </c>
      <c r="S2522" s="18" t="b">
        <v>0</v>
      </c>
      <c r="T2522" s="18" t="b">
        <v>0</v>
      </c>
      <c r="U2522" s="18" t="b">
        <v>0</v>
      </c>
    </row>
    <row r="2523" spans="1:21" ht="12.75">
      <c r="A2523" s="8"/>
      <c r="B2523" s="19"/>
      <c r="C2523" s="22"/>
      <c r="D2523" s="10"/>
      <c r="E2523" s="11"/>
      <c r="F2523" s="23"/>
      <c r="G2523" s="23"/>
      <c r="H2523" s="12"/>
      <c r="I2523" s="12"/>
      <c r="J2523" s="13"/>
      <c r="K2523" s="14"/>
      <c r="L2523" s="15"/>
      <c r="M2523" s="16"/>
      <c r="N2523" s="16"/>
      <c r="O2523" s="12"/>
      <c r="P2523" s="12"/>
      <c r="Q2523" s="12"/>
      <c r="R2523" s="18" t="b">
        <v>0</v>
      </c>
      <c r="S2523" s="18" t="b">
        <v>0</v>
      </c>
      <c r="T2523" s="18" t="b">
        <v>0</v>
      </c>
      <c r="U2523" s="18" t="b">
        <v>0</v>
      </c>
    </row>
    <row r="2524" spans="1:21" ht="12.75">
      <c r="A2524" s="8"/>
      <c r="B2524" s="19"/>
      <c r="C2524" s="22"/>
      <c r="D2524" s="10"/>
      <c r="E2524" s="11"/>
      <c r="F2524" s="23"/>
      <c r="G2524" s="23"/>
      <c r="H2524" s="12"/>
      <c r="I2524" s="12"/>
      <c r="J2524" s="13"/>
      <c r="K2524" s="14"/>
      <c r="L2524" s="15"/>
      <c r="M2524" s="16"/>
      <c r="N2524" s="16"/>
      <c r="O2524" s="12"/>
      <c r="P2524" s="12"/>
      <c r="Q2524" s="12"/>
      <c r="R2524" s="18" t="b">
        <v>0</v>
      </c>
      <c r="S2524" s="18" t="b">
        <v>0</v>
      </c>
      <c r="T2524" s="18" t="b">
        <v>0</v>
      </c>
      <c r="U2524" s="18" t="b">
        <v>0</v>
      </c>
    </row>
    <row r="2525" spans="1:21" ht="12.75">
      <c r="A2525" s="8"/>
      <c r="B2525" s="19"/>
      <c r="C2525" s="22"/>
      <c r="D2525" s="10"/>
      <c r="E2525" s="11"/>
      <c r="F2525" s="23"/>
      <c r="G2525" s="23"/>
      <c r="H2525" s="12"/>
      <c r="I2525" s="12"/>
      <c r="J2525" s="13"/>
      <c r="K2525" s="14"/>
      <c r="L2525" s="15"/>
      <c r="M2525" s="16"/>
      <c r="N2525" s="16"/>
      <c r="O2525" s="12"/>
      <c r="P2525" s="12"/>
      <c r="Q2525" s="12"/>
      <c r="R2525" s="18" t="b">
        <v>0</v>
      </c>
      <c r="S2525" s="18" t="b">
        <v>0</v>
      </c>
      <c r="T2525" s="18" t="b">
        <v>0</v>
      </c>
      <c r="U2525" s="18" t="b">
        <v>0</v>
      </c>
    </row>
    <row r="2526" spans="1:21" ht="12.75">
      <c r="A2526" s="8"/>
      <c r="B2526" s="19"/>
      <c r="C2526" s="22"/>
      <c r="D2526" s="10"/>
      <c r="E2526" s="11"/>
      <c r="F2526" s="23"/>
      <c r="G2526" s="23"/>
      <c r="H2526" s="12"/>
      <c r="I2526" s="12"/>
      <c r="J2526" s="13"/>
      <c r="K2526" s="14"/>
      <c r="L2526" s="15"/>
      <c r="M2526" s="16"/>
      <c r="N2526" s="16"/>
      <c r="O2526" s="12"/>
      <c r="P2526" s="12"/>
      <c r="Q2526" s="12"/>
      <c r="R2526" s="18" t="b">
        <v>0</v>
      </c>
      <c r="S2526" s="18" t="b">
        <v>0</v>
      </c>
      <c r="T2526" s="18" t="b">
        <v>0</v>
      </c>
      <c r="U2526" s="18" t="b">
        <v>0</v>
      </c>
    </row>
    <row r="2527" spans="1:21" ht="12.75">
      <c r="A2527" s="8"/>
      <c r="B2527" s="19"/>
      <c r="C2527" s="22"/>
      <c r="D2527" s="10"/>
      <c r="E2527" s="11"/>
      <c r="F2527" s="23"/>
      <c r="G2527" s="23"/>
      <c r="H2527" s="12"/>
      <c r="I2527" s="12"/>
      <c r="J2527" s="13"/>
      <c r="K2527" s="14"/>
      <c r="L2527" s="15"/>
      <c r="M2527" s="16"/>
      <c r="N2527" s="16"/>
      <c r="O2527" s="12"/>
      <c r="P2527" s="12"/>
      <c r="Q2527" s="12"/>
      <c r="R2527" s="18" t="b">
        <v>0</v>
      </c>
      <c r="S2527" s="18" t="b">
        <v>0</v>
      </c>
      <c r="T2527" s="18" t="b">
        <v>0</v>
      </c>
      <c r="U2527" s="18" t="b">
        <v>0</v>
      </c>
    </row>
    <row r="2528" spans="1:21" ht="12.75">
      <c r="A2528" s="8"/>
      <c r="B2528" s="19"/>
      <c r="C2528" s="22"/>
      <c r="D2528" s="10"/>
      <c r="E2528" s="11"/>
      <c r="F2528" s="23"/>
      <c r="G2528" s="23"/>
      <c r="H2528" s="12"/>
      <c r="I2528" s="12"/>
      <c r="J2528" s="13"/>
      <c r="K2528" s="14"/>
      <c r="L2528" s="15"/>
      <c r="M2528" s="16"/>
      <c r="N2528" s="16"/>
      <c r="O2528" s="12"/>
      <c r="P2528" s="12"/>
      <c r="Q2528" s="12"/>
      <c r="R2528" s="18" t="b">
        <v>0</v>
      </c>
      <c r="S2528" s="18" t="b">
        <v>0</v>
      </c>
      <c r="T2528" s="18" t="b">
        <v>0</v>
      </c>
      <c r="U2528" s="18" t="b">
        <v>0</v>
      </c>
    </row>
    <row r="2529" spans="1:21" ht="12.75">
      <c r="A2529" s="8"/>
      <c r="B2529" s="19"/>
      <c r="C2529" s="22"/>
      <c r="D2529" s="10"/>
      <c r="E2529" s="11"/>
      <c r="F2529" s="23"/>
      <c r="G2529" s="23"/>
      <c r="H2529" s="12"/>
      <c r="I2529" s="12"/>
      <c r="J2529" s="13"/>
      <c r="K2529" s="14"/>
      <c r="L2529" s="15"/>
      <c r="M2529" s="16"/>
      <c r="N2529" s="16"/>
      <c r="O2529" s="12"/>
      <c r="P2529" s="12"/>
      <c r="Q2529" s="12"/>
      <c r="R2529" s="18" t="b">
        <v>0</v>
      </c>
      <c r="S2529" s="18" t="b">
        <v>0</v>
      </c>
      <c r="T2529" s="18" t="b">
        <v>0</v>
      </c>
      <c r="U2529" s="18" t="b">
        <v>0</v>
      </c>
    </row>
    <row r="2530" spans="1:21" ht="12.75">
      <c r="A2530" s="8"/>
      <c r="B2530" s="19"/>
      <c r="C2530" s="22"/>
      <c r="D2530" s="10"/>
      <c r="E2530" s="11"/>
      <c r="F2530" s="23"/>
      <c r="G2530" s="23"/>
      <c r="H2530" s="12"/>
      <c r="I2530" s="12"/>
      <c r="J2530" s="13"/>
      <c r="K2530" s="14"/>
      <c r="L2530" s="15"/>
      <c r="M2530" s="16"/>
      <c r="N2530" s="16"/>
      <c r="O2530" s="12"/>
      <c r="P2530" s="12"/>
      <c r="Q2530" s="12"/>
      <c r="R2530" s="18" t="b">
        <v>0</v>
      </c>
      <c r="S2530" s="18" t="b">
        <v>0</v>
      </c>
      <c r="T2530" s="18" t="b">
        <v>0</v>
      </c>
      <c r="U2530" s="18" t="b">
        <v>0</v>
      </c>
    </row>
    <row r="2531" spans="1:21" ht="12.75">
      <c r="A2531" s="8"/>
      <c r="B2531" s="19"/>
      <c r="C2531" s="22"/>
      <c r="D2531" s="10"/>
      <c r="E2531" s="11"/>
      <c r="F2531" s="23"/>
      <c r="G2531" s="23"/>
      <c r="H2531" s="12"/>
      <c r="I2531" s="12"/>
      <c r="J2531" s="13"/>
      <c r="K2531" s="14"/>
      <c r="L2531" s="15"/>
      <c r="M2531" s="16"/>
      <c r="N2531" s="16"/>
      <c r="O2531" s="12"/>
      <c r="P2531" s="12"/>
      <c r="Q2531" s="12"/>
      <c r="R2531" s="18" t="b">
        <v>0</v>
      </c>
      <c r="S2531" s="18" t="b">
        <v>0</v>
      </c>
      <c r="T2531" s="18" t="b">
        <v>0</v>
      </c>
      <c r="U2531" s="18" t="b">
        <v>0</v>
      </c>
    </row>
    <row r="2532" spans="1:21" ht="12.75">
      <c r="A2532" s="8"/>
      <c r="B2532" s="19"/>
      <c r="C2532" s="22"/>
      <c r="D2532" s="10"/>
      <c r="E2532" s="11"/>
      <c r="F2532" s="23"/>
      <c r="G2532" s="23"/>
      <c r="H2532" s="12"/>
      <c r="I2532" s="12"/>
      <c r="J2532" s="13"/>
      <c r="K2532" s="14"/>
      <c r="L2532" s="15"/>
      <c r="M2532" s="16"/>
      <c r="N2532" s="16"/>
      <c r="O2532" s="12"/>
      <c r="P2532" s="12"/>
      <c r="Q2532" s="12"/>
      <c r="R2532" s="18" t="b">
        <v>0</v>
      </c>
      <c r="S2532" s="18" t="b">
        <v>0</v>
      </c>
      <c r="T2532" s="18" t="b">
        <v>0</v>
      </c>
      <c r="U2532" s="18" t="b">
        <v>0</v>
      </c>
    </row>
    <row r="2533" spans="1:21" ht="12.75">
      <c r="A2533" s="8"/>
      <c r="B2533" s="19"/>
      <c r="C2533" s="22"/>
      <c r="D2533" s="10"/>
      <c r="E2533" s="11"/>
      <c r="F2533" s="23"/>
      <c r="G2533" s="23"/>
      <c r="H2533" s="12"/>
      <c r="I2533" s="12"/>
      <c r="J2533" s="13"/>
      <c r="K2533" s="14"/>
      <c r="L2533" s="15"/>
      <c r="M2533" s="16"/>
      <c r="N2533" s="16"/>
      <c r="O2533" s="12"/>
      <c r="P2533" s="12"/>
      <c r="Q2533" s="12"/>
      <c r="R2533" s="18" t="b">
        <v>0</v>
      </c>
      <c r="S2533" s="18" t="b">
        <v>0</v>
      </c>
      <c r="T2533" s="18" t="b">
        <v>0</v>
      </c>
      <c r="U2533" s="18" t="b">
        <v>0</v>
      </c>
    </row>
    <row r="2534" spans="1:21" ht="12.75">
      <c r="A2534" s="8"/>
      <c r="B2534" s="19"/>
      <c r="C2534" s="22"/>
      <c r="D2534" s="10"/>
      <c r="E2534" s="11"/>
      <c r="F2534" s="23"/>
      <c r="G2534" s="23"/>
      <c r="H2534" s="12"/>
      <c r="I2534" s="12"/>
      <c r="J2534" s="13"/>
      <c r="K2534" s="14"/>
      <c r="L2534" s="15"/>
      <c r="M2534" s="16"/>
      <c r="N2534" s="16"/>
      <c r="O2534" s="12"/>
      <c r="P2534" s="12"/>
      <c r="Q2534" s="12"/>
      <c r="R2534" s="18" t="b">
        <v>0</v>
      </c>
      <c r="S2534" s="18" t="b">
        <v>0</v>
      </c>
      <c r="T2534" s="18" t="b">
        <v>0</v>
      </c>
      <c r="U2534" s="18" t="b">
        <v>0</v>
      </c>
    </row>
    <row r="2535" spans="1:21" ht="12.75">
      <c r="A2535" s="8"/>
      <c r="B2535" s="19"/>
      <c r="C2535" s="22"/>
      <c r="D2535" s="10"/>
      <c r="E2535" s="11"/>
      <c r="F2535" s="23"/>
      <c r="G2535" s="23"/>
      <c r="H2535" s="12"/>
      <c r="I2535" s="12"/>
      <c r="J2535" s="13"/>
      <c r="K2535" s="14"/>
      <c r="L2535" s="15"/>
      <c r="M2535" s="16"/>
      <c r="N2535" s="16"/>
      <c r="O2535" s="12"/>
      <c r="P2535" s="12"/>
      <c r="Q2535" s="12"/>
      <c r="R2535" s="18" t="b">
        <v>0</v>
      </c>
      <c r="S2535" s="18" t="b">
        <v>0</v>
      </c>
      <c r="T2535" s="18" t="b">
        <v>0</v>
      </c>
      <c r="U2535" s="18" t="b">
        <v>0</v>
      </c>
    </row>
    <row r="2536" spans="1:21" ht="12.75">
      <c r="A2536" s="8"/>
      <c r="B2536" s="19"/>
      <c r="C2536" s="22"/>
      <c r="D2536" s="10"/>
      <c r="E2536" s="11"/>
      <c r="F2536" s="23"/>
      <c r="G2536" s="23"/>
      <c r="H2536" s="12"/>
      <c r="I2536" s="12"/>
      <c r="J2536" s="13"/>
      <c r="K2536" s="14"/>
      <c r="L2536" s="15"/>
      <c r="M2536" s="16"/>
      <c r="N2536" s="16"/>
      <c r="O2536" s="12"/>
      <c r="P2536" s="12"/>
      <c r="Q2536" s="12"/>
      <c r="R2536" s="18" t="b">
        <v>0</v>
      </c>
      <c r="S2536" s="18" t="b">
        <v>0</v>
      </c>
      <c r="T2536" s="18" t="b">
        <v>0</v>
      </c>
      <c r="U2536" s="18" t="b">
        <v>0</v>
      </c>
    </row>
    <row r="2537" spans="1:21" ht="12.75">
      <c r="A2537" s="8"/>
      <c r="B2537" s="19"/>
      <c r="C2537" s="22"/>
      <c r="D2537" s="10"/>
      <c r="E2537" s="11"/>
      <c r="F2537" s="23"/>
      <c r="G2537" s="23"/>
      <c r="H2537" s="12"/>
      <c r="I2537" s="12"/>
      <c r="J2537" s="13"/>
      <c r="K2537" s="14"/>
      <c r="L2537" s="15"/>
      <c r="M2537" s="16"/>
      <c r="N2537" s="16"/>
      <c r="O2537" s="12"/>
      <c r="P2537" s="12"/>
      <c r="Q2537" s="12"/>
      <c r="R2537" s="18" t="b">
        <v>0</v>
      </c>
      <c r="S2537" s="18" t="b">
        <v>0</v>
      </c>
      <c r="T2537" s="18" t="b">
        <v>0</v>
      </c>
      <c r="U2537" s="18" t="b">
        <v>0</v>
      </c>
    </row>
    <row r="2538" spans="1:21" ht="12.75">
      <c r="A2538" s="8"/>
      <c r="B2538" s="19"/>
      <c r="C2538" s="22"/>
      <c r="D2538" s="10"/>
      <c r="E2538" s="11"/>
      <c r="F2538" s="23"/>
      <c r="G2538" s="23"/>
      <c r="H2538" s="12"/>
      <c r="I2538" s="12"/>
      <c r="J2538" s="13"/>
      <c r="K2538" s="14"/>
      <c r="L2538" s="15"/>
      <c r="M2538" s="16"/>
      <c r="N2538" s="16"/>
      <c r="O2538" s="12"/>
      <c r="P2538" s="12"/>
      <c r="Q2538" s="12"/>
      <c r="R2538" s="18" t="b">
        <v>0</v>
      </c>
      <c r="S2538" s="18" t="b">
        <v>0</v>
      </c>
      <c r="T2538" s="18" t="b">
        <v>0</v>
      </c>
      <c r="U2538" s="18" t="b">
        <v>0</v>
      </c>
    </row>
    <row r="2539" spans="1:21" ht="12.75">
      <c r="A2539" s="8"/>
      <c r="B2539" s="19"/>
      <c r="C2539" s="22"/>
      <c r="D2539" s="10"/>
      <c r="E2539" s="11"/>
      <c r="F2539" s="23"/>
      <c r="G2539" s="23"/>
      <c r="H2539" s="12"/>
      <c r="I2539" s="12"/>
      <c r="J2539" s="13"/>
      <c r="K2539" s="14"/>
      <c r="L2539" s="15"/>
      <c r="M2539" s="16"/>
      <c r="N2539" s="16"/>
      <c r="O2539" s="12"/>
      <c r="P2539" s="12"/>
      <c r="Q2539" s="12"/>
      <c r="R2539" s="18" t="b">
        <v>0</v>
      </c>
      <c r="S2539" s="18" t="b">
        <v>0</v>
      </c>
      <c r="T2539" s="18" t="b">
        <v>0</v>
      </c>
      <c r="U2539" s="18" t="b">
        <v>0</v>
      </c>
    </row>
    <row r="2540" spans="1:21" ht="12.75">
      <c r="A2540" s="8"/>
      <c r="B2540" s="19"/>
      <c r="C2540" s="22"/>
      <c r="D2540" s="10"/>
      <c r="E2540" s="11"/>
      <c r="F2540" s="23"/>
      <c r="G2540" s="23"/>
      <c r="H2540" s="12"/>
      <c r="I2540" s="12"/>
      <c r="J2540" s="13"/>
      <c r="K2540" s="14"/>
      <c r="L2540" s="15"/>
      <c r="M2540" s="16"/>
      <c r="N2540" s="16"/>
      <c r="O2540" s="12"/>
      <c r="P2540" s="12"/>
      <c r="Q2540" s="12"/>
      <c r="R2540" s="18" t="b">
        <v>0</v>
      </c>
      <c r="S2540" s="18" t="b">
        <v>0</v>
      </c>
      <c r="T2540" s="18" t="b">
        <v>0</v>
      </c>
      <c r="U2540" s="18" t="b">
        <v>0</v>
      </c>
    </row>
    <row r="2541" spans="1:21" ht="12.75">
      <c r="A2541" s="8"/>
      <c r="B2541" s="19"/>
      <c r="C2541" s="22"/>
      <c r="D2541" s="10"/>
      <c r="E2541" s="11"/>
      <c r="F2541" s="23"/>
      <c r="G2541" s="23"/>
      <c r="H2541" s="12"/>
      <c r="I2541" s="12"/>
      <c r="J2541" s="13"/>
      <c r="K2541" s="14"/>
      <c r="L2541" s="15"/>
      <c r="M2541" s="16"/>
      <c r="N2541" s="16"/>
      <c r="O2541" s="12"/>
      <c r="P2541" s="12"/>
      <c r="Q2541" s="12"/>
      <c r="R2541" s="18" t="b">
        <v>0</v>
      </c>
      <c r="S2541" s="18" t="b">
        <v>0</v>
      </c>
      <c r="T2541" s="18" t="b">
        <v>0</v>
      </c>
      <c r="U2541" s="18" t="b">
        <v>0</v>
      </c>
    </row>
    <row r="2542" spans="1:21" ht="12.75">
      <c r="A2542" s="8"/>
      <c r="B2542" s="19"/>
      <c r="C2542" s="22"/>
      <c r="D2542" s="10"/>
      <c r="E2542" s="11"/>
      <c r="F2542" s="23"/>
      <c r="G2542" s="23"/>
      <c r="H2542" s="12"/>
      <c r="I2542" s="12"/>
      <c r="J2542" s="13"/>
      <c r="K2542" s="14"/>
      <c r="L2542" s="15"/>
      <c r="M2542" s="16"/>
      <c r="N2542" s="16"/>
      <c r="O2542" s="12"/>
      <c r="P2542" s="12"/>
      <c r="Q2542" s="12"/>
      <c r="R2542" s="18" t="b">
        <v>0</v>
      </c>
      <c r="S2542" s="18" t="b">
        <v>0</v>
      </c>
      <c r="T2542" s="18" t="b">
        <v>0</v>
      </c>
      <c r="U2542" s="18" t="b">
        <v>0</v>
      </c>
    </row>
    <row r="2543" spans="1:21" ht="12.75">
      <c r="A2543" s="8"/>
      <c r="B2543" s="19"/>
      <c r="C2543" s="22"/>
      <c r="D2543" s="10"/>
      <c r="E2543" s="11"/>
      <c r="F2543" s="23"/>
      <c r="G2543" s="23"/>
      <c r="H2543" s="12"/>
      <c r="I2543" s="12"/>
      <c r="J2543" s="13"/>
      <c r="K2543" s="14"/>
      <c r="L2543" s="15"/>
      <c r="M2543" s="16"/>
      <c r="N2543" s="16"/>
      <c r="O2543" s="12"/>
      <c r="P2543" s="12"/>
      <c r="Q2543" s="12"/>
      <c r="R2543" s="18" t="b">
        <v>0</v>
      </c>
      <c r="S2543" s="18" t="b">
        <v>0</v>
      </c>
      <c r="T2543" s="18" t="b">
        <v>0</v>
      </c>
      <c r="U2543" s="18" t="b">
        <v>0</v>
      </c>
    </row>
    <row r="2544" spans="1:21" ht="12.75">
      <c r="A2544" s="8"/>
      <c r="B2544" s="19"/>
      <c r="C2544" s="22"/>
      <c r="D2544" s="10"/>
      <c r="E2544" s="11"/>
      <c r="F2544" s="23"/>
      <c r="G2544" s="23"/>
      <c r="H2544" s="12"/>
      <c r="I2544" s="12"/>
      <c r="J2544" s="13"/>
      <c r="K2544" s="14"/>
      <c r="L2544" s="15"/>
      <c r="M2544" s="16"/>
      <c r="N2544" s="16"/>
      <c r="O2544" s="12"/>
      <c r="P2544" s="12"/>
      <c r="Q2544" s="12"/>
      <c r="R2544" s="18" t="b">
        <v>0</v>
      </c>
      <c r="S2544" s="18" t="b">
        <v>0</v>
      </c>
      <c r="T2544" s="18" t="b">
        <v>0</v>
      </c>
      <c r="U2544" s="18" t="b">
        <v>0</v>
      </c>
    </row>
    <row r="2545" spans="1:21" ht="12.75">
      <c r="A2545" s="8"/>
      <c r="B2545" s="19"/>
      <c r="C2545" s="22"/>
      <c r="D2545" s="10"/>
      <c r="E2545" s="11"/>
      <c r="F2545" s="23"/>
      <c r="G2545" s="23"/>
      <c r="H2545" s="12"/>
      <c r="I2545" s="12"/>
      <c r="J2545" s="13"/>
      <c r="K2545" s="14"/>
      <c r="L2545" s="15"/>
      <c r="M2545" s="16"/>
      <c r="N2545" s="16"/>
      <c r="O2545" s="12"/>
      <c r="P2545" s="12"/>
      <c r="Q2545" s="12"/>
      <c r="R2545" s="18" t="b">
        <v>0</v>
      </c>
      <c r="S2545" s="18" t="b">
        <v>0</v>
      </c>
      <c r="T2545" s="18" t="b">
        <v>0</v>
      </c>
      <c r="U2545" s="18" t="b">
        <v>0</v>
      </c>
    </row>
    <row r="2546" spans="1:21" ht="12.75">
      <c r="A2546" s="8"/>
      <c r="B2546" s="19"/>
      <c r="C2546" s="22"/>
      <c r="D2546" s="10"/>
      <c r="E2546" s="11"/>
      <c r="F2546" s="23"/>
      <c r="G2546" s="23"/>
      <c r="H2546" s="12"/>
      <c r="I2546" s="12"/>
      <c r="J2546" s="13"/>
      <c r="K2546" s="14"/>
      <c r="L2546" s="15"/>
      <c r="M2546" s="16"/>
      <c r="N2546" s="16"/>
      <c r="O2546" s="12"/>
      <c r="P2546" s="12"/>
      <c r="Q2546" s="12"/>
      <c r="R2546" s="18" t="b">
        <v>0</v>
      </c>
      <c r="S2546" s="18" t="b">
        <v>0</v>
      </c>
      <c r="T2546" s="18" t="b">
        <v>0</v>
      </c>
      <c r="U2546" s="18" t="b">
        <v>0</v>
      </c>
    </row>
    <row r="2547" spans="1:21" ht="12.75">
      <c r="A2547" s="8"/>
      <c r="B2547" s="19"/>
      <c r="C2547" s="22"/>
      <c r="D2547" s="10"/>
      <c r="E2547" s="11"/>
      <c r="F2547" s="23"/>
      <c r="G2547" s="23"/>
      <c r="H2547" s="12"/>
      <c r="I2547" s="12"/>
      <c r="J2547" s="13"/>
      <c r="K2547" s="14"/>
      <c r="L2547" s="15"/>
      <c r="M2547" s="16"/>
      <c r="N2547" s="16"/>
      <c r="O2547" s="12"/>
      <c r="P2547" s="12"/>
      <c r="Q2547" s="12"/>
      <c r="R2547" s="18" t="b">
        <v>0</v>
      </c>
      <c r="S2547" s="18" t="b">
        <v>0</v>
      </c>
      <c r="T2547" s="18" t="b">
        <v>0</v>
      </c>
      <c r="U2547" s="18" t="b">
        <v>0</v>
      </c>
    </row>
    <row r="2548" spans="1:21" ht="12.75">
      <c r="A2548" s="8"/>
      <c r="B2548" s="19"/>
      <c r="C2548" s="22"/>
      <c r="D2548" s="10"/>
      <c r="E2548" s="11"/>
      <c r="F2548" s="23"/>
      <c r="G2548" s="23"/>
      <c r="H2548" s="12"/>
      <c r="I2548" s="12"/>
      <c r="J2548" s="13"/>
      <c r="K2548" s="14"/>
      <c r="L2548" s="15"/>
      <c r="M2548" s="16"/>
      <c r="N2548" s="16"/>
      <c r="O2548" s="12"/>
      <c r="P2548" s="12"/>
      <c r="Q2548" s="12"/>
      <c r="R2548" s="18" t="b">
        <v>0</v>
      </c>
      <c r="S2548" s="18" t="b">
        <v>0</v>
      </c>
      <c r="T2548" s="18" t="b">
        <v>0</v>
      </c>
      <c r="U2548" s="18" t="b">
        <v>0</v>
      </c>
    </row>
    <row r="2549" spans="1:21" ht="12.75">
      <c r="A2549" s="8"/>
      <c r="B2549" s="19"/>
      <c r="C2549" s="22"/>
      <c r="D2549" s="10"/>
      <c r="E2549" s="11"/>
      <c r="F2549" s="23"/>
      <c r="G2549" s="23"/>
      <c r="H2549" s="12"/>
      <c r="I2549" s="12"/>
      <c r="J2549" s="13"/>
      <c r="K2549" s="14"/>
      <c r="L2549" s="15"/>
      <c r="M2549" s="16"/>
      <c r="N2549" s="16"/>
      <c r="O2549" s="12"/>
      <c r="P2549" s="12"/>
      <c r="Q2549" s="12"/>
      <c r="R2549" s="18" t="b">
        <v>0</v>
      </c>
      <c r="S2549" s="18" t="b">
        <v>0</v>
      </c>
      <c r="T2549" s="18" t="b">
        <v>0</v>
      </c>
      <c r="U2549" s="18" t="b">
        <v>0</v>
      </c>
    </row>
    <row r="2550" spans="1:21" ht="12.75">
      <c r="A2550" s="8"/>
      <c r="B2550" s="19"/>
      <c r="C2550" s="22"/>
      <c r="D2550" s="10"/>
      <c r="E2550" s="11"/>
      <c r="F2550" s="23"/>
      <c r="G2550" s="23"/>
      <c r="H2550" s="12"/>
      <c r="I2550" s="12"/>
      <c r="J2550" s="13"/>
      <c r="K2550" s="14"/>
      <c r="L2550" s="15"/>
      <c r="M2550" s="16"/>
      <c r="N2550" s="16"/>
      <c r="O2550" s="12"/>
      <c r="P2550" s="12"/>
      <c r="Q2550" s="12"/>
      <c r="R2550" s="18" t="b">
        <v>0</v>
      </c>
      <c r="S2550" s="18" t="b">
        <v>0</v>
      </c>
      <c r="T2550" s="18" t="b">
        <v>0</v>
      </c>
      <c r="U2550" s="18" t="b">
        <v>0</v>
      </c>
    </row>
    <row r="2551" spans="1:21" ht="12.75">
      <c r="A2551" s="8"/>
      <c r="B2551" s="19"/>
      <c r="C2551" s="22"/>
      <c r="D2551" s="10"/>
      <c r="E2551" s="11"/>
      <c r="F2551" s="23"/>
      <c r="G2551" s="23"/>
      <c r="H2551" s="12"/>
      <c r="I2551" s="12"/>
      <c r="J2551" s="13"/>
      <c r="K2551" s="14"/>
      <c r="L2551" s="15"/>
      <c r="M2551" s="16"/>
      <c r="N2551" s="16"/>
      <c r="O2551" s="12"/>
      <c r="P2551" s="12"/>
      <c r="Q2551" s="12"/>
      <c r="R2551" s="18" t="b">
        <v>0</v>
      </c>
      <c r="S2551" s="18" t="b">
        <v>0</v>
      </c>
      <c r="T2551" s="18" t="b">
        <v>0</v>
      </c>
      <c r="U2551" s="18" t="b">
        <v>0</v>
      </c>
    </row>
    <row r="2552" spans="1:21" ht="12.75">
      <c r="A2552" s="8"/>
      <c r="B2552" s="19"/>
      <c r="C2552" s="22"/>
      <c r="D2552" s="10"/>
      <c r="E2552" s="11"/>
      <c r="F2552" s="23"/>
      <c r="G2552" s="23"/>
      <c r="H2552" s="12"/>
      <c r="I2552" s="12"/>
      <c r="J2552" s="13"/>
      <c r="K2552" s="14"/>
      <c r="L2552" s="15"/>
      <c r="M2552" s="16"/>
      <c r="N2552" s="16"/>
      <c r="O2552" s="12"/>
      <c r="P2552" s="12"/>
      <c r="Q2552" s="12"/>
      <c r="R2552" s="18" t="b">
        <v>0</v>
      </c>
      <c r="S2552" s="18" t="b">
        <v>0</v>
      </c>
      <c r="T2552" s="18" t="b">
        <v>0</v>
      </c>
      <c r="U2552" s="18" t="b">
        <v>0</v>
      </c>
    </row>
    <row r="2553" spans="1:21" ht="12.75">
      <c r="A2553" s="8"/>
      <c r="B2553" s="19"/>
      <c r="C2553" s="22"/>
      <c r="D2553" s="10"/>
      <c r="E2553" s="11"/>
      <c r="F2553" s="23"/>
      <c r="G2553" s="23"/>
      <c r="H2553" s="12"/>
      <c r="I2553" s="12"/>
      <c r="J2553" s="13"/>
      <c r="K2553" s="14"/>
      <c r="L2553" s="15"/>
      <c r="M2553" s="16"/>
      <c r="N2553" s="16"/>
      <c r="O2553" s="12"/>
      <c r="P2553" s="12"/>
      <c r="Q2553" s="12"/>
      <c r="R2553" s="18" t="b">
        <v>0</v>
      </c>
      <c r="S2553" s="18" t="b">
        <v>0</v>
      </c>
      <c r="T2553" s="18" t="b">
        <v>0</v>
      </c>
      <c r="U2553" s="18" t="b">
        <v>0</v>
      </c>
    </row>
    <row r="2554" spans="1:21" ht="12.75">
      <c r="A2554" s="8"/>
      <c r="B2554" s="19"/>
      <c r="C2554" s="22"/>
      <c r="D2554" s="10"/>
      <c r="E2554" s="11"/>
      <c r="F2554" s="23"/>
      <c r="G2554" s="23"/>
      <c r="H2554" s="12"/>
      <c r="I2554" s="12"/>
      <c r="J2554" s="13"/>
      <c r="K2554" s="14"/>
      <c r="L2554" s="15"/>
      <c r="M2554" s="16"/>
      <c r="N2554" s="16"/>
      <c r="O2554" s="12"/>
      <c r="P2554" s="12"/>
      <c r="Q2554" s="12"/>
      <c r="R2554" s="18" t="b">
        <v>0</v>
      </c>
      <c r="S2554" s="18" t="b">
        <v>0</v>
      </c>
      <c r="T2554" s="18" t="b">
        <v>0</v>
      </c>
      <c r="U2554" s="18" t="b">
        <v>0</v>
      </c>
    </row>
    <row r="2555" spans="1:21" ht="12.75">
      <c r="A2555" s="8"/>
      <c r="B2555" s="19"/>
      <c r="C2555" s="22"/>
      <c r="D2555" s="10"/>
      <c r="E2555" s="11"/>
      <c r="F2555" s="23"/>
      <c r="G2555" s="23"/>
      <c r="H2555" s="12"/>
      <c r="I2555" s="12"/>
      <c r="J2555" s="13"/>
      <c r="K2555" s="14"/>
      <c r="L2555" s="15"/>
      <c r="M2555" s="16"/>
      <c r="N2555" s="16"/>
      <c r="O2555" s="12"/>
      <c r="P2555" s="12"/>
      <c r="Q2555" s="12"/>
      <c r="R2555" s="18" t="b">
        <v>0</v>
      </c>
      <c r="S2555" s="18" t="b">
        <v>0</v>
      </c>
      <c r="T2555" s="18" t="b">
        <v>0</v>
      </c>
      <c r="U2555" s="18" t="b">
        <v>0</v>
      </c>
    </row>
    <row r="2556" spans="1:21" ht="12.75">
      <c r="A2556" s="8"/>
      <c r="B2556" s="19"/>
      <c r="C2556" s="22"/>
      <c r="D2556" s="10"/>
      <c r="E2556" s="11"/>
      <c r="F2556" s="23"/>
      <c r="G2556" s="23"/>
      <c r="H2556" s="12"/>
      <c r="I2556" s="12"/>
      <c r="J2556" s="13"/>
      <c r="K2556" s="14"/>
      <c r="L2556" s="15"/>
      <c r="M2556" s="16"/>
      <c r="N2556" s="16"/>
      <c r="O2556" s="12"/>
      <c r="P2556" s="12"/>
      <c r="Q2556" s="12"/>
      <c r="R2556" s="18" t="b">
        <v>0</v>
      </c>
      <c r="S2556" s="18" t="b">
        <v>0</v>
      </c>
      <c r="T2556" s="18" t="b">
        <v>0</v>
      </c>
      <c r="U2556" s="18" t="b">
        <v>0</v>
      </c>
    </row>
    <row r="2557" spans="1:21" ht="12.75">
      <c r="A2557" s="8"/>
      <c r="B2557" s="19"/>
      <c r="C2557" s="22"/>
      <c r="D2557" s="10"/>
      <c r="E2557" s="11"/>
      <c r="F2557" s="23"/>
      <c r="G2557" s="23"/>
      <c r="H2557" s="12"/>
      <c r="I2557" s="12"/>
      <c r="J2557" s="13"/>
      <c r="K2557" s="14"/>
      <c r="L2557" s="15"/>
      <c r="M2557" s="16"/>
      <c r="N2557" s="16"/>
      <c r="O2557" s="12"/>
      <c r="P2557" s="12"/>
      <c r="Q2557" s="12"/>
      <c r="R2557" s="18" t="b">
        <v>0</v>
      </c>
      <c r="S2557" s="18" t="b">
        <v>0</v>
      </c>
      <c r="T2557" s="18" t="b">
        <v>0</v>
      </c>
      <c r="U2557" s="18" t="b">
        <v>0</v>
      </c>
    </row>
    <row r="2558" spans="1:21" ht="12.75">
      <c r="A2558" s="8"/>
      <c r="B2558" s="19"/>
      <c r="C2558" s="22"/>
      <c r="D2558" s="10"/>
      <c r="E2558" s="11"/>
      <c r="F2558" s="23"/>
      <c r="G2558" s="23"/>
      <c r="H2558" s="12"/>
      <c r="I2558" s="12"/>
      <c r="J2558" s="13"/>
      <c r="K2558" s="14"/>
      <c r="L2558" s="15"/>
      <c r="M2558" s="16"/>
      <c r="N2558" s="16"/>
      <c r="O2558" s="12"/>
      <c r="P2558" s="12"/>
      <c r="Q2558" s="12"/>
      <c r="R2558" s="18" t="b">
        <v>0</v>
      </c>
      <c r="S2558" s="18" t="b">
        <v>0</v>
      </c>
      <c r="T2558" s="18" t="b">
        <v>0</v>
      </c>
      <c r="U2558" s="18" t="b">
        <v>0</v>
      </c>
    </row>
    <row r="2559" spans="1:21" ht="12.75">
      <c r="A2559" s="8"/>
      <c r="B2559" s="19"/>
      <c r="C2559" s="22"/>
      <c r="D2559" s="10"/>
      <c r="E2559" s="11"/>
      <c r="F2559" s="23"/>
      <c r="G2559" s="23"/>
      <c r="H2559" s="12"/>
      <c r="I2559" s="12"/>
      <c r="J2559" s="13"/>
      <c r="K2559" s="14"/>
      <c r="L2559" s="15"/>
      <c r="M2559" s="16"/>
      <c r="N2559" s="16"/>
      <c r="O2559" s="12"/>
      <c r="P2559" s="12"/>
      <c r="Q2559" s="12"/>
      <c r="R2559" s="18" t="b">
        <v>0</v>
      </c>
      <c r="S2559" s="18" t="b">
        <v>0</v>
      </c>
      <c r="T2559" s="18" t="b">
        <v>0</v>
      </c>
      <c r="U2559" s="18" t="b">
        <v>0</v>
      </c>
    </row>
    <row r="2560" spans="1:21" ht="12.75">
      <c r="A2560" s="8"/>
      <c r="B2560" s="19"/>
      <c r="C2560" s="22"/>
      <c r="D2560" s="10"/>
      <c r="E2560" s="11"/>
      <c r="F2560" s="23"/>
      <c r="G2560" s="23"/>
      <c r="H2560" s="12"/>
      <c r="I2560" s="12"/>
      <c r="J2560" s="13"/>
      <c r="K2560" s="14"/>
      <c r="L2560" s="15"/>
      <c r="M2560" s="16"/>
      <c r="N2560" s="16"/>
      <c r="O2560" s="12"/>
      <c r="P2560" s="12"/>
      <c r="Q2560" s="12"/>
      <c r="R2560" s="18" t="b">
        <v>0</v>
      </c>
      <c r="S2560" s="18" t="b">
        <v>0</v>
      </c>
      <c r="T2560" s="18" t="b">
        <v>0</v>
      </c>
      <c r="U2560" s="18" t="b">
        <v>0</v>
      </c>
    </row>
    <row r="2561" spans="1:21" ht="12.75">
      <c r="A2561" s="8"/>
      <c r="B2561" s="19"/>
      <c r="C2561" s="22"/>
      <c r="D2561" s="10"/>
      <c r="E2561" s="11"/>
      <c r="F2561" s="23"/>
      <c r="G2561" s="23"/>
      <c r="H2561" s="12"/>
      <c r="I2561" s="12"/>
      <c r="J2561" s="13"/>
      <c r="K2561" s="14"/>
      <c r="L2561" s="15"/>
      <c r="M2561" s="16"/>
      <c r="N2561" s="16"/>
      <c r="O2561" s="12"/>
      <c r="P2561" s="12"/>
      <c r="Q2561" s="12"/>
      <c r="R2561" s="18" t="b">
        <v>0</v>
      </c>
      <c r="S2561" s="18" t="b">
        <v>0</v>
      </c>
      <c r="T2561" s="18" t="b">
        <v>0</v>
      </c>
      <c r="U2561" s="18" t="b">
        <v>0</v>
      </c>
    </row>
    <row r="2562" spans="1:21" ht="12.75">
      <c r="A2562" s="8"/>
      <c r="B2562" s="19"/>
      <c r="C2562" s="22"/>
      <c r="D2562" s="10"/>
      <c r="E2562" s="11"/>
      <c r="F2562" s="23"/>
      <c r="G2562" s="23"/>
      <c r="H2562" s="12"/>
      <c r="I2562" s="12"/>
      <c r="J2562" s="13"/>
      <c r="K2562" s="14"/>
      <c r="L2562" s="15"/>
      <c r="M2562" s="16"/>
      <c r="N2562" s="16"/>
      <c r="O2562" s="12"/>
      <c r="P2562" s="12"/>
      <c r="Q2562" s="12"/>
      <c r="R2562" s="18" t="b">
        <v>0</v>
      </c>
      <c r="S2562" s="18" t="b">
        <v>0</v>
      </c>
      <c r="T2562" s="18" t="b">
        <v>0</v>
      </c>
      <c r="U2562" s="18" t="b">
        <v>0</v>
      </c>
    </row>
    <row r="2563" spans="1:21" ht="12.75">
      <c r="A2563" s="8"/>
      <c r="B2563" s="19"/>
      <c r="C2563" s="22"/>
      <c r="D2563" s="10"/>
      <c r="E2563" s="11"/>
      <c r="F2563" s="23"/>
      <c r="G2563" s="23"/>
      <c r="H2563" s="12"/>
      <c r="I2563" s="12"/>
      <c r="J2563" s="13"/>
      <c r="K2563" s="14"/>
      <c r="L2563" s="15"/>
      <c r="M2563" s="16"/>
      <c r="N2563" s="16"/>
      <c r="O2563" s="12"/>
      <c r="P2563" s="12"/>
      <c r="Q2563" s="12"/>
      <c r="R2563" s="18" t="b">
        <v>0</v>
      </c>
      <c r="S2563" s="18" t="b">
        <v>0</v>
      </c>
      <c r="T2563" s="18" t="b">
        <v>0</v>
      </c>
      <c r="U2563" s="18" t="b">
        <v>0</v>
      </c>
    </row>
    <row r="2564" spans="1:21" ht="12.75">
      <c r="A2564" s="8"/>
      <c r="B2564" s="19"/>
      <c r="C2564" s="22"/>
      <c r="D2564" s="10"/>
      <c r="E2564" s="11"/>
      <c r="F2564" s="23"/>
      <c r="G2564" s="23"/>
      <c r="H2564" s="12"/>
      <c r="I2564" s="12"/>
      <c r="J2564" s="13"/>
      <c r="K2564" s="14"/>
      <c r="L2564" s="15"/>
      <c r="M2564" s="16"/>
      <c r="N2564" s="16"/>
      <c r="O2564" s="12"/>
      <c r="P2564" s="12"/>
      <c r="Q2564" s="12"/>
      <c r="R2564" s="18" t="b">
        <v>0</v>
      </c>
      <c r="S2564" s="18" t="b">
        <v>0</v>
      </c>
      <c r="T2564" s="18" t="b">
        <v>0</v>
      </c>
      <c r="U2564" s="18" t="b">
        <v>0</v>
      </c>
    </row>
    <row r="2565" spans="1:21" ht="12.75">
      <c r="A2565" s="8"/>
      <c r="B2565" s="19"/>
      <c r="C2565" s="22"/>
      <c r="D2565" s="10"/>
      <c r="E2565" s="11"/>
      <c r="F2565" s="23"/>
      <c r="G2565" s="23"/>
      <c r="H2565" s="12"/>
      <c r="I2565" s="12"/>
      <c r="J2565" s="13"/>
      <c r="K2565" s="14"/>
      <c r="L2565" s="15"/>
      <c r="M2565" s="16"/>
      <c r="N2565" s="16"/>
      <c r="O2565" s="12"/>
      <c r="P2565" s="12"/>
      <c r="Q2565" s="12"/>
      <c r="R2565" s="18" t="b">
        <v>0</v>
      </c>
      <c r="S2565" s="18" t="b">
        <v>0</v>
      </c>
      <c r="T2565" s="18" t="b">
        <v>0</v>
      </c>
      <c r="U2565" s="18" t="b">
        <v>0</v>
      </c>
    </row>
    <row r="2566" spans="1:21" ht="12.75">
      <c r="A2566" s="8"/>
      <c r="B2566" s="19"/>
      <c r="C2566" s="22"/>
      <c r="D2566" s="10"/>
      <c r="E2566" s="11"/>
      <c r="F2566" s="23"/>
      <c r="G2566" s="23"/>
      <c r="H2566" s="12"/>
      <c r="I2566" s="12"/>
      <c r="J2566" s="13"/>
      <c r="K2566" s="14"/>
      <c r="L2566" s="15"/>
      <c r="M2566" s="16"/>
      <c r="N2566" s="16"/>
      <c r="O2566" s="12"/>
      <c r="P2566" s="12"/>
      <c r="Q2566" s="12"/>
      <c r="R2566" s="18" t="b">
        <v>0</v>
      </c>
      <c r="S2566" s="18" t="b">
        <v>0</v>
      </c>
      <c r="T2566" s="18" t="b">
        <v>0</v>
      </c>
      <c r="U2566" s="18" t="b">
        <v>0</v>
      </c>
    </row>
    <row r="2567" spans="1:21" ht="12.75">
      <c r="A2567" s="8"/>
      <c r="B2567" s="19"/>
      <c r="C2567" s="22"/>
      <c r="D2567" s="10"/>
      <c r="E2567" s="11"/>
      <c r="F2567" s="23"/>
      <c r="G2567" s="23"/>
      <c r="H2567" s="12"/>
      <c r="I2567" s="12"/>
      <c r="J2567" s="13"/>
      <c r="K2567" s="14"/>
      <c r="L2567" s="15"/>
      <c r="M2567" s="16"/>
      <c r="N2567" s="16"/>
      <c r="O2567" s="12"/>
      <c r="P2567" s="12"/>
      <c r="Q2567" s="12"/>
      <c r="R2567" s="18" t="b">
        <v>0</v>
      </c>
      <c r="S2567" s="18" t="b">
        <v>0</v>
      </c>
      <c r="T2567" s="18" t="b">
        <v>0</v>
      </c>
      <c r="U2567" s="18" t="b">
        <v>0</v>
      </c>
    </row>
    <row r="2568" spans="1:21" ht="12.75">
      <c r="A2568" s="8"/>
      <c r="B2568" s="19"/>
      <c r="C2568" s="22"/>
      <c r="D2568" s="10"/>
      <c r="E2568" s="11"/>
      <c r="F2568" s="23"/>
      <c r="G2568" s="23"/>
      <c r="H2568" s="12"/>
      <c r="I2568" s="12"/>
      <c r="J2568" s="13"/>
      <c r="K2568" s="14"/>
      <c r="L2568" s="15"/>
      <c r="M2568" s="16"/>
      <c r="N2568" s="16"/>
      <c r="O2568" s="12"/>
      <c r="P2568" s="12"/>
      <c r="Q2568" s="12"/>
      <c r="R2568" s="18" t="b">
        <v>0</v>
      </c>
      <c r="S2568" s="18" t="b">
        <v>0</v>
      </c>
      <c r="T2568" s="18" t="b">
        <v>0</v>
      </c>
      <c r="U2568" s="18" t="b">
        <v>0</v>
      </c>
    </row>
    <row r="2569" spans="1:21" ht="12.75">
      <c r="A2569" s="8"/>
      <c r="B2569" s="19"/>
      <c r="C2569" s="22"/>
      <c r="D2569" s="10"/>
      <c r="E2569" s="11"/>
      <c r="F2569" s="23"/>
      <c r="G2569" s="23"/>
      <c r="H2569" s="12"/>
      <c r="I2569" s="12"/>
      <c r="J2569" s="13"/>
      <c r="K2569" s="14"/>
      <c r="L2569" s="15"/>
      <c r="M2569" s="16"/>
      <c r="N2569" s="16"/>
      <c r="O2569" s="12"/>
      <c r="P2569" s="12"/>
      <c r="Q2569" s="12"/>
      <c r="R2569" s="18" t="b">
        <v>0</v>
      </c>
      <c r="S2569" s="18" t="b">
        <v>0</v>
      </c>
      <c r="T2569" s="18" t="b">
        <v>0</v>
      </c>
      <c r="U2569" s="18" t="b">
        <v>0</v>
      </c>
    </row>
    <row r="2570" spans="1:21" ht="12.75">
      <c r="A2570" s="8"/>
      <c r="B2570" s="19"/>
      <c r="C2570" s="22"/>
      <c r="D2570" s="10"/>
      <c r="E2570" s="11"/>
      <c r="F2570" s="23"/>
      <c r="G2570" s="23"/>
      <c r="H2570" s="12"/>
      <c r="I2570" s="12"/>
      <c r="J2570" s="13"/>
      <c r="K2570" s="14"/>
      <c r="L2570" s="15"/>
      <c r="M2570" s="16"/>
      <c r="N2570" s="16"/>
      <c r="O2570" s="12"/>
      <c r="P2570" s="12"/>
      <c r="Q2570" s="12"/>
      <c r="R2570" s="18" t="b">
        <v>0</v>
      </c>
      <c r="S2570" s="18" t="b">
        <v>0</v>
      </c>
      <c r="T2570" s="18" t="b">
        <v>0</v>
      </c>
      <c r="U2570" s="18" t="b">
        <v>0</v>
      </c>
    </row>
    <row r="2571" spans="1:21" ht="12.75">
      <c r="A2571" s="8"/>
      <c r="B2571" s="19"/>
      <c r="C2571" s="22"/>
      <c r="D2571" s="10"/>
      <c r="E2571" s="11"/>
      <c r="F2571" s="23"/>
      <c r="G2571" s="23"/>
      <c r="H2571" s="12"/>
      <c r="I2571" s="12"/>
      <c r="J2571" s="13"/>
      <c r="K2571" s="14"/>
      <c r="L2571" s="15"/>
      <c r="M2571" s="16"/>
      <c r="N2571" s="16"/>
      <c r="O2571" s="12"/>
      <c r="P2571" s="12"/>
      <c r="Q2571" s="12"/>
      <c r="R2571" s="18" t="b">
        <v>0</v>
      </c>
      <c r="S2571" s="18" t="b">
        <v>0</v>
      </c>
      <c r="T2571" s="18" t="b">
        <v>0</v>
      </c>
      <c r="U2571" s="18" t="b">
        <v>0</v>
      </c>
    </row>
    <row r="2572" spans="1:21" ht="12.75">
      <c r="A2572" s="8"/>
      <c r="B2572" s="19"/>
      <c r="C2572" s="22"/>
      <c r="D2572" s="10"/>
      <c r="E2572" s="11"/>
      <c r="F2572" s="23"/>
      <c r="G2572" s="23"/>
      <c r="H2572" s="12"/>
      <c r="I2572" s="12"/>
      <c r="J2572" s="13"/>
      <c r="K2572" s="14"/>
      <c r="L2572" s="15"/>
      <c r="M2572" s="16"/>
      <c r="N2572" s="16"/>
      <c r="O2572" s="12"/>
      <c r="P2572" s="12"/>
      <c r="Q2572" s="12"/>
      <c r="R2572" s="18" t="b">
        <v>0</v>
      </c>
      <c r="S2572" s="18" t="b">
        <v>0</v>
      </c>
      <c r="T2572" s="18" t="b">
        <v>0</v>
      </c>
      <c r="U2572" s="18" t="b">
        <v>0</v>
      </c>
    </row>
    <row r="2573" spans="1:21" ht="12.75">
      <c r="A2573" s="8"/>
      <c r="B2573" s="19"/>
      <c r="C2573" s="22"/>
      <c r="D2573" s="10"/>
      <c r="E2573" s="11"/>
      <c r="F2573" s="23"/>
      <c r="G2573" s="23"/>
      <c r="H2573" s="12"/>
      <c r="I2573" s="12"/>
      <c r="J2573" s="13"/>
      <c r="K2573" s="14"/>
      <c r="L2573" s="15"/>
      <c r="M2573" s="16"/>
      <c r="N2573" s="16"/>
      <c r="O2573" s="12"/>
      <c r="P2573" s="12"/>
      <c r="Q2573" s="12"/>
      <c r="R2573" s="18" t="b">
        <v>0</v>
      </c>
      <c r="S2573" s="18" t="b">
        <v>0</v>
      </c>
      <c r="T2573" s="18" t="b">
        <v>0</v>
      </c>
      <c r="U2573" s="18" t="b">
        <v>0</v>
      </c>
    </row>
    <row r="2574" spans="1:21" ht="12.75">
      <c r="A2574" s="8"/>
      <c r="B2574" s="19"/>
      <c r="C2574" s="22"/>
      <c r="D2574" s="10"/>
      <c r="E2574" s="11"/>
      <c r="F2574" s="23"/>
      <c r="G2574" s="23"/>
      <c r="H2574" s="12"/>
      <c r="I2574" s="12"/>
      <c r="J2574" s="13"/>
      <c r="K2574" s="14"/>
      <c r="L2574" s="15"/>
      <c r="M2574" s="16"/>
      <c r="N2574" s="16"/>
      <c r="O2574" s="12"/>
      <c r="P2574" s="12"/>
      <c r="Q2574" s="12"/>
      <c r="R2574" s="18" t="b">
        <v>0</v>
      </c>
      <c r="S2574" s="18" t="b">
        <v>0</v>
      </c>
      <c r="T2574" s="18" t="b">
        <v>0</v>
      </c>
      <c r="U2574" s="18" t="b">
        <v>0</v>
      </c>
    </row>
    <row r="2575" spans="1:21" ht="12.75">
      <c r="A2575" s="8"/>
      <c r="B2575" s="19"/>
      <c r="C2575" s="22"/>
      <c r="D2575" s="10"/>
      <c r="E2575" s="11"/>
      <c r="F2575" s="23"/>
      <c r="G2575" s="23"/>
      <c r="H2575" s="12"/>
      <c r="I2575" s="12"/>
      <c r="J2575" s="13"/>
      <c r="K2575" s="14"/>
      <c r="L2575" s="15"/>
      <c r="M2575" s="16"/>
      <c r="N2575" s="16"/>
      <c r="O2575" s="12"/>
      <c r="P2575" s="12"/>
      <c r="Q2575" s="12"/>
      <c r="R2575" s="18" t="b">
        <v>0</v>
      </c>
      <c r="S2575" s="18" t="b">
        <v>0</v>
      </c>
      <c r="T2575" s="18" t="b">
        <v>0</v>
      </c>
      <c r="U2575" s="18" t="b">
        <v>0</v>
      </c>
    </row>
    <row r="2576" spans="1:21" ht="12.75">
      <c r="A2576" s="8"/>
      <c r="B2576" s="19"/>
      <c r="C2576" s="22"/>
      <c r="D2576" s="10"/>
      <c r="E2576" s="11"/>
      <c r="F2576" s="23"/>
      <c r="G2576" s="23"/>
      <c r="H2576" s="12"/>
      <c r="I2576" s="12"/>
      <c r="J2576" s="13"/>
      <c r="K2576" s="14"/>
      <c r="L2576" s="15"/>
      <c r="M2576" s="16"/>
      <c r="N2576" s="16"/>
      <c r="O2576" s="12"/>
      <c r="P2576" s="12"/>
      <c r="Q2576" s="12"/>
      <c r="R2576" s="18" t="b">
        <v>0</v>
      </c>
      <c r="S2576" s="18" t="b">
        <v>0</v>
      </c>
      <c r="T2576" s="18" t="b">
        <v>0</v>
      </c>
      <c r="U2576" s="18" t="b">
        <v>0</v>
      </c>
    </row>
    <row r="2577" spans="1:21" ht="12.75">
      <c r="A2577" s="8"/>
      <c r="B2577" s="19"/>
      <c r="C2577" s="22"/>
      <c r="D2577" s="10"/>
      <c r="E2577" s="11"/>
      <c r="F2577" s="23"/>
      <c r="G2577" s="23"/>
      <c r="H2577" s="12"/>
      <c r="I2577" s="12"/>
      <c r="J2577" s="13"/>
      <c r="K2577" s="14"/>
      <c r="L2577" s="15"/>
      <c r="M2577" s="16"/>
      <c r="N2577" s="16"/>
      <c r="O2577" s="12"/>
      <c r="P2577" s="12"/>
      <c r="Q2577" s="12"/>
      <c r="R2577" s="18" t="b">
        <v>0</v>
      </c>
      <c r="S2577" s="18" t="b">
        <v>0</v>
      </c>
      <c r="T2577" s="18" t="b">
        <v>0</v>
      </c>
      <c r="U2577" s="18" t="b">
        <v>0</v>
      </c>
    </row>
    <row r="2578" spans="1:21" ht="12.75">
      <c r="A2578" s="8"/>
      <c r="B2578" s="19"/>
      <c r="C2578" s="22"/>
      <c r="D2578" s="10"/>
      <c r="E2578" s="11"/>
      <c r="F2578" s="23"/>
      <c r="G2578" s="23"/>
      <c r="H2578" s="12"/>
      <c r="I2578" s="12"/>
      <c r="J2578" s="13"/>
      <c r="K2578" s="14"/>
      <c r="L2578" s="15"/>
      <c r="M2578" s="16"/>
      <c r="N2578" s="16"/>
      <c r="O2578" s="12"/>
      <c r="P2578" s="12"/>
      <c r="Q2578" s="12"/>
      <c r="R2578" s="18" t="b">
        <v>0</v>
      </c>
      <c r="S2578" s="18" t="b">
        <v>0</v>
      </c>
      <c r="T2578" s="18" t="b">
        <v>0</v>
      </c>
      <c r="U2578" s="18" t="b">
        <v>0</v>
      </c>
    </row>
    <row r="2579" spans="1:21" ht="12.75">
      <c r="A2579" s="8"/>
      <c r="B2579" s="19"/>
      <c r="C2579" s="22"/>
      <c r="D2579" s="10"/>
      <c r="E2579" s="11"/>
      <c r="F2579" s="23"/>
      <c r="G2579" s="23"/>
      <c r="H2579" s="12"/>
      <c r="I2579" s="12"/>
      <c r="J2579" s="13"/>
      <c r="K2579" s="14"/>
      <c r="L2579" s="15"/>
      <c r="M2579" s="16"/>
      <c r="N2579" s="16"/>
      <c r="O2579" s="12"/>
      <c r="P2579" s="12"/>
      <c r="Q2579" s="12"/>
      <c r="R2579" s="18" t="b">
        <v>0</v>
      </c>
      <c r="S2579" s="18" t="b">
        <v>0</v>
      </c>
      <c r="T2579" s="18" t="b">
        <v>0</v>
      </c>
      <c r="U2579" s="18" t="b">
        <v>0</v>
      </c>
    </row>
    <row r="2580" spans="1:21" ht="12.75">
      <c r="A2580" s="8"/>
      <c r="B2580" s="19"/>
      <c r="C2580" s="22"/>
      <c r="D2580" s="10"/>
      <c r="E2580" s="11"/>
      <c r="F2580" s="23"/>
      <c r="G2580" s="23"/>
      <c r="H2580" s="12"/>
      <c r="I2580" s="12"/>
      <c r="J2580" s="13"/>
      <c r="K2580" s="14"/>
      <c r="L2580" s="15"/>
      <c r="M2580" s="16"/>
      <c r="N2580" s="16"/>
      <c r="O2580" s="12"/>
      <c r="P2580" s="12"/>
      <c r="Q2580" s="12"/>
      <c r="R2580" s="18" t="b">
        <v>0</v>
      </c>
      <c r="S2580" s="18" t="b">
        <v>0</v>
      </c>
      <c r="T2580" s="18" t="b">
        <v>0</v>
      </c>
      <c r="U2580" s="18" t="b">
        <v>0</v>
      </c>
    </row>
    <row r="2581" spans="1:21" ht="12.75">
      <c r="A2581" s="8"/>
      <c r="B2581" s="19"/>
      <c r="C2581" s="22"/>
      <c r="D2581" s="10"/>
      <c r="E2581" s="11"/>
      <c r="F2581" s="23"/>
      <c r="G2581" s="23"/>
      <c r="H2581" s="12"/>
      <c r="I2581" s="12"/>
      <c r="J2581" s="13"/>
      <c r="K2581" s="14"/>
      <c r="L2581" s="15"/>
      <c r="M2581" s="16"/>
      <c r="N2581" s="16"/>
      <c r="O2581" s="12"/>
      <c r="P2581" s="12"/>
      <c r="Q2581" s="12"/>
      <c r="R2581" s="18" t="b">
        <v>0</v>
      </c>
      <c r="S2581" s="18" t="b">
        <v>0</v>
      </c>
      <c r="T2581" s="18" t="b">
        <v>0</v>
      </c>
      <c r="U2581" s="18" t="b">
        <v>0</v>
      </c>
    </row>
    <row r="2582" spans="1:21" ht="12.75">
      <c r="A2582" s="8"/>
      <c r="B2582" s="19"/>
      <c r="C2582" s="22"/>
      <c r="D2582" s="10"/>
      <c r="E2582" s="11"/>
      <c r="F2582" s="23"/>
      <c r="G2582" s="23"/>
      <c r="H2582" s="12"/>
      <c r="I2582" s="12"/>
      <c r="J2582" s="13"/>
      <c r="K2582" s="14"/>
      <c r="L2582" s="15"/>
      <c r="M2582" s="16"/>
      <c r="N2582" s="16"/>
      <c r="O2582" s="12"/>
      <c r="P2582" s="12"/>
      <c r="Q2582" s="12"/>
      <c r="R2582" s="18" t="b">
        <v>0</v>
      </c>
      <c r="S2582" s="18" t="b">
        <v>0</v>
      </c>
      <c r="T2582" s="18" t="b">
        <v>0</v>
      </c>
      <c r="U2582" s="18" t="b">
        <v>0</v>
      </c>
    </row>
    <row r="2583" spans="1:21" ht="12.75">
      <c r="A2583" s="8"/>
      <c r="B2583" s="19"/>
      <c r="C2583" s="22"/>
      <c r="D2583" s="10"/>
      <c r="E2583" s="11"/>
      <c r="F2583" s="23"/>
      <c r="G2583" s="23"/>
      <c r="H2583" s="12"/>
      <c r="I2583" s="12"/>
      <c r="J2583" s="13"/>
      <c r="K2583" s="14"/>
      <c r="L2583" s="15"/>
      <c r="M2583" s="16"/>
      <c r="N2583" s="16"/>
      <c r="O2583" s="12"/>
      <c r="P2583" s="12"/>
      <c r="Q2583" s="12"/>
      <c r="R2583" s="18" t="b">
        <v>0</v>
      </c>
      <c r="S2583" s="18" t="b">
        <v>0</v>
      </c>
      <c r="T2583" s="18" t="b">
        <v>0</v>
      </c>
      <c r="U2583" s="18" t="b">
        <v>0</v>
      </c>
    </row>
    <row r="2584" spans="1:21" ht="12.75">
      <c r="A2584" s="8"/>
      <c r="B2584" s="19"/>
      <c r="C2584" s="22"/>
      <c r="D2584" s="10"/>
      <c r="E2584" s="11"/>
      <c r="F2584" s="23"/>
      <c r="G2584" s="23"/>
      <c r="H2584" s="12"/>
      <c r="I2584" s="12"/>
      <c r="J2584" s="13"/>
      <c r="K2584" s="14"/>
      <c r="L2584" s="15"/>
      <c r="M2584" s="16"/>
      <c r="N2584" s="16"/>
      <c r="O2584" s="12"/>
      <c r="P2584" s="12"/>
      <c r="Q2584" s="12"/>
      <c r="R2584" s="18" t="b">
        <v>0</v>
      </c>
      <c r="S2584" s="18" t="b">
        <v>0</v>
      </c>
      <c r="T2584" s="18" t="b">
        <v>0</v>
      </c>
      <c r="U2584" s="18" t="b">
        <v>0</v>
      </c>
    </row>
    <row r="2585" spans="1:21" ht="12.75">
      <c r="A2585" s="8"/>
      <c r="B2585" s="19"/>
      <c r="C2585" s="22"/>
      <c r="D2585" s="10"/>
      <c r="E2585" s="11"/>
      <c r="F2585" s="23"/>
      <c r="G2585" s="23"/>
      <c r="H2585" s="12"/>
      <c r="I2585" s="12"/>
      <c r="J2585" s="13"/>
      <c r="K2585" s="14"/>
      <c r="L2585" s="15"/>
      <c r="M2585" s="16"/>
      <c r="N2585" s="16"/>
      <c r="O2585" s="12"/>
      <c r="P2585" s="12"/>
      <c r="Q2585" s="12"/>
      <c r="R2585" s="18" t="b">
        <v>0</v>
      </c>
      <c r="S2585" s="18" t="b">
        <v>0</v>
      </c>
      <c r="T2585" s="18" t="b">
        <v>0</v>
      </c>
      <c r="U2585" s="18" t="b">
        <v>0</v>
      </c>
    </row>
    <row r="2586" spans="1:21" ht="12.75">
      <c r="A2586" s="8"/>
      <c r="B2586" s="19"/>
      <c r="C2586" s="22"/>
      <c r="D2586" s="10"/>
      <c r="E2586" s="11"/>
      <c r="F2586" s="23"/>
      <c r="G2586" s="23"/>
      <c r="H2586" s="12"/>
      <c r="I2586" s="12"/>
      <c r="J2586" s="13"/>
      <c r="K2586" s="14"/>
      <c r="L2586" s="15"/>
      <c r="M2586" s="16"/>
      <c r="N2586" s="16"/>
      <c r="O2586" s="12"/>
      <c r="P2586" s="12"/>
      <c r="Q2586" s="12"/>
      <c r="R2586" s="18" t="b">
        <v>0</v>
      </c>
      <c r="S2586" s="18" t="b">
        <v>0</v>
      </c>
      <c r="T2586" s="18" t="b">
        <v>0</v>
      </c>
      <c r="U2586" s="18" t="b">
        <v>0</v>
      </c>
    </row>
    <row r="2587" spans="1:21" ht="12.75">
      <c r="A2587" s="8"/>
      <c r="B2587" s="19"/>
      <c r="C2587" s="22"/>
      <c r="D2587" s="10"/>
      <c r="E2587" s="11"/>
      <c r="F2587" s="23"/>
      <c r="G2587" s="23"/>
      <c r="H2587" s="12"/>
      <c r="I2587" s="12"/>
      <c r="J2587" s="13"/>
      <c r="K2587" s="14"/>
      <c r="L2587" s="15"/>
      <c r="M2587" s="16"/>
      <c r="N2587" s="16"/>
      <c r="O2587" s="12"/>
      <c r="P2587" s="12"/>
      <c r="Q2587" s="12"/>
      <c r="R2587" s="18" t="b">
        <v>0</v>
      </c>
      <c r="S2587" s="18" t="b">
        <v>0</v>
      </c>
      <c r="T2587" s="18" t="b">
        <v>0</v>
      </c>
      <c r="U2587" s="18" t="b">
        <v>0</v>
      </c>
    </row>
    <row r="2588" spans="1:21" ht="12.75">
      <c r="A2588" s="8"/>
      <c r="B2588" s="19"/>
      <c r="C2588" s="22"/>
      <c r="D2588" s="10"/>
      <c r="E2588" s="11"/>
      <c r="F2588" s="23"/>
      <c r="G2588" s="23"/>
      <c r="H2588" s="12"/>
      <c r="I2588" s="12"/>
      <c r="J2588" s="13"/>
      <c r="K2588" s="14"/>
      <c r="L2588" s="15"/>
      <c r="M2588" s="16"/>
      <c r="N2588" s="16"/>
      <c r="O2588" s="12"/>
      <c r="P2588" s="12"/>
      <c r="Q2588" s="12"/>
      <c r="R2588" s="18" t="b">
        <v>0</v>
      </c>
      <c r="S2588" s="18" t="b">
        <v>0</v>
      </c>
      <c r="T2588" s="18" t="b">
        <v>0</v>
      </c>
      <c r="U2588" s="18" t="b">
        <v>0</v>
      </c>
    </row>
    <row r="2589" spans="1:21" ht="12.75">
      <c r="A2589" s="8"/>
      <c r="B2589" s="19"/>
      <c r="C2589" s="22"/>
      <c r="D2589" s="10"/>
      <c r="E2589" s="11"/>
      <c r="F2589" s="23"/>
      <c r="G2589" s="23"/>
      <c r="H2589" s="12"/>
      <c r="I2589" s="12"/>
      <c r="J2589" s="13"/>
      <c r="K2589" s="14"/>
      <c r="L2589" s="15"/>
      <c r="M2589" s="16"/>
      <c r="N2589" s="16"/>
      <c r="O2589" s="12"/>
      <c r="P2589" s="12"/>
      <c r="Q2589" s="12"/>
      <c r="R2589" s="18" t="b">
        <v>0</v>
      </c>
      <c r="S2589" s="18" t="b">
        <v>0</v>
      </c>
      <c r="T2589" s="18" t="b">
        <v>0</v>
      </c>
      <c r="U2589" s="18" t="b">
        <v>0</v>
      </c>
    </row>
    <row r="2590" spans="1:21" ht="12.75">
      <c r="A2590" s="8"/>
      <c r="B2590" s="19"/>
      <c r="C2590" s="22"/>
      <c r="D2590" s="10"/>
      <c r="E2590" s="11"/>
      <c r="F2590" s="23"/>
      <c r="G2590" s="23"/>
      <c r="H2590" s="12"/>
      <c r="I2590" s="12"/>
      <c r="J2590" s="13"/>
      <c r="K2590" s="14"/>
      <c r="L2590" s="15"/>
      <c r="M2590" s="16"/>
      <c r="N2590" s="16"/>
      <c r="O2590" s="12"/>
      <c r="P2590" s="12"/>
      <c r="Q2590" s="12"/>
      <c r="R2590" s="18" t="b">
        <v>0</v>
      </c>
      <c r="S2590" s="18" t="b">
        <v>0</v>
      </c>
      <c r="T2590" s="18" t="b">
        <v>0</v>
      </c>
      <c r="U2590" s="18" t="b">
        <v>0</v>
      </c>
    </row>
    <row r="2591" spans="1:21" ht="12.75">
      <c r="A2591" s="8"/>
      <c r="B2591" s="19"/>
      <c r="C2591" s="22"/>
      <c r="D2591" s="10"/>
      <c r="E2591" s="11"/>
      <c r="F2591" s="23"/>
      <c r="G2591" s="23"/>
      <c r="H2591" s="12"/>
      <c r="I2591" s="12"/>
      <c r="J2591" s="13"/>
      <c r="K2591" s="14"/>
      <c r="L2591" s="15"/>
      <c r="M2591" s="16"/>
      <c r="N2591" s="16"/>
      <c r="O2591" s="12"/>
      <c r="P2591" s="12"/>
      <c r="Q2591" s="12"/>
      <c r="R2591" s="18" t="b">
        <v>0</v>
      </c>
      <c r="S2591" s="18" t="b">
        <v>0</v>
      </c>
      <c r="T2591" s="18" t="b">
        <v>0</v>
      </c>
      <c r="U2591" s="18" t="b">
        <v>0</v>
      </c>
    </row>
    <row r="2592" spans="1:21" ht="12.75">
      <c r="A2592" s="8"/>
      <c r="B2592" s="19"/>
      <c r="C2592" s="22"/>
      <c r="D2592" s="10"/>
      <c r="E2592" s="11"/>
      <c r="F2592" s="23"/>
      <c r="G2592" s="23"/>
      <c r="H2592" s="12"/>
      <c r="I2592" s="12"/>
      <c r="J2592" s="13"/>
      <c r="K2592" s="14"/>
      <c r="L2592" s="15"/>
      <c r="M2592" s="16"/>
      <c r="N2592" s="16"/>
      <c r="O2592" s="12"/>
      <c r="P2592" s="12"/>
      <c r="Q2592" s="12"/>
      <c r="R2592" s="18" t="b">
        <v>0</v>
      </c>
      <c r="S2592" s="18" t="b">
        <v>0</v>
      </c>
      <c r="T2592" s="18" t="b">
        <v>0</v>
      </c>
      <c r="U2592" s="18" t="b">
        <v>0</v>
      </c>
    </row>
    <row r="2593" spans="1:21" ht="12.75">
      <c r="A2593" s="8"/>
      <c r="B2593" s="19"/>
      <c r="C2593" s="22"/>
      <c r="D2593" s="10"/>
      <c r="E2593" s="11"/>
      <c r="F2593" s="23"/>
      <c r="G2593" s="23"/>
      <c r="H2593" s="12"/>
      <c r="I2593" s="12"/>
      <c r="J2593" s="13"/>
      <c r="K2593" s="14"/>
      <c r="L2593" s="15"/>
      <c r="M2593" s="16"/>
      <c r="N2593" s="16"/>
      <c r="O2593" s="12"/>
      <c r="P2593" s="12"/>
      <c r="Q2593" s="12"/>
      <c r="R2593" s="18" t="b">
        <v>0</v>
      </c>
      <c r="S2593" s="18" t="b">
        <v>0</v>
      </c>
      <c r="T2593" s="18" t="b">
        <v>0</v>
      </c>
      <c r="U2593" s="18" t="b">
        <v>0</v>
      </c>
    </row>
    <row r="2594" spans="1:21" ht="12.75">
      <c r="A2594" s="8"/>
      <c r="B2594" s="19"/>
      <c r="C2594" s="22"/>
      <c r="D2594" s="10"/>
      <c r="E2594" s="11"/>
      <c r="F2594" s="23"/>
      <c r="G2594" s="23"/>
      <c r="H2594" s="12"/>
      <c r="I2594" s="12"/>
      <c r="J2594" s="13"/>
      <c r="K2594" s="14"/>
      <c r="L2594" s="15"/>
      <c r="M2594" s="16"/>
      <c r="N2594" s="16"/>
      <c r="O2594" s="12"/>
      <c r="P2594" s="12"/>
      <c r="Q2594" s="12"/>
      <c r="R2594" s="18" t="b">
        <v>0</v>
      </c>
      <c r="S2594" s="18" t="b">
        <v>0</v>
      </c>
      <c r="T2594" s="18" t="b">
        <v>0</v>
      </c>
      <c r="U2594" s="18" t="b">
        <v>0</v>
      </c>
    </row>
    <row r="2595" spans="1:21" ht="12.75">
      <c r="A2595" s="8"/>
      <c r="B2595" s="19"/>
      <c r="C2595" s="22"/>
      <c r="D2595" s="10"/>
      <c r="E2595" s="11"/>
      <c r="F2595" s="23"/>
      <c r="G2595" s="23"/>
      <c r="H2595" s="12"/>
      <c r="I2595" s="12"/>
      <c r="J2595" s="13"/>
      <c r="K2595" s="14"/>
      <c r="L2595" s="15"/>
      <c r="M2595" s="16"/>
      <c r="N2595" s="16"/>
      <c r="O2595" s="12"/>
      <c r="P2595" s="12"/>
      <c r="Q2595" s="12"/>
      <c r="R2595" s="18" t="b">
        <v>0</v>
      </c>
      <c r="S2595" s="18" t="b">
        <v>0</v>
      </c>
      <c r="T2595" s="18" t="b">
        <v>0</v>
      </c>
      <c r="U2595" s="18" t="b">
        <v>0</v>
      </c>
    </row>
    <row r="2596" spans="1:21" ht="12.75">
      <c r="A2596" s="8"/>
      <c r="B2596" s="19"/>
      <c r="C2596" s="22"/>
      <c r="D2596" s="10"/>
      <c r="E2596" s="11"/>
      <c r="F2596" s="23"/>
      <c r="G2596" s="23"/>
      <c r="H2596" s="12"/>
      <c r="I2596" s="12"/>
      <c r="J2596" s="13"/>
      <c r="K2596" s="14"/>
      <c r="L2596" s="15"/>
      <c r="M2596" s="16"/>
      <c r="N2596" s="16"/>
      <c r="O2596" s="12"/>
      <c r="P2596" s="12"/>
      <c r="Q2596" s="12"/>
      <c r="R2596" s="18" t="b">
        <v>0</v>
      </c>
      <c r="S2596" s="18" t="b">
        <v>0</v>
      </c>
      <c r="T2596" s="18" t="b">
        <v>0</v>
      </c>
      <c r="U2596" s="18" t="b">
        <v>0</v>
      </c>
    </row>
    <row r="2597" spans="1:21" ht="12.75">
      <c r="A2597" s="8"/>
      <c r="B2597" s="19"/>
      <c r="C2597" s="22"/>
      <c r="D2597" s="10"/>
      <c r="E2597" s="11"/>
      <c r="F2597" s="23"/>
      <c r="G2597" s="23"/>
      <c r="H2597" s="12"/>
      <c r="I2597" s="12"/>
      <c r="J2597" s="13"/>
      <c r="K2597" s="14"/>
      <c r="L2597" s="15"/>
      <c r="M2597" s="16"/>
      <c r="N2597" s="16"/>
      <c r="O2597" s="12"/>
      <c r="P2597" s="12"/>
      <c r="Q2597" s="12"/>
      <c r="R2597" s="18" t="b">
        <v>0</v>
      </c>
      <c r="S2597" s="18" t="b">
        <v>0</v>
      </c>
      <c r="T2597" s="18" t="b">
        <v>0</v>
      </c>
      <c r="U2597" s="18" t="b">
        <v>0</v>
      </c>
    </row>
    <row r="2598" spans="1:21" ht="12.75">
      <c r="A2598" s="8"/>
      <c r="B2598" s="19"/>
      <c r="C2598" s="22"/>
      <c r="D2598" s="10"/>
      <c r="E2598" s="11"/>
      <c r="F2598" s="23"/>
      <c r="G2598" s="23"/>
      <c r="H2598" s="12"/>
      <c r="I2598" s="12"/>
      <c r="J2598" s="13"/>
      <c r="K2598" s="14"/>
      <c r="L2598" s="15"/>
      <c r="M2598" s="16"/>
      <c r="N2598" s="16"/>
      <c r="O2598" s="12"/>
      <c r="P2598" s="12"/>
      <c r="Q2598" s="12"/>
      <c r="R2598" s="18" t="b">
        <v>0</v>
      </c>
      <c r="S2598" s="18" t="b">
        <v>0</v>
      </c>
      <c r="T2598" s="18" t="b">
        <v>0</v>
      </c>
      <c r="U2598" s="18" t="b">
        <v>0</v>
      </c>
    </row>
    <row r="2599" spans="1:21" ht="12.75">
      <c r="A2599" s="8"/>
      <c r="B2599" s="19"/>
      <c r="C2599" s="22"/>
      <c r="D2599" s="10"/>
      <c r="E2599" s="11"/>
      <c r="F2599" s="23"/>
      <c r="G2599" s="23"/>
      <c r="H2599" s="12"/>
      <c r="I2599" s="12"/>
      <c r="J2599" s="13"/>
      <c r="K2599" s="14"/>
      <c r="L2599" s="15"/>
      <c r="M2599" s="16"/>
      <c r="N2599" s="16"/>
      <c r="O2599" s="12"/>
      <c r="P2599" s="12"/>
      <c r="Q2599" s="12"/>
      <c r="R2599" s="18" t="b">
        <v>0</v>
      </c>
      <c r="S2599" s="18" t="b">
        <v>0</v>
      </c>
      <c r="T2599" s="18" t="b">
        <v>0</v>
      </c>
      <c r="U2599" s="18" t="b">
        <v>0</v>
      </c>
    </row>
    <row r="2600" spans="1:21" ht="12.75">
      <c r="A2600" s="8"/>
      <c r="B2600" s="19"/>
      <c r="C2600" s="22"/>
      <c r="D2600" s="10"/>
      <c r="E2600" s="11"/>
      <c r="F2600" s="23"/>
      <c r="G2600" s="23"/>
      <c r="H2600" s="12"/>
      <c r="I2600" s="12"/>
      <c r="J2600" s="13"/>
      <c r="K2600" s="14"/>
      <c r="L2600" s="15"/>
      <c r="M2600" s="16"/>
      <c r="N2600" s="16"/>
      <c r="O2600" s="12"/>
      <c r="P2600" s="12"/>
      <c r="Q2600" s="12"/>
      <c r="R2600" s="18" t="b">
        <v>0</v>
      </c>
      <c r="S2600" s="18" t="b">
        <v>0</v>
      </c>
      <c r="T2600" s="18" t="b">
        <v>0</v>
      </c>
      <c r="U2600" s="18" t="b">
        <v>0</v>
      </c>
    </row>
    <row r="2601" spans="1:21" ht="12.75">
      <c r="A2601" s="8"/>
      <c r="B2601" s="19"/>
      <c r="C2601" s="22"/>
      <c r="D2601" s="10"/>
      <c r="E2601" s="11"/>
      <c r="F2601" s="23"/>
      <c r="G2601" s="23"/>
      <c r="H2601" s="12"/>
      <c r="I2601" s="12"/>
      <c r="J2601" s="13"/>
      <c r="K2601" s="14"/>
      <c r="L2601" s="15"/>
      <c r="M2601" s="16"/>
      <c r="N2601" s="16"/>
      <c r="O2601" s="12"/>
      <c r="P2601" s="12"/>
      <c r="Q2601" s="12"/>
      <c r="R2601" s="18" t="b">
        <v>0</v>
      </c>
      <c r="S2601" s="18" t="b">
        <v>0</v>
      </c>
      <c r="T2601" s="18" t="b">
        <v>0</v>
      </c>
      <c r="U2601" s="18" t="b">
        <v>0</v>
      </c>
    </row>
    <row r="2602" spans="1:21" ht="12.75">
      <c r="A2602" s="8"/>
      <c r="B2602" s="19"/>
      <c r="C2602" s="22"/>
      <c r="D2602" s="10"/>
      <c r="E2602" s="11"/>
      <c r="F2602" s="23"/>
      <c r="G2602" s="23"/>
      <c r="H2602" s="12"/>
      <c r="I2602" s="12"/>
      <c r="J2602" s="13"/>
      <c r="K2602" s="14"/>
      <c r="L2602" s="15"/>
      <c r="M2602" s="16"/>
      <c r="N2602" s="16"/>
      <c r="O2602" s="12"/>
      <c r="P2602" s="12"/>
      <c r="Q2602" s="12"/>
      <c r="R2602" s="18" t="b">
        <v>0</v>
      </c>
      <c r="S2602" s="18" t="b">
        <v>0</v>
      </c>
      <c r="T2602" s="18" t="b">
        <v>0</v>
      </c>
      <c r="U2602" s="18" t="b">
        <v>0</v>
      </c>
    </row>
    <row r="2603" spans="1:21" ht="12.75">
      <c r="A2603" s="8"/>
      <c r="B2603" s="19"/>
      <c r="C2603" s="22"/>
      <c r="D2603" s="10"/>
      <c r="E2603" s="11"/>
      <c r="F2603" s="23"/>
      <c r="G2603" s="23"/>
      <c r="H2603" s="12"/>
      <c r="I2603" s="12"/>
      <c r="J2603" s="13"/>
      <c r="K2603" s="14"/>
      <c r="L2603" s="15"/>
      <c r="M2603" s="16"/>
      <c r="N2603" s="16"/>
      <c r="O2603" s="12"/>
      <c r="P2603" s="12"/>
      <c r="Q2603" s="12"/>
      <c r="R2603" s="18" t="b">
        <v>0</v>
      </c>
      <c r="S2603" s="18" t="b">
        <v>0</v>
      </c>
      <c r="T2603" s="18" t="b">
        <v>0</v>
      </c>
      <c r="U2603" s="18" t="b">
        <v>0</v>
      </c>
    </row>
    <row r="2604" spans="1:21" ht="12.75">
      <c r="A2604" s="8"/>
      <c r="B2604" s="19"/>
      <c r="C2604" s="22"/>
      <c r="D2604" s="10"/>
      <c r="E2604" s="11"/>
      <c r="F2604" s="23"/>
      <c r="G2604" s="23"/>
      <c r="H2604" s="12"/>
      <c r="I2604" s="12"/>
      <c r="J2604" s="13"/>
      <c r="K2604" s="14"/>
      <c r="L2604" s="15"/>
      <c r="M2604" s="16"/>
      <c r="N2604" s="16"/>
      <c r="O2604" s="12"/>
      <c r="P2604" s="12"/>
      <c r="Q2604" s="12"/>
      <c r="R2604" s="18" t="b">
        <v>0</v>
      </c>
      <c r="S2604" s="18" t="b">
        <v>0</v>
      </c>
      <c r="T2604" s="18" t="b">
        <v>0</v>
      </c>
      <c r="U2604" s="18" t="b">
        <v>0</v>
      </c>
    </row>
    <row r="2605" spans="1:21" ht="12.75">
      <c r="A2605" s="8"/>
      <c r="B2605" s="19"/>
      <c r="C2605" s="22"/>
      <c r="D2605" s="10"/>
      <c r="E2605" s="11"/>
      <c r="F2605" s="23"/>
      <c r="G2605" s="23"/>
      <c r="H2605" s="12"/>
      <c r="I2605" s="12"/>
      <c r="J2605" s="13"/>
      <c r="K2605" s="14"/>
      <c r="L2605" s="15"/>
      <c r="M2605" s="16"/>
      <c r="N2605" s="16"/>
      <c r="O2605" s="12"/>
      <c r="P2605" s="12"/>
      <c r="Q2605" s="12"/>
      <c r="R2605" s="18" t="b">
        <v>0</v>
      </c>
      <c r="S2605" s="18" t="b">
        <v>0</v>
      </c>
      <c r="T2605" s="18" t="b">
        <v>0</v>
      </c>
      <c r="U2605" s="18" t="b">
        <v>0</v>
      </c>
    </row>
    <row r="2606" spans="1:21" ht="12.75">
      <c r="A2606" s="8"/>
      <c r="B2606" s="19"/>
      <c r="C2606" s="22"/>
      <c r="D2606" s="10"/>
      <c r="E2606" s="11"/>
      <c r="F2606" s="23"/>
      <c r="G2606" s="23"/>
      <c r="H2606" s="12"/>
      <c r="I2606" s="12"/>
      <c r="J2606" s="13"/>
      <c r="K2606" s="14"/>
      <c r="L2606" s="15"/>
      <c r="M2606" s="16"/>
      <c r="N2606" s="16"/>
      <c r="O2606" s="12"/>
      <c r="P2606" s="12"/>
      <c r="Q2606" s="12"/>
      <c r="R2606" s="18" t="b">
        <v>0</v>
      </c>
      <c r="S2606" s="18" t="b">
        <v>0</v>
      </c>
      <c r="T2606" s="18" t="b">
        <v>0</v>
      </c>
      <c r="U2606" s="18" t="b">
        <v>0</v>
      </c>
    </row>
    <row r="2607" spans="1:21" ht="12.75">
      <c r="A2607" s="8"/>
      <c r="B2607" s="19"/>
      <c r="C2607" s="22"/>
      <c r="D2607" s="10"/>
      <c r="E2607" s="11"/>
      <c r="F2607" s="23"/>
      <c r="G2607" s="23"/>
      <c r="H2607" s="12"/>
      <c r="I2607" s="12"/>
      <c r="J2607" s="13"/>
      <c r="K2607" s="14"/>
      <c r="L2607" s="15"/>
      <c r="M2607" s="16"/>
      <c r="N2607" s="16"/>
      <c r="O2607" s="12"/>
      <c r="P2607" s="12"/>
      <c r="Q2607" s="12"/>
      <c r="R2607" s="18" t="b">
        <v>0</v>
      </c>
      <c r="S2607" s="18" t="b">
        <v>0</v>
      </c>
      <c r="T2607" s="18" t="b">
        <v>0</v>
      </c>
      <c r="U2607" s="18" t="b">
        <v>0</v>
      </c>
    </row>
    <row r="2608" spans="1:21" ht="12.75">
      <c r="A2608" s="8"/>
      <c r="B2608" s="19"/>
      <c r="C2608" s="22"/>
      <c r="D2608" s="10"/>
      <c r="E2608" s="11"/>
      <c r="F2608" s="23"/>
      <c r="G2608" s="23"/>
      <c r="H2608" s="12"/>
      <c r="I2608" s="12"/>
      <c r="J2608" s="13"/>
      <c r="K2608" s="14"/>
      <c r="L2608" s="15"/>
      <c r="M2608" s="16"/>
      <c r="N2608" s="16"/>
      <c r="O2608" s="12"/>
      <c r="P2608" s="12"/>
      <c r="Q2608" s="12"/>
      <c r="R2608" s="18" t="b">
        <v>0</v>
      </c>
      <c r="S2608" s="18" t="b">
        <v>0</v>
      </c>
      <c r="T2608" s="18" t="b">
        <v>0</v>
      </c>
      <c r="U2608" s="18" t="b">
        <v>0</v>
      </c>
    </row>
    <row r="2609" spans="1:21" ht="12.75">
      <c r="A2609" s="8"/>
      <c r="B2609" s="19"/>
      <c r="C2609" s="22"/>
      <c r="D2609" s="10"/>
      <c r="E2609" s="11"/>
      <c r="F2609" s="23"/>
      <c r="G2609" s="23"/>
      <c r="H2609" s="12"/>
      <c r="I2609" s="12"/>
      <c r="J2609" s="13"/>
      <c r="K2609" s="14"/>
      <c r="L2609" s="15"/>
      <c r="M2609" s="16"/>
      <c r="N2609" s="16"/>
      <c r="O2609" s="12"/>
      <c r="P2609" s="12"/>
      <c r="Q2609" s="12"/>
      <c r="R2609" s="18" t="b">
        <v>0</v>
      </c>
      <c r="S2609" s="18" t="b">
        <v>0</v>
      </c>
      <c r="T2609" s="18" t="b">
        <v>0</v>
      </c>
      <c r="U2609" s="18" t="b">
        <v>0</v>
      </c>
    </row>
    <row r="2610" spans="1:21" ht="12.75">
      <c r="A2610" s="8"/>
      <c r="B2610" s="19"/>
      <c r="C2610" s="22"/>
      <c r="D2610" s="10"/>
      <c r="E2610" s="11"/>
      <c r="F2610" s="23"/>
      <c r="G2610" s="23"/>
      <c r="H2610" s="12"/>
      <c r="I2610" s="12"/>
      <c r="J2610" s="13"/>
      <c r="K2610" s="14"/>
      <c r="L2610" s="15"/>
      <c r="M2610" s="16"/>
      <c r="N2610" s="16"/>
      <c r="O2610" s="12"/>
      <c r="P2610" s="12"/>
      <c r="Q2610" s="12"/>
      <c r="R2610" s="18" t="b">
        <v>0</v>
      </c>
      <c r="S2610" s="18" t="b">
        <v>0</v>
      </c>
      <c r="T2610" s="18" t="b">
        <v>0</v>
      </c>
      <c r="U2610" s="18" t="b">
        <v>0</v>
      </c>
    </row>
    <row r="2611" spans="1:21" ht="12.75">
      <c r="A2611" s="8"/>
      <c r="B2611" s="19"/>
      <c r="C2611" s="22"/>
      <c r="D2611" s="10"/>
      <c r="E2611" s="11"/>
      <c r="F2611" s="23"/>
      <c r="G2611" s="23"/>
      <c r="H2611" s="12"/>
      <c r="I2611" s="12"/>
      <c r="J2611" s="13"/>
      <c r="K2611" s="14"/>
      <c r="L2611" s="15"/>
      <c r="M2611" s="16"/>
      <c r="N2611" s="16"/>
      <c r="O2611" s="12"/>
      <c r="P2611" s="12"/>
      <c r="Q2611" s="12"/>
      <c r="R2611" s="18" t="b">
        <v>0</v>
      </c>
      <c r="S2611" s="18" t="b">
        <v>0</v>
      </c>
      <c r="T2611" s="18" t="b">
        <v>0</v>
      </c>
      <c r="U2611" s="18" t="b">
        <v>0</v>
      </c>
    </row>
    <row r="2612" spans="1:21" ht="12.75">
      <c r="A2612" s="8"/>
      <c r="B2612" s="19"/>
      <c r="C2612" s="22"/>
      <c r="D2612" s="10"/>
      <c r="E2612" s="11"/>
      <c r="F2612" s="23"/>
      <c r="G2612" s="23"/>
      <c r="H2612" s="12"/>
      <c r="I2612" s="12"/>
      <c r="J2612" s="13"/>
      <c r="K2612" s="14"/>
      <c r="L2612" s="15"/>
      <c r="M2612" s="16"/>
      <c r="N2612" s="16"/>
      <c r="O2612" s="12"/>
      <c r="P2612" s="12"/>
      <c r="Q2612" s="12"/>
      <c r="R2612" s="18" t="b">
        <v>0</v>
      </c>
      <c r="S2612" s="18" t="b">
        <v>0</v>
      </c>
      <c r="T2612" s="18" t="b">
        <v>0</v>
      </c>
      <c r="U2612" s="18" t="b">
        <v>0</v>
      </c>
    </row>
    <row r="2613" spans="1:21" ht="12.75">
      <c r="A2613" s="8"/>
      <c r="B2613" s="19"/>
      <c r="C2613" s="22"/>
      <c r="D2613" s="10"/>
      <c r="E2613" s="11"/>
      <c r="F2613" s="23"/>
      <c r="G2613" s="23"/>
      <c r="H2613" s="12"/>
      <c r="I2613" s="12"/>
      <c r="J2613" s="13"/>
      <c r="K2613" s="14"/>
      <c r="L2613" s="15"/>
      <c r="M2613" s="16"/>
      <c r="N2613" s="16"/>
      <c r="O2613" s="12"/>
      <c r="P2613" s="12"/>
      <c r="Q2613" s="12"/>
      <c r="R2613" s="18" t="b">
        <v>0</v>
      </c>
      <c r="S2613" s="18" t="b">
        <v>0</v>
      </c>
      <c r="T2613" s="18" t="b">
        <v>0</v>
      </c>
      <c r="U2613" s="18" t="b">
        <v>0</v>
      </c>
    </row>
    <row r="2614" spans="1:21" ht="12.75">
      <c r="A2614" s="8"/>
      <c r="B2614" s="19"/>
      <c r="C2614" s="22"/>
      <c r="D2614" s="10"/>
      <c r="E2614" s="11"/>
      <c r="F2614" s="23"/>
      <c r="G2614" s="23"/>
      <c r="H2614" s="12"/>
      <c r="I2614" s="12"/>
      <c r="J2614" s="13"/>
      <c r="K2614" s="14"/>
      <c r="L2614" s="15"/>
      <c r="M2614" s="16"/>
      <c r="N2614" s="16"/>
      <c r="O2614" s="12"/>
      <c r="P2614" s="12"/>
      <c r="Q2614" s="12"/>
      <c r="R2614" s="18" t="b">
        <v>0</v>
      </c>
      <c r="S2614" s="18" t="b">
        <v>0</v>
      </c>
      <c r="T2614" s="18" t="b">
        <v>0</v>
      </c>
      <c r="U2614" s="18" t="b">
        <v>0</v>
      </c>
    </row>
    <row r="2615" spans="1:21" ht="12.75">
      <c r="A2615" s="8"/>
      <c r="B2615" s="19"/>
      <c r="C2615" s="22"/>
      <c r="D2615" s="10"/>
      <c r="E2615" s="11"/>
      <c r="F2615" s="23"/>
      <c r="G2615" s="23"/>
      <c r="H2615" s="12"/>
      <c r="I2615" s="12"/>
      <c r="J2615" s="13"/>
      <c r="K2615" s="14"/>
      <c r="L2615" s="15"/>
      <c r="M2615" s="16"/>
      <c r="N2615" s="16"/>
      <c r="O2615" s="12"/>
      <c r="P2615" s="12"/>
      <c r="Q2615" s="12"/>
      <c r="R2615" s="18" t="b">
        <v>0</v>
      </c>
      <c r="S2615" s="18" t="b">
        <v>0</v>
      </c>
      <c r="T2615" s="18" t="b">
        <v>0</v>
      </c>
      <c r="U2615" s="18" t="b">
        <v>0</v>
      </c>
    </row>
    <row r="2616" spans="1:21" ht="12.75">
      <c r="A2616" s="8"/>
      <c r="B2616" s="19"/>
      <c r="C2616" s="22"/>
      <c r="D2616" s="10"/>
      <c r="E2616" s="11"/>
      <c r="F2616" s="23"/>
      <c r="G2616" s="23"/>
      <c r="H2616" s="12"/>
      <c r="I2616" s="12"/>
      <c r="J2616" s="13"/>
      <c r="K2616" s="14"/>
      <c r="L2616" s="15"/>
      <c r="M2616" s="16"/>
      <c r="N2616" s="16"/>
      <c r="O2616" s="12"/>
      <c r="P2616" s="12"/>
      <c r="Q2616" s="12"/>
      <c r="R2616" s="18" t="b">
        <v>0</v>
      </c>
      <c r="S2616" s="18" t="b">
        <v>0</v>
      </c>
      <c r="T2616" s="18" t="b">
        <v>0</v>
      </c>
      <c r="U2616" s="18" t="b">
        <v>0</v>
      </c>
    </row>
    <row r="2617" spans="1:21" ht="12.75">
      <c r="A2617" s="8"/>
      <c r="B2617" s="19"/>
      <c r="C2617" s="22"/>
      <c r="D2617" s="10"/>
      <c r="E2617" s="11"/>
      <c r="F2617" s="23"/>
      <c r="G2617" s="23"/>
      <c r="H2617" s="12"/>
      <c r="I2617" s="12"/>
      <c r="J2617" s="13"/>
      <c r="K2617" s="14"/>
      <c r="L2617" s="15"/>
      <c r="M2617" s="16"/>
      <c r="N2617" s="16"/>
      <c r="O2617" s="12"/>
      <c r="P2617" s="12"/>
      <c r="Q2617" s="12"/>
      <c r="R2617" s="18" t="b">
        <v>0</v>
      </c>
      <c r="S2617" s="18" t="b">
        <v>0</v>
      </c>
      <c r="T2617" s="18" t="b">
        <v>0</v>
      </c>
      <c r="U2617" s="18" t="b">
        <v>0</v>
      </c>
    </row>
    <row r="2618" spans="1:21" ht="12.75">
      <c r="A2618" s="8"/>
      <c r="B2618" s="19"/>
      <c r="C2618" s="22"/>
      <c r="D2618" s="10"/>
      <c r="E2618" s="11"/>
      <c r="F2618" s="23"/>
      <c r="G2618" s="23"/>
      <c r="H2618" s="12"/>
      <c r="I2618" s="12"/>
      <c r="J2618" s="13"/>
      <c r="K2618" s="14"/>
      <c r="L2618" s="15"/>
      <c r="M2618" s="16"/>
      <c r="N2618" s="16"/>
      <c r="O2618" s="12"/>
      <c r="P2618" s="12"/>
      <c r="Q2618" s="12"/>
      <c r="R2618" s="18" t="b">
        <v>0</v>
      </c>
      <c r="S2618" s="18" t="b">
        <v>0</v>
      </c>
      <c r="T2618" s="18" t="b">
        <v>0</v>
      </c>
      <c r="U2618" s="18" t="b">
        <v>0</v>
      </c>
    </row>
    <row r="2619" spans="1:21" ht="12.75">
      <c r="A2619" s="8"/>
      <c r="B2619" s="19"/>
      <c r="C2619" s="22"/>
      <c r="D2619" s="10"/>
      <c r="E2619" s="11"/>
      <c r="F2619" s="23"/>
      <c r="G2619" s="23"/>
      <c r="H2619" s="12"/>
      <c r="I2619" s="12"/>
      <c r="J2619" s="13"/>
      <c r="K2619" s="14"/>
      <c r="L2619" s="15"/>
      <c r="M2619" s="16"/>
      <c r="N2619" s="16"/>
      <c r="O2619" s="12"/>
      <c r="P2619" s="12"/>
      <c r="Q2619" s="12"/>
      <c r="R2619" s="18" t="b">
        <v>0</v>
      </c>
      <c r="S2619" s="18" t="b">
        <v>0</v>
      </c>
      <c r="T2619" s="18" t="b">
        <v>0</v>
      </c>
      <c r="U2619" s="18" t="b">
        <v>0</v>
      </c>
    </row>
    <row r="2620" spans="1:21" ht="12.75">
      <c r="A2620" s="8"/>
      <c r="B2620" s="19"/>
      <c r="C2620" s="22"/>
      <c r="D2620" s="10"/>
      <c r="E2620" s="11"/>
      <c r="F2620" s="23"/>
      <c r="G2620" s="23"/>
      <c r="H2620" s="12"/>
      <c r="I2620" s="12"/>
      <c r="J2620" s="13"/>
      <c r="K2620" s="14"/>
      <c r="L2620" s="15"/>
      <c r="M2620" s="16"/>
      <c r="N2620" s="16"/>
      <c r="O2620" s="12"/>
      <c r="P2620" s="12"/>
      <c r="Q2620" s="12"/>
      <c r="R2620" s="18" t="b">
        <v>0</v>
      </c>
      <c r="S2620" s="18" t="b">
        <v>0</v>
      </c>
      <c r="T2620" s="18" t="b">
        <v>0</v>
      </c>
      <c r="U2620" s="18" t="b">
        <v>0</v>
      </c>
    </row>
    <row r="2621" spans="1:21" ht="12.75">
      <c r="A2621" s="8"/>
      <c r="B2621" s="19"/>
      <c r="C2621" s="22"/>
      <c r="D2621" s="10"/>
      <c r="E2621" s="11"/>
      <c r="F2621" s="23"/>
      <c r="G2621" s="23"/>
      <c r="H2621" s="12"/>
      <c r="I2621" s="12"/>
      <c r="J2621" s="13"/>
      <c r="K2621" s="14"/>
      <c r="L2621" s="15"/>
      <c r="M2621" s="16"/>
      <c r="N2621" s="16"/>
      <c r="O2621" s="12"/>
      <c r="P2621" s="12"/>
      <c r="Q2621" s="12"/>
      <c r="R2621" s="18" t="b">
        <v>0</v>
      </c>
      <c r="S2621" s="18" t="b">
        <v>0</v>
      </c>
      <c r="T2621" s="18" t="b">
        <v>0</v>
      </c>
      <c r="U2621" s="18" t="b">
        <v>0</v>
      </c>
    </row>
    <row r="2622" spans="1:21" ht="12.75">
      <c r="A2622" s="8"/>
      <c r="B2622" s="19"/>
      <c r="C2622" s="22"/>
      <c r="D2622" s="10"/>
      <c r="E2622" s="11"/>
      <c r="F2622" s="23"/>
      <c r="G2622" s="23"/>
      <c r="H2622" s="12"/>
      <c r="I2622" s="12"/>
      <c r="J2622" s="13"/>
      <c r="K2622" s="14"/>
      <c r="L2622" s="15"/>
      <c r="M2622" s="16"/>
      <c r="N2622" s="16"/>
      <c r="O2622" s="12"/>
      <c r="P2622" s="12"/>
      <c r="Q2622" s="12"/>
      <c r="R2622" s="18" t="b">
        <v>0</v>
      </c>
      <c r="S2622" s="18" t="b">
        <v>0</v>
      </c>
      <c r="T2622" s="18" t="b">
        <v>0</v>
      </c>
      <c r="U2622" s="18" t="b">
        <v>0</v>
      </c>
    </row>
    <row r="2623" spans="1:21" ht="12.75">
      <c r="A2623" s="8"/>
      <c r="B2623" s="19"/>
      <c r="C2623" s="22"/>
      <c r="D2623" s="10"/>
      <c r="E2623" s="11"/>
      <c r="F2623" s="23"/>
      <c r="G2623" s="23"/>
      <c r="H2623" s="12"/>
      <c r="I2623" s="12"/>
      <c r="J2623" s="13"/>
      <c r="K2623" s="14"/>
      <c r="L2623" s="15"/>
      <c r="M2623" s="16"/>
      <c r="N2623" s="16"/>
      <c r="O2623" s="12"/>
      <c r="P2623" s="12"/>
      <c r="Q2623" s="12"/>
      <c r="R2623" s="18" t="b">
        <v>0</v>
      </c>
      <c r="S2623" s="18" t="b">
        <v>0</v>
      </c>
      <c r="T2623" s="18" t="b">
        <v>0</v>
      </c>
      <c r="U2623" s="18" t="b">
        <v>0</v>
      </c>
    </row>
    <row r="2624" spans="1:21" ht="12.75">
      <c r="A2624" s="8"/>
      <c r="B2624" s="19"/>
      <c r="C2624" s="22"/>
      <c r="D2624" s="10"/>
      <c r="E2624" s="11"/>
      <c r="F2624" s="23"/>
      <c r="G2624" s="23"/>
      <c r="H2624" s="12"/>
      <c r="I2624" s="12"/>
      <c r="J2624" s="13"/>
      <c r="K2624" s="14"/>
      <c r="L2624" s="15"/>
      <c r="M2624" s="16"/>
      <c r="N2624" s="16"/>
      <c r="O2624" s="12"/>
      <c r="P2624" s="12"/>
      <c r="Q2624" s="12"/>
      <c r="R2624" s="18" t="b">
        <v>0</v>
      </c>
      <c r="S2624" s="18" t="b">
        <v>0</v>
      </c>
      <c r="T2624" s="18" t="b">
        <v>0</v>
      </c>
      <c r="U2624" s="18" t="b">
        <v>0</v>
      </c>
    </row>
    <row r="2625" spans="1:21" ht="12.75">
      <c r="A2625" s="8"/>
      <c r="B2625" s="19"/>
      <c r="C2625" s="22"/>
      <c r="D2625" s="10"/>
      <c r="E2625" s="11"/>
      <c r="F2625" s="23"/>
      <c r="G2625" s="23"/>
      <c r="H2625" s="12"/>
      <c r="I2625" s="12"/>
      <c r="J2625" s="13"/>
      <c r="K2625" s="14"/>
      <c r="L2625" s="15"/>
      <c r="M2625" s="16"/>
      <c r="N2625" s="16"/>
      <c r="O2625" s="12"/>
      <c r="P2625" s="12"/>
      <c r="Q2625" s="12"/>
      <c r="R2625" s="18" t="b">
        <v>0</v>
      </c>
      <c r="S2625" s="18" t="b">
        <v>0</v>
      </c>
      <c r="T2625" s="18" t="b">
        <v>0</v>
      </c>
      <c r="U2625" s="18" t="b">
        <v>0</v>
      </c>
    </row>
    <row r="2626" spans="1:21" ht="12.75">
      <c r="A2626" s="8"/>
      <c r="B2626" s="19"/>
      <c r="C2626" s="22"/>
      <c r="D2626" s="10"/>
      <c r="E2626" s="11"/>
      <c r="F2626" s="23"/>
      <c r="G2626" s="23"/>
      <c r="H2626" s="12"/>
      <c r="I2626" s="12"/>
      <c r="J2626" s="13"/>
      <c r="K2626" s="14"/>
      <c r="L2626" s="15"/>
      <c r="M2626" s="16"/>
      <c r="N2626" s="16"/>
      <c r="O2626" s="12"/>
      <c r="P2626" s="12"/>
      <c r="Q2626" s="12"/>
      <c r="R2626" s="18" t="b">
        <v>0</v>
      </c>
      <c r="S2626" s="18" t="b">
        <v>0</v>
      </c>
      <c r="T2626" s="18" t="b">
        <v>0</v>
      </c>
      <c r="U2626" s="18" t="b">
        <v>0</v>
      </c>
    </row>
    <row r="2627" spans="1:21" ht="12.75">
      <c r="A2627" s="8"/>
      <c r="B2627" s="19"/>
      <c r="C2627" s="22"/>
      <c r="D2627" s="10"/>
      <c r="E2627" s="11"/>
      <c r="F2627" s="23"/>
      <c r="G2627" s="23"/>
      <c r="H2627" s="12"/>
      <c r="I2627" s="12"/>
      <c r="J2627" s="13"/>
      <c r="K2627" s="14"/>
      <c r="L2627" s="15"/>
      <c r="M2627" s="16"/>
      <c r="N2627" s="16"/>
      <c r="O2627" s="12"/>
      <c r="P2627" s="12"/>
      <c r="Q2627" s="12"/>
      <c r="R2627" s="18" t="b">
        <v>0</v>
      </c>
      <c r="S2627" s="18" t="b">
        <v>0</v>
      </c>
      <c r="T2627" s="18" t="b">
        <v>0</v>
      </c>
      <c r="U2627" s="18" t="b">
        <v>0</v>
      </c>
    </row>
    <row r="2628" spans="1:21" ht="12.75">
      <c r="A2628" s="8"/>
      <c r="B2628" s="19"/>
      <c r="C2628" s="22"/>
      <c r="D2628" s="10"/>
      <c r="E2628" s="11"/>
      <c r="F2628" s="23"/>
      <c r="G2628" s="23"/>
      <c r="H2628" s="12"/>
      <c r="I2628" s="12"/>
      <c r="J2628" s="13"/>
      <c r="K2628" s="14"/>
      <c r="L2628" s="15"/>
      <c r="M2628" s="16"/>
      <c r="N2628" s="16"/>
      <c r="O2628" s="12"/>
      <c r="P2628" s="12"/>
      <c r="Q2628" s="12"/>
      <c r="R2628" s="18" t="b">
        <v>0</v>
      </c>
      <c r="S2628" s="18" t="b">
        <v>0</v>
      </c>
      <c r="T2628" s="18" t="b">
        <v>0</v>
      </c>
      <c r="U2628" s="18" t="b">
        <v>0</v>
      </c>
    </row>
    <row r="2629" spans="1:21" ht="12.75">
      <c r="A2629" s="8"/>
      <c r="B2629" s="19"/>
      <c r="C2629" s="22"/>
      <c r="D2629" s="10"/>
      <c r="E2629" s="11"/>
      <c r="F2629" s="23"/>
      <c r="G2629" s="23"/>
      <c r="H2629" s="12"/>
      <c r="I2629" s="12"/>
      <c r="J2629" s="13"/>
      <c r="K2629" s="14"/>
      <c r="L2629" s="15"/>
      <c r="M2629" s="16"/>
      <c r="N2629" s="16"/>
      <c r="O2629" s="12"/>
      <c r="P2629" s="12"/>
      <c r="Q2629" s="12"/>
      <c r="R2629" s="18" t="b">
        <v>0</v>
      </c>
      <c r="S2629" s="18" t="b">
        <v>0</v>
      </c>
      <c r="T2629" s="18" t="b">
        <v>0</v>
      </c>
      <c r="U2629" s="18" t="b">
        <v>0</v>
      </c>
    </row>
    <row r="2630" spans="1:21" ht="12.75">
      <c r="A2630" s="8"/>
      <c r="B2630" s="19"/>
      <c r="C2630" s="22"/>
      <c r="D2630" s="10"/>
      <c r="E2630" s="11"/>
      <c r="F2630" s="23"/>
      <c r="G2630" s="23"/>
      <c r="H2630" s="12"/>
      <c r="I2630" s="12"/>
      <c r="J2630" s="13"/>
      <c r="K2630" s="14"/>
      <c r="L2630" s="15"/>
      <c r="M2630" s="16"/>
      <c r="N2630" s="16"/>
      <c r="O2630" s="12"/>
      <c r="P2630" s="12"/>
      <c r="Q2630" s="12"/>
      <c r="R2630" s="18" t="b">
        <v>0</v>
      </c>
      <c r="S2630" s="18" t="b">
        <v>0</v>
      </c>
      <c r="T2630" s="18" t="b">
        <v>0</v>
      </c>
      <c r="U2630" s="18" t="b">
        <v>0</v>
      </c>
    </row>
    <row r="2631" spans="1:21" ht="12.75">
      <c r="A2631" s="8"/>
      <c r="B2631" s="19"/>
      <c r="C2631" s="22"/>
      <c r="D2631" s="10"/>
      <c r="E2631" s="11"/>
      <c r="F2631" s="23"/>
      <c r="G2631" s="23"/>
      <c r="H2631" s="12"/>
      <c r="I2631" s="12"/>
      <c r="J2631" s="13"/>
      <c r="K2631" s="14"/>
      <c r="L2631" s="15"/>
      <c r="M2631" s="16"/>
      <c r="N2631" s="16"/>
      <c r="O2631" s="12"/>
      <c r="P2631" s="12"/>
      <c r="Q2631" s="12"/>
      <c r="R2631" s="18" t="b">
        <v>0</v>
      </c>
      <c r="S2631" s="18" t="b">
        <v>0</v>
      </c>
      <c r="T2631" s="18" t="b">
        <v>0</v>
      </c>
      <c r="U2631" s="18" t="b">
        <v>0</v>
      </c>
    </row>
    <row r="2632" spans="1:21" ht="12.75">
      <c r="A2632" s="8"/>
      <c r="B2632" s="19"/>
      <c r="C2632" s="22"/>
      <c r="D2632" s="10"/>
      <c r="E2632" s="11"/>
      <c r="F2632" s="23"/>
      <c r="G2632" s="23"/>
      <c r="H2632" s="12"/>
      <c r="I2632" s="12"/>
      <c r="J2632" s="13"/>
      <c r="K2632" s="14"/>
      <c r="L2632" s="15"/>
      <c r="M2632" s="16"/>
      <c r="N2632" s="16"/>
      <c r="O2632" s="12"/>
      <c r="P2632" s="12"/>
      <c r="Q2632" s="12"/>
      <c r="R2632" s="18" t="b">
        <v>0</v>
      </c>
      <c r="S2632" s="18" t="b">
        <v>0</v>
      </c>
      <c r="T2632" s="18" t="b">
        <v>0</v>
      </c>
      <c r="U2632" s="18" t="b">
        <v>0</v>
      </c>
    </row>
    <row r="2633" spans="1:21" ht="12.75">
      <c r="A2633" s="8"/>
      <c r="B2633" s="19"/>
      <c r="C2633" s="22"/>
      <c r="D2633" s="10"/>
      <c r="E2633" s="11"/>
      <c r="F2633" s="23"/>
      <c r="G2633" s="23"/>
      <c r="H2633" s="12"/>
      <c r="I2633" s="12"/>
      <c r="J2633" s="13"/>
      <c r="K2633" s="14"/>
      <c r="L2633" s="15"/>
      <c r="M2633" s="16"/>
      <c r="N2633" s="16"/>
      <c r="O2633" s="12"/>
      <c r="P2633" s="12"/>
      <c r="Q2633" s="12"/>
      <c r="R2633" s="18" t="b">
        <v>0</v>
      </c>
      <c r="S2633" s="18" t="b">
        <v>0</v>
      </c>
      <c r="T2633" s="18" t="b">
        <v>0</v>
      </c>
      <c r="U2633" s="18" t="b">
        <v>0</v>
      </c>
    </row>
    <row r="2634" spans="1:21" ht="12.75">
      <c r="A2634" s="8"/>
      <c r="B2634" s="19"/>
      <c r="C2634" s="22"/>
      <c r="D2634" s="10"/>
      <c r="E2634" s="11"/>
      <c r="F2634" s="23"/>
      <c r="G2634" s="23"/>
      <c r="H2634" s="12"/>
      <c r="I2634" s="12"/>
      <c r="J2634" s="13"/>
      <c r="K2634" s="14"/>
      <c r="L2634" s="15"/>
      <c r="M2634" s="16"/>
      <c r="N2634" s="16"/>
      <c r="O2634" s="12"/>
      <c r="P2634" s="12"/>
      <c r="Q2634" s="12"/>
      <c r="R2634" s="18" t="b">
        <v>0</v>
      </c>
      <c r="S2634" s="18" t="b">
        <v>0</v>
      </c>
      <c r="T2634" s="18" t="b">
        <v>0</v>
      </c>
      <c r="U2634" s="18" t="b">
        <v>0</v>
      </c>
    </row>
    <row r="2635" spans="1:21" ht="12.75">
      <c r="A2635" s="8"/>
      <c r="B2635" s="19"/>
      <c r="C2635" s="22"/>
      <c r="D2635" s="10"/>
      <c r="E2635" s="11"/>
      <c r="F2635" s="23"/>
      <c r="G2635" s="23"/>
      <c r="H2635" s="12"/>
      <c r="I2635" s="12"/>
      <c r="J2635" s="13"/>
      <c r="K2635" s="14"/>
      <c r="L2635" s="15"/>
      <c r="M2635" s="16"/>
      <c r="N2635" s="16"/>
      <c r="O2635" s="12"/>
      <c r="P2635" s="12"/>
      <c r="Q2635" s="12"/>
      <c r="R2635" s="18" t="b">
        <v>0</v>
      </c>
      <c r="S2635" s="18" t="b">
        <v>0</v>
      </c>
      <c r="T2635" s="18" t="b">
        <v>0</v>
      </c>
      <c r="U2635" s="18" t="b">
        <v>0</v>
      </c>
    </row>
    <row r="2636" spans="1:21" ht="12.75">
      <c r="A2636" s="8"/>
      <c r="B2636" s="19"/>
      <c r="C2636" s="22"/>
      <c r="D2636" s="10"/>
      <c r="E2636" s="11"/>
      <c r="F2636" s="23"/>
      <c r="G2636" s="23"/>
      <c r="H2636" s="12"/>
      <c r="I2636" s="12"/>
      <c r="J2636" s="13"/>
      <c r="K2636" s="14"/>
      <c r="L2636" s="15"/>
      <c r="M2636" s="16"/>
      <c r="N2636" s="16"/>
      <c r="O2636" s="12"/>
      <c r="P2636" s="12"/>
      <c r="Q2636" s="12"/>
      <c r="R2636" s="18" t="b">
        <v>0</v>
      </c>
      <c r="S2636" s="18" t="b">
        <v>0</v>
      </c>
      <c r="T2636" s="18" t="b">
        <v>0</v>
      </c>
      <c r="U2636" s="18" t="b">
        <v>0</v>
      </c>
    </row>
    <row r="2637" spans="1:21" ht="12.75">
      <c r="A2637" s="8"/>
      <c r="B2637" s="19"/>
      <c r="C2637" s="22"/>
      <c r="D2637" s="10"/>
      <c r="E2637" s="11"/>
      <c r="F2637" s="23"/>
      <c r="G2637" s="23"/>
      <c r="H2637" s="12"/>
      <c r="I2637" s="12"/>
      <c r="J2637" s="13"/>
      <c r="K2637" s="14"/>
      <c r="L2637" s="15"/>
      <c r="M2637" s="16"/>
      <c r="N2637" s="16"/>
      <c r="O2637" s="12"/>
      <c r="P2637" s="12"/>
      <c r="Q2637" s="12"/>
      <c r="R2637" s="18" t="b">
        <v>0</v>
      </c>
      <c r="S2637" s="18" t="b">
        <v>0</v>
      </c>
      <c r="T2637" s="18" t="b">
        <v>0</v>
      </c>
      <c r="U2637" s="18" t="b">
        <v>0</v>
      </c>
    </row>
    <row r="2638" spans="1:21" ht="12.75">
      <c r="A2638" s="8"/>
      <c r="B2638" s="19"/>
      <c r="C2638" s="22"/>
      <c r="D2638" s="10"/>
      <c r="E2638" s="11"/>
      <c r="F2638" s="23"/>
      <c r="G2638" s="23"/>
      <c r="H2638" s="12"/>
      <c r="I2638" s="12"/>
      <c r="J2638" s="13"/>
      <c r="K2638" s="14"/>
      <c r="L2638" s="15"/>
      <c r="M2638" s="16"/>
      <c r="N2638" s="16"/>
      <c r="O2638" s="12"/>
      <c r="P2638" s="12"/>
      <c r="Q2638" s="12"/>
      <c r="R2638" s="18" t="b">
        <v>0</v>
      </c>
      <c r="S2638" s="18" t="b">
        <v>0</v>
      </c>
      <c r="T2638" s="18" t="b">
        <v>0</v>
      </c>
      <c r="U2638" s="18" t="b">
        <v>0</v>
      </c>
    </row>
    <row r="2639" spans="1:21" ht="12.75">
      <c r="A2639" s="8"/>
      <c r="B2639" s="19"/>
      <c r="C2639" s="22"/>
      <c r="D2639" s="10"/>
      <c r="E2639" s="11"/>
      <c r="F2639" s="23"/>
      <c r="G2639" s="23"/>
      <c r="H2639" s="12"/>
      <c r="I2639" s="12"/>
      <c r="J2639" s="13"/>
      <c r="K2639" s="14"/>
      <c r="L2639" s="15"/>
      <c r="M2639" s="16"/>
      <c r="N2639" s="16"/>
      <c r="O2639" s="12"/>
      <c r="P2639" s="12"/>
      <c r="Q2639" s="12"/>
      <c r="R2639" s="18" t="b">
        <v>0</v>
      </c>
      <c r="S2639" s="18" t="b">
        <v>0</v>
      </c>
      <c r="T2639" s="18" t="b">
        <v>0</v>
      </c>
      <c r="U2639" s="18" t="b">
        <v>0</v>
      </c>
    </row>
    <row r="2640" spans="1:21" ht="12.75">
      <c r="A2640" s="8"/>
      <c r="B2640" s="19"/>
      <c r="C2640" s="22"/>
      <c r="D2640" s="10"/>
      <c r="E2640" s="11"/>
      <c r="F2640" s="23"/>
      <c r="G2640" s="23"/>
      <c r="H2640" s="12"/>
      <c r="I2640" s="12"/>
      <c r="J2640" s="13"/>
      <c r="K2640" s="14"/>
      <c r="L2640" s="15"/>
      <c r="M2640" s="16"/>
      <c r="N2640" s="16"/>
      <c r="O2640" s="12"/>
      <c r="P2640" s="12"/>
      <c r="Q2640" s="12"/>
      <c r="R2640" s="18" t="b">
        <v>0</v>
      </c>
      <c r="S2640" s="18" t="b">
        <v>0</v>
      </c>
      <c r="T2640" s="18" t="b">
        <v>0</v>
      </c>
      <c r="U2640" s="18" t="b">
        <v>0</v>
      </c>
    </row>
    <row r="2641" spans="1:21" ht="12.75">
      <c r="A2641" s="8"/>
      <c r="B2641" s="19"/>
      <c r="C2641" s="22"/>
      <c r="D2641" s="10"/>
      <c r="E2641" s="11"/>
      <c r="F2641" s="23"/>
      <c r="G2641" s="23"/>
      <c r="H2641" s="12"/>
      <c r="I2641" s="12"/>
      <c r="J2641" s="13"/>
      <c r="K2641" s="14"/>
      <c r="L2641" s="15"/>
      <c r="M2641" s="16"/>
      <c r="N2641" s="16"/>
      <c r="O2641" s="12"/>
      <c r="P2641" s="12"/>
      <c r="Q2641" s="12"/>
      <c r="R2641" s="18" t="b">
        <v>0</v>
      </c>
      <c r="S2641" s="18" t="b">
        <v>0</v>
      </c>
      <c r="T2641" s="18" t="b">
        <v>0</v>
      </c>
      <c r="U2641" s="18" t="b">
        <v>0</v>
      </c>
    </row>
    <row r="2642" spans="1:21" ht="12.75">
      <c r="A2642" s="8"/>
      <c r="B2642" s="19"/>
      <c r="C2642" s="22"/>
      <c r="D2642" s="10"/>
      <c r="E2642" s="11"/>
      <c r="F2642" s="23"/>
      <c r="G2642" s="23"/>
      <c r="H2642" s="12"/>
      <c r="I2642" s="12"/>
      <c r="J2642" s="13"/>
      <c r="K2642" s="14"/>
      <c r="L2642" s="15"/>
      <c r="M2642" s="16"/>
      <c r="N2642" s="16"/>
      <c r="O2642" s="12"/>
      <c r="P2642" s="12"/>
      <c r="Q2642" s="12"/>
      <c r="R2642" s="18" t="b">
        <v>0</v>
      </c>
      <c r="S2642" s="18" t="b">
        <v>0</v>
      </c>
      <c r="T2642" s="18" t="b">
        <v>0</v>
      </c>
      <c r="U2642" s="18" t="b">
        <v>0</v>
      </c>
    </row>
    <row r="2643" spans="1:21" ht="12.75">
      <c r="A2643" s="8"/>
      <c r="B2643" s="19"/>
      <c r="C2643" s="22"/>
      <c r="D2643" s="10"/>
      <c r="E2643" s="11"/>
      <c r="F2643" s="23"/>
      <c r="G2643" s="23"/>
      <c r="H2643" s="12"/>
      <c r="I2643" s="12"/>
      <c r="J2643" s="13"/>
      <c r="K2643" s="14"/>
      <c r="L2643" s="15"/>
      <c r="M2643" s="16"/>
      <c r="N2643" s="16"/>
      <c r="O2643" s="12"/>
      <c r="P2643" s="12"/>
      <c r="Q2643" s="12"/>
      <c r="R2643" s="18" t="b">
        <v>0</v>
      </c>
      <c r="S2643" s="18" t="b">
        <v>0</v>
      </c>
      <c r="T2643" s="18" t="b">
        <v>0</v>
      </c>
      <c r="U2643" s="18" t="b">
        <v>0</v>
      </c>
    </row>
    <row r="2644" spans="1:21" ht="12.75">
      <c r="A2644" s="8"/>
      <c r="B2644" s="19"/>
      <c r="C2644" s="22"/>
      <c r="D2644" s="10"/>
      <c r="E2644" s="11"/>
      <c r="F2644" s="23"/>
      <c r="G2644" s="23"/>
      <c r="H2644" s="12"/>
      <c r="I2644" s="12"/>
      <c r="J2644" s="13"/>
      <c r="K2644" s="14"/>
      <c r="L2644" s="15"/>
      <c r="M2644" s="16"/>
      <c r="N2644" s="16"/>
      <c r="O2644" s="12"/>
      <c r="P2644" s="12"/>
      <c r="Q2644" s="12"/>
      <c r="R2644" s="18" t="b">
        <v>0</v>
      </c>
      <c r="S2644" s="18" t="b">
        <v>0</v>
      </c>
      <c r="T2644" s="18" t="b">
        <v>0</v>
      </c>
      <c r="U2644" s="18" t="b">
        <v>0</v>
      </c>
    </row>
    <row r="2645" spans="1:21" ht="12.75">
      <c r="A2645" s="8"/>
      <c r="B2645" s="19"/>
      <c r="C2645" s="22"/>
      <c r="D2645" s="10"/>
      <c r="E2645" s="11"/>
      <c r="F2645" s="23"/>
      <c r="G2645" s="23"/>
      <c r="H2645" s="12"/>
      <c r="I2645" s="12"/>
      <c r="J2645" s="13"/>
      <c r="K2645" s="14"/>
      <c r="L2645" s="15"/>
      <c r="M2645" s="16"/>
      <c r="N2645" s="16"/>
      <c r="O2645" s="12"/>
      <c r="P2645" s="12"/>
      <c r="Q2645" s="12"/>
      <c r="R2645" s="18" t="b">
        <v>0</v>
      </c>
      <c r="S2645" s="18" t="b">
        <v>0</v>
      </c>
      <c r="T2645" s="18" t="b">
        <v>0</v>
      </c>
      <c r="U2645" s="18" t="b">
        <v>0</v>
      </c>
    </row>
    <row r="2646" spans="1:21" ht="12.75">
      <c r="A2646" s="8"/>
      <c r="B2646" s="19"/>
      <c r="C2646" s="22"/>
      <c r="D2646" s="10"/>
      <c r="E2646" s="11"/>
      <c r="F2646" s="23"/>
      <c r="G2646" s="23"/>
      <c r="H2646" s="12"/>
      <c r="I2646" s="12"/>
      <c r="J2646" s="13"/>
      <c r="K2646" s="14"/>
      <c r="L2646" s="15"/>
      <c r="M2646" s="16"/>
      <c r="N2646" s="16"/>
      <c r="O2646" s="12"/>
      <c r="P2646" s="12"/>
      <c r="Q2646" s="12"/>
      <c r="R2646" s="18" t="b">
        <v>0</v>
      </c>
      <c r="S2646" s="18" t="b">
        <v>0</v>
      </c>
      <c r="T2646" s="18" t="b">
        <v>0</v>
      </c>
      <c r="U2646" s="18" t="b">
        <v>0</v>
      </c>
    </row>
    <row r="2647" spans="1:21" ht="12.75">
      <c r="A2647" s="8"/>
      <c r="B2647" s="19"/>
      <c r="C2647" s="22"/>
      <c r="D2647" s="10"/>
      <c r="E2647" s="11"/>
      <c r="F2647" s="23"/>
      <c r="G2647" s="23"/>
      <c r="H2647" s="12"/>
      <c r="I2647" s="12"/>
      <c r="J2647" s="13"/>
      <c r="K2647" s="14"/>
      <c r="L2647" s="15"/>
      <c r="M2647" s="16"/>
      <c r="N2647" s="16"/>
      <c r="O2647" s="12"/>
      <c r="P2647" s="12"/>
      <c r="Q2647" s="12"/>
      <c r="R2647" s="18" t="b">
        <v>0</v>
      </c>
      <c r="S2647" s="18" t="b">
        <v>0</v>
      </c>
      <c r="T2647" s="18" t="b">
        <v>0</v>
      </c>
      <c r="U2647" s="18" t="b">
        <v>0</v>
      </c>
    </row>
    <row r="2648" spans="1:21" ht="12.75">
      <c r="A2648" s="8"/>
      <c r="B2648" s="19"/>
      <c r="C2648" s="22"/>
      <c r="D2648" s="10"/>
      <c r="E2648" s="11"/>
      <c r="F2648" s="23"/>
      <c r="G2648" s="23"/>
      <c r="H2648" s="12"/>
      <c r="I2648" s="12"/>
      <c r="J2648" s="13"/>
      <c r="K2648" s="14"/>
      <c r="L2648" s="15"/>
      <c r="M2648" s="16"/>
      <c r="N2648" s="16"/>
      <c r="O2648" s="12"/>
      <c r="P2648" s="12"/>
      <c r="Q2648" s="12"/>
      <c r="R2648" s="18" t="b">
        <v>0</v>
      </c>
      <c r="S2648" s="18" t="b">
        <v>0</v>
      </c>
      <c r="T2648" s="18" t="b">
        <v>0</v>
      </c>
      <c r="U2648" s="18" t="b">
        <v>0</v>
      </c>
    </row>
    <row r="2649" spans="1:21" ht="12.75">
      <c r="A2649" s="8"/>
      <c r="B2649" s="19"/>
      <c r="C2649" s="22"/>
      <c r="D2649" s="10"/>
      <c r="E2649" s="11"/>
      <c r="F2649" s="23"/>
      <c r="G2649" s="23"/>
      <c r="H2649" s="12"/>
      <c r="I2649" s="12"/>
      <c r="J2649" s="13"/>
      <c r="K2649" s="14"/>
      <c r="L2649" s="15"/>
      <c r="M2649" s="16"/>
      <c r="N2649" s="16"/>
      <c r="O2649" s="12"/>
      <c r="P2649" s="12"/>
      <c r="Q2649" s="12"/>
      <c r="R2649" s="18" t="b">
        <v>0</v>
      </c>
      <c r="S2649" s="18" t="b">
        <v>0</v>
      </c>
      <c r="T2649" s="18" t="b">
        <v>0</v>
      </c>
      <c r="U2649" s="18" t="b">
        <v>0</v>
      </c>
    </row>
    <row r="2650" spans="1:21" ht="12.75">
      <c r="A2650" s="8"/>
      <c r="B2650" s="19"/>
      <c r="C2650" s="22"/>
      <c r="D2650" s="10"/>
      <c r="E2650" s="11"/>
      <c r="F2650" s="23"/>
      <c r="G2650" s="23"/>
      <c r="H2650" s="12"/>
      <c r="I2650" s="12"/>
      <c r="J2650" s="13"/>
      <c r="K2650" s="14"/>
      <c r="L2650" s="15"/>
      <c r="M2650" s="16"/>
      <c r="N2650" s="16"/>
      <c r="O2650" s="12"/>
      <c r="P2650" s="12"/>
      <c r="Q2650" s="12"/>
      <c r="R2650" s="18" t="b">
        <v>0</v>
      </c>
      <c r="S2650" s="18" t="b">
        <v>0</v>
      </c>
      <c r="T2650" s="18" t="b">
        <v>0</v>
      </c>
      <c r="U2650" s="18" t="b">
        <v>0</v>
      </c>
    </row>
    <row r="2651" spans="1:21" ht="12.75">
      <c r="A2651" s="8"/>
      <c r="B2651" s="19"/>
      <c r="C2651" s="22"/>
      <c r="D2651" s="10"/>
      <c r="E2651" s="11"/>
      <c r="F2651" s="23"/>
      <c r="G2651" s="23"/>
      <c r="H2651" s="12"/>
      <c r="I2651" s="12"/>
      <c r="J2651" s="13"/>
      <c r="K2651" s="14"/>
      <c r="L2651" s="15"/>
      <c r="M2651" s="16"/>
      <c r="N2651" s="16"/>
      <c r="O2651" s="12"/>
      <c r="P2651" s="12"/>
      <c r="Q2651" s="12"/>
      <c r="R2651" s="18" t="b">
        <v>0</v>
      </c>
      <c r="S2651" s="18" t="b">
        <v>0</v>
      </c>
      <c r="T2651" s="18" t="b">
        <v>0</v>
      </c>
      <c r="U2651" s="18" t="b">
        <v>0</v>
      </c>
    </row>
    <row r="2652" spans="1:21" ht="12.75">
      <c r="A2652" s="8"/>
      <c r="B2652" s="19"/>
      <c r="C2652" s="22"/>
      <c r="D2652" s="10"/>
      <c r="E2652" s="11"/>
      <c r="F2652" s="23"/>
      <c r="G2652" s="23"/>
      <c r="H2652" s="12"/>
      <c r="I2652" s="12"/>
      <c r="J2652" s="13"/>
      <c r="K2652" s="14"/>
      <c r="L2652" s="15"/>
      <c r="M2652" s="16"/>
      <c r="N2652" s="16"/>
      <c r="O2652" s="12"/>
      <c r="P2652" s="12"/>
      <c r="Q2652" s="12"/>
      <c r="R2652" s="18" t="b">
        <v>0</v>
      </c>
      <c r="S2652" s="18" t="b">
        <v>0</v>
      </c>
      <c r="T2652" s="18" t="b">
        <v>0</v>
      </c>
      <c r="U2652" s="18" t="b">
        <v>0</v>
      </c>
    </row>
    <row r="2653" spans="1:21" ht="12.75">
      <c r="A2653" s="8"/>
      <c r="B2653" s="19"/>
      <c r="C2653" s="22"/>
      <c r="D2653" s="10"/>
      <c r="E2653" s="11"/>
      <c r="F2653" s="23"/>
      <c r="G2653" s="23"/>
      <c r="H2653" s="12"/>
      <c r="I2653" s="12"/>
      <c r="J2653" s="13"/>
      <c r="K2653" s="14"/>
      <c r="L2653" s="15"/>
      <c r="M2653" s="16"/>
      <c r="N2653" s="16"/>
      <c r="O2653" s="12"/>
      <c r="P2653" s="12"/>
      <c r="Q2653" s="12"/>
      <c r="R2653" s="18" t="b">
        <v>0</v>
      </c>
      <c r="S2653" s="18" t="b">
        <v>0</v>
      </c>
      <c r="T2653" s="18" t="b">
        <v>0</v>
      </c>
      <c r="U2653" s="18" t="b">
        <v>0</v>
      </c>
    </row>
    <row r="2654" spans="1:21" ht="12.75">
      <c r="A2654" s="8"/>
      <c r="B2654" s="19"/>
      <c r="C2654" s="22"/>
      <c r="D2654" s="10"/>
      <c r="E2654" s="11"/>
      <c r="F2654" s="23"/>
      <c r="G2654" s="23"/>
      <c r="H2654" s="12"/>
      <c r="I2654" s="12"/>
      <c r="J2654" s="13"/>
      <c r="K2654" s="14"/>
      <c r="L2654" s="15"/>
      <c r="M2654" s="16"/>
      <c r="N2654" s="16"/>
      <c r="O2654" s="12"/>
      <c r="P2654" s="12"/>
      <c r="Q2654" s="12"/>
      <c r="R2654" s="18" t="b">
        <v>0</v>
      </c>
      <c r="S2654" s="18" t="b">
        <v>0</v>
      </c>
      <c r="T2654" s="18" t="b">
        <v>0</v>
      </c>
      <c r="U2654" s="18" t="b">
        <v>0</v>
      </c>
    </row>
    <row r="2655" spans="1:21" ht="12.75">
      <c r="A2655" s="8"/>
      <c r="B2655" s="19"/>
      <c r="C2655" s="22"/>
      <c r="D2655" s="10"/>
      <c r="E2655" s="11"/>
      <c r="F2655" s="23"/>
      <c r="G2655" s="23"/>
      <c r="H2655" s="12"/>
      <c r="I2655" s="12"/>
      <c r="J2655" s="13"/>
      <c r="K2655" s="14"/>
      <c r="L2655" s="15"/>
      <c r="M2655" s="16"/>
      <c r="N2655" s="16"/>
      <c r="O2655" s="12"/>
      <c r="P2655" s="12"/>
      <c r="Q2655" s="12"/>
      <c r="R2655" s="18" t="b">
        <v>0</v>
      </c>
      <c r="S2655" s="18" t="b">
        <v>0</v>
      </c>
      <c r="T2655" s="18" t="b">
        <v>0</v>
      </c>
      <c r="U2655" s="18" t="b">
        <v>0</v>
      </c>
    </row>
    <row r="2656" spans="1:21" ht="12.75">
      <c r="A2656" s="8"/>
      <c r="B2656" s="19"/>
      <c r="C2656" s="22"/>
      <c r="D2656" s="10"/>
      <c r="E2656" s="11"/>
      <c r="F2656" s="23"/>
      <c r="G2656" s="23"/>
      <c r="H2656" s="12"/>
      <c r="I2656" s="12"/>
      <c r="J2656" s="13"/>
      <c r="K2656" s="14"/>
      <c r="L2656" s="15"/>
      <c r="M2656" s="16"/>
      <c r="N2656" s="16"/>
      <c r="O2656" s="12"/>
      <c r="P2656" s="12"/>
      <c r="Q2656" s="12"/>
      <c r="R2656" s="18" t="b">
        <v>0</v>
      </c>
      <c r="S2656" s="18" t="b">
        <v>0</v>
      </c>
      <c r="T2656" s="18" t="b">
        <v>0</v>
      </c>
      <c r="U2656" s="18" t="b">
        <v>0</v>
      </c>
    </row>
    <row r="2657" spans="1:21" ht="12.75">
      <c r="A2657" s="8"/>
      <c r="B2657" s="19"/>
      <c r="C2657" s="22"/>
      <c r="D2657" s="10"/>
      <c r="E2657" s="11"/>
      <c r="F2657" s="23"/>
      <c r="G2657" s="23"/>
      <c r="H2657" s="12"/>
      <c r="I2657" s="12"/>
      <c r="J2657" s="13"/>
      <c r="K2657" s="14"/>
      <c r="L2657" s="15"/>
      <c r="M2657" s="16"/>
      <c r="N2657" s="16"/>
      <c r="O2657" s="12"/>
      <c r="P2657" s="12"/>
      <c r="Q2657" s="12"/>
      <c r="R2657" s="18" t="b">
        <v>0</v>
      </c>
      <c r="S2657" s="18" t="b">
        <v>0</v>
      </c>
      <c r="T2657" s="18" t="b">
        <v>0</v>
      </c>
      <c r="U2657" s="18" t="b">
        <v>0</v>
      </c>
    </row>
    <row r="2658" spans="1:21" ht="12.75">
      <c r="A2658" s="8"/>
      <c r="B2658" s="19"/>
      <c r="C2658" s="22"/>
      <c r="D2658" s="10"/>
      <c r="E2658" s="11"/>
      <c r="F2658" s="23"/>
      <c r="G2658" s="23"/>
      <c r="H2658" s="12"/>
      <c r="I2658" s="12"/>
      <c r="J2658" s="13"/>
      <c r="K2658" s="14"/>
      <c r="L2658" s="15"/>
      <c r="M2658" s="16"/>
      <c r="N2658" s="16"/>
      <c r="O2658" s="12"/>
      <c r="P2658" s="12"/>
      <c r="Q2658" s="12"/>
      <c r="R2658" s="18" t="b">
        <v>0</v>
      </c>
      <c r="S2658" s="18" t="b">
        <v>0</v>
      </c>
      <c r="T2658" s="18" t="b">
        <v>0</v>
      </c>
      <c r="U2658" s="18" t="b">
        <v>0</v>
      </c>
    </row>
    <row r="2659" spans="1:21" ht="12.75">
      <c r="A2659" s="8"/>
      <c r="B2659" s="19"/>
      <c r="C2659" s="22"/>
      <c r="D2659" s="10"/>
      <c r="E2659" s="11"/>
      <c r="F2659" s="23"/>
      <c r="G2659" s="23"/>
      <c r="H2659" s="12"/>
      <c r="I2659" s="12"/>
      <c r="J2659" s="13"/>
      <c r="K2659" s="14"/>
      <c r="L2659" s="15"/>
      <c r="M2659" s="16"/>
      <c r="N2659" s="16"/>
      <c r="O2659" s="12"/>
      <c r="P2659" s="12"/>
      <c r="Q2659" s="12"/>
      <c r="R2659" s="18" t="b">
        <v>0</v>
      </c>
      <c r="S2659" s="18" t="b">
        <v>0</v>
      </c>
      <c r="T2659" s="18" t="b">
        <v>0</v>
      </c>
      <c r="U2659" s="18" t="b">
        <v>0</v>
      </c>
    </row>
    <row r="2660" spans="1:21" ht="12.75">
      <c r="A2660" s="8"/>
      <c r="B2660" s="19"/>
      <c r="C2660" s="22"/>
      <c r="D2660" s="10"/>
      <c r="E2660" s="11"/>
      <c r="F2660" s="23"/>
      <c r="G2660" s="23"/>
      <c r="H2660" s="12"/>
      <c r="I2660" s="12"/>
      <c r="J2660" s="13"/>
      <c r="K2660" s="14"/>
      <c r="L2660" s="15"/>
      <c r="M2660" s="16"/>
      <c r="N2660" s="16"/>
      <c r="O2660" s="12"/>
      <c r="P2660" s="12"/>
      <c r="Q2660" s="12"/>
      <c r="R2660" s="18" t="b">
        <v>0</v>
      </c>
      <c r="S2660" s="18" t="b">
        <v>0</v>
      </c>
      <c r="T2660" s="18" t="b">
        <v>0</v>
      </c>
      <c r="U2660" s="18" t="b">
        <v>0</v>
      </c>
    </row>
    <row r="2661" spans="1:21" ht="12.75">
      <c r="A2661" s="8"/>
      <c r="B2661" s="19"/>
      <c r="C2661" s="22"/>
      <c r="D2661" s="10"/>
      <c r="E2661" s="11"/>
      <c r="F2661" s="23"/>
      <c r="G2661" s="23"/>
      <c r="H2661" s="12"/>
      <c r="I2661" s="12"/>
      <c r="J2661" s="13"/>
      <c r="K2661" s="14"/>
      <c r="L2661" s="15"/>
      <c r="M2661" s="16"/>
      <c r="N2661" s="16"/>
      <c r="O2661" s="12"/>
      <c r="P2661" s="12"/>
      <c r="Q2661" s="12"/>
      <c r="R2661" s="18" t="b">
        <v>0</v>
      </c>
      <c r="S2661" s="18" t="b">
        <v>0</v>
      </c>
      <c r="T2661" s="18" t="b">
        <v>0</v>
      </c>
      <c r="U2661" s="18" t="b">
        <v>0</v>
      </c>
    </row>
    <row r="2662" spans="1:21" ht="12.75">
      <c r="A2662" s="8"/>
      <c r="B2662" s="19"/>
      <c r="C2662" s="22"/>
      <c r="D2662" s="10"/>
      <c r="E2662" s="11"/>
      <c r="F2662" s="23"/>
      <c r="G2662" s="23"/>
      <c r="H2662" s="12"/>
      <c r="I2662" s="12"/>
      <c r="J2662" s="13"/>
      <c r="K2662" s="14"/>
      <c r="L2662" s="15"/>
      <c r="M2662" s="16"/>
      <c r="N2662" s="16"/>
      <c r="O2662" s="12"/>
      <c r="P2662" s="12"/>
      <c r="Q2662" s="12"/>
      <c r="R2662" s="18" t="b">
        <v>0</v>
      </c>
      <c r="S2662" s="18" t="b">
        <v>0</v>
      </c>
      <c r="T2662" s="18" t="b">
        <v>0</v>
      </c>
      <c r="U2662" s="18" t="b">
        <v>0</v>
      </c>
    </row>
    <row r="2663" spans="1:21" ht="12.75">
      <c r="A2663" s="8"/>
      <c r="B2663" s="19"/>
      <c r="C2663" s="22"/>
      <c r="D2663" s="10"/>
      <c r="E2663" s="11"/>
      <c r="F2663" s="23"/>
      <c r="G2663" s="23"/>
      <c r="H2663" s="12"/>
      <c r="I2663" s="12"/>
      <c r="J2663" s="13"/>
      <c r="K2663" s="14"/>
      <c r="L2663" s="15"/>
      <c r="M2663" s="16"/>
      <c r="N2663" s="16"/>
      <c r="O2663" s="12"/>
      <c r="P2663" s="12"/>
      <c r="Q2663" s="12"/>
      <c r="R2663" s="18" t="b">
        <v>0</v>
      </c>
      <c r="S2663" s="18" t="b">
        <v>0</v>
      </c>
      <c r="T2663" s="18" t="b">
        <v>0</v>
      </c>
      <c r="U2663" s="18" t="b">
        <v>0</v>
      </c>
    </row>
    <row r="2664" spans="1:21" ht="12.75">
      <c r="A2664" s="8"/>
      <c r="B2664" s="19"/>
      <c r="C2664" s="22"/>
      <c r="D2664" s="10"/>
      <c r="E2664" s="11"/>
      <c r="F2664" s="23"/>
      <c r="G2664" s="23"/>
      <c r="H2664" s="12"/>
      <c r="I2664" s="12"/>
      <c r="J2664" s="13"/>
      <c r="K2664" s="14"/>
      <c r="L2664" s="15"/>
      <c r="M2664" s="16"/>
      <c r="N2664" s="16"/>
      <c r="O2664" s="12"/>
      <c r="P2664" s="12"/>
      <c r="Q2664" s="12"/>
      <c r="R2664" s="18" t="b">
        <v>0</v>
      </c>
      <c r="S2664" s="18" t="b">
        <v>0</v>
      </c>
      <c r="T2664" s="18" t="b">
        <v>0</v>
      </c>
      <c r="U2664" s="18" t="b">
        <v>0</v>
      </c>
    </row>
    <row r="2665" spans="1:21" ht="12.75">
      <c r="A2665" s="8"/>
      <c r="B2665" s="19"/>
      <c r="C2665" s="22"/>
      <c r="D2665" s="10"/>
      <c r="E2665" s="11"/>
      <c r="F2665" s="23"/>
      <c r="G2665" s="23"/>
      <c r="H2665" s="12"/>
      <c r="I2665" s="12"/>
      <c r="J2665" s="13"/>
      <c r="K2665" s="14"/>
      <c r="L2665" s="15"/>
      <c r="M2665" s="16"/>
      <c r="N2665" s="16"/>
      <c r="O2665" s="12"/>
      <c r="P2665" s="12"/>
      <c r="Q2665" s="12"/>
      <c r="R2665" s="18" t="b">
        <v>0</v>
      </c>
      <c r="S2665" s="18" t="b">
        <v>0</v>
      </c>
      <c r="T2665" s="18" t="b">
        <v>0</v>
      </c>
      <c r="U2665" s="18" t="b">
        <v>0</v>
      </c>
    </row>
    <row r="2666" spans="1:21" ht="12.75">
      <c r="A2666" s="8"/>
      <c r="B2666" s="19"/>
      <c r="C2666" s="22"/>
      <c r="D2666" s="10"/>
      <c r="E2666" s="11"/>
      <c r="F2666" s="23"/>
      <c r="G2666" s="23"/>
      <c r="H2666" s="12"/>
      <c r="I2666" s="12"/>
      <c r="J2666" s="13"/>
      <c r="K2666" s="14"/>
      <c r="L2666" s="15"/>
      <c r="M2666" s="16"/>
      <c r="N2666" s="16"/>
      <c r="O2666" s="12"/>
      <c r="P2666" s="12"/>
      <c r="Q2666" s="12"/>
      <c r="R2666" s="18" t="b">
        <v>0</v>
      </c>
      <c r="S2666" s="18" t="b">
        <v>0</v>
      </c>
      <c r="T2666" s="18" t="b">
        <v>0</v>
      </c>
      <c r="U2666" s="18" t="b">
        <v>0</v>
      </c>
    </row>
    <row r="2667" spans="1:21" ht="12.75">
      <c r="A2667" s="8"/>
      <c r="B2667" s="19"/>
      <c r="C2667" s="22"/>
      <c r="D2667" s="10"/>
      <c r="E2667" s="11"/>
      <c r="F2667" s="23"/>
      <c r="G2667" s="23"/>
      <c r="H2667" s="12"/>
      <c r="I2667" s="12"/>
      <c r="J2667" s="13"/>
      <c r="K2667" s="14"/>
      <c r="L2667" s="15"/>
      <c r="M2667" s="16"/>
      <c r="N2667" s="16"/>
      <c r="O2667" s="12"/>
      <c r="P2667" s="12"/>
      <c r="Q2667" s="12"/>
      <c r="R2667" s="18" t="b">
        <v>0</v>
      </c>
      <c r="S2667" s="18" t="b">
        <v>0</v>
      </c>
      <c r="T2667" s="18" t="b">
        <v>0</v>
      </c>
      <c r="U2667" s="18" t="b">
        <v>0</v>
      </c>
    </row>
    <row r="2668" spans="1:21" ht="12.75">
      <c r="A2668" s="8"/>
      <c r="B2668" s="19"/>
      <c r="C2668" s="22"/>
      <c r="D2668" s="10"/>
      <c r="E2668" s="11"/>
      <c r="F2668" s="23"/>
      <c r="G2668" s="23"/>
      <c r="H2668" s="12"/>
      <c r="I2668" s="12"/>
      <c r="J2668" s="13"/>
      <c r="K2668" s="14"/>
      <c r="L2668" s="15"/>
      <c r="M2668" s="16"/>
      <c r="N2668" s="16"/>
      <c r="O2668" s="12"/>
      <c r="P2668" s="12"/>
      <c r="Q2668" s="12"/>
      <c r="R2668" s="18" t="b">
        <v>0</v>
      </c>
      <c r="S2668" s="18" t="b">
        <v>0</v>
      </c>
      <c r="T2668" s="18" t="b">
        <v>0</v>
      </c>
      <c r="U2668" s="18" t="b">
        <v>0</v>
      </c>
    </row>
    <row r="2669" spans="1:21" ht="12.75">
      <c r="A2669" s="8"/>
      <c r="B2669" s="19"/>
      <c r="C2669" s="22"/>
      <c r="D2669" s="10"/>
      <c r="E2669" s="11"/>
      <c r="F2669" s="23"/>
      <c r="G2669" s="23"/>
      <c r="H2669" s="12"/>
      <c r="I2669" s="12"/>
      <c r="J2669" s="13"/>
      <c r="K2669" s="14"/>
      <c r="L2669" s="15"/>
      <c r="M2669" s="16"/>
      <c r="N2669" s="16"/>
      <c r="O2669" s="12"/>
      <c r="P2669" s="12"/>
      <c r="Q2669" s="12"/>
      <c r="R2669" s="18" t="b">
        <v>0</v>
      </c>
      <c r="S2669" s="18" t="b">
        <v>0</v>
      </c>
      <c r="T2669" s="18" t="b">
        <v>0</v>
      </c>
      <c r="U2669" s="18" t="b">
        <v>0</v>
      </c>
    </row>
    <row r="2670" spans="1:21" ht="12.75">
      <c r="A2670" s="8"/>
      <c r="B2670" s="19"/>
      <c r="C2670" s="22"/>
      <c r="D2670" s="10"/>
      <c r="E2670" s="11"/>
      <c r="F2670" s="23"/>
      <c r="G2670" s="23"/>
      <c r="H2670" s="12"/>
      <c r="I2670" s="12"/>
      <c r="J2670" s="13"/>
      <c r="K2670" s="14"/>
      <c r="L2670" s="15"/>
      <c r="M2670" s="16"/>
      <c r="N2670" s="16"/>
      <c r="O2670" s="12"/>
      <c r="P2670" s="12"/>
      <c r="Q2670" s="12"/>
      <c r="R2670" s="18" t="b">
        <v>0</v>
      </c>
      <c r="S2670" s="18" t="b">
        <v>0</v>
      </c>
      <c r="T2670" s="18" t="b">
        <v>0</v>
      </c>
      <c r="U2670" s="18" t="b">
        <v>0</v>
      </c>
    </row>
    <row r="2671" spans="1:21" ht="12.75">
      <c r="A2671" s="8"/>
      <c r="B2671" s="19"/>
      <c r="C2671" s="22"/>
      <c r="D2671" s="10"/>
      <c r="E2671" s="11"/>
      <c r="F2671" s="23"/>
      <c r="G2671" s="23"/>
      <c r="H2671" s="12"/>
      <c r="I2671" s="12"/>
      <c r="J2671" s="13"/>
      <c r="K2671" s="14"/>
      <c r="L2671" s="15"/>
      <c r="M2671" s="16"/>
      <c r="N2671" s="16"/>
      <c r="O2671" s="12"/>
      <c r="P2671" s="12"/>
      <c r="Q2671" s="12"/>
      <c r="R2671" s="18" t="b">
        <v>0</v>
      </c>
      <c r="S2671" s="18" t="b">
        <v>0</v>
      </c>
      <c r="T2671" s="18" t="b">
        <v>0</v>
      </c>
      <c r="U2671" s="18" t="b">
        <v>0</v>
      </c>
    </row>
    <row r="2672" spans="1:21" ht="12.75">
      <c r="A2672" s="8"/>
      <c r="B2672" s="19"/>
      <c r="C2672" s="22"/>
      <c r="D2672" s="10"/>
      <c r="E2672" s="11"/>
      <c r="F2672" s="23"/>
      <c r="G2672" s="23"/>
      <c r="H2672" s="12"/>
      <c r="I2672" s="12"/>
      <c r="J2672" s="13"/>
      <c r="K2672" s="14"/>
      <c r="L2672" s="15"/>
      <c r="M2672" s="16"/>
      <c r="N2672" s="16"/>
      <c r="O2672" s="12"/>
      <c r="P2672" s="12"/>
      <c r="Q2672" s="12"/>
      <c r="R2672" s="18" t="b">
        <v>0</v>
      </c>
      <c r="S2672" s="18" t="b">
        <v>0</v>
      </c>
      <c r="T2672" s="18" t="b">
        <v>0</v>
      </c>
      <c r="U2672" s="18" t="b">
        <v>0</v>
      </c>
    </row>
    <row r="2673" spans="1:21" ht="12.75">
      <c r="A2673" s="8"/>
      <c r="B2673" s="19"/>
      <c r="C2673" s="22"/>
      <c r="D2673" s="10"/>
      <c r="E2673" s="11"/>
      <c r="F2673" s="23"/>
      <c r="G2673" s="23"/>
      <c r="H2673" s="12"/>
      <c r="I2673" s="12"/>
      <c r="J2673" s="13"/>
      <c r="K2673" s="14"/>
      <c r="L2673" s="15"/>
      <c r="M2673" s="16"/>
      <c r="N2673" s="16"/>
      <c r="O2673" s="12"/>
      <c r="P2673" s="12"/>
      <c r="Q2673" s="12"/>
      <c r="R2673" s="18" t="b">
        <v>0</v>
      </c>
      <c r="S2673" s="18" t="b">
        <v>0</v>
      </c>
      <c r="T2673" s="18" t="b">
        <v>0</v>
      </c>
      <c r="U2673" s="18" t="b">
        <v>0</v>
      </c>
    </row>
    <row r="2674" spans="1:21" ht="12.75">
      <c r="A2674" s="8"/>
      <c r="B2674" s="19"/>
      <c r="C2674" s="22"/>
      <c r="D2674" s="10"/>
      <c r="E2674" s="11"/>
      <c r="F2674" s="23"/>
      <c r="G2674" s="23"/>
      <c r="H2674" s="12"/>
      <c r="I2674" s="12"/>
      <c r="J2674" s="13"/>
      <c r="K2674" s="14"/>
      <c r="L2674" s="15"/>
      <c r="M2674" s="16"/>
      <c r="N2674" s="16"/>
      <c r="O2674" s="12"/>
      <c r="P2674" s="12"/>
      <c r="Q2674" s="12"/>
      <c r="R2674" s="18" t="b">
        <v>0</v>
      </c>
      <c r="S2674" s="18" t="b">
        <v>0</v>
      </c>
      <c r="T2674" s="18" t="b">
        <v>0</v>
      </c>
      <c r="U2674" s="18" t="b">
        <v>0</v>
      </c>
    </row>
    <row r="2675" spans="1:21" ht="12.75">
      <c r="A2675" s="8"/>
      <c r="B2675" s="19"/>
      <c r="C2675" s="22"/>
      <c r="D2675" s="10"/>
      <c r="E2675" s="11"/>
      <c r="F2675" s="23"/>
      <c r="G2675" s="23"/>
      <c r="H2675" s="12"/>
      <c r="I2675" s="12"/>
      <c r="J2675" s="13"/>
      <c r="K2675" s="14"/>
      <c r="L2675" s="15"/>
      <c r="M2675" s="16"/>
      <c r="N2675" s="16"/>
      <c r="O2675" s="12"/>
      <c r="P2675" s="12"/>
      <c r="Q2675" s="12"/>
      <c r="R2675" s="18" t="b">
        <v>0</v>
      </c>
      <c r="S2675" s="18" t="b">
        <v>0</v>
      </c>
      <c r="T2675" s="18" t="b">
        <v>0</v>
      </c>
      <c r="U2675" s="18" t="b">
        <v>0</v>
      </c>
    </row>
    <row r="2676" spans="1:21" ht="12.75">
      <c r="A2676" s="8"/>
      <c r="B2676" s="19"/>
      <c r="C2676" s="22"/>
      <c r="D2676" s="10"/>
      <c r="E2676" s="11"/>
      <c r="F2676" s="23"/>
      <c r="G2676" s="23"/>
      <c r="H2676" s="12"/>
      <c r="I2676" s="12"/>
      <c r="J2676" s="13"/>
      <c r="K2676" s="14"/>
      <c r="L2676" s="15"/>
      <c r="M2676" s="16"/>
      <c r="N2676" s="16"/>
      <c r="O2676" s="12"/>
      <c r="P2676" s="12"/>
      <c r="Q2676" s="12"/>
      <c r="R2676" s="18" t="b">
        <v>0</v>
      </c>
      <c r="S2676" s="18" t="b">
        <v>0</v>
      </c>
      <c r="T2676" s="18" t="b">
        <v>0</v>
      </c>
      <c r="U2676" s="18" t="b">
        <v>0</v>
      </c>
    </row>
    <row r="2677" spans="1:21" ht="12.75">
      <c r="A2677" s="8"/>
      <c r="B2677" s="19"/>
      <c r="C2677" s="22"/>
      <c r="D2677" s="10"/>
      <c r="E2677" s="11"/>
      <c r="F2677" s="23"/>
      <c r="G2677" s="23"/>
      <c r="H2677" s="12"/>
      <c r="I2677" s="12"/>
      <c r="J2677" s="13"/>
      <c r="K2677" s="14"/>
      <c r="L2677" s="15"/>
      <c r="M2677" s="16"/>
      <c r="N2677" s="16"/>
      <c r="O2677" s="12"/>
      <c r="P2677" s="12"/>
      <c r="Q2677" s="12"/>
      <c r="R2677" s="18" t="b">
        <v>0</v>
      </c>
      <c r="S2677" s="18" t="b">
        <v>0</v>
      </c>
      <c r="T2677" s="18" t="b">
        <v>0</v>
      </c>
      <c r="U2677" s="18" t="b">
        <v>0</v>
      </c>
    </row>
    <row r="2678" spans="1:21" ht="12.75">
      <c r="A2678" s="8"/>
      <c r="B2678" s="19"/>
      <c r="C2678" s="22"/>
      <c r="D2678" s="10"/>
      <c r="E2678" s="11"/>
      <c r="F2678" s="23"/>
      <c r="G2678" s="23"/>
      <c r="H2678" s="12"/>
      <c r="I2678" s="12"/>
      <c r="J2678" s="13"/>
      <c r="K2678" s="14"/>
      <c r="L2678" s="15"/>
      <c r="M2678" s="16"/>
      <c r="N2678" s="16"/>
      <c r="O2678" s="12"/>
      <c r="P2678" s="12"/>
      <c r="Q2678" s="12"/>
      <c r="R2678" s="18" t="b">
        <v>0</v>
      </c>
      <c r="S2678" s="18" t="b">
        <v>0</v>
      </c>
      <c r="T2678" s="18" t="b">
        <v>0</v>
      </c>
      <c r="U2678" s="18" t="b">
        <v>0</v>
      </c>
    </row>
    <row r="2679" spans="1:21" ht="12.75">
      <c r="A2679" s="8"/>
      <c r="B2679" s="19"/>
      <c r="C2679" s="22"/>
      <c r="D2679" s="10"/>
      <c r="E2679" s="11"/>
      <c r="F2679" s="23"/>
      <c r="G2679" s="23"/>
      <c r="H2679" s="12"/>
      <c r="I2679" s="12"/>
      <c r="J2679" s="13"/>
      <c r="K2679" s="14"/>
      <c r="L2679" s="15"/>
      <c r="M2679" s="16"/>
      <c r="N2679" s="16"/>
      <c r="O2679" s="12"/>
      <c r="P2679" s="12"/>
      <c r="Q2679" s="12"/>
      <c r="R2679" s="18" t="b">
        <v>0</v>
      </c>
      <c r="S2679" s="18" t="b">
        <v>0</v>
      </c>
      <c r="T2679" s="18" t="b">
        <v>0</v>
      </c>
      <c r="U2679" s="18" t="b">
        <v>0</v>
      </c>
    </row>
    <row r="2680" spans="1:21" ht="12.75">
      <c r="A2680" s="8"/>
      <c r="B2680" s="19"/>
      <c r="C2680" s="22"/>
      <c r="D2680" s="10"/>
      <c r="E2680" s="11"/>
      <c r="F2680" s="23"/>
      <c r="G2680" s="23"/>
      <c r="H2680" s="12"/>
      <c r="I2680" s="12"/>
      <c r="J2680" s="13"/>
      <c r="K2680" s="14"/>
      <c r="L2680" s="15"/>
      <c r="M2680" s="16"/>
      <c r="N2680" s="16"/>
      <c r="O2680" s="12"/>
      <c r="P2680" s="12"/>
      <c r="Q2680" s="12"/>
      <c r="R2680" s="18" t="b">
        <v>0</v>
      </c>
      <c r="S2680" s="18" t="b">
        <v>0</v>
      </c>
      <c r="T2680" s="18" t="b">
        <v>0</v>
      </c>
      <c r="U2680" s="18" t="b">
        <v>0</v>
      </c>
    </row>
    <row r="2681" spans="1:21" ht="12.75">
      <c r="A2681" s="8"/>
      <c r="B2681" s="19"/>
      <c r="C2681" s="22"/>
      <c r="D2681" s="10"/>
      <c r="E2681" s="11"/>
      <c r="F2681" s="23"/>
      <c r="G2681" s="23"/>
      <c r="H2681" s="12"/>
      <c r="I2681" s="12"/>
      <c r="J2681" s="13"/>
      <c r="K2681" s="14"/>
      <c r="L2681" s="15"/>
      <c r="M2681" s="16"/>
      <c r="N2681" s="16"/>
      <c r="O2681" s="12"/>
      <c r="P2681" s="12"/>
      <c r="Q2681" s="12"/>
      <c r="R2681" s="18" t="b">
        <v>0</v>
      </c>
      <c r="S2681" s="18" t="b">
        <v>0</v>
      </c>
      <c r="T2681" s="18" t="b">
        <v>0</v>
      </c>
      <c r="U2681" s="18" t="b">
        <v>0</v>
      </c>
    </row>
    <row r="2682" spans="1:21" ht="12.75">
      <c r="A2682" s="8"/>
      <c r="B2682" s="19"/>
      <c r="C2682" s="22"/>
      <c r="D2682" s="10"/>
      <c r="E2682" s="11"/>
      <c r="F2682" s="23"/>
      <c r="G2682" s="23"/>
      <c r="H2682" s="12"/>
      <c r="I2682" s="12"/>
      <c r="J2682" s="13"/>
      <c r="K2682" s="14"/>
      <c r="L2682" s="15"/>
      <c r="M2682" s="16"/>
      <c r="N2682" s="16"/>
      <c r="O2682" s="12"/>
      <c r="P2682" s="12"/>
      <c r="Q2682" s="12"/>
      <c r="R2682" s="18" t="b">
        <v>0</v>
      </c>
      <c r="S2682" s="18" t="b">
        <v>0</v>
      </c>
      <c r="T2682" s="18" t="b">
        <v>0</v>
      </c>
      <c r="U2682" s="18" t="b">
        <v>0</v>
      </c>
    </row>
    <row r="2683" spans="1:21" ht="12.75">
      <c r="A2683" s="8"/>
      <c r="B2683" s="19"/>
      <c r="C2683" s="22"/>
      <c r="D2683" s="10"/>
      <c r="E2683" s="11"/>
      <c r="F2683" s="23"/>
      <c r="G2683" s="23"/>
      <c r="H2683" s="12"/>
      <c r="I2683" s="12"/>
      <c r="J2683" s="13"/>
      <c r="K2683" s="14"/>
      <c r="L2683" s="15"/>
      <c r="M2683" s="16"/>
      <c r="N2683" s="16"/>
      <c r="O2683" s="12"/>
      <c r="P2683" s="12"/>
      <c r="Q2683" s="12"/>
      <c r="R2683" s="18" t="b">
        <v>0</v>
      </c>
      <c r="S2683" s="18" t="b">
        <v>0</v>
      </c>
      <c r="T2683" s="18" t="b">
        <v>0</v>
      </c>
      <c r="U2683" s="18" t="b">
        <v>0</v>
      </c>
    </row>
    <row r="2684" spans="1:21" ht="12.75">
      <c r="A2684" s="8"/>
      <c r="B2684" s="19"/>
      <c r="C2684" s="22"/>
      <c r="D2684" s="10"/>
      <c r="E2684" s="11"/>
      <c r="F2684" s="23"/>
      <c r="G2684" s="23"/>
      <c r="H2684" s="12"/>
      <c r="I2684" s="12"/>
      <c r="J2684" s="13"/>
      <c r="K2684" s="14"/>
      <c r="L2684" s="15"/>
      <c r="M2684" s="16"/>
      <c r="N2684" s="16"/>
      <c r="O2684" s="12"/>
      <c r="P2684" s="12"/>
      <c r="Q2684" s="12"/>
      <c r="R2684" s="18" t="b">
        <v>0</v>
      </c>
      <c r="S2684" s="18" t="b">
        <v>0</v>
      </c>
      <c r="T2684" s="18" t="b">
        <v>0</v>
      </c>
      <c r="U2684" s="18" t="b">
        <v>0</v>
      </c>
    </row>
    <row r="2685" spans="1:21" ht="12.75">
      <c r="A2685" s="8"/>
      <c r="B2685" s="19"/>
      <c r="C2685" s="22"/>
      <c r="D2685" s="10"/>
      <c r="E2685" s="11"/>
      <c r="F2685" s="23"/>
      <c r="G2685" s="23"/>
      <c r="H2685" s="12"/>
      <c r="I2685" s="12"/>
      <c r="J2685" s="13"/>
      <c r="K2685" s="14"/>
      <c r="L2685" s="15"/>
      <c r="M2685" s="16"/>
      <c r="N2685" s="16"/>
      <c r="O2685" s="12"/>
      <c r="P2685" s="12"/>
      <c r="Q2685" s="12"/>
      <c r="R2685" s="18" t="b">
        <v>0</v>
      </c>
      <c r="S2685" s="18" t="b">
        <v>0</v>
      </c>
      <c r="T2685" s="18" t="b">
        <v>0</v>
      </c>
      <c r="U2685" s="18" t="b">
        <v>0</v>
      </c>
    </row>
    <row r="2686" spans="1:21" ht="12.75">
      <c r="A2686" s="8"/>
      <c r="B2686" s="19"/>
      <c r="C2686" s="22"/>
      <c r="D2686" s="10"/>
      <c r="E2686" s="11"/>
      <c r="F2686" s="23"/>
      <c r="G2686" s="23"/>
      <c r="H2686" s="12"/>
      <c r="I2686" s="12"/>
      <c r="J2686" s="13"/>
      <c r="K2686" s="14"/>
      <c r="L2686" s="15"/>
      <c r="M2686" s="16"/>
      <c r="N2686" s="16"/>
      <c r="O2686" s="12"/>
      <c r="P2686" s="12"/>
      <c r="Q2686" s="12"/>
      <c r="R2686" s="18" t="b">
        <v>0</v>
      </c>
      <c r="S2686" s="18" t="b">
        <v>0</v>
      </c>
      <c r="T2686" s="18" t="b">
        <v>0</v>
      </c>
      <c r="U2686" s="18" t="b">
        <v>0</v>
      </c>
    </row>
    <row r="2687" spans="1:21" ht="12.75">
      <c r="A2687" s="8"/>
      <c r="B2687" s="19"/>
      <c r="C2687" s="22"/>
      <c r="D2687" s="10"/>
      <c r="E2687" s="11"/>
      <c r="F2687" s="23"/>
      <c r="G2687" s="23"/>
      <c r="H2687" s="12"/>
      <c r="I2687" s="12"/>
      <c r="J2687" s="13"/>
      <c r="K2687" s="14"/>
      <c r="L2687" s="15"/>
      <c r="M2687" s="16"/>
      <c r="N2687" s="16"/>
      <c r="O2687" s="12"/>
      <c r="P2687" s="12"/>
      <c r="Q2687" s="12"/>
      <c r="R2687" s="18" t="b">
        <v>0</v>
      </c>
      <c r="S2687" s="18" t="b">
        <v>0</v>
      </c>
      <c r="T2687" s="18" t="b">
        <v>0</v>
      </c>
      <c r="U2687" s="18" t="b">
        <v>0</v>
      </c>
    </row>
    <row r="2688" spans="1:21" ht="12.75">
      <c r="A2688" s="8"/>
      <c r="B2688" s="19"/>
      <c r="C2688" s="22"/>
      <c r="D2688" s="10"/>
      <c r="E2688" s="11"/>
      <c r="F2688" s="23"/>
      <c r="G2688" s="23"/>
      <c r="H2688" s="12"/>
      <c r="I2688" s="12"/>
      <c r="J2688" s="13"/>
      <c r="K2688" s="14"/>
      <c r="L2688" s="15"/>
      <c r="M2688" s="16"/>
      <c r="N2688" s="16"/>
      <c r="O2688" s="12"/>
      <c r="P2688" s="12"/>
      <c r="Q2688" s="12"/>
      <c r="R2688" s="18" t="b">
        <v>0</v>
      </c>
      <c r="S2688" s="18" t="b">
        <v>0</v>
      </c>
      <c r="T2688" s="18" t="b">
        <v>0</v>
      </c>
      <c r="U2688" s="18" t="b">
        <v>0</v>
      </c>
    </row>
    <row r="2689" spans="1:21" ht="12.75">
      <c r="A2689" s="8"/>
      <c r="B2689" s="19"/>
      <c r="C2689" s="22"/>
      <c r="D2689" s="10"/>
      <c r="E2689" s="11"/>
      <c r="F2689" s="23"/>
      <c r="G2689" s="23"/>
      <c r="H2689" s="12"/>
      <c r="I2689" s="12"/>
      <c r="J2689" s="13"/>
      <c r="K2689" s="14"/>
      <c r="L2689" s="15"/>
      <c r="M2689" s="16"/>
      <c r="N2689" s="16"/>
      <c r="O2689" s="12"/>
      <c r="P2689" s="12"/>
      <c r="Q2689" s="12"/>
      <c r="R2689" s="18" t="b">
        <v>0</v>
      </c>
      <c r="S2689" s="18" t="b">
        <v>0</v>
      </c>
      <c r="T2689" s="18" t="b">
        <v>0</v>
      </c>
      <c r="U2689" s="18" t="b">
        <v>0</v>
      </c>
    </row>
    <row r="2690" spans="1:21" ht="12.75">
      <c r="A2690" s="8"/>
      <c r="B2690" s="19"/>
      <c r="C2690" s="22"/>
      <c r="D2690" s="10"/>
      <c r="E2690" s="11"/>
      <c r="F2690" s="23"/>
      <c r="G2690" s="23"/>
      <c r="H2690" s="12"/>
      <c r="I2690" s="12"/>
      <c r="J2690" s="13"/>
      <c r="K2690" s="14"/>
      <c r="L2690" s="15"/>
      <c r="M2690" s="16"/>
      <c r="N2690" s="16"/>
      <c r="O2690" s="12"/>
      <c r="P2690" s="12"/>
      <c r="Q2690" s="12"/>
      <c r="R2690" s="18" t="b">
        <v>0</v>
      </c>
      <c r="S2690" s="18" t="b">
        <v>0</v>
      </c>
      <c r="T2690" s="18" t="b">
        <v>0</v>
      </c>
      <c r="U2690" s="18" t="b">
        <v>0</v>
      </c>
    </row>
    <row r="2691" spans="1:21" ht="12.75">
      <c r="A2691" s="8"/>
      <c r="B2691" s="19"/>
      <c r="C2691" s="22"/>
      <c r="D2691" s="10"/>
      <c r="E2691" s="11"/>
      <c r="F2691" s="23"/>
      <c r="G2691" s="23"/>
      <c r="H2691" s="12"/>
      <c r="I2691" s="12"/>
      <c r="J2691" s="13"/>
      <c r="K2691" s="14"/>
      <c r="L2691" s="15"/>
      <c r="M2691" s="16"/>
      <c r="N2691" s="16"/>
      <c r="O2691" s="12"/>
      <c r="P2691" s="12"/>
      <c r="Q2691" s="12"/>
      <c r="R2691" s="18" t="b">
        <v>0</v>
      </c>
      <c r="S2691" s="18" t="b">
        <v>0</v>
      </c>
      <c r="T2691" s="18" t="b">
        <v>0</v>
      </c>
      <c r="U2691" s="18" t="b">
        <v>0</v>
      </c>
    </row>
    <row r="2692" spans="1:21" ht="12.75">
      <c r="A2692" s="8"/>
      <c r="B2692" s="19"/>
      <c r="C2692" s="22"/>
      <c r="D2692" s="10"/>
      <c r="E2692" s="11"/>
      <c r="F2692" s="23"/>
      <c r="G2692" s="23"/>
      <c r="H2692" s="12"/>
      <c r="I2692" s="12"/>
      <c r="J2692" s="13"/>
      <c r="K2692" s="14"/>
      <c r="L2692" s="15"/>
      <c r="M2692" s="16"/>
      <c r="N2692" s="16"/>
      <c r="O2692" s="12"/>
      <c r="P2692" s="12"/>
      <c r="Q2692" s="12"/>
      <c r="R2692" s="18" t="b">
        <v>0</v>
      </c>
      <c r="S2692" s="18" t="b">
        <v>0</v>
      </c>
      <c r="T2692" s="18" t="b">
        <v>0</v>
      </c>
      <c r="U2692" s="18" t="b">
        <v>0</v>
      </c>
    </row>
    <row r="2693" spans="1:21" ht="12.75">
      <c r="A2693" s="8"/>
      <c r="B2693" s="19"/>
      <c r="C2693" s="22"/>
      <c r="D2693" s="10"/>
      <c r="E2693" s="11"/>
      <c r="F2693" s="23"/>
      <c r="G2693" s="23"/>
      <c r="H2693" s="12"/>
      <c r="I2693" s="12"/>
      <c r="J2693" s="13"/>
      <c r="K2693" s="14"/>
      <c r="L2693" s="15"/>
      <c r="M2693" s="16"/>
      <c r="N2693" s="16"/>
      <c r="O2693" s="12"/>
      <c r="P2693" s="12"/>
      <c r="Q2693" s="12"/>
      <c r="R2693" s="18" t="b">
        <v>0</v>
      </c>
      <c r="S2693" s="18" t="b">
        <v>0</v>
      </c>
      <c r="T2693" s="18" t="b">
        <v>0</v>
      </c>
      <c r="U2693" s="18" t="b">
        <v>0</v>
      </c>
    </row>
    <row r="2694" spans="1:21" ht="12.75">
      <c r="A2694" s="8"/>
      <c r="B2694" s="19"/>
      <c r="C2694" s="22"/>
      <c r="D2694" s="10"/>
      <c r="E2694" s="11"/>
      <c r="F2694" s="23"/>
      <c r="G2694" s="23"/>
      <c r="H2694" s="12"/>
      <c r="I2694" s="12"/>
      <c r="J2694" s="13"/>
      <c r="K2694" s="14"/>
      <c r="L2694" s="15"/>
      <c r="M2694" s="16"/>
      <c r="N2694" s="16"/>
      <c r="O2694" s="12"/>
      <c r="P2694" s="12"/>
      <c r="Q2694" s="12"/>
      <c r="R2694" s="18" t="b">
        <v>0</v>
      </c>
      <c r="S2694" s="18" t="b">
        <v>0</v>
      </c>
      <c r="T2694" s="18" t="b">
        <v>0</v>
      </c>
      <c r="U2694" s="18" t="b">
        <v>0</v>
      </c>
    </row>
    <row r="2695" spans="1:21" ht="12.75">
      <c r="A2695" s="8"/>
      <c r="B2695" s="19"/>
      <c r="C2695" s="22"/>
      <c r="D2695" s="10"/>
      <c r="E2695" s="11"/>
      <c r="F2695" s="23"/>
      <c r="G2695" s="23"/>
      <c r="H2695" s="12"/>
      <c r="I2695" s="12"/>
      <c r="J2695" s="13"/>
      <c r="K2695" s="14"/>
      <c r="L2695" s="15"/>
      <c r="M2695" s="16"/>
      <c r="N2695" s="16"/>
      <c r="O2695" s="12"/>
      <c r="P2695" s="12"/>
      <c r="Q2695" s="12"/>
      <c r="R2695" s="18" t="b">
        <v>0</v>
      </c>
      <c r="S2695" s="18" t="b">
        <v>0</v>
      </c>
      <c r="T2695" s="18" t="b">
        <v>0</v>
      </c>
      <c r="U2695" s="18" t="b">
        <v>0</v>
      </c>
    </row>
    <row r="2696" spans="1:21" ht="12.75">
      <c r="A2696" s="8"/>
      <c r="B2696" s="19"/>
      <c r="C2696" s="22"/>
      <c r="D2696" s="10"/>
      <c r="E2696" s="11"/>
      <c r="F2696" s="23"/>
      <c r="G2696" s="23"/>
      <c r="H2696" s="12"/>
      <c r="I2696" s="12"/>
      <c r="J2696" s="13"/>
      <c r="K2696" s="14"/>
      <c r="L2696" s="15"/>
      <c r="M2696" s="16"/>
      <c r="N2696" s="16"/>
      <c r="O2696" s="12"/>
      <c r="P2696" s="12"/>
      <c r="Q2696" s="12"/>
      <c r="R2696" s="18" t="b">
        <v>0</v>
      </c>
      <c r="S2696" s="18" t="b">
        <v>0</v>
      </c>
      <c r="T2696" s="18" t="b">
        <v>0</v>
      </c>
      <c r="U2696" s="18" t="b">
        <v>0</v>
      </c>
    </row>
    <row r="2697" spans="1:21" ht="12.75">
      <c r="A2697" s="8"/>
      <c r="B2697" s="19"/>
      <c r="C2697" s="22"/>
      <c r="D2697" s="10"/>
      <c r="E2697" s="11"/>
      <c r="F2697" s="23"/>
      <c r="G2697" s="23"/>
      <c r="H2697" s="12"/>
      <c r="I2697" s="12"/>
      <c r="J2697" s="13"/>
      <c r="K2697" s="14"/>
      <c r="L2697" s="15"/>
      <c r="M2697" s="16"/>
      <c r="N2697" s="16"/>
      <c r="O2697" s="12"/>
      <c r="P2697" s="12"/>
      <c r="Q2697" s="12"/>
      <c r="R2697" s="18" t="b">
        <v>0</v>
      </c>
      <c r="S2697" s="18" t="b">
        <v>0</v>
      </c>
      <c r="T2697" s="18" t="b">
        <v>0</v>
      </c>
      <c r="U2697" s="18" t="b">
        <v>0</v>
      </c>
    </row>
    <row r="2698" spans="1:21" ht="12.75">
      <c r="A2698" s="8"/>
      <c r="B2698" s="19"/>
      <c r="C2698" s="22"/>
      <c r="D2698" s="10"/>
      <c r="E2698" s="11"/>
      <c r="F2698" s="23"/>
      <c r="G2698" s="23"/>
      <c r="H2698" s="12"/>
      <c r="I2698" s="12"/>
      <c r="J2698" s="13"/>
      <c r="K2698" s="14"/>
      <c r="L2698" s="15"/>
      <c r="M2698" s="16"/>
      <c r="N2698" s="16"/>
      <c r="O2698" s="12"/>
      <c r="P2698" s="12"/>
      <c r="Q2698" s="12"/>
      <c r="R2698" s="18" t="b">
        <v>0</v>
      </c>
      <c r="S2698" s="18" t="b">
        <v>0</v>
      </c>
      <c r="T2698" s="18" t="b">
        <v>0</v>
      </c>
      <c r="U2698" s="18" t="b">
        <v>0</v>
      </c>
    </row>
    <row r="2699" spans="1:21" ht="12.75">
      <c r="A2699" s="8"/>
      <c r="B2699" s="19"/>
      <c r="C2699" s="22"/>
      <c r="D2699" s="10"/>
      <c r="E2699" s="11"/>
      <c r="F2699" s="23"/>
      <c r="G2699" s="23"/>
      <c r="H2699" s="12"/>
      <c r="I2699" s="12"/>
      <c r="J2699" s="13"/>
      <c r="K2699" s="14"/>
      <c r="L2699" s="15"/>
      <c r="M2699" s="16"/>
      <c r="N2699" s="16"/>
      <c r="O2699" s="12"/>
      <c r="P2699" s="12"/>
      <c r="Q2699" s="12"/>
      <c r="R2699" s="18" t="b">
        <v>0</v>
      </c>
      <c r="S2699" s="18" t="b">
        <v>0</v>
      </c>
      <c r="T2699" s="18" t="b">
        <v>0</v>
      </c>
      <c r="U2699" s="18" t="b">
        <v>0</v>
      </c>
    </row>
    <row r="2700" spans="1:21" ht="12.75">
      <c r="A2700" s="8"/>
      <c r="B2700" s="19"/>
      <c r="C2700" s="22"/>
      <c r="D2700" s="10"/>
      <c r="E2700" s="11"/>
      <c r="F2700" s="23"/>
      <c r="G2700" s="23"/>
      <c r="H2700" s="12"/>
      <c r="I2700" s="12"/>
      <c r="J2700" s="13"/>
      <c r="K2700" s="14"/>
      <c r="L2700" s="15"/>
      <c r="M2700" s="16"/>
      <c r="N2700" s="16"/>
      <c r="O2700" s="12"/>
      <c r="P2700" s="12"/>
      <c r="Q2700" s="12"/>
      <c r="R2700" s="18" t="b">
        <v>0</v>
      </c>
      <c r="S2700" s="18" t="b">
        <v>0</v>
      </c>
      <c r="T2700" s="18" t="b">
        <v>0</v>
      </c>
      <c r="U2700" s="18" t="b">
        <v>0</v>
      </c>
    </row>
    <row r="2701" spans="1:21" ht="12.75">
      <c r="A2701" s="8"/>
      <c r="B2701" s="19"/>
      <c r="C2701" s="22"/>
      <c r="D2701" s="10"/>
      <c r="E2701" s="11"/>
      <c r="F2701" s="23"/>
      <c r="G2701" s="23"/>
      <c r="H2701" s="12"/>
      <c r="I2701" s="12"/>
      <c r="J2701" s="13"/>
      <c r="K2701" s="14"/>
      <c r="L2701" s="15"/>
      <c r="M2701" s="16"/>
      <c r="N2701" s="16"/>
      <c r="O2701" s="12"/>
      <c r="P2701" s="12"/>
      <c r="Q2701" s="12"/>
      <c r="R2701" s="18" t="b">
        <v>0</v>
      </c>
      <c r="S2701" s="18" t="b">
        <v>0</v>
      </c>
      <c r="T2701" s="18" t="b">
        <v>0</v>
      </c>
      <c r="U2701" s="18" t="b">
        <v>0</v>
      </c>
    </row>
    <row r="2702" spans="1:21" ht="12.75">
      <c r="A2702" s="8"/>
      <c r="B2702" s="19"/>
      <c r="C2702" s="22"/>
      <c r="D2702" s="10"/>
      <c r="E2702" s="11"/>
      <c r="F2702" s="23"/>
      <c r="G2702" s="23"/>
      <c r="H2702" s="12"/>
      <c r="I2702" s="12"/>
      <c r="J2702" s="13"/>
      <c r="K2702" s="14"/>
      <c r="L2702" s="15"/>
      <c r="M2702" s="16"/>
      <c r="N2702" s="16"/>
      <c r="O2702" s="12"/>
      <c r="P2702" s="12"/>
      <c r="Q2702" s="12"/>
      <c r="R2702" s="18" t="b">
        <v>0</v>
      </c>
      <c r="S2702" s="18" t="b">
        <v>0</v>
      </c>
      <c r="T2702" s="18" t="b">
        <v>0</v>
      </c>
      <c r="U2702" s="18" t="b">
        <v>0</v>
      </c>
    </row>
    <row r="2703" spans="1:21" ht="12.75">
      <c r="A2703" s="8"/>
      <c r="B2703" s="19"/>
      <c r="C2703" s="22"/>
      <c r="D2703" s="10"/>
      <c r="E2703" s="11"/>
      <c r="F2703" s="23"/>
      <c r="G2703" s="23"/>
      <c r="H2703" s="12"/>
      <c r="I2703" s="12"/>
      <c r="J2703" s="13"/>
      <c r="K2703" s="14"/>
      <c r="L2703" s="15"/>
      <c r="M2703" s="16"/>
      <c r="N2703" s="16"/>
      <c r="O2703" s="12"/>
      <c r="P2703" s="12"/>
      <c r="Q2703" s="12"/>
      <c r="R2703" s="18" t="b">
        <v>0</v>
      </c>
      <c r="S2703" s="18" t="b">
        <v>0</v>
      </c>
      <c r="T2703" s="18" t="b">
        <v>0</v>
      </c>
      <c r="U2703" s="18" t="b">
        <v>0</v>
      </c>
    </row>
    <row r="2704" spans="1:21" ht="12.75">
      <c r="A2704" s="8"/>
      <c r="B2704" s="19"/>
      <c r="C2704" s="22"/>
      <c r="D2704" s="10"/>
      <c r="E2704" s="11"/>
      <c r="F2704" s="23"/>
      <c r="G2704" s="23"/>
      <c r="H2704" s="12"/>
      <c r="I2704" s="12"/>
      <c r="J2704" s="13"/>
      <c r="K2704" s="14"/>
      <c r="L2704" s="15"/>
      <c r="M2704" s="16"/>
      <c r="N2704" s="16"/>
      <c r="O2704" s="12"/>
      <c r="P2704" s="12"/>
      <c r="Q2704" s="12"/>
      <c r="R2704" s="18" t="b">
        <v>0</v>
      </c>
      <c r="S2704" s="18" t="b">
        <v>0</v>
      </c>
      <c r="T2704" s="18" t="b">
        <v>0</v>
      </c>
      <c r="U2704" s="18" t="b">
        <v>0</v>
      </c>
    </row>
    <row r="2705" spans="1:21" ht="12.75">
      <c r="A2705" s="8"/>
      <c r="B2705" s="19"/>
      <c r="C2705" s="22"/>
      <c r="D2705" s="10"/>
      <c r="E2705" s="11"/>
      <c r="F2705" s="23"/>
      <c r="G2705" s="23"/>
      <c r="H2705" s="12"/>
      <c r="I2705" s="12"/>
      <c r="J2705" s="13"/>
      <c r="K2705" s="14"/>
      <c r="L2705" s="15"/>
      <c r="M2705" s="16"/>
      <c r="N2705" s="16"/>
      <c r="O2705" s="12"/>
      <c r="P2705" s="12"/>
      <c r="Q2705" s="12"/>
      <c r="R2705" s="18" t="b">
        <v>0</v>
      </c>
      <c r="S2705" s="18" t="b">
        <v>0</v>
      </c>
      <c r="T2705" s="18" t="b">
        <v>0</v>
      </c>
      <c r="U2705" s="18" t="b">
        <v>0</v>
      </c>
    </row>
    <row r="2706" spans="1:21" ht="12.75">
      <c r="A2706" s="8"/>
      <c r="B2706" s="19"/>
      <c r="C2706" s="22"/>
      <c r="D2706" s="10"/>
      <c r="E2706" s="11"/>
      <c r="F2706" s="23"/>
      <c r="G2706" s="23"/>
      <c r="H2706" s="12"/>
      <c r="I2706" s="12"/>
      <c r="J2706" s="13"/>
      <c r="K2706" s="14"/>
      <c r="L2706" s="15"/>
      <c r="M2706" s="16"/>
      <c r="N2706" s="16"/>
      <c r="O2706" s="12"/>
      <c r="P2706" s="12"/>
      <c r="Q2706" s="12"/>
      <c r="R2706" s="18" t="b">
        <v>0</v>
      </c>
      <c r="S2706" s="18" t="b">
        <v>0</v>
      </c>
      <c r="T2706" s="18" t="b">
        <v>0</v>
      </c>
      <c r="U2706" s="18" t="b">
        <v>0</v>
      </c>
    </row>
    <row r="2707" spans="1:21" ht="12.75">
      <c r="A2707" s="8"/>
      <c r="B2707" s="19"/>
      <c r="C2707" s="22"/>
      <c r="D2707" s="10"/>
      <c r="E2707" s="11"/>
      <c r="F2707" s="23"/>
      <c r="G2707" s="23"/>
      <c r="H2707" s="12"/>
      <c r="I2707" s="12"/>
      <c r="J2707" s="13"/>
      <c r="K2707" s="14"/>
      <c r="L2707" s="15"/>
      <c r="M2707" s="16"/>
      <c r="N2707" s="16"/>
      <c r="O2707" s="12"/>
      <c r="P2707" s="12"/>
      <c r="Q2707" s="12"/>
      <c r="R2707" s="18" t="b">
        <v>0</v>
      </c>
      <c r="S2707" s="18" t="b">
        <v>0</v>
      </c>
      <c r="T2707" s="18" t="b">
        <v>0</v>
      </c>
      <c r="U2707" s="18" t="b">
        <v>0</v>
      </c>
    </row>
    <row r="2708" spans="1:21" ht="12.75">
      <c r="A2708" s="8"/>
      <c r="B2708" s="19"/>
      <c r="C2708" s="22"/>
      <c r="D2708" s="10"/>
      <c r="E2708" s="11"/>
      <c r="F2708" s="23"/>
      <c r="G2708" s="23"/>
      <c r="H2708" s="12"/>
      <c r="I2708" s="12"/>
      <c r="J2708" s="13"/>
      <c r="K2708" s="14"/>
      <c r="L2708" s="15"/>
      <c r="M2708" s="16"/>
      <c r="N2708" s="16"/>
      <c r="O2708" s="12"/>
      <c r="P2708" s="12"/>
      <c r="Q2708" s="12"/>
      <c r="R2708" s="18" t="b">
        <v>0</v>
      </c>
      <c r="S2708" s="18" t="b">
        <v>0</v>
      </c>
      <c r="T2708" s="18" t="b">
        <v>0</v>
      </c>
      <c r="U2708" s="18" t="b">
        <v>0</v>
      </c>
    </row>
    <row r="2709" spans="1:21" ht="12.75">
      <c r="A2709" s="8"/>
      <c r="B2709" s="19"/>
      <c r="C2709" s="22"/>
      <c r="D2709" s="10"/>
      <c r="E2709" s="11"/>
      <c r="F2709" s="23"/>
      <c r="G2709" s="23"/>
      <c r="H2709" s="12"/>
      <c r="I2709" s="12"/>
      <c r="J2709" s="13"/>
      <c r="K2709" s="14"/>
      <c r="L2709" s="15"/>
      <c r="M2709" s="16"/>
      <c r="N2709" s="16"/>
      <c r="O2709" s="12"/>
      <c r="P2709" s="12"/>
      <c r="Q2709" s="12"/>
      <c r="R2709" s="18" t="b">
        <v>0</v>
      </c>
      <c r="S2709" s="18" t="b">
        <v>0</v>
      </c>
      <c r="T2709" s="18" t="b">
        <v>0</v>
      </c>
      <c r="U2709" s="18" t="b">
        <v>0</v>
      </c>
    </row>
    <row r="2710" spans="1:21" ht="12.75">
      <c r="A2710" s="8"/>
      <c r="B2710" s="19"/>
      <c r="C2710" s="22"/>
      <c r="D2710" s="10"/>
      <c r="E2710" s="11"/>
      <c r="F2710" s="23"/>
      <c r="G2710" s="23"/>
      <c r="H2710" s="12"/>
      <c r="I2710" s="12"/>
      <c r="J2710" s="13"/>
      <c r="K2710" s="14"/>
      <c r="L2710" s="15"/>
      <c r="M2710" s="16"/>
      <c r="N2710" s="16"/>
      <c r="O2710" s="12"/>
      <c r="P2710" s="12"/>
      <c r="Q2710" s="12"/>
      <c r="R2710" s="18" t="b">
        <v>0</v>
      </c>
      <c r="S2710" s="18" t="b">
        <v>0</v>
      </c>
      <c r="T2710" s="18" t="b">
        <v>0</v>
      </c>
      <c r="U2710" s="18" t="b">
        <v>0</v>
      </c>
    </row>
    <row r="2711" spans="1:21" ht="12.75">
      <c r="A2711" s="8"/>
      <c r="B2711" s="19"/>
      <c r="C2711" s="22"/>
      <c r="D2711" s="10"/>
      <c r="E2711" s="11"/>
      <c r="F2711" s="23"/>
      <c r="G2711" s="23"/>
      <c r="H2711" s="12"/>
      <c r="I2711" s="12"/>
      <c r="J2711" s="13"/>
      <c r="K2711" s="14"/>
      <c r="L2711" s="15"/>
      <c r="M2711" s="16"/>
      <c r="N2711" s="16"/>
      <c r="O2711" s="12"/>
      <c r="P2711" s="12"/>
      <c r="Q2711" s="12"/>
      <c r="R2711" s="18" t="b">
        <v>0</v>
      </c>
      <c r="S2711" s="18" t="b">
        <v>0</v>
      </c>
      <c r="T2711" s="18" t="b">
        <v>0</v>
      </c>
      <c r="U2711" s="18" t="b">
        <v>0</v>
      </c>
    </row>
    <row r="2712" spans="1:21" ht="12.75">
      <c r="A2712" s="8"/>
      <c r="B2712" s="19"/>
      <c r="C2712" s="22"/>
      <c r="D2712" s="10"/>
      <c r="E2712" s="11"/>
      <c r="F2712" s="23"/>
      <c r="G2712" s="23"/>
      <c r="H2712" s="12"/>
      <c r="I2712" s="12"/>
      <c r="J2712" s="13"/>
      <c r="K2712" s="14"/>
      <c r="L2712" s="15"/>
      <c r="M2712" s="16"/>
      <c r="N2712" s="16"/>
      <c r="O2712" s="12"/>
      <c r="P2712" s="12"/>
      <c r="Q2712" s="12"/>
      <c r="R2712" s="18" t="b">
        <v>0</v>
      </c>
      <c r="S2712" s="18" t="b">
        <v>0</v>
      </c>
      <c r="T2712" s="18" t="b">
        <v>0</v>
      </c>
      <c r="U2712" s="18" t="b">
        <v>0</v>
      </c>
    </row>
    <row r="2713" spans="1:21" ht="12.75">
      <c r="A2713" s="8"/>
      <c r="B2713" s="19"/>
      <c r="C2713" s="22"/>
      <c r="D2713" s="10"/>
      <c r="E2713" s="11"/>
      <c r="F2713" s="23"/>
      <c r="G2713" s="23"/>
      <c r="H2713" s="12"/>
      <c r="I2713" s="12"/>
      <c r="J2713" s="13"/>
      <c r="K2713" s="14"/>
      <c r="L2713" s="15"/>
      <c r="M2713" s="16"/>
      <c r="N2713" s="16"/>
      <c r="O2713" s="12"/>
      <c r="P2713" s="12"/>
      <c r="Q2713" s="12"/>
      <c r="R2713" s="18" t="b">
        <v>0</v>
      </c>
      <c r="S2713" s="18" t="b">
        <v>0</v>
      </c>
      <c r="T2713" s="18" t="b">
        <v>0</v>
      </c>
      <c r="U2713" s="18" t="b">
        <v>0</v>
      </c>
    </row>
    <row r="2714" spans="1:21" ht="12.75">
      <c r="A2714" s="8"/>
      <c r="B2714" s="19"/>
      <c r="C2714" s="22"/>
      <c r="D2714" s="10"/>
      <c r="E2714" s="11"/>
      <c r="F2714" s="23"/>
      <c r="G2714" s="23"/>
      <c r="H2714" s="12"/>
      <c r="I2714" s="12"/>
      <c r="J2714" s="13"/>
      <c r="K2714" s="14"/>
      <c r="L2714" s="15"/>
      <c r="M2714" s="16"/>
      <c r="N2714" s="16"/>
      <c r="O2714" s="12"/>
      <c r="P2714" s="12"/>
      <c r="Q2714" s="12"/>
      <c r="R2714" s="18" t="b">
        <v>0</v>
      </c>
      <c r="S2714" s="18" t="b">
        <v>0</v>
      </c>
      <c r="T2714" s="18" t="b">
        <v>0</v>
      </c>
      <c r="U2714" s="18" t="b">
        <v>0</v>
      </c>
    </row>
    <row r="2715" spans="1:21" ht="12.75">
      <c r="A2715" s="8"/>
      <c r="B2715" s="19"/>
      <c r="C2715" s="22"/>
      <c r="D2715" s="10"/>
      <c r="E2715" s="11"/>
      <c r="F2715" s="23"/>
      <c r="G2715" s="23"/>
      <c r="H2715" s="12"/>
      <c r="I2715" s="12"/>
      <c r="J2715" s="13"/>
      <c r="K2715" s="14"/>
      <c r="L2715" s="15"/>
      <c r="M2715" s="16"/>
      <c r="N2715" s="16"/>
      <c r="O2715" s="12"/>
      <c r="P2715" s="12"/>
      <c r="Q2715" s="12"/>
      <c r="R2715" s="18" t="b">
        <v>0</v>
      </c>
      <c r="S2715" s="18" t="b">
        <v>0</v>
      </c>
      <c r="T2715" s="18" t="b">
        <v>0</v>
      </c>
      <c r="U2715" s="18" t="b">
        <v>0</v>
      </c>
    </row>
    <row r="2716" spans="1:21" ht="12.75">
      <c r="A2716" s="8"/>
      <c r="B2716" s="19"/>
      <c r="C2716" s="22"/>
      <c r="D2716" s="10"/>
      <c r="E2716" s="11"/>
      <c r="F2716" s="23"/>
      <c r="G2716" s="23"/>
      <c r="H2716" s="12"/>
      <c r="I2716" s="12"/>
      <c r="J2716" s="13"/>
      <c r="K2716" s="14"/>
      <c r="L2716" s="15"/>
      <c r="M2716" s="16"/>
      <c r="N2716" s="16"/>
      <c r="O2716" s="12"/>
      <c r="P2716" s="12"/>
      <c r="Q2716" s="12"/>
      <c r="R2716" s="18" t="b">
        <v>0</v>
      </c>
      <c r="S2716" s="18" t="b">
        <v>0</v>
      </c>
      <c r="T2716" s="18" t="b">
        <v>0</v>
      </c>
      <c r="U2716" s="18" t="b">
        <v>0</v>
      </c>
    </row>
    <row r="2717" spans="1:21" ht="12.75">
      <c r="A2717" s="8"/>
      <c r="B2717" s="19"/>
      <c r="C2717" s="22"/>
      <c r="D2717" s="10"/>
      <c r="E2717" s="11"/>
      <c r="F2717" s="23"/>
      <c r="G2717" s="23"/>
      <c r="H2717" s="12"/>
      <c r="I2717" s="12"/>
      <c r="J2717" s="13"/>
      <c r="K2717" s="14"/>
      <c r="L2717" s="15"/>
      <c r="M2717" s="16"/>
      <c r="N2717" s="16"/>
      <c r="O2717" s="12"/>
      <c r="P2717" s="12"/>
      <c r="Q2717" s="12"/>
      <c r="R2717" s="18" t="b">
        <v>0</v>
      </c>
      <c r="S2717" s="18" t="b">
        <v>0</v>
      </c>
      <c r="T2717" s="18" t="b">
        <v>0</v>
      </c>
      <c r="U2717" s="18" t="b">
        <v>0</v>
      </c>
    </row>
    <row r="2718" spans="1:21" ht="12.75">
      <c r="A2718" s="8"/>
      <c r="B2718" s="19"/>
      <c r="C2718" s="22"/>
      <c r="D2718" s="10"/>
      <c r="E2718" s="11"/>
      <c r="F2718" s="23"/>
      <c r="G2718" s="23"/>
      <c r="H2718" s="12"/>
      <c r="I2718" s="12"/>
      <c r="J2718" s="13"/>
      <c r="K2718" s="14"/>
      <c r="L2718" s="15"/>
      <c r="M2718" s="16"/>
      <c r="N2718" s="16"/>
      <c r="O2718" s="12"/>
      <c r="P2718" s="12"/>
      <c r="Q2718" s="12"/>
      <c r="R2718" s="18" t="b">
        <v>0</v>
      </c>
      <c r="S2718" s="18" t="b">
        <v>0</v>
      </c>
      <c r="T2718" s="18" t="b">
        <v>0</v>
      </c>
      <c r="U2718" s="18" t="b">
        <v>0</v>
      </c>
    </row>
    <row r="2719" spans="1:21" ht="12.75">
      <c r="A2719" s="8"/>
      <c r="B2719" s="19"/>
      <c r="C2719" s="22"/>
      <c r="D2719" s="10"/>
      <c r="E2719" s="11"/>
      <c r="F2719" s="23"/>
      <c r="G2719" s="23"/>
      <c r="H2719" s="12"/>
      <c r="I2719" s="12"/>
      <c r="J2719" s="13"/>
      <c r="K2719" s="14"/>
      <c r="L2719" s="15"/>
      <c r="M2719" s="16"/>
      <c r="N2719" s="16"/>
      <c r="O2719" s="12"/>
      <c r="P2719" s="12"/>
      <c r="Q2719" s="12"/>
      <c r="R2719" s="18" t="b">
        <v>0</v>
      </c>
      <c r="S2719" s="18" t="b">
        <v>0</v>
      </c>
      <c r="T2719" s="18" t="b">
        <v>0</v>
      </c>
      <c r="U2719" s="18" t="b">
        <v>0</v>
      </c>
    </row>
    <row r="2720" spans="1:21" ht="12.75">
      <c r="A2720" s="8"/>
      <c r="B2720" s="19"/>
      <c r="C2720" s="22"/>
      <c r="D2720" s="10"/>
      <c r="E2720" s="11"/>
      <c r="F2720" s="23"/>
      <c r="G2720" s="23"/>
      <c r="H2720" s="12"/>
      <c r="I2720" s="12"/>
      <c r="J2720" s="13"/>
      <c r="K2720" s="14"/>
      <c r="L2720" s="15"/>
      <c r="M2720" s="16"/>
      <c r="N2720" s="16"/>
      <c r="O2720" s="12"/>
      <c r="P2720" s="12"/>
      <c r="Q2720" s="12"/>
      <c r="R2720" s="18" t="b">
        <v>0</v>
      </c>
      <c r="S2720" s="18" t="b">
        <v>0</v>
      </c>
      <c r="T2720" s="18" t="b">
        <v>0</v>
      </c>
      <c r="U2720" s="18" t="b">
        <v>0</v>
      </c>
    </row>
    <row r="2721" spans="1:21" ht="12.75">
      <c r="A2721" s="8"/>
      <c r="B2721" s="19"/>
      <c r="C2721" s="22"/>
      <c r="D2721" s="10"/>
      <c r="E2721" s="11"/>
      <c r="F2721" s="23"/>
      <c r="G2721" s="23"/>
      <c r="H2721" s="12"/>
      <c r="I2721" s="12"/>
      <c r="J2721" s="13"/>
      <c r="K2721" s="14"/>
      <c r="L2721" s="15"/>
      <c r="M2721" s="16"/>
      <c r="N2721" s="16"/>
      <c r="O2721" s="12"/>
      <c r="P2721" s="12"/>
      <c r="Q2721" s="12"/>
      <c r="R2721" s="18" t="b">
        <v>0</v>
      </c>
      <c r="S2721" s="18" t="b">
        <v>0</v>
      </c>
      <c r="T2721" s="18" t="b">
        <v>0</v>
      </c>
      <c r="U2721" s="18" t="b">
        <v>0</v>
      </c>
    </row>
    <row r="2722" spans="1:21" ht="12.75">
      <c r="A2722" s="8"/>
      <c r="B2722" s="19"/>
      <c r="C2722" s="22"/>
      <c r="D2722" s="10"/>
      <c r="E2722" s="11"/>
      <c r="F2722" s="23"/>
      <c r="G2722" s="23"/>
      <c r="H2722" s="12"/>
      <c r="I2722" s="12"/>
      <c r="J2722" s="13"/>
      <c r="K2722" s="14"/>
      <c r="L2722" s="15"/>
      <c r="M2722" s="16"/>
      <c r="N2722" s="16"/>
      <c r="O2722" s="12"/>
      <c r="P2722" s="12"/>
      <c r="Q2722" s="12"/>
      <c r="R2722" s="18" t="b">
        <v>0</v>
      </c>
      <c r="S2722" s="18" t="b">
        <v>0</v>
      </c>
      <c r="T2722" s="18" t="b">
        <v>0</v>
      </c>
      <c r="U2722" s="18" t="b">
        <v>0</v>
      </c>
    </row>
    <row r="2723" spans="1:21" ht="12.75">
      <c r="A2723" s="8"/>
      <c r="B2723" s="19"/>
      <c r="C2723" s="22"/>
      <c r="D2723" s="10"/>
      <c r="E2723" s="11"/>
      <c r="F2723" s="23"/>
      <c r="G2723" s="23"/>
      <c r="H2723" s="12"/>
      <c r="I2723" s="12"/>
      <c r="J2723" s="13"/>
      <c r="K2723" s="14"/>
      <c r="L2723" s="15"/>
      <c r="M2723" s="16"/>
      <c r="N2723" s="16"/>
      <c r="O2723" s="12"/>
      <c r="P2723" s="12"/>
      <c r="Q2723" s="12"/>
      <c r="R2723" s="18" t="b">
        <v>0</v>
      </c>
      <c r="S2723" s="18" t="b">
        <v>0</v>
      </c>
      <c r="T2723" s="18" t="b">
        <v>0</v>
      </c>
      <c r="U2723" s="18" t="b">
        <v>0</v>
      </c>
    </row>
    <row r="2724" spans="1:21" ht="12.75">
      <c r="A2724" s="8"/>
      <c r="B2724" s="19"/>
      <c r="C2724" s="22"/>
      <c r="D2724" s="10"/>
      <c r="E2724" s="11"/>
      <c r="F2724" s="23"/>
      <c r="G2724" s="23"/>
      <c r="H2724" s="12"/>
      <c r="I2724" s="12"/>
      <c r="J2724" s="13"/>
      <c r="K2724" s="14"/>
      <c r="L2724" s="15"/>
      <c r="M2724" s="16"/>
      <c r="N2724" s="16"/>
      <c r="O2724" s="12"/>
      <c r="P2724" s="12"/>
      <c r="Q2724" s="12"/>
      <c r="R2724" s="18" t="b">
        <v>0</v>
      </c>
      <c r="S2724" s="18" t="b">
        <v>0</v>
      </c>
      <c r="T2724" s="18" t="b">
        <v>0</v>
      </c>
      <c r="U2724" s="18" t="b">
        <v>0</v>
      </c>
    </row>
    <row r="2725" spans="1:21" ht="12.75">
      <c r="A2725" s="8"/>
      <c r="B2725" s="19"/>
      <c r="C2725" s="22"/>
      <c r="D2725" s="10"/>
      <c r="E2725" s="11"/>
      <c r="F2725" s="23"/>
      <c r="G2725" s="23"/>
      <c r="H2725" s="12"/>
      <c r="I2725" s="12"/>
      <c r="J2725" s="13"/>
      <c r="K2725" s="14"/>
      <c r="L2725" s="15"/>
      <c r="M2725" s="16"/>
      <c r="N2725" s="16"/>
      <c r="O2725" s="12"/>
      <c r="P2725" s="12"/>
      <c r="Q2725" s="12"/>
      <c r="R2725" s="18" t="b">
        <v>0</v>
      </c>
      <c r="S2725" s="18" t="b">
        <v>0</v>
      </c>
      <c r="T2725" s="18" t="b">
        <v>0</v>
      </c>
      <c r="U2725" s="18" t="b">
        <v>0</v>
      </c>
    </row>
    <row r="2726" spans="1:21" ht="12.75">
      <c r="A2726" s="8"/>
      <c r="B2726" s="19"/>
      <c r="C2726" s="22"/>
      <c r="D2726" s="10"/>
      <c r="E2726" s="11"/>
      <c r="F2726" s="23"/>
      <c r="G2726" s="23"/>
      <c r="H2726" s="12"/>
      <c r="I2726" s="12"/>
      <c r="J2726" s="13"/>
      <c r="K2726" s="14"/>
      <c r="L2726" s="15"/>
      <c r="M2726" s="16"/>
      <c r="N2726" s="16"/>
      <c r="O2726" s="12"/>
      <c r="P2726" s="12"/>
      <c r="Q2726" s="12"/>
      <c r="R2726" s="18" t="b">
        <v>0</v>
      </c>
      <c r="S2726" s="18" t="b">
        <v>0</v>
      </c>
      <c r="T2726" s="18" t="b">
        <v>0</v>
      </c>
      <c r="U2726" s="18" t="b">
        <v>0</v>
      </c>
    </row>
    <row r="2727" spans="1:21" ht="12.75">
      <c r="A2727" s="8"/>
      <c r="B2727" s="19"/>
      <c r="C2727" s="22"/>
      <c r="D2727" s="10"/>
      <c r="E2727" s="11"/>
      <c r="F2727" s="23"/>
      <c r="G2727" s="23"/>
      <c r="H2727" s="12"/>
      <c r="I2727" s="12"/>
      <c r="J2727" s="13"/>
      <c r="K2727" s="14"/>
      <c r="L2727" s="15"/>
      <c r="M2727" s="16"/>
      <c r="N2727" s="16"/>
      <c r="O2727" s="12"/>
      <c r="P2727" s="12"/>
      <c r="Q2727" s="12"/>
      <c r="R2727" s="18" t="b">
        <v>0</v>
      </c>
      <c r="S2727" s="18" t="b">
        <v>0</v>
      </c>
      <c r="T2727" s="18" t="b">
        <v>0</v>
      </c>
      <c r="U2727" s="18" t="b">
        <v>0</v>
      </c>
    </row>
    <row r="2728" spans="1:21" ht="12.75">
      <c r="A2728" s="8"/>
      <c r="B2728" s="19"/>
      <c r="C2728" s="22"/>
      <c r="D2728" s="10"/>
      <c r="E2728" s="11"/>
      <c r="F2728" s="23"/>
      <c r="G2728" s="23"/>
      <c r="H2728" s="12"/>
      <c r="I2728" s="12"/>
      <c r="J2728" s="13"/>
      <c r="K2728" s="14"/>
      <c r="L2728" s="15"/>
      <c r="M2728" s="16"/>
      <c r="N2728" s="16"/>
      <c r="O2728" s="12"/>
      <c r="P2728" s="12"/>
      <c r="Q2728" s="12"/>
      <c r="R2728" s="18" t="b">
        <v>0</v>
      </c>
      <c r="S2728" s="18" t="b">
        <v>0</v>
      </c>
      <c r="T2728" s="18" t="b">
        <v>0</v>
      </c>
      <c r="U2728" s="18" t="b">
        <v>0</v>
      </c>
    </row>
    <row r="2729" spans="1:21" ht="12.75">
      <c r="A2729" s="8"/>
      <c r="B2729" s="19"/>
      <c r="C2729" s="22"/>
      <c r="D2729" s="10"/>
      <c r="E2729" s="11"/>
      <c r="F2729" s="23"/>
      <c r="G2729" s="23"/>
      <c r="H2729" s="12"/>
      <c r="I2729" s="12"/>
      <c r="J2729" s="13"/>
      <c r="K2729" s="14"/>
      <c r="L2729" s="15"/>
      <c r="M2729" s="16"/>
      <c r="N2729" s="16"/>
      <c r="O2729" s="12"/>
      <c r="P2729" s="12"/>
      <c r="Q2729" s="12"/>
      <c r="R2729" s="18" t="b">
        <v>0</v>
      </c>
      <c r="S2729" s="18" t="b">
        <v>0</v>
      </c>
      <c r="T2729" s="18" t="b">
        <v>0</v>
      </c>
      <c r="U2729" s="18" t="b">
        <v>0</v>
      </c>
    </row>
    <row r="2730" spans="1:21" ht="12.75">
      <c r="A2730" s="8"/>
      <c r="B2730" s="19"/>
      <c r="C2730" s="22"/>
      <c r="D2730" s="10"/>
      <c r="E2730" s="11"/>
      <c r="F2730" s="23"/>
      <c r="G2730" s="23"/>
      <c r="H2730" s="12"/>
      <c r="I2730" s="12"/>
      <c r="J2730" s="13"/>
      <c r="K2730" s="14"/>
      <c r="L2730" s="15"/>
      <c r="M2730" s="16"/>
      <c r="N2730" s="16"/>
      <c r="O2730" s="12"/>
      <c r="P2730" s="12"/>
      <c r="Q2730" s="12"/>
      <c r="R2730" s="18" t="b">
        <v>0</v>
      </c>
      <c r="S2730" s="18" t="b">
        <v>0</v>
      </c>
      <c r="T2730" s="18" t="b">
        <v>0</v>
      </c>
      <c r="U2730" s="18" t="b">
        <v>0</v>
      </c>
    </row>
    <row r="2731" spans="1:21" ht="12.75">
      <c r="A2731" s="8"/>
      <c r="B2731" s="19"/>
      <c r="C2731" s="22"/>
      <c r="D2731" s="10"/>
      <c r="E2731" s="11"/>
      <c r="F2731" s="23"/>
      <c r="G2731" s="23"/>
      <c r="H2731" s="12"/>
      <c r="I2731" s="12"/>
      <c r="J2731" s="13"/>
      <c r="K2731" s="14"/>
      <c r="L2731" s="15"/>
      <c r="M2731" s="16"/>
      <c r="N2731" s="16"/>
      <c r="O2731" s="12"/>
      <c r="P2731" s="12"/>
      <c r="Q2731" s="12"/>
      <c r="R2731" s="18" t="b">
        <v>0</v>
      </c>
      <c r="S2731" s="18" t="b">
        <v>0</v>
      </c>
      <c r="T2731" s="18" t="b">
        <v>0</v>
      </c>
      <c r="U2731" s="18" t="b">
        <v>0</v>
      </c>
    </row>
    <row r="2732" spans="1:21" ht="12.75">
      <c r="A2732" s="8"/>
      <c r="B2732" s="19"/>
      <c r="C2732" s="22"/>
      <c r="D2732" s="10"/>
      <c r="E2732" s="11"/>
      <c r="F2732" s="23"/>
      <c r="G2732" s="23"/>
      <c r="H2732" s="12"/>
      <c r="I2732" s="12"/>
      <c r="J2732" s="13"/>
      <c r="K2732" s="14"/>
      <c r="L2732" s="15"/>
      <c r="M2732" s="16"/>
      <c r="N2732" s="16"/>
      <c r="O2732" s="12"/>
      <c r="P2732" s="12"/>
      <c r="Q2732" s="12"/>
      <c r="R2732" s="18" t="b">
        <v>0</v>
      </c>
      <c r="S2732" s="18" t="b">
        <v>0</v>
      </c>
      <c r="T2732" s="18" t="b">
        <v>0</v>
      </c>
      <c r="U2732" s="18" t="b">
        <v>0</v>
      </c>
    </row>
    <row r="2733" spans="1:21" ht="12.75">
      <c r="A2733" s="8"/>
      <c r="B2733" s="19"/>
      <c r="C2733" s="22"/>
      <c r="D2733" s="10"/>
      <c r="E2733" s="11"/>
      <c r="F2733" s="23"/>
      <c r="G2733" s="23"/>
      <c r="H2733" s="12"/>
      <c r="I2733" s="12"/>
      <c r="J2733" s="13"/>
      <c r="K2733" s="14"/>
      <c r="L2733" s="15"/>
      <c r="M2733" s="16"/>
      <c r="N2733" s="16"/>
      <c r="O2733" s="12"/>
      <c r="P2733" s="12"/>
      <c r="Q2733" s="12"/>
      <c r="R2733" s="18" t="b">
        <v>0</v>
      </c>
      <c r="S2733" s="18" t="b">
        <v>0</v>
      </c>
      <c r="T2733" s="18" t="b">
        <v>0</v>
      </c>
      <c r="U2733" s="18" t="b">
        <v>0</v>
      </c>
    </row>
    <row r="2734" spans="1:21" ht="12.75">
      <c r="A2734" s="8"/>
      <c r="B2734" s="19"/>
      <c r="C2734" s="22"/>
      <c r="D2734" s="10"/>
      <c r="E2734" s="11"/>
      <c r="F2734" s="23"/>
      <c r="G2734" s="23"/>
      <c r="H2734" s="12"/>
      <c r="I2734" s="12"/>
      <c r="J2734" s="13"/>
      <c r="K2734" s="14"/>
      <c r="L2734" s="15"/>
      <c r="M2734" s="16"/>
      <c r="N2734" s="16"/>
      <c r="O2734" s="12"/>
      <c r="P2734" s="12"/>
      <c r="Q2734" s="12"/>
      <c r="R2734" s="18" t="b">
        <v>0</v>
      </c>
      <c r="S2734" s="18" t="b">
        <v>0</v>
      </c>
      <c r="T2734" s="18" t="b">
        <v>0</v>
      </c>
      <c r="U2734" s="18" t="b">
        <v>0</v>
      </c>
    </row>
    <row r="2735" spans="1:21" ht="12.75">
      <c r="A2735" s="8"/>
      <c r="B2735" s="19"/>
      <c r="C2735" s="22"/>
      <c r="D2735" s="10"/>
      <c r="E2735" s="11"/>
      <c r="F2735" s="23"/>
      <c r="G2735" s="23"/>
      <c r="H2735" s="12"/>
      <c r="I2735" s="12"/>
      <c r="J2735" s="13"/>
      <c r="K2735" s="14"/>
      <c r="L2735" s="15"/>
      <c r="M2735" s="16"/>
      <c r="N2735" s="16"/>
      <c r="O2735" s="12"/>
      <c r="P2735" s="12"/>
      <c r="Q2735" s="12"/>
      <c r="R2735" s="18" t="b">
        <v>0</v>
      </c>
      <c r="S2735" s="18" t="b">
        <v>0</v>
      </c>
      <c r="T2735" s="18" t="b">
        <v>0</v>
      </c>
      <c r="U2735" s="18" t="b">
        <v>0</v>
      </c>
    </row>
    <row r="2736" spans="1:21" ht="12.75">
      <c r="A2736" s="8"/>
      <c r="B2736" s="19"/>
      <c r="C2736" s="22"/>
      <c r="D2736" s="10"/>
      <c r="E2736" s="11"/>
      <c r="F2736" s="23"/>
      <c r="G2736" s="23"/>
      <c r="H2736" s="12"/>
      <c r="I2736" s="12"/>
      <c r="J2736" s="13"/>
      <c r="K2736" s="14"/>
      <c r="L2736" s="15"/>
      <c r="M2736" s="16"/>
      <c r="N2736" s="16"/>
      <c r="O2736" s="12"/>
      <c r="P2736" s="12"/>
      <c r="Q2736" s="12"/>
      <c r="R2736" s="18" t="b">
        <v>0</v>
      </c>
      <c r="S2736" s="18" t="b">
        <v>0</v>
      </c>
      <c r="T2736" s="18" t="b">
        <v>0</v>
      </c>
      <c r="U2736" s="18" t="b">
        <v>0</v>
      </c>
    </row>
    <row r="2737" spans="1:21" ht="12.75">
      <c r="A2737" s="8"/>
      <c r="B2737" s="19"/>
      <c r="C2737" s="22"/>
      <c r="D2737" s="10"/>
      <c r="E2737" s="11"/>
      <c r="F2737" s="23"/>
      <c r="G2737" s="23"/>
      <c r="H2737" s="12"/>
      <c r="I2737" s="12"/>
      <c r="J2737" s="13"/>
      <c r="K2737" s="14"/>
      <c r="L2737" s="15"/>
      <c r="M2737" s="16"/>
      <c r="N2737" s="16"/>
      <c r="O2737" s="12"/>
      <c r="P2737" s="12"/>
      <c r="Q2737" s="12"/>
      <c r="R2737" s="18" t="b">
        <v>0</v>
      </c>
      <c r="S2737" s="18" t="b">
        <v>0</v>
      </c>
      <c r="T2737" s="18" t="b">
        <v>0</v>
      </c>
      <c r="U2737" s="18" t="b">
        <v>0</v>
      </c>
    </row>
    <row r="2738" spans="1:21" ht="12.75">
      <c r="A2738" s="8"/>
      <c r="B2738" s="19"/>
      <c r="C2738" s="22"/>
      <c r="D2738" s="10"/>
      <c r="E2738" s="11"/>
      <c r="F2738" s="23"/>
      <c r="G2738" s="23"/>
      <c r="H2738" s="12"/>
      <c r="I2738" s="12"/>
      <c r="J2738" s="13"/>
      <c r="K2738" s="14"/>
      <c r="L2738" s="15"/>
      <c r="M2738" s="16"/>
      <c r="N2738" s="16"/>
      <c r="O2738" s="12"/>
      <c r="P2738" s="12"/>
      <c r="Q2738" s="12"/>
      <c r="R2738" s="18" t="b">
        <v>0</v>
      </c>
      <c r="S2738" s="18" t="b">
        <v>0</v>
      </c>
      <c r="T2738" s="18" t="b">
        <v>0</v>
      </c>
      <c r="U2738" s="18" t="b">
        <v>0</v>
      </c>
    </row>
    <row r="2739" spans="1:21" ht="12.75">
      <c r="A2739" s="8"/>
      <c r="B2739" s="19"/>
      <c r="C2739" s="22"/>
      <c r="D2739" s="10"/>
      <c r="E2739" s="11"/>
      <c r="F2739" s="23"/>
      <c r="G2739" s="23"/>
      <c r="H2739" s="12"/>
      <c r="I2739" s="12"/>
      <c r="J2739" s="13"/>
      <c r="K2739" s="14"/>
      <c r="L2739" s="15"/>
      <c r="M2739" s="16"/>
      <c r="N2739" s="16"/>
      <c r="O2739" s="12"/>
      <c r="P2739" s="12"/>
      <c r="Q2739" s="12"/>
      <c r="R2739" s="18" t="b">
        <v>0</v>
      </c>
      <c r="S2739" s="18" t="b">
        <v>0</v>
      </c>
      <c r="T2739" s="18" t="b">
        <v>0</v>
      </c>
      <c r="U2739" s="18" t="b">
        <v>0</v>
      </c>
    </row>
    <row r="2740" spans="1:21" ht="12.75">
      <c r="A2740" s="8"/>
      <c r="B2740" s="19"/>
      <c r="C2740" s="22"/>
      <c r="D2740" s="10"/>
      <c r="E2740" s="11"/>
      <c r="F2740" s="23"/>
      <c r="G2740" s="23"/>
      <c r="H2740" s="12"/>
      <c r="I2740" s="12"/>
      <c r="J2740" s="13"/>
      <c r="K2740" s="14"/>
      <c r="L2740" s="15"/>
      <c r="M2740" s="16"/>
      <c r="N2740" s="16"/>
      <c r="O2740" s="12"/>
      <c r="P2740" s="12"/>
      <c r="Q2740" s="12"/>
      <c r="R2740" s="18" t="b">
        <v>0</v>
      </c>
      <c r="S2740" s="18" t="b">
        <v>0</v>
      </c>
      <c r="T2740" s="18" t="b">
        <v>0</v>
      </c>
      <c r="U2740" s="18" t="b">
        <v>0</v>
      </c>
    </row>
    <row r="2741" spans="1:21" ht="12.75">
      <c r="A2741" s="8"/>
      <c r="B2741" s="19"/>
      <c r="C2741" s="22"/>
      <c r="D2741" s="10"/>
      <c r="E2741" s="11"/>
      <c r="F2741" s="23"/>
      <c r="G2741" s="23"/>
      <c r="H2741" s="12"/>
      <c r="I2741" s="12"/>
      <c r="J2741" s="13"/>
      <c r="K2741" s="14"/>
      <c r="L2741" s="15"/>
      <c r="M2741" s="16"/>
      <c r="N2741" s="16"/>
      <c r="O2741" s="12"/>
      <c r="P2741" s="12"/>
      <c r="Q2741" s="12"/>
      <c r="R2741" s="18" t="b">
        <v>0</v>
      </c>
      <c r="S2741" s="18" t="b">
        <v>0</v>
      </c>
      <c r="T2741" s="18" t="b">
        <v>0</v>
      </c>
      <c r="U2741" s="18" t="b">
        <v>0</v>
      </c>
    </row>
    <row r="2742" spans="1:21" ht="12.75">
      <c r="A2742" s="8"/>
      <c r="B2742" s="19"/>
      <c r="C2742" s="22"/>
      <c r="D2742" s="10"/>
      <c r="E2742" s="11"/>
      <c r="F2742" s="23"/>
      <c r="G2742" s="23"/>
      <c r="H2742" s="12"/>
      <c r="I2742" s="12"/>
      <c r="J2742" s="13"/>
      <c r="K2742" s="14"/>
      <c r="L2742" s="15"/>
      <c r="M2742" s="16"/>
      <c r="N2742" s="16"/>
      <c r="O2742" s="12"/>
      <c r="P2742" s="12"/>
      <c r="Q2742" s="12"/>
      <c r="R2742" s="18" t="b">
        <v>0</v>
      </c>
      <c r="S2742" s="18" t="b">
        <v>0</v>
      </c>
      <c r="T2742" s="18" t="b">
        <v>0</v>
      </c>
      <c r="U2742" s="18" t="b">
        <v>0</v>
      </c>
    </row>
    <row r="2743" spans="1:21" ht="12.75">
      <c r="A2743" s="8"/>
      <c r="B2743" s="19"/>
      <c r="C2743" s="22"/>
      <c r="D2743" s="10"/>
      <c r="E2743" s="11"/>
      <c r="F2743" s="23"/>
      <c r="G2743" s="23"/>
      <c r="H2743" s="12"/>
      <c r="I2743" s="12"/>
      <c r="J2743" s="13"/>
      <c r="K2743" s="14"/>
      <c r="L2743" s="15"/>
      <c r="M2743" s="16"/>
      <c r="N2743" s="16"/>
      <c r="O2743" s="12"/>
      <c r="P2743" s="12"/>
      <c r="Q2743" s="12"/>
      <c r="R2743" s="18" t="b">
        <v>0</v>
      </c>
      <c r="S2743" s="18" t="b">
        <v>0</v>
      </c>
      <c r="T2743" s="18" t="b">
        <v>0</v>
      </c>
      <c r="U2743" s="18" t="b">
        <v>0</v>
      </c>
    </row>
    <row r="2744" spans="1:21" ht="12.75">
      <c r="A2744" s="8"/>
      <c r="B2744" s="19"/>
      <c r="C2744" s="22"/>
      <c r="D2744" s="10"/>
      <c r="E2744" s="11"/>
      <c r="F2744" s="23"/>
      <c r="G2744" s="23"/>
      <c r="H2744" s="12"/>
      <c r="I2744" s="12"/>
      <c r="J2744" s="13"/>
      <c r="K2744" s="14"/>
      <c r="L2744" s="15"/>
      <c r="M2744" s="16"/>
      <c r="N2744" s="16"/>
      <c r="O2744" s="12"/>
      <c r="P2744" s="12"/>
      <c r="Q2744" s="12"/>
      <c r="R2744" s="18" t="b">
        <v>0</v>
      </c>
      <c r="S2744" s="18" t="b">
        <v>0</v>
      </c>
      <c r="T2744" s="18" t="b">
        <v>0</v>
      </c>
      <c r="U2744" s="18" t="b">
        <v>0</v>
      </c>
    </row>
    <row r="2745" spans="1:21" ht="12.75">
      <c r="A2745" s="8"/>
      <c r="B2745" s="19"/>
      <c r="C2745" s="22"/>
      <c r="D2745" s="10"/>
      <c r="E2745" s="11"/>
      <c r="F2745" s="23"/>
      <c r="G2745" s="23"/>
      <c r="H2745" s="12"/>
      <c r="I2745" s="12"/>
      <c r="J2745" s="13"/>
      <c r="K2745" s="14"/>
      <c r="L2745" s="15"/>
      <c r="M2745" s="16"/>
      <c r="N2745" s="16"/>
      <c r="O2745" s="12"/>
      <c r="P2745" s="12"/>
      <c r="Q2745" s="12"/>
      <c r="R2745" s="18" t="b">
        <v>0</v>
      </c>
      <c r="S2745" s="18" t="b">
        <v>0</v>
      </c>
      <c r="T2745" s="18" t="b">
        <v>0</v>
      </c>
      <c r="U2745" s="18" t="b">
        <v>0</v>
      </c>
    </row>
    <row r="2746" spans="1:21" ht="12.75">
      <c r="A2746" s="8"/>
      <c r="B2746" s="19"/>
      <c r="C2746" s="22"/>
      <c r="D2746" s="10"/>
      <c r="E2746" s="11"/>
      <c r="F2746" s="23"/>
      <c r="G2746" s="23"/>
      <c r="H2746" s="12"/>
      <c r="I2746" s="12"/>
      <c r="J2746" s="13"/>
      <c r="K2746" s="14"/>
      <c r="L2746" s="15"/>
      <c r="M2746" s="16"/>
      <c r="N2746" s="16"/>
      <c r="O2746" s="12"/>
      <c r="P2746" s="12"/>
      <c r="Q2746" s="12"/>
      <c r="R2746" s="18" t="b">
        <v>0</v>
      </c>
      <c r="S2746" s="18" t="b">
        <v>0</v>
      </c>
      <c r="T2746" s="18" t="b">
        <v>0</v>
      </c>
      <c r="U2746" s="18" t="b">
        <v>0</v>
      </c>
    </row>
    <row r="2747" spans="1:21" ht="12.75">
      <c r="A2747" s="8"/>
      <c r="B2747" s="19"/>
      <c r="C2747" s="22"/>
      <c r="D2747" s="10"/>
      <c r="E2747" s="11"/>
      <c r="F2747" s="23"/>
      <c r="G2747" s="23"/>
      <c r="H2747" s="12"/>
      <c r="I2747" s="12"/>
      <c r="J2747" s="13"/>
      <c r="K2747" s="14"/>
      <c r="L2747" s="15"/>
      <c r="M2747" s="16"/>
      <c r="N2747" s="16"/>
      <c r="O2747" s="12"/>
      <c r="P2747" s="12"/>
      <c r="Q2747" s="12"/>
      <c r="R2747" s="18" t="b">
        <v>0</v>
      </c>
      <c r="S2747" s="18" t="b">
        <v>0</v>
      </c>
      <c r="T2747" s="18" t="b">
        <v>0</v>
      </c>
      <c r="U2747" s="18" t="b">
        <v>0</v>
      </c>
    </row>
    <row r="2748" spans="1:21" ht="12.75">
      <c r="A2748" s="8"/>
      <c r="B2748" s="19"/>
      <c r="C2748" s="22"/>
      <c r="D2748" s="10"/>
      <c r="E2748" s="11"/>
      <c r="F2748" s="23"/>
      <c r="G2748" s="23"/>
      <c r="H2748" s="12"/>
      <c r="I2748" s="12"/>
      <c r="J2748" s="13"/>
      <c r="K2748" s="14"/>
      <c r="L2748" s="15"/>
      <c r="M2748" s="16"/>
      <c r="N2748" s="16"/>
      <c r="O2748" s="12"/>
      <c r="P2748" s="12"/>
      <c r="Q2748" s="12"/>
      <c r="R2748" s="18" t="b">
        <v>0</v>
      </c>
      <c r="S2748" s="18" t="b">
        <v>0</v>
      </c>
      <c r="T2748" s="18" t="b">
        <v>0</v>
      </c>
      <c r="U2748" s="18" t="b">
        <v>0</v>
      </c>
    </row>
    <row r="2749" spans="1:21" ht="12.75">
      <c r="A2749" s="8"/>
      <c r="B2749" s="19"/>
      <c r="C2749" s="22"/>
      <c r="D2749" s="10"/>
      <c r="E2749" s="11"/>
      <c r="F2749" s="23"/>
      <c r="G2749" s="23"/>
      <c r="H2749" s="12"/>
      <c r="I2749" s="12"/>
      <c r="J2749" s="13"/>
      <c r="K2749" s="14"/>
      <c r="L2749" s="15"/>
      <c r="M2749" s="16"/>
      <c r="N2749" s="16"/>
      <c r="O2749" s="12"/>
      <c r="P2749" s="12"/>
      <c r="Q2749" s="12"/>
      <c r="R2749" s="18" t="b">
        <v>0</v>
      </c>
      <c r="S2749" s="18" t="b">
        <v>0</v>
      </c>
      <c r="T2749" s="18" t="b">
        <v>0</v>
      </c>
      <c r="U2749" s="18" t="b">
        <v>0</v>
      </c>
    </row>
    <row r="2750" spans="1:21" ht="12.75">
      <c r="A2750" s="8"/>
      <c r="B2750" s="19"/>
      <c r="C2750" s="22"/>
      <c r="D2750" s="10"/>
      <c r="E2750" s="11"/>
      <c r="F2750" s="23"/>
      <c r="G2750" s="23"/>
      <c r="H2750" s="12"/>
      <c r="I2750" s="12"/>
      <c r="J2750" s="13"/>
      <c r="K2750" s="14"/>
      <c r="L2750" s="15"/>
      <c r="M2750" s="16"/>
      <c r="N2750" s="16"/>
      <c r="O2750" s="12"/>
      <c r="P2750" s="12"/>
      <c r="Q2750" s="12"/>
      <c r="R2750" s="18" t="b">
        <v>0</v>
      </c>
      <c r="S2750" s="18" t="b">
        <v>0</v>
      </c>
      <c r="T2750" s="18" t="b">
        <v>0</v>
      </c>
      <c r="U2750" s="18" t="b">
        <v>0</v>
      </c>
    </row>
    <row r="2751" spans="1:21" ht="12.75">
      <c r="A2751" s="8"/>
      <c r="B2751" s="19"/>
      <c r="C2751" s="22"/>
      <c r="D2751" s="10"/>
      <c r="E2751" s="11"/>
      <c r="F2751" s="23"/>
      <c r="G2751" s="23"/>
      <c r="H2751" s="12"/>
      <c r="I2751" s="12"/>
      <c r="J2751" s="13"/>
      <c r="K2751" s="14"/>
      <c r="L2751" s="15"/>
      <c r="M2751" s="16"/>
      <c r="N2751" s="16"/>
      <c r="O2751" s="12"/>
      <c r="P2751" s="12"/>
      <c r="Q2751" s="12"/>
      <c r="R2751" s="18" t="b">
        <v>0</v>
      </c>
      <c r="S2751" s="18" t="b">
        <v>0</v>
      </c>
      <c r="T2751" s="18" t="b">
        <v>0</v>
      </c>
      <c r="U2751" s="18" t="b">
        <v>0</v>
      </c>
    </row>
    <row r="2752" spans="1:21" ht="12.75">
      <c r="A2752" s="8"/>
      <c r="B2752" s="19"/>
      <c r="C2752" s="22"/>
      <c r="D2752" s="10"/>
      <c r="E2752" s="11"/>
      <c r="F2752" s="23"/>
      <c r="G2752" s="23"/>
      <c r="H2752" s="12"/>
      <c r="I2752" s="12"/>
      <c r="J2752" s="13"/>
      <c r="K2752" s="14"/>
      <c r="L2752" s="15"/>
      <c r="M2752" s="16"/>
      <c r="N2752" s="16"/>
      <c r="O2752" s="12"/>
      <c r="P2752" s="12"/>
      <c r="Q2752" s="12"/>
      <c r="R2752" s="18" t="b">
        <v>0</v>
      </c>
      <c r="S2752" s="18" t="b">
        <v>0</v>
      </c>
      <c r="T2752" s="18" t="b">
        <v>0</v>
      </c>
      <c r="U2752" s="18" t="b">
        <v>0</v>
      </c>
    </row>
    <row r="2753" spans="1:21" ht="12.75">
      <c r="A2753" s="8"/>
      <c r="B2753" s="19"/>
      <c r="C2753" s="22"/>
      <c r="D2753" s="10"/>
      <c r="E2753" s="11"/>
      <c r="F2753" s="23"/>
      <c r="G2753" s="23"/>
      <c r="H2753" s="12"/>
      <c r="I2753" s="12"/>
      <c r="J2753" s="13"/>
      <c r="K2753" s="14"/>
      <c r="L2753" s="15"/>
      <c r="M2753" s="16"/>
      <c r="N2753" s="16"/>
      <c r="O2753" s="12"/>
      <c r="P2753" s="12"/>
      <c r="Q2753" s="12"/>
      <c r="R2753" s="18" t="b">
        <v>0</v>
      </c>
      <c r="S2753" s="18" t="b">
        <v>0</v>
      </c>
      <c r="T2753" s="18" t="b">
        <v>0</v>
      </c>
      <c r="U2753" s="18" t="b">
        <v>0</v>
      </c>
    </row>
    <row r="2754" spans="1:21" ht="12.75">
      <c r="A2754" s="8"/>
      <c r="B2754" s="19"/>
      <c r="C2754" s="22"/>
      <c r="D2754" s="10"/>
      <c r="E2754" s="11"/>
      <c r="F2754" s="23"/>
      <c r="G2754" s="23"/>
      <c r="H2754" s="12"/>
      <c r="I2754" s="12"/>
      <c r="J2754" s="13"/>
      <c r="K2754" s="14"/>
      <c r="L2754" s="15"/>
      <c r="M2754" s="16"/>
      <c r="N2754" s="16"/>
      <c r="O2754" s="12"/>
      <c r="P2754" s="12"/>
      <c r="Q2754" s="12"/>
      <c r="R2754" s="18" t="b">
        <v>0</v>
      </c>
      <c r="S2754" s="18" t="b">
        <v>0</v>
      </c>
      <c r="T2754" s="18" t="b">
        <v>0</v>
      </c>
      <c r="U2754" s="18" t="b">
        <v>0</v>
      </c>
    </row>
    <row r="2755" spans="1:21" ht="12.75">
      <c r="A2755" s="8"/>
      <c r="B2755" s="19"/>
      <c r="C2755" s="22"/>
      <c r="D2755" s="10"/>
      <c r="E2755" s="11"/>
      <c r="F2755" s="23"/>
      <c r="G2755" s="23"/>
      <c r="H2755" s="12"/>
      <c r="I2755" s="12"/>
      <c r="J2755" s="13"/>
      <c r="K2755" s="14"/>
      <c r="L2755" s="15"/>
      <c r="M2755" s="16"/>
      <c r="N2755" s="16"/>
      <c r="O2755" s="12"/>
      <c r="P2755" s="12"/>
      <c r="Q2755" s="12"/>
      <c r="R2755" s="18" t="b">
        <v>0</v>
      </c>
      <c r="S2755" s="18" t="b">
        <v>0</v>
      </c>
      <c r="T2755" s="18" t="b">
        <v>0</v>
      </c>
      <c r="U2755" s="18" t="b">
        <v>0</v>
      </c>
    </row>
    <row r="2756" spans="1:21" ht="12.75">
      <c r="A2756" s="8"/>
      <c r="B2756" s="19"/>
      <c r="C2756" s="22"/>
      <c r="D2756" s="10"/>
      <c r="E2756" s="11"/>
      <c r="F2756" s="23"/>
      <c r="G2756" s="23"/>
      <c r="H2756" s="12"/>
      <c r="I2756" s="12"/>
      <c r="J2756" s="13"/>
      <c r="K2756" s="14"/>
      <c r="L2756" s="15"/>
      <c r="M2756" s="16"/>
      <c r="N2756" s="16"/>
      <c r="O2756" s="12"/>
      <c r="P2756" s="12"/>
      <c r="Q2756" s="12"/>
      <c r="R2756" s="18" t="b">
        <v>0</v>
      </c>
      <c r="S2756" s="18" t="b">
        <v>0</v>
      </c>
      <c r="T2756" s="18" t="b">
        <v>0</v>
      </c>
      <c r="U2756" s="18" t="b">
        <v>0</v>
      </c>
    </row>
    <row r="2757" spans="1:21" ht="12.75">
      <c r="A2757" s="8"/>
      <c r="B2757" s="19"/>
      <c r="C2757" s="22"/>
      <c r="D2757" s="10"/>
      <c r="E2757" s="11"/>
      <c r="F2757" s="23"/>
      <c r="G2757" s="23"/>
      <c r="H2757" s="12"/>
      <c r="I2757" s="12"/>
      <c r="J2757" s="13"/>
      <c r="K2757" s="14"/>
      <c r="L2757" s="15"/>
      <c r="M2757" s="16"/>
      <c r="N2757" s="16"/>
      <c r="O2757" s="12"/>
      <c r="P2757" s="12"/>
      <c r="Q2757" s="12"/>
      <c r="R2757" s="18" t="b">
        <v>0</v>
      </c>
      <c r="S2757" s="18" t="b">
        <v>0</v>
      </c>
      <c r="T2757" s="18" t="b">
        <v>0</v>
      </c>
      <c r="U2757" s="18" t="b">
        <v>0</v>
      </c>
    </row>
    <row r="2758" spans="1:21" ht="12.75">
      <c r="A2758" s="8"/>
      <c r="B2758" s="19"/>
      <c r="C2758" s="22"/>
      <c r="D2758" s="10"/>
      <c r="E2758" s="11"/>
      <c r="F2758" s="23"/>
      <c r="G2758" s="23"/>
      <c r="H2758" s="12"/>
      <c r="I2758" s="12"/>
      <c r="J2758" s="13"/>
      <c r="K2758" s="14"/>
      <c r="L2758" s="15"/>
      <c r="M2758" s="16"/>
      <c r="N2758" s="16"/>
      <c r="O2758" s="12"/>
      <c r="P2758" s="12"/>
      <c r="Q2758" s="12"/>
      <c r="R2758" s="18" t="b">
        <v>0</v>
      </c>
      <c r="S2758" s="18" t="b">
        <v>0</v>
      </c>
      <c r="T2758" s="18" t="b">
        <v>0</v>
      </c>
      <c r="U2758" s="18" t="b">
        <v>0</v>
      </c>
    </row>
    <row r="2759" spans="1:21" ht="12.75">
      <c r="A2759" s="8"/>
      <c r="B2759" s="19"/>
      <c r="C2759" s="22"/>
      <c r="D2759" s="10"/>
      <c r="E2759" s="11"/>
      <c r="F2759" s="23"/>
      <c r="G2759" s="23"/>
      <c r="H2759" s="12"/>
      <c r="I2759" s="12"/>
      <c r="J2759" s="13"/>
      <c r="K2759" s="14"/>
      <c r="L2759" s="15"/>
      <c r="M2759" s="16"/>
      <c r="N2759" s="16"/>
      <c r="O2759" s="12"/>
      <c r="P2759" s="12"/>
      <c r="Q2759" s="12"/>
      <c r="R2759" s="18" t="b">
        <v>0</v>
      </c>
      <c r="S2759" s="18" t="b">
        <v>0</v>
      </c>
      <c r="T2759" s="18" t="b">
        <v>0</v>
      </c>
      <c r="U2759" s="18" t="b">
        <v>0</v>
      </c>
    </row>
    <row r="2760" spans="1:21" ht="12.75">
      <c r="A2760" s="8"/>
      <c r="B2760" s="19"/>
      <c r="C2760" s="22"/>
      <c r="D2760" s="10"/>
      <c r="E2760" s="11"/>
      <c r="F2760" s="23"/>
      <c r="G2760" s="23"/>
      <c r="H2760" s="12"/>
      <c r="I2760" s="12"/>
      <c r="J2760" s="13"/>
      <c r="K2760" s="14"/>
      <c r="L2760" s="15"/>
      <c r="M2760" s="16"/>
      <c r="N2760" s="16"/>
      <c r="O2760" s="12"/>
      <c r="P2760" s="12"/>
      <c r="Q2760" s="12"/>
      <c r="R2760" s="18" t="b">
        <v>0</v>
      </c>
      <c r="S2760" s="18" t="b">
        <v>0</v>
      </c>
      <c r="T2760" s="18" t="b">
        <v>0</v>
      </c>
      <c r="U2760" s="18" t="b">
        <v>0</v>
      </c>
    </row>
    <row r="2761" spans="1:21" ht="12.75">
      <c r="A2761" s="8"/>
      <c r="B2761" s="19"/>
      <c r="C2761" s="22"/>
      <c r="D2761" s="10"/>
      <c r="E2761" s="11"/>
      <c r="F2761" s="23"/>
      <c r="G2761" s="23"/>
      <c r="H2761" s="12"/>
      <c r="I2761" s="12"/>
      <c r="J2761" s="13"/>
      <c r="K2761" s="14"/>
      <c r="L2761" s="15"/>
      <c r="M2761" s="16"/>
      <c r="N2761" s="16"/>
      <c r="O2761" s="12"/>
      <c r="P2761" s="12"/>
      <c r="Q2761" s="12"/>
      <c r="R2761" s="18" t="b">
        <v>0</v>
      </c>
      <c r="S2761" s="18" t="b">
        <v>0</v>
      </c>
      <c r="T2761" s="18" t="b">
        <v>0</v>
      </c>
      <c r="U2761" s="18" t="b">
        <v>0</v>
      </c>
    </row>
    <row r="2762" spans="1:21" ht="12.75">
      <c r="A2762" s="8"/>
      <c r="B2762" s="19"/>
      <c r="C2762" s="22"/>
      <c r="D2762" s="10"/>
      <c r="E2762" s="11"/>
      <c r="F2762" s="23"/>
      <c r="G2762" s="23"/>
      <c r="H2762" s="12"/>
      <c r="I2762" s="12"/>
      <c r="J2762" s="13"/>
      <c r="K2762" s="14"/>
      <c r="L2762" s="15"/>
      <c r="M2762" s="16"/>
      <c r="N2762" s="16"/>
      <c r="O2762" s="12"/>
      <c r="P2762" s="12"/>
      <c r="Q2762" s="12"/>
      <c r="R2762" s="18" t="b">
        <v>0</v>
      </c>
      <c r="S2762" s="18" t="b">
        <v>0</v>
      </c>
      <c r="T2762" s="18" t="b">
        <v>0</v>
      </c>
      <c r="U2762" s="18" t="b">
        <v>0</v>
      </c>
    </row>
    <row r="2763" spans="1:21" ht="12.75">
      <c r="A2763" s="8"/>
      <c r="B2763" s="19"/>
      <c r="C2763" s="22"/>
      <c r="D2763" s="10"/>
      <c r="E2763" s="11"/>
      <c r="F2763" s="23"/>
      <c r="G2763" s="23"/>
      <c r="H2763" s="12"/>
      <c r="I2763" s="12"/>
      <c r="J2763" s="13"/>
      <c r="K2763" s="14"/>
      <c r="L2763" s="15"/>
      <c r="M2763" s="16"/>
      <c r="N2763" s="16"/>
      <c r="O2763" s="12"/>
      <c r="P2763" s="12"/>
      <c r="Q2763" s="12"/>
      <c r="R2763" s="18" t="b">
        <v>0</v>
      </c>
      <c r="S2763" s="18" t="b">
        <v>0</v>
      </c>
      <c r="T2763" s="18" t="b">
        <v>0</v>
      </c>
      <c r="U2763" s="18" t="b">
        <v>0</v>
      </c>
    </row>
    <row r="2764" spans="1:21" ht="12.75">
      <c r="A2764" s="8"/>
      <c r="B2764" s="19"/>
      <c r="C2764" s="22"/>
      <c r="D2764" s="10"/>
      <c r="E2764" s="11"/>
      <c r="F2764" s="23"/>
      <c r="G2764" s="23"/>
      <c r="H2764" s="12"/>
      <c r="I2764" s="12"/>
      <c r="J2764" s="13"/>
      <c r="K2764" s="14"/>
      <c r="L2764" s="15"/>
      <c r="M2764" s="16"/>
      <c r="N2764" s="16"/>
      <c r="O2764" s="12"/>
      <c r="P2764" s="12"/>
      <c r="Q2764" s="12"/>
      <c r="R2764" s="18" t="b">
        <v>0</v>
      </c>
      <c r="S2764" s="18" t="b">
        <v>0</v>
      </c>
      <c r="T2764" s="18" t="b">
        <v>0</v>
      </c>
      <c r="U2764" s="18" t="b">
        <v>0</v>
      </c>
    </row>
    <row r="2765" spans="1:21" ht="12.75">
      <c r="A2765" s="8"/>
      <c r="B2765" s="19"/>
      <c r="C2765" s="22"/>
      <c r="D2765" s="10"/>
      <c r="E2765" s="11"/>
      <c r="F2765" s="23"/>
      <c r="G2765" s="23"/>
      <c r="H2765" s="12"/>
      <c r="I2765" s="12"/>
      <c r="J2765" s="13"/>
      <c r="K2765" s="14"/>
      <c r="L2765" s="15"/>
      <c r="M2765" s="16"/>
      <c r="N2765" s="16"/>
      <c r="O2765" s="12"/>
      <c r="P2765" s="12"/>
      <c r="Q2765" s="12"/>
      <c r="R2765" s="18" t="b">
        <v>0</v>
      </c>
      <c r="S2765" s="18" t="b">
        <v>0</v>
      </c>
      <c r="T2765" s="18" t="b">
        <v>0</v>
      </c>
      <c r="U2765" s="18" t="b">
        <v>0</v>
      </c>
    </row>
    <row r="2766" spans="1:21" ht="12.75">
      <c r="A2766" s="8"/>
      <c r="B2766" s="19"/>
      <c r="C2766" s="22"/>
      <c r="D2766" s="10"/>
      <c r="E2766" s="11"/>
      <c r="F2766" s="23"/>
      <c r="G2766" s="23"/>
      <c r="H2766" s="12"/>
      <c r="I2766" s="12"/>
      <c r="J2766" s="13"/>
      <c r="K2766" s="14"/>
      <c r="L2766" s="15"/>
      <c r="M2766" s="16"/>
      <c r="N2766" s="16"/>
      <c r="O2766" s="12"/>
      <c r="P2766" s="12"/>
      <c r="Q2766" s="12"/>
      <c r="R2766" s="18" t="b">
        <v>0</v>
      </c>
      <c r="S2766" s="18" t="b">
        <v>0</v>
      </c>
      <c r="T2766" s="18" t="b">
        <v>0</v>
      </c>
      <c r="U2766" s="18" t="b">
        <v>0</v>
      </c>
    </row>
    <row r="2767" spans="1:21" ht="12.75">
      <c r="A2767" s="8"/>
      <c r="B2767" s="19"/>
      <c r="C2767" s="22"/>
      <c r="D2767" s="10"/>
      <c r="E2767" s="11"/>
      <c r="F2767" s="23"/>
      <c r="G2767" s="23"/>
      <c r="H2767" s="12"/>
      <c r="I2767" s="12"/>
      <c r="J2767" s="13"/>
      <c r="K2767" s="14"/>
      <c r="L2767" s="15"/>
      <c r="M2767" s="16"/>
      <c r="N2767" s="16"/>
      <c r="O2767" s="12"/>
      <c r="P2767" s="12"/>
      <c r="Q2767" s="12"/>
      <c r="R2767" s="18" t="b">
        <v>0</v>
      </c>
      <c r="S2767" s="18" t="b">
        <v>0</v>
      </c>
      <c r="T2767" s="18" t="b">
        <v>0</v>
      </c>
      <c r="U2767" s="18" t="b">
        <v>0</v>
      </c>
    </row>
    <row r="2768" spans="1:21" ht="12.75">
      <c r="A2768" s="8"/>
      <c r="B2768" s="19"/>
      <c r="C2768" s="22"/>
      <c r="D2768" s="10"/>
      <c r="E2768" s="11"/>
      <c r="F2768" s="23"/>
      <c r="G2768" s="23"/>
      <c r="H2768" s="12"/>
      <c r="I2768" s="12"/>
      <c r="J2768" s="13"/>
      <c r="K2768" s="14"/>
      <c r="L2768" s="15"/>
      <c r="M2768" s="16"/>
      <c r="N2768" s="16"/>
      <c r="O2768" s="12"/>
      <c r="P2768" s="12"/>
      <c r="Q2768" s="12"/>
      <c r="R2768" s="18" t="b">
        <v>0</v>
      </c>
      <c r="S2768" s="18" t="b">
        <v>0</v>
      </c>
      <c r="T2768" s="18" t="b">
        <v>0</v>
      </c>
      <c r="U2768" s="18" t="b">
        <v>0</v>
      </c>
    </row>
    <row r="2769" spans="1:21" ht="12.75">
      <c r="A2769" s="8"/>
      <c r="B2769" s="19"/>
      <c r="C2769" s="22"/>
      <c r="D2769" s="10"/>
      <c r="E2769" s="11"/>
      <c r="F2769" s="23"/>
      <c r="G2769" s="23"/>
      <c r="H2769" s="12"/>
      <c r="I2769" s="12"/>
      <c r="J2769" s="13"/>
      <c r="K2769" s="14"/>
      <c r="L2769" s="15"/>
      <c r="M2769" s="16"/>
      <c r="N2769" s="16"/>
      <c r="O2769" s="12"/>
      <c r="P2769" s="12"/>
      <c r="Q2769" s="12"/>
      <c r="R2769" s="18" t="b">
        <v>0</v>
      </c>
      <c r="S2769" s="18" t="b">
        <v>0</v>
      </c>
      <c r="T2769" s="18" t="b">
        <v>0</v>
      </c>
      <c r="U2769" s="18" t="b">
        <v>0</v>
      </c>
    </row>
    <row r="2770" spans="1:21" ht="12.75">
      <c r="A2770" s="8"/>
      <c r="B2770" s="19"/>
      <c r="C2770" s="22"/>
      <c r="D2770" s="10"/>
      <c r="E2770" s="11"/>
      <c r="F2770" s="23"/>
      <c r="G2770" s="23"/>
      <c r="H2770" s="12"/>
      <c r="I2770" s="12"/>
      <c r="J2770" s="13"/>
      <c r="K2770" s="14"/>
      <c r="L2770" s="15"/>
      <c r="M2770" s="16"/>
      <c r="N2770" s="16"/>
      <c r="O2770" s="12"/>
      <c r="P2770" s="12"/>
      <c r="Q2770" s="12"/>
      <c r="R2770" s="18" t="b">
        <v>0</v>
      </c>
      <c r="S2770" s="18" t="b">
        <v>0</v>
      </c>
      <c r="T2770" s="18" t="b">
        <v>0</v>
      </c>
      <c r="U2770" s="18" t="b">
        <v>0</v>
      </c>
    </row>
    <row r="2771" spans="1:21" ht="12.75">
      <c r="A2771" s="8"/>
      <c r="B2771" s="19"/>
      <c r="C2771" s="22"/>
      <c r="D2771" s="10"/>
      <c r="E2771" s="11"/>
      <c r="F2771" s="23"/>
      <c r="G2771" s="23"/>
      <c r="H2771" s="12"/>
      <c r="I2771" s="12"/>
      <c r="J2771" s="13"/>
      <c r="K2771" s="14"/>
      <c r="L2771" s="15"/>
      <c r="M2771" s="16"/>
      <c r="N2771" s="16"/>
      <c r="O2771" s="12"/>
      <c r="P2771" s="12"/>
      <c r="Q2771" s="12"/>
      <c r="R2771" s="18" t="b">
        <v>0</v>
      </c>
      <c r="S2771" s="18" t="b">
        <v>0</v>
      </c>
      <c r="T2771" s="18" t="b">
        <v>0</v>
      </c>
      <c r="U2771" s="18" t="b">
        <v>0</v>
      </c>
    </row>
    <row r="2772" spans="1:21" ht="12.75">
      <c r="A2772" s="8"/>
      <c r="B2772" s="19"/>
      <c r="C2772" s="22"/>
      <c r="D2772" s="10"/>
      <c r="E2772" s="11"/>
      <c r="F2772" s="23"/>
      <c r="G2772" s="23"/>
      <c r="H2772" s="12"/>
      <c r="I2772" s="12"/>
      <c r="J2772" s="13"/>
      <c r="K2772" s="14"/>
      <c r="L2772" s="15"/>
      <c r="M2772" s="16"/>
      <c r="N2772" s="16"/>
      <c r="O2772" s="12"/>
      <c r="P2772" s="12"/>
      <c r="Q2772" s="12"/>
      <c r="R2772" s="18" t="b">
        <v>0</v>
      </c>
      <c r="S2772" s="18" t="b">
        <v>0</v>
      </c>
      <c r="T2772" s="18" t="b">
        <v>0</v>
      </c>
      <c r="U2772" s="18" t="b">
        <v>0</v>
      </c>
    </row>
    <row r="2773" spans="1:21" ht="12.75">
      <c r="A2773" s="8"/>
      <c r="B2773" s="19"/>
      <c r="C2773" s="22"/>
      <c r="D2773" s="10"/>
      <c r="E2773" s="11"/>
      <c r="F2773" s="23"/>
      <c r="G2773" s="23"/>
      <c r="H2773" s="12"/>
      <c r="I2773" s="12"/>
      <c r="J2773" s="13"/>
      <c r="K2773" s="14"/>
      <c r="L2773" s="15"/>
      <c r="M2773" s="16"/>
      <c r="N2773" s="16"/>
      <c r="O2773" s="12"/>
      <c r="P2773" s="12"/>
      <c r="Q2773" s="12"/>
      <c r="R2773" s="18" t="b">
        <v>0</v>
      </c>
      <c r="S2773" s="18" t="b">
        <v>0</v>
      </c>
      <c r="T2773" s="18" t="b">
        <v>0</v>
      </c>
      <c r="U2773" s="18" t="b">
        <v>0</v>
      </c>
    </row>
    <row r="2774" spans="1:21" ht="12.75">
      <c r="A2774" s="8"/>
      <c r="B2774" s="19"/>
      <c r="C2774" s="22"/>
      <c r="D2774" s="10"/>
      <c r="E2774" s="11"/>
      <c r="F2774" s="23"/>
      <c r="G2774" s="23"/>
      <c r="H2774" s="12"/>
      <c r="I2774" s="12"/>
      <c r="J2774" s="13"/>
      <c r="K2774" s="14"/>
      <c r="L2774" s="15"/>
      <c r="M2774" s="16"/>
      <c r="N2774" s="16"/>
      <c r="O2774" s="12"/>
      <c r="P2774" s="12"/>
      <c r="Q2774" s="12"/>
      <c r="R2774" s="18" t="b">
        <v>0</v>
      </c>
      <c r="S2774" s="18" t="b">
        <v>0</v>
      </c>
      <c r="T2774" s="18" t="b">
        <v>0</v>
      </c>
      <c r="U2774" s="18" t="b">
        <v>0</v>
      </c>
    </row>
    <row r="2775" spans="1:21" ht="12.75">
      <c r="A2775" s="8"/>
      <c r="B2775" s="19"/>
      <c r="C2775" s="22"/>
      <c r="D2775" s="10"/>
      <c r="E2775" s="11"/>
      <c r="F2775" s="23"/>
      <c r="G2775" s="23"/>
      <c r="H2775" s="12"/>
      <c r="I2775" s="12"/>
      <c r="J2775" s="13"/>
      <c r="K2775" s="14"/>
      <c r="L2775" s="15"/>
      <c r="M2775" s="16"/>
      <c r="N2775" s="16"/>
      <c r="O2775" s="12"/>
      <c r="P2775" s="12"/>
      <c r="Q2775" s="12"/>
      <c r="R2775" s="18" t="b">
        <v>0</v>
      </c>
      <c r="S2775" s="18" t="b">
        <v>0</v>
      </c>
      <c r="T2775" s="18" t="b">
        <v>0</v>
      </c>
      <c r="U2775" s="18" t="b">
        <v>0</v>
      </c>
    </row>
    <row r="2776" spans="1:21" ht="12.75">
      <c r="A2776" s="8"/>
      <c r="B2776" s="19"/>
      <c r="C2776" s="22"/>
      <c r="D2776" s="10"/>
      <c r="E2776" s="11"/>
      <c r="F2776" s="23"/>
      <c r="G2776" s="23"/>
      <c r="H2776" s="12"/>
      <c r="I2776" s="12"/>
      <c r="J2776" s="13"/>
      <c r="K2776" s="14"/>
      <c r="L2776" s="15"/>
      <c r="M2776" s="16"/>
      <c r="N2776" s="16"/>
      <c r="O2776" s="12"/>
      <c r="P2776" s="12"/>
      <c r="Q2776" s="12"/>
      <c r="R2776" s="18" t="b">
        <v>0</v>
      </c>
      <c r="S2776" s="18" t="b">
        <v>0</v>
      </c>
      <c r="T2776" s="18" t="b">
        <v>0</v>
      </c>
      <c r="U2776" s="18" t="b">
        <v>0</v>
      </c>
    </row>
    <row r="2777" spans="1:21" ht="12.75">
      <c r="A2777" s="8"/>
      <c r="B2777" s="19"/>
      <c r="C2777" s="22"/>
      <c r="D2777" s="10"/>
      <c r="E2777" s="11"/>
      <c r="F2777" s="23"/>
      <c r="G2777" s="23"/>
      <c r="H2777" s="12"/>
      <c r="I2777" s="12"/>
      <c r="J2777" s="13"/>
      <c r="K2777" s="14"/>
      <c r="L2777" s="15"/>
      <c r="M2777" s="16"/>
      <c r="N2777" s="16"/>
      <c r="O2777" s="12"/>
      <c r="P2777" s="12"/>
      <c r="Q2777" s="12"/>
      <c r="R2777" s="18" t="b">
        <v>0</v>
      </c>
      <c r="S2777" s="18" t="b">
        <v>0</v>
      </c>
      <c r="T2777" s="18" t="b">
        <v>0</v>
      </c>
      <c r="U2777" s="18" t="b">
        <v>0</v>
      </c>
    </row>
    <row r="2778" spans="1:21" ht="12.75">
      <c r="A2778" s="8"/>
      <c r="B2778" s="19"/>
      <c r="C2778" s="22"/>
      <c r="D2778" s="10"/>
      <c r="E2778" s="11"/>
      <c r="F2778" s="23"/>
      <c r="G2778" s="23"/>
      <c r="H2778" s="12"/>
      <c r="I2778" s="12"/>
      <c r="J2778" s="13"/>
      <c r="K2778" s="14"/>
      <c r="L2778" s="15"/>
      <c r="M2778" s="16"/>
      <c r="N2778" s="16"/>
      <c r="O2778" s="12"/>
      <c r="P2778" s="12"/>
      <c r="Q2778" s="12"/>
      <c r="R2778" s="18" t="b">
        <v>0</v>
      </c>
      <c r="S2778" s="18" t="b">
        <v>0</v>
      </c>
      <c r="T2778" s="18" t="b">
        <v>0</v>
      </c>
      <c r="U2778" s="18" t="b">
        <v>0</v>
      </c>
    </row>
    <row r="2779" spans="1:21" ht="12.75">
      <c r="A2779" s="8"/>
      <c r="B2779" s="19"/>
      <c r="C2779" s="22"/>
      <c r="D2779" s="10"/>
      <c r="E2779" s="11"/>
      <c r="F2779" s="23"/>
      <c r="G2779" s="23"/>
      <c r="H2779" s="12"/>
      <c r="I2779" s="12"/>
      <c r="J2779" s="13"/>
      <c r="K2779" s="14"/>
      <c r="L2779" s="15"/>
      <c r="M2779" s="16"/>
      <c r="N2779" s="16"/>
      <c r="O2779" s="12"/>
      <c r="P2779" s="12"/>
      <c r="Q2779" s="12"/>
      <c r="R2779" s="18" t="b">
        <v>0</v>
      </c>
      <c r="S2779" s="18" t="b">
        <v>0</v>
      </c>
      <c r="T2779" s="18" t="b">
        <v>0</v>
      </c>
      <c r="U2779" s="18" t="b">
        <v>0</v>
      </c>
    </row>
    <row r="2780" spans="1:21" ht="12.75">
      <c r="A2780" s="8"/>
      <c r="B2780" s="19"/>
      <c r="C2780" s="22"/>
      <c r="D2780" s="10"/>
      <c r="E2780" s="11"/>
      <c r="F2780" s="23"/>
      <c r="G2780" s="23"/>
      <c r="H2780" s="12"/>
      <c r="I2780" s="12"/>
      <c r="J2780" s="13"/>
      <c r="K2780" s="14"/>
      <c r="L2780" s="15"/>
      <c r="M2780" s="16"/>
      <c r="N2780" s="16"/>
      <c r="O2780" s="12"/>
      <c r="P2780" s="12"/>
      <c r="Q2780" s="12"/>
      <c r="R2780" s="18" t="b">
        <v>0</v>
      </c>
      <c r="S2780" s="18" t="b">
        <v>0</v>
      </c>
      <c r="T2780" s="18" t="b">
        <v>0</v>
      </c>
      <c r="U2780" s="18" t="b">
        <v>0</v>
      </c>
    </row>
    <row r="2781" spans="1:21" ht="12.75">
      <c r="A2781" s="8"/>
      <c r="B2781" s="19"/>
      <c r="C2781" s="22"/>
      <c r="D2781" s="10"/>
      <c r="E2781" s="11"/>
      <c r="F2781" s="23"/>
      <c r="G2781" s="23"/>
      <c r="H2781" s="12"/>
      <c r="I2781" s="12"/>
      <c r="J2781" s="13"/>
      <c r="K2781" s="14"/>
      <c r="L2781" s="15"/>
      <c r="M2781" s="16"/>
      <c r="N2781" s="16"/>
      <c r="O2781" s="12"/>
      <c r="P2781" s="12"/>
      <c r="Q2781" s="12"/>
      <c r="R2781" s="18" t="b">
        <v>0</v>
      </c>
      <c r="S2781" s="18" t="b">
        <v>0</v>
      </c>
      <c r="T2781" s="18" t="b">
        <v>0</v>
      </c>
      <c r="U2781" s="18" t="b">
        <v>0</v>
      </c>
    </row>
    <row r="2782" spans="1:21" ht="12.75">
      <c r="A2782" s="8"/>
      <c r="B2782" s="19"/>
      <c r="C2782" s="22"/>
      <c r="D2782" s="10"/>
      <c r="E2782" s="11"/>
      <c r="F2782" s="23"/>
      <c r="G2782" s="23"/>
      <c r="H2782" s="12"/>
      <c r="I2782" s="12"/>
      <c r="J2782" s="13"/>
      <c r="K2782" s="14"/>
      <c r="L2782" s="15"/>
      <c r="M2782" s="16"/>
      <c r="N2782" s="16"/>
      <c r="O2782" s="12"/>
      <c r="P2782" s="12"/>
      <c r="Q2782" s="12"/>
      <c r="R2782" s="18" t="b">
        <v>0</v>
      </c>
      <c r="S2782" s="18" t="b">
        <v>0</v>
      </c>
      <c r="T2782" s="18" t="b">
        <v>0</v>
      </c>
      <c r="U2782" s="18" t="b">
        <v>0</v>
      </c>
    </row>
    <row r="2783" spans="1:21" ht="12.75">
      <c r="A2783" s="8"/>
      <c r="B2783" s="19"/>
      <c r="C2783" s="22"/>
      <c r="D2783" s="10"/>
      <c r="E2783" s="11"/>
      <c r="F2783" s="23"/>
      <c r="G2783" s="23"/>
      <c r="H2783" s="12"/>
      <c r="I2783" s="12"/>
      <c r="J2783" s="13"/>
      <c r="K2783" s="14"/>
      <c r="L2783" s="15"/>
      <c r="M2783" s="16"/>
      <c r="N2783" s="16"/>
      <c r="O2783" s="12"/>
      <c r="P2783" s="12"/>
      <c r="Q2783" s="12"/>
      <c r="R2783" s="18" t="b">
        <v>0</v>
      </c>
      <c r="S2783" s="18" t="b">
        <v>0</v>
      </c>
      <c r="T2783" s="18" t="b">
        <v>0</v>
      </c>
      <c r="U2783" s="18" t="b">
        <v>0</v>
      </c>
    </row>
    <row r="2784" spans="1:21" ht="12.75">
      <c r="A2784" s="8"/>
      <c r="B2784" s="19"/>
      <c r="C2784" s="22"/>
      <c r="D2784" s="10"/>
      <c r="E2784" s="11"/>
      <c r="F2784" s="23"/>
      <c r="G2784" s="23"/>
      <c r="H2784" s="12"/>
      <c r="I2784" s="12"/>
      <c r="J2784" s="13"/>
      <c r="K2784" s="14"/>
      <c r="L2784" s="15"/>
      <c r="M2784" s="16"/>
      <c r="N2784" s="16"/>
      <c r="O2784" s="12"/>
      <c r="P2784" s="12"/>
      <c r="Q2784" s="12"/>
      <c r="R2784" s="18" t="b">
        <v>0</v>
      </c>
      <c r="S2784" s="18" t="b">
        <v>0</v>
      </c>
      <c r="T2784" s="18" t="b">
        <v>0</v>
      </c>
      <c r="U2784" s="18" t="b">
        <v>0</v>
      </c>
    </row>
    <row r="2785" spans="1:21" ht="12.75">
      <c r="A2785" s="8"/>
      <c r="B2785" s="19"/>
      <c r="C2785" s="22"/>
      <c r="D2785" s="10"/>
      <c r="E2785" s="11"/>
      <c r="F2785" s="23"/>
      <c r="G2785" s="23"/>
      <c r="H2785" s="12"/>
      <c r="I2785" s="12"/>
      <c r="J2785" s="13"/>
      <c r="K2785" s="14"/>
      <c r="L2785" s="15"/>
      <c r="M2785" s="16"/>
      <c r="N2785" s="16"/>
      <c r="O2785" s="12"/>
      <c r="P2785" s="12"/>
      <c r="Q2785" s="12"/>
      <c r="R2785" s="18" t="b">
        <v>0</v>
      </c>
      <c r="S2785" s="18" t="b">
        <v>0</v>
      </c>
      <c r="T2785" s="18" t="b">
        <v>0</v>
      </c>
      <c r="U2785" s="18" t="b">
        <v>0</v>
      </c>
    </row>
    <row r="2786" spans="1:21" ht="12.75">
      <c r="A2786" s="8"/>
      <c r="B2786" s="19"/>
      <c r="C2786" s="22"/>
      <c r="D2786" s="10"/>
      <c r="E2786" s="11"/>
      <c r="F2786" s="23"/>
      <c r="G2786" s="23"/>
      <c r="H2786" s="12"/>
      <c r="I2786" s="12"/>
      <c r="J2786" s="13"/>
      <c r="K2786" s="14"/>
      <c r="L2786" s="15"/>
      <c r="M2786" s="16"/>
      <c r="N2786" s="16"/>
      <c r="O2786" s="12"/>
      <c r="P2786" s="12"/>
      <c r="Q2786" s="12"/>
      <c r="R2786" s="18" t="b">
        <v>0</v>
      </c>
      <c r="S2786" s="18" t="b">
        <v>0</v>
      </c>
      <c r="T2786" s="18" t="b">
        <v>0</v>
      </c>
      <c r="U2786" s="18" t="b">
        <v>0</v>
      </c>
    </row>
    <row r="2787" spans="1:21" ht="12.75">
      <c r="A2787" s="8"/>
      <c r="B2787" s="19"/>
      <c r="C2787" s="22"/>
      <c r="D2787" s="10"/>
      <c r="E2787" s="11"/>
      <c r="F2787" s="23"/>
      <c r="G2787" s="23"/>
      <c r="H2787" s="12"/>
      <c r="I2787" s="12"/>
      <c r="J2787" s="13"/>
      <c r="K2787" s="14"/>
      <c r="L2787" s="15"/>
      <c r="M2787" s="16"/>
      <c r="N2787" s="16"/>
      <c r="O2787" s="12"/>
      <c r="P2787" s="12"/>
      <c r="Q2787" s="12"/>
      <c r="R2787" s="18" t="b">
        <v>0</v>
      </c>
      <c r="S2787" s="18" t="b">
        <v>0</v>
      </c>
      <c r="T2787" s="18" t="b">
        <v>0</v>
      </c>
      <c r="U2787" s="18" t="b">
        <v>0</v>
      </c>
    </row>
    <row r="2788" spans="1:21" ht="12.75">
      <c r="A2788" s="8"/>
      <c r="B2788" s="19"/>
      <c r="C2788" s="22"/>
      <c r="D2788" s="10"/>
      <c r="E2788" s="11"/>
      <c r="F2788" s="23"/>
      <c r="G2788" s="23"/>
      <c r="H2788" s="12"/>
      <c r="I2788" s="12"/>
      <c r="J2788" s="13"/>
      <c r="K2788" s="14"/>
      <c r="L2788" s="15"/>
      <c r="M2788" s="16"/>
      <c r="N2788" s="16"/>
      <c r="O2788" s="12"/>
      <c r="P2788" s="12"/>
      <c r="Q2788" s="12"/>
      <c r="R2788" s="18" t="b">
        <v>0</v>
      </c>
      <c r="S2788" s="18" t="b">
        <v>0</v>
      </c>
      <c r="T2788" s="18" t="b">
        <v>0</v>
      </c>
      <c r="U2788" s="18" t="b">
        <v>0</v>
      </c>
    </row>
    <row r="2789" spans="1:21" ht="12.75">
      <c r="A2789" s="8"/>
      <c r="B2789" s="19"/>
      <c r="C2789" s="22"/>
      <c r="D2789" s="10"/>
      <c r="E2789" s="11"/>
      <c r="F2789" s="23"/>
      <c r="G2789" s="23"/>
      <c r="H2789" s="12"/>
      <c r="I2789" s="12"/>
      <c r="J2789" s="13"/>
      <c r="K2789" s="14"/>
      <c r="L2789" s="15"/>
      <c r="M2789" s="16"/>
      <c r="N2789" s="16"/>
      <c r="O2789" s="12"/>
      <c r="P2789" s="12"/>
      <c r="Q2789" s="12"/>
      <c r="R2789" s="18" t="b">
        <v>0</v>
      </c>
      <c r="S2789" s="18" t="b">
        <v>0</v>
      </c>
      <c r="T2789" s="18" t="b">
        <v>0</v>
      </c>
      <c r="U2789" s="18" t="b">
        <v>0</v>
      </c>
    </row>
    <row r="2790" spans="1:21" ht="12.75">
      <c r="A2790" s="8"/>
      <c r="B2790" s="19"/>
      <c r="C2790" s="22"/>
      <c r="D2790" s="10"/>
      <c r="E2790" s="11"/>
      <c r="F2790" s="23"/>
      <c r="G2790" s="23"/>
      <c r="H2790" s="12"/>
      <c r="I2790" s="12"/>
      <c r="J2790" s="13"/>
      <c r="K2790" s="14"/>
      <c r="L2790" s="15"/>
      <c r="M2790" s="16"/>
      <c r="N2790" s="16"/>
      <c r="O2790" s="12"/>
      <c r="P2790" s="12"/>
      <c r="Q2790" s="12"/>
      <c r="R2790" s="18" t="b">
        <v>0</v>
      </c>
      <c r="S2790" s="18" t="b">
        <v>0</v>
      </c>
      <c r="T2790" s="18" t="b">
        <v>0</v>
      </c>
      <c r="U2790" s="18" t="b">
        <v>0</v>
      </c>
    </row>
    <row r="2791" spans="1:21" ht="12.75">
      <c r="A2791" s="8"/>
      <c r="B2791" s="19"/>
      <c r="C2791" s="22"/>
      <c r="D2791" s="10"/>
      <c r="E2791" s="11"/>
      <c r="F2791" s="23"/>
      <c r="G2791" s="23"/>
      <c r="H2791" s="12"/>
      <c r="I2791" s="12"/>
      <c r="J2791" s="13"/>
      <c r="K2791" s="14"/>
      <c r="L2791" s="15"/>
      <c r="M2791" s="16"/>
      <c r="N2791" s="16"/>
      <c r="O2791" s="12"/>
      <c r="P2791" s="12"/>
      <c r="Q2791" s="12"/>
      <c r="R2791" s="18" t="b">
        <v>0</v>
      </c>
      <c r="S2791" s="18" t="b">
        <v>0</v>
      </c>
      <c r="T2791" s="18" t="b">
        <v>0</v>
      </c>
      <c r="U2791" s="18" t="b">
        <v>0</v>
      </c>
    </row>
    <row r="2792" spans="1:21" ht="12.75">
      <c r="A2792" s="8"/>
      <c r="B2792" s="19"/>
      <c r="C2792" s="22"/>
      <c r="D2792" s="10"/>
      <c r="E2792" s="11"/>
      <c r="F2792" s="23"/>
      <c r="G2792" s="23"/>
      <c r="H2792" s="12"/>
      <c r="I2792" s="12"/>
      <c r="J2792" s="13"/>
      <c r="K2792" s="14"/>
      <c r="L2792" s="15"/>
      <c r="M2792" s="16"/>
      <c r="N2792" s="16"/>
      <c r="O2792" s="12"/>
      <c r="P2792" s="12"/>
      <c r="Q2792" s="12"/>
      <c r="R2792" s="18" t="b">
        <v>0</v>
      </c>
      <c r="S2792" s="18" t="b">
        <v>0</v>
      </c>
      <c r="T2792" s="18" t="b">
        <v>0</v>
      </c>
      <c r="U2792" s="18" t="b">
        <v>0</v>
      </c>
    </row>
    <row r="2793" spans="1:21" ht="12.75">
      <c r="A2793" s="8"/>
      <c r="B2793" s="19"/>
      <c r="C2793" s="22"/>
      <c r="D2793" s="10"/>
      <c r="E2793" s="11"/>
      <c r="F2793" s="23"/>
      <c r="G2793" s="23"/>
      <c r="H2793" s="12"/>
      <c r="I2793" s="12"/>
      <c r="J2793" s="13"/>
      <c r="K2793" s="14"/>
      <c r="L2793" s="15"/>
      <c r="M2793" s="16"/>
      <c r="N2793" s="16"/>
      <c r="O2793" s="12"/>
      <c r="P2793" s="12"/>
      <c r="Q2793" s="12"/>
      <c r="R2793" s="18" t="b">
        <v>0</v>
      </c>
      <c r="S2793" s="18" t="b">
        <v>0</v>
      </c>
      <c r="T2793" s="18" t="b">
        <v>0</v>
      </c>
      <c r="U2793" s="18" t="b">
        <v>0</v>
      </c>
    </row>
    <row r="2794" spans="1:21" ht="12.75">
      <c r="A2794" s="8"/>
      <c r="B2794" s="19"/>
      <c r="C2794" s="22"/>
      <c r="D2794" s="10"/>
      <c r="E2794" s="11"/>
      <c r="F2794" s="23"/>
      <c r="G2794" s="23"/>
      <c r="H2794" s="12"/>
      <c r="I2794" s="12"/>
      <c r="J2794" s="13"/>
      <c r="K2794" s="14"/>
      <c r="L2794" s="15"/>
      <c r="M2794" s="16"/>
      <c r="N2794" s="16"/>
      <c r="O2794" s="12"/>
      <c r="P2794" s="12"/>
      <c r="Q2794" s="12"/>
      <c r="R2794" s="18" t="b">
        <v>0</v>
      </c>
      <c r="S2794" s="18" t="b">
        <v>0</v>
      </c>
      <c r="T2794" s="18" t="b">
        <v>0</v>
      </c>
      <c r="U2794" s="18" t="b">
        <v>0</v>
      </c>
    </row>
    <row r="2795" spans="1:21" ht="12.75">
      <c r="A2795" s="8"/>
      <c r="B2795" s="19"/>
      <c r="C2795" s="22"/>
      <c r="D2795" s="10"/>
      <c r="E2795" s="11"/>
      <c r="F2795" s="23"/>
      <c r="G2795" s="23"/>
      <c r="H2795" s="12"/>
      <c r="I2795" s="12"/>
      <c r="J2795" s="13"/>
      <c r="K2795" s="14"/>
      <c r="L2795" s="15"/>
      <c r="M2795" s="16"/>
      <c r="N2795" s="16"/>
      <c r="O2795" s="12"/>
      <c r="P2795" s="12"/>
      <c r="Q2795" s="12"/>
      <c r="R2795" s="18" t="b">
        <v>0</v>
      </c>
      <c r="S2795" s="18" t="b">
        <v>0</v>
      </c>
      <c r="T2795" s="18" t="b">
        <v>0</v>
      </c>
      <c r="U2795" s="18" t="b">
        <v>0</v>
      </c>
    </row>
    <row r="2796" spans="1:21" ht="12.75">
      <c r="A2796" s="8"/>
      <c r="B2796" s="19"/>
      <c r="C2796" s="22"/>
      <c r="D2796" s="10"/>
      <c r="E2796" s="11"/>
      <c r="F2796" s="23"/>
      <c r="G2796" s="23"/>
      <c r="H2796" s="12"/>
      <c r="I2796" s="12"/>
      <c r="J2796" s="13"/>
      <c r="K2796" s="14"/>
      <c r="L2796" s="15"/>
      <c r="M2796" s="16"/>
      <c r="N2796" s="16"/>
      <c r="O2796" s="12"/>
      <c r="P2796" s="12"/>
      <c r="Q2796" s="12"/>
      <c r="R2796" s="18" t="b">
        <v>0</v>
      </c>
      <c r="S2796" s="18" t="b">
        <v>0</v>
      </c>
      <c r="T2796" s="18" t="b">
        <v>0</v>
      </c>
      <c r="U2796" s="18" t="b">
        <v>0</v>
      </c>
    </row>
    <row r="2797" spans="1:21" ht="12.75">
      <c r="A2797" s="8"/>
      <c r="B2797" s="19"/>
      <c r="C2797" s="22"/>
      <c r="D2797" s="10"/>
      <c r="E2797" s="11"/>
      <c r="F2797" s="23"/>
      <c r="G2797" s="23"/>
      <c r="H2797" s="12"/>
      <c r="I2797" s="12"/>
      <c r="J2797" s="13"/>
      <c r="K2797" s="14"/>
      <c r="L2797" s="15"/>
      <c r="M2797" s="16"/>
      <c r="N2797" s="16"/>
      <c r="O2797" s="12"/>
      <c r="P2797" s="12"/>
      <c r="Q2797" s="12"/>
      <c r="R2797" s="18" t="b">
        <v>0</v>
      </c>
      <c r="S2797" s="18" t="b">
        <v>0</v>
      </c>
      <c r="T2797" s="18" t="b">
        <v>0</v>
      </c>
      <c r="U2797" s="18" t="b">
        <v>0</v>
      </c>
    </row>
    <row r="2798" spans="1:21" ht="12.75">
      <c r="A2798" s="8"/>
      <c r="B2798" s="19"/>
      <c r="C2798" s="22"/>
      <c r="D2798" s="10"/>
      <c r="E2798" s="11"/>
      <c r="F2798" s="23"/>
      <c r="G2798" s="23"/>
      <c r="H2798" s="12"/>
      <c r="I2798" s="12"/>
      <c r="J2798" s="13"/>
      <c r="K2798" s="14"/>
      <c r="L2798" s="15"/>
      <c r="M2798" s="16"/>
      <c r="N2798" s="16"/>
      <c r="O2798" s="12"/>
      <c r="P2798" s="12"/>
      <c r="Q2798" s="12"/>
      <c r="R2798" s="18" t="b">
        <v>0</v>
      </c>
      <c r="S2798" s="18" t="b">
        <v>0</v>
      </c>
      <c r="T2798" s="18" t="b">
        <v>0</v>
      </c>
      <c r="U2798" s="18" t="b">
        <v>0</v>
      </c>
    </row>
    <row r="2799" spans="1:21" ht="12.75">
      <c r="A2799" s="8"/>
      <c r="B2799" s="19"/>
      <c r="C2799" s="22"/>
      <c r="D2799" s="10"/>
      <c r="E2799" s="11"/>
      <c r="F2799" s="23"/>
      <c r="G2799" s="23"/>
      <c r="H2799" s="12"/>
      <c r="I2799" s="12"/>
      <c r="J2799" s="13"/>
      <c r="K2799" s="14"/>
      <c r="L2799" s="15"/>
      <c r="M2799" s="16"/>
      <c r="N2799" s="16"/>
      <c r="O2799" s="12"/>
      <c r="P2799" s="12"/>
      <c r="Q2799" s="12"/>
      <c r="R2799" s="18" t="b">
        <v>0</v>
      </c>
      <c r="S2799" s="18" t="b">
        <v>0</v>
      </c>
      <c r="T2799" s="18" t="b">
        <v>0</v>
      </c>
      <c r="U2799" s="18" t="b">
        <v>0</v>
      </c>
    </row>
    <row r="2800" spans="1:21" ht="12.75">
      <c r="A2800" s="8"/>
      <c r="B2800" s="19"/>
      <c r="C2800" s="22"/>
      <c r="D2800" s="10"/>
      <c r="E2800" s="11"/>
      <c r="F2800" s="23"/>
      <c r="G2800" s="23"/>
      <c r="H2800" s="12"/>
      <c r="I2800" s="12"/>
      <c r="J2800" s="13"/>
      <c r="K2800" s="14"/>
      <c r="L2800" s="15"/>
      <c r="M2800" s="16"/>
      <c r="N2800" s="16"/>
      <c r="O2800" s="12"/>
      <c r="P2800" s="12"/>
      <c r="Q2800" s="12"/>
      <c r="R2800" s="18" t="b">
        <v>0</v>
      </c>
      <c r="S2800" s="18" t="b">
        <v>0</v>
      </c>
      <c r="T2800" s="18" t="b">
        <v>0</v>
      </c>
      <c r="U2800" s="18" t="b">
        <v>0</v>
      </c>
    </row>
    <row r="2801" spans="1:21" ht="12.75">
      <c r="A2801" s="8"/>
      <c r="B2801" s="19"/>
      <c r="C2801" s="22"/>
      <c r="D2801" s="10"/>
      <c r="E2801" s="11"/>
      <c r="F2801" s="23"/>
      <c r="G2801" s="23"/>
      <c r="H2801" s="12"/>
      <c r="I2801" s="12"/>
      <c r="J2801" s="13"/>
      <c r="K2801" s="14"/>
      <c r="L2801" s="15"/>
      <c r="M2801" s="16"/>
      <c r="N2801" s="16"/>
      <c r="O2801" s="12"/>
      <c r="P2801" s="12"/>
      <c r="Q2801" s="12"/>
      <c r="R2801" s="18" t="b">
        <v>0</v>
      </c>
      <c r="S2801" s="18" t="b">
        <v>0</v>
      </c>
      <c r="T2801" s="18" t="b">
        <v>0</v>
      </c>
      <c r="U2801" s="18" t="b">
        <v>0</v>
      </c>
    </row>
    <row r="2802" spans="1:21" ht="12.75">
      <c r="A2802" s="8"/>
      <c r="B2802" s="19"/>
      <c r="C2802" s="22"/>
      <c r="D2802" s="10"/>
      <c r="E2802" s="11"/>
      <c r="F2802" s="23"/>
      <c r="G2802" s="23"/>
      <c r="H2802" s="12"/>
      <c r="I2802" s="12"/>
      <c r="J2802" s="13"/>
      <c r="K2802" s="14"/>
      <c r="L2802" s="15"/>
      <c r="M2802" s="16"/>
      <c r="N2802" s="16"/>
      <c r="O2802" s="12"/>
      <c r="P2802" s="12"/>
      <c r="Q2802" s="12"/>
      <c r="R2802" s="18" t="b">
        <v>0</v>
      </c>
      <c r="S2802" s="18" t="b">
        <v>0</v>
      </c>
      <c r="T2802" s="18" t="b">
        <v>0</v>
      </c>
      <c r="U2802" s="18" t="b">
        <v>0</v>
      </c>
    </row>
    <row r="2803" spans="1:21" ht="12.75">
      <c r="A2803" s="8"/>
      <c r="B2803" s="19"/>
      <c r="C2803" s="22"/>
      <c r="D2803" s="10"/>
      <c r="E2803" s="11"/>
      <c r="F2803" s="23"/>
      <c r="G2803" s="23"/>
      <c r="H2803" s="12"/>
      <c r="I2803" s="12"/>
      <c r="J2803" s="13"/>
      <c r="K2803" s="14"/>
      <c r="L2803" s="15"/>
      <c r="M2803" s="16"/>
      <c r="N2803" s="16"/>
      <c r="O2803" s="12"/>
      <c r="P2803" s="12"/>
      <c r="Q2803" s="12"/>
      <c r="R2803" s="18" t="b">
        <v>0</v>
      </c>
      <c r="S2803" s="18" t="b">
        <v>0</v>
      </c>
      <c r="T2803" s="18" t="b">
        <v>0</v>
      </c>
      <c r="U2803" s="18" t="b">
        <v>0</v>
      </c>
    </row>
    <row r="2804" spans="1:21" ht="12.75">
      <c r="A2804" s="8"/>
      <c r="B2804" s="19"/>
      <c r="C2804" s="22"/>
      <c r="D2804" s="10"/>
      <c r="E2804" s="11"/>
      <c r="F2804" s="23"/>
      <c r="G2804" s="23"/>
      <c r="H2804" s="12"/>
      <c r="I2804" s="12"/>
      <c r="J2804" s="13"/>
      <c r="K2804" s="14"/>
      <c r="L2804" s="15"/>
      <c r="M2804" s="16"/>
      <c r="N2804" s="16"/>
      <c r="O2804" s="12"/>
      <c r="P2804" s="12"/>
      <c r="Q2804" s="12"/>
      <c r="R2804" s="18" t="b">
        <v>0</v>
      </c>
      <c r="S2804" s="18" t="b">
        <v>0</v>
      </c>
      <c r="T2804" s="18" t="b">
        <v>0</v>
      </c>
      <c r="U2804" s="18" t="b">
        <v>0</v>
      </c>
    </row>
    <row r="2805" spans="1:21" ht="12.75">
      <c r="A2805" s="8"/>
      <c r="B2805" s="19"/>
      <c r="C2805" s="22"/>
      <c r="D2805" s="10"/>
      <c r="E2805" s="11"/>
      <c r="F2805" s="23"/>
      <c r="G2805" s="23"/>
      <c r="H2805" s="12"/>
      <c r="I2805" s="12"/>
      <c r="J2805" s="13"/>
      <c r="K2805" s="14"/>
      <c r="L2805" s="15"/>
      <c r="M2805" s="16"/>
      <c r="N2805" s="16"/>
      <c r="O2805" s="12"/>
      <c r="P2805" s="12"/>
      <c r="Q2805" s="12"/>
      <c r="R2805" s="18" t="b">
        <v>0</v>
      </c>
      <c r="S2805" s="18" t="b">
        <v>0</v>
      </c>
      <c r="T2805" s="18" t="b">
        <v>0</v>
      </c>
      <c r="U2805" s="18" t="b">
        <v>0</v>
      </c>
    </row>
    <row r="2806" spans="1:21" ht="12.75">
      <c r="A2806" s="8"/>
      <c r="B2806" s="19"/>
      <c r="C2806" s="22"/>
      <c r="D2806" s="10"/>
      <c r="E2806" s="11"/>
      <c r="F2806" s="23"/>
      <c r="G2806" s="23"/>
      <c r="H2806" s="12"/>
      <c r="I2806" s="12"/>
      <c r="J2806" s="13"/>
      <c r="K2806" s="14"/>
      <c r="L2806" s="15"/>
      <c r="M2806" s="16"/>
      <c r="N2806" s="16"/>
      <c r="O2806" s="12"/>
      <c r="P2806" s="12"/>
      <c r="Q2806" s="12"/>
      <c r="R2806" s="18" t="b">
        <v>0</v>
      </c>
      <c r="S2806" s="18" t="b">
        <v>0</v>
      </c>
      <c r="T2806" s="18" t="b">
        <v>0</v>
      </c>
      <c r="U2806" s="18" t="b">
        <v>0</v>
      </c>
    </row>
    <row r="2807" spans="1:21" ht="12.75">
      <c r="A2807" s="8"/>
      <c r="B2807" s="19"/>
      <c r="C2807" s="22"/>
      <c r="D2807" s="10"/>
      <c r="E2807" s="11"/>
      <c r="F2807" s="23"/>
      <c r="G2807" s="23"/>
      <c r="H2807" s="12"/>
      <c r="I2807" s="12"/>
      <c r="J2807" s="13"/>
      <c r="K2807" s="14"/>
      <c r="L2807" s="15"/>
      <c r="M2807" s="16"/>
      <c r="N2807" s="16"/>
      <c r="O2807" s="12"/>
      <c r="P2807" s="12"/>
      <c r="Q2807" s="12"/>
      <c r="R2807" s="18" t="b">
        <v>0</v>
      </c>
      <c r="S2807" s="18" t="b">
        <v>0</v>
      </c>
      <c r="T2807" s="18" t="b">
        <v>0</v>
      </c>
      <c r="U2807" s="18" t="b">
        <v>0</v>
      </c>
    </row>
    <row r="2808" spans="1:21" ht="12.75">
      <c r="A2808" s="8"/>
      <c r="B2808" s="19"/>
      <c r="C2808" s="22"/>
      <c r="D2808" s="10"/>
      <c r="E2808" s="11"/>
      <c r="F2808" s="23"/>
      <c r="G2808" s="23"/>
      <c r="H2808" s="12"/>
      <c r="I2808" s="12"/>
      <c r="J2808" s="13"/>
      <c r="K2808" s="14"/>
      <c r="L2808" s="15"/>
      <c r="M2808" s="16"/>
      <c r="N2808" s="16"/>
      <c r="O2808" s="12"/>
      <c r="P2808" s="12"/>
      <c r="Q2808" s="12"/>
      <c r="R2808" s="18" t="b">
        <v>0</v>
      </c>
      <c r="S2808" s="18" t="b">
        <v>0</v>
      </c>
      <c r="T2808" s="18" t="b">
        <v>0</v>
      </c>
      <c r="U2808" s="18" t="b">
        <v>0</v>
      </c>
    </row>
    <row r="2809" spans="1:21" ht="12.75">
      <c r="A2809" s="8"/>
      <c r="B2809" s="19"/>
      <c r="C2809" s="22"/>
      <c r="D2809" s="10"/>
      <c r="E2809" s="11"/>
      <c r="F2809" s="23"/>
      <c r="G2809" s="23"/>
      <c r="H2809" s="12"/>
      <c r="I2809" s="12"/>
      <c r="J2809" s="13"/>
      <c r="K2809" s="14"/>
      <c r="L2809" s="15"/>
      <c r="M2809" s="16"/>
      <c r="N2809" s="16"/>
      <c r="O2809" s="12"/>
      <c r="P2809" s="12"/>
      <c r="Q2809" s="12"/>
      <c r="R2809" s="18" t="b">
        <v>0</v>
      </c>
      <c r="S2809" s="18" t="b">
        <v>0</v>
      </c>
      <c r="T2809" s="18" t="b">
        <v>0</v>
      </c>
      <c r="U2809" s="18" t="b">
        <v>0</v>
      </c>
    </row>
    <row r="2810" spans="1:21" ht="12.75">
      <c r="A2810" s="8"/>
      <c r="B2810" s="19"/>
      <c r="C2810" s="22"/>
      <c r="D2810" s="10"/>
      <c r="E2810" s="11"/>
      <c r="F2810" s="23"/>
      <c r="G2810" s="23"/>
      <c r="H2810" s="12"/>
      <c r="I2810" s="12"/>
      <c r="J2810" s="13"/>
      <c r="K2810" s="14"/>
      <c r="L2810" s="15"/>
      <c r="M2810" s="16"/>
      <c r="N2810" s="16"/>
      <c r="O2810" s="12"/>
      <c r="P2810" s="12"/>
      <c r="Q2810" s="12"/>
      <c r="R2810" s="18" t="b">
        <v>0</v>
      </c>
      <c r="S2810" s="18" t="b">
        <v>0</v>
      </c>
      <c r="T2810" s="18" t="b">
        <v>0</v>
      </c>
      <c r="U2810" s="18" t="b">
        <v>0</v>
      </c>
    </row>
    <row r="2811" spans="1:21" ht="12.75">
      <c r="A2811" s="8"/>
      <c r="B2811" s="19"/>
      <c r="C2811" s="22"/>
      <c r="D2811" s="10"/>
      <c r="E2811" s="11"/>
      <c r="F2811" s="23"/>
      <c r="G2811" s="23"/>
      <c r="H2811" s="12"/>
      <c r="I2811" s="12"/>
      <c r="J2811" s="13"/>
      <c r="K2811" s="14"/>
      <c r="L2811" s="15"/>
      <c r="M2811" s="16"/>
      <c r="N2811" s="16"/>
      <c r="O2811" s="12"/>
      <c r="P2811" s="12"/>
      <c r="Q2811" s="12"/>
      <c r="R2811" s="18" t="b">
        <v>0</v>
      </c>
      <c r="S2811" s="18" t="b">
        <v>0</v>
      </c>
      <c r="T2811" s="18" t="b">
        <v>0</v>
      </c>
      <c r="U2811" s="18" t="b">
        <v>0</v>
      </c>
    </row>
    <row r="2812" spans="1:21" ht="12.75">
      <c r="A2812" s="8"/>
      <c r="B2812" s="19"/>
      <c r="C2812" s="22"/>
      <c r="D2812" s="10"/>
      <c r="E2812" s="11"/>
      <c r="F2812" s="23"/>
      <c r="G2812" s="23"/>
      <c r="H2812" s="12"/>
      <c r="I2812" s="12"/>
      <c r="J2812" s="13"/>
      <c r="K2812" s="14"/>
      <c r="L2812" s="15"/>
      <c r="M2812" s="16"/>
      <c r="N2812" s="16"/>
      <c r="O2812" s="12"/>
      <c r="P2812" s="12"/>
      <c r="Q2812" s="12"/>
      <c r="R2812" s="18" t="b">
        <v>0</v>
      </c>
      <c r="S2812" s="18" t="b">
        <v>0</v>
      </c>
      <c r="T2812" s="18" t="b">
        <v>0</v>
      </c>
      <c r="U2812" s="18" t="b">
        <v>0</v>
      </c>
    </row>
    <row r="2813" spans="1:21" ht="12.75">
      <c r="A2813" s="8"/>
      <c r="B2813" s="19"/>
      <c r="C2813" s="22"/>
      <c r="D2813" s="10"/>
      <c r="E2813" s="11"/>
      <c r="F2813" s="23"/>
      <c r="G2813" s="23"/>
      <c r="H2813" s="12"/>
      <c r="I2813" s="12"/>
      <c r="J2813" s="13"/>
      <c r="K2813" s="14"/>
      <c r="L2813" s="15"/>
      <c r="M2813" s="16"/>
      <c r="N2813" s="16"/>
      <c r="O2813" s="12"/>
      <c r="P2813" s="12"/>
      <c r="Q2813" s="12"/>
      <c r="R2813" s="18" t="b">
        <v>0</v>
      </c>
      <c r="S2813" s="18" t="b">
        <v>0</v>
      </c>
      <c r="T2813" s="18" t="b">
        <v>0</v>
      </c>
      <c r="U2813" s="18" t="b">
        <v>0</v>
      </c>
    </row>
    <row r="2814" spans="1:21" ht="12.75">
      <c r="A2814" s="8"/>
      <c r="B2814" s="19"/>
      <c r="C2814" s="22"/>
      <c r="D2814" s="10"/>
      <c r="E2814" s="11"/>
      <c r="F2814" s="23"/>
      <c r="G2814" s="23"/>
      <c r="H2814" s="12"/>
      <c r="I2814" s="12"/>
      <c r="J2814" s="13"/>
      <c r="K2814" s="14"/>
      <c r="L2814" s="15"/>
      <c r="M2814" s="16"/>
      <c r="N2814" s="16"/>
      <c r="O2814" s="12"/>
      <c r="P2814" s="12"/>
      <c r="Q2814" s="12"/>
      <c r="R2814" s="18" t="b">
        <v>0</v>
      </c>
      <c r="S2814" s="18" t="b">
        <v>0</v>
      </c>
      <c r="T2814" s="18" t="b">
        <v>0</v>
      </c>
      <c r="U2814" s="18" t="b">
        <v>0</v>
      </c>
    </row>
    <row r="2815" spans="1:21" ht="12.75">
      <c r="A2815" s="8"/>
      <c r="B2815" s="19"/>
      <c r="C2815" s="22"/>
      <c r="D2815" s="10"/>
      <c r="E2815" s="11"/>
      <c r="F2815" s="23"/>
      <c r="G2815" s="23"/>
      <c r="H2815" s="12"/>
      <c r="I2815" s="12"/>
      <c r="J2815" s="13"/>
      <c r="K2815" s="14"/>
      <c r="L2815" s="15"/>
      <c r="M2815" s="16"/>
      <c r="N2815" s="16"/>
      <c r="O2815" s="12"/>
      <c r="P2815" s="12"/>
      <c r="Q2815" s="12"/>
      <c r="R2815" s="18" t="b">
        <v>0</v>
      </c>
      <c r="S2815" s="18" t="b">
        <v>0</v>
      </c>
      <c r="T2815" s="18" t="b">
        <v>0</v>
      </c>
      <c r="U2815" s="18" t="b">
        <v>0</v>
      </c>
    </row>
    <row r="2816" spans="1:21" ht="12.75">
      <c r="A2816" s="8"/>
      <c r="B2816" s="19"/>
      <c r="C2816" s="22"/>
      <c r="D2816" s="10"/>
      <c r="E2816" s="11"/>
      <c r="F2816" s="23"/>
      <c r="G2816" s="23"/>
      <c r="H2816" s="12"/>
      <c r="I2816" s="12"/>
      <c r="J2816" s="13"/>
      <c r="K2816" s="14"/>
      <c r="L2816" s="15"/>
      <c r="M2816" s="16"/>
      <c r="N2816" s="16"/>
      <c r="O2816" s="12"/>
      <c r="P2816" s="12"/>
      <c r="Q2816" s="12"/>
      <c r="R2816" s="18" t="b">
        <v>0</v>
      </c>
      <c r="S2816" s="18" t="b">
        <v>0</v>
      </c>
      <c r="T2816" s="18" t="b">
        <v>0</v>
      </c>
      <c r="U2816" s="18" t="b">
        <v>0</v>
      </c>
    </row>
    <row r="2817" spans="1:21" ht="12.75">
      <c r="A2817" s="8"/>
      <c r="B2817" s="19"/>
      <c r="C2817" s="22"/>
      <c r="D2817" s="10"/>
      <c r="E2817" s="11"/>
      <c r="F2817" s="23"/>
      <c r="G2817" s="23"/>
      <c r="H2817" s="12"/>
      <c r="I2817" s="12"/>
      <c r="J2817" s="13"/>
      <c r="K2817" s="14"/>
      <c r="L2817" s="15"/>
      <c r="M2817" s="16"/>
      <c r="N2817" s="16"/>
      <c r="O2817" s="12"/>
      <c r="P2817" s="12"/>
      <c r="Q2817" s="12"/>
      <c r="R2817" s="18" t="b">
        <v>0</v>
      </c>
      <c r="S2817" s="18" t="b">
        <v>0</v>
      </c>
      <c r="T2817" s="18" t="b">
        <v>0</v>
      </c>
      <c r="U2817" s="18" t="b">
        <v>0</v>
      </c>
    </row>
    <row r="2818" spans="1:21" ht="12.75">
      <c r="A2818" s="8"/>
      <c r="B2818" s="19"/>
      <c r="C2818" s="22"/>
      <c r="D2818" s="10"/>
      <c r="E2818" s="11"/>
      <c r="F2818" s="23"/>
      <c r="G2818" s="23"/>
      <c r="H2818" s="12"/>
      <c r="I2818" s="12"/>
      <c r="J2818" s="13"/>
      <c r="K2818" s="14"/>
      <c r="L2818" s="15"/>
      <c r="M2818" s="16"/>
      <c r="N2818" s="16"/>
      <c r="O2818" s="12"/>
      <c r="P2818" s="12"/>
      <c r="Q2818" s="12"/>
      <c r="R2818" s="18" t="b">
        <v>0</v>
      </c>
      <c r="S2818" s="18" t="b">
        <v>0</v>
      </c>
      <c r="T2818" s="18" t="b">
        <v>0</v>
      </c>
      <c r="U2818" s="18" t="b">
        <v>0</v>
      </c>
    </row>
    <row r="2819" spans="1:21" ht="12.75">
      <c r="A2819" s="8"/>
      <c r="B2819" s="19"/>
      <c r="C2819" s="22"/>
      <c r="D2819" s="10"/>
      <c r="E2819" s="11"/>
      <c r="F2819" s="23"/>
      <c r="G2819" s="23"/>
      <c r="H2819" s="12"/>
      <c r="I2819" s="12"/>
      <c r="J2819" s="13"/>
      <c r="K2819" s="14"/>
      <c r="L2819" s="15"/>
      <c r="M2819" s="16"/>
      <c r="N2819" s="16"/>
      <c r="O2819" s="12"/>
      <c r="P2819" s="12"/>
      <c r="Q2819" s="12"/>
      <c r="R2819" s="18" t="b">
        <v>0</v>
      </c>
      <c r="S2819" s="18" t="b">
        <v>0</v>
      </c>
      <c r="T2819" s="18" t="b">
        <v>0</v>
      </c>
      <c r="U2819" s="18" t="b">
        <v>0</v>
      </c>
    </row>
    <row r="2820" spans="1:21" ht="12.75">
      <c r="A2820" s="8"/>
      <c r="B2820" s="19"/>
      <c r="C2820" s="22"/>
      <c r="D2820" s="10"/>
      <c r="E2820" s="11"/>
      <c r="F2820" s="23"/>
      <c r="G2820" s="23"/>
      <c r="H2820" s="12"/>
      <c r="I2820" s="12"/>
      <c r="J2820" s="13"/>
      <c r="K2820" s="14"/>
      <c r="L2820" s="15"/>
      <c r="M2820" s="16"/>
      <c r="N2820" s="16"/>
      <c r="O2820" s="12"/>
      <c r="P2820" s="12"/>
      <c r="Q2820" s="12"/>
      <c r="R2820" s="18" t="b">
        <v>0</v>
      </c>
      <c r="S2820" s="18" t="b">
        <v>0</v>
      </c>
      <c r="T2820" s="18" t="b">
        <v>0</v>
      </c>
      <c r="U2820" s="18" t="b">
        <v>0</v>
      </c>
    </row>
    <row r="2821" spans="1:21" ht="12.75">
      <c r="A2821" s="8"/>
      <c r="B2821" s="19"/>
      <c r="C2821" s="22"/>
      <c r="D2821" s="10"/>
      <c r="E2821" s="11"/>
      <c r="F2821" s="23"/>
      <c r="G2821" s="23"/>
      <c r="H2821" s="12"/>
      <c r="I2821" s="12"/>
      <c r="J2821" s="13"/>
      <c r="K2821" s="14"/>
      <c r="L2821" s="15"/>
      <c r="M2821" s="16"/>
      <c r="N2821" s="16"/>
      <c r="O2821" s="12"/>
      <c r="P2821" s="12"/>
      <c r="Q2821" s="12"/>
      <c r="R2821" s="18" t="b">
        <v>0</v>
      </c>
      <c r="S2821" s="18" t="b">
        <v>0</v>
      </c>
      <c r="T2821" s="18" t="b">
        <v>0</v>
      </c>
      <c r="U2821" s="18" t="b">
        <v>0</v>
      </c>
    </row>
    <row r="2822" spans="1:21" ht="12.75">
      <c r="A2822" s="8"/>
      <c r="B2822" s="19"/>
      <c r="C2822" s="22"/>
      <c r="D2822" s="10"/>
      <c r="E2822" s="11"/>
      <c r="F2822" s="23"/>
      <c r="G2822" s="23"/>
      <c r="H2822" s="12"/>
      <c r="I2822" s="12"/>
      <c r="J2822" s="13"/>
      <c r="K2822" s="14"/>
      <c r="L2822" s="15"/>
      <c r="M2822" s="16"/>
      <c r="N2822" s="16"/>
      <c r="O2822" s="12"/>
      <c r="P2822" s="12"/>
      <c r="Q2822" s="12"/>
      <c r="R2822" s="18" t="b">
        <v>0</v>
      </c>
      <c r="S2822" s="18" t="b">
        <v>0</v>
      </c>
      <c r="T2822" s="18" t="b">
        <v>0</v>
      </c>
      <c r="U2822" s="18" t="b">
        <v>0</v>
      </c>
    </row>
    <row r="2823" spans="1:21" ht="12.75">
      <c r="A2823" s="8"/>
      <c r="B2823" s="19"/>
      <c r="C2823" s="22"/>
      <c r="D2823" s="10"/>
      <c r="E2823" s="11"/>
      <c r="F2823" s="23"/>
      <c r="G2823" s="23"/>
      <c r="H2823" s="12"/>
      <c r="I2823" s="12"/>
      <c r="J2823" s="13"/>
      <c r="K2823" s="14"/>
      <c r="L2823" s="15"/>
      <c r="M2823" s="16"/>
      <c r="N2823" s="16"/>
      <c r="O2823" s="12"/>
      <c r="P2823" s="12"/>
      <c r="Q2823" s="12"/>
      <c r="R2823" s="18" t="b">
        <v>0</v>
      </c>
      <c r="S2823" s="18" t="b">
        <v>0</v>
      </c>
      <c r="T2823" s="18" t="b">
        <v>0</v>
      </c>
      <c r="U2823" s="18" t="b">
        <v>0</v>
      </c>
    </row>
    <row r="2824" spans="1:21" ht="12.75">
      <c r="A2824" s="8"/>
      <c r="B2824" s="19"/>
      <c r="C2824" s="22"/>
      <c r="D2824" s="10"/>
      <c r="E2824" s="11"/>
      <c r="F2824" s="23"/>
      <c r="G2824" s="23"/>
      <c r="H2824" s="12"/>
      <c r="I2824" s="12"/>
      <c r="J2824" s="13"/>
      <c r="K2824" s="14"/>
      <c r="L2824" s="15"/>
      <c r="M2824" s="16"/>
      <c r="N2824" s="16"/>
      <c r="O2824" s="12"/>
      <c r="P2824" s="12"/>
      <c r="Q2824" s="12"/>
      <c r="R2824" s="18" t="b">
        <v>0</v>
      </c>
      <c r="S2824" s="18" t="b">
        <v>0</v>
      </c>
      <c r="T2824" s="18" t="b">
        <v>0</v>
      </c>
      <c r="U2824" s="18" t="b">
        <v>0</v>
      </c>
    </row>
    <row r="2825" spans="1:21" ht="12.75">
      <c r="A2825" s="8"/>
      <c r="B2825" s="19"/>
      <c r="C2825" s="22"/>
      <c r="D2825" s="10"/>
      <c r="E2825" s="11"/>
      <c r="F2825" s="23"/>
      <c r="G2825" s="23"/>
      <c r="H2825" s="12"/>
      <c r="I2825" s="12"/>
      <c r="J2825" s="13"/>
      <c r="K2825" s="14"/>
      <c r="L2825" s="15"/>
      <c r="M2825" s="16"/>
      <c r="N2825" s="16"/>
      <c r="O2825" s="12"/>
      <c r="P2825" s="12"/>
      <c r="Q2825" s="12"/>
      <c r="R2825" s="18" t="b">
        <v>0</v>
      </c>
      <c r="S2825" s="18" t="b">
        <v>0</v>
      </c>
      <c r="T2825" s="18" t="b">
        <v>0</v>
      </c>
      <c r="U2825" s="18" t="b">
        <v>0</v>
      </c>
    </row>
    <row r="2826" spans="1:21" ht="12.75">
      <c r="A2826" s="8"/>
      <c r="B2826" s="19"/>
      <c r="C2826" s="22"/>
      <c r="D2826" s="10"/>
      <c r="E2826" s="11"/>
      <c r="F2826" s="23"/>
      <c r="G2826" s="23"/>
      <c r="H2826" s="12"/>
      <c r="I2826" s="12"/>
      <c r="J2826" s="13"/>
      <c r="K2826" s="14"/>
      <c r="L2826" s="15"/>
      <c r="M2826" s="16"/>
      <c r="N2826" s="16"/>
      <c r="O2826" s="12"/>
      <c r="P2826" s="12"/>
      <c r="Q2826" s="12"/>
      <c r="R2826" s="18" t="b">
        <v>0</v>
      </c>
      <c r="S2826" s="18" t="b">
        <v>0</v>
      </c>
      <c r="T2826" s="18" t="b">
        <v>0</v>
      </c>
      <c r="U2826" s="18" t="b">
        <v>0</v>
      </c>
    </row>
    <row r="2827" spans="1:21" ht="12.75">
      <c r="A2827" s="8"/>
      <c r="B2827" s="19"/>
      <c r="C2827" s="22"/>
      <c r="D2827" s="10"/>
      <c r="E2827" s="11"/>
      <c r="F2827" s="23"/>
      <c r="G2827" s="23"/>
      <c r="H2827" s="12"/>
      <c r="I2827" s="12"/>
      <c r="J2827" s="13"/>
      <c r="K2827" s="14"/>
      <c r="L2827" s="15"/>
      <c r="M2827" s="16"/>
      <c r="N2827" s="16"/>
      <c r="O2827" s="12"/>
      <c r="P2827" s="12"/>
      <c r="Q2827" s="12"/>
      <c r="R2827" s="18" t="b">
        <v>0</v>
      </c>
      <c r="S2827" s="18" t="b">
        <v>0</v>
      </c>
      <c r="T2827" s="18" t="b">
        <v>0</v>
      </c>
      <c r="U2827" s="18" t="b">
        <v>0</v>
      </c>
    </row>
    <row r="2828" spans="1:21" ht="12.75">
      <c r="A2828" s="8"/>
      <c r="B2828" s="19"/>
      <c r="C2828" s="22"/>
      <c r="D2828" s="10"/>
      <c r="E2828" s="11"/>
      <c r="F2828" s="23"/>
      <c r="G2828" s="23"/>
      <c r="H2828" s="12"/>
      <c r="I2828" s="12"/>
      <c r="J2828" s="13"/>
      <c r="K2828" s="14"/>
      <c r="L2828" s="15"/>
      <c r="M2828" s="16"/>
      <c r="N2828" s="16"/>
      <c r="O2828" s="12"/>
      <c r="P2828" s="12"/>
      <c r="Q2828" s="12"/>
      <c r="R2828" s="18" t="b">
        <v>0</v>
      </c>
      <c r="S2828" s="18" t="b">
        <v>0</v>
      </c>
      <c r="T2828" s="18" t="b">
        <v>0</v>
      </c>
      <c r="U2828" s="18" t="b">
        <v>0</v>
      </c>
    </row>
    <row r="2829" spans="1:21" ht="12.75">
      <c r="A2829" s="8"/>
      <c r="B2829" s="19"/>
      <c r="C2829" s="22"/>
      <c r="D2829" s="10"/>
      <c r="E2829" s="11"/>
      <c r="F2829" s="23"/>
      <c r="G2829" s="23"/>
      <c r="H2829" s="12"/>
      <c r="I2829" s="12"/>
      <c r="J2829" s="13"/>
      <c r="K2829" s="14"/>
      <c r="L2829" s="15"/>
      <c r="M2829" s="16"/>
      <c r="N2829" s="16"/>
      <c r="O2829" s="12"/>
      <c r="P2829" s="12"/>
      <c r="Q2829" s="12"/>
      <c r="R2829" s="18" t="b">
        <v>0</v>
      </c>
      <c r="S2829" s="18" t="b">
        <v>0</v>
      </c>
      <c r="T2829" s="18" t="b">
        <v>0</v>
      </c>
      <c r="U2829" s="18" t="b">
        <v>0</v>
      </c>
    </row>
    <row r="2830" spans="1:21" ht="12.75">
      <c r="A2830" s="8"/>
      <c r="B2830" s="19"/>
      <c r="C2830" s="22"/>
      <c r="D2830" s="10"/>
      <c r="E2830" s="11"/>
      <c r="F2830" s="23"/>
      <c r="G2830" s="23"/>
      <c r="H2830" s="12"/>
      <c r="I2830" s="12"/>
      <c r="J2830" s="13"/>
      <c r="K2830" s="14"/>
      <c r="L2830" s="15"/>
      <c r="M2830" s="16"/>
      <c r="N2830" s="16"/>
      <c r="O2830" s="12"/>
      <c r="P2830" s="12"/>
      <c r="Q2830" s="12"/>
      <c r="R2830" s="18" t="b">
        <v>0</v>
      </c>
      <c r="S2830" s="18" t="b">
        <v>0</v>
      </c>
      <c r="T2830" s="18" t="b">
        <v>0</v>
      </c>
      <c r="U2830" s="18" t="b">
        <v>0</v>
      </c>
    </row>
    <row r="2831" spans="1:21" ht="12.75">
      <c r="A2831" s="8"/>
      <c r="B2831" s="19"/>
      <c r="C2831" s="22"/>
      <c r="D2831" s="10"/>
      <c r="E2831" s="11"/>
      <c r="F2831" s="23"/>
      <c r="G2831" s="23"/>
      <c r="H2831" s="12"/>
      <c r="I2831" s="12"/>
      <c r="J2831" s="13"/>
      <c r="K2831" s="14"/>
      <c r="L2831" s="15"/>
      <c r="M2831" s="16"/>
      <c r="N2831" s="16"/>
      <c r="O2831" s="12"/>
      <c r="P2831" s="12"/>
      <c r="Q2831" s="12"/>
      <c r="R2831" s="18" t="b">
        <v>0</v>
      </c>
      <c r="S2831" s="18" t="b">
        <v>0</v>
      </c>
      <c r="T2831" s="18" t="b">
        <v>0</v>
      </c>
      <c r="U2831" s="18" t="b">
        <v>0</v>
      </c>
    </row>
    <row r="2832" spans="1:21" ht="12.75">
      <c r="A2832" s="8"/>
      <c r="B2832" s="19"/>
      <c r="C2832" s="22"/>
      <c r="D2832" s="10"/>
      <c r="E2832" s="11"/>
      <c r="F2832" s="23"/>
      <c r="G2832" s="23"/>
      <c r="H2832" s="12"/>
      <c r="I2832" s="12"/>
      <c r="J2832" s="13"/>
      <c r="K2832" s="14"/>
      <c r="L2832" s="15"/>
      <c r="M2832" s="16"/>
      <c r="N2832" s="16"/>
      <c r="O2832" s="12"/>
      <c r="P2832" s="12"/>
      <c r="Q2832" s="12"/>
      <c r="R2832" s="18" t="b">
        <v>0</v>
      </c>
      <c r="S2832" s="18" t="b">
        <v>0</v>
      </c>
      <c r="T2832" s="18" t="b">
        <v>0</v>
      </c>
      <c r="U2832" s="18" t="b">
        <v>0</v>
      </c>
    </row>
    <row r="2833" spans="1:21" ht="12.75">
      <c r="A2833" s="8"/>
      <c r="B2833" s="19"/>
      <c r="C2833" s="22"/>
      <c r="D2833" s="10"/>
      <c r="E2833" s="11"/>
      <c r="F2833" s="23"/>
      <c r="G2833" s="23"/>
      <c r="H2833" s="12"/>
      <c r="I2833" s="12"/>
      <c r="J2833" s="13"/>
      <c r="K2833" s="14"/>
      <c r="L2833" s="15"/>
      <c r="M2833" s="16"/>
      <c r="N2833" s="16"/>
      <c r="O2833" s="12"/>
      <c r="P2833" s="12"/>
      <c r="Q2833" s="12"/>
      <c r="R2833" s="18" t="b">
        <v>0</v>
      </c>
      <c r="S2833" s="18" t="b">
        <v>0</v>
      </c>
      <c r="T2833" s="18" t="b">
        <v>0</v>
      </c>
      <c r="U2833" s="18" t="b">
        <v>0</v>
      </c>
    </row>
    <row r="2834" spans="1:21" ht="12.75">
      <c r="A2834" s="8"/>
      <c r="B2834" s="19"/>
      <c r="C2834" s="22"/>
      <c r="D2834" s="10"/>
      <c r="E2834" s="11"/>
      <c r="F2834" s="23"/>
      <c r="G2834" s="23"/>
      <c r="H2834" s="12"/>
      <c r="I2834" s="12"/>
      <c r="J2834" s="13"/>
      <c r="K2834" s="14"/>
      <c r="L2834" s="15"/>
      <c r="M2834" s="16"/>
      <c r="N2834" s="16"/>
      <c r="O2834" s="12"/>
      <c r="P2834" s="12"/>
      <c r="Q2834" s="12"/>
      <c r="R2834" s="18" t="b">
        <v>0</v>
      </c>
      <c r="S2834" s="18" t="b">
        <v>0</v>
      </c>
      <c r="T2834" s="18" t="b">
        <v>0</v>
      </c>
      <c r="U2834" s="18" t="b">
        <v>0</v>
      </c>
    </row>
    <row r="2835" spans="1:21" ht="12.75">
      <c r="A2835" s="8"/>
      <c r="B2835" s="19"/>
      <c r="C2835" s="22"/>
      <c r="D2835" s="10"/>
      <c r="E2835" s="11"/>
      <c r="F2835" s="23"/>
      <c r="G2835" s="23"/>
      <c r="H2835" s="12"/>
      <c r="I2835" s="12"/>
      <c r="J2835" s="13"/>
      <c r="K2835" s="14"/>
      <c r="L2835" s="15"/>
      <c r="M2835" s="16"/>
      <c r="N2835" s="16"/>
      <c r="O2835" s="12"/>
      <c r="P2835" s="12"/>
      <c r="Q2835" s="12"/>
      <c r="R2835" s="18" t="b">
        <v>0</v>
      </c>
      <c r="S2835" s="18" t="b">
        <v>0</v>
      </c>
      <c r="T2835" s="18" t="b">
        <v>0</v>
      </c>
      <c r="U2835" s="18" t="b">
        <v>0</v>
      </c>
    </row>
    <row r="2836" spans="1:21" ht="12.75">
      <c r="A2836" s="8"/>
      <c r="B2836" s="19"/>
      <c r="C2836" s="22"/>
      <c r="D2836" s="10"/>
      <c r="E2836" s="11"/>
      <c r="F2836" s="23"/>
      <c r="G2836" s="23"/>
      <c r="H2836" s="12"/>
      <c r="I2836" s="12"/>
      <c r="J2836" s="13"/>
      <c r="K2836" s="14"/>
      <c r="L2836" s="15"/>
      <c r="M2836" s="16"/>
      <c r="N2836" s="16"/>
      <c r="O2836" s="12"/>
      <c r="P2836" s="12"/>
      <c r="Q2836" s="12"/>
      <c r="R2836" s="18" t="b">
        <v>0</v>
      </c>
      <c r="S2836" s="18" t="b">
        <v>0</v>
      </c>
      <c r="T2836" s="18" t="b">
        <v>0</v>
      </c>
      <c r="U2836" s="18" t="b">
        <v>0</v>
      </c>
    </row>
    <row r="2837" spans="1:21" ht="12.75">
      <c r="A2837" s="8"/>
      <c r="B2837" s="19"/>
      <c r="C2837" s="22"/>
      <c r="D2837" s="10"/>
      <c r="E2837" s="11"/>
      <c r="F2837" s="23"/>
      <c r="G2837" s="23"/>
      <c r="H2837" s="12"/>
      <c r="I2837" s="12"/>
      <c r="J2837" s="13"/>
      <c r="K2837" s="14"/>
      <c r="L2837" s="15"/>
      <c r="M2837" s="16"/>
      <c r="N2837" s="16"/>
      <c r="O2837" s="12"/>
      <c r="P2837" s="12"/>
      <c r="Q2837" s="12"/>
      <c r="R2837" s="18" t="b">
        <v>0</v>
      </c>
      <c r="S2837" s="18" t="b">
        <v>0</v>
      </c>
      <c r="T2837" s="18" t="b">
        <v>0</v>
      </c>
      <c r="U2837" s="18" t="b">
        <v>0</v>
      </c>
    </row>
    <row r="2838" spans="1:21" ht="12.75">
      <c r="A2838" s="8"/>
      <c r="B2838" s="19"/>
      <c r="C2838" s="22"/>
      <c r="D2838" s="10"/>
      <c r="E2838" s="11"/>
      <c r="F2838" s="23"/>
      <c r="G2838" s="23"/>
      <c r="H2838" s="12"/>
      <c r="I2838" s="12"/>
      <c r="J2838" s="13"/>
      <c r="K2838" s="14"/>
      <c r="L2838" s="15"/>
      <c r="M2838" s="16"/>
      <c r="N2838" s="16"/>
      <c r="O2838" s="12"/>
      <c r="P2838" s="12"/>
      <c r="Q2838" s="12"/>
      <c r="R2838" s="18" t="b">
        <v>0</v>
      </c>
      <c r="S2838" s="18" t="b">
        <v>0</v>
      </c>
      <c r="T2838" s="18" t="b">
        <v>0</v>
      </c>
      <c r="U2838" s="18" t="b">
        <v>0</v>
      </c>
    </row>
    <row r="2839" spans="1:21" ht="12.75">
      <c r="A2839" s="8"/>
      <c r="B2839" s="19"/>
      <c r="C2839" s="22"/>
      <c r="D2839" s="10"/>
      <c r="E2839" s="11"/>
      <c r="F2839" s="23"/>
      <c r="G2839" s="23"/>
      <c r="H2839" s="12"/>
      <c r="I2839" s="12"/>
      <c r="J2839" s="13"/>
      <c r="K2839" s="14"/>
      <c r="L2839" s="15"/>
      <c r="M2839" s="16"/>
      <c r="N2839" s="16"/>
      <c r="O2839" s="12"/>
      <c r="P2839" s="12"/>
      <c r="Q2839" s="12"/>
      <c r="R2839" s="18" t="b">
        <v>0</v>
      </c>
      <c r="S2839" s="18" t="b">
        <v>0</v>
      </c>
      <c r="T2839" s="18" t="b">
        <v>0</v>
      </c>
      <c r="U2839" s="18" t="b">
        <v>0</v>
      </c>
    </row>
    <row r="2840" spans="1:21" ht="12.75">
      <c r="A2840" s="8"/>
      <c r="B2840" s="19"/>
      <c r="C2840" s="22"/>
      <c r="D2840" s="10"/>
      <c r="E2840" s="11"/>
      <c r="F2840" s="23"/>
      <c r="G2840" s="23"/>
      <c r="H2840" s="12"/>
      <c r="I2840" s="12"/>
      <c r="J2840" s="13"/>
      <c r="K2840" s="14"/>
      <c r="L2840" s="15"/>
      <c r="M2840" s="16"/>
      <c r="N2840" s="16"/>
      <c r="O2840" s="12"/>
      <c r="P2840" s="12"/>
      <c r="Q2840" s="12"/>
      <c r="R2840" s="18" t="b">
        <v>0</v>
      </c>
      <c r="S2840" s="18" t="b">
        <v>0</v>
      </c>
      <c r="T2840" s="18" t="b">
        <v>0</v>
      </c>
      <c r="U2840" s="18" t="b">
        <v>0</v>
      </c>
    </row>
    <row r="2841" spans="1:21" ht="12.75">
      <c r="A2841" s="8"/>
      <c r="B2841" s="19"/>
      <c r="C2841" s="22"/>
      <c r="D2841" s="10"/>
      <c r="E2841" s="11"/>
      <c r="F2841" s="23"/>
      <c r="G2841" s="23"/>
      <c r="H2841" s="12"/>
      <c r="I2841" s="12"/>
      <c r="J2841" s="13"/>
      <c r="K2841" s="14"/>
      <c r="L2841" s="15"/>
      <c r="M2841" s="16"/>
      <c r="N2841" s="16"/>
      <c r="O2841" s="12"/>
      <c r="P2841" s="12"/>
      <c r="Q2841" s="12"/>
      <c r="R2841" s="18" t="b">
        <v>0</v>
      </c>
      <c r="S2841" s="18" t="b">
        <v>0</v>
      </c>
      <c r="T2841" s="18" t="b">
        <v>0</v>
      </c>
      <c r="U2841" s="18" t="b">
        <v>0</v>
      </c>
    </row>
    <row r="2842" spans="1:21" ht="12.75">
      <c r="A2842" s="8"/>
      <c r="B2842" s="19"/>
      <c r="C2842" s="22"/>
      <c r="D2842" s="10"/>
      <c r="E2842" s="11"/>
      <c r="F2842" s="23"/>
      <c r="G2842" s="23"/>
      <c r="H2842" s="12"/>
      <c r="I2842" s="12"/>
      <c r="J2842" s="13"/>
      <c r="K2842" s="14"/>
      <c r="L2842" s="15"/>
      <c r="M2842" s="16"/>
      <c r="N2842" s="16"/>
      <c r="O2842" s="12"/>
      <c r="P2842" s="12"/>
      <c r="Q2842" s="12"/>
      <c r="R2842" s="18" t="b">
        <v>0</v>
      </c>
      <c r="S2842" s="18" t="b">
        <v>0</v>
      </c>
      <c r="T2842" s="18" t="b">
        <v>0</v>
      </c>
      <c r="U2842" s="18" t="b">
        <v>0</v>
      </c>
    </row>
    <row r="2843" spans="1:21" ht="12.75">
      <c r="A2843" s="8"/>
      <c r="B2843" s="19"/>
      <c r="C2843" s="22"/>
      <c r="D2843" s="10"/>
      <c r="E2843" s="11"/>
      <c r="F2843" s="23"/>
      <c r="G2843" s="23"/>
      <c r="H2843" s="12"/>
      <c r="I2843" s="12"/>
      <c r="J2843" s="13"/>
      <c r="K2843" s="14"/>
      <c r="L2843" s="15"/>
      <c r="M2843" s="16"/>
      <c r="N2843" s="16"/>
      <c r="O2843" s="12"/>
      <c r="P2843" s="12"/>
      <c r="Q2843" s="12"/>
      <c r="R2843" s="18" t="b">
        <v>0</v>
      </c>
      <c r="S2843" s="18" t="b">
        <v>0</v>
      </c>
      <c r="T2843" s="18" t="b">
        <v>0</v>
      </c>
      <c r="U2843" s="18" t="b">
        <v>0</v>
      </c>
    </row>
    <row r="2844" spans="1:21" ht="12.75">
      <c r="A2844" s="8"/>
      <c r="B2844" s="19"/>
      <c r="C2844" s="22"/>
      <c r="D2844" s="10"/>
      <c r="E2844" s="11"/>
      <c r="F2844" s="23"/>
      <c r="G2844" s="23"/>
      <c r="H2844" s="12"/>
      <c r="I2844" s="12"/>
      <c r="J2844" s="13"/>
      <c r="K2844" s="14"/>
      <c r="L2844" s="15"/>
      <c r="M2844" s="16"/>
      <c r="N2844" s="16"/>
      <c r="O2844" s="12"/>
      <c r="P2844" s="12"/>
      <c r="Q2844" s="12"/>
      <c r="R2844" s="18" t="b">
        <v>0</v>
      </c>
      <c r="S2844" s="18" t="b">
        <v>0</v>
      </c>
      <c r="T2844" s="18" t="b">
        <v>0</v>
      </c>
      <c r="U2844" s="18" t="b">
        <v>0</v>
      </c>
    </row>
    <row r="2845" spans="1:21" ht="12.75">
      <c r="A2845" s="8"/>
      <c r="B2845" s="19"/>
      <c r="C2845" s="22"/>
      <c r="D2845" s="10"/>
      <c r="E2845" s="11"/>
      <c r="F2845" s="23"/>
      <c r="G2845" s="23"/>
      <c r="H2845" s="12"/>
      <c r="I2845" s="12"/>
      <c r="J2845" s="13"/>
      <c r="K2845" s="14"/>
      <c r="L2845" s="15"/>
      <c r="M2845" s="16"/>
      <c r="N2845" s="16"/>
      <c r="O2845" s="12"/>
      <c r="P2845" s="12"/>
      <c r="Q2845" s="12"/>
      <c r="R2845" s="18" t="b">
        <v>0</v>
      </c>
      <c r="S2845" s="18" t="b">
        <v>0</v>
      </c>
      <c r="T2845" s="18" t="b">
        <v>0</v>
      </c>
      <c r="U2845" s="18" t="b">
        <v>0</v>
      </c>
    </row>
    <row r="2846" spans="1:21" ht="12.75">
      <c r="A2846" s="8"/>
      <c r="B2846" s="19"/>
      <c r="C2846" s="22"/>
      <c r="D2846" s="10"/>
      <c r="E2846" s="11"/>
      <c r="F2846" s="23"/>
      <c r="G2846" s="23"/>
      <c r="H2846" s="12"/>
      <c r="I2846" s="12"/>
      <c r="J2846" s="13"/>
      <c r="K2846" s="14"/>
      <c r="L2846" s="15"/>
      <c r="M2846" s="16"/>
      <c r="N2846" s="16"/>
      <c r="O2846" s="12"/>
      <c r="P2846" s="12"/>
      <c r="Q2846" s="12"/>
      <c r="R2846" s="18" t="b">
        <v>0</v>
      </c>
      <c r="S2846" s="18" t="b">
        <v>0</v>
      </c>
      <c r="T2846" s="18" t="b">
        <v>0</v>
      </c>
      <c r="U2846" s="18" t="b">
        <v>0</v>
      </c>
    </row>
    <row r="2847" spans="1:21" ht="12.75">
      <c r="A2847" s="8"/>
      <c r="B2847" s="19"/>
      <c r="C2847" s="22"/>
      <c r="D2847" s="10"/>
      <c r="E2847" s="11"/>
      <c r="F2847" s="23"/>
      <c r="G2847" s="23"/>
      <c r="H2847" s="12"/>
      <c r="I2847" s="12"/>
      <c r="J2847" s="13"/>
      <c r="K2847" s="14"/>
      <c r="L2847" s="15"/>
      <c r="M2847" s="16"/>
      <c r="N2847" s="16"/>
      <c r="O2847" s="12"/>
      <c r="P2847" s="12"/>
      <c r="Q2847" s="12"/>
      <c r="R2847" s="18" t="b">
        <v>0</v>
      </c>
      <c r="S2847" s="18" t="b">
        <v>0</v>
      </c>
      <c r="T2847" s="18" t="b">
        <v>0</v>
      </c>
      <c r="U2847" s="18" t="b">
        <v>0</v>
      </c>
    </row>
    <row r="2848" spans="1:21" ht="12.75">
      <c r="A2848" s="8"/>
      <c r="B2848" s="19"/>
      <c r="C2848" s="22"/>
      <c r="D2848" s="10"/>
      <c r="E2848" s="11"/>
      <c r="F2848" s="23"/>
      <c r="G2848" s="23"/>
      <c r="H2848" s="12"/>
      <c r="I2848" s="12"/>
      <c r="J2848" s="13"/>
      <c r="K2848" s="14"/>
      <c r="L2848" s="15"/>
      <c r="M2848" s="16"/>
      <c r="N2848" s="16"/>
      <c r="O2848" s="12"/>
      <c r="P2848" s="12"/>
      <c r="Q2848" s="12"/>
      <c r="R2848" s="18" t="b">
        <v>0</v>
      </c>
      <c r="S2848" s="18" t="b">
        <v>0</v>
      </c>
      <c r="T2848" s="18" t="b">
        <v>0</v>
      </c>
      <c r="U2848" s="18" t="b">
        <v>0</v>
      </c>
    </row>
    <row r="2849" spans="1:21" ht="12.75">
      <c r="A2849" s="8"/>
      <c r="B2849" s="19"/>
      <c r="C2849" s="22"/>
      <c r="D2849" s="10"/>
      <c r="E2849" s="11"/>
      <c r="F2849" s="23"/>
      <c r="G2849" s="23"/>
      <c r="H2849" s="12"/>
      <c r="I2849" s="12"/>
      <c r="J2849" s="13"/>
      <c r="K2849" s="14"/>
      <c r="L2849" s="15"/>
      <c r="M2849" s="16"/>
      <c r="N2849" s="16"/>
      <c r="O2849" s="12"/>
      <c r="P2849" s="12"/>
      <c r="Q2849" s="12"/>
      <c r="R2849" s="18" t="b">
        <v>0</v>
      </c>
      <c r="S2849" s="18" t="b">
        <v>0</v>
      </c>
      <c r="T2849" s="18" t="b">
        <v>0</v>
      </c>
      <c r="U2849" s="18" t="b">
        <v>0</v>
      </c>
    </row>
    <row r="2850" spans="1:21" ht="12.75">
      <c r="A2850" s="8"/>
      <c r="B2850" s="19"/>
      <c r="C2850" s="22"/>
      <c r="D2850" s="10"/>
      <c r="E2850" s="11"/>
      <c r="F2850" s="23"/>
      <c r="G2850" s="23"/>
      <c r="H2850" s="12"/>
      <c r="I2850" s="12"/>
      <c r="J2850" s="13"/>
      <c r="K2850" s="14"/>
      <c r="L2850" s="15"/>
      <c r="M2850" s="16"/>
      <c r="N2850" s="16"/>
      <c r="O2850" s="12"/>
      <c r="P2850" s="12"/>
      <c r="Q2850" s="12"/>
      <c r="R2850" s="18" t="b">
        <v>0</v>
      </c>
      <c r="S2850" s="18" t="b">
        <v>0</v>
      </c>
      <c r="T2850" s="18" t="b">
        <v>0</v>
      </c>
      <c r="U2850" s="18" t="b">
        <v>0</v>
      </c>
    </row>
    <row r="2851" spans="1:21" ht="12.75">
      <c r="A2851" s="8"/>
      <c r="B2851" s="19"/>
      <c r="C2851" s="22"/>
      <c r="D2851" s="10"/>
      <c r="E2851" s="11"/>
      <c r="F2851" s="23"/>
      <c r="G2851" s="23"/>
      <c r="H2851" s="12"/>
      <c r="I2851" s="12"/>
      <c r="J2851" s="13"/>
      <c r="K2851" s="14"/>
      <c r="L2851" s="15"/>
      <c r="M2851" s="16"/>
      <c r="N2851" s="16"/>
      <c r="O2851" s="12"/>
      <c r="P2851" s="12"/>
      <c r="Q2851" s="12"/>
      <c r="R2851" s="18" t="b">
        <v>0</v>
      </c>
      <c r="S2851" s="18" t="b">
        <v>0</v>
      </c>
      <c r="T2851" s="18" t="b">
        <v>0</v>
      </c>
      <c r="U2851" s="18" t="b">
        <v>0</v>
      </c>
    </row>
    <row r="2852" spans="1:21" ht="12.75">
      <c r="A2852" s="8"/>
      <c r="B2852" s="19"/>
      <c r="C2852" s="22"/>
      <c r="D2852" s="10"/>
      <c r="E2852" s="11"/>
      <c r="F2852" s="23"/>
      <c r="G2852" s="23"/>
      <c r="H2852" s="12"/>
      <c r="I2852" s="12"/>
      <c r="J2852" s="13"/>
      <c r="K2852" s="14"/>
      <c r="L2852" s="15"/>
      <c r="M2852" s="16"/>
      <c r="N2852" s="16"/>
      <c r="O2852" s="12"/>
      <c r="P2852" s="12"/>
      <c r="Q2852" s="12"/>
      <c r="R2852" s="18" t="b">
        <v>0</v>
      </c>
      <c r="S2852" s="18" t="b">
        <v>0</v>
      </c>
      <c r="T2852" s="18" t="b">
        <v>0</v>
      </c>
      <c r="U2852" s="18" t="b">
        <v>0</v>
      </c>
    </row>
    <row r="2853" spans="1:21" ht="12.75">
      <c r="A2853" s="8"/>
      <c r="B2853" s="19"/>
      <c r="C2853" s="22"/>
      <c r="D2853" s="10"/>
      <c r="E2853" s="11"/>
      <c r="F2853" s="23"/>
      <c r="G2853" s="23"/>
      <c r="H2853" s="12"/>
      <c r="I2853" s="12"/>
      <c r="J2853" s="13"/>
      <c r="K2853" s="14"/>
      <c r="L2853" s="15"/>
      <c r="M2853" s="16"/>
      <c r="N2853" s="16"/>
      <c r="O2853" s="12"/>
      <c r="P2853" s="12"/>
      <c r="Q2853" s="12"/>
      <c r="R2853" s="18" t="b">
        <v>0</v>
      </c>
      <c r="S2853" s="18" t="b">
        <v>0</v>
      </c>
      <c r="T2853" s="18" t="b">
        <v>0</v>
      </c>
      <c r="U2853" s="18" t="b">
        <v>0</v>
      </c>
    </row>
    <row r="2854" spans="1:21" ht="12.75">
      <c r="A2854" s="8"/>
      <c r="B2854" s="19"/>
      <c r="C2854" s="22"/>
      <c r="D2854" s="10"/>
      <c r="E2854" s="11"/>
      <c r="F2854" s="23"/>
      <c r="G2854" s="23"/>
      <c r="H2854" s="12"/>
      <c r="I2854" s="12"/>
      <c r="J2854" s="13"/>
      <c r="K2854" s="14"/>
      <c r="L2854" s="15"/>
      <c r="M2854" s="16"/>
      <c r="N2854" s="16"/>
      <c r="O2854" s="12"/>
      <c r="P2854" s="12"/>
      <c r="Q2854" s="12"/>
      <c r="R2854" s="18" t="b">
        <v>0</v>
      </c>
      <c r="S2854" s="18" t="b">
        <v>0</v>
      </c>
      <c r="T2854" s="18" t="b">
        <v>0</v>
      </c>
      <c r="U2854" s="18" t="b">
        <v>0</v>
      </c>
    </row>
    <row r="2855" spans="1:21" ht="12.75">
      <c r="A2855" s="8"/>
      <c r="B2855" s="19"/>
      <c r="C2855" s="22"/>
      <c r="D2855" s="10"/>
      <c r="E2855" s="11"/>
      <c r="F2855" s="23"/>
      <c r="G2855" s="23"/>
      <c r="H2855" s="12"/>
      <c r="I2855" s="12"/>
      <c r="J2855" s="13"/>
      <c r="K2855" s="14"/>
      <c r="L2855" s="15"/>
      <c r="M2855" s="16"/>
      <c r="N2855" s="16"/>
      <c r="O2855" s="12"/>
      <c r="P2855" s="12"/>
      <c r="Q2855" s="12"/>
      <c r="R2855" s="18" t="b">
        <v>0</v>
      </c>
      <c r="S2855" s="18" t="b">
        <v>0</v>
      </c>
      <c r="T2855" s="18" t="b">
        <v>0</v>
      </c>
      <c r="U2855" s="18" t="b">
        <v>0</v>
      </c>
    </row>
    <row r="2856" spans="1:21" ht="12.75">
      <c r="A2856" s="8"/>
      <c r="B2856" s="19"/>
      <c r="C2856" s="22"/>
      <c r="D2856" s="10"/>
      <c r="E2856" s="11"/>
      <c r="F2856" s="23"/>
      <c r="G2856" s="23"/>
      <c r="H2856" s="12"/>
      <c r="I2856" s="12"/>
      <c r="J2856" s="13"/>
      <c r="K2856" s="14"/>
      <c r="L2856" s="15"/>
      <c r="M2856" s="16"/>
      <c r="N2856" s="16"/>
      <c r="O2856" s="12"/>
      <c r="P2856" s="12"/>
      <c r="Q2856" s="12"/>
      <c r="R2856" s="18" t="b">
        <v>0</v>
      </c>
      <c r="S2856" s="18" t="b">
        <v>0</v>
      </c>
      <c r="T2856" s="18" t="b">
        <v>0</v>
      </c>
      <c r="U2856" s="18" t="b">
        <v>0</v>
      </c>
    </row>
    <row r="2857" spans="1:21" ht="12.75">
      <c r="A2857" s="8"/>
      <c r="B2857" s="19"/>
      <c r="C2857" s="22"/>
      <c r="D2857" s="10"/>
      <c r="E2857" s="11"/>
      <c r="F2857" s="23"/>
      <c r="G2857" s="23"/>
      <c r="H2857" s="12"/>
      <c r="I2857" s="12"/>
      <c r="J2857" s="13"/>
      <c r="K2857" s="14"/>
      <c r="L2857" s="15"/>
      <c r="M2857" s="16"/>
      <c r="N2857" s="16"/>
      <c r="O2857" s="12"/>
      <c r="P2857" s="12"/>
      <c r="Q2857" s="12"/>
      <c r="R2857" s="18" t="b">
        <v>0</v>
      </c>
      <c r="S2857" s="18" t="b">
        <v>0</v>
      </c>
      <c r="T2857" s="18" t="b">
        <v>0</v>
      </c>
      <c r="U2857" s="18" t="b">
        <v>0</v>
      </c>
    </row>
    <row r="2858" spans="1:21" ht="12.75">
      <c r="A2858" s="8"/>
      <c r="B2858" s="19"/>
      <c r="C2858" s="22"/>
      <c r="D2858" s="10"/>
      <c r="E2858" s="11"/>
      <c r="F2858" s="23"/>
      <c r="G2858" s="23"/>
      <c r="H2858" s="12"/>
      <c r="I2858" s="12"/>
      <c r="J2858" s="13"/>
      <c r="K2858" s="14"/>
      <c r="L2858" s="15"/>
      <c r="M2858" s="16"/>
      <c r="N2858" s="16"/>
      <c r="O2858" s="12"/>
      <c r="P2858" s="12"/>
      <c r="Q2858" s="12"/>
      <c r="R2858" s="18" t="b">
        <v>0</v>
      </c>
      <c r="S2858" s="18" t="b">
        <v>0</v>
      </c>
      <c r="T2858" s="18" t="b">
        <v>0</v>
      </c>
      <c r="U2858" s="18" t="b">
        <v>0</v>
      </c>
    </row>
    <row r="2859" spans="1:21" ht="12.75">
      <c r="A2859" s="8"/>
      <c r="B2859" s="19"/>
      <c r="C2859" s="22"/>
      <c r="D2859" s="10"/>
      <c r="E2859" s="11"/>
      <c r="F2859" s="23"/>
      <c r="G2859" s="23"/>
      <c r="H2859" s="12"/>
      <c r="I2859" s="12"/>
      <c r="J2859" s="13"/>
      <c r="K2859" s="14"/>
      <c r="L2859" s="15"/>
      <c r="M2859" s="16"/>
      <c r="N2859" s="16"/>
      <c r="O2859" s="12"/>
      <c r="P2859" s="12"/>
      <c r="Q2859" s="12"/>
      <c r="R2859" s="18" t="b">
        <v>0</v>
      </c>
      <c r="S2859" s="18" t="b">
        <v>0</v>
      </c>
      <c r="T2859" s="18" t="b">
        <v>0</v>
      </c>
      <c r="U2859" s="18" t="b">
        <v>0</v>
      </c>
    </row>
    <row r="2860" spans="1:21" ht="12.75">
      <c r="A2860" s="8"/>
      <c r="B2860" s="19"/>
      <c r="C2860" s="22"/>
      <c r="D2860" s="10"/>
      <c r="E2860" s="11"/>
      <c r="F2860" s="23"/>
      <c r="G2860" s="23"/>
      <c r="H2860" s="12"/>
      <c r="I2860" s="12"/>
      <c r="J2860" s="13"/>
      <c r="K2860" s="14"/>
      <c r="L2860" s="15"/>
      <c r="M2860" s="16"/>
      <c r="N2860" s="16"/>
      <c r="O2860" s="12"/>
      <c r="P2860" s="12"/>
      <c r="Q2860" s="12"/>
      <c r="R2860" s="18" t="b">
        <v>0</v>
      </c>
      <c r="S2860" s="18" t="b">
        <v>0</v>
      </c>
      <c r="T2860" s="18" t="b">
        <v>0</v>
      </c>
      <c r="U2860" s="18" t="b">
        <v>0</v>
      </c>
    </row>
    <row r="2861" spans="1:21" ht="12.75">
      <c r="A2861" s="8"/>
      <c r="B2861" s="19"/>
      <c r="C2861" s="22"/>
      <c r="D2861" s="10"/>
      <c r="E2861" s="11"/>
      <c r="F2861" s="23"/>
      <c r="G2861" s="23"/>
      <c r="H2861" s="12"/>
      <c r="I2861" s="12"/>
      <c r="J2861" s="13"/>
      <c r="K2861" s="14"/>
      <c r="L2861" s="15"/>
      <c r="M2861" s="16"/>
      <c r="N2861" s="16"/>
      <c r="O2861" s="12"/>
      <c r="P2861" s="12"/>
      <c r="Q2861" s="12"/>
      <c r="R2861" s="18" t="b">
        <v>0</v>
      </c>
      <c r="S2861" s="18" t="b">
        <v>0</v>
      </c>
      <c r="T2861" s="18" t="b">
        <v>0</v>
      </c>
      <c r="U2861" s="18" t="b">
        <v>0</v>
      </c>
    </row>
    <row r="2862" spans="1:21" ht="12.75">
      <c r="A2862" s="8"/>
      <c r="B2862" s="19"/>
      <c r="C2862" s="22"/>
      <c r="D2862" s="10"/>
      <c r="E2862" s="11"/>
      <c r="F2862" s="23"/>
      <c r="G2862" s="23"/>
      <c r="H2862" s="12"/>
      <c r="I2862" s="12"/>
      <c r="J2862" s="13"/>
      <c r="K2862" s="14"/>
      <c r="L2862" s="15"/>
      <c r="M2862" s="16"/>
      <c r="N2862" s="16"/>
      <c r="O2862" s="12"/>
      <c r="P2862" s="12"/>
      <c r="Q2862" s="12"/>
      <c r="R2862" s="18" t="b">
        <v>0</v>
      </c>
      <c r="S2862" s="18" t="b">
        <v>0</v>
      </c>
      <c r="T2862" s="18" t="b">
        <v>0</v>
      </c>
      <c r="U2862" s="18" t="b">
        <v>0</v>
      </c>
    </row>
    <row r="2863" spans="1:21" ht="12.75">
      <c r="A2863" s="8"/>
      <c r="B2863" s="19"/>
      <c r="C2863" s="22"/>
      <c r="D2863" s="10"/>
      <c r="E2863" s="11"/>
      <c r="F2863" s="23"/>
      <c r="G2863" s="23"/>
      <c r="H2863" s="12"/>
      <c r="I2863" s="12"/>
      <c r="J2863" s="13"/>
      <c r="K2863" s="14"/>
      <c r="L2863" s="15"/>
      <c r="M2863" s="16"/>
      <c r="N2863" s="16"/>
      <c r="O2863" s="12"/>
      <c r="P2863" s="12"/>
      <c r="Q2863" s="12"/>
      <c r="R2863" s="18" t="b">
        <v>0</v>
      </c>
      <c r="S2863" s="18" t="b">
        <v>0</v>
      </c>
      <c r="T2863" s="18" t="b">
        <v>0</v>
      </c>
      <c r="U2863" s="18" t="b">
        <v>0</v>
      </c>
    </row>
    <row r="2864" spans="1:21" ht="12.75">
      <c r="A2864" s="8"/>
      <c r="B2864" s="19"/>
      <c r="C2864" s="22"/>
      <c r="D2864" s="10"/>
      <c r="E2864" s="11"/>
      <c r="F2864" s="23"/>
      <c r="G2864" s="23"/>
      <c r="H2864" s="12"/>
      <c r="I2864" s="12"/>
      <c r="J2864" s="13"/>
      <c r="K2864" s="14"/>
      <c r="L2864" s="15"/>
      <c r="M2864" s="16"/>
      <c r="N2864" s="16"/>
      <c r="O2864" s="12"/>
      <c r="P2864" s="12"/>
      <c r="Q2864" s="12"/>
      <c r="R2864" s="18" t="b">
        <v>0</v>
      </c>
      <c r="S2864" s="18" t="b">
        <v>0</v>
      </c>
      <c r="T2864" s="18" t="b">
        <v>0</v>
      </c>
      <c r="U2864" s="18" t="b">
        <v>0</v>
      </c>
    </row>
    <row r="2865" spans="1:21" ht="12.75">
      <c r="A2865" s="8"/>
      <c r="B2865" s="19"/>
      <c r="C2865" s="22"/>
      <c r="D2865" s="10"/>
      <c r="E2865" s="11"/>
      <c r="F2865" s="23"/>
      <c r="G2865" s="23"/>
      <c r="H2865" s="12"/>
      <c r="I2865" s="12"/>
      <c r="J2865" s="13"/>
      <c r="K2865" s="14"/>
      <c r="L2865" s="15"/>
      <c r="M2865" s="16"/>
      <c r="N2865" s="16"/>
      <c r="O2865" s="12"/>
      <c r="P2865" s="12"/>
      <c r="Q2865" s="12"/>
      <c r="R2865" s="18" t="b">
        <v>0</v>
      </c>
      <c r="S2865" s="18" t="b">
        <v>0</v>
      </c>
      <c r="T2865" s="18" t="b">
        <v>0</v>
      </c>
      <c r="U2865" s="18" t="b">
        <v>0</v>
      </c>
    </row>
    <row r="2866" spans="1:21" ht="12.75">
      <c r="A2866" s="8"/>
      <c r="B2866" s="19"/>
      <c r="C2866" s="22"/>
      <c r="D2866" s="10"/>
      <c r="E2866" s="11"/>
      <c r="F2866" s="23"/>
      <c r="G2866" s="23"/>
      <c r="H2866" s="12"/>
      <c r="I2866" s="12"/>
      <c r="J2866" s="13"/>
      <c r="K2866" s="14"/>
      <c r="L2866" s="15"/>
      <c r="M2866" s="16"/>
      <c r="N2866" s="16"/>
      <c r="O2866" s="12"/>
      <c r="P2866" s="12"/>
      <c r="Q2866" s="12"/>
      <c r="R2866" s="18" t="b">
        <v>0</v>
      </c>
      <c r="S2866" s="18" t="b">
        <v>0</v>
      </c>
      <c r="T2866" s="18" t="b">
        <v>0</v>
      </c>
      <c r="U2866" s="18" t="b">
        <v>0</v>
      </c>
    </row>
    <row r="2867" spans="1:21" ht="12.75">
      <c r="A2867" s="8"/>
      <c r="B2867" s="19"/>
      <c r="C2867" s="22"/>
      <c r="D2867" s="10"/>
      <c r="E2867" s="11"/>
      <c r="F2867" s="23"/>
      <c r="G2867" s="23"/>
      <c r="H2867" s="12"/>
      <c r="I2867" s="12"/>
      <c r="J2867" s="13"/>
      <c r="K2867" s="14"/>
      <c r="L2867" s="15"/>
      <c r="M2867" s="16"/>
      <c r="N2867" s="16"/>
      <c r="O2867" s="12"/>
      <c r="P2867" s="12"/>
      <c r="Q2867" s="12"/>
      <c r="R2867" s="18" t="b">
        <v>0</v>
      </c>
      <c r="S2867" s="18" t="b">
        <v>0</v>
      </c>
      <c r="T2867" s="18" t="b">
        <v>0</v>
      </c>
      <c r="U2867" s="18" t="b">
        <v>0</v>
      </c>
    </row>
    <row r="2868" spans="1:21" ht="12.75">
      <c r="A2868" s="8"/>
      <c r="B2868" s="19"/>
      <c r="C2868" s="22"/>
      <c r="D2868" s="10"/>
      <c r="E2868" s="11"/>
      <c r="F2868" s="23"/>
      <c r="G2868" s="23"/>
      <c r="H2868" s="12"/>
      <c r="I2868" s="12"/>
      <c r="J2868" s="13"/>
      <c r="K2868" s="14"/>
      <c r="L2868" s="15"/>
      <c r="M2868" s="16"/>
      <c r="N2868" s="16"/>
      <c r="O2868" s="12"/>
      <c r="P2868" s="12"/>
      <c r="Q2868" s="12"/>
      <c r="R2868" s="18" t="b">
        <v>0</v>
      </c>
      <c r="S2868" s="18" t="b">
        <v>0</v>
      </c>
      <c r="T2868" s="18" t="b">
        <v>0</v>
      </c>
      <c r="U2868" s="18" t="b">
        <v>0</v>
      </c>
    </row>
    <row r="2869" spans="1:21" ht="12.75">
      <c r="A2869" s="8"/>
      <c r="B2869" s="19"/>
      <c r="C2869" s="22"/>
      <c r="D2869" s="10"/>
      <c r="E2869" s="11"/>
      <c r="F2869" s="23"/>
      <c r="G2869" s="23"/>
      <c r="H2869" s="12"/>
      <c r="I2869" s="12"/>
      <c r="J2869" s="13"/>
      <c r="K2869" s="14"/>
      <c r="L2869" s="15"/>
      <c r="M2869" s="16"/>
      <c r="N2869" s="16"/>
      <c r="O2869" s="12"/>
      <c r="P2869" s="12"/>
      <c r="Q2869" s="12"/>
      <c r="R2869" s="18" t="b">
        <v>0</v>
      </c>
      <c r="S2869" s="18" t="b">
        <v>0</v>
      </c>
      <c r="T2869" s="18" t="b">
        <v>0</v>
      </c>
      <c r="U2869" s="18" t="b">
        <v>0</v>
      </c>
    </row>
    <row r="2870" spans="1:21" ht="12.75">
      <c r="A2870" s="8"/>
      <c r="B2870" s="19"/>
      <c r="C2870" s="22"/>
      <c r="D2870" s="10"/>
      <c r="E2870" s="11"/>
      <c r="F2870" s="23"/>
      <c r="G2870" s="23"/>
      <c r="H2870" s="12"/>
      <c r="I2870" s="12"/>
      <c r="J2870" s="13"/>
      <c r="K2870" s="14"/>
      <c r="L2870" s="15"/>
      <c r="M2870" s="16"/>
      <c r="N2870" s="16"/>
      <c r="O2870" s="12"/>
      <c r="P2870" s="12"/>
      <c r="Q2870" s="12"/>
      <c r="R2870" s="18" t="b">
        <v>0</v>
      </c>
      <c r="S2870" s="18" t="b">
        <v>0</v>
      </c>
      <c r="T2870" s="18" t="b">
        <v>0</v>
      </c>
      <c r="U2870" s="18" t="b">
        <v>0</v>
      </c>
    </row>
    <row r="2871" spans="1:21" ht="12.75">
      <c r="A2871" s="8"/>
      <c r="B2871" s="19"/>
      <c r="C2871" s="22"/>
      <c r="D2871" s="10"/>
      <c r="E2871" s="11"/>
      <c r="F2871" s="23"/>
      <c r="G2871" s="23"/>
      <c r="H2871" s="12"/>
      <c r="I2871" s="12"/>
      <c r="J2871" s="13"/>
      <c r="K2871" s="14"/>
      <c r="L2871" s="15"/>
      <c r="M2871" s="16"/>
      <c r="N2871" s="16"/>
      <c r="O2871" s="12"/>
      <c r="P2871" s="12"/>
      <c r="Q2871" s="12"/>
      <c r="R2871" s="18" t="b">
        <v>0</v>
      </c>
      <c r="S2871" s="18" t="b">
        <v>0</v>
      </c>
      <c r="T2871" s="18" t="b">
        <v>0</v>
      </c>
      <c r="U2871" s="18" t="b">
        <v>0</v>
      </c>
    </row>
    <row r="2872" spans="1:21" ht="12.75">
      <c r="A2872" s="8"/>
      <c r="B2872" s="19"/>
      <c r="C2872" s="22"/>
      <c r="D2872" s="10"/>
      <c r="E2872" s="11"/>
      <c r="F2872" s="23"/>
      <c r="G2872" s="23"/>
      <c r="H2872" s="12"/>
      <c r="I2872" s="12"/>
      <c r="J2872" s="13"/>
      <c r="K2872" s="14"/>
      <c r="L2872" s="15"/>
      <c r="M2872" s="16"/>
      <c r="N2872" s="16"/>
      <c r="O2872" s="12"/>
      <c r="P2872" s="12"/>
      <c r="Q2872" s="12"/>
      <c r="R2872" s="18" t="b">
        <v>0</v>
      </c>
      <c r="S2872" s="18" t="b">
        <v>0</v>
      </c>
      <c r="T2872" s="18" t="b">
        <v>0</v>
      </c>
      <c r="U2872" s="18" t="b">
        <v>0</v>
      </c>
    </row>
    <row r="2873" spans="1:21" ht="12.75">
      <c r="A2873" s="8"/>
      <c r="B2873" s="19"/>
      <c r="C2873" s="22"/>
      <c r="D2873" s="10"/>
      <c r="E2873" s="11"/>
      <c r="F2873" s="23"/>
      <c r="G2873" s="23"/>
      <c r="H2873" s="12"/>
      <c r="I2873" s="12"/>
      <c r="J2873" s="13"/>
      <c r="K2873" s="14"/>
      <c r="L2873" s="15"/>
      <c r="M2873" s="16"/>
      <c r="N2873" s="16"/>
      <c r="O2873" s="12"/>
      <c r="P2873" s="12"/>
      <c r="Q2873" s="12"/>
      <c r="R2873" s="18" t="b">
        <v>0</v>
      </c>
      <c r="S2873" s="18" t="b">
        <v>0</v>
      </c>
      <c r="T2873" s="18" t="b">
        <v>0</v>
      </c>
      <c r="U2873" s="18" t="b">
        <v>0</v>
      </c>
    </row>
    <row r="2874" spans="1:21" ht="12.75">
      <c r="A2874" s="8"/>
      <c r="B2874" s="19"/>
      <c r="C2874" s="22"/>
      <c r="D2874" s="10"/>
      <c r="E2874" s="11"/>
      <c r="F2874" s="23"/>
      <c r="G2874" s="23"/>
      <c r="H2874" s="12"/>
      <c r="I2874" s="12"/>
      <c r="J2874" s="13"/>
      <c r="K2874" s="14"/>
      <c r="L2874" s="15"/>
      <c r="M2874" s="16"/>
      <c r="N2874" s="16"/>
      <c r="O2874" s="12"/>
      <c r="P2874" s="12"/>
      <c r="Q2874" s="12"/>
      <c r="R2874" s="18" t="b">
        <v>0</v>
      </c>
      <c r="S2874" s="18" t="b">
        <v>0</v>
      </c>
      <c r="T2874" s="18" t="b">
        <v>0</v>
      </c>
      <c r="U2874" s="18" t="b">
        <v>0</v>
      </c>
    </row>
    <row r="2875" spans="1:21" ht="12.75">
      <c r="A2875" s="8"/>
      <c r="B2875" s="19"/>
      <c r="C2875" s="22"/>
      <c r="D2875" s="10"/>
      <c r="E2875" s="11"/>
      <c r="F2875" s="23"/>
      <c r="G2875" s="23"/>
      <c r="H2875" s="12"/>
      <c r="I2875" s="12"/>
      <c r="J2875" s="13"/>
      <c r="K2875" s="14"/>
      <c r="L2875" s="15"/>
      <c r="M2875" s="16"/>
      <c r="N2875" s="16"/>
      <c r="O2875" s="12"/>
      <c r="P2875" s="12"/>
      <c r="Q2875" s="12"/>
      <c r="R2875" s="18" t="b">
        <v>0</v>
      </c>
      <c r="S2875" s="18" t="b">
        <v>0</v>
      </c>
      <c r="T2875" s="18" t="b">
        <v>0</v>
      </c>
      <c r="U2875" s="18" t="b">
        <v>0</v>
      </c>
    </row>
    <row r="2876" spans="1:21" ht="12.75">
      <c r="A2876" s="8"/>
      <c r="B2876" s="19"/>
      <c r="C2876" s="22"/>
      <c r="D2876" s="10"/>
      <c r="E2876" s="11"/>
      <c r="F2876" s="23"/>
      <c r="G2876" s="23"/>
      <c r="H2876" s="12"/>
      <c r="I2876" s="12"/>
      <c r="J2876" s="13"/>
      <c r="K2876" s="14"/>
      <c r="L2876" s="15"/>
      <c r="M2876" s="16"/>
      <c r="N2876" s="16"/>
      <c r="O2876" s="12"/>
      <c r="P2876" s="12"/>
      <c r="Q2876" s="12"/>
      <c r="R2876" s="18" t="b">
        <v>0</v>
      </c>
      <c r="S2876" s="18" t="b">
        <v>0</v>
      </c>
      <c r="T2876" s="18" t="b">
        <v>0</v>
      </c>
      <c r="U2876" s="18" t="b">
        <v>0</v>
      </c>
    </row>
    <row r="2877" spans="1:21" ht="12.75">
      <c r="A2877" s="8"/>
      <c r="B2877" s="19"/>
      <c r="C2877" s="22"/>
      <c r="D2877" s="10"/>
      <c r="E2877" s="11"/>
      <c r="F2877" s="23"/>
      <c r="G2877" s="23"/>
      <c r="H2877" s="12"/>
      <c r="I2877" s="12"/>
      <c r="J2877" s="13"/>
      <c r="K2877" s="14"/>
      <c r="L2877" s="15"/>
      <c r="M2877" s="16"/>
      <c r="N2877" s="16"/>
      <c r="O2877" s="12"/>
      <c r="P2877" s="12"/>
      <c r="Q2877" s="12"/>
      <c r="R2877" s="18" t="b">
        <v>0</v>
      </c>
      <c r="S2877" s="18" t="b">
        <v>0</v>
      </c>
      <c r="T2877" s="18" t="b">
        <v>0</v>
      </c>
      <c r="U2877" s="18" t="b">
        <v>0</v>
      </c>
    </row>
    <row r="2878" spans="1:21" ht="12.75">
      <c r="A2878" s="8"/>
      <c r="B2878" s="19"/>
      <c r="C2878" s="22"/>
      <c r="D2878" s="10"/>
      <c r="E2878" s="11"/>
      <c r="F2878" s="23"/>
      <c r="G2878" s="23"/>
      <c r="H2878" s="12"/>
      <c r="I2878" s="12"/>
      <c r="J2878" s="13"/>
      <c r="K2878" s="14"/>
      <c r="L2878" s="15"/>
      <c r="M2878" s="16"/>
      <c r="N2878" s="16"/>
      <c r="O2878" s="12"/>
      <c r="P2878" s="12"/>
      <c r="Q2878" s="12"/>
      <c r="R2878" s="18" t="b">
        <v>0</v>
      </c>
      <c r="S2878" s="18" t="b">
        <v>0</v>
      </c>
      <c r="T2878" s="18" t="b">
        <v>0</v>
      </c>
      <c r="U2878" s="18" t="b">
        <v>0</v>
      </c>
    </row>
    <row r="2879" spans="1:21" ht="12.75">
      <c r="A2879" s="8"/>
      <c r="B2879" s="19"/>
      <c r="C2879" s="22"/>
      <c r="D2879" s="10"/>
      <c r="E2879" s="11"/>
      <c r="F2879" s="23"/>
      <c r="G2879" s="23"/>
      <c r="H2879" s="12"/>
      <c r="I2879" s="12"/>
      <c r="J2879" s="13"/>
      <c r="K2879" s="14"/>
      <c r="L2879" s="15"/>
      <c r="M2879" s="16"/>
      <c r="N2879" s="16"/>
      <c r="O2879" s="12"/>
      <c r="P2879" s="12"/>
      <c r="Q2879" s="12"/>
      <c r="R2879" s="18" t="b">
        <v>0</v>
      </c>
      <c r="S2879" s="18" t="b">
        <v>0</v>
      </c>
      <c r="T2879" s="18" t="b">
        <v>0</v>
      </c>
      <c r="U2879" s="18" t="b">
        <v>0</v>
      </c>
    </row>
    <row r="2880" spans="1:21" ht="12.75">
      <c r="A2880" s="8"/>
      <c r="B2880" s="19"/>
      <c r="C2880" s="22"/>
      <c r="D2880" s="10"/>
      <c r="E2880" s="11"/>
      <c r="F2880" s="23"/>
      <c r="G2880" s="23"/>
      <c r="H2880" s="12"/>
      <c r="I2880" s="12"/>
      <c r="J2880" s="13"/>
      <c r="K2880" s="14"/>
      <c r="L2880" s="15"/>
      <c r="M2880" s="16"/>
      <c r="N2880" s="16"/>
      <c r="O2880" s="12"/>
      <c r="P2880" s="12"/>
      <c r="Q2880" s="12"/>
      <c r="R2880" s="18" t="b">
        <v>0</v>
      </c>
      <c r="S2880" s="18" t="b">
        <v>0</v>
      </c>
      <c r="T2880" s="18" t="b">
        <v>0</v>
      </c>
      <c r="U2880" s="18" t="b">
        <v>0</v>
      </c>
    </row>
    <row r="2881" spans="1:21" ht="12.75">
      <c r="A2881" s="8"/>
      <c r="B2881" s="19"/>
      <c r="C2881" s="22"/>
      <c r="D2881" s="10"/>
      <c r="E2881" s="11"/>
      <c r="F2881" s="23"/>
      <c r="G2881" s="23"/>
      <c r="H2881" s="12"/>
      <c r="I2881" s="12"/>
      <c r="J2881" s="13"/>
      <c r="K2881" s="14"/>
      <c r="L2881" s="15"/>
      <c r="M2881" s="16"/>
      <c r="N2881" s="16"/>
      <c r="O2881" s="12"/>
      <c r="P2881" s="12"/>
      <c r="Q2881" s="12"/>
      <c r="R2881" s="18" t="b">
        <v>0</v>
      </c>
      <c r="S2881" s="18" t="b">
        <v>0</v>
      </c>
      <c r="T2881" s="18" t="b">
        <v>0</v>
      </c>
      <c r="U2881" s="18" t="b">
        <v>0</v>
      </c>
    </row>
    <row r="2882" spans="1:21" ht="12.75">
      <c r="A2882" s="8"/>
      <c r="B2882" s="19"/>
      <c r="C2882" s="22"/>
      <c r="D2882" s="10"/>
      <c r="E2882" s="11"/>
      <c r="F2882" s="23"/>
      <c r="G2882" s="23"/>
      <c r="H2882" s="12"/>
      <c r="I2882" s="12"/>
      <c r="J2882" s="13"/>
      <c r="K2882" s="14"/>
      <c r="L2882" s="15"/>
      <c r="M2882" s="16"/>
      <c r="N2882" s="16"/>
      <c r="O2882" s="12"/>
      <c r="P2882" s="12"/>
      <c r="Q2882" s="12"/>
      <c r="R2882" s="18" t="b">
        <v>0</v>
      </c>
      <c r="S2882" s="18" t="b">
        <v>0</v>
      </c>
      <c r="T2882" s="18" t="b">
        <v>0</v>
      </c>
      <c r="U2882" s="18" t="b">
        <v>0</v>
      </c>
    </row>
    <row r="2883" spans="1:21" ht="12.75">
      <c r="A2883" s="8"/>
      <c r="B2883" s="19"/>
      <c r="C2883" s="22"/>
      <c r="D2883" s="10"/>
      <c r="E2883" s="11"/>
      <c r="F2883" s="23"/>
      <c r="G2883" s="23"/>
      <c r="H2883" s="12"/>
      <c r="I2883" s="12"/>
      <c r="J2883" s="13"/>
      <c r="K2883" s="14"/>
      <c r="L2883" s="15"/>
      <c r="M2883" s="16"/>
      <c r="N2883" s="16"/>
      <c r="O2883" s="12"/>
      <c r="P2883" s="12"/>
      <c r="Q2883" s="12"/>
      <c r="R2883" s="18" t="b">
        <v>0</v>
      </c>
      <c r="S2883" s="18" t="b">
        <v>0</v>
      </c>
      <c r="T2883" s="18" t="b">
        <v>0</v>
      </c>
      <c r="U2883" s="18" t="b">
        <v>0</v>
      </c>
    </row>
    <row r="2884" spans="1:21" ht="12.75">
      <c r="A2884" s="8"/>
      <c r="B2884" s="19"/>
      <c r="C2884" s="22"/>
      <c r="D2884" s="10"/>
      <c r="E2884" s="11"/>
      <c r="F2884" s="23"/>
      <c r="G2884" s="23"/>
      <c r="H2884" s="12"/>
      <c r="I2884" s="12"/>
      <c r="J2884" s="13"/>
      <c r="K2884" s="14"/>
      <c r="L2884" s="15"/>
      <c r="M2884" s="16"/>
      <c r="N2884" s="16"/>
      <c r="O2884" s="12"/>
      <c r="P2884" s="12"/>
      <c r="Q2884" s="12"/>
      <c r="R2884" s="18" t="b">
        <v>0</v>
      </c>
      <c r="S2884" s="18" t="b">
        <v>0</v>
      </c>
      <c r="T2884" s="18" t="b">
        <v>0</v>
      </c>
      <c r="U2884" s="18" t="b">
        <v>0</v>
      </c>
    </row>
    <row r="2885" spans="1:21" ht="12.75">
      <c r="A2885" s="8"/>
      <c r="B2885" s="19"/>
      <c r="C2885" s="22"/>
      <c r="D2885" s="10"/>
      <c r="E2885" s="11"/>
      <c r="F2885" s="23"/>
      <c r="G2885" s="23"/>
      <c r="H2885" s="12"/>
      <c r="I2885" s="12"/>
      <c r="J2885" s="13"/>
      <c r="K2885" s="14"/>
      <c r="L2885" s="15"/>
      <c r="M2885" s="16"/>
      <c r="N2885" s="16"/>
      <c r="O2885" s="12"/>
      <c r="P2885" s="12"/>
      <c r="Q2885" s="12"/>
      <c r="R2885" s="18" t="b">
        <v>0</v>
      </c>
      <c r="S2885" s="18" t="b">
        <v>0</v>
      </c>
      <c r="T2885" s="18" t="b">
        <v>0</v>
      </c>
      <c r="U2885" s="18" t="b">
        <v>0</v>
      </c>
    </row>
    <row r="2886" spans="1:21" ht="12.75">
      <c r="A2886" s="8"/>
      <c r="B2886" s="19"/>
      <c r="C2886" s="22"/>
      <c r="D2886" s="10"/>
      <c r="E2886" s="11"/>
      <c r="F2886" s="23"/>
      <c r="G2886" s="23"/>
      <c r="H2886" s="12"/>
      <c r="I2886" s="12"/>
      <c r="J2886" s="13"/>
      <c r="K2886" s="14"/>
      <c r="L2886" s="15"/>
      <c r="M2886" s="16"/>
      <c r="N2886" s="16"/>
      <c r="O2886" s="12"/>
      <c r="P2886" s="12"/>
      <c r="Q2886" s="12"/>
      <c r="R2886" s="18" t="b">
        <v>0</v>
      </c>
      <c r="S2886" s="18" t="b">
        <v>0</v>
      </c>
      <c r="T2886" s="18" t="b">
        <v>0</v>
      </c>
      <c r="U2886" s="18" t="b">
        <v>0</v>
      </c>
    </row>
    <row r="2887" spans="1:21" ht="12.75">
      <c r="A2887" s="8"/>
      <c r="B2887" s="19"/>
      <c r="C2887" s="22"/>
      <c r="D2887" s="10"/>
      <c r="E2887" s="11"/>
      <c r="F2887" s="23"/>
      <c r="G2887" s="23"/>
      <c r="H2887" s="12"/>
      <c r="I2887" s="12"/>
      <c r="J2887" s="13"/>
      <c r="K2887" s="14"/>
      <c r="L2887" s="15"/>
      <c r="M2887" s="16"/>
      <c r="N2887" s="16"/>
      <c r="O2887" s="12"/>
      <c r="P2887" s="12"/>
      <c r="Q2887" s="12"/>
      <c r="R2887" s="18" t="b">
        <v>0</v>
      </c>
      <c r="S2887" s="18" t="b">
        <v>0</v>
      </c>
      <c r="T2887" s="18" t="b">
        <v>0</v>
      </c>
      <c r="U2887" s="18" t="b">
        <v>0</v>
      </c>
    </row>
    <row r="2888" spans="1:21" ht="12.75">
      <c r="A2888" s="8"/>
      <c r="B2888" s="19"/>
      <c r="C2888" s="22"/>
      <c r="D2888" s="10"/>
      <c r="E2888" s="11"/>
      <c r="F2888" s="23"/>
      <c r="G2888" s="23"/>
      <c r="H2888" s="12"/>
      <c r="I2888" s="12"/>
      <c r="J2888" s="13"/>
      <c r="K2888" s="14"/>
      <c r="L2888" s="15"/>
      <c r="M2888" s="16"/>
      <c r="N2888" s="16"/>
      <c r="O2888" s="12"/>
      <c r="P2888" s="12"/>
      <c r="Q2888" s="12"/>
      <c r="R2888" s="18" t="b">
        <v>0</v>
      </c>
      <c r="S2888" s="18" t="b">
        <v>0</v>
      </c>
      <c r="T2888" s="18" t="b">
        <v>0</v>
      </c>
      <c r="U2888" s="18" t="b">
        <v>0</v>
      </c>
    </row>
    <row r="2889" spans="1:21" ht="12.75">
      <c r="A2889" s="8"/>
      <c r="B2889" s="19"/>
      <c r="C2889" s="22"/>
      <c r="D2889" s="10"/>
      <c r="E2889" s="11"/>
      <c r="F2889" s="23"/>
      <c r="G2889" s="23"/>
      <c r="H2889" s="12"/>
      <c r="I2889" s="12"/>
      <c r="J2889" s="13"/>
      <c r="K2889" s="14"/>
      <c r="L2889" s="15"/>
      <c r="M2889" s="16"/>
      <c r="N2889" s="16"/>
      <c r="O2889" s="12"/>
      <c r="P2889" s="12"/>
      <c r="Q2889" s="12"/>
      <c r="R2889" s="18" t="b">
        <v>0</v>
      </c>
      <c r="S2889" s="18" t="b">
        <v>0</v>
      </c>
      <c r="T2889" s="18" t="b">
        <v>0</v>
      </c>
      <c r="U2889" s="18" t="b">
        <v>0</v>
      </c>
    </row>
    <row r="2890" spans="1:21" ht="12.75">
      <c r="A2890" s="8"/>
      <c r="B2890" s="19"/>
      <c r="C2890" s="22"/>
      <c r="D2890" s="10"/>
      <c r="E2890" s="11"/>
      <c r="F2890" s="23"/>
      <c r="G2890" s="23"/>
      <c r="H2890" s="12"/>
      <c r="I2890" s="12"/>
      <c r="J2890" s="13"/>
      <c r="K2890" s="14"/>
      <c r="L2890" s="15"/>
      <c r="M2890" s="16"/>
      <c r="N2890" s="16"/>
      <c r="O2890" s="12"/>
      <c r="P2890" s="12"/>
      <c r="Q2890" s="12"/>
      <c r="R2890" s="18" t="b">
        <v>0</v>
      </c>
      <c r="S2890" s="18" t="b">
        <v>0</v>
      </c>
      <c r="T2890" s="18" t="b">
        <v>0</v>
      </c>
      <c r="U2890" s="18" t="b">
        <v>0</v>
      </c>
    </row>
    <row r="2891" spans="1:21" ht="12.75">
      <c r="A2891" s="8"/>
      <c r="B2891" s="19"/>
      <c r="C2891" s="22"/>
      <c r="D2891" s="10"/>
      <c r="E2891" s="11"/>
      <c r="F2891" s="23"/>
      <c r="G2891" s="23"/>
      <c r="H2891" s="12"/>
      <c r="I2891" s="12"/>
      <c r="J2891" s="13"/>
      <c r="K2891" s="14"/>
      <c r="L2891" s="15"/>
      <c r="M2891" s="16"/>
      <c r="N2891" s="16"/>
      <c r="O2891" s="12"/>
      <c r="P2891" s="12"/>
      <c r="Q2891" s="12"/>
      <c r="R2891" s="18" t="b">
        <v>0</v>
      </c>
      <c r="S2891" s="18" t="b">
        <v>0</v>
      </c>
      <c r="T2891" s="18" t="b">
        <v>0</v>
      </c>
      <c r="U2891" s="18" t="b">
        <v>0</v>
      </c>
    </row>
    <row r="2892" spans="1:21" ht="12.75">
      <c r="A2892" s="8"/>
      <c r="B2892" s="19"/>
      <c r="C2892" s="22"/>
      <c r="D2892" s="10"/>
      <c r="E2892" s="11"/>
      <c r="F2892" s="23"/>
      <c r="G2892" s="23"/>
      <c r="H2892" s="12"/>
      <c r="I2892" s="12"/>
      <c r="J2892" s="13"/>
      <c r="K2892" s="14"/>
      <c r="L2892" s="15"/>
      <c r="M2892" s="16"/>
      <c r="N2892" s="16"/>
      <c r="O2892" s="12"/>
      <c r="P2892" s="12"/>
      <c r="Q2892" s="12"/>
      <c r="R2892" s="18" t="b">
        <v>0</v>
      </c>
      <c r="S2892" s="18" t="b">
        <v>0</v>
      </c>
      <c r="T2892" s="18" t="b">
        <v>0</v>
      </c>
      <c r="U2892" s="18" t="b">
        <v>0</v>
      </c>
    </row>
    <row r="2893" spans="1:21" ht="12.75">
      <c r="A2893" s="8"/>
      <c r="B2893" s="19"/>
      <c r="C2893" s="22"/>
      <c r="D2893" s="10"/>
      <c r="E2893" s="11"/>
      <c r="F2893" s="23"/>
      <c r="G2893" s="23"/>
      <c r="H2893" s="12"/>
      <c r="I2893" s="12"/>
      <c r="J2893" s="13"/>
      <c r="K2893" s="14"/>
      <c r="L2893" s="15"/>
      <c r="M2893" s="16"/>
      <c r="N2893" s="16"/>
      <c r="O2893" s="12"/>
      <c r="P2893" s="12"/>
      <c r="Q2893" s="12"/>
      <c r="R2893" s="18" t="b">
        <v>0</v>
      </c>
      <c r="S2893" s="18" t="b">
        <v>0</v>
      </c>
      <c r="T2893" s="18" t="b">
        <v>0</v>
      </c>
      <c r="U2893" s="18" t="b">
        <v>0</v>
      </c>
    </row>
    <row r="2894" spans="1:21" ht="12.75">
      <c r="A2894" s="8"/>
      <c r="B2894" s="19"/>
      <c r="C2894" s="22"/>
      <c r="D2894" s="10"/>
      <c r="E2894" s="11"/>
      <c r="F2894" s="23"/>
      <c r="G2894" s="23"/>
      <c r="H2894" s="12"/>
      <c r="I2894" s="12"/>
      <c r="J2894" s="13"/>
      <c r="K2894" s="14"/>
      <c r="L2894" s="15"/>
      <c r="M2894" s="16"/>
      <c r="N2894" s="16"/>
      <c r="O2894" s="12"/>
      <c r="P2894" s="12"/>
      <c r="Q2894" s="12"/>
      <c r="R2894" s="18" t="b">
        <v>0</v>
      </c>
      <c r="S2894" s="18" t="b">
        <v>0</v>
      </c>
      <c r="T2894" s="18" t="b">
        <v>0</v>
      </c>
      <c r="U2894" s="18" t="b">
        <v>0</v>
      </c>
    </row>
    <row r="2895" spans="1:21" ht="12.75">
      <c r="A2895" s="8"/>
      <c r="B2895" s="19"/>
      <c r="C2895" s="22"/>
      <c r="D2895" s="10"/>
      <c r="E2895" s="11"/>
      <c r="F2895" s="23"/>
      <c r="G2895" s="23"/>
      <c r="H2895" s="12"/>
      <c r="I2895" s="12"/>
      <c r="J2895" s="13"/>
      <c r="K2895" s="14"/>
      <c r="L2895" s="15"/>
      <c r="M2895" s="16"/>
      <c r="N2895" s="16"/>
      <c r="O2895" s="12"/>
      <c r="P2895" s="12"/>
      <c r="Q2895" s="12"/>
      <c r="R2895" s="18" t="b">
        <v>0</v>
      </c>
      <c r="S2895" s="18" t="b">
        <v>0</v>
      </c>
      <c r="T2895" s="18" t="b">
        <v>0</v>
      </c>
      <c r="U2895" s="18" t="b">
        <v>0</v>
      </c>
    </row>
    <row r="2896" spans="1:21" ht="12.75">
      <c r="A2896" s="8"/>
      <c r="B2896" s="19"/>
      <c r="C2896" s="22"/>
      <c r="D2896" s="10"/>
      <c r="E2896" s="11"/>
      <c r="F2896" s="23"/>
      <c r="G2896" s="23"/>
      <c r="H2896" s="12"/>
      <c r="I2896" s="12"/>
      <c r="J2896" s="13"/>
      <c r="K2896" s="14"/>
      <c r="L2896" s="15"/>
      <c r="M2896" s="16"/>
      <c r="N2896" s="16"/>
      <c r="O2896" s="12"/>
      <c r="P2896" s="12"/>
      <c r="Q2896" s="12"/>
      <c r="R2896" s="18" t="b">
        <v>0</v>
      </c>
      <c r="S2896" s="18" t="b">
        <v>0</v>
      </c>
      <c r="T2896" s="18" t="b">
        <v>0</v>
      </c>
      <c r="U2896" s="18" t="b">
        <v>0</v>
      </c>
    </row>
    <row r="2897" spans="1:21" ht="12.75">
      <c r="A2897" s="8"/>
      <c r="B2897" s="19"/>
      <c r="C2897" s="22"/>
      <c r="D2897" s="10"/>
      <c r="E2897" s="11"/>
      <c r="F2897" s="23"/>
      <c r="G2897" s="23"/>
      <c r="H2897" s="12"/>
      <c r="I2897" s="12"/>
      <c r="J2897" s="13"/>
      <c r="K2897" s="14"/>
      <c r="L2897" s="15"/>
      <c r="M2897" s="16"/>
      <c r="N2897" s="16"/>
      <c r="O2897" s="12"/>
      <c r="P2897" s="12"/>
      <c r="Q2897" s="12"/>
      <c r="R2897" s="18" t="b">
        <v>0</v>
      </c>
      <c r="S2897" s="18" t="b">
        <v>0</v>
      </c>
      <c r="T2897" s="18" t="b">
        <v>0</v>
      </c>
      <c r="U2897" s="18" t="b">
        <v>0</v>
      </c>
    </row>
    <row r="2898" spans="1:21" ht="12.75">
      <c r="A2898" s="8"/>
      <c r="B2898" s="19"/>
      <c r="C2898" s="22"/>
      <c r="D2898" s="10"/>
      <c r="E2898" s="11"/>
      <c r="F2898" s="23"/>
      <c r="G2898" s="23"/>
      <c r="H2898" s="12"/>
      <c r="I2898" s="12"/>
      <c r="J2898" s="13"/>
      <c r="K2898" s="14"/>
      <c r="L2898" s="15"/>
      <c r="M2898" s="16"/>
      <c r="N2898" s="16"/>
      <c r="O2898" s="12"/>
      <c r="P2898" s="12"/>
      <c r="Q2898" s="12"/>
      <c r="R2898" s="18" t="b">
        <v>0</v>
      </c>
      <c r="S2898" s="18" t="b">
        <v>0</v>
      </c>
      <c r="T2898" s="18" t="b">
        <v>0</v>
      </c>
      <c r="U2898" s="18" t="b">
        <v>0</v>
      </c>
    </row>
    <row r="2899" spans="1:21" ht="12.75">
      <c r="A2899" s="8"/>
      <c r="B2899" s="19"/>
      <c r="C2899" s="22"/>
      <c r="D2899" s="10"/>
      <c r="E2899" s="11"/>
      <c r="F2899" s="23"/>
      <c r="G2899" s="23"/>
      <c r="H2899" s="12"/>
      <c r="I2899" s="12"/>
      <c r="J2899" s="13"/>
      <c r="K2899" s="14"/>
      <c r="L2899" s="15"/>
      <c r="M2899" s="16"/>
      <c r="N2899" s="16"/>
      <c r="O2899" s="12"/>
      <c r="P2899" s="12"/>
      <c r="Q2899" s="12"/>
      <c r="R2899" s="18" t="b">
        <v>0</v>
      </c>
      <c r="S2899" s="18" t="b">
        <v>0</v>
      </c>
      <c r="T2899" s="18" t="b">
        <v>0</v>
      </c>
      <c r="U2899" s="18" t="b">
        <v>0</v>
      </c>
    </row>
    <row r="2900" spans="1:21" ht="12.75">
      <c r="A2900" s="8"/>
      <c r="B2900" s="19"/>
      <c r="C2900" s="22"/>
      <c r="D2900" s="10"/>
      <c r="E2900" s="11"/>
      <c r="F2900" s="23"/>
      <c r="G2900" s="23"/>
      <c r="H2900" s="12"/>
      <c r="I2900" s="12"/>
      <c r="J2900" s="13"/>
      <c r="K2900" s="14"/>
      <c r="L2900" s="15"/>
      <c r="M2900" s="16"/>
      <c r="N2900" s="16"/>
      <c r="O2900" s="12"/>
      <c r="P2900" s="12"/>
      <c r="Q2900" s="12"/>
      <c r="R2900" s="18" t="b">
        <v>0</v>
      </c>
      <c r="S2900" s="18" t="b">
        <v>0</v>
      </c>
      <c r="T2900" s="18" t="b">
        <v>0</v>
      </c>
      <c r="U2900" s="18" t="b">
        <v>0</v>
      </c>
    </row>
    <row r="2901" spans="1:21" ht="12.75">
      <c r="A2901" s="8"/>
      <c r="B2901" s="19"/>
      <c r="C2901" s="22"/>
      <c r="D2901" s="10"/>
      <c r="E2901" s="11"/>
      <c r="F2901" s="23"/>
      <c r="G2901" s="23"/>
      <c r="H2901" s="12"/>
      <c r="I2901" s="12"/>
      <c r="J2901" s="13"/>
      <c r="K2901" s="14"/>
      <c r="L2901" s="15"/>
      <c r="M2901" s="16"/>
      <c r="N2901" s="16"/>
      <c r="O2901" s="12"/>
      <c r="P2901" s="12"/>
      <c r="Q2901" s="12"/>
      <c r="R2901" s="18" t="b">
        <v>0</v>
      </c>
      <c r="S2901" s="18" t="b">
        <v>0</v>
      </c>
      <c r="T2901" s="18" t="b">
        <v>0</v>
      </c>
      <c r="U2901" s="18" t="b">
        <v>0</v>
      </c>
    </row>
    <row r="2902" spans="1:21" ht="12.75">
      <c r="A2902" s="8"/>
      <c r="B2902" s="19"/>
      <c r="C2902" s="22"/>
      <c r="D2902" s="10"/>
      <c r="E2902" s="11"/>
      <c r="F2902" s="23"/>
      <c r="G2902" s="23"/>
      <c r="H2902" s="12"/>
      <c r="I2902" s="12"/>
      <c r="J2902" s="13"/>
      <c r="K2902" s="14"/>
      <c r="L2902" s="15"/>
      <c r="M2902" s="16"/>
      <c r="N2902" s="16"/>
      <c r="O2902" s="12"/>
      <c r="P2902" s="12"/>
      <c r="Q2902" s="12"/>
      <c r="R2902" s="18" t="b">
        <v>0</v>
      </c>
      <c r="S2902" s="18" t="b">
        <v>0</v>
      </c>
      <c r="T2902" s="18" t="b">
        <v>0</v>
      </c>
      <c r="U2902" s="18" t="b">
        <v>0</v>
      </c>
    </row>
    <row r="2903" spans="1:21" ht="12.75">
      <c r="A2903" s="8"/>
      <c r="B2903" s="19"/>
      <c r="C2903" s="22"/>
      <c r="D2903" s="10"/>
      <c r="E2903" s="11"/>
      <c r="F2903" s="23"/>
      <c r="G2903" s="23"/>
      <c r="H2903" s="12"/>
      <c r="I2903" s="12"/>
      <c r="J2903" s="13"/>
      <c r="K2903" s="14"/>
      <c r="L2903" s="15"/>
      <c r="M2903" s="16"/>
      <c r="N2903" s="16"/>
      <c r="O2903" s="12"/>
      <c r="P2903" s="12"/>
      <c r="Q2903" s="12"/>
      <c r="R2903" s="18" t="b">
        <v>0</v>
      </c>
      <c r="S2903" s="18" t="b">
        <v>0</v>
      </c>
      <c r="T2903" s="18" t="b">
        <v>0</v>
      </c>
      <c r="U2903" s="18" t="b">
        <v>0</v>
      </c>
    </row>
    <row r="2904" spans="1:21" ht="12.75">
      <c r="A2904" s="8"/>
      <c r="B2904" s="19"/>
      <c r="C2904" s="22"/>
      <c r="D2904" s="10"/>
      <c r="E2904" s="11"/>
      <c r="F2904" s="23"/>
      <c r="G2904" s="23"/>
      <c r="H2904" s="12"/>
      <c r="I2904" s="12"/>
      <c r="J2904" s="13"/>
      <c r="K2904" s="14"/>
      <c r="L2904" s="15"/>
      <c r="M2904" s="16"/>
      <c r="N2904" s="16"/>
      <c r="O2904" s="12"/>
      <c r="P2904" s="12"/>
      <c r="Q2904" s="12"/>
      <c r="R2904" s="18" t="b">
        <v>0</v>
      </c>
      <c r="S2904" s="18" t="b">
        <v>0</v>
      </c>
      <c r="T2904" s="18" t="b">
        <v>0</v>
      </c>
      <c r="U2904" s="18" t="b">
        <v>0</v>
      </c>
    </row>
    <row r="2905" spans="1:21" ht="12.75">
      <c r="A2905" s="8"/>
      <c r="B2905" s="19"/>
      <c r="C2905" s="22"/>
      <c r="D2905" s="10"/>
      <c r="E2905" s="11"/>
      <c r="F2905" s="23"/>
      <c r="G2905" s="23"/>
      <c r="H2905" s="12"/>
      <c r="I2905" s="12"/>
      <c r="J2905" s="13"/>
      <c r="K2905" s="14"/>
      <c r="L2905" s="15"/>
      <c r="M2905" s="16"/>
      <c r="N2905" s="16"/>
      <c r="O2905" s="12"/>
      <c r="P2905" s="12"/>
      <c r="Q2905" s="12"/>
      <c r="R2905" s="18" t="b">
        <v>0</v>
      </c>
      <c r="S2905" s="18" t="b">
        <v>0</v>
      </c>
      <c r="T2905" s="18" t="b">
        <v>0</v>
      </c>
      <c r="U2905" s="18" t="b">
        <v>0</v>
      </c>
    </row>
    <row r="2906" spans="1:21" ht="12.75">
      <c r="A2906" s="8"/>
      <c r="B2906" s="19"/>
      <c r="C2906" s="22"/>
      <c r="D2906" s="10"/>
      <c r="E2906" s="11"/>
      <c r="F2906" s="23"/>
      <c r="G2906" s="23"/>
      <c r="H2906" s="12"/>
      <c r="I2906" s="12"/>
      <c r="J2906" s="13"/>
      <c r="K2906" s="14"/>
      <c r="L2906" s="15"/>
      <c r="M2906" s="16"/>
      <c r="N2906" s="16"/>
      <c r="O2906" s="12"/>
      <c r="P2906" s="12"/>
      <c r="Q2906" s="12"/>
      <c r="R2906" s="18" t="b">
        <v>0</v>
      </c>
      <c r="S2906" s="18" t="b">
        <v>0</v>
      </c>
      <c r="T2906" s="18" t="b">
        <v>0</v>
      </c>
      <c r="U2906" s="18" t="b">
        <v>0</v>
      </c>
    </row>
    <row r="2907" spans="1:21" ht="12.75">
      <c r="A2907" s="8"/>
      <c r="B2907" s="19"/>
      <c r="C2907" s="22"/>
      <c r="D2907" s="10"/>
      <c r="E2907" s="11"/>
      <c r="F2907" s="23"/>
      <c r="G2907" s="23"/>
      <c r="H2907" s="12"/>
      <c r="I2907" s="12"/>
      <c r="J2907" s="13"/>
      <c r="K2907" s="14"/>
      <c r="L2907" s="15"/>
      <c r="M2907" s="16"/>
      <c r="N2907" s="16"/>
      <c r="O2907" s="12"/>
      <c r="P2907" s="12"/>
      <c r="Q2907" s="12"/>
      <c r="R2907" s="18" t="b">
        <v>0</v>
      </c>
      <c r="S2907" s="18" t="b">
        <v>0</v>
      </c>
      <c r="T2907" s="18" t="b">
        <v>0</v>
      </c>
      <c r="U2907" s="18" t="b">
        <v>0</v>
      </c>
    </row>
    <row r="2908" spans="1:21" ht="12.75">
      <c r="A2908" s="8"/>
      <c r="B2908" s="19"/>
      <c r="C2908" s="22"/>
      <c r="D2908" s="10"/>
      <c r="E2908" s="11"/>
      <c r="F2908" s="23"/>
      <c r="G2908" s="23"/>
      <c r="H2908" s="12"/>
      <c r="I2908" s="12"/>
      <c r="J2908" s="13"/>
      <c r="K2908" s="14"/>
      <c r="L2908" s="15"/>
      <c r="M2908" s="16"/>
      <c r="N2908" s="16"/>
      <c r="O2908" s="12"/>
      <c r="P2908" s="12"/>
      <c r="Q2908" s="12"/>
      <c r="R2908" s="18" t="b">
        <v>0</v>
      </c>
      <c r="S2908" s="18" t="b">
        <v>0</v>
      </c>
      <c r="T2908" s="18" t="b">
        <v>0</v>
      </c>
      <c r="U2908" s="18" t="b">
        <v>0</v>
      </c>
    </row>
    <row r="2909" spans="1:21" ht="12.75">
      <c r="A2909" s="8"/>
      <c r="B2909" s="19"/>
      <c r="C2909" s="22"/>
      <c r="D2909" s="10"/>
      <c r="E2909" s="11"/>
      <c r="F2909" s="23"/>
      <c r="G2909" s="23"/>
      <c r="H2909" s="12"/>
      <c r="I2909" s="12"/>
      <c r="J2909" s="13"/>
      <c r="K2909" s="14"/>
      <c r="L2909" s="15"/>
      <c r="M2909" s="16"/>
      <c r="N2909" s="16"/>
      <c r="O2909" s="12"/>
      <c r="P2909" s="12"/>
      <c r="Q2909" s="12"/>
      <c r="R2909" s="18" t="b">
        <v>0</v>
      </c>
      <c r="S2909" s="18" t="b">
        <v>0</v>
      </c>
      <c r="T2909" s="18" t="b">
        <v>0</v>
      </c>
      <c r="U2909" s="18" t="b">
        <v>0</v>
      </c>
    </row>
    <row r="2910" spans="1:21" ht="12.75">
      <c r="A2910" s="8"/>
      <c r="B2910" s="19"/>
      <c r="C2910" s="22"/>
      <c r="D2910" s="10"/>
      <c r="E2910" s="11"/>
      <c r="F2910" s="23"/>
      <c r="G2910" s="23"/>
      <c r="H2910" s="12"/>
      <c r="I2910" s="12"/>
      <c r="J2910" s="13"/>
      <c r="K2910" s="14"/>
      <c r="L2910" s="15"/>
      <c r="M2910" s="16"/>
      <c r="N2910" s="16"/>
      <c r="O2910" s="12"/>
      <c r="P2910" s="12"/>
      <c r="Q2910" s="12"/>
      <c r="R2910" s="18" t="b">
        <v>0</v>
      </c>
      <c r="S2910" s="18" t="b">
        <v>0</v>
      </c>
      <c r="T2910" s="18" t="b">
        <v>0</v>
      </c>
      <c r="U2910" s="18" t="b">
        <v>0</v>
      </c>
    </row>
    <row r="2911" spans="1:21" ht="12.75">
      <c r="A2911" s="8"/>
      <c r="B2911" s="19"/>
      <c r="C2911" s="22"/>
      <c r="D2911" s="10"/>
      <c r="E2911" s="11"/>
      <c r="F2911" s="23"/>
      <c r="G2911" s="23"/>
      <c r="H2911" s="12"/>
      <c r="I2911" s="12"/>
      <c r="J2911" s="13"/>
      <c r="K2911" s="14"/>
      <c r="L2911" s="15"/>
      <c r="M2911" s="16"/>
      <c r="N2911" s="16"/>
      <c r="O2911" s="12"/>
      <c r="P2911" s="12"/>
      <c r="Q2911" s="12"/>
      <c r="R2911" s="18" t="b">
        <v>0</v>
      </c>
      <c r="S2911" s="18" t="b">
        <v>0</v>
      </c>
      <c r="T2911" s="18" t="b">
        <v>0</v>
      </c>
      <c r="U2911" s="18" t="b">
        <v>0</v>
      </c>
    </row>
    <row r="2912" spans="1:21" ht="12.75">
      <c r="A2912" s="8"/>
      <c r="B2912" s="19"/>
      <c r="C2912" s="22"/>
      <c r="D2912" s="10"/>
      <c r="E2912" s="11"/>
      <c r="F2912" s="23"/>
      <c r="G2912" s="23"/>
      <c r="H2912" s="12"/>
      <c r="I2912" s="12"/>
      <c r="J2912" s="13"/>
      <c r="K2912" s="14"/>
      <c r="L2912" s="15"/>
      <c r="M2912" s="16"/>
      <c r="N2912" s="16"/>
      <c r="O2912" s="12"/>
      <c r="P2912" s="12"/>
      <c r="Q2912" s="12"/>
      <c r="R2912" s="18" t="b">
        <v>0</v>
      </c>
      <c r="S2912" s="18" t="b">
        <v>0</v>
      </c>
      <c r="T2912" s="18" t="b">
        <v>0</v>
      </c>
      <c r="U2912" s="18" t="b">
        <v>0</v>
      </c>
    </row>
    <row r="2913" spans="1:21" ht="12.75">
      <c r="A2913" s="8"/>
      <c r="B2913" s="19"/>
      <c r="C2913" s="22"/>
      <c r="D2913" s="10"/>
      <c r="E2913" s="11"/>
      <c r="F2913" s="23"/>
      <c r="G2913" s="23"/>
      <c r="H2913" s="12"/>
      <c r="I2913" s="12"/>
      <c r="J2913" s="13"/>
      <c r="K2913" s="14"/>
      <c r="L2913" s="15"/>
      <c r="M2913" s="16"/>
      <c r="N2913" s="16"/>
      <c r="O2913" s="12"/>
      <c r="P2913" s="12"/>
      <c r="Q2913" s="12"/>
      <c r="R2913" s="18" t="b">
        <v>0</v>
      </c>
      <c r="S2913" s="18" t="b">
        <v>0</v>
      </c>
      <c r="T2913" s="18" t="b">
        <v>0</v>
      </c>
      <c r="U2913" s="18" t="b">
        <v>0</v>
      </c>
    </row>
    <row r="2914" spans="1:21" ht="12.75">
      <c r="A2914" s="8"/>
      <c r="B2914" s="19"/>
      <c r="C2914" s="22"/>
      <c r="D2914" s="10"/>
      <c r="E2914" s="11"/>
      <c r="F2914" s="23"/>
      <c r="G2914" s="23"/>
      <c r="H2914" s="12"/>
      <c r="I2914" s="12"/>
      <c r="J2914" s="13"/>
      <c r="K2914" s="14"/>
      <c r="L2914" s="15"/>
      <c r="M2914" s="16"/>
      <c r="N2914" s="16"/>
      <c r="O2914" s="12"/>
      <c r="P2914" s="12"/>
      <c r="Q2914" s="12"/>
      <c r="R2914" s="18" t="b">
        <v>0</v>
      </c>
      <c r="S2914" s="18" t="b">
        <v>0</v>
      </c>
      <c r="T2914" s="18" t="b">
        <v>0</v>
      </c>
      <c r="U2914" s="18" t="b">
        <v>0</v>
      </c>
    </row>
    <row r="2915" spans="1:21" ht="12.75">
      <c r="A2915" s="8"/>
      <c r="B2915" s="19"/>
      <c r="C2915" s="22"/>
      <c r="D2915" s="10"/>
      <c r="E2915" s="11"/>
      <c r="F2915" s="23"/>
      <c r="G2915" s="23"/>
      <c r="H2915" s="12"/>
      <c r="I2915" s="12"/>
      <c r="J2915" s="13"/>
      <c r="K2915" s="14"/>
      <c r="L2915" s="15"/>
      <c r="M2915" s="16"/>
      <c r="N2915" s="16"/>
      <c r="O2915" s="12"/>
      <c r="P2915" s="12"/>
      <c r="Q2915" s="12"/>
      <c r="R2915" s="18" t="b">
        <v>0</v>
      </c>
      <c r="S2915" s="18" t="b">
        <v>0</v>
      </c>
      <c r="T2915" s="18" t="b">
        <v>0</v>
      </c>
      <c r="U2915" s="18" t="b">
        <v>0</v>
      </c>
    </row>
    <row r="2916" spans="1:21" ht="12.75">
      <c r="A2916" s="8"/>
      <c r="B2916" s="19"/>
      <c r="C2916" s="22"/>
      <c r="D2916" s="10"/>
      <c r="E2916" s="11"/>
      <c r="F2916" s="23"/>
      <c r="G2916" s="23"/>
      <c r="H2916" s="12"/>
      <c r="I2916" s="12"/>
      <c r="J2916" s="13"/>
      <c r="K2916" s="14"/>
      <c r="L2916" s="15"/>
      <c r="M2916" s="16"/>
      <c r="N2916" s="16"/>
      <c r="O2916" s="12"/>
      <c r="P2916" s="12"/>
      <c r="Q2916" s="12"/>
      <c r="R2916" s="18" t="b">
        <v>0</v>
      </c>
      <c r="S2916" s="18" t="b">
        <v>0</v>
      </c>
      <c r="T2916" s="18" t="b">
        <v>0</v>
      </c>
      <c r="U2916" s="18" t="b">
        <v>0</v>
      </c>
    </row>
    <row r="2917" spans="1:21" ht="12.75">
      <c r="A2917" s="8"/>
      <c r="B2917" s="19"/>
      <c r="C2917" s="22"/>
      <c r="D2917" s="10"/>
      <c r="E2917" s="11"/>
      <c r="F2917" s="23"/>
      <c r="G2917" s="23"/>
      <c r="H2917" s="12"/>
      <c r="I2917" s="12"/>
      <c r="J2917" s="13"/>
      <c r="K2917" s="14"/>
      <c r="L2917" s="15"/>
      <c r="M2917" s="16"/>
      <c r="N2917" s="16"/>
      <c r="O2917" s="12"/>
      <c r="P2917" s="12"/>
      <c r="Q2917" s="12"/>
      <c r="R2917" s="18" t="b">
        <v>0</v>
      </c>
      <c r="S2917" s="18" t="b">
        <v>0</v>
      </c>
      <c r="T2917" s="18" t="b">
        <v>0</v>
      </c>
      <c r="U2917" s="18" t="b">
        <v>0</v>
      </c>
    </row>
    <row r="2918" spans="1:21" ht="12.75">
      <c r="A2918" s="8"/>
      <c r="B2918" s="19"/>
      <c r="C2918" s="22"/>
      <c r="D2918" s="10"/>
      <c r="E2918" s="11"/>
      <c r="F2918" s="23"/>
      <c r="G2918" s="23"/>
      <c r="H2918" s="12"/>
      <c r="I2918" s="12"/>
      <c r="J2918" s="13"/>
      <c r="K2918" s="14"/>
      <c r="L2918" s="15"/>
      <c r="M2918" s="16"/>
      <c r="N2918" s="16"/>
      <c r="O2918" s="12"/>
      <c r="P2918" s="12"/>
      <c r="Q2918" s="12"/>
      <c r="R2918" s="18" t="b">
        <v>0</v>
      </c>
      <c r="S2918" s="18" t="b">
        <v>0</v>
      </c>
      <c r="T2918" s="18" t="b">
        <v>0</v>
      </c>
      <c r="U2918" s="18" t="b">
        <v>0</v>
      </c>
    </row>
    <row r="2919" spans="1:21" ht="12.75">
      <c r="A2919" s="8"/>
      <c r="B2919" s="19"/>
      <c r="C2919" s="22"/>
      <c r="D2919" s="10"/>
      <c r="E2919" s="11"/>
      <c r="F2919" s="23"/>
      <c r="G2919" s="23"/>
      <c r="H2919" s="12"/>
      <c r="I2919" s="12"/>
      <c r="J2919" s="13"/>
      <c r="K2919" s="14"/>
      <c r="L2919" s="15"/>
      <c r="M2919" s="16"/>
      <c r="N2919" s="16"/>
      <c r="O2919" s="12"/>
      <c r="P2919" s="12"/>
      <c r="Q2919" s="12"/>
      <c r="R2919" s="18" t="b">
        <v>0</v>
      </c>
      <c r="S2919" s="18" t="b">
        <v>0</v>
      </c>
      <c r="T2919" s="18" t="b">
        <v>0</v>
      </c>
      <c r="U2919" s="18" t="b">
        <v>0</v>
      </c>
    </row>
    <row r="2920" spans="1:21" ht="12.75">
      <c r="A2920" s="8"/>
      <c r="B2920" s="19"/>
      <c r="C2920" s="22"/>
      <c r="D2920" s="10"/>
      <c r="E2920" s="11"/>
      <c r="F2920" s="23"/>
      <c r="G2920" s="23"/>
      <c r="H2920" s="12"/>
      <c r="I2920" s="12"/>
      <c r="J2920" s="13"/>
      <c r="K2920" s="14"/>
      <c r="L2920" s="15"/>
      <c r="M2920" s="16"/>
      <c r="N2920" s="16"/>
      <c r="O2920" s="12"/>
      <c r="P2920" s="12"/>
      <c r="Q2920" s="12"/>
      <c r="R2920" s="18" t="b">
        <v>0</v>
      </c>
      <c r="S2920" s="18" t="b">
        <v>0</v>
      </c>
      <c r="T2920" s="18" t="b">
        <v>0</v>
      </c>
      <c r="U2920" s="18" t="b">
        <v>0</v>
      </c>
    </row>
    <row r="2921" spans="1:21" ht="12.75">
      <c r="A2921" s="8"/>
      <c r="B2921" s="19"/>
      <c r="C2921" s="22"/>
      <c r="D2921" s="10"/>
      <c r="E2921" s="11"/>
      <c r="F2921" s="23"/>
      <c r="G2921" s="23"/>
      <c r="H2921" s="12"/>
      <c r="I2921" s="12"/>
      <c r="J2921" s="13"/>
      <c r="K2921" s="14"/>
      <c r="L2921" s="15"/>
      <c r="M2921" s="16"/>
      <c r="N2921" s="16"/>
      <c r="O2921" s="12"/>
      <c r="P2921" s="12"/>
      <c r="Q2921" s="12"/>
      <c r="R2921" s="18" t="b">
        <v>0</v>
      </c>
      <c r="S2921" s="18" t="b">
        <v>0</v>
      </c>
      <c r="T2921" s="18" t="b">
        <v>0</v>
      </c>
      <c r="U2921" s="18" t="b">
        <v>0</v>
      </c>
    </row>
    <row r="2922" spans="1:21" ht="12.75">
      <c r="A2922" s="8"/>
      <c r="B2922" s="19"/>
      <c r="C2922" s="22"/>
      <c r="D2922" s="10"/>
      <c r="E2922" s="11"/>
      <c r="F2922" s="23"/>
      <c r="G2922" s="23"/>
      <c r="H2922" s="12"/>
      <c r="I2922" s="12"/>
      <c r="J2922" s="13"/>
      <c r="K2922" s="14"/>
      <c r="L2922" s="15"/>
      <c r="M2922" s="16"/>
      <c r="N2922" s="16"/>
      <c r="O2922" s="12"/>
      <c r="P2922" s="12"/>
      <c r="Q2922" s="12"/>
      <c r="R2922" s="18" t="b">
        <v>0</v>
      </c>
      <c r="S2922" s="18" t="b">
        <v>0</v>
      </c>
      <c r="T2922" s="18" t="b">
        <v>0</v>
      </c>
      <c r="U2922" s="18" t="b">
        <v>0</v>
      </c>
    </row>
    <row r="2923" spans="1:21" ht="12.75">
      <c r="A2923" s="8"/>
      <c r="B2923" s="19"/>
      <c r="C2923" s="22"/>
      <c r="D2923" s="10"/>
      <c r="E2923" s="11"/>
      <c r="F2923" s="23"/>
      <c r="G2923" s="23"/>
      <c r="H2923" s="12"/>
      <c r="I2923" s="12"/>
      <c r="J2923" s="13"/>
      <c r="K2923" s="14"/>
      <c r="L2923" s="15"/>
      <c r="M2923" s="16"/>
      <c r="N2923" s="16"/>
      <c r="O2923" s="12"/>
      <c r="P2923" s="12"/>
      <c r="Q2923" s="12"/>
      <c r="R2923" s="18" t="b">
        <v>0</v>
      </c>
      <c r="S2923" s="18" t="b">
        <v>0</v>
      </c>
      <c r="T2923" s="18" t="b">
        <v>0</v>
      </c>
      <c r="U2923" s="18" t="b">
        <v>0</v>
      </c>
    </row>
    <row r="2924" spans="1:21" ht="12.75">
      <c r="A2924" s="8"/>
      <c r="B2924" s="19"/>
      <c r="C2924" s="22"/>
      <c r="D2924" s="10"/>
      <c r="E2924" s="11"/>
      <c r="F2924" s="23"/>
      <c r="G2924" s="23"/>
      <c r="H2924" s="12"/>
      <c r="I2924" s="12"/>
      <c r="J2924" s="13"/>
      <c r="K2924" s="14"/>
      <c r="L2924" s="15"/>
      <c r="M2924" s="16"/>
      <c r="N2924" s="16"/>
      <c r="O2924" s="12"/>
      <c r="P2924" s="12"/>
      <c r="Q2924" s="12"/>
      <c r="R2924" s="18" t="b">
        <v>0</v>
      </c>
      <c r="S2924" s="18" t="b">
        <v>0</v>
      </c>
      <c r="T2924" s="18" t="b">
        <v>0</v>
      </c>
      <c r="U2924" s="18" t="b">
        <v>0</v>
      </c>
    </row>
    <row r="2925" spans="1:21" ht="12.75">
      <c r="A2925" s="8"/>
      <c r="B2925" s="19"/>
      <c r="C2925" s="22"/>
      <c r="D2925" s="10"/>
      <c r="E2925" s="11"/>
      <c r="F2925" s="23"/>
      <c r="G2925" s="23"/>
      <c r="H2925" s="12"/>
      <c r="I2925" s="12"/>
      <c r="J2925" s="13"/>
      <c r="K2925" s="14"/>
      <c r="L2925" s="15"/>
      <c r="M2925" s="16"/>
      <c r="N2925" s="16"/>
      <c r="O2925" s="12"/>
      <c r="P2925" s="12"/>
      <c r="Q2925" s="12"/>
      <c r="R2925" s="18" t="b">
        <v>0</v>
      </c>
      <c r="S2925" s="18" t="b">
        <v>0</v>
      </c>
      <c r="T2925" s="18" t="b">
        <v>0</v>
      </c>
      <c r="U2925" s="18" t="b">
        <v>0</v>
      </c>
    </row>
    <row r="2926" spans="1:21" ht="12.75">
      <c r="A2926" s="8"/>
      <c r="B2926" s="19"/>
      <c r="C2926" s="22"/>
      <c r="D2926" s="10"/>
      <c r="E2926" s="11"/>
      <c r="F2926" s="23"/>
      <c r="G2926" s="23"/>
      <c r="H2926" s="12"/>
      <c r="I2926" s="12"/>
      <c r="J2926" s="13"/>
      <c r="K2926" s="14"/>
      <c r="L2926" s="15"/>
      <c r="M2926" s="16"/>
      <c r="N2926" s="16"/>
      <c r="O2926" s="12"/>
      <c r="P2926" s="12"/>
      <c r="Q2926" s="12"/>
      <c r="R2926" s="18" t="b">
        <v>0</v>
      </c>
      <c r="S2926" s="18" t="b">
        <v>0</v>
      </c>
      <c r="T2926" s="18" t="b">
        <v>0</v>
      </c>
      <c r="U2926" s="18" t="b">
        <v>0</v>
      </c>
    </row>
    <row r="2927" spans="1:21" ht="12.75">
      <c r="A2927" s="8"/>
      <c r="B2927" s="19"/>
      <c r="C2927" s="22"/>
      <c r="D2927" s="10"/>
      <c r="E2927" s="11"/>
      <c r="F2927" s="23"/>
      <c r="G2927" s="23"/>
      <c r="H2927" s="12"/>
      <c r="I2927" s="12"/>
      <c r="J2927" s="13"/>
      <c r="K2927" s="14"/>
      <c r="L2927" s="15"/>
      <c r="M2927" s="16"/>
      <c r="N2927" s="16"/>
      <c r="O2927" s="12"/>
      <c r="P2927" s="12"/>
      <c r="Q2927" s="12"/>
      <c r="R2927" s="18" t="b">
        <v>0</v>
      </c>
      <c r="S2927" s="18" t="b">
        <v>0</v>
      </c>
      <c r="T2927" s="18" t="b">
        <v>0</v>
      </c>
      <c r="U2927" s="18" t="b">
        <v>0</v>
      </c>
    </row>
    <row r="2928" spans="1:21" ht="12.75">
      <c r="A2928" s="8"/>
      <c r="B2928" s="19"/>
      <c r="C2928" s="22"/>
      <c r="D2928" s="10"/>
      <c r="E2928" s="11"/>
      <c r="F2928" s="23"/>
      <c r="G2928" s="23"/>
      <c r="H2928" s="12"/>
      <c r="I2928" s="12"/>
      <c r="J2928" s="13"/>
      <c r="K2928" s="14"/>
      <c r="L2928" s="15"/>
      <c r="M2928" s="16"/>
      <c r="N2928" s="16"/>
      <c r="O2928" s="12"/>
      <c r="P2928" s="12"/>
      <c r="Q2928" s="12"/>
      <c r="R2928" s="18" t="b">
        <v>0</v>
      </c>
      <c r="S2928" s="18" t="b">
        <v>0</v>
      </c>
      <c r="T2928" s="18" t="b">
        <v>0</v>
      </c>
      <c r="U2928" s="18" t="b">
        <v>0</v>
      </c>
    </row>
    <row r="2929" spans="1:21" ht="12.75">
      <c r="A2929" s="8"/>
      <c r="B2929" s="19"/>
      <c r="C2929" s="22"/>
      <c r="D2929" s="10"/>
      <c r="E2929" s="11"/>
      <c r="F2929" s="23"/>
      <c r="G2929" s="23"/>
      <c r="H2929" s="12"/>
      <c r="I2929" s="12"/>
      <c r="J2929" s="13"/>
      <c r="K2929" s="14"/>
      <c r="L2929" s="15"/>
      <c r="M2929" s="16"/>
      <c r="N2929" s="16"/>
      <c r="O2929" s="12"/>
      <c r="P2929" s="12"/>
      <c r="Q2929" s="12"/>
      <c r="R2929" s="18" t="b">
        <v>0</v>
      </c>
      <c r="S2929" s="18" t="b">
        <v>0</v>
      </c>
      <c r="T2929" s="18" t="b">
        <v>0</v>
      </c>
      <c r="U2929" s="18" t="b">
        <v>0</v>
      </c>
    </row>
    <row r="2930" spans="1:21" ht="12.75">
      <c r="A2930" s="8"/>
      <c r="B2930" s="19"/>
      <c r="C2930" s="22"/>
      <c r="D2930" s="10"/>
      <c r="E2930" s="11"/>
      <c r="F2930" s="23"/>
      <c r="G2930" s="23"/>
      <c r="H2930" s="12"/>
      <c r="I2930" s="12"/>
      <c r="J2930" s="13"/>
      <c r="K2930" s="14"/>
      <c r="L2930" s="15"/>
      <c r="M2930" s="16"/>
      <c r="N2930" s="16"/>
      <c r="O2930" s="12"/>
      <c r="P2930" s="12"/>
      <c r="Q2930" s="12"/>
      <c r="R2930" s="18" t="b">
        <v>0</v>
      </c>
      <c r="S2930" s="18" t="b">
        <v>0</v>
      </c>
      <c r="T2930" s="18" t="b">
        <v>0</v>
      </c>
      <c r="U2930" s="18" t="b">
        <v>0</v>
      </c>
    </row>
    <row r="2931" spans="1:21" ht="12.75">
      <c r="A2931" s="8"/>
      <c r="B2931" s="19"/>
      <c r="C2931" s="22"/>
      <c r="D2931" s="10"/>
      <c r="E2931" s="11"/>
      <c r="F2931" s="23"/>
      <c r="G2931" s="23"/>
      <c r="H2931" s="12"/>
      <c r="I2931" s="12"/>
      <c r="J2931" s="13"/>
      <c r="K2931" s="14"/>
      <c r="L2931" s="15"/>
      <c r="M2931" s="16"/>
      <c r="N2931" s="16"/>
      <c r="O2931" s="12"/>
      <c r="P2931" s="12"/>
      <c r="Q2931" s="12"/>
      <c r="R2931" s="18" t="b">
        <v>0</v>
      </c>
      <c r="S2931" s="18" t="b">
        <v>0</v>
      </c>
      <c r="T2931" s="18" t="b">
        <v>0</v>
      </c>
      <c r="U2931" s="18" t="b">
        <v>0</v>
      </c>
    </row>
    <row r="2932" spans="1:21" ht="12.75">
      <c r="A2932" s="8"/>
      <c r="B2932" s="19"/>
      <c r="C2932" s="22"/>
      <c r="D2932" s="10"/>
      <c r="E2932" s="11"/>
      <c r="F2932" s="23"/>
      <c r="G2932" s="23"/>
      <c r="H2932" s="12"/>
      <c r="I2932" s="12"/>
      <c r="J2932" s="13"/>
      <c r="K2932" s="14"/>
      <c r="L2932" s="15"/>
      <c r="M2932" s="16"/>
      <c r="N2932" s="16"/>
      <c r="O2932" s="12"/>
      <c r="P2932" s="12"/>
      <c r="Q2932" s="12"/>
      <c r="R2932" s="18" t="b">
        <v>0</v>
      </c>
      <c r="S2932" s="18" t="b">
        <v>0</v>
      </c>
      <c r="T2932" s="18" t="b">
        <v>0</v>
      </c>
      <c r="U2932" s="18" t="b">
        <v>0</v>
      </c>
    </row>
    <row r="2933" spans="1:21" ht="12.75">
      <c r="A2933" s="8"/>
      <c r="B2933" s="19"/>
      <c r="C2933" s="22"/>
      <c r="D2933" s="10"/>
      <c r="E2933" s="11"/>
      <c r="F2933" s="23"/>
      <c r="G2933" s="23"/>
      <c r="H2933" s="12"/>
      <c r="I2933" s="12"/>
      <c r="J2933" s="13"/>
      <c r="K2933" s="14"/>
      <c r="L2933" s="15"/>
      <c r="M2933" s="16"/>
      <c r="N2933" s="16"/>
      <c r="O2933" s="12"/>
      <c r="P2933" s="12"/>
      <c r="Q2933" s="12"/>
      <c r="R2933" s="18" t="b">
        <v>0</v>
      </c>
      <c r="S2933" s="18" t="b">
        <v>0</v>
      </c>
      <c r="T2933" s="18" t="b">
        <v>0</v>
      </c>
      <c r="U2933" s="18" t="b">
        <v>0</v>
      </c>
    </row>
    <row r="2934" spans="1:21" ht="12.75">
      <c r="A2934" s="8"/>
      <c r="B2934" s="19"/>
      <c r="C2934" s="22"/>
      <c r="D2934" s="10"/>
      <c r="E2934" s="11"/>
      <c r="F2934" s="23"/>
      <c r="G2934" s="23"/>
      <c r="H2934" s="12"/>
      <c r="I2934" s="12"/>
      <c r="J2934" s="13"/>
      <c r="K2934" s="14"/>
      <c r="L2934" s="15"/>
      <c r="M2934" s="16"/>
      <c r="N2934" s="16"/>
      <c r="O2934" s="12"/>
      <c r="P2934" s="12"/>
      <c r="Q2934" s="12"/>
      <c r="R2934" s="18" t="b">
        <v>0</v>
      </c>
      <c r="S2934" s="18" t="b">
        <v>0</v>
      </c>
      <c r="T2934" s="18" t="b">
        <v>0</v>
      </c>
      <c r="U2934" s="18" t="b">
        <v>0</v>
      </c>
    </row>
    <row r="2935" spans="1:21" ht="12.75">
      <c r="A2935" s="8"/>
      <c r="B2935" s="19"/>
      <c r="C2935" s="22"/>
      <c r="D2935" s="10"/>
      <c r="E2935" s="11"/>
      <c r="F2935" s="23"/>
      <c r="G2935" s="23"/>
      <c r="H2935" s="12"/>
      <c r="I2935" s="12"/>
      <c r="J2935" s="13"/>
      <c r="K2935" s="14"/>
      <c r="L2935" s="15"/>
      <c r="M2935" s="16"/>
      <c r="N2935" s="16"/>
      <c r="O2935" s="12"/>
      <c r="P2935" s="12"/>
      <c r="Q2935" s="12"/>
      <c r="R2935" s="18" t="b">
        <v>0</v>
      </c>
      <c r="S2935" s="18" t="b">
        <v>0</v>
      </c>
      <c r="T2935" s="18" t="b">
        <v>0</v>
      </c>
      <c r="U2935" s="18" t="b">
        <v>0</v>
      </c>
    </row>
    <row r="2936" spans="1:21" ht="12.75">
      <c r="A2936" s="8"/>
      <c r="B2936" s="19"/>
      <c r="C2936" s="22"/>
      <c r="D2936" s="10"/>
      <c r="E2936" s="11"/>
      <c r="F2936" s="23"/>
      <c r="G2936" s="23"/>
      <c r="H2936" s="12"/>
      <c r="I2936" s="12"/>
      <c r="J2936" s="13"/>
      <c r="K2936" s="14"/>
      <c r="L2936" s="15"/>
      <c r="M2936" s="16"/>
      <c r="N2936" s="16"/>
      <c r="O2936" s="12"/>
      <c r="P2936" s="12"/>
      <c r="Q2936" s="12"/>
      <c r="R2936" s="18" t="b">
        <v>0</v>
      </c>
      <c r="S2936" s="18" t="b">
        <v>0</v>
      </c>
      <c r="T2936" s="18" t="b">
        <v>0</v>
      </c>
      <c r="U2936" s="18" t="b">
        <v>0</v>
      </c>
    </row>
    <row r="2937" spans="1:21" ht="12.75">
      <c r="A2937" s="8"/>
      <c r="B2937" s="19"/>
      <c r="C2937" s="22"/>
      <c r="D2937" s="10"/>
      <c r="E2937" s="11"/>
      <c r="F2937" s="23"/>
      <c r="G2937" s="23"/>
      <c r="H2937" s="12"/>
      <c r="I2937" s="12"/>
      <c r="J2937" s="13"/>
      <c r="K2937" s="14"/>
      <c r="L2937" s="15"/>
      <c r="M2937" s="16"/>
      <c r="N2937" s="16"/>
      <c r="O2937" s="12"/>
      <c r="P2937" s="12"/>
      <c r="Q2937" s="12"/>
      <c r="R2937" s="18" t="b">
        <v>0</v>
      </c>
      <c r="S2937" s="18" t="b">
        <v>0</v>
      </c>
      <c r="T2937" s="18" t="b">
        <v>0</v>
      </c>
      <c r="U2937" s="18" t="b">
        <v>0</v>
      </c>
    </row>
    <row r="2938" spans="1:21" ht="12.75">
      <c r="A2938" s="8"/>
      <c r="B2938" s="19"/>
      <c r="C2938" s="22"/>
      <c r="D2938" s="10"/>
      <c r="E2938" s="11"/>
      <c r="F2938" s="23"/>
      <c r="G2938" s="23"/>
      <c r="H2938" s="12"/>
      <c r="I2938" s="12"/>
      <c r="J2938" s="13"/>
      <c r="K2938" s="14"/>
      <c r="L2938" s="15"/>
      <c r="M2938" s="16"/>
      <c r="N2938" s="16"/>
      <c r="O2938" s="12"/>
      <c r="P2938" s="12"/>
      <c r="Q2938" s="12"/>
      <c r="R2938" s="18" t="b">
        <v>0</v>
      </c>
      <c r="S2938" s="18" t="b">
        <v>0</v>
      </c>
      <c r="T2938" s="18" t="b">
        <v>0</v>
      </c>
      <c r="U2938" s="18" t="b">
        <v>0</v>
      </c>
    </row>
    <row r="2939" spans="1:21" ht="12.75">
      <c r="A2939" s="8"/>
      <c r="B2939" s="19"/>
      <c r="C2939" s="22"/>
      <c r="D2939" s="10"/>
      <c r="E2939" s="11"/>
      <c r="F2939" s="23"/>
      <c r="G2939" s="23"/>
      <c r="H2939" s="12"/>
      <c r="I2939" s="12"/>
      <c r="J2939" s="13"/>
      <c r="K2939" s="14"/>
      <c r="L2939" s="15"/>
      <c r="M2939" s="16"/>
      <c r="N2939" s="16"/>
      <c r="O2939" s="12"/>
      <c r="P2939" s="12"/>
      <c r="Q2939" s="12"/>
      <c r="R2939" s="18" t="b">
        <v>0</v>
      </c>
      <c r="S2939" s="18" t="b">
        <v>0</v>
      </c>
      <c r="T2939" s="18" t="b">
        <v>0</v>
      </c>
      <c r="U2939" s="18" t="b">
        <v>0</v>
      </c>
    </row>
    <row r="2940" spans="1:21" ht="12.75">
      <c r="A2940" s="8"/>
      <c r="B2940" s="19"/>
      <c r="C2940" s="22"/>
      <c r="D2940" s="10"/>
      <c r="E2940" s="11"/>
      <c r="F2940" s="23"/>
      <c r="G2940" s="23"/>
      <c r="H2940" s="12"/>
      <c r="I2940" s="12"/>
      <c r="J2940" s="13"/>
      <c r="K2940" s="14"/>
      <c r="L2940" s="15"/>
      <c r="M2940" s="16"/>
      <c r="N2940" s="16"/>
      <c r="O2940" s="12"/>
      <c r="P2940" s="12"/>
      <c r="Q2940" s="12"/>
      <c r="R2940" s="18" t="b">
        <v>0</v>
      </c>
      <c r="S2940" s="18" t="b">
        <v>0</v>
      </c>
      <c r="T2940" s="18" t="b">
        <v>0</v>
      </c>
      <c r="U2940" s="18" t="b">
        <v>0</v>
      </c>
    </row>
    <row r="2941" spans="1:21" ht="12.75">
      <c r="A2941" s="8"/>
      <c r="B2941" s="19"/>
      <c r="C2941" s="22"/>
      <c r="D2941" s="10"/>
      <c r="E2941" s="11"/>
      <c r="F2941" s="23"/>
      <c r="G2941" s="23"/>
      <c r="H2941" s="12"/>
      <c r="I2941" s="12"/>
      <c r="J2941" s="13"/>
      <c r="K2941" s="14"/>
      <c r="L2941" s="15"/>
      <c r="M2941" s="16"/>
      <c r="N2941" s="16"/>
      <c r="O2941" s="12"/>
      <c r="P2941" s="12"/>
      <c r="Q2941" s="12"/>
      <c r="R2941" s="18" t="b">
        <v>0</v>
      </c>
      <c r="S2941" s="18" t="b">
        <v>0</v>
      </c>
      <c r="T2941" s="18" t="b">
        <v>0</v>
      </c>
      <c r="U2941" s="18" t="b">
        <v>0</v>
      </c>
    </row>
    <row r="2942" spans="1:21" ht="12.75">
      <c r="A2942" s="8"/>
      <c r="B2942" s="19"/>
      <c r="C2942" s="22"/>
      <c r="D2942" s="10"/>
      <c r="E2942" s="11"/>
      <c r="F2942" s="23"/>
      <c r="G2942" s="23"/>
      <c r="H2942" s="12"/>
      <c r="I2942" s="12"/>
      <c r="J2942" s="13"/>
      <c r="K2942" s="14"/>
      <c r="L2942" s="15"/>
      <c r="M2942" s="16"/>
      <c r="N2942" s="16"/>
      <c r="O2942" s="12"/>
      <c r="P2942" s="12"/>
      <c r="Q2942" s="12"/>
      <c r="R2942" s="18" t="b">
        <v>0</v>
      </c>
      <c r="S2942" s="18" t="b">
        <v>0</v>
      </c>
      <c r="T2942" s="18" t="b">
        <v>0</v>
      </c>
      <c r="U2942" s="18" t="b">
        <v>0</v>
      </c>
    </row>
    <row r="2943" spans="1:21" ht="12.75">
      <c r="A2943" s="8"/>
      <c r="B2943" s="19"/>
      <c r="C2943" s="22"/>
      <c r="D2943" s="10"/>
      <c r="E2943" s="11"/>
      <c r="F2943" s="23"/>
      <c r="G2943" s="23"/>
      <c r="H2943" s="12"/>
      <c r="I2943" s="12"/>
      <c r="J2943" s="13"/>
      <c r="K2943" s="14"/>
      <c r="L2943" s="15"/>
      <c r="M2943" s="16"/>
      <c r="N2943" s="16"/>
      <c r="O2943" s="12"/>
      <c r="P2943" s="12"/>
      <c r="Q2943" s="12"/>
      <c r="R2943" s="18" t="b">
        <v>0</v>
      </c>
      <c r="S2943" s="18" t="b">
        <v>0</v>
      </c>
      <c r="T2943" s="18" t="b">
        <v>0</v>
      </c>
      <c r="U2943" s="18" t="b">
        <v>0</v>
      </c>
    </row>
    <row r="2944" spans="1:21" ht="12.75">
      <c r="A2944" s="8"/>
      <c r="B2944" s="19"/>
      <c r="C2944" s="22"/>
      <c r="D2944" s="10"/>
      <c r="E2944" s="11"/>
      <c r="F2944" s="23"/>
      <c r="G2944" s="23"/>
      <c r="H2944" s="12"/>
      <c r="I2944" s="12"/>
      <c r="J2944" s="13"/>
      <c r="K2944" s="14"/>
      <c r="L2944" s="15"/>
      <c r="M2944" s="16"/>
      <c r="N2944" s="16"/>
      <c r="O2944" s="12"/>
      <c r="P2944" s="12"/>
      <c r="Q2944" s="12"/>
      <c r="R2944" s="18" t="b">
        <v>0</v>
      </c>
      <c r="S2944" s="18" t="b">
        <v>0</v>
      </c>
      <c r="T2944" s="18" t="b">
        <v>0</v>
      </c>
      <c r="U2944" s="18" t="b">
        <v>0</v>
      </c>
    </row>
    <row r="2945" spans="1:21" ht="12.75">
      <c r="A2945" s="8"/>
      <c r="B2945" s="19"/>
      <c r="C2945" s="22"/>
      <c r="D2945" s="10"/>
      <c r="E2945" s="11"/>
      <c r="F2945" s="23"/>
      <c r="G2945" s="23"/>
      <c r="H2945" s="12"/>
      <c r="I2945" s="12"/>
      <c r="J2945" s="13"/>
      <c r="K2945" s="14"/>
      <c r="L2945" s="15"/>
      <c r="M2945" s="16"/>
      <c r="N2945" s="16"/>
      <c r="O2945" s="12"/>
      <c r="P2945" s="12"/>
      <c r="Q2945" s="12"/>
      <c r="R2945" s="18" t="b">
        <v>0</v>
      </c>
      <c r="S2945" s="18" t="b">
        <v>0</v>
      </c>
      <c r="T2945" s="18" t="b">
        <v>0</v>
      </c>
      <c r="U2945" s="18" t="b">
        <v>0</v>
      </c>
    </row>
    <row r="2946" spans="1:21" ht="12.75">
      <c r="A2946" s="8"/>
      <c r="B2946" s="19"/>
      <c r="C2946" s="22"/>
      <c r="D2946" s="10"/>
      <c r="E2946" s="11"/>
      <c r="F2946" s="23"/>
      <c r="G2946" s="23"/>
      <c r="H2946" s="12"/>
      <c r="I2946" s="12"/>
      <c r="J2946" s="13"/>
      <c r="K2946" s="14"/>
      <c r="L2946" s="15"/>
      <c r="M2946" s="16"/>
      <c r="N2946" s="16"/>
      <c r="O2946" s="12"/>
      <c r="P2946" s="12"/>
      <c r="Q2946" s="12"/>
      <c r="R2946" s="18" t="b">
        <v>0</v>
      </c>
      <c r="S2946" s="18" t="b">
        <v>0</v>
      </c>
      <c r="T2946" s="18" t="b">
        <v>0</v>
      </c>
      <c r="U2946" s="18" t="b">
        <v>0</v>
      </c>
    </row>
    <row r="2947" spans="1:21" ht="12.75">
      <c r="A2947" s="8"/>
      <c r="B2947" s="19"/>
      <c r="C2947" s="22"/>
      <c r="D2947" s="10"/>
      <c r="E2947" s="11"/>
      <c r="F2947" s="23"/>
      <c r="G2947" s="23"/>
      <c r="H2947" s="12"/>
      <c r="I2947" s="12"/>
      <c r="J2947" s="13"/>
      <c r="K2947" s="14"/>
      <c r="L2947" s="15"/>
      <c r="M2947" s="16"/>
      <c r="N2947" s="16"/>
      <c r="O2947" s="12"/>
      <c r="P2947" s="12"/>
      <c r="Q2947" s="12"/>
      <c r="R2947" s="18" t="b">
        <v>0</v>
      </c>
      <c r="S2947" s="18" t="b">
        <v>0</v>
      </c>
      <c r="T2947" s="18" t="b">
        <v>0</v>
      </c>
      <c r="U2947" s="18" t="b">
        <v>0</v>
      </c>
    </row>
    <row r="2948" spans="1:21" ht="12.75">
      <c r="A2948" s="8"/>
      <c r="B2948" s="19"/>
      <c r="C2948" s="22"/>
      <c r="D2948" s="10"/>
      <c r="E2948" s="11"/>
      <c r="F2948" s="23"/>
      <c r="G2948" s="23"/>
      <c r="H2948" s="12"/>
      <c r="I2948" s="12"/>
      <c r="J2948" s="13"/>
      <c r="K2948" s="14"/>
      <c r="L2948" s="15"/>
      <c r="M2948" s="16"/>
      <c r="N2948" s="16"/>
      <c r="O2948" s="12"/>
      <c r="P2948" s="12"/>
      <c r="Q2948" s="12"/>
      <c r="R2948" s="18" t="b">
        <v>0</v>
      </c>
      <c r="S2948" s="18" t="b">
        <v>0</v>
      </c>
      <c r="T2948" s="18" t="b">
        <v>0</v>
      </c>
      <c r="U2948" s="18" t="b">
        <v>0</v>
      </c>
    </row>
    <row r="2949" spans="1:21" ht="12.75">
      <c r="A2949" s="8"/>
      <c r="B2949" s="19"/>
      <c r="C2949" s="22"/>
      <c r="D2949" s="10"/>
      <c r="E2949" s="11"/>
      <c r="F2949" s="23"/>
      <c r="G2949" s="23"/>
      <c r="H2949" s="12"/>
      <c r="I2949" s="12"/>
      <c r="J2949" s="13"/>
      <c r="K2949" s="14"/>
      <c r="L2949" s="15"/>
      <c r="M2949" s="16"/>
      <c r="N2949" s="16"/>
      <c r="O2949" s="12"/>
      <c r="P2949" s="12"/>
      <c r="Q2949" s="12"/>
      <c r="R2949" s="18" t="b">
        <v>0</v>
      </c>
      <c r="S2949" s="18" t="b">
        <v>0</v>
      </c>
      <c r="T2949" s="18" t="b">
        <v>0</v>
      </c>
      <c r="U2949" s="18" t="b">
        <v>0</v>
      </c>
    </row>
    <row r="2950" spans="1:21" ht="12.75">
      <c r="A2950" s="8"/>
      <c r="B2950" s="19"/>
      <c r="C2950" s="22"/>
      <c r="D2950" s="10"/>
      <c r="E2950" s="11"/>
      <c r="F2950" s="23"/>
      <c r="G2950" s="23"/>
      <c r="H2950" s="12"/>
      <c r="I2950" s="12"/>
      <c r="J2950" s="13"/>
      <c r="K2950" s="14"/>
      <c r="L2950" s="15"/>
      <c r="M2950" s="16"/>
      <c r="N2950" s="16"/>
      <c r="O2950" s="12"/>
      <c r="P2950" s="12"/>
      <c r="Q2950" s="12"/>
      <c r="R2950" s="18" t="b">
        <v>0</v>
      </c>
      <c r="S2950" s="18" t="b">
        <v>0</v>
      </c>
      <c r="T2950" s="18" t="b">
        <v>0</v>
      </c>
      <c r="U2950" s="18" t="b">
        <v>0</v>
      </c>
    </row>
    <row r="2951" spans="1:21" ht="12.75">
      <c r="A2951" s="8"/>
      <c r="B2951" s="19"/>
      <c r="C2951" s="22"/>
      <c r="D2951" s="10"/>
      <c r="E2951" s="11"/>
      <c r="F2951" s="23"/>
      <c r="G2951" s="23"/>
      <c r="H2951" s="12"/>
      <c r="I2951" s="12"/>
      <c r="J2951" s="13"/>
      <c r="K2951" s="14"/>
      <c r="L2951" s="15"/>
      <c r="M2951" s="16"/>
      <c r="N2951" s="16"/>
      <c r="O2951" s="12"/>
      <c r="P2951" s="12"/>
      <c r="Q2951" s="12"/>
      <c r="R2951" s="18" t="b">
        <v>0</v>
      </c>
      <c r="S2951" s="18" t="b">
        <v>0</v>
      </c>
      <c r="T2951" s="18" t="b">
        <v>0</v>
      </c>
      <c r="U2951" s="18" t="b">
        <v>0</v>
      </c>
    </row>
    <row r="2952" spans="1:21" ht="12.75">
      <c r="A2952" s="8"/>
      <c r="B2952" s="19"/>
      <c r="C2952" s="22"/>
      <c r="D2952" s="10"/>
      <c r="E2952" s="11"/>
      <c r="F2952" s="23"/>
      <c r="G2952" s="23"/>
      <c r="H2952" s="12"/>
      <c r="I2952" s="12"/>
      <c r="J2952" s="13"/>
      <c r="K2952" s="14"/>
      <c r="L2952" s="15"/>
      <c r="M2952" s="16"/>
      <c r="N2952" s="16"/>
      <c r="O2952" s="12"/>
      <c r="P2952" s="12"/>
      <c r="Q2952" s="12"/>
      <c r="R2952" s="18" t="b">
        <v>0</v>
      </c>
      <c r="S2952" s="18" t="b">
        <v>0</v>
      </c>
      <c r="T2952" s="18" t="b">
        <v>0</v>
      </c>
      <c r="U2952" s="18" t="b">
        <v>0</v>
      </c>
    </row>
    <row r="2953" spans="1:21" ht="12.75">
      <c r="A2953" s="8"/>
      <c r="B2953" s="19"/>
      <c r="C2953" s="22"/>
      <c r="D2953" s="10"/>
      <c r="E2953" s="11"/>
      <c r="F2953" s="23"/>
      <c r="G2953" s="23"/>
      <c r="H2953" s="12"/>
      <c r="I2953" s="12"/>
      <c r="J2953" s="13"/>
      <c r="K2953" s="14"/>
      <c r="L2953" s="15"/>
      <c r="M2953" s="16"/>
      <c r="N2953" s="16"/>
      <c r="O2953" s="12"/>
      <c r="P2953" s="12"/>
      <c r="Q2953" s="12"/>
      <c r="R2953" s="18" t="b">
        <v>0</v>
      </c>
      <c r="S2953" s="18" t="b">
        <v>0</v>
      </c>
      <c r="T2953" s="18" t="b">
        <v>0</v>
      </c>
      <c r="U2953" s="18" t="b">
        <v>0</v>
      </c>
    </row>
    <row r="2954" spans="1:21" ht="12.75">
      <c r="A2954" s="8"/>
      <c r="B2954" s="19"/>
      <c r="C2954" s="22"/>
      <c r="D2954" s="10"/>
      <c r="E2954" s="11"/>
      <c r="F2954" s="23"/>
      <c r="G2954" s="23"/>
      <c r="H2954" s="12"/>
      <c r="I2954" s="12"/>
      <c r="J2954" s="13"/>
      <c r="K2954" s="14"/>
      <c r="L2954" s="15"/>
      <c r="M2954" s="16"/>
      <c r="N2954" s="16"/>
      <c r="O2954" s="12"/>
      <c r="P2954" s="12"/>
      <c r="Q2954" s="12"/>
      <c r="R2954" s="18" t="b">
        <v>0</v>
      </c>
      <c r="S2954" s="18" t="b">
        <v>0</v>
      </c>
      <c r="T2954" s="18" t="b">
        <v>0</v>
      </c>
      <c r="U2954" s="18" t="b">
        <v>0</v>
      </c>
    </row>
    <row r="2955" spans="1:21" ht="12.75">
      <c r="A2955" s="8"/>
      <c r="B2955" s="19"/>
      <c r="C2955" s="22"/>
      <c r="D2955" s="10"/>
      <c r="E2955" s="11"/>
      <c r="F2955" s="23"/>
      <c r="G2955" s="23"/>
      <c r="H2955" s="12"/>
      <c r="I2955" s="12"/>
      <c r="J2955" s="13"/>
      <c r="K2955" s="14"/>
      <c r="L2955" s="15"/>
      <c r="M2955" s="16"/>
      <c r="N2955" s="16"/>
      <c r="O2955" s="12"/>
      <c r="P2955" s="12"/>
      <c r="Q2955" s="12"/>
      <c r="R2955" s="18" t="b">
        <v>0</v>
      </c>
      <c r="S2955" s="18" t="b">
        <v>0</v>
      </c>
      <c r="T2955" s="18" t="b">
        <v>0</v>
      </c>
      <c r="U2955" s="18" t="b">
        <v>0</v>
      </c>
    </row>
    <row r="2956" spans="1:21" ht="12.75">
      <c r="A2956" s="8"/>
      <c r="B2956" s="19"/>
      <c r="C2956" s="22"/>
      <c r="D2956" s="10"/>
      <c r="E2956" s="11"/>
      <c r="F2956" s="23"/>
      <c r="G2956" s="23"/>
      <c r="H2956" s="12"/>
      <c r="I2956" s="12"/>
      <c r="J2956" s="13"/>
      <c r="K2956" s="14"/>
      <c r="L2956" s="15"/>
      <c r="M2956" s="16"/>
      <c r="N2956" s="16"/>
      <c r="O2956" s="12"/>
      <c r="P2956" s="12"/>
      <c r="Q2956" s="12"/>
      <c r="R2956" s="18" t="b">
        <v>0</v>
      </c>
      <c r="S2956" s="18" t="b">
        <v>0</v>
      </c>
      <c r="T2956" s="18" t="b">
        <v>0</v>
      </c>
      <c r="U2956" s="18" t="b">
        <v>0</v>
      </c>
    </row>
    <row r="2957" spans="1:21" ht="12.75">
      <c r="A2957" s="8"/>
      <c r="B2957" s="19"/>
      <c r="C2957" s="22"/>
      <c r="D2957" s="10"/>
      <c r="E2957" s="11"/>
      <c r="F2957" s="23"/>
      <c r="G2957" s="23"/>
      <c r="H2957" s="12"/>
      <c r="I2957" s="12"/>
      <c r="J2957" s="13"/>
      <c r="K2957" s="14"/>
      <c r="L2957" s="15"/>
      <c r="M2957" s="16"/>
      <c r="N2957" s="16"/>
      <c r="O2957" s="12"/>
      <c r="P2957" s="12"/>
      <c r="Q2957" s="12"/>
      <c r="R2957" s="18" t="b">
        <v>0</v>
      </c>
      <c r="S2957" s="18" t="b">
        <v>0</v>
      </c>
      <c r="T2957" s="18" t="b">
        <v>0</v>
      </c>
      <c r="U2957" s="18" t="b">
        <v>0</v>
      </c>
    </row>
    <row r="2958" spans="1:21" ht="12.75">
      <c r="A2958" s="8"/>
      <c r="B2958" s="19"/>
      <c r="C2958" s="22"/>
      <c r="D2958" s="10"/>
      <c r="E2958" s="11"/>
      <c r="F2958" s="23"/>
      <c r="G2958" s="23"/>
      <c r="H2958" s="12"/>
      <c r="I2958" s="12"/>
      <c r="J2958" s="13"/>
      <c r="K2958" s="14"/>
      <c r="L2958" s="15"/>
      <c r="M2958" s="16"/>
      <c r="N2958" s="16"/>
      <c r="O2958" s="12"/>
      <c r="P2958" s="12"/>
      <c r="Q2958" s="12"/>
      <c r="R2958" s="18" t="b">
        <v>0</v>
      </c>
      <c r="S2958" s="18" t="b">
        <v>0</v>
      </c>
      <c r="T2958" s="18" t="b">
        <v>0</v>
      </c>
      <c r="U2958" s="18" t="b">
        <v>0</v>
      </c>
    </row>
    <row r="2959" spans="1:21" ht="12.75">
      <c r="A2959" s="8"/>
      <c r="B2959" s="19"/>
      <c r="C2959" s="22"/>
      <c r="D2959" s="10"/>
      <c r="E2959" s="11"/>
      <c r="F2959" s="23"/>
      <c r="G2959" s="23"/>
      <c r="H2959" s="12"/>
      <c r="I2959" s="12"/>
      <c r="J2959" s="13"/>
      <c r="K2959" s="14"/>
      <c r="L2959" s="15"/>
      <c r="M2959" s="16"/>
      <c r="N2959" s="16"/>
      <c r="O2959" s="12"/>
      <c r="P2959" s="12"/>
      <c r="Q2959" s="12"/>
      <c r="R2959" s="18" t="b">
        <v>0</v>
      </c>
      <c r="S2959" s="18" t="b">
        <v>0</v>
      </c>
      <c r="T2959" s="18" t="b">
        <v>0</v>
      </c>
      <c r="U2959" s="18" t="b">
        <v>0</v>
      </c>
    </row>
    <row r="2960" spans="1:21" ht="12.75">
      <c r="A2960" s="8"/>
      <c r="B2960" s="19"/>
      <c r="C2960" s="22"/>
      <c r="D2960" s="10"/>
      <c r="E2960" s="11"/>
      <c r="F2960" s="23"/>
      <c r="G2960" s="23"/>
      <c r="H2960" s="12"/>
      <c r="I2960" s="12"/>
      <c r="J2960" s="13"/>
      <c r="K2960" s="14"/>
      <c r="L2960" s="15"/>
      <c r="M2960" s="16"/>
      <c r="N2960" s="16"/>
      <c r="O2960" s="12"/>
      <c r="P2960" s="12"/>
      <c r="Q2960" s="12"/>
      <c r="R2960" s="18" t="b">
        <v>0</v>
      </c>
      <c r="S2960" s="18" t="b">
        <v>0</v>
      </c>
      <c r="T2960" s="18" t="b">
        <v>0</v>
      </c>
      <c r="U2960" s="18" t="b">
        <v>0</v>
      </c>
    </row>
    <row r="2961" spans="1:21" ht="12.75">
      <c r="A2961" s="8"/>
      <c r="B2961" s="19"/>
      <c r="C2961" s="22"/>
      <c r="D2961" s="10"/>
      <c r="E2961" s="11"/>
      <c r="F2961" s="23"/>
      <c r="G2961" s="23"/>
      <c r="H2961" s="12"/>
      <c r="I2961" s="12"/>
      <c r="J2961" s="13"/>
      <c r="K2961" s="14"/>
      <c r="L2961" s="15"/>
      <c r="M2961" s="16"/>
      <c r="N2961" s="16"/>
      <c r="O2961" s="12"/>
      <c r="P2961" s="12"/>
      <c r="Q2961" s="12"/>
      <c r="R2961" s="18" t="b">
        <v>0</v>
      </c>
      <c r="S2961" s="18" t="b">
        <v>0</v>
      </c>
      <c r="T2961" s="18" t="b">
        <v>0</v>
      </c>
      <c r="U2961" s="18" t="b">
        <v>0</v>
      </c>
    </row>
    <row r="2962" spans="1:21" ht="12.75">
      <c r="A2962" s="8"/>
      <c r="B2962" s="19"/>
      <c r="C2962" s="22"/>
      <c r="D2962" s="10"/>
      <c r="E2962" s="11"/>
      <c r="F2962" s="23"/>
      <c r="G2962" s="23"/>
      <c r="H2962" s="12"/>
      <c r="I2962" s="12"/>
      <c r="J2962" s="13"/>
      <c r="K2962" s="14"/>
      <c r="L2962" s="15"/>
      <c r="M2962" s="16"/>
      <c r="N2962" s="16"/>
      <c r="O2962" s="12"/>
      <c r="P2962" s="12"/>
      <c r="Q2962" s="12"/>
      <c r="R2962" s="18" t="b">
        <v>0</v>
      </c>
      <c r="S2962" s="18" t="b">
        <v>0</v>
      </c>
      <c r="T2962" s="18" t="b">
        <v>0</v>
      </c>
      <c r="U2962" s="18" t="b">
        <v>0</v>
      </c>
    </row>
    <row r="2963" spans="1:21" ht="12.75">
      <c r="A2963" s="8"/>
      <c r="B2963" s="19"/>
      <c r="C2963" s="22"/>
      <c r="D2963" s="10"/>
      <c r="E2963" s="11"/>
      <c r="F2963" s="23"/>
      <c r="G2963" s="23"/>
      <c r="H2963" s="12"/>
      <c r="I2963" s="12"/>
      <c r="J2963" s="13"/>
      <c r="K2963" s="14"/>
      <c r="L2963" s="15"/>
      <c r="M2963" s="16"/>
      <c r="N2963" s="16"/>
      <c r="O2963" s="12"/>
      <c r="P2963" s="12"/>
      <c r="Q2963" s="12"/>
      <c r="R2963" s="18" t="b">
        <v>0</v>
      </c>
      <c r="S2963" s="18" t="b">
        <v>0</v>
      </c>
      <c r="T2963" s="18" t="b">
        <v>0</v>
      </c>
      <c r="U2963" s="18" t="b">
        <v>0</v>
      </c>
    </row>
    <row r="2964" spans="1:21" ht="12.75">
      <c r="A2964" s="8"/>
      <c r="B2964" s="19"/>
      <c r="C2964" s="22"/>
      <c r="D2964" s="10"/>
      <c r="E2964" s="11"/>
      <c r="F2964" s="23"/>
      <c r="G2964" s="23"/>
      <c r="H2964" s="12"/>
      <c r="I2964" s="12"/>
      <c r="J2964" s="13"/>
      <c r="K2964" s="14"/>
      <c r="L2964" s="15"/>
      <c r="M2964" s="16"/>
      <c r="N2964" s="16"/>
      <c r="O2964" s="12"/>
      <c r="P2964" s="12"/>
      <c r="Q2964" s="12"/>
      <c r="R2964" s="18" t="b">
        <v>0</v>
      </c>
      <c r="S2964" s="18" t="b">
        <v>0</v>
      </c>
      <c r="T2964" s="18" t="b">
        <v>0</v>
      </c>
      <c r="U2964" s="18" t="b">
        <v>0</v>
      </c>
    </row>
    <row r="2965" spans="1:21" ht="12.75">
      <c r="A2965" s="8"/>
      <c r="B2965" s="19"/>
      <c r="C2965" s="22"/>
      <c r="D2965" s="10"/>
      <c r="E2965" s="11"/>
      <c r="F2965" s="23"/>
      <c r="G2965" s="23"/>
      <c r="H2965" s="12"/>
      <c r="I2965" s="12"/>
      <c r="J2965" s="13"/>
      <c r="K2965" s="14"/>
      <c r="L2965" s="15"/>
      <c r="M2965" s="16"/>
      <c r="N2965" s="16"/>
      <c r="O2965" s="12"/>
      <c r="P2965" s="12"/>
      <c r="Q2965" s="12"/>
      <c r="R2965" s="18" t="b">
        <v>0</v>
      </c>
      <c r="S2965" s="18" t="b">
        <v>0</v>
      </c>
      <c r="T2965" s="18" t="b">
        <v>0</v>
      </c>
      <c r="U2965" s="18" t="b">
        <v>0</v>
      </c>
    </row>
    <row r="2966" spans="1:21" ht="12.75">
      <c r="A2966" s="8"/>
      <c r="B2966" s="19"/>
      <c r="C2966" s="22"/>
      <c r="D2966" s="10"/>
      <c r="E2966" s="11"/>
      <c r="F2966" s="23"/>
      <c r="G2966" s="23"/>
      <c r="H2966" s="12"/>
      <c r="I2966" s="12"/>
      <c r="J2966" s="13"/>
      <c r="K2966" s="14"/>
      <c r="L2966" s="15"/>
      <c r="M2966" s="16"/>
      <c r="N2966" s="16"/>
      <c r="O2966" s="12"/>
      <c r="P2966" s="12"/>
      <c r="Q2966" s="12"/>
      <c r="R2966" s="18" t="b">
        <v>0</v>
      </c>
      <c r="S2966" s="18" t="b">
        <v>0</v>
      </c>
      <c r="T2966" s="18" t="b">
        <v>0</v>
      </c>
      <c r="U2966" s="18" t="b">
        <v>0</v>
      </c>
    </row>
    <row r="2967" spans="1:21" ht="12.75">
      <c r="A2967" s="8"/>
      <c r="B2967" s="19"/>
      <c r="C2967" s="22"/>
      <c r="D2967" s="10"/>
      <c r="E2967" s="11"/>
      <c r="F2967" s="23"/>
      <c r="G2967" s="23"/>
      <c r="H2967" s="12"/>
      <c r="I2967" s="12"/>
      <c r="J2967" s="13"/>
      <c r="K2967" s="14"/>
      <c r="L2967" s="15"/>
      <c r="M2967" s="16"/>
      <c r="N2967" s="16"/>
      <c r="O2967" s="12"/>
      <c r="P2967" s="12"/>
      <c r="Q2967" s="12"/>
      <c r="R2967" s="18" t="b">
        <v>0</v>
      </c>
      <c r="S2967" s="18" t="b">
        <v>0</v>
      </c>
      <c r="T2967" s="18" t="b">
        <v>0</v>
      </c>
      <c r="U2967" s="18" t="b">
        <v>0</v>
      </c>
    </row>
    <row r="2968" spans="1:21" ht="12.75">
      <c r="A2968" s="8"/>
      <c r="B2968" s="19"/>
      <c r="C2968" s="22"/>
      <c r="D2968" s="10"/>
      <c r="E2968" s="11"/>
      <c r="F2968" s="23"/>
      <c r="G2968" s="23"/>
      <c r="H2968" s="12"/>
      <c r="I2968" s="12"/>
      <c r="J2968" s="13"/>
      <c r="K2968" s="14"/>
      <c r="L2968" s="15"/>
      <c r="M2968" s="16"/>
      <c r="N2968" s="16"/>
      <c r="O2968" s="12"/>
      <c r="P2968" s="12"/>
      <c r="Q2968" s="12"/>
      <c r="R2968" s="18" t="b">
        <v>0</v>
      </c>
      <c r="S2968" s="18" t="b">
        <v>0</v>
      </c>
      <c r="T2968" s="18" t="b">
        <v>0</v>
      </c>
      <c r="U2968" s="18" t="b">
        <v>0</v>
      </c>
    </row>
    <row r="2969" spans="1:21" ht="12.75">
      <c r="A2969" s="8"/>
      <c r="B2969" s="19"/>
      <c r="C2969" s="22"/>
      <c r="D2969" s="10"/>
      <c r="E2969" s="11"/>
      <c r="F2969" s="23"/>
      <c r="G2969" s="23"/>
      <c r="H2969" s="12"/>
      <c r="I2969" s="12"/>
      <c r="J2969" s="13"/>
      <c r="K2969" s="14"/>
      <c r="L2969" s="15"/>
      <c r="M2969" s="16"/>
      <c r="N2969" s="16"/>
      <c r="O2969" s="12"/>
      <c r="P2969" s="12"/>
      <c r="Q2969" s="12"/>
      <c r="R2969" s="18" t="b">
        <v>0</v>
      </c>
      <c r="S2969" s="18" t="b">
        <v>0</v>
      </c>
      <c r="T2969" s="18" t="b">
        <v>0</v>
      </c>
      <c r="U2969" s="18" t="b">
        <v>0</v>
      </c>
    </row>
    <row r="2970" spans="1:21" ht="12.75">
      <c r="A2970" s="8"/>
      <c r="B2970" s="19"/>
      <c r="C2970" s="22"/>
      <c r="D2970" s="10"/>
      <c r="E2970" s="11"/>
      <c r="F2970" s="23"/>
      <c r="G2970" s="23"/>
      <c r="H2970" s="12"/>
      <c r="I2970" s="12"/>
      <c r="J2970" s="13"/>
      <c r="K2970" s="14"/>
      <c r="L2970" s="15"/>
      <c r="M2970" s="16"/>
      <c r="N2970" s="16"/>
      <c r="O2970" s="12"/>
      <c r="P2970" s="12"/>
      <c r="Q2970" s="12"/>
      <c r="R2970" s="18" t="b">
        <v>0</v>
      </c>
      <c r="S2970" s="18" t="b">
        <v>0</v>
      </c>
      <c r="T2970" s="18" t="b">
        <v>0</v>
      </c>
      <c r="U2970" s="18" t="b">
        <v>0</v>
      </c>
    </row>
    <row r="2971" spans="1:21" ht="12.75">
      <c r="A2971" s="8"/>
      <c r="B2971" s="19"/>
      <c r="C2971" s="22"/>
      <c r="D2971" s="10"/>
      <c r="E2971" s="11"/>
      <c r="F2971" s="23"/>
      <c r="G2971" s="23"/>
      <c r="H2971" s="12"/>
      <c r="I2971" s="12"/>
      <c r="J2971" s="13"/>
      <c r="K2971" s="14"/>
      <c r="L2971" s="15"/>
      <c r="M2971" s="16"/>
      <c r="N2971" s="16"/>
      <c r="O2971" s="12"/>
      <c r="P2971" s="12"/>
      <c r="Q2971" s="12"/>
      <c r="R2971" s="18" t="b">
        <v>0</v>
      </c>
      <c r="S2971" s="18" t="b">
        <v>0</v>
      </c>
      <c r="T2971" s="18" t="b">
        <v>0</v>
      </c>
      <c r="U2971" s="18" t="b">
        <v>0</v>
      </c>
    </row>
    <row r="2972" spans="1:21" ht="12.75">
      <c r="A2972" s="8"/>
      <c r="B2972" s="19"/>
      <c r="C2972" s="22"/>
      <c r="D2972" s="10"/>
      <c r="E2972" s="11"/>
      <c r="F2972" s="23"/>
      <c r="G2972" s="23"/>
      <c r="H2972" s="12"/>
      <c r="I2972" s="12"/>
      <c r="J2972" s="13"/>
      <c r="K2972" s="14"/>
      <c r="L2972" s="15"/>
      <c r="M2972" s="16"/>
      <c r="N2972" s="16"/>
      <c r="O2972" s="12"/>
      <c r="P2972" s="12"/>
      <c r="Q2972" s="12"/>
      <c r="R2972" s="18" t="b">
        <v>0</v>
      </c>
      <c r="S2972" s="18" t="b">
        <v>0</v>
      </c>
      <c r="T2972" s="18" t="b">
        <v>0</v>
      </c>
      <c r="U2972" s="18" t="b">
        <v>0</v>
      </c>
    </row>
    <row r="2973" spans="1:21" ht="12.75">
      <c r="A2973" s="8"/>
      <c r="B2973" s="19"/>
      <c r="C2973" s="22"/>
      <c r="D2973" s="10"/>
      <c r="E2973" s="11"/>
      <c r="F2973" s="23"/>
      <c r="G2973" s="23"/>
      <c r="H2973" s="12"/>
      <c r="I2973" s="12"/>
      <c r="J2973" s="13"/>
      <c r="K2973" s="14"/>
      <c r="L2973" s="15"/>
      <c r="M2973" s="16"/>
      <c r="N2973" s="16"/>
      <c r="O2973" s="12"/>
      <c r="P2973" s="12"/>
      <c r="Q2973" s="12"/>
      <c r="R2973" s="18" t="b">
        <v>0</v>
      </c>
      <c r="S2973" s="18" t="b">
        <v>0</v>
      </c>
      <c r="T2973" s="18" t="b">
        <v>0</v>
      </c>
      <c r="U2973" s="18" t="b">
        <v>0</v>
      </c>
    </row>
    <row r="2974" spans="1:21" ht="12.75">
      <c r="A2974" s="8"/>
      <c r="B2974" s="19"/>
      <c r="C2974" s="22"/>
      <c r="D2974" s="10"/>
      <c r="E2974" s="11"/>
      <c r="F2974" s="23"/>
      <c r="G2974" s="23"/>
      <c r="H2974" s="12"/>
      <c r="I2974" s="12"/>
      <c r="J2974" s="13"/>
      <c r="K2974" s="14"/>
      <c r="L2974" s="15"/>
      <c r="M2974" s="16"/>
      <c r="N2974" s="16"/>
      <c r="O2974" s="12"/>
      <c r="P2974" s="12"/>
      <c r="Q2974" s="12"/>
      <c r="R2974" s="18" t="b">
        <v>0</v>
      </c>
      <c r="S2974" s="18" t="b">
        <v>0</v>
      </c>
      <c r="T2974" s="18" t="b">
        <v>0</v>
      </c>
      <c r="U2974" s="18" t="b">
        <v>0</v>
      </c>
    </row>
    <row r="2975" spans="1:21" ht="12.75">
      <c r="A2975" s="8"/>
      <c r="B2975" s="19"/>
      <c r="C2975" s="22"/>
      <c r="D2975" s="10"/>
      <c r="E2975" s="11"/>
      <c r="F2975" s="23"/>
      <c r="G2975" s="23"/>
      <c r="H2975" s="12"/>
      <c r="I2975" s="12"/>
      <c r="J2975" s="13"/>
      <c r="K2975" s="14"/>
      <c r="L2975" s="15"/>
      <c r="M2975" s="16"/>
      <c r="N2975" s="16"/>
      <c r="O2975" s="12"/>
      <c r="P2975" s="12"/>
      <c r="Q2975" s="12"/>
      <c r="R2975" s="18" t="b">
        <v>0</v>
      </c>
      <c r="S2975" s="18" t="b">
        <v>0</v>
      </c>
      <c r="T2975" s="18" t="b">
        <v>0</v>
      </c>
      <c r="U2975" s="18" t="b">
        <v>0</v>
      </c>
    </row>
    <row r="2976" spans="1:21" ht="12.75">
      <c r="A2976" s="1" t="e">
        <f ca="1">IF(K2976="Yes",_xludf.IMAGE("https://i.imgur.com/fKx8ugK.png",3),IF(K2976="Not found",_xludf.IMAGE("https://i.imgur.com/NnPyonJ.png",3),IF(K2976="",_xludf.IMAGE("https://i.imgur.com/x4IXK6M.png",3))))</f>
        <v>#NAME?</v>
      </c>
      <c r="B2976" s="19"/>
      <c r="C2976" s="22"/>
      <c r="D2976" s="10"/>
      <c r="E2976" s="11"/>
      <c r="F2976" s="23"/>
      <c r="G2976" s="23"/>
      <c r="H2976" s="12"/>
      <c r="I2976" s="12"/>
      <c r="J2976" s="13"/>
      <c r="K2976" s="14" t="s">
        <v>25</v>
      </c>
      <c r="L2976" s="15" t="s">
        <v>286</v>
      </c>
      <c r="M2976" s="16"/>
      <c r="N2976" s="16"/>
      <c r="O2976" s="12">
        <v>1800</v>
      </c>
      <c r="P2976" s="12">
        <v>390</v>
      </c>
      <c r="Q2976" s="21" t="s">
        <v>52</v>
      </c>
      <c r="R2976" s="18" t="b">
        <v>1</v>
      </c>
      <c r="S2976" s="18" t="b">
        <v>0</v>
      </c>
      <c r="T2976" s="18" t="b">
        <v>0</v>
      </c>
      <c r="U2976" s="18" t="b">
        <v>0</v>
      </c>
    </row>
    <row r="2977" spans="1:21" ht="12.75">
      <c r="A2977" s="8"/>
      <c r="B2977" s="19"/>
      <c r="C2977" s="22"/>
      <c r="D2977" s="10"/>
      <c r="E2977" s="11"/>
      <c r="F2977" s="23"/>
      <c r="G2977" s="23"/>
      <c r="H2977" s="12"/>
      <c r="I2977" s="12"/>
      <c r="J2977" s="13"/>
      <c r="K2977" s="14"/>
      <c r="L2977" s="15"/>
      <c r="M2977" s="16"/>
      <c r="N2977" s="16"/>
      <c r="O2977" s="12"/>
      <c r="P2977" s="12"/>
      <c r="Q2977" s="12"/>
      <c r="R2977" s="18" t="b">
        <v>0</v>
      </c>
      <c r="S2977" s="18" t="b">
        <v>0</v>
      </c>
      <c r="T2977" s="18" t="b">
        <v>0</v>
      </c>
      <c r="U2977" s="18" t="b">
        <v>0</v>
      </c>
    </row>
    <row r="2978" spans="1:21" ht="12.75">
      <c r="A2978" s="8"/>
      <c r="B2978" s="19"/>
      <c r="C2978" s="22"/>
      <c r="E2978" s="11"/>
      <c r="F2978" s="23"/>
      <c r="G2978" s="23"/>
      <c r="H2978" s="12"/>
      <c r="I2978" s="12"/>
      <c r="J2978" s="13"/>
      <c r="K2978" s="14"/>
      <c r="L2978" s="15"/>
      <c r="M2978" s="16"/>
      <c r="N2978" s="16"/>
      <c r="O2978" s="12"/>
      <c r="P2978" s="12"/>
      <c r="Q2978" s="12"/>
      <c r="R2978" s="18" t="b">
        <v>0</v>
      </c>
      <c r="S2978" s="18" t="b">
        <v>0</v>
      </c>
      <c r="T2978" s="18" t="b">
        <v>0</v>
      </c>
      <c r="U2978" s="18" t="b">
        <v>0</v>
      </c>
    </row>
    <row r="2979" spans="1:21" ht="12.75">
      <c r="A2979" s="8"/>
      <c r="B2979" s="19"/>
      <c r="C2979" s="22"/>
      <c r="D2979" s="10"/>
      <c r="E2979" s="11"/>
      <c r="F2979" s="23"/>
      <c r="G2979" s="23"/>
      <c r="H2979" s="12"/>
      <c r="I2979" s="12"/>
      <c r="J2979" s="13"/>
      <c r="K2979" s="14"/>
      <c r="L2979" s="15"/>
      <c r="M2979" s="16"/>
      <c r="N2979" s="16"/>
      <c r="O2979" s="12"/>
      <c r="P2979" s="12"/>
      <c r="Q2979" s="12"/>
      <c r="R2979" s="18" t="b">
        <v>0</v>
      </c>
      <c r="S2979" s="18" t="b">
        <v>0</v>
      </c>
      <c r="T2979" s="18" t="b">
        <v>0</v>
      </c>
      <c r="U2979" s="18" t="b">
        <v>0</v>
      </c>
    </row>
    <row r="2980" spans="1:21" ht="12.75">
      <c r="A2980" s="8"/>
      <c r="B2980" s="19"/>
      <c r="C2980" s="22"/>
      <c r="D2980" s="10"/>
      <c r="E2980" s="11"/>
      <c r="F2980" s="23"/>
      <c r="G2980" s="23"/>
      <c r="H2980" s="12"/>
      <c r="I2980" s="12"/>
      <c r="J2980" s="13"/>
      <c r="K2980" s="14"/>
      <c r="L2980" s="15"/>
      <c r="M2980" s="16"/>
      <c r="N2980" s="16"/>
      <c r="O2980" s="12"/>
      <c r="P2980" s="12"/>
      <c r="Q2980" s="12"/>
      <c r="R2980" s="18" t="b">
        <v>0</v>
      </c>
      <c r="S2980" s="18" t="b">
        <v>0</v>
      </c>
      <c r="T2980" s="18" t="b">
        <v>0</v>
      </c>
      <c r="U2980" s="18" t="b">
        <v>0</v>
      </c>
    </row>
    <row r="2981" spans="1:21" ht="12.75">
      <c r="A2981" s="8"/>
      <c r="B2981" s="19"/>
      <c r="C2981" s="22"/>
      <c r="D2981" s="10"/>
      <c r="E2981" s="11"/>
      <c r="F2981" s="23"/>
      <c r="G2981" s="23"/>
      <c r="H2981" s="12"/>
      <c r="I2981" s="12"/>
      <c r="J2981" s="13"/>
      <c r="K2981" s="14"/>
      <c r="L2981" s="15"/>
      <c r="M2981" s="16"/>
      <c r="N2981" s="16"/>
      <c r="O2981" s="12"/>
      <c r="P2981" s="12"/>
      <c r="Q2981" s="12"/>
      <c r="R2981" s="18" t="b">
        <v>0</v>
      </c>
      <c r="S2981" s="18" t="b">
        <v>0</v>
      </c>
      <c r="T2981" s="18" t="b">
        <v>0</v>
      </c>
      <c r="U2981" s="18" t="b">
        <v>0</v>
      </c>
    </row>
    <row r="2982" spans="1:21" ht="12.75">
      <c r="A2982" s="8"/>
      <c r="B2982" s="19"/>
      <c r="C2982" s="22"/>
      <c r="D2982" s="10"/>
      <c r="E2982" s="11"/>
      <c r="F2982" s="23"/>
      <c r="G2982" s="23"/>
      <c r="H2982" s="12"/>
      <c r="I2982" s="12"/>
      <c r="J2982" s="13"/>
      <c r="K2982" s="14"/>
      <c r="L2982" s="15"/>
      <c r="M2982" s="16"/>
      <c r="N2982" s="16"/>
      <c r="O2982" s="12"/>
      <c r="P2982" s="12"/>
      <c r="Q2982" s="12"/>
      <c r="R2982" s="18" t="b">
        <v>0</v>
      </c>
      <c r="S2982" s="18" t="b">
        <v>0</v>
      </c>
      <c r="T2982" s="18" t="b">
        <v>0</v>
      </c>
      <c r="U2982" s="18" t="b">
        <v>0</v>
      </c>
    </row>
    <row r="2983" spans="1:21" ht="12.75">
      <c r="A2983" s="8"/>
      <c r="B2983" s="19"/>
      <c r="C2983" s="22"/>
      <c r="D2983" s="10"/>
      <c r="E2983" s="11"/>
      <c r="F2983" s="23"/>
      <c r="G2983" s="23"/>
      <c r="H2983" s="12"/>
      <c r="I2983" s="12"/>
      <c r="J2983" s="13"/>
      <c r="K2983" s="14"/>
      <c r="L2983" s="15"/>
      <c r="M2983" s="16"/>
      <c r="N2983" s="16"/>
      <c r="O2983" s="12"/>
      <c r="P2983" s="12"/>
      <c r="Q2983" s="12"/>
      <c r="R2983" s="18" t="b">
        <v>0</v>
      </c>
      <c r="S2983" s="18" t="b">
        <v>0</v>
      </c>
      <c r="T2983" s="18" t="b">
        <v>0</v>
      </c>
      <c r="U2983" s="18" t="b">
        <v>0</v>
      </c>
    </row>
    <row r="2984" spans="1:21" ht="12.75">
      <c r="A2984" s="8"/>
      <c r="B2984" s="19"/>
      <c r="C2984" s="22"/>
      <c r="D2984" s="10"/>
      <c r="E2984" s="11"/>
      <c r="F2984" s="23"/>
      <c r="G2984" s="23"/>
      <c r="H2984" s="12"/>
      <c r="I2984" s="12"/>
      <c r="J2984" s="13"/>
      <c r="K2984" s="14"/>
      <c r="L2984" s="15"/>
      <c r="M2984" s="16"/>
      <c r="N2984" s="16"/>
      <c r="O2984" s="12"/>
      <c r="P2984" s="12"/>
      <c r="Q2984" s="12"/>
      <c r="R2984" s="18" t="b">
        <v>0</v>
      </c>
      <c r="S2984" s="18" t="b">
        <v>0</v>
      </c>
      <c r="T2984" s="18" t="b">
        <v>0</v>
      </c>
      <c r="U2984" s="18" t="b">
        <v>0</v>
      </c>
    </row>
    <row r="2985" spans="1:21" ht="12.75">
      <c r="A2985" s="8"/>
      <c r="B2985" s="19"/>
      <c r="C2985" s="22"/>
      <c r="D2985" s="10"/>
      <c r="E2985" s="11"/>
      <c r="F2985" s="23"/>
      <c r="G2985" s="23"/>
      <c r="H2985" s="12"/>
      <c r="I2985" s="12"/>
      <c r="J2985" s="13"/>
      <c r="K2985" s="14"/>
      <c r="L2985" s="15"/>
      <c r="M2985" s="16"/>
      <c r="N2985" s="16"/>
      <c r="O2985" s="12"/>
      <c r="P2985" s="12"/>
      <c r="Q2985" s="12"/>
      <c r="R2985" s="18" t="b">
        <v>0</v>
      </c>
      <c r="S2985" s="18" t="b">
        <v>0</v>
      </c>
      <c r="T2985" s="18" t="b">
        <v>0</v>
      </c>
      <c r="U2985" s="18" t="b">
        <v>0</v>
      </c>
    </row>
    <row r="2986" spans="1:21" ht="12.75">
      <c r="A2986" s="8"/>
      <c r="B2986" s="19"/>
      <c r="C2986" s="22"/>
      <c r="D2986" s="10"/>
      <c r="E2986" s="11"/>
      <c r="F2986" s="23"/>
      <c r="G2986" s="23"/>
      <c r="H2986" s="12"/>
      <c r="I2986" s="12"/>
      <c r="J2986" s="13"/>
      <c r="K2986" s="14"/>
      <c r="L2986" s="15"/>
      <c r="M2986" s="16"/>
      <c r="N2986" s="16"/>
      <c r="O2986" s="12"/>
      <c r="P2986" s="12"/>
      <c r="Q2986" s="12"/>
      <c r="R2986" s="18" t="b">
        <v>0</v>
      </c>
      <c r="S2986" s="18" t="b">
        <v>0</v>
      </c>
      <c r="T2986" s="18" t="b">
        <v>0</v>
      </c>
      <c r="U2986" s="18" t="b">
        <v>0</v>
      </c>
    </row>
    <row r="2987" spans="1:21" ht="12.75">
      <c r="A2987" s="8"/>
      <c r="B2987" s="19"/>
      <c r="C2987" s="22"/>
      <c r="D2987" s="10"/>
      <c r="E2987" s="11"/>
      <c r="F2987" s="23"/>
      <c r="G2987" s="23"/>
      <c r="H2987" s="12"/>
      <c r="I2987" s="12"/>
      <c r="J2987" s="13"/>
      <c r="K2987" s="14"/>
      <c r="L2987" s="15"/>
      <c r="M2987" s="16"/>
      <c r="N2987" s="16"/>
      <c r="O2987" s="12"/>
      <c r="P2987" s="12"/>
      <c r="Q2987" s="12"/>
      <c r="R2987" s="18" t="b">
        <v>0</v>
      </c>
      <c r="S2987" s="18" t="b">
        <v>0</v>
      </c>
      <c r="T2987" s="18" t="b">
        <v>0</v>
      </c>
      <c r="U2987" s="18" t="b">
        <v>0</v>
      </c>
    </row>
    <row r="2988" spans="1:21" ht="12.75">
      <c r="A2988" s="8"/>
      <c r="B2988" s="19"/>
      <c r="C2988" s="22"/>
      <c r="D2988" s="10"/>
      <c r="E2988" s="11"/>
      <c r="F2988" s="23"/>
      <c r="G2988" s="23"/>
      <c r="H2988" s="12"/>
      <c r="I2988" s="12"/>
      <c r="J2988" s="13"/>
      <c r="K2988" s="14"/>
      <c r="L2988" s="15"/>
      <c r="M2988" s="16"/>
      <c r="N2988" s="16"/>
      <c r="O2988" s="12"/>
      <c r="P2988" s="12"/>
      <c r="Q2988" s="12"/>
      <c r="R2988" s="18" t="b">
        <v>0</v>
      </c>
      <c r="S2988" s="18" t="b">
        <v>0</v>
      </c>
      <c r="T2988" s="18" t="b">
        <v>0</v>
      </c>
      <c r="U2988" s="18" t="b">
        <v>0</v>
      </c>
    </row>
    <row r="2989" spans="1:21" ht="12.75">
      <c r="A2989" s="8"/>
      <c r="B2989" s="19"/>
      <c r="C2989" s="22"/>
      <c r="D2989" s="10"/>
      <c r="E2989" s="11"/>
      <c r="F2989" s="23"/>
      <c r="G2989" s="23"/>
      <c r="H2989" s="12"/>
      <c r="I2989" s="12"/>
      <c r="J2989" s="13"/>
      <c r="K2989" s="14"/>
      <c r="L2989" s="15"/>
      <c r="M2989" s="16"/>
      <c r="N2989" s="16"/>
      <c r="O2989" s="12"/>
      <c r="P2989" s="12"/>
      <c r="Q2989" s="12"/>
      <c r="R2989" s="18" t="b">
        <v>0</v>
      </c>
      <c r="S2989" s="18" t="b">
        <v>0</v>
      </c>
      <c r="T2989" s="18" t="b">
        <v>0</v>
      </c>
      <c r="U2989" s="18" t="b">
        <v>0</v>
      </c>
    </row>
    <row r="2990" spans="1:21" ht="12.75">
      <c r="A2990" s="8"/>
      <c r="B2990" s="19"/>
      <c r="C2990" s="22"/>
      <c r="D2990" s="10"/>
      <c r="E2990" s="11"/>
      <c r="F2990" s="23"/>
      <c r="G2990" s="23"/>
      <c r="H2990" s="12"/>
      <c r="I2990" s="12"/>
      <c r="J2990" s="13"/>
      <c r="K2990" s="14"/>
      <c r="L2990" s="15"/>
      <c r="M2990" s="16"/>
      <c r="N2990" s="16"/>
      <c r="O2990" s="12"/>
      <c r="P2990" s="12"/>
      <c r="Q2990" s="12"/>
      <c r="R2990" s="18" t="b">
        <v>0</v>
      </c>
      <c r="S2990" s="18" t="b">
        <v>0</v>
      </c>
      <c r="T2990" s="18" t="b">
        <v>0</v>
      </c>
      <c r="U2990" s="18" t="b">
        <v>0</v>
      </c>
    </row>
    <row r="2991" spans="1:21" ht="12.75">
      <c r="A2991" s="8"/>
      <c r="B2991" s="19"/>
      <c r="C2991" s="22"/>
      <c r="D2991" s="10"/>
      <c r="E2991" s="11"/>
      <c r="F2991" s="23"/>
      <c r="G2991" s="23"/>
      <c r="H2991" s="12"/>
      <c r="I2991" s="12"/>
      <c r="J2991" s="13"/>
      <c r="K2991" s="14"/>
      <c r="L2991" s="15"/>
      <c r="M2991" s="16"/>
      <c r="N2991" s="16"/>
      <c r="O2991" s="12"/>
      <c r="P2991" s="12"/>
      <c r="Q2991" s="12"/>
      <c r="R2991" s="18" t="b">
        <v>0</v>
      </c>
      <c r="S2991" s="18" t="b">
        <v>0</v>
      </c>
      <c r="T2991" s="18" t="b">
        <v>0</v>
      </c>
      <c r="U2991" s="18" t="b">
        <v>0</v>
      </c>
    </row>
    <row r="2992" spans="1:21" ht="12.75">
      <c r="A2992" s="8"/>
      <c r="B2992" s="19"/>
      <c r="C2992" s="22"/>
      <c r="D2992" s="10"/>
      <c r="E2992" s="11"/>
      <c r="F2992" s="23"/>
      <c r="G2992" s="23"/>
      <c r="H2992" s="12"/>
      <c r="I2992" s="12"/>
      <c r="J2992" s="13"/>
      <c r="K2992" s="14"/>
      <c r="L2992" s="15"/>
      <c r="M2992" s="16"/>
      <c r="N2992" s="16"/>
      <c r="O2992" s="12"/>
      <c r="P2992" s="12"/>
      <c r="Q2992" s="12"/>
      <c r="R2992" s="18" t="b">
        <v>0</v>
      </c>
      <c r="S2992" s="18" t="b">
        <v>0</v>
      </c>
      <c r="T2992" s="18" t="b">
        <v>0</v>
      </c>
      <c r="U2992" s="18" t="b">
        <v>0</v>
      </c>
    </row>
    <row r="2993" spans="1:21" ht="12.75">
      <c r="A2993" s="8"/>
      <c r="B2993" s="19"/>
      <c r="C2993" s="22"/>
      <c r="D2993" s="10"/>
      <c r="E2993" s="11"/>
      <c r="F2993" s="23"/>
      <c r="G2993" s="23"/>
      <c r="H2993" s="12"/>
      <c r="I2993" s="12"/>
      <c r="J2993" s="13"/>
      <c r="K2993" s="14"/>
      <c r="L2993" s="15"/>
      <c r="M2993" s="16"/>
      <c r="N2993" s="16"/>
      <c r="O2993" s="12"/>
      <c r="P2993" s="12"/>
      <c r="Q2993" s="12"/>
      <c r="R2993" s="18" t="b">
        <v>0</v>
      </c>
      <c r="S2993" s="18" t="b">
        <v>0</v>
      </c>
      <c r="T2993" s="18" t="b">
        <v>0</v>
      </c>
      <c r="U2993" s="18" t="b">
        <v>0</v>
      </c>
    </row>
    <row r="2994" spans="1:21" ht="12.75">
      <c r="A2994" s="8"/>
      <c r="B2994" s="19"/>
      <c r="C2994" s="22"/>
      <c r="D2994" s="10"/>
      <c r="E2994" s="11"/>
      <c r="F2994" s="23"/>
      <c r="G2994" s="23"/>
      <c r="H2994" s="12"/>
      <c r="I2994" s="12"/>
      <c r="J2994" s="13"/>
      <c r="K2994" s="14"/>
      <c r="L2994" s="15"/>
      <c r="M2994" s="16"/>
      <c r="N2994" s="16"/>
      <c r="O2994" s="12"/>
      <c r="P2994" s="12"/>
      <c r="Q2994" s="12"/>
      <c r="R2994" s="18" t="b">
        <v>0</v>
      </c>
      <c r="S2994" s="18" t="b">
        <v>0</v>
      </c>
      <c r="T2994" s="18" t="b">
        <v>0</v>
      </c>
      <c r="U2994" s="18" t="b">
        <v>0</v>
      </c>
    </row>
    <row r="2995" spans="1:21" ht="12.75">
      <c r="A2995" s="8"/>
      <c r="B2995" s="19"/>
      <c r="C2995" s="22"/>
      <c r="D2995" s="10"/>
      <c r="E2995" s="11"/>
      <c r="F2995" s="23"/>
      <c r="G2995" s="23"/>
      <c r="H2995" s="12"/>
      <c r="I2995" s="12"/>
      <c r="J2995" s="13"/>
      <c r="K2995" s="14"/>
      <c r="L2995" s="15"/>
      <c r="M2995" s="16"/>
      <c r="N2995" s="16"/>
      <c r="O2995" s="12"/>
      <c r="P2995" s="12"/>
      <c r="Q2995" s="12"/>
      <c r="R2995" s="18" t="b">
        <v>0</v>
      </c>
      <c r="S2995" s="18" t="b">
        <v>0</v>
      </c>
      <c r="T2995" s="18" t="b">
        <v>0</v>
      </c>
      <c r="U2995" s="18" t="b">
        <v>0</v>
      </c>
    </row>
    <row r="2996" spans="1:21" ht="12.75">
      <c r="A2996" s="8"/>
      <c r="B2996" s="19"/>
      <c r="C2996" s="22"/>
      <c r="D2996" s="10"/>
      <c r="E2996" s="11"/>
      <c r="F2996" s="23"/>
      <c r="G2996" s="23"/>
      <c r="H2996" s="12"/>
      <c r="I2996" s="12"/>
      <c r="J2996" s="13"/>
      <c r="K2996" s="14"/>
      <c r="L2996" s="15"/>
      <c r="M2996" s="16"/>
      <c r="N2996" s="16"/>
      <c r="O2996" s="12"/>
      <c r="P2996" s="12"/>
      <c r="Q2996" s="12"/>
      <c r="R2996" s="18" t="b">
        <v>0</v>
      </c>
      <c r="S2996" s="18" t="b">
        <v>0</v>
      </c>
      <c r="T2996" s="18" t="b">
        <v>0</v>
      </c>
      <c r="U2996" s="18" t="b">
        <v>0</v>
      </c>
    </row>
    <row r="2997" spans="1:21" ht="12.75">
      <c r="A2997" s="8"/>
      <c r="B2997" s="19"/>
      <c r="C2997" s="22"/>
      <c r="D2997" s="10"/>
      <c r="E2997" s="11"/>
      <c r="F2997" s="23"/>
      <c r="G2997" s="23"/>
      <c r="H2997" s="12"/>
      <c r="I2997" s="12"/>
      <c r="J2997" s="13"/>
      <c r="K2997" s="14"/>
      <c r="L2997" s="15"/>
      <c r="M2997" s="16"/>
      <c r="N2997" s="16"/>
      <c r="O2997" s="12"/>
      <c r="P2997" s="12"/>
      <c r="Q2997" s="12"/>
      <c r="R2997" s="18" t="b">
        <v>0</v>
      </c>
      <c r="S2997" s="18" t="b">
        <v>0</v>
      </c>
      <c r="T2997" s="18" t="b">
        <v>0</v>
      </c>
      <c r="U2997" s="18" t="b">
        <v>0</v>
      </c>
    </row>
    <row r="2998" spans="1:21" ht="12.75">
      <c r="A2998" s="8"/>
      <c r="B2998" s="19"/>
      <c r="C2998" s="22"/>
      <c r="D2998" s="10"/>
      <c r="E2998" s="11"/>
      <c r="F2998" s="23"/>
      <c r="G2998" s="23"/>
      <c r="H2998" s="12"/>
      <c r="I2998" s="12"/>
      <c r="J2998" s="13"/>
      <c r="K2998" s="14"/>
      <c r="L2998" s="15"/>
      <c r="M2998" s="16"/>
      <c r="N2998" s="16"/>
      <c r="O2998" s="12"/>
      <c r="P2998" s="12"/>
      <c r="Q2998" s="12"/>
      <c r="R2998" s="18" t="b">
        <v>0</v>
      </c>
      <c r="S2998" s="18" t="b">
        <v>0</v>
      </c>
      <c r="T2998" s="18" t="b">
        <v>0</v>
      </c>
      <c r="U2998" s="18" t="b">
        <v>0</v>
      </c>
    </row>
    <row r="2999" spans="1:21" ht="12.75">
      <c r="A2999" s="8"/>
      <c r="B2999" s="19"/>
      <c r="C2999" s="22"/>
      <c r="D2999" s="10"/>
      <c r="E2999" s="11"/>
      <c r="F2999" s="23"/>
      <c r="G2999" s="23"/>
      <c r="H2999" s="12"/>
      <c r="I2999" s="12"/>
      <c r="J2999" s="13"/>
      <c r="K2999" s="14"/>
      <c r="L2999" s="15"/>
      <c r="M2999" s="16"/>
      <c r="N2999" s="16"/>
      <c r="O2999" s="12"/>
      <c r="P2999" s="12"/>
      <c r="Q2999" s="12"/>
      <c r="R2999" s="18" t="b">
        <v>0</v>
      </c>
      <c r="S2999" s="18" t="b">
        <v>0</v>
      </c>
      <c r="T2999" s="18" t="b">
        <v>0</v>
      </c>
      <c r="U2999" s="18" t="b">
        <v>0</v>
      </c>
    </row>
    <row r="3000" spans="1:21" ht="12.75">
      <c r="A3000" s="8"/>
      <c r="B3000" s="19"/>
      <c r="C3000" s="22"/>
      <c r="D3000" s="10"/>
      <c r="E3000" s="11"/>
      <c r="F3000" s="23"/>
      <c r="G3000" s="23"/>
      <c r="H3000" s="12"/>
      <c r="I3000" s="12"/>
      <c r="J3000" s="13"/>
      <c r="K3000" s="14"/>
      <c r="L3000" s="15"/>
      <c r="M3000" s="16"/>
      <c r="N3000" s="16"/>
      <c r="O3000" s="12"/>
      <c r="P3000" s="12"/>
      <c r="Q3000" s="12"/>
      <c r="R3000" s="18" t="b">
        <v>0</v>
      </c>
      <c r="S3000" s="18" t="b">
        <v>0</v>
      </c>
      <c r="T3000" s="18" t="b">
        <v>0</v>
      </c>
      <c r="U3000" s="18" t="b">
        <v>0</v>
      </c>
    </row>
    <row r="3001" spans="1:21" ht="12.75">
      <c r="A3001" s="8"/>
      <c r="B3001" s="19"/>
      <c r="C3001" s="22"/>
      <c r="D3001" s="10"/>
      <c r="E3001" s="11"/>
      <c r="F3001" s="23"/>
      <c r="G3001" s="23"/>
      <c r="H3001" s="12"/>
      <c r="I3001" s="12"/>
      <c r="J3001" s="13"/>
      <c r="K3001" s="14"/>
      <c r="L3001" s="15"/>
      <c r="M3001" s="16"/>
      <c r="N3001" s="16"/>
      <c r="O3001" s="12"/>
      <c r="P3001" s="12"/>
      <c r="Q3001" s="12"/>
      <c r="R3001" s="18" t="b">
        <v>0</v>
      </c>
      <c r="S3001" s="18" t="b">
        <v>0</v>
      </c>
      <c r="T3001" s="18" t="b">
        <v>0</v>
      </c>
      <c r="U3001" s="18" t="b">
        <v>0</v>
      </c>
    </row>
    <row r="3002" spans="1:21" ht="12.75">
      <c r="A3002" s="8"/>
      <c r="B3002" s="19"/>
      <c r="C3002" s="22"/>
      <c r="D3002" s="10"/>
      <c r="E3002" s="11"/>
      <c r="F3002" s="23"/>
      <c r="G3002" s="23"/>
      <c r="H3002" s="12"/>
      <c r="I3002" s="12"/>
      <c r="J3002" s="13"/>
      <c r="K3002" s="14"/>
      <c r="L3002" s="15"/>
      <c r="M3002" s="16"/>
      <c r="N3002" s="16"/>
      <c r="O3002" s="12"/>
      <c r="P3002" s="12"/>
      <c r="Q3002" s="12"/>
      <c r="R3002" s="18" t="b">
        <v>0</v>
      </c>
      <c r="S3002" s="18" t="b">
        <v>0</v>
      </c>
      <c r="T3002" s="18" t="b">
        <v>0</v>
      </c>
      <c r="U3002" s="18" t="b">
        <v>0</v>
      </c>
    </row>
    <row r="3003" spans="1:21" ht="12.75">
      <c r="A3003" s="8"/>
      <c r="B3003" s="19"/>
      <c r="C3003" s="22"/>
      <c r="D3003" s="10"/>
      <c r="E3003" s="11"/>
      <c r="F3003" s="23"/>
      <c r="G3003" s="23"/>
      <c r="H3003" s="12"/>
      <c r="I3003" s="12"/>
      <c r="J3003" s="13"/>
      <c r="K3003" s="14"/>
      <c r="L3003" s="15"/>
      <c r="M3003" s="16"/>
      <c r="N3003" s="16"/>
      <c r="O3003" s="12"/>
      <c r="P3003" s="12"/>
      <c r="Q3003" s="12"/>
      <c r="R3003" s="18" t="b">
        <v>0</v>
      </c>
      <c r="S3003" s="18" t="b">
        <v>0</v>
      </c>
      <c r="T3003" s="18" t="b">
        <v>0</v>
      </c>
      <c r="U3003" s="18" t="b">
        <v>0</v>
      </c>
    </row>
    <row r="3004" spans="1:21" ht="12.75">
      <c r="A3004" s="8"/>
      <c r="B3004" s="19"/>
      <c r="C3004" s="22"/>
      <c r="D3004" s="10"/>
      <c r="E3004" s="11"/>
      <c r="F3004" s="23"/>
      <c r="G3004" s="23"/>
      <c r="H3004" s="12"/>
      <c r="I3004" s="12"/>
      <c r="J3004" s="13"/>
      <c r="K3004" s="14"/>
      <c r="L3004" s="15"/>
      <c r="M3004" s="16"/>
      <c r="N3004" s="16"/>
      <c r="O3004" s="12"/>
      <c r="P3004" s="12"/>
      <c r="Q3004" s="12"/>
      <c r="R3004" s="18" t="b">
        <v>0</v>
      </c>
      <c r="S3004" s="18" t="b">
        <v>0</v>
      </c>
      <c r="T3004" s="18" t="b">
        <v>0</v>
      </c>
      <c r="U3004" s="18" t="b">
        <v>0</v>
      </c>
    </row>
    <row r="3005" spans="1:21" ht="12.75">
      <c r="A3005" s="8"/>
      <c r="B3005" s="19"/>
      <c r="C3005" s="22"/>
      <c r="D3005" s="10"/>
      <c r="E3005" s="11"/>
      <c r="F3005" s="23"/>
      <c r="G3005" s="23"/>
      <c r="H3005" s="12"/>
      <c r="I3005" s="12"/>
      <c r="J3005" s="13"/>
      <c r="K3005" s="14"/>
      <c r="L3005" s="15"/>
      <c r="M3005" s="16"/>
      <c r="N3005" s="16"/>
      <c r="O3005" s="12"/>
      <c r="P3005" s="12"/>
      <c r="Q3005" s="12"/>
      <c r="R3005" s="18" t="b">
        <v>0</v>
      </c>
      <c r="S3005" s="18" t="b">
        <v>0</v>
      </c>
      <c r="T3005" s="18" t="b">
        <v>0</v>
      </c>
      <c r="U3005" s="18" t="b">
        <v>0</v>
      </c>
    </row>
    <row r="3006" spans="1:21" ht="12.75">
      <c r="A3006" s="8"/>
      <c r="B3006" s="19"/>
      <c r="C3006" s="22"/>
      <c r="D3006" s="10"/>
      <c r="E3006" s="11"/>
      <c r="F3006" s="23"/>
      <c r="G3006" s="23"/>
      <c r="H3006" s="12"/>
      <c r="I3006" s="12"/>
      <c r="J3006" s="13"/>
      <c r="K3006" s="14"/>
      <c r="L3006" s="15"/>
      <c r="M3006" s="16"/>
      <c r="N3006" s="16"/>
      <c r="O3006" s="12"/>
      <c r="P3006" s="12"/>
      <c r="Q3006" s="12"/>
      <c r="R3006" s="18" t="b">
        <v>0</v>
      </c>
      <c r="S3006" s="18" t="b">
        <v>0</v>
      </c>
      <c r="T3006" s="18" t="b">
        <v>0</v>
      </c>
      <c r="U3006" s="18" t="b">
        <v>0</v>
      </c>
    </row>
    <row r="3007" spans="1:21" ht="12.75">
      <c r="A3007" s="8"/>
      <c r="B3007" s="19"/>
      <c r="C3007" s="22"/>
      <c r="D3007" s="10"/>
      <c r="E3007" s="11"/>
      <c r="F3007" s="23"/>
      <c r="G3007" s="23"/>
      <c r="H3007" s="12"/>
      <c r="I3007" s="12"/>
      <c r="J3007" s="13"/>
      <c r="K3007" s="14"/>
      <c r="L3007" s="15"/>
      <c r="M3007" s="16"/>
      <c r="N3007" s="16"/>
      <c r="O3007" s="12"/>
      <c r="P3007" s="12"/>
      <c r="Q3007" s="12"/>
      <c r="R3007" s="18" t="b">
        <v>0</v>
      </c>
      <c r="S3007" s="18" t="b">
        <v>0</v>
      </c>
      <c r="T3007" s="18" t="b">
        <v>0</v>
      </c>
      <c r="U3007" s="18" t="b">
        <v>0</v>
      </c>
    </row>
    <row r="3008" spans="1:21" ht="12.75">
      <c r="A3008" s="8"/>
      <c r="B3008" s="19"/>
      <c r="C3008" s="22"/>
      <c r="D3008" s="10"/>
      <c r="E3008" s="11"/>
      <c r="F3008" s="23"/>
      <c r="G3008" s="23"/>
      <c r="H3008" s="12"/>
      <c r="I3008" s="12"/>
      <c r="J3008" s="13"/>
      <c r="K3008" s="14"/>
      <c r="L3008" s="15"/>
      <c r="M3008" s="16"/>
      <c r="N3008" s="16"/>
      <c r="O3008" s="12"/>
      <c r="P3008" s="12"/>
      <c r="Q3008" s="12"/>
      <c r="R3008" s="18" t="b">
        <v>0</v>
      </c>
      <c r="S3008" s="18" t="b">
        <v>0</v>
      </c>
      <c r="T3008" s="18" t="b">
        <v>0</v>
      </c>
      <c r="U3008" s="18" t="b">
        <v>0</v>
      </c>
    </row>
    <row r="3009" spans="1:21" ht="12.75">
      <c r="A3009" s="8"/>
      <c r="B3009" s="19"/>
      <c r="C3009" s="22"/>
      <c r="D3009" s="10"/>
      <c r="E3009" s="11"/>
      <c r="F3009" s="23"/>
      <c r="G3009" s="23"/>
      <c r="H3009" s="12"/>
      <c r="I3009" s="12"/>
      <c r="J3009" s="13"/>
      <c r="K3009" s="14"/>
      <c r="L3009" s="15"/>
      <c r="M3009" s="16"/>
      <c r="N3009" s="16"/>
      <c r="O3009" s="12"/>
      <c r="P3009" s="12"/>
      <c r="Q3009" s="12"/>
      <c r="R3009" s="18" t="b">
        <v>0</v>
      </c>
      <c r="S3009" s="18" t="b">
        <v>0</v>
      </c>
      <c r="T3009" s="18" t="b">
        <v>0</v>
      </c>
      <c r="U3009" s="18" t="b">
        <v>0</v>
      </c>
    </row>
    <row r="3010" spans="1:21" ht="12.75">
      <c r="A3010" s="8"/>
      <c r="B3010" s="19"/>
      <c r="C3010" s="22"/>
      <c r="D3010" s="10"/>
      <c r="E3010" s="11"/>
      <c r="F3010" s="23"/>
      <c r="G3010" s="23"/>
      <c r="H3010" s="12"/>
      <c r="I3010" s="12"/>
      <c r="J3010" s="13"/>
      <c r="K3010" s="14"/>
      <c r="L3010" s="15"/>
      <c r="M3010" s="16"/>
      <c r="N3010" s="16"/>
      <c r="O3010" s="12"/>
      <c r="P3010" s="12"/>
      <c r="Q3010" s="12"/>
      <c r="R3010" s="18" t="b">
        <v>0</v>
      </c>
      <c r="S3010" s="18" t="b">
        <v>0</v>
      </c>
      <c r="T3010" s="18" t="b">
        <v>0</v>
      </c>
      <c r="U3010" s="18" t="b">
        <v>0</v>
      </c>
    </row>
    <row r="3011" spans="1:21" ht="12.75">
      <c r="A3011" s="8"/>
      <c r="B3011" s="19"/>
      <c r="C3011" s="22"/>
      <c r="D3011" s="10"/>
      <c r="E3011" s="11"/>
      <c r="F3011" s="23"/>
      <c r="G3011" s="23"/>
      <c r="H3011" s="12"/>
      <c r="I3011" s="12"/>
      <c r="J3011" s="13"/>
      <c r="K3011" s="14"/>
      <c r="L3011" s="15"/>
      <c r="M3011" s="16"/>
      <c r="N3011" s="16"/>
      <c r="O3011" s="12"/>
      <c r="P3011" s="12"/>
      <c r="Q3011" s="12"/>
      <c r="R3011" s="18" t="b">
        <v>0</v>
      </c>
      <c r="S3011" s="18" t="b">
        <v>0</v>
      </c>
      <c r="T3011" s="18" t="b">
        <v>0</v>
      </c>
      <c r="U3011" s="18" t="b">
        <v>0</v>
      </c>
    </row>
    <row r="3012" spans="1:21" ht="12.75">
      <c r="A3012" s="8"/>
      <c r="B3012" s="19"/>
      <c r="C3012" s="22"/>
      <c r="D3012" s="10"/>
      <c r="E3012" s="11"/>
      <c r="F3012" s="23"/>
      <c r="G3012" s="23"/>
      <c r="H3012" s="12"/>
      <c r="I3012" s="12"/>
      <c r="J3012" s="13"/>
      <c r="K3012" s="14"/>
      <c r="L3012" s="15"/>
      <c r="M3012" s="16"/>
      <c r="N3012" s="16"/>
      <c r="O3012" s="12"/>
      <c r="P3012" s="12"/>
      <c r="Q3012" s="12"/>
      <c r="R3012" s="18" t="b">
        <v>0</v>
      </c>
      <c r="S3012" s="18" t="b">
        <v>0</v>
      </c>
      <c r="T3012" s="18" t="b">
        <v>0</v>
      </c>
      <c r="U3012" s="18" t="b">
        <v>0</v>
      </c>
    </row>
    <row r="3013" spans="1:21" ht="12.75">
      <c r="A3013" s="8"/>
      <c r="B3013" s="19"/>
      <c r="C3013" s="22"/>
      <c r="D3013" s="10"/>
      <c r="E3013" s="11"/>
      <c r="F3013" s="23"/>
      <c r="G3013" s="23"/>
      <c r="H3013" s="12"/>
      <c r="I3013" s="12"/>
      <c r="J3013" s="13"/>
      <c r="K3013" s="14"/>
      <c r="L3013" s="15"/>
      <c r="M3013" s="16"/>
      <c r="N3013" s="16"/>
      <c r="O3013" s="12"/>
      <c r="P3013" s="12"/>
      <c r="Q3013" s="12"/>
      <c r="R3013" s="18" t="b">
        <v>0</v>
      </c>
      <c r="S3013" s="18" t="b">
        <v>0</v>
      </c>
      <c r="T3013" s="18" t="b">
        <v>0</v>
      </c>
      <c r="U3013" s="18" t="b">
        <v>0</v>
      </c>
    </row>
    <row r="3014" spans="1:21" ht="12.75">
      <c r="A3014" s="8"/>
      <c r="B3014" s="19"/>
      <c r="C3014" s="22"/>
      <c r="D3014" s="10"/>
      <c r="E3014" s="11"/>
      <c r="F3014" s="23"/>
      <c r="G3014" s="23"/>
      <c r="H3014" s="12"/>
      <c r="I3014" s="12"/>
      <c r="J3014" s="13"/>
      <c r="K3014" s="14"/>
      <c r="L3014" s="15"/>
      <c r="M3014" s="16"/>
      <c r="N3014" s="16"/>
      <c r="O3014" s="12"/>
      <c r="P3014" s="12"/>
      <c r="Q3014" s="12"/>
      <c r="R3014" s="18" t="b">
        <v>0</v>
      </c>
      <c r="S3014" s="18" t="b">
        <v>0</v>
      </c>
      <c r="T3014" s="18" t="b">
        <v>0</v>
      </c>
      <c r="U3014" s="18" t="b">
        <v>0</v>
      </c>
    </row>
    <row r="3015" spans="1:21" ht="12.75">
      <c r="A3015" s="8"/>
      <c r="B3015" s="19"/>
      <c r="C3015" s="22"/>
      <c r="D3015" s="10"/>
      <c r="E3015" s="11"/>
      <c r="F3015" s="23"/>
      <c r="G3015" s="23"/>
      <c r="H3015" s="12"/>
      <c r="I3015" s="12"/>
      <c r="J3015" s="13"/>
      <c r="K3015" s="14"/>
      <c r="L3015" s="15"/>
      <c r="M3015" s="16"/>
      <c r="N3015" s="16"/>
      <c r="O3015" s="12"/>
      <c r="P3015" s="12"/>
      <c r="Q3015" s="12"/>
      <c r="R3015" s="18" t="b">
        <v>0</v>
      </c>
      <c r="S3015" s="18" t="b">
        <v>0</v>
      </c>
      <c r="T3015" s="18" t="b">
        <v>0</v>
      </c>
      <c r="U3015" s="18" t="b">
        <v>0</v>
      </c>
    </row>
    <row r="3016" spans="1:21" ht="12.75">
      <c r="A3016" s="8"/>
      <c r="B3016" s="19"/>
      <c r="C3016" s="22"/>
      <c r="D3016" s="10"/>
      <c r="E3016" s="11"/>
      <c r="F3016" s="23"/>
      <c r="G3016" s="23"/>
      <c r="H3016" s="12"/>
      <c r="I3016" s="12"/>
      <c r="J3016" s="13"/>
      <c r="K3016" s="14"/>
      <c r="L3016" s="15"/>
      <c r="M3016" s="16"/>
      <c r="N3016" s="16"/>
      <c r="O3016" s="12"/>
      <c r="P3016" s="12"/>
      <c r="Q3016" s="12"/>
      <c r="R3016" s="18" t="b">
        <v>0</v>
      </c>
      <c r="S3016" s="18" t="b">
        <v>0</v>
      </c>
      <c r="T3016" s="18" t="b">
        <v>0</v>
      </c>
      <c r="U3016" s="18" t="b">
        <v>0</v>
      </c>
    </row>
    <row r="3017" spans="1:21" ht="12.75">
      <c r="A3017" s="8"/>
      <c r="B3017" s="19"/>
      <c r="C3017" s="22"/>
      <c r="D3017" s="10"/>
      <c r="E3017" s="11"/>
      <c r="F3017" s="23"/>
      <c r="G3017" s="23"/>
      <c r="H3017" s="12"/>
      <c r="I3017" s="12"/>
      <c r="J3017" s="13"/>
      <c r="K3017" s="14"/>
      <c r="L3017" s="15"/>
      <c r="M3017" s="16"/>
      <c r="N3017" s="16"/>
      <c r="O3017" s="12"/>
      <c r="P3017" s="12"/>
      <c r="Q3017" s="12"/>
      <c r="R3017" s="18" t="b">
        <v>0</v>
      </c>
      <c r="S3017" s="18" t="b">
        <v>0</v>
      </c>
      <c r="T3017" s="18" t="b">
        <v>0</v>
      </c>
      <c r="U3017" s="18" t="b">
        <v>0</v>
      </c>
    </row>
    <row r="3018" spans="1:21" ht="12.75">
      <c r="A3018" s="8"/>
      <c r="B3018" s="19"/>
      <c r="C3018" s="22"/>
      <c r="D3018" s="10"/>
      <c r="E3018" s="11"/>
      <c r="F3018" s="23"/>
      <c r="G3018" s="23"/>
      <c r="H3018" s="12"/>
      <c r="I3018" s="12"/>
      <c r="J3018" s="13"/>
      <c r="K3018" s="14"/>
      <c r="L3018" s="15"/>
      <c r="M3018" s="16"/>
      <c r="N3018" s="16"/>
      <c r="O3018" s="12"/>
      <c r="P3018" s="12"/>
      <c r="Q3018" s="12"/>
      <c r="R3018" s="18" t="b">
        <v>0</v>
      </c>
      <c r="S3018" s="18" t="b">
        <v>0</v>
      </c>
      <c r="T3018" s="18" t="b">
        <v>0</v>
      </c>
      <c r="U3018" s="18" t="b">
        <v>0</v>
      </c>
    </row>
    <row r="3019" spans="1:21" ht="12.75">
      <c r="A3019" s="8"/>
      <c r="B3019" s="19"/>
      <c r="C3019" s="22"/>
      <c r="D3019" s="10"/>
      <c r="E3019" s="11"/>
      <c r="F3019" s="23"/>
      <c r="G3019" s="23"/>
      <c r="H3019" s="12"/>
      <c r="I3019" s="12"/>
      <c r="J3019" s="13"/>
      <c r="K3019" s="14"/>
      <c r="L3019" s="15"/>
      <c r="M3019" s="16"/>
      <c r="N3019" s="16"/>
      <c r="O3019" s="12"/>
      <c r="P3019" s="12"/>
      <c r="Q3019" s="12"/>
      <c r="R3019" s="18" t="b">
        <v>0</v>
      </c>
      <c r="S3019" s="18" t="b">
        <v>0</v>
      </c>
      <c r="T3019" s="18" t="b">
        <v>0</v>
      </c>
      <c r="U3019" s="18" t="b">
        <v>0</v>
      </c>
    </row>
    <row r="3020" spans="1:21" ht="12.75">
      <c r="A3020" s="8"/>
      <c r="B3020" s="19"/>
      <c r="C3020" s="22"/>
      <c r="D3020" s="10"/>
      <c r="E3020" s="11"/>
      <c r="F3020" s="23"/>
      <c r="G3020" s="23"/>
      <c r="H3020" s="12"/>
      <c r="I3020" s="12"/>
      <c r="J3020" s="13"/>
      <c r="K3020" s="14"/>
      <c r="L3020" s="15"/>
      <c r="M3020" s="16"/>
      <c r="N3020" s="16"/>
      <c r="O3020" s="12"/>
      <c r="P3020" s="12"/>
      <c r="Q3020" s="12"/>
      <c r="R3020" s="18" t="b">
        <v>0</v>
      </c>
      <c r="S3020" s="18" t="b">
        <v>0</v>
      </c>
      <c r="T3020" s="18" t="b">
        <v>0</v>
      </c>
      <c r="U3020" s="18" t="b">
        <v>0</v>
      </c>
    </row>
    <row r="3021" spans="1:21" ht="12.75">
      <c r="A3021" s="8"/>
      <c r="B3021" s="19"/>
      <c r="C3021" s="22"/>
      <c r="D3021" s="10"/>
      <c r="E3021" s="11"/>
      <c r="F3021" s="23"/>
      <c r="G3021" s="23"/>
      <c r="H3021" s="12"/>
      <c r="I3021" s="12"/>
      <c r="J3021" s="13"/>
      <c r="K3021" s="14"/>
      <c r="L3021" s="15"/>
      <c r="M3021" s="16"/>
      <c r="N3021" s="16"/>
      <c r="O3021" s="12"/>
      <c r="P3021" s="12"/>
      <c r="Q3021" s="12"/>
      <c r="R3021" s="18" t="b">
        <v>0</v>
      </c>
      <c r="S3021" s="18" t="b">
        <v>0</v>
      </c>
      <c r="T3021" s="18" t="b">
        <v>0</v>
      </c>
      <c r="U3021" s="18" t="b">
        <v>0</v>
      </c>
    </row>
    <row r="3022" spans="1:21" ht="12.75">
      <c r="A3022" s="8"/>
      <c r="B3022" s="19"/>
      <c r="C3022" s="22"/>
      <c r="D3022" s="10"/>
      <c r="E3022" s="11"/>
      <c r="F3022" s="23"/>
      <c r="G3022" s="23"/>
      <c r="H3022" s="12"/>
      <c r="I3022" s="12"/>
      <c r="J3022" s="13"/>
      <c r="K3022" s="14"/>
      <c r="L3022" s="15"/>
      <c r="M3022" s="16"/>
      <c r="N3022" s="16"/>
      <c r="O3022" s="12"/>
      <c r="P3022" s="12"/>
      <c r="Q3022" s="12"/>
      <c r="R3022" s="18" t="b">
        <v>0</v>
      </c>
      <c r="S3022" s="18" t="b">
        <v>0</v>
      </c>
      <c r="T3022" s="18" t="b">
        <v>0</v>
      </c>
      <c r="U3022" s="18" t="b">
        <v>0</v>
      </c>
    </row>
    <row r="3023" spans="1:21" ht="12.75">
      <c r="A3023" s="8"/>
      <c r="B3023" s="19"/>
      <c r="C3023" s="22"/>
      <c r="D3023" s="10"/>
      <c r="E3023" s="11"/>
      <c r="F3023" s="23"/>
      <c r="G3023" s="23"/>
      <c r="H3023" s="12"/>
      <c r="I3023" s="12"/>
      <c r="J3023" s="13"/>
      <c r="K3023" s="14"/>
      <c r="L3023" s="15"/>
      <c r="M3023" s="16"/>
      <c r="N3023" s="16"/>
      <c r="O3023" s="12"/>
      <c r="P3023" s="12"/>
      <c r="Q3023" s="12"/>
      <c r="R3023" s="18" t="b">
        <v>0</v>
      </c>
      <c r="S3023" s="18" t="b">
        <v>0</v>
      </c>
      <c r="T3023" s="18" t="b">
        <v>0</v>
      </c>
      <c r="U3023" s="18" t="b">
        <v>0</v>
      </c>
    </row>
    <row r="3024" spans="1:21" ht="12.75">
      <c r="A3024" s="8"/>
      <c r="B3024" s="19"/>
      <c r="C3024" s="22"/>
      <c r="D3024" s="10"/>
      <c r="E3024" s="11"/>
      <c r="F3024" s="23"/>
      <c r="G3024" s="23"/>
      <c r="H3024" s="12"/>
      <c r="I3024" s="12"/>
      <c r="J3024" s="13"/>
      <c r="K3024" s="14"/>
      <c r="L3024" s="15"/>
      <c r="M3024" s="16"/>
      <c r="N3024" s="16"/>
      <c r="O3024" s="12"/>
      <c r="P3024" s="12"/>
      <c r="Q3024" s="12"/>
      <c r="R3024" s="18" t="b">
        <v>0</v>
      </c>
      <c r="S3024" s="18" t="b">
        <v>0</v>
      </c>
      <c r="T3024" s="18" t="b">
        <v>0</v>
      </c>
      <c r="U3024" s="18" t="b">
        <v>0</v>
      </c>
    </row>
    <row r="3025" spans="1:21" ht="12.75">
      <c r="A3025" s="8"/>
      <c r="B3025" s="19"/>
      <c r="C3025" s="22"/>
      <c r="D3025" s="10"/>
      <c r="E3025" s="11"/>
      <c r="F3025" s="23"/>
      <c r="G3025" s="23"/>
      <c r="H3025" s="12"/>
      <c r="I3025" s="12"/>
      <c r="J3025" s="13"/>
      <c r="K3025" s="14"/>
      <c r="L3025" s="15"/>
      <c r="M3025" s="16"/>
      <c r="N3025" s="16"/>
      <c r="O3025" s="12"/>
      <c r="P3025" s="12"/>
      <c r="Q3025" s="12"/>
      <c r="R3025" s="18" t="b">
        <v>0</v>
      </c>
      <c r="S3025" s="18" t="b">
        <v>0</v>
      </c>
      <c r="T3025" s="18" t="b">
        <v>0</v>
      </c>
      <c r="U3025" s="18" t="b">
        <v>0</v>
      </c>
    </row>
    <row r="3026" spans="1:21" ht="12.75">
      <c r="A3026" s="8"/>
      <c r="B3026" s="19"/>
      <c r="C3026" s="22"/>
      <c r="D3026" s="10"/>
      <c r="E3026" s="11"/>
      <c r="F3026" s="23"/>
      <c r="G3026" s="23"/>
      <c r="H3026" s="12"/>
      <c r="I3026" s="12"/>
      <c r="J3026" s="13"/>
      <c r="K3026" s="14"/>
      <c r="L3026" s="15"/>
      <c r="M3026" s="16"/>
      <c r="N3026" s="16"/>
      <c r="O3026" s="12"/>
      <c r="P3026" s="12"/>
      <c r="Q3026" s="12"/>
      <c r="R3026" s="18" t="b">
        <v>0</v>
      </c>
      <c r="S3026" s="18" t="b">
        <v>0</v>
      </c>
      <c r="T3026" s="18" t="b">
        <v>0</v>
      </c>
      <c r="U3026" s="18" t="b">
        <v>0</v>
      </c>
    </row>
    <row r="3027" spans="1:21" ht="12.75">
      <c r="A3027" s="8"/>
      <c r="B3027" s="19"/>
      <c r="C3027" s="22"/>
      <c r="D3027" s="10"/>
      <c r="E3027" s="11"/>
      <c r="F3027" s="23"/>
      <c r="G3027" s="23"/>
      <c r="H3027" s="12"/>
      <c r="I3027" s="12"/>
      <c r="J3027" s="13"/>
      <c r="K3027" s="14"/>
      <c r="L3027" s="15"/>
      <c r="M3027" s="16"/>
      <c r="N3027" s="16"/>
      <c r="O3027" s="12"/>
      <c r="P3027" s="12"/>
      <c r="Q3027" s="12"/>
      <c r="R3027" s="18" t="b">
        <v>0</v>
      </c>
      <c r="S3027" s="18" t="b">
        <v>0</v>
      </c>
      <c r="T3027" s="18" t="b">
        <v>0</v>
      </c>
      <c r="U3027" s="18" t="b">
        <v>0</v>
      </c>
    </row>
    <row r="3028" spans="1:21" ht="12.75">
      <c r="A3028" s="8"/>
      <c r="B3028" s="19"/>
      <c r="C3028" s="22"/>
      <c r="D3028" s="10"/>
      <c r="E3028" s="11"/>
      <c r="F3028" s="23"/>
      <c r="G3028" s="23"/>
      <c r="H3028" s="12"/>
      <c r="I3028" s="12"/>
      <c r="J3028" s="13"/>
      <c r="K3028" s="14"/>
      <c r="L3028" s="15"/>
      <c r="M3028" s="16"/>
      <c r="N3028" s="16"/>
      <c r="O3028" s="12"/>
      <c r="P3028" s="12"/>
      <c r="Q3028" s="12"/>
      <c r="R3028" s="18" t="b">
        <v>0</v>
      </c>
      <c r="S3028" s="18" t="b">
        <v>0</v>
      </c>
      <c r="T3028" s="18" t="b">
        <v>0</v>
      </c>
      <c r="U3028" s="18" t="b">
        <v>0</v>
      </c>
    </row>
    <row r="3029" spans="1:21" ht="12.75">
      <c r="A3029" s="8"/>
      <c r="B3029" s="19"/>
      <c r="C3029" s="22"/>
      <c r="D3029" s="10"/>
      <c r="E3029" s="11"/>
      <c r="F3029" s="23"/>
      <c r="G3029" s="23"/>
      <c r="H3029" s="12"/>
      <c r="I3029" s="12"/>
      <c r="J3029" s="13"/>
      <c r="K3029" s="14"/>
      <c r="L3029" s="15"/>
      <c r="M3029" s="16"/>
      <c r="N3029" s="16"/>
      <c r="O3029" s="12"/>
      <c r="P3029" s="12"/>
      <c r="Q3029" s="12"/>
      <c r="R3029" s="18" t="b">
        <v>0</v>
      </c>
      <c r="S3029" s="18" t="b">
        <v>0</v>
      </c>
      <c r="T3029" s="18" t="b">
        <v>0</v>
      </c>
      <c r="U3029" s="18" t="b">
        <v>0</v>
      </c>
    </row>
    <row r="3030" spans="1:21" ht="12.75">
      <c r="A3030" s="8"/>
      <c r="B3030" s="19"/>
      <c r="C3030" s="22"/>
      <c r="D3030" s="10"/>
      <c r="E3030" s="11"/>
      <c r="F3030" s="23"/>
      <c r="G3030" s="23"/>
      <c r="H3030" s="12"/>
      <c r="I3030" s="12"/>
      <c r="J3030" s="13"/>
      <c r="K3030" s="14"/>
      <c r="L3030" s="15"/>
      <c r="M3030" s="16"/>
      <c r="N3030" s="16"/>
      <c r="O3030" s="12"/>
      <c r="P3030" s="12"/>
      <c r="Q3030" s="12"/>
      <c r="R3030" s="18" t="b">
        <v>0</v>
      </c>
      <c r="S3030" s="18" t="b">
        <v>0</v>
      </c>
      <c r="T3030" s="18" t="b">
        <v>0</v>
      </c>
      <c r="U3030" s="18" t="b">
        <v>0</v>
      </c>
    </row>
    <row r="3031" spans="1:21" ht="12.75">
      <c r="A3031" s="8"/>
      <c r="B3031" s="19"/>
      <c r="C3031" s="22"/>
      <c r="D3031" s="10"/>
      <c r="E3031" s="11"/>
      <c r="F3031" s="23"/>
      <c r="G3031" s="23"/>
      <c r="H3031" s="12"/>
      <c r="I3031" s="12"/>
      <c r="J3031" s="13"/>
      <c r="K3031" s="14"/>
      <c r="L3031" s="15"/>
      <c r="M3031" s="16"/>
      <c r="N3031" s="16"/>
      <c r="O3031" s="12"/>
      <c r="P3031" s="12"/>
      <c r="Q3031" s="12"/>
      <c r="R3031" s="18" t="b">
        <v>0</v>
      </c>
      <c r="S3031" s="18" t="b">
        <v>0</v>
      </c>
      <c r="T3031" s="18" t="b">
        <v>0</v>
      </c>
      <c r="U3031" s="18" t="b">
        <v>0</v>
      </c>
    </row>
    <row r="3032" spans="1:21" ht="12.75">
      <c r="A3032" s="8"/>
      <c r="B3032" s="19"/>
      <c r="C3032" s="22"/>
      <c r="D3032" s="10"/>
      <c r="E3032" s="11"/>
      <c r="F3032" s="23"/>
      <c r="G3032" s="23"/>
      <c r="H3032" s="12"/>
      <c r="I3032" s="12"/>
      <c r="J3032" s="13"/>
      <c r="K3032" s="14"/>
      <c r="L3032" s="15"/>
      <c r="M3032" s="16"/>
      <c r="N3032" s="16"/>
      <c r="O3032" s="12"/>
      <c r="P3032" s="12"/>
      <c r="Q3032" s="12"/>
      <c r="R3032" s="18" t="b">
        <v>0</v>
      </c>
      <c r="S3032" s="18" t="b">
        <v>0</v>
      </c>
      <c r="T3032" s="18" t="b">
        <v>0</v>
      </c>
      <c r="U3032" s="18" t="b">
        <v>0</v>
      </c>
    </row>
    <row r="3033" spans="1:21" ht="12.75">
      <c r="A3033" s="8"/>
      <c r="B3033" s="19"/>
      <c r="C3033" s="22"/>
      <c r="D3033" s="10"/>
      <c r="E3033" s="11"/>
      <c r="F3033" s="23"/>
      <c r="G3033" s="23"/>
      <c r="H3033" s="12"/>
      <c r="I3033" s="12"/>
      <c r="J3033" s="13"/>
      <c r="K3033" s="14"/>
      <c r="L3033" s="15"/>
      <c r="M3033" s="16"/>
      <c r="N3033" s="16"/>
      <c r="O3033" s="12"/>
      <c r="P3033" s="12"/>
      <c r="Q3033" s="12"/>
      <c r="R3033" s="18" t="b">
        <v>0</v>
      </c>
      <c r="S3033" s="18" t="b">
        <v>0</v>
      </c>
      <c r="T3033" s="18" t="b">
        <v>0</v>
      </c>
      <c r="U3033" s="18" t="b">
        <v>0</v>
      </c>
    </row>
    <row r="3034" spans="1:21" ht="12.75">
      <c r="A3034" s="8"/>
      <c r="B3034" s="19"/>
      <c r="C3034" s="22"/>
      <c r="D3034" s="10"/>
      <c r="E3034" s="11"/>
      <c r="F3034" s="23"/>
      <c r="G3034" s="23"/>
      <c r="H3034" s="12"/>
      <c r="I3034" s="12"/>
      <c r="J3034" s="13"/>
      <c r="K3034" s="14"/>
      <c r="L3034" s="15"/>
      <c r="M3034" s="16"/>
      <c r="N3034" s="16"/>
      <c r="O3034" s="12"/>
      <c r="P3034" s="12"/>
      <c r="Q3034" s="12"/>
      <c r="R3034" s="18" t="b">
        <v>0</v>
      </c>
      <c r="S3034" s="18" t="b">
        <v>0</v>
      </c>
      <c r="T3034" s="18" t="b">
        <v>0</v>
      </c>
      <c r="U3034" s="18" t="b">
        <v>0</v>
      </c>
    </row>
    <row r="3035" spans="1:21" ht="12.75">
      <c r="A3035" s="8"/>
      <c r="B3035" s="19"/>
      <c r="C3035" s="22"/>
      <c r="D3035" s="10"/>
      <c r="E3035" s="11"/>
      <c r="F3035" s="23"/>
      <c r="G3035" s="23"/>
      <c r="H3035" s="12"/>
      <c r="I3035" s="12"/>
      <c r="J3035" s="13"/>
      <c r="K3035" s="14"/>
      <c r="L3035" s="15"/>
      <c r="M3035" s="16"/>
      <c r="N3035" s="16"/>
      <c r="O3035" s="12"/>
      <c r="P3035" s="12"/>
      <c r="Q3035" s="12"/>
      <c r="R3035" s="18" t="b">
        <v>0</v>
      </c>
      <c r="S3035" s="18" t="b">
        <v>0</v>
      </c>
      <c r="T3035" s="18" t="b">
        <v>0</v>
      </c>
      <c r="U3035" s="18" t="b">
        <v>0</v>
      </c>
    </row>
    <row r="3036" spans="1:21" ht="12.75">
      <c r="A3036" s="8"/>
      <c r="B3036" s="19"/>
      <c r="C3036" s="22"/>
      <c r="D3036" s="10"/>
      <c r="E3036" s="11"/>
      <c r="F3036" s="23"/>
      <c r="G3036" s="23"/>
      <c r="H3036" s="12"/>
      <c r="I3036" s="12"/>
      <c r="J3036" s="13"/>
      <c r="K3036" s="14"/>
      <c r="L3036" s="15"/>
      <c r="M3036" s="16"/>
      <c r="N3036" s="16"/>
      <c r="O3036" s="12"/>
      <c r="P3036" s="12"/>
      <c r="Q3036" s="12"/>
      <c r="R3036" s="18" t="b">
        <v>0</v>
      </c>
      <c r="S3036" s="18" t="b">
        <v>0</v>
      </c>
      <c r="T3036" s="18" t="b">
        <v>0</v>
      </c>
      <c r="U3036" s="18" t="b">
        <v>0</v>
      </c>
    </row>
    <row r="3037" spans="1:21" ht="12.75">
      <c r="A3037" s="8"/>
      <c r="B3037" s="19"/>
      <c r="C3037" s="22"/>
      <c r="D3037" s="10"/>
      <c r="E3037" s="11"/>
      <c r="F3037" s="23"/>
      <c r="G3037" s="23"/>
      <c r="H3037" s="12"/>
      <c r="I3037" s="12"/>
      <c r="J3037" s="13"/>
      <c r="K3037" s="14"/>
      <c r="L3037" s="15"/>
      <c r="M3037" s="16"/>
      <c r="N3037" s="16"/>
      <c r="O3037" s="12"/>
      <c r="P3037" s="12"/>
      <c r="Q3037" s="12"/>
      <c r="R3037" s="18" t="b">
        <v>0</v>
      </c>
      <c r="S3037" s="18" t="b">
        <v>0</v>
      </c>
      <c r="T3037" s="18" t="b">
        <v>0</v>
      </c>
      <c r="U3037" s="18" t="b">
        <v>0</v>
      </c>
    </row>
    <row r="3038" spans="1:21" ht="12.75">
      <c r="A3038" s="8"/>
      <c r="B3038" s="19"/>
      <c r="C3038" s="22"/>
      <c r="D3038" s="10"/>
      <c r="E3038" s="11"/>
      <c r="F3038" s="23"/>
      <c r="G3038" s="23"/>
      <c r="H3038" s="12"/>
      <c r="I3038" s="12"/>
      <c r="J3038" s="13"/>
      <c r="K3038" s="14"/>
      <c r="L3038" s="15"/>
      <c r="M3038" s="16"/>
      <c r="N3038" s="16"/>
      <c r="O3038" s="12"/>
      <c r="P3038" s="12"/>
      <c r="Q3038" s="12"/>
      <c r="R3038" s="18" t="b">
        <v>0</v>
      </c>
      <c r="S3038" s="18" t="b">
        <v>0</v>
      </c>
      <c r="T3038" s="18" t="b">
        <v>0</v>
      </c>
      <c r="U3038" s="18" t="b">
        <v>0</v>
      </c>
    </row>
    <row r="3039" spans="1:21" ht="12.75">
      <c r="A3039" s="8"/>
      <c r="B3039" s="19"/>
      <c r="C3039" s="22"/>
      <c r="D3039" s="10"/>
      <c r="E3039" s="11"/>
      <c r="F3039" s="23"/>
      <c r="G3039" s="23"/>
      <c r="H3039" s="12"/>
      <c r="I3039" s="12"/>
      <c r="J3039" s="13"/>
      <c r="K3039" s="14"/>
      <c r="L3039" s="15"/>
      <c r="M3039" s="16"/>
      <c r="N3039" s="16"/>
      <c r="O3039" s="12"/>
      <c r="P3039" s="12"/>
      <c r="Q3039" s="12"/>
      <c r="R3039" s="18" t="b">
        <v>0</v>
      </c>
      <c r="S3039" s="18" t="b">
        <v>0</v>
      </c>
      <c r="T3039" s="18" t="b">
        <v>0</v>
      </c>
      <c r="U3039" s="18" t="b">
        <v>0</v>
      </c>
    </row>
    <row r="3040" spans="1:21" ht="12.75">
      <c r="A3040" s="8"/>
      <c r="B3040" s="19"/>
      <c r="C3040" s="22"/>
      <c r="D3040" s="10"/>
      <c r="E3040" s="11"/>
      <c r="F3040" s="23"/>
      <c r="G3040" s="23"/>
      <c r="H3040" s="12"/>
      <c r="I3040" s="12"/>
      <c r="J3040" s="13"/>
      <c r="K3040" s="14"/>
      <c r="L3040" s="15"/>
      <c r="M3040" s="16"/>
      <c r="N3040" s="16"/>
      <c r="O3040" s="12"/>
      <c r="P3040" s="12"/>
      <c r="Q3040" s="12"/>
      <c r="R3040" s="18" t="b">
        <v>0</v>
      </c>
      <c r="S3040" s="18" t="b">
        <v>0</v>
      </c>
      <c r="T3040" s="18" t="b">
        <v>0</v>
      </c>
      <c r="U3040" s="18" t="b">
        <v>0</v>
      </c>
    </row>
    <row r="3041" spans="1:21" ht="12.75">
      <c r="A3041" s="8"/>
      <c r="B3041" s="19"/>
      <c r="C3041" s="22"/>
      <c r="D3041" s="10"/>
      <c r="E3041" s="11"/>
      <c r="F3041" s="23"/>
      <c r="G3041" s="23"/>
      <c r="H3041" s="12"/>
      <c r="I3041" s="12"/>
      <c r="J3041" s="13"/>
      <c r="K3041" s="14"/>
      <c r="L3041" s="15"/>
      <c r="M3041" s="16"/>
      <c r="N3041" s="16"/>
      <c r="O3041" s="12"/>
      <c r="P3041" s="12"/>
      <c r="Q3041" s="12"/>
      <c r="R3041" s="18" t="b">
        <v>0</v>
      </c>
      <c r="S3041" s="18" t="b">
        <v>0</v>
      </c>
      <c r="T3041" s="18" t="b">
        <v>0</v>
      </c>
      <c r="U3041" s="18" t="b">
        <v>0</v>
      </c>
    </row>
    <row r="3042" spans="1:21" ht="12.75">
      <c r="A3042" s="8"/>
      <c r="B3042" s="19"/>
      <c r="C3042" s="22"/>
      <c r="D3042" s="10"/>
      <c r="E3042" s="11"/>
      <c r="F3042" s="23"/>
      <c r="G3042" s="23"/>
      <c r="H3042" s="12"/>
      <c r="I3042" s="12"/>
      <c r="J3042" s="13"/>
      <c r="K3042" s="14"/>
      <c r="L3042" s="15"/>
      <c r="M3042" s="16"/>
      <c r="N3042" s="16"/>
      <c r="O3042" s="12"/>
      <c r="P3042" s="12"/>
      <c r="Q3042" s="12"/>
      <c r="R3042" s="18" t="b">
        <v>0</v>
      </c>
      <c r="S3042" s="18" t="b">
        <v>0</v>
      </c>
      <c r="T3042" s="18" t="b">
        <v>0</v>
      </c>
      <c r="U3042" s="18" t="b">
        <v>0</v>
      </c>
    </row>
    <row r="3043" spans="1:21" ht="12.75">
      <c r="A3043" s="8"/>
      <c r="B3043" s="19"/>
      <c r="C3043" s="22"/>
      <c r="D3043" s="10"/>
      <c r="E3043" s="11"/>
      <c r="F3043" s="23"/>
      <c r="G3043" s="23"/>
      <c r="H3043" s="12"/>
      <c r="I3043" s="12"/>
      <c r="J3043" s="13"/>
      <c r="K3043" s="14"/>
      <c r="L3043" s="15"/>
      <c r="M3043" s="16"/>
      <c r="N3043" s="16"/>
      <c r="O3043" s="12"/>
      <c r="P3043" s="12"/>
      <c r="Q3043" s="12"/>
      <c r="R3043" s="18" t="b">
        <v>0</v>
      </c>
      <c r="S3043" s="18" t="b">
        <v>0</v>
      </c>
      <c r="T3043" s="18" t="b">
        <v>0</v>
      </c>
      <c r="U3043" s="18" t="b">
        <v>0</v>
      </c>
    </row>
    <row r="3044" spans="1:21" ht="12.75">
      <c r="A3044" s="8"/>
      <c r="B3044" s="19"/>
      <c r="C3044" s="22"/>
      <c r="D3044" s="10"/>
      <c r="E3044" s="11"/>
      <c r="F3044" s="23"/>
      <c r="G3044" s="23"/>
      <c r="H3044" s="12"/>
      <c r="I3044" s="12"/>
      <c r="J3044" s="13"/>
      <c r="K3044" s="14"/>
      <c r="L3044" s="15"/>
      <c r="M3044" s="16"/>
      <c r="N3044" s="16"/>
      <c r="O3044" s="12"/>
      <c r="P3044" s="12"/>
      <c r="Q3044" s="12"/>
      <c r="R3044" s="18" t="b">
        <v>0</v>
      </c>
      <c r="S3044" s="18" t="b">
        <v>0</v>
      </c>
      <c r="T3044" s="18" t="b">
        <v>0</v>
      </c>
      <c r="U3044" s="18" t="b">
        <v>0</v>
      </c>
    </row>
    <row r="3045" spans="1:21" ht="12.75">
      <c r="A3045" s="8"/>
      <c r="B3045" s="19"/>
      <c r="C3045" s="22"/>
      <c r="D3045" s="10"/>
      <c r="E3045" s="11"/>
      <c r="F3045" s="23"/>
      <c r="G3045" s="23"/>
      <c r="H3045" s="12"/>
      <c r="I3045" s="12"/>
      <c r="J3045" s="13"/>
      <c r="K3045" s="14"/>
      <c r="L3045" s="15"/>
      <c r="M3045" s="16"/>
      <c r="N3045" s="16"/>
      <c r="O3045" s="12"/>
      <c r="P3045" s="12"/>
      <c r="Q3045" s="12"/>
      <c r="R3045" s="18" t="b">
        <v>0</v>
      </c>
      <c r="S3045" s="18" t="b">
        <v>0</v>
      </c>
      <c r="T3045" s="18" t="b">
        <v>0</v>
      </c>
      <c r="U3045" s="18" t="b">
        <v>0</v>
      </c>
    </row>
    <row r="3046" spans="1:21" ht="12.75">
      <c r="A3046" s="8"/>
      <c r="B3046" s="19"/>
      <c r="C3046" s="22"/>
      <c r="D3046" s="10"/>
      <c r="E3046" s="11"/>
      <c r="F3046" s="23"/>
      <c r="G3046" s="23"/>
      <c r="H3046" s="12"/>
      <c r="I3046" s="12"/>
      <c r="J3046" s="13"/>
      <c r="K3046" s="14"/>
      <c r="L3046" s="15"/>
      <c r="M3046" s="16"/>
      <c r="N3046" s="16"/>
      <c r="O3046" s="12"/>
      <c r="P3046" s="12"/>
      <c r="Q3046" s="12"/>
      <c r="R3046" s="18" t="b">
        <v>0</v>
      </c>
      <c r="S3046" s="18" t="b">
        <v>0</v>
      </c>
      <c r="T3046" s="18" t="b">
        <v>0</v>
      </c>
      <c r="U3046" s="18" t="b">
        <v>0</v>
      </c>
    </row>
    <row r="3047" spans="1:21" ht="12.75">
      <c r="A3047" s="8"/>
      <c r="B3047" s="19"/>
      <c r="C3047" s="22"/>
      <c r="D3047" s="10"/>
      <c r="E3047" s="11"/>
      <c r="F3047" s="23"/>
      <c r="G3047" s="23"/>
      <c r="H3047" s="12"/>
      <c r="I3047" s="12"/>
      <c r="J3047" s="13"/>
      <c r="K3047" s="14"/>
      <c r="L3047" s="15"/>
      <c r="M3047" s="16"/>
      <c r="N3047" s="16"/>
      <c r="O3047" s="12"/>
      <c r="P3047" s="12"/>
      <c r="Q3047" s="12"/>
      <c r="R3047" s="18" t="b">
        <v>0</v>
      </c>
      <c r="S3047" s="18" t="b">
        <v>0</v>
      </c>
      <c r="T3047" s="18" t="b">
        <v>0</v>
      </c>
      <c r="U3047" s="18" t="b">
        <v>0</v>
      </c>
    </row>
    <row r="3048" spans="1:21" ht="12.75">
      <c r="A3048" s="8"/>
      <c r="B3048" s="19"/>
      <c r="C3048" s="22"/>
      <c r="D3048" s="10"/>
      <c r="E3048" s="11"/>
      <c r="F3048" s="23"/>
      <c r="G3048" s="23"/>
      <c r="H3048" s="12"/>
      <c r="I3048" s="12"/>
      <c r="J3048" s="13"/>
      <c r="K3048" s="14"/>
      <c r="L3048" s="15"/>
      <c r="M3048" s="16"/>
      <c r="N3048" s="16"/>
      <c r="O3048" s="12"/>
      <c r="P3048" s="12"/>
      <c r="Q3048" s="12"/>
      <c r="R3048" s="18" t="b">
        <v>0</v>
      </c>
      <c r="S3048" s="18" t="b">
        <v>0</v>
      </c>
      <c r="T3048" s="18" t="b">
        <v>0</v>
      </c>
      <c r="U3048" s="18" t="b">
        <v>0</v>
      </c>
    </row>
    <row r="3049" spans="1:21" ht="12.75">
      <c r="A3049" s="8"/>
      <c r="B3049" s="19"/>
      <c r="C3049" s="22"/>
      <c r="D3049" s="10"/>
      <c r="E3049" s="11"/>
      <c r="F3049" s="23"/>
      <c r="G3049" s="23"/>
      <c r="H3049" s="12"/>
      <c r="I3049" s="12"/>
      <c r="J3049" s="13"/>
      <c r="K3049" s="14"/>
      <c r="L3049" s="15"/>
      <c r="M3049" s="16"/>
      <c r="N3049" s="16"/>
      <c r="O3049" s="12"/>
      <c r="P3049" s="12"/>
      <c r="Q3049" s="12"/>
      <c r="R3049" s="18" t="b">
        <v>0</v>
      </c>
      <c r="S3049" s="18" t="b">
        <v>0</v>
      </c>
      <c r="T3049" s="18" t="b">
        <v>0</v>
      </c>
      <c r="U3049" s="18" t="b">
        <v>0</v>
      </c>
    </row>
    <row r="3050" spans="1:21" ht="12.75">
      <c r="A3050" s="8"/>
      <c r="B3050" s="19"/>
      <c r="C3050" s="22"/>
      <c r="D3050" s="10"/>
      <c r="E3050" s="11"/>
      <c r="F3050" s="23"/>
      <c r="G3050" s="23"/>
      <c r="H3050" s="12"/>
      <c r="I3050" s="12"/>
      <c r="J3050" s="13"/>
      <c r="K3050" s="14"/>
      <c r="L3050" s="15"/>
      <c r="M3050" s="16"/>
      <c r="N3050" s="16"/>
      <c r="O3050" s="12"/>
      <c r="P3050" s="12"/>
      <c r="Q3050" s="12"/>
      <c r="R3050" s="18" t="b">
        <v>0</v>
      </c>
      <c r="S3050" s="18" t="b">
        <v>0</v>
      </c>
      <c r="T3050" s="18" t="b">
        <v>0</v>
      </c>
      <c r="U3050" s="18" t="b">
        <v>0</v>
      </c>
    </row>
    <row r="3051" spans="1:21" ht="12.75">
      <c r="A3051" s="8"/>
      <c r="B3051" s="19"/>
      <c r="C3051" s="22"/>
      <c r="D3051" s="10"/>
      <c r="E3051" s="11"/>
      <c r="F3051" s="23"/>
      <c r="G3051" s="23"/>
      <c r="H3051" s="12"/>
      <c r="I3051" s="12"/>
      <c r="J3051" s="13"/>
      <c r="K3051" s="14"/>
      <c r="L3051" s="15"/>
      <c r="M3051" s="16"/>
      <c r="N3051" s="16"/>
      <c r="O3051" s="12"/>
      <c r="P3051" s="12"/>
      <c r="Q3051" s="12"/>
      <c r="R3051" s="18" t="b">
        <v>0</v>
      </c>
      <c r="S3051" s="18" t="b">
        <v>0</v>
      </c>
      <c r="T3051" s="18" t="b">
        <v>0</v>
      </c>
      <c r="U3051" s="18" t="b">
        <v>0</v>
      </c>
    </row>
    <row r="3052" spans="1:21" ht="12.75">
      <c r="A3052" s="8"/>
      <c r="B3052" s="19"/>
      <c r="C3052" s="22"/>
      <c r="D3052" s="10"/>
      <c r="E3052" s="11"/>
      <c r="F3052" s="23"/>
      <c r="G3052" s="23"/>
      <c r="H3052" s="12"/>
      <c r="I3052" s="12"/>
      <c r="J3052" s="13"/>
      <c r="K3052" s="14"/>
      <c r="L3052" s="15"/>
      <c r="M3052" s="16"/>
      <c r="N3052" s="16"/>
      <c r="O3052" s="12"/>
      <c r="P3052" s="12"/>
      <c r="Q3052" s="12"/>
      <c r="R3052" s="18" t="b">
        <v>0</v>
      </c>
      <c r="S3052" s="18" t="b">
        <v>0</v>
      </c>
      <c r="T3052" s="18" t="b">
        <v>0</v>
      </c>
      <c r="U3052" s="18" t="b">
        <v>0</v>
      </c>
    </row>
    <row r="3053" spans="1:21" ht="12.75">
      <c r="A3053" s="8"/>
      <c r="B3053" s="19"/>
      <c r="C3053" s="22"/>
      <c r="D3053" s="10"/>
      <c r="E3053" s="11"/>
      <c r="F3053" s="23"/>
      <c r="G3053" s="23"/>
      <c r="H3053" s="12"/>
      <c r="I3053" s="12"/>
      <c r="J3053" s="13"/>
      <c r="K3053" s="14"/>
      <c r="L3053" s="15"/>
      <c r="M3053" s="16"/>
      <c r="N3053" s="16"/>
      <c r="O3053" s="12"/>
      <c r="P3053" s="12"/>
      <c r="Q3053" s="12"/>
      <c r="R3053" s="18" t="b">
        <v>0</v>
      </c>
      <c r="S3053" s="18" t="b">
        <v>0</v>
      </c>
      <c r="T3053" s="18" t="b">
        <v>0</v>
      </c>
      <c r="U3053" s="18" t="b">
        <v>0</v>
      </c>
    </row>
    <row r="3054" spans="1:21" ht="12.75">
      <c r="A3054" s="8"/>
      <c r="B3054" s="19"/>
      <c r="C3054" s="22"/>
      <c r="D3054" s="10"/>
      <c r="E3054" s="11"/>
      <c r="F3054" s="23"/>
      <c r="G3054" s="23"/>
      <c r="H3054" s="12"/>
      <c r="I3054" s="12"/>
      <c r="J3054" s="13"/>
      <c r="K3054" s="14"/>
      <c r="L3054" s="15"/>
      <c r="M3054" s="16"/>
      <c r="N3054" s="16"/>
      <c r="O3054" s="12"/>
      <c r="P3054" s="12"/>
      <c r="Q3054" s="12"/>
      <c r="R3054" s="18" t="b">
        <v>0</v>
      </c>
      <c r="S3054" s="18" t="b">
        <v>0</v>
      </c>
      <c r="T3054" s="18" t="b">
        <v>0</v>
      </c>
      <c r="U3054" s="18" t="b">
        <v>0</v>
      </c>
    </row>
    <row r="3055" spans="1:21" ht="12.75">
      <c r="A3055" s="8"/>
      <c r="B3055" s="19"/>
      <c r="C3055" s="22"/>
      <c r="D3055" s="10"/>
      <c r="E3055" s="11"/>
      <c r="F3055" s="23"/>
      <c r="G3055" s="23"/>
      <c r="H3055" s="12"/>
      <c r="I3055" s="12"/>
      <c r="J3055" s="13"/>
      <c r="K3055" s="14"/>
      <c r="L3055" s="15"/>
      <c r="M3055" s="16"/>
      <c r="N3055" s="16"/>
      <c r="O3055" s="12"/>
      <c r="P3055" s="12"/>
      <c r="Q3055" s="12"/>
      <c r="R3055" s="18" t="b">
        <v>0</v>
      </c>
      <c r="S3055" s="18" t="b">
        <v>0</v>
      </c>
      <c r="T3055" s="18" t="b">
        <v>0</v>
      </c>
      <c r="U3055" s="18" t="b">
        <v>0</v>
      </c>
    </row>
    <row r="3056" spans="1:21" ht="12.75">
      <c r="A3056" s="8"/>
      <c r="B3056" s="19"/>
      <c r="C3056" s="22"/>
      <c r="D3056" s="10"/>
      <c r="E3056" s="11"/>
      <c r="F3056" s="23"/>
      <c r="G3056" s="23"/>
      <c r="H3056" s="12"/>
      <c r="I3056" s="12"/>
      <c r="J3056" s="13"/>
      <c r="K3056" s="14"/>
      <c r="L3056" s="15"/>
      <c r="M3056" s="16"/>
      <c r="N3056" s="16"/>
      <c r="O3056" s="12"/>
      <c r="P3056" s="12"/>
      <c r="Q3056" s="12"/>
      <c r="R3056" s="18" t="b">
        <v>0</v>
      </c>
      <c r="S3056" s="18" t="b">
        <v>0</v>
      </c>
      <c r="T3056" s="18" t="b">
        <v>0</v>
      </c>
      <c r="U3056" s="18" t="b">
        <v>0</v>
      </c>
    </row>
    <row r="3057" spans="1:21" ht="12.75">
      <c r="A3057" s="8"/>
      <c r="B3057" s="19"/>
      <c r="C3057" s="22"/>
      <c r="D3057" s="10"/>
      <c r="E3057" s="11"/>
      <c r="F3057" s="23"/>
      <c r="G3057" s="23"/>
      <c r="H3057" s="12"/>
      <c r="I3057" s="12"/>
      <c r="J3057" s="13"/>
      <c r="K3057" s="14"/>
      <c r="L3057" s="15"/>
      <c r="M3057" s="16"/>
      <c r="N3057" s="16"/>
      <c r="O3057" s="12"/>
      <c r="P3057" s="12"/>
      <c r="Q3057" s="12"/>
      <c r="R3057" s="18" t="b">
        <v>0</v>
      </c>
      <c r="S3057" s="18" t="b">
        <v>0</v>
      </c>
      <c r="T3057" s="18" t="b">
        <v>0</v>
      </c>
      <c r="U3057" s="18" t="b">
        <v>0</v>
      </c>
    </row>
    <row r="3058" spans="1:21" ht="12.75">
      <c r="A3058" s="8"/>
      <c r="B3058" s="19"/>
      <c r="C3058" s="22"/>
      <c r="D3058" s="10"/>
      <c r="E3058" s="11"/>
      <c r="F3058" s="23"/>
      <c r="G3058" s="23"/>
      <c r="H3058" s="12"/>
      <c r="I3058" s="12"/>
      <c r="J3058" s="13"/>
      <c r="K3058" s="14"/>
      <c r="L3058" s="15"/>
      <c r="M3058" s="16"/>
      <c r="N3058" s="16"/>
      <c r="O3058" s="12"/>
      <c r="P3058" s="12"/>
      <c r="Q3058" s="12"/>
      <c r="R3058" s="18" t="b">
        <v>0</v>
      </c>
      <c r="S3058" s="18" t="b">
        <v>0</v>
      </c>
      <c r="T3058" s="18" t="b">
        <v>0</v>
      </c>
      <c r="U3058" s="18" t="b">
        <v>0</v>
      </c>
    </row>
    <row r="3059" spans="1:21" ht="12.75">
      <c r="A3059" s="8"/>
      <c r="B3059" s="19"/>
      <c r="C3059" s="22"/>
      <c r="D3059" s="10"/>
      <c r="E3059" s="11"/>
      <c r="F3059" s="23"/>
      <c r="G3059" s="23"/>
      <c r="H3059" s="12"/>
      <c r="I3059" s="12"/>
      <c r="J3059" s="13"/>
      <c r="K3059" s="14"/>
      <c r="L3059" s="15"/>
      <c r="M3059" s="16"/>
      <c r="N3059" s="16"/>
      <c r="O3059" s="12"/>
      <c r="P3059" s="12"/>
      <c r="Q3059" s="12"/>
      <c r="R3059" s="18" t="b">
        <v>0</v>
      </c>
      <c r="S3059" s="18" t="b">
        <v>0</v>
      </c>
      <c r="T3059" s="18" t="b">
        <v>0</v>
      </c>
      <c r="U3059" s="18" t="b">
        <v>0</v>
      </c>
    </row>
    <row r="3060" spans="1:21" ht="12.75">
      <c r="A3060" s="8"/>
      <c r="B3060" s="19"/>
      <c r="C3060" s="22"/>
      <c r="D3060" s="10"/>
      <c r="E3060" s="11"/>
      <c r="F3060" s="23"/>
      <c r="G3060" s="23"/>
      <c r="H3060" s="12"/>
      <c r="I3060" s="12"/>
      <c r="J3060" s="13"/>
      <c r="K3060" s="14"/>
      <c r="L3060" s="15"/>
      <c r="M3060" s="16"/>
      <c r="N3060" s="16"/>
      <c r="O3060" s="12"/>
      <c r="P3060" s="12"/>
      <c r="Q3060" s="12"/>
      <c r="R3060" s="18" t="b">
        <v>0</v>
      </c>
      <c r="S3060" s="18" t="b">
        <v>0</v>
      </c>
      <c r="T3060" s="18" t="b">
        <v>0</v>
      </c>
      <c r="U3060" s="18" t="b">
        <v>0</v>
      </c>
    </row>
    <row r="3061" spans="1:21" ht="12.75">
      <c r="A3061" s="8"/>
      <c r="B3061" s="19"/>
      <c r="C3061" s="22"/>
      <c r="D3061" s="10"/>
      <c r="E3061" s="11"/>
      <c r="F3061" s="23"/>
      <c r="G3061" s="23"/>
      <c r="H3061" s="12"/>
      <c r="I3061" s="12"/>
      <c r="J3061" s="13"/>
      <c r="K3061" s="14"/>
      <c r="L3061" s="15"/>
      <c r="M3061" s="16"/>
      <c r="N3061" s="16"/>
      <c r="O3061" s="12"/>
      <c r="P3061" s="12"/>
      <c r="Q3061" s="12"/>
      <c r="R3061" s="18" t="b">
        <v>0</v>
      </c>
      <c r="S3061" s="18" t="b">
        <v>0</v>
      </c>
      <c r="T3061" s="18" t="b">
        <v>0</v>
      </c>
      <c r="U3061" s="18" t="b">
        <v>0</v>
      </c>
    </row>
    <row r="3062" spans="1:21" ht="12.75">
      <c r="A3062" s="8"/>
      <c r="B3062" s="19"/>
      <c r="C3062" s="22"/>
      <c r="D3062" s="10"/>
      <c r="E3062" s="11"/>
      <c r="F3062" s="23"/>
      <c r="G3062" s="23"/>
      <c r="H3062" s="12"/>
      <c r="I3062" s="12"/>
      <c r="J3062" s="13"/>
      <c r="K3062" s="14"/>
      <c r="L3062" s="15"/>
      <c r="M3062" s="16"/>
      <c r="N3062" s="16"/>
      <c r="O3062" s="12"/>
      <c r="P3062" s="12"/>
      <c r="Q3062" s="12"/>
      <c r="R3062" s="18" t="b">
        <v>0</v>
      </c>
      <c r="S3062" s="18" t="b">
        <v>0</v>
      </c>
      <c r="T3062" s="18" t="b">
        <v>0</v>
      </c>
      <c r="U3062" s="18" t="b">
        <v>0</v>
      </c>
    </row>
    <row r="3063" spans="1:21" ht="12.75">
      <c r="A3063" s="8"/>
      <c r="B3063" s="19"/>
      <c r="C3063" s="22"/>
      <c r="D3063" s="10"/>
      <c r="E3063" s="11"/>
      <c r="F3063" s="23"/>
      <c r="G3063" s="23"/>
      <c r="H3063" s="12"/>
      <c r="I3063" s="12"/>
      <c r="J3063" s="13"/>
      <c r="K3063" s="14"/>
      <c r="L3063" s="15"/>
      <c r="M3063" s="16"/>
      <c r="N3063" s="16"/>
      <c r="O3063" s="12"/>
      <c r="P3063" s="12"/>
      <c r="Q3063" s="12"/>
      <c r="R3063" s="18" t="b">
        <v>0</v>
      </c>
      <c r="S3063" s="18" t="b">
        <v>0</v>
      </c>
      <c r="T3063" s="18" t="b">
        <v>0</v>
      </c>
      <c r="U3063" s="18" t="b">
        <v>0</v>
      </c>
    </row>
    <row r="3064" spans="1:21" ht="12.75">
      <c r="A3064" s="8"/>
      <c r="B3064" s="19"/>
      <c r="C3064" s="22"/>
      <c r="D3064" s="10"/>
      <c r="E3064" s="11"/>
      <c r="F3064" s="23"/>
      <c r="G3064" s="23"/>
      <c r="H3064" s="12"/>
      <c r="I3064" s="12"/>
      <c r="J3064" s="13"/>
      <c r="K3064" s="14"/>
      <c r="L3064" s="15"/>
      <c r="M3064" s="16"/>
      <c r="N3064" s="16"/>
      <c r="O3064" s="12"/>
      <c r="P3064" s="12"/>
      <c r="Q3064" s="12"/>
      <c r="R3064" s="18" t="b">
        <v>0</v>
      </c>
      <c r="S3064" s="18" t="b">
        <v>0</v>
      </c>
      <c r="T3064" s="18" t="b">
        <v>0</v>
      </c>
      <c r="U3064" s="18" t="b">
        <v>0</v>
      </c>
    </row>
    <row r="3065" spans="1:21" ht="12.75">
      <c r="A3065" s="8"/>
      <c r="B3065" s="19"/>
      <c r="C3065" s="22"/>
      <c r="D3065" s="10"/>
      <c r="E3065" s="11"/>
      <c r="F3065" s="23"/>
      <c r="G3065" s="23"/>
      <c r="H3065" s="12"/>
      <c r="I3065" s="12"/>
      <c r="J3065" s="13"/>
      <c r="K3065" s="14"/>
      <c r="L3065" s="15"/>
      <c r="M3065" s="16"/>
      <c r="N3065" s="16"/>
      <c r="O3065" s="12"/>
      <c r="P3065" s="12"/>
      <c r="Q3065" s="12"/>
      <c r="R3065" s="18" t="b">
        <v>0</v>
      </c>
      <c r="S3065" s="18" t="b">
        <v>0</v>
      </c>
      <c r="T3065" s="18" t="b">
        <v>0</v>
      </c>
      <c r="U3065" s="18" t="b">
        <v>0</v>
      </c>
    </row>
    <row r="3066" spans="1:21" ht="12.75">
      <c r="A3066" s="8"/>
      <c r="B3066" s="19"/>
      <c r="C3066" s="22"/>
      <c r="D3066" s="10"/>
      <c r="E3066" s="11"/>
      <c r="F3066" s="23"/>
      <c r="G3066" s="23"/>
      <c r="H3066" s="12"/>
      <c r="I3066" s="12"/>
      <c r="J3066" s="13"/>
      <c r="K3066" s="14"/>
      <c r="L3066" s="15"/>
      <c r="M3066" s="16"/>
      <c r="N3066" s="16"/>
      <c r="O3066" s="12"/>
      <c r="P3066" s="12"/>
      <c r="Q3066" s="12"/>
      <c r="R3066" s="18" t="b">
        <v>0</v>
      </c>
      <c r="S3066" s="18" t="b">
        <v>0</v>
      </c>
      <c r="T3066" s="18" t="b">
        <v>0</v>
      </c>
      <c r="U3066" s="18" t="b">
        <v>0</v>
      </c>
    </row>
    <row r="3067" spans="1:21" ht="12.75">
      <c r="A3067" s="8"/>
      <c r="B3067" s="19"/>
      <c r="C3067" s="22"/>
      <c r="D3067" s="10"/>
      <c r="E3067" s="11"/>
      <c r="F3067" s="23"/>
      <c r="G3067" s="23"/>
      <c r="H3067" s="12"/>
      <c r="I3067" s="12"/>
      <c r="J3067" s="13"/>
      <c r="K3067" s="14"/>
      <c r="L3067" s="15"/>
      <c r="M3067" s="16"/>
      <c r="N3067" s="16"/>
      <c r="O3067" s="12"/>
      <c r="P3067" s="12"/>
      <c r="Q3067" s="12"/>
      <c r="R3067" s="18" t="b">
        <v>0</v>
      </c>
      <c r="S3067" s="18" t="b">
        <v>0</v>
      </c>
      <c r="T3067" s="18" t="b">
        <v>0</v>
      </c>
      <c r="U3067" s="18" t="b">
        <v>0</v>
      </c>
    </row>
    <row r="3068" spans="1:21" ht="12.75">
      <c r="A3068" s="8"/>
      <c r="B3068" s="19"/>
      <c r="C3068" s="22"/>
      <c r="D3068" s="10"/>
      <c r="E3068" s="11"/>
      <c r="F3068" s="23"/>
      <c r="G3068" s="23"/>
      <c r="H3068" s="12"/>
      <c r="I3068" s="12"/>
      <c r="J3068" s="13"/>
      <c r="K3068" s="14"/>
      <c r="L3068" s="15"/>
      <c r="M3068" s="16"/>
      <c r="N3068" s="16"/>
      <c r="O3068" s="12"/>
      <c r="P3068" s="12"/>
      <c r="Q3068" s="12"/>
      <c r="R3068" s="18" t="b">
        <v>0</v>
      </c>
      <c r="S3068" s="18" t="b">
        <v>0</v>
      </c>
      <c r="T3068" s="18" t="b">
        <v>0</v>
      </c>
      <c r="U3068" s="18" t="b">
        <v>0</v>
      </c>
    </row>
    <row r="3069" spans="1:21" ht="12.75">
      <c r="A3069" s="8"/>
      <c r="B3069" s="19"/>
      <c r="C3069" s="22"/>
      <c r="D3069" s="10"/>
      <c r="E3069" s="11"/>
      <c r="F3069" s="23"/>
      <c r="G3069" s="23"/>
      <c r="H3069" s="12"/>
      <c r="I3069" s="12"/>
      <c r="J3069" s="13"/>
      <c r="K3069" s="14"/>
      <c r="L3069" s="15"/>
      <c r="M3069" s="16"/>
      <c r="N3069" s="16"/>
      <c r="O3069" s="12"/>
      <c r="P3069" s="12"/>
      <c r="Q3069" s="12"/>
      <c r="R3069" s="18" t="b">
        <v>0</v>
      </c>
      <c r="S3069" s="18" t="b">
        <v>0</v>
      </c>
      <c r="T3069" s="18" t="b">
        <v>0</v>
      </c>
      <c r="U3069" s="18" t="b">
        <v>0</v>
      </c>
    </row>
    <row r="3070" spans="1:21" ht="12.75">
      <c r="A3070" s="8"/>
      <c r="B3070" s="19"/>
      <c r="C3070" s="22"/>
      <c r="D3070" s="10"/>
      <c r="E3070" s="11"/>
      <c r="F3070" s="23"/>
      <c r="G3070" s="23"/>
      <c r="H3070" s="12"/>
      <c r="I3070" s="12"/>
      <c r="J3070" s="13"/>
      <c r="K3070" s="14"/>
      <c r="L3070" s="15"/>
      <c r="M3070" s="16"/>
      <c r="N3070" s="16"/>
      <c r="O3070" s="12"/>
      <c r="P3070" s="12"/>
      <c r="Q3070" s="12"/>
      <c r="R3070" s="18" t="b">
        <v>0</v>
      </c>
      <c r="S3070" s="18" t="b">
        <v>0</v>
      </c>
      <c r="T3070" s="18" t="b">
        <v>0</v>
      </c>
      <c r="U3070" s="18" t="b">
        <v>0</v>
      </c>
    </row>
    <row r="3071" spans="1:21" ht="12.75">
      <c r="A3071" s="8"/>
      <c r="B3071" s="19"/>
      <c r="C3071" s="22"/>
      <c r="D3071" s="10"/>
      <c r="E3071" s="11"/>
      <c r="F3071" s="23"/>
      <c r="G3071" s="23"/>
      <c r="H3071" s="12"/>
      <c r="I3071" s="12"/>
      <c r="J3071" s="13"/>
      <c r="K3071" s="14"/>
      <c r="L3071" s="15"/>
      <c r="M3071" s="16"/>
      <c r="N3071" s="16"/>
      <c r="O3071" s="12"/>
      <c r="P3071" s="12"/>
      <c r="Q3071" s="12"/>
      <c r="R3071" s="18" t="b">
        <v>0</v>
      </c>
      <c r="S3071" s="18" t="b">
        <v>0</v>
      </c>
      <c r="T3071" s="18" t="b">
        <v>0</v>
      </c>
      <c r="U3071" s="18" t="b">
        <v>0</v>
      </c>
    </row>
    <row r="3072" spans="1:21" ht="12.75">
      <c r="A3072" s="8"/>
      <c r="B3072" s="19"/>
      <c r="C3072" s="22"/>
      <c r="D3072" s="10"/>
      <c r="E3072" s="11"/>
      <c r="F3072" s="23"/>
      <c r="G3072" s="23"/>
      <c r="H3072" s="12"/>
      <c r="I3072" s="12"/>
      <c r="J3072" s="13"/>
      <c r="K3072" s="14"/>
      <c r="L3072" s="15"/>
      <c r="M3072" s="16"/>
      <c r="N3072" s="16"/>
      <c r="O3072" s="12"/>
      <c r="P3072" s="12"/>
      <c r="Q3072" s="12"/>
      <c r="R3072" s="18" t="b">
        <v>0</v>
      </c>
      <c r="S3072" s="18" t="b">
        <v>0</v>
      </c>
      <c r="T3072" s="18" t="b">
        <v>0</v>
      </c>
      <c r="U3072" s="18" t="b">
        <v>0</v>
      </c>
    </row>
    <row r="3073" spans="1:21" ht="12.75">
      <c r="A3073" s="8"/>
      <c r="B3073" s="19"/>
      <c r="C3073" s="22"/>
      <c r="D3073" s="10"/>
      <c r="E3073" s="11"/>
      <c r="F3073" s="23"/>
      <c r="G3073" s="23"/>
      <c r="H3073" s="12"/>
      <c r="I3073" s="12"/>
      <c r="J3073" s="13"/>
      <c r="K3073" s="14"/>
      <c r="L3073" s="15"/>
      <c r="M3073" s="16"/>
      <c r="N3073" s="16"/>
      <c r="O3073" s="12"/>
      <c r="P3073" s="12"/>
      <c r="Q3073" s="12"/>
      <c r="R3073" s="18" t="b">
        <v>0</v>
      </c>
      <c r="S3073" s="18" t="b">
        <v>0</v>
      </c>
      <c r="T3073" s="18" t="b">
        <v>0</v>
      </c>
      <c r="U3073" s="18" t="b">
        <v>0</v>
      </c>
    </row>
    <row r="3074" spans="1:21" ht="12.75">
      <c r="A3074" s="8"/>
      <c r="B3074" s="19"/>
      <c r="C3074" s="22"/>
      <c r="D3074" s="10"/>
      <c r="E3074" s="11"/>
      <c r="F3074" s="23"/>
      <c r="G3074" s="23"/>
      <c r="H3074" s="12"/>
      <c r="I3074" s="12"/>
      <c r="J3074" s="13"/>
      <c r="K3074" s="14"/>
      <c r="L3074" s="15"/>
      <c r="M3074" s="16"/>
      <c r="N3074" s="16"/>
      <c r="O3074" s="12"/>
      <c r="P3074" s="12"/>
      <c r="Q3074" s="12"/>
      <c r="R3074" s="18" t="b">
        <v>0</v>
      </c>
      <c r="S3074" s="18" t="b">
        <v>0</v>
      </c>
      <c r="T3074" s="18" t="b">
        <v>0</v>
      </c>
      <c r="U3074" s="18" t="b">
        <v>0</v>
      </c>
    </row>
    <row r="3075" spans="1:21" ht="12.75">
      <c r="A3075" s="8"/>
      <c r="B3075" s="19"/>
      <c r="C3075" s="22"/>
      <c r="D3075" s="10"/>
      <c r="E3075" s="11"/>
      <c r="F3075" s="23"/>
      <c r="G3075" s="23"/>
      <c r="H3075" s="12"/>
      <c r="I3075" s="12"/>
      <c r="J3075" s="13"/>
      <c r="K3075" s="14"/>
      <c r="L3075" s="15"/>
      <c r="M3075" s="16"/>
      <c r="N3075" s="16"/>
      <c r="O3075" s="12"/>
      <c r="P3075" s="12"/>
      <c r="Q3075" s="12"/>
      <c r="R3075" s="18" t="b">
        <v>0</v>
      </c>
      <c r="S3075" s="18" t="b">
        <v>0</v>
      </c>
      <c r="T3075" s="18" t="b">
        <v>0</v>
      </c>
      <c r="U3075" s="18" t="b">
        <v>0</v>
      </c>
    </row>
    <row r="3076" spans="1:21" ht="12.75">
      <c r="A3076" s="8"/>
      <c r="B3076" s="19"/>
      <c r="C3076" s="22"/>
      <c r="D3076" s="10"/>
      <c r="E3076" s="11"/>
      <c r="F3076" s="23"/>
      <c r="G3076" s="23"/>
      <c r="H3076" s="12"/>
      <c r="I3076" s="12"/>
      <c r="J3076" s="13"/>
      <c r="K3076" s="14"/>
      <c r="L3076" s="15"/>
      <c r="M3076" s="16"/>
      <c r="N3076" s="16"/>
      <c r="O3076" s="12"/>
      <c r="P3076" s="12"/>
      <c r="Q3076" s="12"/>
      <c r="R3076" s="18" t="b">
        <v>0</v>
      </c>
      <c r="S3076" s="18" t="b">
        <v>0</v>
      </c>
      <c r="T3076" s="18" t="b">
        <v>0</v>
      </c>
      <c r="U3076" s="18" t="b">
        <v>0</v>
      </c>
    </row>
    <row r="3077" spans="1:21" ht="12.75">
      <c r="A3077" s="8"/>
      <c r="B3077" s="19"/>
      <c r="C3077" s="22"/>
      <c r="D3077" s="10"/>
      <c r="E3077" s="11"/>
      <c r="F3077" s="23"/>
      <c r="G3077" s="23"/>
      <c r="H3077" s="12"/>
      <c r="I3077" s="12"/>
      <c r="J3077" s="13"/>
      <c r="K3077" s="14"/>
      <c r="L3077" s="15"/>
      <c r="M3077" s="16"/>
      <c r="N3077" s="16"/>
      <c r="O3077" s="12"/>
      <c r="P3077" s="12"/>
      <c r="Q3077" s="12"/>
      <c r="R3077" s="18" t="b">
        <v>0</v>
      </c>
      <c r="S3077" s="18" t="b">
        <v>0</v>
      </c>
      <c r="T3077" s="18" t="b">
        <v>0</v>
      </c>
      <c r="U3077" s="18" t="b">
        <v>0</v>
      </c>
    </row>
    <row r="3078" spans="1:21" ht="12.75">
      <c r="A3078" s="8"/>
      <c r="B3078" s="19"/>
      <c r="C3078" s="22"/>
      <c r="D3078" s="10"/>
      <c r="E3078" s="11"/>
      <c r="F3078" s="23"/>
      <c r="G3078" s="23"/>
      <c r="H3078" s="12"/>
      <c r="I3078" s="12"/>
      <c r="J3078" s="13"/>
      <c r="K3078" s="14"/>
      <c r="L3078" s="15"/>
      <c r="M3078" s="16"/>
      <c r="N3078" s="16"/>
      <c r="O3078" s="12"/>
      <c r="P3078" s="12"/>
      <c r="Q3078" s="12"/>
      <c r="R3078" s="18" t="b">
        <v>0</v>
      </c>
      <c r="S3078" s="18" t="b">
        <v>0</v>
      </c>
      <c r="T3078" s="18" t="b">
        <v>0</v>
      </c>
      <c r="U3078" s="18" t="b">
        <v>0</v>
      </c>
    </row>
    <row r="3079" spans="1:21" ht="12.75">
      <c r="A3079" s="8"/>
      <c r="B3079" s="19"/>
      <c r="C3079" s="22"/>
      <c r="D3079" s="10"/>
      <c r="E3079" s="11"/>
      <c r="F3079" s="23"/>
      <c r="G3079" s="23"/>
      <c r="H3079" s="12"/>
      <c r="I3079" s="12"/>
      <c r="J3079" s="13"/>
      <c r="K3079" s="14"/>
      <c r="L3079" s="15"/>
      <c r="M3079" s="16"/>
      <c r="N3079" s="16"/>
      <c r="O3079" s="12"/>
      <c r="P3079" s="12"/>
      <c r="Q3079" s="12"/>
      <c r="R3079" s="18" t="b">
        <v>0</v>
      </c>
      <c r="S3079" s="18" t="b">
        <v>0</v>
      </c>
      <c r="T3079" s="18" t="b">
        <v>0</v>
      </c>
      <c r="U3079" s="18" t="b">
        <v>0</v>
      </c>
    </row>
    <row r="3080" spans="1:21" ht="12.75">
      <c r="A3080" s="8"/>
      <c r="B3080" s="19"/>
      <c r="C3080" s="22"/>
      <c r="D3080" s="10"/>
      <c r="E3080" s="11"/>
      <c r="F3080" s="23"/>
      <c r="G3080" s="23"/>
      <c r="H3080" s="12"/>
      <c r="I3080" s="12"/>
      <c r="J3080" s="13"/>
      <c r="K3080" s="14"/>
      <c r="L3080" s="15"/>
      <c r="M3080" s="16"/>
      <c r="N3080" s="16"/>
      <c r="O3080" s="12"/>
      <c r="P3080" s="12"/>
      <c r="Q3080" s="12"/>
      <c r="R3080" s="18" t="b">
        <v>0</v>
      </c>
      <c r="S3080" s="18" t="b">
        <v>0</v>
      </c>
      <c r="T3080" s="18" t="b">
        <v>0</v>
      </c>
      <c r="U3080" s="18" t="b">
        <v>0</v>
      </c>
    </row>
    <row r="3081" spans="1:21" ht="12.75">
      <c r="A3081" s="8"/>
      <c r="B3081" s="19"/>
      <c r="C3081" s="22"/>
      <c r="D3081" s="10"/>
      <c r="E3081" s="11"/>
      <c r="F3081" s="23"/>
      <c r="G3081" s="23"/>
      <c r="H3081" s="12"/>
      <c r="I3081" s="12"/>
      <c r="J3081" s="13"/>
      <c r="K3081" s="14"/>
      <c r="L3081" s="15"/>
      <c r="M3081" s="16"/>
      <c r="N3081" s="16"/>
      <c r="O3081" s="12"/>
      <c r="P3081" s="12"/>
      <c r="Q3081" s="12"/>
      <c r="R3081" s="18" t="b">
        <v>0</v>
      </c>
      <c r="S3081" s="18" t="b">
        <v>0</v>
      </c>
      <c r="T3081" s="18" t="b">
        <v>0</v>
      </c>
      <c r="U3081" s="18" t="b">
        <v>0</v>
      </c>
    </row>
    <row r="3082" spans="1:21" ht="12.75">
      <c r="A3082" s="8"/>
      <c r="B3082" s="19"/>
      <c r="C3082" s="22"/>
      <c r="D3082" s="10"/>
      <c r="E3082" s="11"/>
      <c r="F3082" s="23"/>
      <c r="G3082" s="23"/>
      <c r="H3082" s="12"/>
      <c r="I3082" s="12"/>
      <c r="J3082" s="13"/>
      <c r="K3082" s="14"/>
      <c r="L3082" s="15"/>
      <c r="M3082" s="16"/>
      <c r="N3082" s="16"/>
      <c r="O3082" s="12"/>
      <c r="P3082" s="12"/>
      <c r="Q3082" s="12"/>
      <c r="R3082" s="18" t="b">
        <v>0</v>
      </c>
      <c r="S3082" s="18" t="b">
        <v>0</v>
      </c>
      <c r="T3082" s="18" t="b">
        <v>0</v>
      </c>
      <c r="U3082" s="18" t="b">
        <v>0</v>
      </c>
    </row>
    <row r="3083" spans="1:21" ht="12.75">
      <c r="A3083" s="8"/>
      <c r="B3083" s="19"/>
      <c r="C3083" s="22"/>
      <c r="D3083" s="10"/>
      <c r="E3083" s="11"/>
      <c r="F3083" s="23"/>
      <c r="G3083" s="23"/>
      <c r="H3083" s="12"/>
      <c r="I3083" s="12"/>
      <c r="J3083" s="13"/>
      <c r="K3083" s="14"/>
      <c r="L3083" s="15"/>
      <c r="M3083" s="16"/>
      <c r="N3083" s="16"/>
      <c r="O3083" s="12"/>
      <c r="P3083" s="12"/>
      <c r="Q3083" s="12"/>
      <c r="R3083" s="18" t="b">
        <v>0</v>
      </c>
      <c r="S3083" s="18" t="b">
        <v>0</v>
      </c>
      <c r="T3083" s="18" t="b">
        <v>0</v>
      </c>
      <c r="U3083" s="18" t="b">
        <v>0</v>
      </c>
    </row>
    <row r="3084" spans="1:21" ht="12.75">
      <c r="A3084" s="8"/>
      <c r="B3084" s="19"/>
      <c r="C3084" s="22"/>
      <c r="D3084" s="10"/>
      <c r="E3084" s="11"/>
      <c r="F3084" s="23"/>
      <c r="G3084" s="23"/>
      <c r="H3084" s="12"/>
      <c r="I3084" s="12"/>
      <c r="J3084" s="13"/>
      <c r="K3084" s="14"/>
      <c r="L3084" s="15"/>
      <c r="M3084" s="16"/>
      <c r="N3084" s="16"/>
      <c r="O3084" s="12"/>
      <c r="P3084" s="12"/>
      <c r="Q3084" s="12"/>
      <c r="R3084" s="18" t="b">
        <v>0</v>
      </c>
      <c r="S3084" s="18" t="b">
        <v>0</v>
      </c>
      <c r="T3084" s="18" t="b">
        <v>0</v>
      </c>
      <c r="U3084" s="18" t="b">
        <v>0</v>
      </c>
    </row>
    <row r="3085" spans="1:21" ht="12.75">
      <c r="A3085" s="8"/>
      <c r="B3085" s="19"/>
      <c r="C3085" s="22"/>
      <c r="D3085" s="10"/>
      <c r="E3085" s="11"/>
      <c r="F3085" s="23"/>
      <c r="G3085" s="23"/>
      <c r="H3085" s="12"/>
      <c r="I3085" s="12"/>
      <c r="J3085" s="13"/>
      <c r="K3085" s="14"/>
      <c r="L3085" s="15"/>
      <c r="M3085" s="16"/>
      <c r="N3085" s="16"/>
      <c r="O3085" s="12"/>
      <c r="P3085" s="12"/>
      <c r="Q3085" s="12"/>
      <c r="R3085" s="18" t="b">
        <v>0</v>
      </c>
      <c r="S3085" s="18" t="b">
        <v>0</v>
      </c>
      <c r="T3085" s="18" t="b">
        <v>0</v>
      </c>
      <c r="U3085" s="18" t="b">
        <v>0</v>
      </c>
    </row>
    <row r="3086" spans="1:21" ht="12.75">
      <c r="A3086" s="8"/>
      <c r="B3086" s="19"/>
      <c r="C3086" s="22"/>
      <c r="D3086" s="10"/>
      <c r="E3086" s="11"/>
      <c r="F3086" s="23"/>
      <c r="G3086" s="23"/>
      <c r="H3086" s="12"/>
      <c r="I3086" s="12"/>
      <c r="J3086" s="13"/>
      <c r="K3086" s="14"/>
      <c r="L3086" s="15"/>
      <c r="M3086" s="16"/>
      <c r="N3086" s="16"/>
      <c r="O3086" s="12"/>
      <c r="P3086" s="12"/>
      <c r="Q3086" s="12"/>
      <c r="R3086" s="18" t="b">
        <v>0</v>
      </c>
      <c r="S3086" s="18" t="b">
        <v>0</v>
      </c>
      <c r="T3086" s="18" t="b">
        <v>0</v>
      </c>
      <c r="U3086" s="18" t="b">
        <v>0</v>
      </c>
    </row>
    <row r="3087" spans="1:21" ht="12.75">
      <c r="A3087" s="8"/>
      <c r="B3087" s="19"/>
      <c r="C3087" s="22"/>
      <c r="D3087" s="10"/>
      <c r="E3087" s="11"/>
      <c r="F3087" s="23"/>
      <c r="G3087" s="23"/>
      <c r="H3087" s="12"/>
      <c r="I3087" s="12"/>
      <c r="J3087" s="13"/>
      <c r="K3087" s="14"/>
      <c r="L3087" s="15"/>
      <c r="M3087" s="16"/>
      <c r="N3087" s="16"/>
      <c r="O3087" s="12"/>
      <c r="P3087" s="12"/>
      <c r="Q3087" s="12"/>
      <c r="R3087" s="18" t="b">
        <v>0</v>
      </c>
      <c r="S3087" s="18" t="b">
        <v>0</v>
      </c>
      <c r="T3087" s="18" t="b">
        <v>0</v>
      </c>
      <c r="U3087" s="18" t="b">
        <v>0</v>
      </c>
    </row>
    <row r="3088" spans="1:21" ht="12.75">
      <c r="A3088" s="8"/>
      <c r="B3088" s="19"/>
      <c r="C3088" s="22"/>
      <c r="D3088" s="10"/>
      <c r="E3088" s="11"/>
      <c r="F3088" s="23"/>
      <c r="G3088" s="23"/>
      <c r="H3088" s="12"/>
      <c r="I3088" s="12"/>
      <c r="J3088" s="13"/>
      <c r="K3088" s="14"/>
      <c r="L3088" s="15"/>
      <c r="M3088" s="16"/>
      <c r="N3088" s="16"/>
      <c r="O3088" s="12"/>
      <c r="P3088" s="12"/>
      <c r="Q3088" s="12"/>
      <c r="R3088" s="18" t="b">
        <v>0</v>
      </c>
      <c r="S3088" s="18" t="b">
        <v>0</v>
      </c>
      <c r="T3088" s="18" t="b">
        <v>0</v>
      </c>
      <c r="U3088" s="18" t="b">
        <v>0</v>
      </c>
    </row>
    <row r="3089" spans="1:21" ht="12.75">
      <c r="A3089" s="8"/>
      <c r="B3089" s="19"/>
      <c r="C3089" s="22"/>
      <c r="D3089" s="10"/>
      <c r="E3089" s="11"/>
      <c r="F3089" s="23"/>
      <c r="G3089" s="23"/>
      <c r="H3089" s="12"/>
      <c r="I3089" s="12"/>
      <c r="J3089" s="13"/>
      <c r="K3089" s="14"/>
      <c r="L3089" s="15"/>
      <c r="M3089" s="16"/>
      <c r="N3089" s="16"/>
      <c r="O3089" s="12"/>
      <c r="P3089" s="12"/>
      <c r="Q3089" s="12"/>
      <c r="R3089" s="18" t="b">
        <v>0</v>
      </c>
      <c r="S3089" s="18" t="b">
        <v>0</v>
      </c>
      <c r="T3089" s="18" t="b">
        <v>0</v>
      </c>
      <c r="U3089" s="18" t="b">
        <v>0</v>
      </c>
    </row>
    <row r="3090" spans="1:21" ht="12.75">
      <c r="A3090" s="8"/>
      <c r="B3090" s="19"/>
      <c r="C3090" s="22"/>
      <c r="D3090" s="10"/>
      <c r="E3090" s="11"/>
      <c r="F3090" s="23"/>
      <c r="G3090" s="23"/>
      <c r="H3090" s="12"/>
      <c r="I3090" s="12"/>
      <c r="J3090" s="13"/>
      <c r="K3090" s="14"/>
      <c r="L3090" s="15"/>
      <c r="M3090" s="16"/>
      <c r="N3090" s="16"/>
      <c r="O3090" s="12"/>
      <c r="P3090" s="12"/>
      <c r="Q3090" s="12"/>
      <c r="R3090" s="18" t="b">
        <v>0</v>
      </c>
      <c r="S3090" s="18" t="b">
        <v>0</v>
      </c>
      <c r="T3090" s="18" t="b">
        <v>0</v>
      </c>
      <c r="U3090" s="18" t="b">
        <v>0</v>
      </c>
    </row>
    <row r="3091" spans="1:21" ht="12.75">
      <c r="A3091" s="8"/>
      <c r="B3091" s="19"/>
      <c r="C3091" s="22"/>
      <c r="D3091" s="10"/>
      <c r="E3091" s="11"/>
      <c r="F3091" s="23"/>
      <c r="G3091" s="23"/>
      <c r="H3091" s="12"/>
      <c r="I3091" s="12"/>
      <c r="J3091" s="13"/>
      <c r="K3091" s="14"/>
      <c r="L3091" s="15"/>
      <c r="M3091" s="16"/>
      <c r="N3091" s="16"/>
      <c r="O3091" s="12"/>
      <c r="P3091" s="12"/>
      <c r="Q3091" s="12"/>
      <c r="R3091" s="18" t="b">
        <v>0</v>
      </c>
      <c r="S3091" s="18" t="b">
        <v>0</v>
      </c>
      <c r="T3091" s="18" t="b">
        <v>0</v>
      </c>
      <c r="U3091" s="18" t="b">
        <v>0</v>
      </c>
    </row>
    <row r="3092" spans="1:21" ht="12.75">
      <c r="A3092" s="8"/>
      <c r="B3092" s="19"/>
      <c r="C3092" s="22"/>
      <c r="D3092" s="10"/>
      <c r="E3092" s="11"/>
      <c r="F3092" s="23"/>
      <c r="G3092" s="23"/>
      <c r="H3092" s="12"/>
      <c r="I3092" s="12"/>
      <c r="J3092" s="13"/>
      <c r="K3092" s="14"/>
      <c r="L3092" s="15"/>
      <c r="M3092" s="16"/>
      <c r="N3092" s="16"/>
      <c r="O3092" s="12"/>
      <c r="P3092" s="12"/>
      <c r="Q3092" s="12"/>
      <c r="R3092" s="18" t="b">
        <v>0</v>
      </c>
      <c r="S3092" s="18" t="b">
        <v>0</v>
      </c>
      <c r="T3092" s="18" t="b">
        <v>0</v>
      </c>
      <c r="U3092" s="18" t="b">
        <v>0</v>
      </c>
    </row>
    <row r="3093" spans="1:21" ht="12.75">
      <c r="A3093" s="8"/>
      <c r="B3093" s="19"/>
      <c r="C3093" s="22"/>
      <c r="D3093" s="10"/>
      <c r="E3093" s="11"/>
      <c r="F3093" s="23"/>
      <c r="G3093" s="23"/>
      <c r="H3093" s="12"/>
      <c r="I3093" s="12"/>
      <c r="J3093" s="13"/>
      <c r="K3093" s="14"/>
      <c r="L3093" s="15"/>
      <c r="M3093" s="16"/>
      <c r="N3093" s="16"/>
      <c r="O3093" s="12"/>
      <c r="P3093" s="12"/>
      <c r="Q3093" s="12"/>
      <c r="R3093" s="18" t="b">
        <v>0</v>
      </c>
      <c r="S3093" s="18" t="b">
        <v>0</v>
      </c>
      <c r="T3093" s="18" t="b">
        <v>0</v>
      </c>
      <c r="U3093" s="18" t="b">
        <v>0</v>
      </c>
    </row>
    <row r="3094" spans="1:21" ht="12.75">
      <c r="A3094" s="8"/>
      <c r="B3094" s="19"/>
      <c r="C3094" s="22"/>
      <c r="D3094" s="10"/>
      <c r="E3094" s="11"/>
      <c r="F3094" s="23"/>
      <c r="G3094" s="23"/>
      <c r="H3094" s="12"/>
      <c r="I3094" s="12"/>
      <c r="J3094" s="13"/>
      <c r="K3094" s="14"/>
      <c r="L3094" s="15"/>
      <c r="M3094" s="16"/>
      <c r="N3094" s="16"/>
      <c r="O3094" s="12"/>
      <c r="P3094" s="12"/>
      <c r="Q3094" s="12"/>
      <c r="R3094" s="18" t="b">
        <v>0</v>
      </c>
      <c r="S3094" s="18" t="b">
        <v>0</v>
      </c>
      <c r="T3094" s="18" t="b">
        <v>0</v>
      </c>
      <c r="U3094" s="18" t="b">
        <v>0</v>
      </c>
    </row>
    <row r="3095" spans="1:21" ht="12.75">
      <c r="A3095" s="8"/>
      <c r="B3095" s="19"/>
      <c r="C3095" s="22"/>
      <c r="D3095" s="10"/>
      <c r="E3095" s="11"/>
      <c r="F3095" s="23"/>
      <c r="G3095" s="23"/>
      <c r="H3095" s="12"/>
      <c r="I3095" s="12"/>
      <c r="J3095" s="13"/>
      <c r="K3095" s="14"/>
      <c r="L3095" s="15"/>
      <c r="M3095" s="16"/>
      <c r="N3095" s="16"/>
      <c r="O3095" s="12"/>
      <c r="P3095" s="12"/>
      <c r="Q3095" s="12"/>
      <c r="R3095" s="18" t="b">
        <v>0</v>
      </c>
      <c r="S3095" s="18" t="b">
        <v>0</v>
      </c>
      <c r="T3095" s="18" t="b">
        <v>0</v>
      </c>
      <c r="U3095" s="18" t="b">
        <v>0</v>
      </c>
    </row>
    <row r="3096" spans="1:21" ht="12.75">
      <c r="A3096" s="8"/>
      <c r="B3096" s="19"/>
      <c r="C3096" s="22"/>
      <c r="D3096" s="10"/>
      <c r="E3096" s="11"/>
      <c r="F3096" s="23"/>
      <c r="G3096" s="23"/>
      <c r="H3096" s="12"/>
      <c r="I3096" s="12"/>
      <c r="J3096" s="13"/>
      <c r="K3096" s="14"/>
      <c r="L3096" s="15"/>
      <c r="M3096" s="16"/>
      <c r="N3096" s="16"/>
      <c r="O3096" s="12"/>
      <c r="P3096" s="12"/>
      <c r="Q3096" s="12"/>
      <c r="R3096" s="18" t="b">
        <v>0</v>
      </c>
      <c r="S3096" s="18" t="b">
        <v>0</v>
      </c>
      <c r="T3096" s="18" t="b">
        <v>0</v>
      </c>
      <c r="U3096" s="18" t="b">
        <v>0</v>
      </c>
    </row>
    <row r="3097" spans="1:21" ht="12.75">
      <c r="A3097" s="8"/>
      <c r="B3097" s="19"/>
      <c r="C3097" s="22"/>
      <c r="D3097" s="10"/>
      <c r="E3097" s="11"/>
      <c r="F3097" s="23"/>
      <c r="G3097" s="23"/>
      <c r="H3097" s="12"/>
      <c r="I3097" s="12"/>
      <c r="J3097" s="13"/>
      <c r="K3097" s="14"/>
      <c r="L3097" s="15"/>
      <c r="M3097" s="16"/>
      <c r="N3097" s="16"/>
      <c r="O3097" s="12"/>
      <c r="P3097" s="12"/>
      <c r="Q3097" s="12"/>
      <c r="R3097" s="18" t="b">
        <v>0</v>
      </c>
      <c r="S3097" s="18" t="b">
        <v>0</v>
      </c>
      <c r="T3097" s="18" t="b">
        <v>0</v>
      </c>
      <c r="U3097" s="18" t="b">
        <v>0</v>
      </c>
    </row>
    <row r="3098" spans="1:21" ht="12.75">
      <c r="A3098" s="8"/>
      <c r="B3098" s="19"/>
      <c r="C3098" s="22"/>
      <c r="D3098" s="10"/>
      <c r="E3098" s="11"/>
      <c r="F3098" s="23"/>
      <c r="G3098" s="23"/>
      <c r="H3098" s="12"/>
      <c r="I3098" s="12"/>
      <c r="J3098" s="13"/>
      <c r="K3098" s="14"/>
      <c r="L3098" s="15"/>
      <c r="M3098" s="16"/>
      <c r="N3098" s="16"/>
      <c r="O3098" s="12"/>
      <c r="P3098" s="12"/>
      <c r="Q3098" s="12"/>
      <c r="R3098" s="18" t="b">
        <v>0</v>
      </c>
      <c r="S3098" s="18" t="b">
        <v>0</v>
      </c>
      <c r="T3098" s="18" t="b">
        <v>0</v>
      </c>
      <c r="U3098" s="18" t="b">
        <v>0</v>
      </c>
    </row>
    <row r="3099" spans="1:21" ht="12.75">
      <c r="A3099" s="8"/>
      <c r="B3099" s="19"/>
      <c r="C3099" s="22"/>
      <c r="D3099" s="10"/>
      <c r="E3099" s="11"/>
      <c r="F3099" s="23"/>
      <c r="G3099" s="23"/>
      <c r="H3099" s="12"/>
      <c r="I3099" s="12"/>
      <c r="J3099" s="13"/>
      <c r="K3099" s="14"/>
      <c r="L3099" s="15"/>
      <c r="M3099" s="16"/>
      <c r="N3099" s="16"/>
      <c r="O3099" s="12"/>
      <c r="P3099" s="12"/>
      <c r="Q3099" s="12"/>
      <c r="R3099" s="18" t="b">
        <v>0</v>
      </c>
      <c r="S3099" s="18" t="b">
        <v>0</v>
      </c>
      <c r="T3099" s="18" t="b">
        <v>0</v>
      </c>
      <c r="U3099" s="18" t="b">
        <v>0</v>
      </c>
    </row>
    <row r="3100" spans="1:21" ht="12.75">
      <c r="A3100" s="8"/>
      <c r="B3100" s="19"/>
      <c r="C3100" s="22"/>
      <c r="D3100" s="10"/>
      <c r="E3100" s="11"/>
      <c r="F3100" s="23"/>
      <c r="G3100" s="23"/>
      <c r="H3100" s="12"/>
      <c r="I3100" s="12"/>
      <c r="J3100" s="13"/>
      <c r="K3100" s="14"/>
      <c r="L3100" s="15"/>
      <c r="M3100" s="16"/>
      <c r="N3100" s="16"/>
      <c r="O3100" s="12"/>
      <c r="P3100" s="12"/>
      <c r="Q3100" s="12"/>
      <c r="R3100" s="18" t="b">
        <v>0</v>
      </c>
      <c r="S3100" s="18" t="b">
        <v>0</v>
      </c>
      <c r="T3100" s="18" t="b">
        <v>0</v>
      </c>
      <c r="U3100" s="18" t="b">
        <v>0</v>
      </c>
    </row>
    <row r="3101" spans="1:21" ht="12.75">
      <c r="A3101" s="8"/>
      <c r="B3101" s="19"/>
      <c r="C3101" s="22"/>
      <c r="D3101" s="10"/>
      <c r="E3101" s="11"/>
      <c r="F3101" s="23"/>
      <c r="G3101" s="23"/>
      <c r="H3101" s="12"/>
      <c r="I3101" s="12"/>
      <c r="J3101" s="13"/>
      <c r="K3101" s="14"/>
      <c r="L3101" s="15"/>
      <c r="M3101" s="16"/>
      <c r="N3101" s="16"/>
      <c r="O3101" s="12"/>
      <c r="P3101" s="12"/>
      <c r="Q3101" s="12"/>
      <c r="R3101" s="18" t="b">
        <v>0</v>
      </c>
      <c r="S3101" s="18" t="b">
        <v>0</v>
      </c>
      <c r="T3101" s="18" t="b">
        <v>0</v>
      </c>
      <c r="U3101" s="18" t="b">
        <v>0</v>
      </c>
    </row>
    <row r="3102" spans="1:21" ht="12.75">
      <c r="A3102" s="8"/>
      <c r="B3102" s="19"/>
      <c r="C3102" s="22"/>
      <c r="D3102" s="10"/>
      <c r="E3102" s="11"/>
      <c r="F3102" s="23"/>
      <c r="G3102" s="23"/>
      <c r="H3102" s="12"/>
      <c r="I3102" s="12"/>
      <c r="J3102" s="13"/>
      <c r="K3102" s="14"/>
      <c r="L3102" s="15"/>
      <c r="M3102" s="16"/>
      <c r="N3102" s="16"/>
      <c r="O3102" s="12"/>
      <c r="P3102" s="12"/>
      <c r="Q3102" s="12"/>
      <c r="R3102" s="18" t="b">
        <v>0</v>
      </c>
      <c r="S3102" s="18" t="b">
        <v>0</v>
      </c>
      <c r="T3102" s="18" t="b">
        <v>0</v>
      </c>
      <c r="U3102" s="18" t="b">
        <v>0</v>
      </c>
    </row>
    <row r="3103" spans="1:21" ht="12.75">
      <c r="A3103" s="8"/>
      <c r="B3103" s="19"/>
      <c r="C3103" s="22"/>
      <c r="D3103" s="10"/>
      <c r="E3103" s="11"/>
      <c r="F3103" s="23"/>
      <c r="G3103" s="23"/>
      <c r="H3103" s="12"/>
      <c r="I3103" s="12"/>
      <c r="J3103" s="13"/>
      <c r="K3103" s="14"/>
      <c r="L3103" s="15"/>
      <c r="M3103" s="16"/>
      <c r="N3103" s="16"/>
      <c r="O3103" s="12"/>
      <c r="P3103" s="12"/>
      <c r="Q3103" s="12"/>
      <c r="R3103" s="18" t="b">
        <v>0</v>
      </c>
      <c r="S3103" s="18" t="b">
        <v>0</v>
      </c>
      <c r="T3103" s="18" t="b">
        <v>0</v>
      </c>
      <c r="U3103" s="18" t="b">
        <v>0</v>
      </c>
    </row>
    <row r="3104" spans="1:21" ht="12.75">
      <c r="A3104" s="8"/>
      <c r="B3104" s="19"/>
      <c r="C3104" s="22"/>
      <c r="D3104" s="10"/>
      <c r="E3104" s="11"/>
      <c r="F3104" s="23"/>
      <c r="G3104" s="23"/>
      <c r="H3104" s="12"/>
      <c r="I3104" s="12"/>
      <c r="J3104" s="13"/>
      <c r="K3104" s="14"/>
      <c r="L3104" s="15"/>
      <c r="M3104" s="16"/>
      <c r="N3104" s="16"/>
      <c r="O3104" s="12"/>
      <c r="P3104" s="12"/>
      <c r="Q3104" s="12"/>
      <c r="R3104" s="18" t="b">
        <v>0</v>
      </c>
      <c r="S3104" s="18" t="b">
        <v>0</v>
      </c>
      <c r="T3104" s="18" t="b">
        <v>0</v>
      </c>
      <c r="U3104" s="18" t="b">
        <v>0</v>
      </c>
    </row>
    <row r="3105" spans="1:21" ht="12.75">
      <c r="A3105" s="8"/>
      <c r="B3105" s="19"/>
      <c r="C3105" s="22"/>
      <c r="D3105" s="10"/>
      <c r="E3105" s="11"/>
      <c r="F3105" s="23"/>
      <c r="G3105" s="23"/>
      <c r="H3105" s="12"/>
      <c r="I3105" s="12"/>
      <c r="J3105" s="13"/>
      <c r="K3105" s="14"/>
      <c r="L3105" s="15"/>
      <c r="M3105" s="16"/>
      <c r="N3105" s="16"/>
      <c r="O3105" s="12"/>
      <c r="P3105" s="12"/>
      <c r="Q3105" s="12"/>
      <c r="R3105" s="18" t="b">
        <v>0</v>
      </c>
      <c r="S3105" s="18" t="b">
        <v>0</v>
      </c>
      <c r="T3105" s="18" t="b">
        <v>0</v>
      </c>
      <c r="U3105" s="18" t="b">
        <v>0</v>
      </c>
    </row>
    <row r="3106" spans="1:21" ht="12.75">
      <c r="A3106" s="8"/>
      <c r="B3106" s="19"/>
      <c r="C3106" s="22"/>
      <c r="D3106" s="10"/>
      <c r="E3106" s="11"/>
      <c r="F3106" s="23"/>
      <c r="G3106" s="23"/>
      <c r="H3106" s="12"/>
      <c r="I3106" s="12"/>
      <c r="J3106" s="13"/>
      <c r="K3106" s="14"/>
      <c r="L3106" s="15"/>
      <c r="M3106" s="16"/>
      <c r="N3106" s="16"/>
      <c r="O3106" s="12"/>
      <c r="P3106" s="12"/>
      <c r="Q3106" s="12"/>
      <c r="R3106" s="18" t="b">
        <v>0</v>
      </c>
      <c r="S3106" s="18" t="b">
        <v>0</v>
      </c>
      <c r="T3106" s="18" t="b">
        <v>0</v>
      </c>
      <c r="U3106" s="18" t="b">
        <v>0</v>
      </c>
    </row>
    <row r="3107" spans="1:21" ht="12.75">
      <c r="A3107" s="8"/>
      <c r="B3107" s="19"/>
      <c r="C3107" s="22"/>
      <c r="D3107" s="10"/>
      <c r="E3107" s="11"/>
      <c r="F3107" s="23"/>
      <c r="G3107" s="23"/>
      <c r="H3107" s="12"/>
      <c r="I3107" s="12"/>
      <c r="J3107" s="13"/>
      <c r="K3107" s="14"/>
      <c r="L3107" s="15"/>
      <c r="M3107" s="16"/>
      <c r="N3107" s="16"/>
      <c r="O3107" s="12"/>
      <c r="P3107" s="12"/>
      <c r="Q3107" s="12"/>
      <c r="R3107" s="18" t="b">
        <v>0</v>
      </c>
      <c r="S3107" s="18" t="b">
        <v>0</v>
      </c>
      <c r="T3107" s="18" t="b">
        <v>0</v>
      </c>
      <c r="U3107" s="18" t="b">
        <v>0</v>
      </c>
    </row>
    <row r="3108" spans="1:21" ht="12.75">
      <c r="A3108" s="8"/>
      <c r="B3108" s="19"/>
      <c r="C3108" s="22"/>
      <c r="D3108" s="10"/>
      <c r="E3108" s="11"/>
      <c r="F3108" s="23"/>
      <c r="G3108" s="23"/>
      <c r="H3108" s="12"/>
      <c r="I3108" s="12"/>
      <c r="J3108" s="13"/>
      <c r="K3108" s="14"/>
      <c r="L3108" s="15"/>
      <c r="M3108" s="16"/>
      <c r="N3108" s="16"/>
      <c r="O3108" s="12"/>
      <c r="P3108" s="12"/>
      <c r="Q3108" s="12"/>
      <c r="R3108" s="18" t="b">
        <v>0</v>
      </c>
      <c r="S3108" s="18" t="b">
        <v>0</v>
      </c>
      <c r="T3108" s="18" t="b">
        <v>0</v>
      </c>
      <c r="U3108" s="18" t="b">
        <v>0</v>
      </c>
    </row>
    <row r="3109" spans="1:21" ht="12.75">
      <c r="A3109" s="8"/>
      <c r="B3109" s="19"/>
      <c r="C3109" s="22"/>
      <c r="D3109" s="10"/>
      <c r="E3109" s="11"/>
      <c r="F3109" s="23"/>
      <c r="G3109" s="23"/>
      <c r="H3109" s="12"/>
      <c r="I3109" s="12"/>
      <c r="J3109" s="13"/>
      <c r="K3109" s="14"/>
      <c r="L3109" s="15"/>
      <c r="M3109" s="16"/>
      <c r="N3109" s="16"/>
      <c r="O3109" s="12"/>
      <c r="P3109" s="12"/>
      <c r="Q3109" s="12"/>
      <c r="R3109" s="18" t="b">
        <v>0</v>
      </c>
      <c r="S3109" s="18" t="b">
        <v>0</v>
      </c>
      <c r="T3109" s="18" t="b">
        <v>0</v>
      </c>
      <c r="U3109" s="18" t="b">
        <v>0</v>
      </c>
    </row>
    <row r="3110" spans="1:21" ht="12.75">
      <c r="A3110" s="8"/>
      <c r="B3110" s="19"/>
      <c r="C3110" s="22"/>
      <c r="D3110" s="10"/>
      <c r="E3110" s="11"/>
      <c r="F3110" s="23"/>
      <c r="G3110" s="23"/>
      <c r="H3110" s="12"/>
      <c r="I3110" s="12"/>
      <c r="J3110" s="13"/>
      <c r="K3110" s="14"/>
      <c r="L3110" s="15"/>
      <c r="M3110" s="16"/>
      <c r="N3110" s="16"/>
      <c r="O3110" s="12"/>
      <c r="P3110" s="12"/>
      <c r="Q3110" s="12"/>
      <c r="R3110" s="18" t="b">
        <v>0</v>
      </c>
      <c r="S3110" s="18" t="b">
        <v>0</v>
      </c>
      <c r="T3110" s="18" t="b">
        <v>0</v>
      </c>
      <c r="U3110" s="18" t="b">
        <v>0</v>
      </c>
    </row>
    <row r="3111" spans="1:21" ht="12.75">
      <c r="A3111" s="8"/>
      <c r="B3111" s="19"/>
      <c r="C3111" s="22"/>
      <c r="D3111" s="10"/>
      <c r="E3111" s="11"/>
      <c r="F3111" s="23"/>
      <c r="G3111" s="23"/>
      <c r="H3111" s="12"/>
      <c r="I3111" s="12"/>
      <c r="J3111" s="13"/>
      <c r="K3111" s="14"/>
      <c r="L3111" s="15"/>
      <c r="M3111" s="16"/>
      <c r="N3111" s="16"/>
      <c r="O3111" s="12"/>
      <c r="P3111" s="12"/>
      <c r="Q3111" s="12"/>
      <c r="R3111" s="18" t="b">
        <v>0</v>
      </c>
      <c r="S3111" s="18" t="b">
        <v>0</v>
      </c>
      <c r="T3111" s="18" t="b">
        <v>0</v>
      </c>
      <c r="U3111" s="18" t="b">
        <v>0</v>
      </c>
    </row>
    <row r="3112" spans="1:21" ht="12.75">
      <c r="A3112" s="8"/>
      <c r="B3112" s="19"/>
      <c r="C3112" s="22"/>
      <c r="D3112" s="10"/>
      <c r="E3112" s="11"/>
      <c r="F3112" s="23"/>
      <c r="G3112" s="23"/>
      <c r="H3112" s="12"/>
      <c r="I3112" s="12"/>
      <c r="J3112" s="13"/>
      <c r="K3112" s="14"/>
      <c r="L3112" s="15"/>
      <c r="M3112" s="16"/>
      <c r="N3112" s="16"/>
      <c r="O3112" s="12"/>
      <c r="P3112" s="12"/>
      <c r="Q3112" s="12"/>
      <c r="R3112" s="18" t="b">
        <v>0</v>
      </c>
      <c r="S3112" s="18" t="b">
        <v>0</v>
      </c>
      <c r="T3112" s="18" t="b">
        <v>0</v>
      </c>
      <c r="U3112" s="18" t="b">
        <v>0</v>
      </c>
    </row>
    <row r="3113" spans="1:21" ht="12.75">
      <c r="A3113" s="8"/>
      <c r="B3113" s="19"/>
      <c r="C3113" s="22"/>
      <c r="D3113" s="10"/>
      <c r="E3113" s="11"/>
      <c r="F3113" s="23"/>
      <c r="G3113" s="23"/>
      <c r="H3113" s="12"/>
      <c r="I3113" s="12"/>
      <c r="J3113" s="13"/>
      <c r="K3113" s="14"/>
      <c r="L3113" s="15"/>
      <c r="M3113" s="16"/>
      <c r="N3113" s="16"/>
      <c r="O3113" s="12"/>
      <c r="P3113" s="12"/>
      <c r="Q3113" s="12"/>
      <c r="R3113" s="18" t="b">
        <v>0</v>
      </c>
      <c r="S3113" s="18" t="b">
        <v>0</v>
      </c>
      <c r="T3113" s="18" t="b">
        <v>0</v>
      </c>
      <c r="U3113" s="18" t="b">
        <v>0</v>
      </c>
    </row>
    <row r="3114" spans="1:21" ht="12.75">
      <c r="A3114" s="8"/>
      <c r="B3114" s="19"/>
      <c r="C3114" s="22"/>
      <c r="D3114" s="10"/>
      <c r="E3114" s="11"/>
      <c r="F3114" s="23"/>
      <c r="G3114" s="23"/>
      <c r="H3114" s="12"/>
      <c r="I3114" s="12"/>
      <c r="J3114" s="13"/>
      <c r="K3114" s="14"/>
      <c r="L3114" s="15"/>
      <c r="M3114" s="16"/>
      <c r="N3114" s="16"/>
      <c r="O3114" s="12"/>
      <c r="P3114" s="12"/>
      <c r="Q3114" s="12"/>
      <c r="R3114" s="18" t="b">
        <v>0</v>
      </c>
      <c r="S3114" s="18" t="b">
        <v>0</v>
      </c>
      <c r="T3114" s="18" t="b">
        <v>0</v>
      </c>
      <c r="U3114" s="18" t="b">
        <v>0</v>
      </c>
    </row>
    <row r="3115" spans="1:21" ht="12.75">
      <c r="A3115" s="8"/>
      <c r="B3115" s="19"/>
      <c r="C3115" s="22"/>
      <c r="D3115" s="10"/>
      <c r="E3115" s="11"/>
      <c r="F3115" s="23"/>
      <c r="G3115" s="23"/>
      <c r="H3115" s="12"/>
      <c r="I3115" s="12"/>
      <c r="J3115" s="13"/>
      <c r="K3115" s="14"/>
      <c r="L3115" s="15"/>
      <c r="M3115" s="16"/>
      <c r="N3115" s="16"/>
      <c r="O3115" s="12"/>
      <c r="P3115" s="12"/>
      <c r="Q3115" s="12"/>
      <c r="R3115" s="18" t="b">
        <v>0</v>
      </c>
      <c r="S3115" s="18" t="b">
        <v>0</v>
      </c>
      <c r="T3115" s="18" t="b">
        <v>0</v>
      </c>
      <c r="U3115" s="18" t="b">
        <v>0</v>
      </c>
    </row>
    <row r="3116" spans="1:21" ht="12.75">
      <c r="A3116" s="8"/>
      <c r="B3116" s="19"/>
      <c r="C3116" s="22"/>
      <c r="D3116" s="10"/>
      <c r="E3116" s="11"/>
      <c r="F3116" s="23"/>
      <c r="G3116" s="23"/>
      <c r="H3116" s="12"/>
      <c r="I3116" s="12"/>
      <c r="J3116" s="13"/>
      <c r="K3116" s="14"/>
      <c r="L3116" s="15"/>
      <c r="M3116" s="16"/>
      <c r="N3116" s="16"/>
      <c r="O3116" s="12"/>
      <c r="P3116" s="12"/>
      <c r="Q3116" s="12"/>
      <c r="R3116" s="18" t="b">
        <v>0</v>
      </c>
      <c r="S3116" s="18" t="b">
        <v>0</v>
      </c>
      <c r="T3116" s="18" t="b">
        <v>0</v>
      </c>
      <c r="U3116" s="18" t="b">
        <v>0</v>
      </c>
    </row>
    <row r="3117" spans="1:21" ht="12.75">
      <c r="A3117" s="8"/>
      <c r="B3117" s="19"/>
      <c r="C3117" s="22"/>
      <c r="D3117" s="10"/>
      <c r="E3117" s="11"/>
      <c r="F3117" s="23"/>
      <c r="G3117" s="23"/>
      <c r="H3117" s="12"/>
      <c r="I3117" s="12"/>
      <c r="J3117" s="13"/>
      <c r="K3117" s="14"/>
      <c r="L3117" s="15"/>
      <c r="M3117" s="16"/>
      <c r="N3117" s="16"/>
      <c r="O3117" s="12"/>
      <c r="P3117" s="12"/>
      <c r="Q3117" s="12"/>
      <c r="R3117" s="18" t="b">
        <v>0</v>
      </c>
      <c r="S3117" s="18" t="b">
        <v>0</v>
      </c>
      <c r="T3117" s="18" t="b">
        <v>0</v>
      </c>
      <c r="U3117" s="18" t="b">
        <v>0</v>
      </c>
    </row>
    <row r="3118" spans="1:21" ht="12.75">
      <c r="A3118" s="8"/>
      <c r="B3118" s="19"/>
      <c r="C3118" s="22"/>
      <c r="D3118" s="10"/>
      <c r="E3118" s="11"/>
      <c r="F3118" s="23"/>
      <c r="G3118" s="23"/>
      <c r="H3118" s="12"/>
      <c r="I3118" s="12"/>
      <c r="J3118" s="13"/>
      <c r="K3118" s="14"/>
      <c r="L3118" s="15"/>
      <c r="M3118" s="16"/>
      <c r="N3118" s="16"/>
      <c r="O3118" s="12"/>
      <c r="P3118" s="12"/>
      <c r="Q3118" s="12"/>
      <c r="R3118" s="18" t="b">
        <v>0</v>
      </c>
      <c r="S3118" s="18" t="b">
        <v>0</v>
      </c>
      <c r="T3118" s="18" t="b">
        <v>0</v>
      </c>
      <c r="U3118" s="18" t="b">
        <v>0</v>
      </c>
    </row>
    <row r="3119" spans="1:21" ht="12.75">
      <c r="A3119" s="8"/>
      <c r="B3119" s="19"/>
      <c r="C3119" s="22"/>
      <c r="D3119" s="10"/>
      <c r="E3119" s="11"/>
      <c r="F3119" s="23"/>
      <c r="G3119" s="23"/>
      <c r="H3119" s="12"/>
      <c r="I3119" s="12"/>
      <c r="J3119" s="13"/>
      <c r="K3119" s="14"/>
      <c r="L3119" s="15"/>
      <c r="M3119" s="16"/>
      <c r="N3119" s="16"/>
      <c r="O3119" s="12"/>
      <c r="P3119" s="12"/>
      <c r="Q3119" s="12"/>
      <c r="R3119" s="18" t="b">
        <v>0</v>
      </c>
      <c r="S3119" s="18" t="b">
        <v>0</v>
      </c>
      <c r="T3119" s="18" t="b">
        <v>0</v>
      </c>
      <c r="U3119" s="18" t="b">
        <v>0</v>
      </c>
    </row>
    <row r="3120" spans="1:21" ht="12.75">
      <c r="A3120" s="8"/>
      <c r="B3120" s="19"/>
      <c r="C3120" s="22"/>
      <c r="D3120" s="10"/>
      <c r="E3120" s="11"/>
      <c r="F3120" s="23"/>
      <c r="G3120" s="23"/>
      <c r="H3120" s="12"/>
      <c r="I3120" s="12"/>
      <c r="J3120" s="13"/>
      <c r="K3120" s="14"/>
      <c r="L3120" s="15"/>
      <c r="M3120" s="16"/>
      <c r="N3120" s="16"/>
      <c r="O3120" s="12"/>
      <c r="P3120" s="12"/>
      <c r="Q3120" s="12"/>
      <c r="R3120" s="18" t="b">
        <v>0</v>
      </c>
      <c r="S3120" s="18" t="b">
        <v>0</v>
      </c>
      <c r="T3120" s="18" t="b">
        <v>0</v>
      </c>
      <c r="U3120" s="18" t="b">
        <v>0</v>
      </c>
    </row>
    <row r="3121" spans="1:21" ht="12.75">
      <c r="A3121" s="8"/>
      <c r="B3121" s="19"/>
      <c r="C3121" s="22"/>
      <c r="D3121" s="10"/>
      <c r="E3121" s="11"/>
      <c r="F3121" s="23"/>
      <c r="G3121" s="23"/>
      <c r="H3121" s="12"/>
      <c r="I3121" s="12"/>
      <c r="J3121" s="13"/>
      <c r="K3121" s="14"/>
      <c r="L3121" s="15"/>
      <c r="M3121" s="16"/>
      <c r="N3121" s="16"/>
      <c r="O3121" s="12"/>
      <c r="P3121" s="12"/>
      <c r="Q3121" s="12"/>
      <c r="R3121" s="18" t="b">
        <v>0</v>
      </c>
      <c r="S3121" s="18" t="b">
        <v>0</v>
      </c>
      <c r="T3121" s="18" t="b">
        <v>0</v>
      </c>
      <c r="U3121" s="18" t="b">
        <v>0</v>
      </c>
    </row>
    <row r="3122" spans="1:21" ht="12.75">
      <c r="A3122" s="8"/>
      <c r="B3122" s="19"/>
      <c r="C3122" s="22"/>
      <c r="D3122" s="10"/>
      <c r="E3122" s="11"/>
      <c r="F3122" s="23"/>
      <c r="G3122" s="23"/>
      <c r="H3122" s="12"/>
      <c r="I3122" s="12"/>
      <c r="J3122" s="13"/>
      <c r="K3122" s="14"/>
      <c r="L3122" s="15"/>
      <c r="M3122" s="16"/>
      <c r="N3122" s="16"/>
      <c r="O3122" s="12"/>
      <c r="P3122" s="12"/>
      <c r="Q3122" s="12"/>
      <c r="R3122" s="18" t="b">
        <v>0</v>
      </c>
      <c r="S3122" s="18" t="b">
        <v>0</v>
      </c>
      <c r="T3122" s="18" t="b">
        <v>0</v>
      </c>
      <c r="U3122" s="18" t="b">
        <v>0</v>
      </c>
    </row>
    <row r="3123" spans="1:21" ht="12.75">
      <c r="A3123" s="8"/>
      <c r="B3123" s="19"/>
      <c r="C3123" s="22"/>
      <c r="D3123" s="10"/>
      <c r="E3123" s="11"/>
      <c r="F3123" s="23"/>
      <c r="G3123" s="23"/>
      <c r="H3123" s="12"/>
      <c r="I3123" s="12"/>
      <c r="J3123" s="13"/>
      <c r="K3123" s="14"/>
      <c r="L3123" s="15"/>
      <c r="M3123" s="16"/>
      <c r="N3123" s="16"/>
      <c r="O3123" s="12"/>
      <c r="P3123" s="12"/>
      <c r="Q3123" s="12"/>
      <c r="R3123" s="18" t="b">
        <v>0</v>
      </c>
      <c r="S3123" s="18" t="b">
        <v>0</v>
      </c>
      <c r="T3123" s="18" t="b">
        <v>0</v>
      </c>
      <c r="U3123" s="18" t="b">
        <v>0</v>
      </c>
    </row>
    <row r="3124" spans="1:21" ht="12.75">
      <c r="A3124" s="8"/>
      <c r="B3124" s="19"/>
      <c r="C3124" s="22"/>
      <c r="D3124" s="10"/>
      <c r="E3124" s="11"/>
      <c r="F3124" s="23"/>
      <c r="G3124" s="23"/>
      <c r="H3124" s="12"/>
      <c r="I3124" s="12"/>
      <c r="J3124" s="13"/>
      <c r="K3124" s="14"/>
      <c r="L3124" s="15"/>
      <c r="M3124" s="16"/>
      <c r="N3124" s="16"/>
      <c r="O3124" s="12"/>
      <c r="P3124" s="12"/>
      <c r="Q3124" s="12"/>
      <c r="R3124" s="18" t="b">
        <v>0</v>
      </c>
      <c r="S3124" s="18" t="b">
        <v>0</v>
      </c>
      <c r="T3124" s="18" t="b">
        <v>0</v>
      </c>
      <c r="U3124" s="18" t="b">
        <v>0</v>
      </c>
    </row>
    <row r="3125" spans="1:21" ht="12.75">
      <c r="A3125" s="8"/>
      <c r="B3125" s="19"/>
      <c r="C3125" s="22"/>
      <c r="D3125" s="10"/>
      <c r="E3125" s="11"/>
      <c r="F3125" s="23"/>
      <c r="G3125" s="23"/>
      <c r="H3125" s="12"/>
      <c r="I3125" s="12"/>
      <c r="J3125" s="13"/>
      <c r="K3125" s="14"/>
      <c r="L3125" s="15"/>
      <c r="M3125" s="16"/>
      <c r="N3125" s="16"/>
      <c r="O3125" s="12"/>
      <c r="P3125" s="12"/>
      <c r="Q3125" s="12"/>
      <c r="R3125" s="18" t="b">
        <v>0</v>
      </c>
      <c r="S3125" s="18" t="b">
        <v>0</v>
      </c>
      <c r="T3125" s="18" t="b">
        <v>0</v>
      </c>
      <c r="U3125" s="18" t="b">
        <v>0</v>
      </c>
    </row>
    <row r="3126" spans="1:21" ht="12.75">
      <c r="A3126" s="8"/>
      <c r="B3126" s="19"/>
      <c r="C3126" s="22"/>
      <c r="D3126" s="10"/>
      <c r="E3126" s="11"/>
      <c r="F3126" s="23"/>
      <c r="G3126" s="23"/>
      <c r="H3126" s="12"/>
      <c r="I3126" s="12"/>
      <c r="J3126" s="13"/>
      <c r="K3126" s="14"/>
      <c r="L3126" s="15"/>
      <c r="M3126" s="16"/>
      <c r="N3126" s="16"/>
      <c r="O3126" s="12"/>
      <c r="P3126" s="12"/>
      <c r="Q3126" s="12"/>
      <c r="R3126" s="18" t="b">
        <v>0</v>
      </c>
      <c r="S3126" s="18" t="b">
        <v>0</v>
      </c>
      <c r="T3126" s="18" t="b">
        <v>0</v>
      </c>
      <c r="U3126" s="18" t="b">
        <v>0</v>
      </c>
    </row>
    <row r="3127" spans="1:21" ht="12.75">
      <c r="A3127" s="8"/>
      <c r="B3127" s="19"/>
      <c r="C3127" s="22"/>
      <c r="D3127" s="10"/>
      <c r="E3127" s="11"/>
      <c r="F3127" s="23"/>
      <c r="G3127" s="23"/>
      <c r="H3127" s="12"/>
      <c r="I3127" s="12"/>
      <c r="J3127" s="13"/>
      <c r="K3127" s="14"/>
      <c r="L3127" s="15"/>
      <c r="M3127" s="16"/>
      <c r="N3127" s="16"/>
      <c r="O3127" s="12"/>
      <c r="P3127" s="12"/>
      <c r="Q3127" s="12"/>
      <c r="R3127" s="18" t="b">
        <v>0</v>
      </c>
      <c r="S3127" s="18" t="b">
        <v>0</v>
      </c>
      <c r="T3127" s="18" t="b">
        <v>0</v>
      </c>
      <c r="U3127" s="18" t="b">
        <v>0</v>
      </c>
    </row>
    <row r="3128" spans="1:21" ht="12.75">
      <c r="A3128" s="8"/>
      <c r="B3128" s="19"/>
      <c r="C3128" s="22"/>
      <c r="D3128" s="10"/>
      <c r="E3128" s="11"/>
      <c r="F3128" s="23"/>
      <c r="G3128" s="23"/>
      <c r="H3128" s="12"/>
      <c r="I3128" s="12"/>
      <c r="J3128" s="13"/>
      <c r="K3128" s="14"/>
      <c r="L3128" s="15"/>
      <c r="M3128" s="16"/>
      <c r="N3128" s="16"/>
      <c r="O3128" s="12"/>
      <c r="P3128" s="12"/>
      <c r="Q3128" s="12"/>
      <c r="R3128" s="18" t="b">
        <v>0</v>
      </c>
      <c r="S3128" s="18" t="b">
        <v>0</v>
      </c>
      <c r="T3128" s="18" t="b">
        <v>0</v>
      </c>
      <c r="U3128" s="18" t="b">
        <v>0</v>
      </c>
    </row>
    <row r="3129" spans="1:21" ht="12.75">
      <c r="A3129" s="8"/>
      <c r="B3129" s="19"/>
      <c r="C3129" s="22"/>
      <c r="D3129" s="10"/>
      <c r="E3129" s="11"/>
      <c r="F3129" s="23"/>
      <c r="G3129" s="23"/>
      <c r="H3129" s="12"/>
      <c r="I3129" s="12"/>
      <c r="J3129" s="13"/>
      <c r="K3129" s="14"/>
      <c r="L3129" s="15"/>
      <c r="M3129" s="16"/>
      <c r="N3129" s="16"/>
      <c r="O3129" s="12"/>
      <c r="P3129" s="12"/>
      <c r="Q3129" s="12"/>
      <c r="R3129" s="18" t="b">
        <v>0</v>
      </c>
      <c r="S3129" s="18" t="b">
        <v>0</v>
      </c>
      <c r="T3129" s="18" t="b">
        <v>0</v>
      </c>
      <c r="U3129" s="18" t="b">
        <v>0</v>
      </c>
    </row>
    <row r="3130" spans="1:21" ht="12.75">
      <c r="A3130" s="8"/>
      <c r="B3130" s="19"/>
      <c r="C3130" s="22"/>
      <c r="D3130" s="10"/>
      <c r="E3130" s="11"/>
      <c r="F3130" s="23"/>
      <c r="G3130" s="23"/>
      <c r="H3130" s="12"/>
      <c r="I3130" s="12"/>
      <c r="J3130" s="13"/>
      <c r="K3130" s="14"/>
      <c r="L3130" s="15"/>
      <c r="M3130" s="16"/>
      <c r="N3130" s="16"/>
      <c r="O3130" s="12"/>
      <c r="P3130" s="12"/>
      <c r="Q3130" s="12"/>
      <c r="R3130" s="18" t="b">
        <v>0</v>
      </c>
      <c r="S3130" s="18" t="b">
        <v>0</v>
      </c>
      <c r="T3130" s="18" t="b">
        <v>0</v>
      </c>
      <c r="U3130" s="18" t="b">
        <v>0</v>
      </c>
    </row>
    <row r="3131" spans="1:21" ht="12.75">
      <c r="A3131" s="8"/>
      <c r="B3131" s="19"/>
      <c r="C3131" s="22"/>
      <c r="D3131" s="10"/>
      <c r="E3131" s="11"/>
      <c r="F3131" s="23"/>
      <c r="G3131" s="23"/>
      <c r="H3131" s="12"/>
      <c r="I3131" s="12"/>
      <c r="J3131" s="13"/>
      <c r="K3131" s="14"/>
      <c r="L3131" s="15"/>
      <c r="M3131" s="16"/>
      <c r="N3131" s="16"/>
      <c r="O3131" s="12"/>
      <c r="P3131" s="12"/>
      <c r="Q3131" s="12"/>
      <c r="R3131" s="18" t="b">
        <v>0</v>
      </c>
      <c r="S3131" s="18" t="b">
        <v>0</v>
      </c>
      <c r="T3131" s="18" t="b">
        <v>0</v>
      </c>
      <c r="U3131" s="18" t="b">
        <v>0</v>
      </c>
    </row>
    <row r="3132" spans="1:21" ht="12.75">
      <c r="A3132" s="8"/>
      <c r="B3132" s="19"/>
      <c r="C3132" s="22"/>
      <c r="D3132" s="10"/>
      <c r="E3132" s="11"/>
      <c r="F3132" s="23"/>
      <c r="G3132" s="23"/>
      <c r="H3132" s="12"/>
      <c r="I3132" s="12"/>
      <c r="J3132" s="13"/>
      <c r="K3132" s="14"/>
      <c r="L3132" s="15"/>
      <c r="M3132" s="16"/>
      <c r="N3132" s="16"/>
      <c r="O3132" s="12"/>
      <c r="P3132" s="12"/>
      <c r="Q3132" s="12"/>
      <c r="R3132" s="18" t="b">
        <v>0</v>
      </c>
      <c r="S3132" s="18" t="b">
        <v>0</v>
      </c>
      <c r="T3132" s="18" t="b">
        <v>0</v>
      </c>
      <c r="U3132" s="18" t="b">
        <v>0</v>
      </c>
    </row>
    <row r="3133" spans="1:21" ht="12.75">
      <c r="A3133" s="8"/>
      <c r="B3133" s="19"/>
      <c r="C3133" s="22"/>
      <c r="D3133" s="10"/>
      <c r="E3133" s="11"/>
      <c r="F3133" s="23"/>
      <c r="G3133" s="23"/>
      <c r="H3133" s="12"/>
      <c r="I3133" s="12"/>
      <c r="J3133" s="13"/>
      <c r="K3133" s="14"/>
      <c r="L3133" s="15"/>
      <c r="M3133" s="16"/>
      <c r="N3133" s="16"/>
      <c r="O3133" s="12"/>
      <c r="P3133" s="12"/>
      <c r="Q3133" s="12"/>
      <c r="R3133" s="18" t="b">
        <v>0</v>
      </c>
      <c r="S3133" s="18" t="b">
        <v>0</v>
      </c>
      <c r="T3133" s="18" t="b">
        <v>0</v>
      </c>
      <c r="U3133" s="18" t="b">
        <v>0</v>
      </c>
    </row>
    <row r="3134" spans="1:21" ht="12.75">
      <c r="A3134" s="8"/>
      <c r="B3134" s="19"/>
      <c r="C3134" s="22"/>
      <c r="D3134" s="10"/>
      <c r="E3134" s="11"/>
      <c r="F3134" s="23"/>
      <c r="G3134" s="23"/>
      <c r="H3134" s="12"/>
      <c r="I3134" s="12"/>
      <c r="J3134" s="13"/>
      <c r="K3134" s="14"/>
      <c r="L3134" s="15"/>
      <c r="M3134" s="16"/>
      <c r="N3134" s="16"/>
      <c r="O3134" s="12"/>
      <c r="P3134" s="12"/>
      <c r="Q3134" s="12"/>
      <c r="R3134" s="18" t="b">
        <v>0</v>
      </c>
      <c r="S3134" s="18" t="b">
        <v>0</v>
      </c>
      <c r="T3134" s="18" t="b">
        <v>0</v>
      </c>
      <c r="U3134" s="18" t="b">
        <v>0</v>
      </c>
    </row>
    <row r="3135" spans="1:21" ht="12.75">
      <c r="A3135" s="8"/>
      <c r="B3135" s="19"/>
      <c r="C3135" s="22"/>
      <c r="D3135" s="10"/>
      <c r="E3135" s="11"/>
      <c r="F3135" s="23"/>
      <c r="G3135" s="23"/>
      <c r="H3135" s="12"/>
      <c r="I3135" s="12"/>
      <c r="J3135" s="13"/>
      <c r="K3135" s="14"/>
      <c r="L3135" s="15"/>
      <c r="M3135" s="16"/>
      <c r="N3135" s="16"/>
      <c r="O3135" s="12"/>
      <c r="P3135" s="12"/>
      <c r="Q3135" s="12"/>
      <c r="R3135" s="18" t="b">
        <v>0</v>
      </c>
      <c r="S3135" s="18" t="b">
        <v>0</v>
      </c>
      <c r="T3135" s="18" t="b">
        <v>0</v>
      </c>
      <c r="U3135" s="18" t="b">
        <v>0</v>
      </c>
    </row>
    <row r="3136" spans="1:21" ht="12.75">
      <c r="A3136" s="8"/>
      <c r="B3136" s="19"/>
      <c r="C3136" s="22"/>
      <c r="D3136" s="10"/>
      <c r="E3136" s="11"/>
      <c r="F3136" s="23"/>
      <c r="G3136" s="23"/>
      <c r="H3136" s="12"/>
      <c r="I3136" s="12"/>
      <c r="J3136" s="13"/>
      <c r="K3136" s="14"/>
      <c r="L3136" s="15"/>
      <c r="M3136" s="16"/>
      <c r="N3136" s="16"/>
      <c r="O3136" s="12"/>
      <c r="P3136" s="12"/>
      <c r="Q3136" s="12"/>
      <c r="R3136" s="18" t="b">
        <v>0</v>
      </c>
      <c r="S3136" s="18" t="b">
        <v>0</v>
      </c>
      <c r="T3136" s="18" t="b">
        <v>0</v>
      </c>
      <c r="U3136" s="18" t="b">
        <v>0</v>
      </c>
    </row>
    <row r="3137" spans="1:21" ht="12.75">
      <c r="A3137" s="8"/>
      <c r="B3137" s="19"/>
      <c r="C3137" s="22"/>
      <c r="D3137" s="10"/>
      <c r="E3137" s="11"/>
      <c r="F3137" s="23"/>
      <c r="G3137" s="23"/>
      <c r="H3137" s="12"/>
      <c r="I3137" s="12"/>
      <c r="J3137" s="13"/>
      <c r="K3137" s="14"/>
      <c r="L3137" s="15"/>
      <c r="M3137" s="16"/>
      <c r="N3137" s="16"/>
      <c r="O3137" s="12"/>
      <c r="P3137" s="12"/>
      <c r="Q3137" s="12"/>
      <c r="R3137" s="18" t="b">
        <v>0</v>
      </c>
      <c r="S3137" s="18" t="b">
        <v>0</v>
      </c>
      <c r="T3137" s="18" t="b">
        <v>0</v>
      </c>
      <c r="U3137" s="18" t="b">
        <v>0</v>
      </c>
    </row>
    <row r="3138" spans="1:21" ht="12.75">
      <c r="A3138" s="8"/>
      <c r="B3138" s="19"/>
      <c r="C3138" s="22"/>
      <c r="D3138" s="10"/>
      <c r="E3138" s="11"/>
      <c r="F3138" s="23"/>
      <c r="G3138" s="23"/>
      <c r="H3138" s="12"/>
      <c r="I3138" s="12"/>
      <c r="J3138" s="13"/>
      <c r="K3138" s="14"/>
      <c r="L3138" s="15"/>
      <c r="M3138" s="16"/>
      <c r="N3138" s="16"/>
      <c r="O3138" s="12"/>
      <c r="P3138" s="12"/>
      <c r="Q3138" s="12"/>
      <c r="R3138" s="18" t="b">
        <v>0</v>
      </c>
      <c r="S3138" s="18" t="b">
        <v>0</v>
      </c>
      <c r="T3138" s="18" t="b">
        <v>0</v>
      </c>
      <c r="U3138" s="18" t="b">
        <v>0</v>
      </c>
    </row>
    <row r="3139" spans="1:21" ht="12.75">
      <c r="A3139" s="8"/>
      <c r="B3139" s="19"/>
      <c r="C3139" s="22"/>
      <c r="D3139" s="10"/>
      <c r="E3139" s="11"/>
      <c r="F3139" s="23"/>
      <c r="G3139" s="23"/>
      <c r="H3139" s="12"/>
      <c r="I3139" s="12"/>
      <c r="J3139" s="13"/>
      <c r="K3139" s="14"/>
      <c r="L3139" s="15"/>
      <c r="M3139" s="16"/>
      <c r="N3139" s="16"/>
      <c r="O3139" s="12"/>
      <c r="P3139" s="12"/>
      <c r="Q3139" s="12"/>
      <c r="R3139" s="18" t="b">
        <v>0</v>
      </c>
      <c r="S3139" s="18" t="b">
        <v>0</v>
      </c>
      <c r="T3139" s="18" t="b">
        <v>0</v>
      </c>
      <c r="U3139" s="18" t="b">
        <v>0</v>
      </c>
    </row>
    <row r="3140" spans="1:21" ht="12.75">
      <c r="A3140" s="8"/>
      <c r="B3140" s="19"/>
      <c r="C3140" s="22"/>
      <c r="D3140" s="10"/>
      <c r="E3140" s="11"/>
      <c r="F3140" s="23"/>
      <c r="G3140" s="23"/>
      <c r="H3140" s="12"/>
      <c r="I3140" s="12"/>
      <c r="J3140" s="13"/>
      <c r="K3140" s="14"/>
      <c r="L3140" s="15"/>
      <c r="M3140" s="16"/>
      <c r="N3140" s="16"/>
      <c r="O3140" s="12"/>
      <c r="P3140" s="12"/>
      <c r="Q3140" s="12"/>
      <c r="R3140" s="18" t="b">
        <v>0</v>
      </c>
      <c r="S3140" s="18" t="b">
        <v>0</v>
      </c>
      <c r="T3140" s="18" t="b">
        <v>0</v>
      </c>
      <c r="U3140" s="18" t="b">
        <v>0</v>
      </c>
    </row>
    <row r="3141" spans="1:21" ht="12.75">
      <c r="A3141" s="8"/>
      <c r="B3141" s="19"/>
      <c r="C3141" s="22"/>
      <c r="D3141" s="10"/>
      <c r="E3141" s="11"/>
      <c r="F3141" s="23"/>
      <c r="G3141" s="23"/>
      <c r="H3141" s="12"/>
      <c r="I3141" s="12"/>
      <c r="J3141" s="13"/>
      <c r="K3141" s="14"/>
      <c r="L3141" s="15"/>
      <c r="M3141" s="16"/>
      <c r="N3141" s="16"/>
      <c r="O3141" s="12"/>
      <c r="P3141" s="12"/>
      <c r="Q3141" s="12"/>
      <c r="R3141" s="18" t="b">
        <v>0</v>
      </c>
      <c r="S3141" s="18" t="b">
        <v>0</v>
      </c>
      <c r="T3141" s="18" t="b">
        <v>0</v>
      </c>
      <c r="U3141" s="18" t="b">
        <v>0</v>
      </c>
    </row>
    <row r="3142" spans="1:21" ht="12.75">
      <c r="A3142" s="8"/>
      <c r="B3142" s="19"/>
      <c r="C3142" s="22"/>
      <c r="D3142" s="10"/>
      <c r="E3142" s="11"/>
      <c r="F3142" s="23"/>
      <c r="G3142" s="23"/>
      <c r="H3142" s="12"/>
      <c r="I3142" s="12"/>
      <c r="J3142" s="13"/>
      <c r="K3142" s="14"/>
      <c r="L3142" s="15"/>
      <c r="M3142" s="16"/>
      <c r="N3142" s="16"/>
      <c r="O3142" s="12"/>
      <c r="P3142" s="12"/>
      <c r="Q3142" s="12"/>
      <c r="R3142" s="18" t="b">
        <v>0</v>
      </c>
      <c r="S3142" s="18" t="b">
        <v>0</v>
      </c>
      <c r="T3142" s="18" t="b">
        <v>0</v>
      </c>
      <c r="U3142" s="18" t="b">
        <v>0</v>
      </c>
    </row>
    <row r="3143" spans="1:21" ht="12.75">
      <c r="A3143" s="8"/>
      <c r="B3143" s="19"/>
      <c r="C3143" s="22"/>
      <c r="D3143" s="10"/>
      <c r="E3143" s="11"/>
      <c r="F3143" s="23"/>
      <c r="G3143" s="23"/>
      <c r="H3143" s="12"/>
      <c r="I3143" s="12"/>
      <c r="J3143" s="13"/>
      <c r="K3143" s="14"/>
      <c r="L3143" s="15"/>
      <c r="M3143" s="16"/>
      <c r="N3143" s="16"/>
      <c r="O3143" s="12"/>
      <c r="P3143" s="12"/>
      <c r="Q3143" s="12"/>
      <c r="R3143" s="18" t="b">
        <v>0</v>
      </c>
      <c r="S3143" s="18" t="b">
        <v>0</v>
      </c>
      <c r="T3143" s="18" t="b">
        <v>0</v>
      </c>
      <c r="U3143" s="18" t="b">
        <v>0</v>
      </c>
    </row>
    <row r="3144" spans="1:21" ht="12.75">
      <c r="A3144" s="8"/>
      <c r="B3144" s="19"/>
      <c r="C3144" s="22"/>
      <c r="D3144" s="10"/>
      <c r="E3144" s="11"/>
      <c r="F3144" s="23"/>
      <c r="G3144" s="23"/>
      <c r="H3144" s="12"/>
      <c r="I3144" s="12"/>
      <c r="J3144" s="13"/>
      <c r="K3144" s="14"/>
      <c r="L3144" s="15"/>
      <c r="M3144" s="16"/>
      <c r="N3144" s="16"/>
      <c r="O3144" s="12"/>
      <c r="P3144" s="12"/>
      <c r="Q3144" s="12"/>
      <c r="R3144" s="18" t="b">
        <v>0</v>
      </c>
      <c r="S3144" s="18" t="b">
        <v>0</v>
      </c>
      <c r="T3144" s="18" t="b">
        <v>0</v>
      </c>
      <c r="U3144" s="18" t="b">
        <v>0</v>
      </c>
    </row>
    <row r="3145" spans="1:21" ht="12.75">
      <c r="A3145" s="8"/>
      <c r="B3145" s="19"/>
      <c r="C3145" s="22"/>
      <c r="D3145" s="10"/>
      <c r="E3145" s="11"/>
      <c r="F3145" s="23"/>
      <c r="G3145" s="23"/>
      <c r="H3145" s="12"/>
      <c r="I3145" s="12"/>
      <c r="J3145" s="13"/>
      <c r="K3145" s="14"/>
      <c r="L3145" s="15"/>
      <c r="M3145" s="16"/>
      <c r="N3145" s="16"/>
      <c r="O3145" s="12"/>
      <c r="P3145" s="12"/>
      <c r="Q3145" s="12"/>
      <c r="R3145" s="18" t="b">
        <v>0</v>
      </c>
      <c r="S3145" s="18" t="b">
        <v>0</v>
      </c>
      <c r="T3145" s="18" t="b">
        <v>0</v>
      </c>
      <c r="U3145" s="18" t="b">
        <v>0</v>
      </c>
    </row>
    <row r="3146" spans="1:21" ht="12.75">
      <c r="A3146" s="8"/>
      <c r="B3146" s="19"/>
      <c r="C3146" s="22"/>
      <c r="D3146" s="10"/>
      <c r="E3146" s="11"/>
      <c r="F3146" s="23"/>
      <c r="G3146" s="23"/>
      <c r="H3146" s="12"/>
      <c r="I3146" s="12"/>
      <c r="J3146" s="13"/>
      <c r="K3146" s="14"/>
      <c r="L3146" s="15"/>
      <c r="M3146" s="16"/>
      <c r="N3146" s="16"/>
      <c r="O3146" s="12"/>
      <c r="P3146" s="12"/>
      <c r="Q3146" s="12"/>
      <c r="R3146" s="18" t="b">
        <v>0</v>
      </c>
      <c r="S3146" s="18" t="b">
        <v>0</v>
      </c>
      <c r="T3146" s="18" t="b">
        <v>0</v>
      </c>
      <c r="U3146" s="18" t="b">
        <v>0</v>
      </c>
    </row>
    <row r="3147" spans="1:21" ht="12.75">
      <c r="A3147" s="8"/>
      <c r="B3147" s="19"/>
      <c r="C3147" s="22"/>
      <c r="D3147" s="10"/>
      <c r="E3147" s="11"/>
      <c r="F3147" s="23"/>
      <c r="G3147" s="23"/>
      <c r="H3147" s="12"/>
      <c r="I3147" s="12"/>
      <c r="J3147" s="13"/>
      <c r="K3147" s="14"/>
      <c r="L3147" s="15"/>
      <c r="M3147" s="16"/>
      <c r="N3147" s="16"/>
      <c r="O3147" s="12"/>
      <c r="P3147" s="12"/>
      <c r="Q3147" s="12"/>
      <c r="R3147" s="18" t="b">
        <v>0</v>
      </c>
      <c r="S3147" s="18" t="b">
        <v>0</v>
      </c>
      <c r="T3147" s="18" t="b">
        <v>0</v>
      </c>
      <c r="U3147" s="18" t="b">
        <v>0</v>
      </c>
    </row>
    <row r="3148" spans="1:21" ht="12.75">
      <c r="A3148" s="8"/>
      <c r="B3148" s="19"/>
      <c r="C3148" s="22"/>
      <c r="D3148" s="10"/>
      <c r="E3148" s="11"/>
      <c r="F3148" s="23"/>
      <c r="G3148" s="23"/>
      <c r="H3148" s="12"/>
      <c r="I3148" s="12"/>
      <c r="J3148" s="13"/>
      <c r="K3148" s="14"/>
      <c r="L3148" s="15"/>
      <c r="M3148" s="16"/>
      <c r="N3148" s="16"/>
      <c r="O3148" s="12"/>
      <c r="P3148" s="12"/>
      <c r="Q3148" s="12"/>
      <c r="R3148" s="18" t="b">
        <v>0</v>
      </c>
      <c r="S3148" s="18" t="b">
        <v>0</v>
      </c>
      <c r="T3148" s="18" t="b">
        <v>0</v>
      </c>
      <c r="U3148" s="18" t="b">
        <v>0</v>
      </c>
    </row>
    <row r="3149" spans="1:21" ht="12.75">
      <c r="A3149" s="8"/>
      <c r="B3149" s="19"/>
      <c r="C3149" s="22"/>
      <c r="D3149" s="10"/>
      <c r="E3149" s="11"/>
      <c r="F3149" s="23"/>
      <c r="G3149" s="23"/>
      <c r="H3149" s="12"/>
      <c r="I3149" s="12"/>
      <c r="J3149" s="13"/>
      <c r="K3149" s="14"/>
      <c r="L3149" s="15"/>
      <c r="M3149" s="16"/>
      <c r="N3149" s="16"/>
      <c r="O3149" s="12"/>
      <c r="P3149" s="12"/>
      <c r="Q3149" s="12"/>
      <c r="R3149" s="18" t="b">
        <v>0</v>
      </c>
      <c r="S3149" s="18" t="b">
        <v>0</v>
      </c>
      <c r="T3149" s="18" t="b">
        <v>0</v>
      </c>
      <c r="U3149" s="18" t="b">
        <v>0</v>
      </c>
    </row>
    <row r="3150" spans="1:21" ht="12.75">
      <c r="A3150" s="8"/>
      <c r="B3150" s="19"/>
      <c r="C3150" s="22"/>
      <c r="D3150" s="10"/>
      <c r="E3150" s="11"/>
      <c r="F3150" s="23"/>
      <c r="G3150" s="23"/>
      <c r="H3150" s="12"/>
      <c r="I3150" s="12"/>
      <c r="J3150" s="13"/>
      <c r="K3150" s="14"/>
      <c r="L3150" s="15"/>
      <c r="M3150" s="16"/>
      <c r="N3150" s="16"/>
      <c r="O3150" s="12"/>
      <c r="P3150" s="12"/>
      <c r="Q3150" s="12"/>
      <c r="R3150" s="18" t="b">
        <v>0</v>
      </c>
      <c r="S3150" s="18" t="b">
        <v>0</v>
      </c>
      <c r="T3150" s="18" t="b">
        <v>0</v>
      </c>
      <c r="U3150" s="18" t="b">
        <v>0</v>
      </c>
    </row>
    <row r="3151" spans="1:21" ht="12.75">
      <c r="A3151" s="8"/>
      <c r="B3151" s="19"/>
      <c r="C3151" s="22"/>
      <c r="D3151" s="10"/>
      <c r="E3151" s="11"/>
      <c r="F3151" s="23"/>
      <c r="G3151" s="23"/>
      <c r="H3151" s="12"/>
      <c r="I3151" s="12"/>
      <c r="J3151" s="13"/>
      <c r="K3151" s="14"/>
      <c r="L3151" s="15"/>
      <c r="M3151" s="16"/>
      <c r="N3151" s="16"/>
      <c r="O3151" s="12"/>
      <c r="P3151" s="12"/>
      <c r="Q3151" s="12"/>
      <c r="R3151" s="18" t="b">
        <v>0</v>
      </c>
      <c r="S3151" s="18" t="b">
        <v>0</v>
      </c>
      <c r="T3151" s="18" t="b">
        <v>0</v>
      </c>
      <c r="U3151" s="18" t="b">
        <v>0</v>
      </c>
    </row>
    <row r="3152" spans="1:21" ht="12.75">
      <c r="A3152" s="8"/>
      <c r="B3152" s="19"/>
      <c r="C3152" s="22"/>
      <c r="D3152" s="10"/>
      <c r="E3152" s="11"/>
      <c r="F3152" s="23"/>
      <c r="G3152" s="23"/>
      <c r="H3152" s="12"/>
      <c r="I3152" s="12"/>
      <c r="J3152" s="13"/>
      <c r="K3152" s="14"/>
      <c r="L3152" s="15"/>
      <c r="M3152" s="16"/>
      <c r="N3152" s="16"/>
      <c r="O3152" s="12"/>
      <c r="P3152" s="12"/>
      <c r="Q3152" s="12"/>
      <c r="R3152" s="18" t="b">
        <v>0</v>
      </c>
      <c r="S3152" s="18" t="b">
        <v>0</v>
      </c>
      <c r="T3152" s="18" t="b">
        <v>0</v>
      </c>
      <c r="U3152" s="18" t="b">
        <v>0</v>
      </c>
    </row>
    <row r="3153" spans="1:21" ht="12.75">
      <c r="A3153" s="8"/>
      <c r="B3153" s="19"/>
      <c r="C3153" s="22"/>
      <c r="D3153" s="10"/>
      <c r="E3153" s="11"/>
      <c r="F3153" s="23"/>
      <c r="G3153" s="23"/>
      <c r="H3153" s="12"/>
      <c r="I3153" s="12"/>
      <c r="J3153" s="13"/>
      <c r="K3153" s="14"/>
      <c r="L3153" s="15"/>
      <c r="M3153" s="16"/>
      <c r="N3153" s="16"/>
      <c r="O3153" s="12"/>
      <c r="P3153" s="12"/>
      <c r="Q3153" s="12"/>
      <c r="R3153" s="18" t="b">
        <v>0</v>
      </c>
      <c r="S3153" s="18" t="b">
        <v>0</v>
      </c>
      <c r="T3153" s="18" t="b">
        <v>0</v>
      </c>
      <c r="U3153" s="18" t="b">
        <v>0</v>
      </c>
    </row>
    <row r="3154" spans="1:21" ht="12.75">
      <c r="A3154" s="8"/>
      <c r="B3154" s="19"/>
      <c r="C3154" s="22"/>
      <c r="D3154" s="10"/>
      <c r="E3154" s="11"/>
      <c r="F3154" s="23"/>
      <c r="G3154" s="23"/>
      <c r="H3154" s="12"/>
      <c r="I3154" s="12"/>
      <c r="J3154" s="13"/>
      <c r="K3154" s="14"/>
      <c r="L3154" s="15"/>
      <c r="M3154" s="16"/>
      <c r="N3154" s="16"/>
      <c r="O3154" s="12"/>
      <c r="P3154" s="12"/>
      <c r="Q3154" s="12"/>
      <c r="R3154" s="18" t="b">
        <v>0</v>
      </c>
      <c r="S3154" s="18" t="b">
        <v>0</v>
      </c>
      <c r="T3154" s="18" t="b">
        <v>0</v>
      </c>
      <c r="U3154" s="18" t="b">
        <v>0</v>
      </c>
    </row>
    <row r="3155" spans="1:21" ht="12.75">
      <c r="A3155" s="8"/>
      <c r="B3155" s="19"/>
      <c r="C3155" s="22"/>
      <c r="D3155" s="10"/>
      <c r="E3155" s="11"/>
      <c r="F3155" s="23"/>
      <c r="G3155" s="23"/>
      <c r="H3155" s="12"/>
      <c r="I3155" s="12"/>
      <c r="J3155" s="13"/>
      <c r="K3155" s="14"/>
      <c r="L3155" s="15"/>
      <c r="M3155" s="16"/>
      <c r="N3155" s="16"/>
      <c r="O3155" s="12"/>
      <c r="P3155" s="12"/>
      <c r="Q3155" s="12"/>
      <c r="R3155" s="18" t="b">
        <v>0</v>
      </c>
      <c r="S3155" s="18" t="b">
        <v>0</v>
      </c>
      <c r="T3155" s="18" t="b">
        <v>0</v>
      </c>
      <c r="U3155" s="18" t="b">
        <v>0</v>
      </c>
    </row>
    <row r="3156" spans="1:21" ht="12.75">
      <c r="A3156" s="8"/>
      <c r="B3156" s="19"/>
      <c r="C3156" s="22"/>
      <c r="D3156" s="10"/>
      <c r="E3156" s="11"/>
      <c r="F3156" s="23"/>
      <c r="G3156" s="23"/>
      <c r="H3156" s="12"/>
      <c r="I3156" s="12"/>
      <c r="J3156" s="13"/>
      <c r="K3156" s="14"/>
      <c r="L3156" s="15"/>
      <c r="M3156" s="16"/>
      <c r="N3156" s="16"/>
      <c r="O3156" s="12"/>
      <c r="P3156" s="12"/>
      <c r="Q3156" s="12"/>
      <c r="R3156" s="18" t="b">
        <v>0</v>
      </c>
      <c r="S3156" s="18" t="b">
        <v>0</v>
      </c>
      <c r="T3156" s="18" t="b">
        <v>0</v>
      </c>
      <c r="U3156" s="18" t="b">
        <v>0</v>
      </c>
    </row>
    <row r="3157" spans="1:21" ht="12.75">
      <c r="A3157" s="8"/>
      <c r="B3157" s="19"/>
      <c r="C3157" s="22"/>
      <c r="D3157" s="10"/>
      <c r="E3157" s="11"/>
      <c r="F3157" s="23"/>
      <c r="G3157" s="23"/>
      <c r="H3157" s="12"/>
      <c r="I3157" s="12"/>
      <c r="J3157" s="13"/>
      <c r="K3157" s="14"/>
      <c r="L3157" s="15"/>
      <c r="M3157" s="16"/>
      <c r="N3157" s="16"/>
      <c r="O3157" s="12"/>
      <c r="P3157" s="12"/>
      <c r="Q3157" s="12"/>
      <c r="R3157" s="18" t="b">
        <v>0</v>
      </c>
      <c r="S3157" s="18" t="b">
        <v>0</v>
      </c>
      <c r="T3157" s="18" t="b">
        <v>0</v>
      </c>
      <c r="U3157" s="18" t="b">
        <v>0</v>
      </c>
    </row>
    <row r="3158" spans="1:21" ht="12.75">
      <c r="A3158" s="8"/>
      <c r="B3158" s="19"/>
      <c r="C3158" s="22"/>
      <c r="D3158" s="10"/>
      <c r="E3158" s="11"/>
      <c r="F3158" s="23"/>
      <c r="G3158" s="23"/>
      <c r="H3158" s="12"/>
      <c r="I3158" s="12"/>
      <c r="J3158" s="13"/>
      <c r="K3158" s="14"/>
      <c r="L3158" s="15"/>
      <c r="M3158" s="16"/>
      <c r="N3158" s="16"/>
      <c r="O3158" s="12"/>
      <c r="P3158" s="12"/>
      <c r="Q3158" s="12"/>
      <c r="R3158" s="18" t="b">
        <v>0</v>
      </c>
      <c r="S3158" s="18" t="b">
        <v>0</v>
      </c>
      <c r="T3158" s="18" t="b">
        <v>0</v>
      </c>
      <c r="U3158" s="18" t="b">
        <v>0</v>
      </c>
    </row>
    <row r="3159" spans="1:21" ht="12.75">
      <c r="A3159" s="8"/>
      <c r="B3159" s="19"/>
      <c r="C3159" s="22"/>
      <c r="D3159" s="10"/>
      <c r="E3159" s="11"/>
      <c r="F3159" s="23"/>
      <c r="G3159" s="23"/>
      <c r="H3159" s="12"/>
      <c r="I3159" s="12"/>
      <c r="J3159" s="13"/>
      <c r="K3159" s="14"/>
      <c r="L3159" s="15"/>
      <c r="M3159" s="16"/>
      <c r="N3159" s="16"/>
      <c r="O3159" s="12"/>
      <c r="P3159" s="12"/>
      <c r="Q3159" s="12"/>
      <c r="R3159" s="18" t="b">
        <v>0</v>
      </c>
      <c r="S3159" s="18" t="b">
        <v>0</v>
      </c>
      <c r="T3159" s="18" t="b">
        <v>0</v>
      </c>
      <c r="U3159" s="18" t="b">
        <v>0</v>
      </c>
    </row>
    <row r="3160" spans="1:21" ht="12.75">
      <c r="A3160" s="8"/>
      <c r="B3160" s="19"/>
      <c r="C3160" s="22"/>
      <c r="D3160" s="10"/>
      <c r="E3160" s="11"/>
      <c r="F3160" s="23"/>
      <c r="G3160" s="23"/>
      <c r="H3160" s="12"/>
      <c r="I3160" s="12"/>
      <c r="J3160" s="13"/>
      <c r="K3160" s="14"/>
      <c r="L3160" s="15"/>
      <c r="M3160" s="16"/>
      <c r="N3160" s="16"/>
      <c r="O3160" s="12"/>
      <c r="P3160" s="12"/>
      <c r="Q3160" s="12"/>
      <c r="R3160" s="18" t="b">
        <v>0</v>
      </c>
      <c r="S3160" s="18" t="b">
        <v>0</v>
      </c>
      <c r="T3160" s="18" t="b">
        <v>0</v>
      </c>
      <c r="U3160" s="18" t="b">
        <v>0</v>
      </c>
    </row>
    <row r="3161" spans="1:21" ht="12.75">
      <c r="A3161" s="8"/>
      <c r="B3161" s="19"/>
      <c r="C3161" s="22"/>
      <c r="D3161" s="10"/>
      <c r="E3161" s="11"/>
      <c r="F3161" s="23"/>
      <c r="G3161" s="23"/>
      <c r="H3161" s="12"/>
      <c r="I3161" s="12"/>
      <c r="J3161" s="13"/>
      <c r="K3161" s="14"/>
      <c r="L3161" s="15"/>
      <c r="M3161" s="16"/>
      <c r="N3161" s="16"/>
      <c r="O3161" s="12"/>
      <c r="P3161" s="12"/>
      <c r="Q3161" s="12"/>
      <c r="R3161" s="18" t="b">
        <v>0</v>
      </c>
      <c r="S3161" s="18" t="b">
        <v>0</v>
      </c>
      <c r="T3161" s="18" t="b">
        <v>0</v>
      </c>
      <c r="U3161" s="18" t="b">
        <v>0</v>
      </c>
    </row>
    <row r="3162" spans="1:21" ht="12.75">
      <c r="A3162" s="8"/>
      <c r="B3162" s="19"/>
      <c r="C3162" s="22"/>
      <c r="D3162" s="10"/>
      <c r="E3162" s="11"/>
      <c r="F3162" s="23"/>
      <c r="G3162" s="23"/>
      <c r="H3162" s="12"/>
      <c r="I3162" s="12"/>
      <c r="J3162" s="13"/>
      <c r="K3162" s="14"/>
      <c r="L3162" s="15"/>
      <c r="M3162" s="16"/>
      <c r="N3162" s="16"/>
      <c r="O3162" s="12"/>
      <c r="P3162" s="12"/>
      <c r="Q3162" s="12"/>
      <c r="R3162" s="18" t="b">
        <v>0</v>
      </c>
      <c r="S3162" s="18" t="b">
        <v>0</v>
      </c>
      <c r="T3162" s="18" t="b">
        <v>0</v>
      </c>
      <c r="U3162" s="18" t="b">
        <v>0</v>
      </c>
    </row>
    <row r="3163" spans="1:21" ht="12.75">
      <c r="A3163" s="8"/>
      <c r="B3163" s="19"/>
      <c r="C3163" s="22"/>
      <c r="D3163" s="10"/>
      <c r="E3163" s="11"/>
      <c r="F3163" s="23"/>
      <c r="G3163" s="23"/>
      <c r="H3163" s="12"/>
      <c r="I3163" s="12"/>
      <c r="J3163" s="13"/>
      <c r="K3163" s="14"/>
      <c r="L3163" s="15"/>
      <c r="M3163" s="16"/>
      <c r="N3163" s="16"/>
      <c r="O3163" s="12"/>
      <c r="P3163" s="12"/>
      <c r="Q3163" s="12"/>
      <c r="R3163" s="18" t="b">
        <v>0</v>
      </c>
      <c r="S3163" s="18" t="b">
        <v>0</v>
      </c>
      <c r="T3163" s="18" t="b">
        <v>0</v>
      </c>
      <c r="U3163" s="18" t="b">
        <v>0</v>
      </c>
    </row>
    <row r="3164" spans="1:21" ht="12.75">
      <c r="A3164" s="8"/>
      <c r="B3164" s="19"/>
      <c r="C3164" s="22"/>
      <c r="D3164" s="10"/>
      <c r="E3164" s="11"/>
      <c r="F3164" s="23"/>
      <c r="G3164" s="23"/>
      <c r="H3164" s="12"/>
      <c r="I3164" s="12"/>
      <c r="J3164" s="13"/>
      <c r="K3164" s="14"/>
      <c r="L3164" s="15"/>
      <c r="M3164" s="16"/>
      <c r="N3164" s="16"/>
      <c r="O3164" s="12"/>
      <c r="P3164" s="12"/>
      <c r="Q3164" s="12"/>
      <c r="R3164" s="18" t="b">
        <v>0</v>
      </c>
      <c r="S3164" s="18" t="b">
        <v>0</v>
      </c>
      <c r="T3164" s="18" t="b">
        <v>0</v>
      </c>
      <c r="U3164" s="18" t="b">
        <v>0</v>
      </c>
    </row>
    <row r="3165" spans="1:21" ht="12.75">
      <c r="A3165" s="8"/>
      <c r="B3165" s="19"/>
      <c r="C3165" s="22"/>
      <c r="D3165" s="10"/>
      <c r="E3165" s="11"/>
      <c r="F3165" s="23"/>
      <c r="G3165" s="23"/>
      <c r="H3165" s="12"/>
      <c r="I3165" s="12"/>
      <c r="J3165" s="13"/>
      <c r="K3165" s="14"/>
      <c r="L3165" s="15"/>
      <c r="M3165" s="16"/>
      <c r="N3165" s="16"/>
      <c r="O3165" s="12"/>
      <c r="P3165" s="12"/>
      <c r="Q3165" s="12"/>
      <c r="R3165" s="18" t="b">
        <v>0</v>
      </c>
      <c r="S3165" s="18" t="b">
        <v>0</v>
      </c>
      <c r="T3165" s="18" t="b">
        <v>0</v>
      </c>
      <c r="U3165" s="18" t="b">
        <v>0</v>
      </c>
    </row>
    <row r="3166" spans="1:21" ht="12.75">
      <c r="A3166" s="8"/>
      <c r="B3166" s="19"/>
      <c r="C3166" s="22"/>
      <c r="D3166" s="10"/>
      <c r="E3166" s="11"/>
      <c r="F3166" s="23"/>
      <c r="G3166" s="23"/>
      <c r="H3166" s="12"/>
      <c r="I3166" s="12"/>
      <c r="J3166" s="13"/>
      <c r="K3166" s="14"/>
      <c r="L3166" s="15"/>
      <c r="M3166" s="16"/>
      <c r="N3166" s="16"/>
      <c r="O3166" s="12"/>
      <c r="P3166" s="12"/>
      <c r="Q3166" s="12"/>
      <c r="R3166" s="18" t="b">
        <v>0</v>
      </c>
      <c r="S3166" s="18" t="b">
        <v>0</v>
      </c>
      <c r="T3166" s="18" t="b">
        <v>0</v>
      </c>
      <c r="U3166" s="18" t="b">
        <v>0</v>
      </c>
    </row>
    <row r="3167" spans="1:21" ht="12.75">
      <c r="A3167" s="8"/>
      <c r="B3167" s="19"/>
      <c r="C3167" s="22"/>
      <c r="D3167" s="10"/>
      <c r="E3167" s="11"/>
      <c r="F3167" s="23"/>
      <c r="G3167" s="23"/>
      <c r="H3167" s="12"/>
      <c r="I3167" s="12"/>
      <c r="J3167" s="13"/>
      <c r="K3167" s="14"/>
      <c r="L3167" s="15"/>
      <c r="M3167" s="16"/>
      <c r="N3167" s="16"/>
      <c r="O3167" s="12"/>
      <c r="P3167" s="12"/>
      <c r="Q3167" s="12"/>
      <c r="R3167" s="18" t="b">
        <v>0</v>
      </c>
      <c r="S3167" s="18" t="b">
        <v>0</v>
      </c>
      <c r="T3167" s="18" t="b">
        <v>0</v>
      </c>
      <c r="U3167" s="18" t="b">
        <v>0</v>
      </c>
    </row>
    <row r="3168" spans="1:21" ht="12.75">
      <c r="A3168" s="8"/>
      <c r="B3168" s="19"/>
      <c r="C3168" s="22"/>
      <c r="D3168" s="10"/>
      <c r="E3168" s="11"/>
      <c r="F3168" s="23"/>
      <c r="G3168" s="23"/>
      <c r="H3168" s="12"/>
      <c r="I3168" s="12"/>
      <c r="J3168" s="13"/>
      <c r="K3168" s="14"/>
      <c r="L3168" s="15"/>
      <c r="M3168" s="16"/>
      <c r="N3168" s="16"/>
      <c r="O3168" s="12"/>
      <c r="P3168" s="12"/>
      <c r="Q3168" s="12"/>
      <c r="R3168" s="18" t="b">
        <v>0</v>
      </c>
      <c r="S3168" s="18" t="b">
        <v>0</v>
      </c>
      <c r="T3168" s="18" t="b">
        <v>0</v>
      </c>
      <c r="U3168" s="18" t="b">
        <v>0</v>
      </c>
    </row>
    <row r="3169" spans="1:21" ht="12.75">
      <c r="A3169" s="8"/>
      <c r="B3169" s="19"/>
      <c r="C3169" s="22"/>
      <c r="D3169" s="10"/>
      <c r="E3169" s="11"/>
      <c r="F3169" s="23"/>
      <c r="G3169" s="23"/>
      <c r="H3169" s="12"/>
      <c r="I3169" s="12"/>
      <c r="J3169" s="13"/>
      <c r="K3169" s="14"/>
      <c r="L3169" s="15"/>
      <c r="M3169" s="16"/>
      <c r="N3169" s="16"/>
      <c r="O3169" s="12"/>
      <c r="P3169" s="12"/>
      <c r="Q3169" s="12"/>
      <c r="R3169" s="18" t="b">
        <v>0</v>
      </c>
      <c r="S3169" s="18" t="b">
        <v>0</v>
      </c>
      <c r="T3169" s="18" t="b">
        <v>0</v>
      </c>
      <c r="U3169" s="18" t="b">
        <v>0</v>
      </c>
    </row>
    <row r="3170" spans="1:21" ht="12.75">
      <c r="A3170" s="8"/>
      <c r="B3170" s="19"/>
      <c r="C3170" s="22"/>
      <c r="D3170" s="10"/>
      <c r="E3170" s="11"/>
      <c r="F3170" s="23"/>
      <c r="G3170" s="23"/>
      <c r="H3170" s="12"/>
      <c r="I3170" s="12"/>
      <c r="J3170" s="13"/>
      <c r="K3170" s="14"/>
      <c r="L3170" s="15"/>
      <c r="M3170" s="16"/>
      <c r="N3170" s="16"/>
      <c r="O3170" s="12"/>
      <c r="P3170" s="12"/>
      <c r="Q3170" s="12"/>
      <c r="R3170" s="18" t="b">
        <v>0</v>
      </c>
      <c r="S3170" s="18" t="b">
        <v>0</v>
      </c>
      <c r="T3170" s="18" t="b">
        <v>0</v>
      </c>
      <c r="U3170" s="18" t="b">
        <v>0</v>
      </c>
    </row>
    <row r="3171" spans="1:21" ht="12.75">
      <c r="A3171" s="8"/>
      <c r="B3171" s="19"/>
      <c r="C3171" s="22"/>
      <c r="D3171" s="10"/>
      <c r="E3171" s="11"/>
      <c r="F3171" s="23"/>
      <c r="G3171" s="23"/>
      <c r="H3171" s="12"/>
      <c r="I3171" s="12"/>
      <c r="J3171" s="13"/>
      <c r="K3171" s="14"/>
      <c r="L3171" s="15"/>
      <c r="M3171" s="16"/>
      <c r="N3171" s="16"/>
      <c r="O3171" s="12"/>
      <c r="P3171" s="12"/>
      <c r="Q3171" s="12"/>
      <c r="R3171" s="18" t="b">
        <v>0</v>
      </c>
      <c r="S3171" s="18" t="b">
        <v>0</v>
      </c>
      <c r="T3171" s="18" t="b">
        <v>0</v>
      </c>
      <c r="U3171" s="18" t="b">
        <v>0</v>
      </c>
    </row>
    <row r="3172" spans="1:21" ht="12.75">
      <c r="A3172" s="8"/>
      <c r="B3172" s="19"/>
      <c r="C3172" s="22"/>
      <c r="D3172" s="10"/>
      <c r="E3172" s="11"/>
      <c r="F3172" s="23"/>
      <c r="G3172" s="23"/>
      <c r="H3172" s="12"/>
      <c r="I3172" s="12"/>
      <c r="J3172" s="13"/>
      <c r="K3172" s="14"/>
      <c r="L3172" s="15"/>
      <c r="M3172" s="16"/>
      <c r="N3172" s="16"/>
      <c r="O3172" s="12"/>
      <c r="P3172" s="12"/>
      <c r="Q3172" s="12"/>
      <c r="R3172" s="18" t="b">
        <v>0</v>
      </c>
      <c r="S3172" s="18" t="b">
        <v>0</v>
      </c>
      <c r="T3172" s="18" t="b">
        <v>0</v>
      </c>
      <c r="U3172" s="18" t="b">
        <v>0</v>
      </c>
    </row>
    <row r="3173" spans="1:21" ht="12.75">
      <c r="A3173" s="8"/>
      <c r="B3173" s="19"/>
      <c r="C3173" s="22"/>
      <c r="D3173" s="10"/>
      <c r="E3173" s="11"/>
      <c r="F3173" s="23"/>
      <c r="G3173" s="23"/>
      <c r="H3173" s="12"/>
      <c r="I3173" s="12"/>
      <c r="J3173" s="13"/>
      <c r="K3173" s="14"/>
      <c r="L3173" s="15"/>
      <c r="M3173" s="16"/>
      <c r="N3173" s="16"/>
      <c r="O3173" s="12"/>
      <c r="P3173" s="12"/>
      <c r="Q3173" s="12"/>
      <c r="R3173" s="18" t="b">
        <v>0</v>
      </c>
      <c r="S3173" s="18" t="b">
        <v>0</v>
      </c>
      <c r="T3173" s="18" t="b">
        <v>0</v>
      </c>
      <c r="U3173" s="18" t="b">
        <v>0</v>
      </c>
    </row>
    <row r="3174" spans="1:21" ht="12.75">
      <c r="A3174" s="8"/>
      <c r="B3174" s="19"/>
      <c r="C3174" s="22"/>
      <c r="D3174" s="10"/>
      <c r="E3174" s="11"/>
      <c r="F3174" s="23"/>
      <c r="G3174" s="23"/>
      <c r="H3174" s="12"/>
      <c r="I3174" s="12"/>
      <c r="J3174" s="13"/>
      <c r="K3174" s="14"/>
      <c r="L3174" s="15"/>
      <c r="M3174" s="16"/>
      <c r="N3174" s="16"/>
      <c r="O3174" s="12"/>
      <c r="P3174" s="12"/>
      <c r="Q3174" s="12"/>
      <c r="R3174" s="18" t="b">
        <v>0</v>
      </c>
      <c r="S3174" s="18" t="b">
        <v>0</v>
      </c>
      <c r="T3174" s="18" t="b">
        <v>0</v>
      </c>
      <c r="U3174" s="18" t="b">
        <v>0</v>
      </c>
    </row>
    <row r="3175" spans="1:21" ht="12.75">
      <c r="A3175" s="8"/>
      <c r="B3175" s="19"/>
      <c r="C3175" s="22"/>
      <c r="D3175" s="10"/>
      <c r="E3175" s="11"/>
      <c r="F3175" s="23"/>
      <c r="G3175" s="23"/>
      <c r="H3175" s="12"/>
      <c r="I3175" s="12"/>
      <c r="J3175" s="13"/>
      <c r="K3175" s="14"/>
      <c r="L3175" s="15"/>
      <c r="M3175" s="16"/>
      <c r="N3175" s="16"/>
      <c r="O3175" s="12"/>
      <c r="P3175" s="12"/>
      <c r="Q3175" s="12"/>
      <c r="R3175" s="18" t="b">
        <v>0</v>
      </c>
      <c r="S3175" s="18" t="b">
        <v>0</v>
      </c>
      <c r="T3175" s="18" t="b">
        <v>0</v>
      </c>
      <c r="U3175" s="18" t="b">
        <v>0</v>
      </c>
    </row>
    <row r="3176" spans="1:21" ht="12.75">
      <c r="A3176" s="8"/>
      <c r="B3176" s="19"/>
      <c r="C3176" s="22"/>
      <c r="D3176" s="10"/>
      <c r="E3176" s="11"/>
      <c r="F3176" s="23"/>
      <c r="G3176" s="23"/>
      <c r="H3176" s="12"/>
      <c r="I3176" s="12"/>
      <c r="J3176" s="13"/>
      <c r="K3176" s="14"/>
      <c r="L3176" s="15"/>
      <c r="M3176" s="16"/>
      <c r="N3176" s="16"/>
      <c r="O3176" s="12"/>
      <c r="P3176" s="12"/>
      <c r="Q3176" s="12"/>
      <c r="R3176" s="18" t="b">
        <v>0</v>
      </c>
      <c r="S3176" s="18" t="b">
        <v>0</v>
      </c>
      <c r="T3176" s="18" t="b">
        <v>0</v>
      </c>
      <c r="U3176" s="18" t="b">
        <v>0</v>
      </c>
    </row>
    <row r="3177" spans="1:21" ht="12.75">
      <c r="A3177" s="8"/>
      <c r="B3177" s="19"/>
      <c r="C3177" s="22"/>
      <c r="D3177" s="10"/>
      <c r="E3177" s="11"/>
      <c r="F3177" s="23"/>
      <c r="G3177" s="23"/>
      <c r="H3177" s="12"/>
      <c r="I3177" s="12"/>
      <c r="J3177" s="13"/>
      <c r="K3177" s="14"/>
      <c r="L3177" s="15"/>
      <c r="M3177" s="16"/>
      <c r="N3177" s="16"/>
      <c r="O3177" s="12"/>
      <c r="P3177" s="12"/>
      <c r="Q3177" s="12"/>
      <c r="R3177" s="18" t="b">
        <v>0</v>
      </c>
      <c r="S3177" s="18" t="b">
        <v>0</v>
      </c>
      <c r="T3177" s="18" t="b">
        <v>0</v>
      </c>
      <c r="U3177" s="18" t="b">
        <v>0</v>
      </c>
    </row>
    <row r="3178" spans="1:21" ht="12.75">
      <c r="A3178" s="8"/>
      <c r="B3178" s="19"/>
      <c r="C3178" s="22"/>
      <c r="D3178" s="10"/>
      <c r="E3178" s="11"/>
      <c r="F3178" s="23"/>
      <c r="G3178" s="23"/>
      <c r="H3178" s="12"/>
      <c r="I3178" s="12"/>
      <c r="J3178" s="13"/>
      <c r="K3178" s="14"/>
      <c r="L3178" s="15"/>
      <c r="M3178" s="16"/>
      <c r="N3178" s="16"/>
      <c r="O3178" s="12"/>
      <c r="P3178" s="12"/>
      <c r="Q3178" s="12"/>
      <c r="R3178" s="18" t="b">
        <v>0</v>
      </c>
      <c r="S3178" s="18" t="b">
        <v>0</v>
      </c>
      <c r="T3178" s="18" t="b">
        <v>0</v>
      </c>
      <c r="U3178" s="18" t="b">
        <v>0</v>
      </c>
    </row>
    <row r="3179" spans="1:21" ht="12.75">
      <c r="A3179" s="8"/>
      <c r="B3179" s="19"/>
      <c r="C3179" s="22"/>
      <c r="D3179" s="10"/>
      <c r="E3179" s="11"/>
      <c r="F3179" s="23"/>
      <c r="G3179" s="23"/>
      <c r="H3179" s="12"/>
      <c r="I3179" s="12"/>
      <c r="J3179" s="13"/>
      <c r="K3179" s="14"/>
      <c r="L3179" s="15"/>
      <c r="M3179" s="16"/>
      <c r="N3179" s="16"/>
      <c r="O3179" s="12"/>
      <c r="P3179" s="12"/>
      <c r="Q3179" s="12"/>
      <c r="R3179" s="18" t="b">
        <v>0</v>
      </c>
      <c r="S3179" s="18" t="b">
        <v>0</v>
      </c>
      <c r="T3179" s="18" t="b">
        <v>0</v>
      </c>
      <c r="U3179" s="18" t="b">
        <v>0</v>
      </c>
    </row>
    <row r="3180" spans="1:21" ht="12.75">
      <c r="A3180" s="8"/>
      <c r="B3180" s="19"/>
      <c r="C3180" s="22"/>
      <c r="D3180" s="10"/>
      <c r="E3180" s="11"/>
      <c r="F3180" s="23"/>
      <c r="G3180" s="23"/>
      <c r="H3180" s="12"/>
      <c r="I3180" s="12"/>
      <c r="J3180" s="13"/>
      <c r="K3180" s="14"/>
      <c r="L3180" s="15"/>
      <c r="M3180" s="16"/>
      <c r="N3180" s="16"/>
      <c r="O3180" s="12"/>
      <c r="P3180" s="12"/>
      <c r="Q3180" s="12"/>
      <c r="R3180" s="18" t="b">
        <v>0</v>
      </c>
      <c r="S3180" s="18" t="b">
        <v>0</v>
      </c>
      <c r="T3180" s="18" t="b">
        <v>0</v>
      </c>
      <c r="U3180" s="18" t="b">
        <v>0</v>
      </c>
    </row>
    <row r="3181" spans="1:21" ht="12.75">
      <c r="A3181" s="8"/>
      <c r="B3181" s="19"/>
      <c r="C3181" s="22"/>
      <c r="D3181" s="10"/>
      <c r="E3181" s="11"/>
      <c r="F3181" s="23"/>
      <c r="G3181" s="23"/>
      <c r="H3181" s="12"/>
      <c r="I3181" s="12"/>
      <c r="J3181" s="13"/>
      <c r="K3181" s="14"/>
      <c r="L3181" s="15"/>
      <c r="M3181" s="16"/>
      <c r="N3181" s="16"/>
      <c r="O3181" s="12"/>
      <c r="P3181" s="12"/>
      <c r="Q3181" s="12"/>
      <c r="R3181" s="18" t="b">
        <v>0</v>
      </c>
      <c r="S3181" s="18" t="b">
        <v>0</v>
      </c>
      <c r="T3181" s="18" t="b">
        <v>0</v>
      </c>
      <c r="U3181" s="18" t="b">
        <v>0</v>
      </c>
    </row>
    <row r="3182" spans="1:21" ht="12.75">
      <c r="A3182" s="8"/>
      <c r="B3182" s="19"/>
      <c r="C3182" s="22"/>
      <c r="D3182" s="10"/>
      <c r="E3182" s="11"/>
      <c r="F3182" s="23"/>
      <c r="G3182" s="23"/>
      <c r="H3182" s="12"/>
      <c r="I3182" s="12"/>
      <c r="J3182" s="13"/>
      <c r="K3182" s="14"/>
      <c r="L3182" s="15"/>
      <c r="M3182" s="16"/>
      <c r="N3182" s="16"/>
      <c r="O3182" s="12"/>
      <c r="P3182" s="12"/>
      <c r="Q3182" s="12"/>
      <c r="R3182" s="18" t="b">
        <v>0</v>
      </c>
      <c r="S3182" s="18" t="b">
        <v>0</v>
      </c>
      <c r="T3182" s="18" t="b">
        <v>0</v>
      </c>
      <c r="U3182" s="18" t="b">
        <v>0</v>
      </c>
    </row>
    <row r="3183" spans="1:21" ht="12.75">
      <c r="A3183" s="8"/>
      <c r="B3183" s="19"/>
      <c r="C3183" s="22"/>
      <c r="D3183" s="10"/>
      <c r="E3183" s="11"/>
      <c r="F3183" s="23"/>
      <c r="G3183" s="23"/>
      <c r="H3183" s="12"/>
      <c r="I3183" s="12"/>
      <c r="J3183" s="13"/>
      <c r="K3183" s="14"/>
      <c r="L3183" s="15"/>
      <c r="M3183" s="16"/>
      <c r="N3183" s="16"/>
      <c r="O3183" s="12"/>
      <c r="P3183" s="12"/>
      <c r="Q3183" s="12"/>
      <c r="R3183" s="18" t="b">
        <v>0</v>
      </c>
      <c r="S3183" s="18" t="b">
        <v>0</v>
      </c>
      <c r="T3183" s="18" t="b">
        <v>0</v>
      </c>
      <c r="U3183" s="18" t="b">
        <v>0</v>
      </c>
    </row>
    <row r="3184" spans="1:21" ht="12.75">
      <c r="A3184" s="8"/>
      <c r="B3184" s="19"/>
      <c r="C3184" s="22"/>
      <c r="D3184" s="10"/>
      <c r="E3184" s="11"/>
      <c r="F3184" s="23"/>
      <c r="G3184" s="23"/>
      <c r="H3184" s="12"/>
      <c r="I3184" s="12"/>
      <c r="J3184" s="13"/>
      <c r="K3184" s="14"/>
      <c r="L3184" s="15"/>
      <c r="M3184" s="16"/>
      <c r="N3184" s="16"/>
      <c r="O3184" s="12"/>
      <c r="P3184" s="12"/>
      <c r="Q3184" s="12"/>
      <c r="R3184" s="18" t="b">
        <v>0</v>
      </c>
      <c r="S3184" s="18" t="b">
        <v>0</v>
      </c>
      <c r="T3184" s="18" t="b">
        <v>0</v>
      </c>
      <c r="U3184" s="18" t="b">
        <v>0</v>
      </c>
    </row>
    <row r="3185" spans="1:21" ht="12.75">
      <c r="A3185" s="8"/>
      <c r="B3185" s="19"/>
      <c r="C3185" s="22"/>
      <c r="D3185" s="10"/>
      <c r="E3185" s="11"/>
      <c r="F3185" s="23"/>
      <c r="G3185" s="23"/>
      <c r="H3185" s="12"/>
      <c r="I3185" s="12"/>
      <c r="J3185" s="13"/>
      <c r="K3185" s="14"/>
      <c r="L3185" s="15"/>
      <c r="M3185" s="16"/>
      <c r="N3185" s="16"/>
      <c r="O3185" s="12"/>
      <c r="P3185" s="12"/>
      <c r="Q3185" s="12"/>
      <c r="R3185" s="18" t="b">
        <v>0</v>
      </c>
      <c r="S3185" s="18" t="b">
        <v>0</v>
      </c>
      <c r="T3185" s="18" t="b">
        <v>0</v>
      </c>
      <c r="U3185" s="18" t="b">
        <v>0</v>
      </c>
    </row>
    <row r="3186" spans="1:21" ht="12.75">
      <c r="A3186" s="8"/>
      <c r="B3186" s="19"/>
      <c r="C3186" s="22"/>
      <c r="D3186" s="10"/>
      <c r="E3186" s="11"/>
      <c r="F3186" s="23"/>
      <c r="G3186" s="23"/>
      <c r="H3186" s="12"/>
      <c r="I3186" s="12"/>
      <c r="J3186" s="13"/>
      <c r="K3186" s="14"/>
      <c r="L3186" s="15"/>
      <c r="M3186" s="16"/>
      <c r="N3186" s="16"/>
      <c r="O3186" s="12"/>
      <c r="P3186" s="12"/>
      <c r="Q3186" s="12"/>
      <c r="R3186" s="18" t="b">
        <v>0</v>
      </c>
      <c r="S3186" s="18" t="b">
        <v>0</v>
      </c>
      <c r="T3186" s="18" t="b">
        <v>0</v>
      </c>
      <c r="U3186" s="18" t="b">
        <v>0</v>
      </c>
    </row>
    <row r="3187" spans="1:21" ht="12.75">
      <c r="A3187" s="8"/>
      <c r="B3187" s="19"/>
      <c r="C3187" s="22"/>
      <c r="D3187" s="10"/>
      <c r="E3187" s="11"/>
      <c r="F3187" s="23"/>
      <c r="G3187" s="23"/>
      <c r="H3187" s="12"/>
      <c r="I3187" s="12"/>
      <c r="J3187" s="13"/>
      <c r="K3187" s="14"/>
      <c r="L3187" s="15"/>
      <c r="M3187" s="16"/>
      <c r="N3187" s="16"/>
      <c r="O3187" s="12"/>
      <c r="P3187" s="12"/>
      <c r="Q3187" s="12"/>
      <c r="R3187" s="18" t="b">
        <v>0</v>
      </c>
      <c r="S3187" s="18" t="b">
        <v>0</v>
      </c>
      <c r="T3187" s="18" t="b">
        <v>0</v>
      </c>
      <c r="U3187" s="18" t="b">
        <v>0</v>
      </c>
    </row>
    <row r="3188" spans="1:21" ht="12.75">
      <c r="A3188" s="8"/>
      <c r="B3188" s="19"/>
      <c r="C3188" s="22"/>
      <c r="D3188" s="10"/>
      <c r="E3188" s="11"/>
      <c r="F3188" s="23"/>
      <c r="G3188" s="23"/>
      <c r="H3188" s="12"/>
      <c r="I3188" s="12"/>
      <c r="J3188" s="13"/>
      <c r="K3188" s="14"/>
      <c r="L3188" s="15"/>
      <c r="M3188" s="16"/>
      <c r="N3188" s="16"/>
      <c r="O3188" s="12"/>
      <c r="P3188" s="12"/>
      <c r="Q3188" s="12"/>
      <c r="R3188" s="18" t="b">
        <v>0</v>
      </c>
      <c r="S3188" s="18" t="b">
        <v>0</v>
      </c>
      <c r="T3188" s="18" t="b">
        <v>0</v>
      </c>
      <c r="U3188" s="18" t="b">
        <v>0</v>
      </c>
    </row>
    <row r="3189" spans="1:21" ht="12.75">
      <c r="A3189" s="8"/>
      <c r="B3189" s="19"/>
      <c r="C3189" s="22"/>
      <c r="D3189" s="10"/>
      <c r="E3189" s="11"/>
      <c r="F3189" s="23"/>
      <c r="G3189" s="23"/>
      <c r="H3189" s="12"/>
      <c r="I3189" s="12"/>
      <c r="J3189" s="13"/>
      <c r="K3189" s="14"/>
      <c r="L3189" s="15"/>
      <c r="M3189" s="16"/>
      <c r="N3189" s="16"/>
      <c r="O3189" s="12"/>
      <c r="P3189" s="12"/>
      <c r="Q3189" s="12"/>
      <c r="R3189" s="18" t="b">
        <v>0</v>
      </c>
      <c r="S3189" s="18" t="b">
        <v>0</v>
      </c>
      <c r="T3189" s="18" t="b">
        <v>0</v>
      </c>
      <c r="U3189" s="18" t="b">
        <v>0</v>
      </c>
    </row>
    <row r="3190" spans="1:21" ht="12.75">
      <c r="A3190" s="8"/>
      <c r="B3190" s="19"/>
      <c r="C3190" s="22"/>
      <c r="D3190" s="10"/>
      <c r="E3190" s="11"/>
      <c r="F3190" s="23"/>
      <c r="G3190" s="23"/>
      <c r="H3190" s="12"/>
      <c r="I3190" s="12"/>
      <c r="J3190" s="13"/>
      <c r="K3190" s="14"/>
      <c r="L3190" s="15"/>
      <c r="M3190" s="16"/>
      <c r="N3190" s="16"/>
      <c r="O3190" s="12"/>
      <c r="P3190" s="12"/>
      <c r="Q3190" s="12"/>
      <c r="R3190" s="18" t="b">
        <v>0</v>
      </c>
      <c r="S3190" s="18" t="b">
        <v>0</v>
      </c>
      <c r="T3190" s="18" t="b">
        <v>0</v>
      </c>
      <c r="U3190" s="18" t="b">
        <v>0</v>
      </c>
    </row>
    <row r="3191" spans="1:21" ht="12.75">
      <c r="A3191" s="8"/>
      <c r="B3191" s="19"/>
      <c r="C3191" s="22"/>
      <c r="D3191" s="10"/>
      <c r="E3191" s="11"/>
      <c r="F3191" s="23"/>
      <c r="G3191" s="23"/>
      <c r="H3191" s="12"/>
      <c r="I3191" s="12"/>
      <c r="J3191" s="13"/>
      <c r="K3191" s="14"/>
      <c r="L3191" s="15"/>
      <c r="M3191" s="16"/>
      <c r="N3191" s="16"/>
      <c r="O3191" s="12"/>
      <c r="P3191" s="12"/>
      <c r="Q3191" s="12"/>
      <c r="R3191" s="18" t="b">
        <v>0</v>
      </c>
      <c r="S3191" s="18" t="b">
        <v>0</v>
      </c>
      <c r="T3191" s="18" t="b">
        <v>0</v>
      </c>
      <c r="U3191" s="18" t="b">
        <v>0</v>
      </c>
    </row>
    <row r="3192" spans="1:21" ht="12.75">
      <c r="A3192" s="8"/>
      <c r="B3192" s="19"/>
      <c r="C3192" s="22"/>
      <c r="D3192" s="10"/>
      <c r="E3192" s="11"/>
      <c r="F3192" s="23"/>
      <c r="G3192" s="23"/>
      <c r="H3192" s="12"/>
      <c r="I3192" s="12"/>
      <c r="J3192" s="13"/>
      <c r="K3192" s="14"/>
      <c r="L3192" s="15"/>
      <c r="M3192" s="16"/>
      <c r="N3192" s="16"/>
      <c r="O3192" s="12"/>
      <c r="P3192" s="12"/>
      <c r="Q3192" s="12"/>
      <c r="R3192" s="18" t="b">
        <v>0</v>
      </c>
      <c r="S3192" s="18" t="b">
        <v>0</v>
      </c>
      <c r="T3192" s="18" t="b">
        <v>0</v>
      </c>
      <c r="U3192" s="18" t="b">
        <v>0</v>
      </c>
    </row>
    <row r="3193" spans="1:21" ht="12.75">
      <c r="A3193" s="8"/>
      <c r="B3193" s="19"/>
      <c r="C3193" s="22"/>
      <c r="D3193" s="10"/>
      <c r="E3193" s="11"/>
      <c r="F3193" s="23"/>
      <c r="G3193" s="23"/>
      <c r="H3193" s="12"/>
      <c r="I3193" s="12"/>
      <c r="J3193" s="13"/>
      <c r="K3193" s="14"/>
      <c r="L3193" s="15"/>
      <c r="M3193" s="16"/>
      <c r="N3193" s="16"/>
      <c r="O3193" s="12"/>
      <c r="P3193" s="12"/>
      <c r="Q3193" s="12"/>
      <c r="R3193" s="18" t="b">
        <v>0</v>
      </c>
      <c r="S3193" s="18" t="b">
        <v>0</v>
      </c>
      <c r="T3193" s="18" t="b">
        <v>0</v>
      </c>
      <c r="U3193" s="18" t="b">
        <v>0</v>
      </c>
    </row>
    <row r="3194" spans="1:21" ht="12.75">
      <c r="A3194" s="8"/>
      <c r="B3194" s="19"/>
      <c r="C3194" s="22"/>
      <c r="D3194" s="10"/>
      <c r="E3194" s="11"/>
      <c r="F3194" s="23"/>
      <c r="G3194" s="23"/>
      <c r="H3194" s="12"/>
      <c r="I3194" s="12"/>
      <c r="J3194" s="13"/>
      <c r="K3194" s="14"/>
      <c r="L3194" s="15"/>
      <c r="M3194" s="16"/>
      <c r="N3194" s="16"/>
      <c r="O3194" s="12"/>
      <c r="P3194" s="12"/>
      <c r="Q3194" s="12"/>
      <c r="R3194" s="18" t="b">
        <v>0</v>
      </c>
      <c r="S3194" s="18" t="b">
        <v>0</v>
      </c>
      <c r="T3194" s="18" t="b">
        <v>0</v>
      </c>
      <c r="U3194" s="18" t="b">
        <v>0</v>
      </c>
    </row>
    <row r="3195" spans="1:21" ht="12.75">
      <c r="A3195" s="8"/>
      <c r="B3195" s="19"/>
      <c r="C3195" s="22"/>
      <c r="D3195" s="10"/>
      <c r="E3195" s="11"/>
      <c r="F3195" s="23"/>
      <c r="G3195" s="23"/>
      <c r="H3195" s="12"/>
      <c r="I3195" s="12"/>
      <c r="J3195" s="13"/>
      <c r="K3195" s="14"/>
      <c r="L3195" s="15"/>
      <c r="M3195" s="16"/>
      <c r="N3195" s="16"/>
      <c r="O3195" s="12"/>
      <c r="P3195" s="12"/>
      <c r="Q3195" s="12"/>
      <c r="R3195" s="18" t="b">
        <v>0</v>
      </c>
      <c r="S3195" s="18" t="b">
        <v>0</v>
      </c>
      <c r="T3195" s="18" t="b">
        <v>0</v>
      </c>
      <c r="U3195" s="18" t="b">
        <v>0</v>
      </c>
    </row>
    <row r="3196" spans="1:21" ht="12.75">
      <c r="A3196" s="8"/>
      <c r="B3196" s="19"/>
      <c r="C3196" s="22"/>
      <c r="D3196" s="10"/>
      <c r="E3196" s="11"/>
      <c r="F3196" s="23"/>
      <c r="G3196" s="23"/>
      <c r="H3196" s="12"/>
      <c r="I3196" s="12"/>
      <c r="J3196" s="13"/>
      <c r="K3196" s="14"/>
      <c r="L3196" s="15"/>
      <c r="M3196" s="16"/>
      <c r="N3196" s="16"/>
      <c r="O3196" s="12"/>
      <c r="P3196" s="12"/>
      <c r="Q3196" s="12"/>
      <c r="R3196" s="18" t="b">
        <v>0</v>
      </c>
      <c r="S3196" s="18" t="b">
        <v>0</v>
      </c>
      <c r="T3196" s="18" t="b">
        <v>0</v>
      </c>
      <c r="U3196" s="18" t="b">
        <v>0</v>
      </c>
    </row>
    <row r="3197" spans="1:21" ht="12.75">
      <c r="A3197" s="8"/>
      <c r="B3197" s="19"/>
      <c r="C3197" s="22"/>
      <c r="D3197" s="10"/>
      <c r="E3197" s="11"/>
      <c r="F3197" s="23"/>
      <c r="G3197" s="23"/>
      <c r="H3197" s="12"/>
      <c r="I3197" s="12"/>
      <c r="J3197" s="13"/>
      <c r="K3197" s="14"/>
      <c r="L3197" s="15"/>
      <c r="M3197" s="16"/>
      <c r="N3197" s="16"/>
      <c r="O3197" s="12"/>
      <c r="P3197" s="12"/>
      <c r="Q3197" s="12"/>
      <c r="R3197" s="18" t="b">
        <v>0</v>
      </c>
      <c r="S3197" s="18" t="b">
        <v>0</v>
      </c>
      <c r="T3197" s="18" t="b">
        <v>0</v>
      </c>
      <c r="U3197" s="18" t="b">
        <v>0</v>
      </c>
    </row>
    <row r="3198" spans="1:21" ht="12.75">
      <c r="A3198" s="8"/>
      <c r="B3198" s="19"/>
      <c r="C3198" s="22"/>
      <c r="D3198" s="10"/>
      <c r="E3198" s="11"/>
      <c r="F3198" s="23"/>
      <c r="G3198" s="23"/>
      <c r="H3198" s="12"/>
      <c r="I3198" s="12"/>
      <c r="J3198" s="13"/>
      <c r="K3198" s="14"/>
      <c r="L3198" s="15"/>
      <c r="M3198" s="16"/>
      <c r="N3198" s="16"/>
      <c r="O3198" s="12"/>
      <c r="P3198" s="12"/>
      <c r="Q3198" s="12"/>
      <c r="R3198" s="18" t="b">
        <v>0</v>
      </c>
      <c r="S3198" s="18" t="b">
        <v>0</v>
      </c>
      <c r="T3198" s="18" t="b">
        <v>0</v>
      </c>
      <c r="U3198" s="18" t="b">
        <v>0</v>
      </c>
    </row>
    <row r="3199" spans="1:21" ht="12.75">
      <c r="A3199" s="8"/>
      <c r="B3199" s="19"/>
      <c r="C3199" s="22"/>
      <c r="D3199" s="10"/>
      <c r="E3199" s="11"/>
      <c r="F3199" s="23"/>
      <c r="G3199" s="23"/>
      <c r="H3199" s="12"/>
      <c r="I3199" s="12"/>
      <c r="J3199" s="13"/>
      <c r="K3199" s="14"/>
      <c r="L3199" s="15"/>
      <c r="M3199" s="16"/>
      <c r="N3199" s="16"/>
      <c r="O3199" s="12"/>
      <c r="P3199" s="12"/>
      <c r="Q3199" s="12"/>
      <c r="R3199" s="18" t="b">
        <v>0</v>
      </c>
      <c r="S3199" s="18" t="b">
        <v>0</v>
      </c>
      <c r="T3199" s="18" t="b">
        <v>0</v>
      </c>
      <c r="U3199" s="18" t="b">
        <v>0</v>
      </c>
    </row>
    <row r="3200" spans="1:21" ht="12.75">
      <c r="A3200" s="8"/>
      <c r="B3200" s="19"/>
      <c r="C3200" s="22"/>
      <c r="D3200" s="10"/>
      <c r="E3200" s="11"/>
      <c r="F3200" s="23"/>
      <c r="G3200" s="23"/>
      <c r="H3200" s="12"/>
      <c r="I3200" s="12"/>
      <c r="J3200" s="13"/>
      <c r="K3200" s="14"/>
      <c r="L3200" s="15"/>
      <c r="M3200" s="16"/>
      <c r="N3200" s="16"/>
      <c r="O3200" s="12"/>
      <c r="P3200" s="12"/>
      <c r="Q3200" s="12"/>
      <c r="R3200" s="18" t="b">
        <v>0</v>
      </c>
      <c r="S3200" s="18" t="b">
        <v>0</v>
      </c>
      <c r="T3200" s="18" t="b">
        <v>0</v>
      </c>
      <c r="U3200" s="18" t="b">
        <v>0</v>
      </c>
    </row>
    <row r="3201" spans="1:21" ht="12.75">
      <c r="A3201" s="8"/>
      <c r="B3201" s="19"/>
      <c r="C3201" s="22"/>
      <c r="D3201" s="10"/>
      <c r="E3201" s="11"/>
      <c r="F3201" s="23"/>
      <c r="G3201" s="23"/>
      <c r="H3201" s="12"/>
      <c r="I3201" s="12"/>
      <c r="J3201" s="13"/>
      <c r="K3201" s="14"/>
      <c r="L3201" s="15"/>
      <c r="M3201" s="16"/>
      <c r="N3201" s="16"/>
      <c r="O3201" s="12"/>
      <c r="P3201" s="12"/>
      <c r="Q3201" s="12"/>
      <c r="R3201" s="18" t="b">
        <v>0</v>
      </c>
      <c r="S3201" s="18" t="b">
        <v>0</v>
      </c>
      <c r="T3201" s="18" t="b">
        <v>0</v>
      </c>
      <c r="U3201" s="18" t="b">
        <v>0</v>
      </c>
    </row>
    <row r="3202" spans="1:21" ht="12.75">
      <c r="A3202" s="8"/>
      <c r="B3202" s="19"/>
      <c r="C3202" s="22"/>
      <c r="D3202" s="10"/>
      <c r="E3202" s="11"/>
      <c r="F3202" s="23"/>
      <c r="G3202" s="23"/>
      <c r="H3202" s="12"/>
      <c r="I3202" s="12"/>
      <c r="J3202" s="13"/>
      <c r="K3202" s="14"/>
      <c r="L3202" s="15"/>
      <c r="M3202" s="16"/>
      <c r="N3202" s="16"/>
      <c r="O3202" s="12"/>
      <c r="P3202" s="12"/>
      <c r="Q3202" s="12"/>
      <c r="R3202" s="18" t="b">
        <v>0</v>
      </c>
      <c r="S3202" s="18" t="b">
        <v>0</v>
      </c>
      <c r="T3202" s="18" t="b">
        <v>0</v>
      </c>
      <c r="U3202" s="18" t="b">
        <v>0</v>
      </c>
    </row>
    <row r="3203" spans="1:21" ht="12.75">
      <c r="A3203" s="8"/>
      <c r="B3203" s="19"/>
      <c r="C3203" s="22"/>
      <c r="D3203" s="10"/>
      <c r="E3203" s="11"/>
      <c r="F3203" s="23"/>
      <c r="G3203" s="23"/>
      <c r="H3203" s="12"/>
      <c r="I3203" s="12"/>
      <c r="J3203" s="13"/>
      <c r="K3203" s="14"/>
      <c r="L3203" s="15"/>
      <c r="M3203" s="16"/>
      <c r="N3203" s="16"/>
      <c r="O3203" s="12"/>
      <c r="P3203" s="12"/>
      <c r="Q3203" s="12"/>
      <c r="R3203" s="18" t="b">
        <v>0</v>
      </c>
      <c r="S3203" s="18" t="b">
        <v>0</v>
      </c>
      <c r="T3203" s="18" t="b">
        <v>0</v>
      </c>
      <c r="U3203" s="18" t="b">
        <v>0</v>
      </c>
    </row>
    <row r="3204" spans="1:21" ht="12.75">
      <c r="A3204" s="8"/>
      <c r="B3204" s="19"/>
      <c r="C3204" s="22"/>
      <c r="D3204" s="10"/>
      <c r="E3204" s="11"/>
      <c r="F3204" s="23"/>
      <c r="G3204" s="23"/>
      <c r="H3204" s="12"/>
      <c r="I3204" s="12"/>
      <c r="J3204" s="13"/>
      <c r="K3204" s="14"/>
      <c r="L3204" s="15"/>
      <c r="M3204" s="16"/>
      <c r="N3204" s="16"/>
      <c r="O3204" s="12"/>
      <c r="P3204" s="12"/>
      <c r="Q3204" s="12"/>
      <c r="R3204" s="18" t="b">
        <v>0</v>
      </c>
      <c r="S3204" s="18" t="b">
        <v>0</v>
      </c>
      <c r="T3204" s="18" t="b">
        <v>0</v>
      </c>
      <c r="U3204" s="18" t="b">
        <v>0</v>
      </c>
    </row>
    <row r="3205" spans="1:21" ht="12.75">
      <c r="A3205" s="8"/>
      <c r="B3205" s="19"/>
      <c r="C3205" s="22"/>
      <c r="D3205" s="10"/>
      <c r="E3205" s="11"/>
      <c r="F3205" s="23"/>
      <c r="G3205" s="23"/>
      <c r="H3205" s="12"/>
      <c r="I3205" s="12"/>
      <c r="J3205" s="13"/>
      <c r="K3205" s="14"/>
      <c r="L3205" s="15"/>
      <c r="M3205" s="16"/>
      <c r="N3205" s="16"/>
      <c r="O3205" s="12"/>
      <c r="P3205" s="12"/>
      <c r="Q3205" s="12"/>
      <c r="R3205" s="18" t="b">
        <v>0</v>
      </c>
      <c r="S3205" s="18" t="b">
        <v>0</v>
      </c>
      <c r="T3205" s="18" t="b">
        <v>0</v>
      </c>
      <c r="U3205" s="18" t="b">
        <v>0</v>
      </c>
    </row>
    <row r="3206" spans="1:21" ht="12.75">
      <c r="A3206" s="8"/>
      <c r="B3206" s="19"/>
      <c r="C3206" s="22"/>
      <c r="D3206" s="10"/>
      <c r="E3206" s="11"/>
      <c r="F3206" s="23"/>
      <c r="G3206" s="23"/>
      <c r="H3206" s="12"/>
      <c r="I3206" s="12"/>
      <c r="J3206" s="13"/>
      <c r="K3206" s="14"/>
      <c r="L3206" s="15"/>
      <c r="M3206" s="16"/>
      <c r="N3206" s="16"/>
      <c r="O3206" s="12"/>
      <c r="P3206" s="12"/>
      <c r="Q3206" s="12"/>
      <c r="R3206" s="18" t="b">
        <v>0</v>
      </c>
      <c r="S3206" s="18" t="b">
        <v>0</v>
      </c>
      <c r="T3206" s="18" t="b">
        <v>0</v>
      </c>
      <c r="U3206" s="18" t="b">
        <v>0</v>
      </c>
    </row>
    <row r="3207" spans="1:21" ht="12.75">
      <c r="A3207" s="8"/>
      <c r="B3207" s="19"/>
      <c r="C3207" s="22"/>
      <c r="D3207" s="10"/>
      <c r="E3207" s="11"/>
      <c r="F3207" s="23"/>
      <c r="G3207" s="23"/>
      <c r="H3207" s="12"/>
      <c r="I3207" s="12"/>
      <c r="J3207" s="13"/>
      <c r="K3207" s="14"/>
      <c r="L3207" s="15"/>
      <c r="M3207" s="16"/>
      <c r="N3207" s="16"/>
      <c r="O3207" s="12"/>
      <c r="P3207" s="12"/>
      <c r="Q3207" s="12"/>
      <c r="R3207" s="18" t="b">
        <v>0</v>
      </c>
      <c r="S3207" s="18" t="b">
        <v>0</v>
      </c>
      <c r="T3207" s="18" t="b">
        <v>0</v>
      </c>
      <c r="U3207" s="18" t="b">
        <v>0</v>
      </c>
    </row>
    <row r="3208" spans="1:21" ht="12.75">
      <c r="A3208" s="8"/>
      <c r="B3208" s="19"/>
      <c r="C3208" s="22"/>
      <c r="D3208" s="10"/>
      <c r="E3208" s="11"/>
      <c r="F3208" s="23"/>
      <c r="G3208" s="23"/>
      <c r="H3208" s="12"/>
      <c r="I3208" s="12"/>
      <c r="J3208" s="13"/>
      <c r="K3208" s="14"/>
      <c r="L3208" s="15"/>
      <c r="M3208" s="16"/>
      <c r="N3208" s="16"/>
      <c r="O3208" s="12"/>
      <c r="P3208" s="12"/>
      <c r="Q3208" s="12"/>
      <c r="R3208" s="18" t="b">
        <v>0</v>
      </c>
      <c r="S3208" s="18" t="b">
        <v>0</v>
      </c>
      <c r="T3208" s="18" t="b">
        <v>0</v>
      </c>
      <c r="U3208" s="18" t="b">
        <v>0</v>
      </c>
    </row>
    <row r="3209" spans="1:21" ht="12.75">
      <c r="A3209" s="8"/>
      <c r="B3209" s="19"/>
      <c r="C3209" s="22"/>
      <c r="D3209" s="10"/>
      <c r="E3209" s="11"/>
      <c r="F3209" s="23"/>
      <c r="G3209" s="23"/>
      <c r="H3209" s="12"/>
      <c r="I3209" s="12"/>
      <c r="J3209" s="13"/>
      <c r="K3209" s="14"/>
      <c r="L3209" s="15"/>
      <c r="M3209" s="16"/>
      <c r="N3209" s="16"/>
      <c r="O3209" s="12"/>
      <c r="P3209" s="12"/>
      <c r="Q3209" s="12"/>
      <c r="R3209" s="18" t="b">
        <v>0</v>
      </c>
      <c r="S3209" s="18" t="b">
        <v>0</v>
      </c>
      <c r="T3209" s="18" t="b">
        <v>0</v>
      </c>
      <c r="U3209" s="18" t="b">
        <v>0</v>
      </c>
    </row>
    <row r="3210" spans="1:21" ht="12.75">
      <c r="A3210" s="8"/>
      <c r="B3210" s="19"/>
      <c r="C3210" s="22"/>
      <c r="D3210" s="10"/>
      <c r="E3210" s="11"/>
      <c r="F3210" s="23"/>
      <c r="G3210" s="23"/>
      <c r="H3210" s="12"/>
      <c r="I3210" s="12"/>
      <c r="J3210" s="13"/>
      <c r="K3210" s="14"/>
      <c r="L3210" s="15"/>
      <c r="M3210" s="16"/>
      <c r="N3210" s="16"/>
      <c r="O3210" s="12"/>
      <c r="P3210" s="12"/>
      <c r="Q3210" s="12"/>
      <c r="R3210" s="18" t="b">
        <v>0</v>
      </c>
      <c r="S3210" s="18" t="b">
        <v>0</v>
      </c>
      <c r="T3210" s="18" t="b">
        <v>0</v>
      </c>
      <c r="U3210" s="18" t="b">
        <v>0</v>
      </c>
    </row>
    <row r="3211" spans="1:21" ht="12.75">
      <c r="A3211" s="8"/>
      <c r="B3211" s="19"/>
      <c r="C3211" s="22"/>
      <c r="D3211" s="10"/>
      <c r="E3211" s="11"/>
      <c r="F3211" s="23"/>
      <c r="G3211" s="23"/>
      <c r="H3211" s="12"/>
      <c r="I3211" s="12"/>
      <c r="J3211" s="13"/>
      <c r="K3211" s="14"/>
      <c r="L3211" s="15"/>
      <c r="M3211" s="16"/>
      <c r="N3211" s="16"/>
      <c r="O3211" s="12"/>
      <c r="P3211" s="12"/>
      <c r="Q3211" s="12"/>
      <c r="R3211" s="18" t="b">
        <v>0</v>
      </c>
      <c r="S3211" s="18" t="b">
        <v>0</v>
      </c>
      <c r="T3211" s="18" t="b">
        <v>0</v>
      </c>
      <c r="U3211" s="18" t="b">
        <v>0</v>
      </c>
    </row>
    <row r="3212" spans="1:21" ht="12.75">
      <c r="A3212" s="8"/>
      <c r="B3212" s="19"/>
      <c r="C3212" s="22"/>
      <c r="D3212" s="10"/>
      <c r="E3212" s="11"/>
      <c r="F3212" s="23"/>
      <c r="G3212" s="23"/>
      <c r="H3212" s="12"/>
      <c r="I3212" s="12"/>
      <c r="J3212" s="13"/>
      <c r="K3212" s="14"/>
      <c r="L3212" s="15"/>
      <c r="M3212" s="16"/>
      <c r="N3212" s="16"/>
      <c r="O3212" s="12"/>
      <c r="P3212" s="12"/>
      <c r="Q3212" s="12"/>
      <c r="R3212" s="18" t="b">
        <v>0</v>
      </c>
      <c r="S3212" s="18" t="b">
        <v>0</v>
      </c>
      <c r="T3212" s="18" t="b">
        <v>0</v>
      </c>
      <c r="U3212" s="18" t="b">
        <v>0</v>
      </c>
    </row>
    <row r="3213" spans="1:21" ht="12.75">
      <c r="A3213" s="8"/>
      <c r="B3213" s="19"/>
      <c r="C3213" s="22"/>
      <c r="D3213" s="10"/>
      <c r="E3213" s="11"/>
      <c r="F3213" s="23"/>
      <c r="G3213" s="23"/>
      <c r="H3213" s="12"/>
      <c r="I3213" s="12"/>
      <c r="J3213" s="13"/>
      <c r="K3213" s="14"/>
      <c r="L3213" s="15"/>
      <c r="M3213" s="16"/>
      <c r="N3213" s="16"/>
      <c r="O3213" s="12"/>
      <c r="P3213" s="12"/>
      <c r="Q3213" s="12"/>
      <c r="R3213" s="18" t="b">
        <v>0</v>
      </c>
      <c r="S3213" s="18" t="b">
        <v>0</v>
      </c>
      <c r="T3213" s="18" t="b">
        <v>0</v>
      </c>
      <c r="U3213" s="18" t="b">
        <v>0</v>
      </c>
    </row>
    <row r="3214" spans="1:21" ht="12.75">
      <c r="A3214" s="8"/>
      <c r="B3214" s="19"/>
      <c r="C3214" s="22"/>
      <c r="D3214" s="10"/>
      <c r="E3214" s="11"/>
      <c r="F3214" s="23"/>
      <c r="G3214" s="23"/>
      <c r="H3214" s="12"/>
      <c r="I3214" s="12"/>
      <c r="J3214" s="13"/>
      <c r="K3214" s="14"/>
      <c r="L3214" s="15"/>
      <c r="M3214" s="16"/>
      <c r="N3214" s="16"/>
      <c r="O3214" s="12"/>
      <c r="P3214" s="12"/>
      <c r="Q3214" s="12"/>
      <c r="R3214" s="18" t="b">
        <v>0</v>
      </c>
      <c r="S3214" s="18" t="b">
        <v>0</v>
      </c>
      <c r="T3214" s="18" t="b">
        <v>0</v>
      </c>
      <c r="U3214" s="18" t="b">
        <v>0</v>
      </c>
    </row>
    <row r="3215" spans="1:21" ht="12.75">
      <c r="A3215" s="8"/>
      <c r="B3215" s="19"/>
      <c r="C3215" s="22"/>
      <c r="D3215" s="10"/>
      <c r="E3215" s="11"/>
      <c r="F3215" s="23"/>
      <c r="G3215" s="23"/>
      <c r="H3215" s="12"/>
      <c r="I3215" s="12"/>
      <c r="J3215" s="13"/>
      <c r="K3215" s="14"/>
      <c r="L3215" s="15"/>
      <c r="M3215" s="16"/>
      <c r="N3215" s="16"/>
      <c r="O3215" s="12"/>
      <c r="P3215" s="12"/>
      <c r="Q3215" s="12"/>
      <c r="R3215" s="18" t="b">
        <v>0</v>
      </c>
      <c r="S3215" s="18" t="b">
        <v>0</v>
      </c>
      <c r="T3215" s="18" t="b">
        <v>0</v>
      </c>
      <c r="U3215" s="18" t="b">
        <v>0</v>
      </c>
    </row>
    <row r="3216" spans="1:21" ht="12.75">
      <c r="A3216" s="8"/>
      <c r="B3216" s="19"/>
      <c r="C3216" s="22"/>
      <c r="D3216" s="10"/>
      <c r="E3216" s="11"/>
      <c r="F3216" s="23"/>
      <c r="G3216" s="23"/>
      <c r="H3216" s="12"/>
      <c r="I3216" s="12"/>
      <c r="J3216" s="13"/>
      <c r="K3216" s="14"/>
      <c r="L3216" s="15"/>
      <c r="M3216" s="16"/>
      <c r="N3216" s="16"/>
      <c r="O3216" s="12"/>
      <c r="P3216" s="12"/>
      <c r="Q3216" s="12"/>
      <c r="R3216" s="18" t="b">
        <v>0</v>
      </c>
      <c r="S3216" s="18" t="b">
        <v>0</v>
      </c>
      <c r="T3216" s="18" t="b">
        <v>0</v>
      </c>
      <c r="U3216" s="18" t="b">
        <v>0</v>
      </c>
    </row>
    <row r="3217" spans="1:21" ht="12.75">
      <c r="A3217" s="8"/>
      <c r="B3217" s="19"/>
      <c r="C3217" s="22"/>
      <c r="D3217" s="10"/>
      <c r="E3217" s="11"/>
      <c r="F3217" s="23"/>
      <c r="G3217" s="23"/>
      <c r="H3217" s="12"/>
      <c r="I3217" s="12"/>
      <c r="J3217" s="13"/>
      <c r="K3217" s="14"/>
      <c r="L3217" s="15"/>
      <c r="M3217" s="16"/>
      <c r="N3217" s="16"/>
      <c r="O3217" s="12"/>
      <c r="P3217" s="12"/>
      <c r="Q3217" s="12"/>
      <c r="R3217" s="18" t="b">
        <v>0</v>
      </c>
      <c r="S3217" s="18" t="b">
        <v>0</v>
      </c>
      <c r="T3217" s="18" t="b">
        <v>0</v>
      </c>
      <c r="U3217" s="18" t="b">
        <v>0</v>
      </c>
    </row>
    <row r="3218" spans="1:21" ht="12.75">
      <c r="A3218" s="8"/>
      <c r="B3218" s="19"/>
      <c r="C3218" s="22"/>
      <c r="D3218" s="10"/>
      <c r="E3218" s="11"/>
      <c r="F3218" s="23"/>
      <c r="G3218" s="23"/>
      <c r="H3218" s="12"/>
      <c r="I3218" s="12"/>
      <c r="J3218" s="13"/>
      <c r="K3218" s="14"/>
      <c r="L3218" s="15"/>
      <c r="M3218" s="16"/>
      <c r="N3218" s="16"/>
      <c r="O3218" s="12"/>
      <c r="P3218" s="12"/>
      <c r="Q3218" s="12"/>
      <c r="R3218" s="18" t="b">
        <v>0</v>
      </c>
      <c r="S3218" s="18" t="b">
        <v>0</v>
      </c>
      <c r="T3218" s="18" t="b">
        <v>0</v>
      </c>
      <c r="U3218" s="18" t="b">
        <v>0</v>
      </c>
    </row>
    <row r="3219" spans="1:21" ht="12.75">
      <c r="A3219" s="8"/>
      <c r="B3219" s="19"/>
      <c r="C3219" s="22"/>
      <c r="D3219" s="10"/>
      <c r="E3219" s="11"/>
      <c r="F3219" s="23"/>
      <c r="G3219" s="23"/>
      <c r="H3219" s="12"/>
      <c r="I3219" s="12"/>
      <c r="J3219" s="13"/>
      <c r="K3219" s="14"/>
      <c r="L3219" s="15"/>
      <c r="M3219" s="16"/>
      <c r="N3219" s="16"/>
      <c r="O3219" s="12"/>
      <c r="P3219" s="12"/>
      <c r="Q3219" s="12"/>
      <c r="R3219" s="18" t="b">
        <v>0</v>
      </c>
      <c r="S3219" s="18" t="b">
        <v>0</v>
      </c>
      <c r="T3219" s="18" t="b">
        <v>0</v>
      </c>
      <c r="U3219" s="18" t="b">
        <v>0</v>
      </c>
    </row>
    <row r="3220" spans="1:21" ht="12.75">
      <c r="A3220" s="8"/>
      <c r="B3220" s="19"/>
      <c r="C3220" s="22"/>
      <c r="D3220" s="10"/>
      <c r="E3220" s="11"/>
      <c r="F3220" s="23"/>
      <c r="G3220" s="23"/>
      <c r="H3220" s="12"/>
      <c r="I3220" s="12"/>
      <c r="J3220" s="13"/>
      <c r="K3220" s="14"/>
      <c r="L3220" s="15"/>
      <c r="M3220" s="16"/>
      <c r="N3220" s="16"/>
      <c r="O3220" s="12"/>
      <c r="P3220" s="12"/>
      <c r="Q3220" s="12"/>
      <c r="R3220" s="18" t="b">
        <v>0</v>
      </c>
      <c r="S3220" s="18" t="b">
        <v>0</v>
      </c>
      <c r="T3220" s="18" t="b">
        <v>0</v>
      </c>
      <c r="U3220" s="18" t="b">
        <v>0</v>
      </c>
    </row>
    <row r="3221" spans="1:21" ht="12.75">
      <c r="A3221" s="8"/>
      <c r="B3221" s="19"/>
      <c r="C3221" s="22"/>
      <c r="D3221" s="10"/>
      <c r="E3221" s="11"/>
      <c r="F3221" s="23"/>
      <c r="G3221" s="23"/>
      <c r="H3221" s="12"/>
      <c r="I3221" s="12"/>
      <c r="J3221" s="13"/>
      <c r="K3221" s="14"/>
      <c r="L3221" s="15"/>
      <c r="M3221" s="16"/>
      <c r="N3221" s="16"/>
      <c r="O3221" s="12"/>
      <c r="P3221" s="12"/>
      <c r="Q3221" s="12"/>
      <c r="R3221" s="18" t="b">
        <v>0</v>
      </c>
      <c r="S3221" s="18" t="b">
        <v>0</v>
      </c>
      <c r="T3221" s="18" t="b">
        <v>0</v>
      </c>
      <c r="U3221" s="18" t="b">
        <v>0</v>
      </c>
    </row>
    <row r="3222" spans="1:21" ht="12.75">
      <c r="A3222" s="8"/>
      <c r="B3222" s="19"/>
      <c r="C3222" s="22"/>
      <c r="D3222" s="10"/>
      <c r="E3222" s="11"/>
      <c r="F3222" s="23"/>
      <c r="G3222" s="23"/>
      <c r="H3222" s="12"/>
      <c r="I3222" s="12"/>
      <c r="J3222" s="13"/>
      <c r="K3222" s="14"/>
      <c r="L3222" s="15"/>
      <c r="M3222" s="16"/>
      <c r="N3222" s="16"/>
      <c r="O3222" s="12"/>
      <c r="P3222" s="12"/>
      <c r="Q3222" s="12"/>
      <c r="R3222" s="18" t="b">
        <v>0</v>
      </c>
      <c r="S3222" s="18" t="b">
        <v>0</v>
      </c>
      <c r="T3222" s="18" t="b">
        <v>0</v>
      </c>
      <c r="U3222" s="18" t="b">
        <v>0</v>
      </c>
    </row>
    <row r="3223" spans="1:21" ht="12.75">
      <c r="A3223" s="8"/>
      <c r="B3223" s="19"/>
      <c r="C3223" s="22"/>
      <c r="D3223" s="10"/>
      <c r="E3223" s="11"/>
      <c r="F3223" s="23"/>
      <c r="G3223" s="23"/>
      <c r="H3223" s="12"/>
      <c r="I3223" s="12"/>
      <c r="J3223" s="13"/>
      <c r="K3223" s="14"/>
      <c r="L3223" s="15"/>
      <c r="M3223" s="16"/>
      <c r="N3223" s="16"/>
      <c r="O3223" s="12"/>
      <c r="P3223" s="12"/>
      <c r="Q3223" s="12"/>
      <c r="R3223" s="18" t="b">
        <v>0</v>
      </c>
      <c r="S3223" s="18" t="b">
        <v>0</v>
      </c>
      <c r="T3223" s="18" t="b">
        <v>0</v>
      </c>
      <c r="U3223" s="18" t="b">
        <v>0</v>
      </c>
    </row>
    <row r="3224" spans="1:21" ht="12.75">
      <c r="A3224" s="8"/>
      <c r="B3224" s="19"/>
      <c r="C3224" s="22"/>
      <c r="D3224" s="10"/>
      <c r="E3224" s="11"/>
      <c r="F3224" s="23"/>
      <c r="G3224" s="23"/>
      <c r="H3224" s="12"/>
      <c r="I3224" s="12"/>
      <c r="J3224" s="13"/>
      <c r="K3224" s="14"/>
      <c r="L3224" s="15"/>
      <c r="M3224" s="16"/>
      <c r="N3224" s="16"/>
      <c r="O3224" s="12"/>
      <c r="P3224" s="12"/>
      <c r="Q3224" s="12"/>
      <c r="R3224" s="18" t="b">
        <v>0</v>
      </c>
      <c r="S3224" s="18" t="b">
        <v>0</v>
      </c>
      <c r="T3224" s="18" t="b">
        <v>0</v>
      </c>
      <c r="U3224" s="18" t="b">
        <v>0</v>
      </c>
    </row>
    <row r="3225" spans="1:21" ht="12.75">
      <c r="A3225" s="8"/>
      <c r="B3225" s="19"/>
      <c r="C3225" s="22"/>
      <c r="D3225" s="10"/>
      <c r="E3225" s="11"/>
      <c r="F3225" s="23"/>
      <c r="G3225" s="23"/>
      <c r="H3225" s="12"/>
      <c r="I3225" s="12"/>
      <c r="J3225" s="13"/>
      <c r="K3225" s="14"/>
      <c r="L3225" s="15"/>
      <c r="M3225" s="16"/>
      <c r="N3225" s="16"/>
      <c r="O3225" s="12"/>
      <c r="P3225" s="12"/>
      <c r="Q3225" s="12"/>
      <c r="R3225" s="18" t="b">
        <v>0</v>
      </c>
      <c r="S3225" s="18" t="b">
        <v>0</v>
      </c>
      <c r="T3225" s="18" t="b">
        <v>0</v>
      </c>
      <c r="U3225" s="18" t="b">
        <v>0</v>
      </c>
    </row>
    <row r="3226" spans="1:21" ht="12.75">
      <c r="A3226" s="8"/>
      <c r="B3226" s="19"/>
      <c r="C3226" s="22"/>
      <c r="D3226" s="10"/>
      <c r="E3226" s="11"/>
      <c r="F3226" s="23"/>
      <c r="G3226" s="23"/>
      <c r="H3226" s="12"/>
      <c r="I3226" s="12"/>
      <c r="J3226" s="13"/>
      <c r="K3226" s="14"/>
      <c r="L3226" s="15"/>
      <c r="M3226" s="16"/>
      <c r="N3226" s="16"/>
      <c r="O3226" s="12"/>
      <c r="P3226" s="12"/>
      <c r="Q3226" s="12"/>
      <c r="R3226" s="18" t="b">
        <v>0</v>
      </c>
      <c r="S3226" s="18" t="b">
        <v>0</v>
      </c>
      <c r="T3226" s="18" t="b">
        <v>0</v>
      </c>
      <c r="U3226" s="18" t="b">
        <v>0</v>
      </c>
    </row>
    <row r="3227" spans="1:21" ht="12.75">
      <c r="A3227" s="8"/>
      <c r="B3227" s="19"/>
      <c r="C3227" s="22"/>
      <c r="D3227" s="10"/>
      <c r="E3227" s="11"/>
      <c r="F3227" s="23"/>
      <c r="G3227" s="23"/>
      <c r="H3227" s="12"/>
      <c r="I3227" s="12"/>
      <c r="J3227" s="13"/>
      <c r="K3227" s="14"/>
      <c r="L3227" s="15"/>
      <c r="M3227" s="16"/>
      <c r="N3227" s="16"/>
      <c r="O3227" s="12"/>
      <c r="P3227" s="12"/>
      <c r="Q3227" s="12"/>
      <c r="R3227" s="18" t="b">
        <v>0</v>
      </c>
      <c r="S3227" s="18" t="b">
        <v>0</v>
      </c>
      <c r="T3227" s="18" t="b">
        <v>0</v>
      </c>
      <c r="U3227" s="18" t="b">
        <v>0</v>
      </c>
    </row>
    <row r="3228" spans="1:21" ht="12.75">
      <c r="A3228" s="8"/>
      <c r="B3228" s="19"/>
      <c r="C3228" s="22"/>
      <c r="D3228" s="10"/>
      <c r="E3228" s="11"/>
      <c r="F3228" s="23"/>
      <c r="G3228" s="23"/>
      <c r="H3228" s="12"/>
      <c r="I3228" s="12"/>
      <c r="J3228" s="13"/>
      <c r="K3228" s="14"/>
      <c r="L3228" s="15"/>
      <c r="M3228" s="16"/>
      <c r="N3228" s="16"/>
      <c r="O3228" s="12"/>
      <c r="P3228" s="12"/>
      <c r="Q3228" s="12"/>
      <c r="R3228" s="18" t="b">
        <v>0</v>
      </c>
      <c r="S3228" s="18" t="b">
        <v>0</v>
      </c>
      <c r="T3228" s="18" t="b">
        <v>0</v>
      </c>
      <c r="U3228" s="18" t="b">
        <v>0</v>
      </c>
    </row>
    <row r="3229" spans="1:21" ht="12.75">
      <c r="A3229" s="8"/>
      <c r="B3229" s="19"/>
      <c r="C3229" s="22"/>
      <c r="D3229" s="10"/>
      <c r="E3229" s="11"/>
      <c r="F3229" s="23"/>
      <c r="G3229" s="23"/>
      <c r="H3229" s="12"/>
      <c r="I3229" s="12"/>
      <c r="J3229" s="13"/>
      <c r="K3229" s="14"/>
      <c r="L3229" s="15"/>
      <c r="M3229" s="16"/>
      <c r="N3229" s="16"/>
      <c r="O3229" s="12"/>
      <c r="P3229" s="12"/>
      <c r="Q3229" s="12"/>
      <c r="R3229" s="18" t="b">
        <v>0</v>
      </c>
      <c r="S3229" s="18" t="b">
        <v>0</v>
      </c>
      <c r="T3229" s="18" t="b">
        <v>0</v>
      </c>
      <c r="U3229" s="18" t="b">
        <v>0</v>
      </c>
    </row>
    <row r="3230" spans="1:21" ht="12.75">
      <c r="A3230" s="8"/>
      <c r="B3230" s="19"/>
      <c r="C3230" s="22"/>
      <c r="D3230" s="10"/>
      <c r="E3230" s="11"/>
      <c r="F3230" s="23"/>
      <c r="G3230" s="23"/>
      <c r="H3230" s="12"/>
      <c r="I3230" s="12"/>
      <c r="J3230" s="13"/>
      <c r="K3230" s="14"/>
      <c r="L3230" s="15"/>
      <c r="M3230" s="16"/>
      <c r="N3230" s="16"/>
      <c r="O3230" s="12"/>
      <c r="P3230" s="12"/>
      <c r="Q3230" s="12"/>
      <c r="R3230" s="18" t="b">
        <v>0</v>
      </c>
      <c r="S3230" s="18" t="b">
        <v>0</v>
      </c>
      <c r="T3230" s="18" t="b">
        <v>0</v>
      </c>
      <c r="U3230" s="18" t="b">
        <v>0</v>
      </c>
    </row>
    <row r="3231" spans="1:21" ht="12.75">
      <c r="A3231" s="8"/>
      <c r="B3231" s="19"/>
      <c r="C3231" s="22"/>
      <c r="D3231" s="10"/>
      <c r="E3231" s="11"/>
      <c r="F3231" s="23"/>
      <c r="G3231" s="23"/>
      <c r="H3231" s="12"/>
      <c r="I3231" s="12"/>
      <c r="J3231" s="13"/>
      <c r="K3231" s="14"/>
      <c r="L3231" s="15"/>
      <c r="M3231" s="16"/>
      <c r="N3231" s="16"/>
      <c r="O3231" s="12"/>
      <c r="P3231" s="12"/>
      <c r="Q3231" s="12"/>
      <c r="R3231" s="18" t="b">
        <v>0</v>
      </c>
      <c r="S3231" s="18" t="b">
        <v>0</v>
      </c>
      <c r="T3231" s="18" t="b">
        <v>0</v>
      </c>
      <c r="U3231" s="18" t="b">
        <v>0</v>
      </c>
    </row>
    <row r="3232" spans="1:21" ht="12.75">
      <c r="A3232" s="8"/>
      <c r="B3232" s="19"/>
      <c r="C3232" s="22"/>
      <c r="D3232" s="10"/>
      <c r="E3232" s="11"/>
      <c r="F3232" s="23"/>
      <c r="G3232" s="23"/>
      <c r="H3232" s="12"/>
      <c r="I3232" s="12"/>
      <c r="J3232" s="13"/>
      <c r="K3232" s="14"/>
      <c r="L3232" s="15"/>
      <c r="M3232" s="16"/>
      <c r="N3232" s="16"/>
      <c r="O3232" s="12"/>
      <c r="P3232" s="12"/>
      <c r="Q3232" s="12"/>
      <c r="R3232" s="18" t="b">
        <v>0</v>
      </c>
      <c r="S3232" s="18" t="b">
        <v>0</v>
      </c>
      <c r="T3232" s="18" t="b">
        <v>0</v>
      </c>
      <c r="U3232" s="18" t="b">
        <v>0</v>
      </c>
    </row>
    <row r="3233" spans="1:21" ht="12.75">
      <c r="A3233" s="8"/>
      <c r="B3233" s="19"/>
      <c r="C3233" s="22"/>
      <c r="D3233" s="10"/>
      <c r="E3233" s="11"/>
      <c r="F3233" s="23"/>
      <c r="G3233" s="23"/>
      <c r="H3233" s="12"/>
      <c r="I3233" s="12"/>
      <c r="J3233" s="13"/>
      <c r="K3233" s="14"/>
      <c r="L3233" s="15"/>
      <c r="M3233" s="16"/>
      <c r="N3233" s="16"/>
      <c r="O3233" s="12"/>
      <c r="P3233" s="12"/>
      <c r="Q3233" s="12"/>
      <c r="R3233" s="18" t="b">
        <v>0</v>
      </c>
      <c r="S3233" s="18" t="b">
        <v>0</v>
      </c>
      <c r="T3233" s="18" t="b">
        <v>0</v>
      </c>
      <c r="U3233" s="18" t="b">
        <v>0</v>
      </c>
    </row>
    <row r="3234" spans="1:21" ht="12.75">
      <c r="A3234" s="8"/>
      <c r="B3234" s="19"/>
      <c r="C3234" s="22"/>
      <c r="D3234" s="10"/>
      <c r="E3234" s="11"/>
      <c r="F3234" s="23"/>
      <c r="G3234" s="23"/>
      <c r="H3234" s="12"/>
      <c r="I3234" s="12"/>
      <c r="J3234" s="13"/>
      <c r="K3234" s="14"/>
      <c r="L3234" s="15"/>
      <c r="M3234" s="16"/>
      <c r="N3234" s="16"/>
      <c r="O3234" s="12"/>
      <c r="P3234" s="12"/>
      <c r="Q3234" s="12"/>
      <c r="R3234" s="18" t="b">
        <v>0</v>
      </c>
      <c r="S3234" s="18" t="b">
        <v>0</v>
      </c>
      <c r="T3234" s="18" t="b">
        <v>0</v>
      </c>
      <c r="U3234" s="18" t="b">
        <v>0</v>
      </c>
    </row>
    <row r="3235" spans="1:21" ht="12.75">
      <c r="A3235" s="8"/>
      <c r="B3235" s="19"/>
      <c r="C3235" s="22"/>
      <c r="D3235" s="10"/>
      <c r="E3235" s="11"/>
      <c r="F3235" s="23"/>
      <c r="G3235" s="23"/>
      <c r="H3235" s="12"/>
      <c r="I3235" s="12"/>
      <c r="J3235" s="13"/>
      <c r="K3235" s="14"/>
      <c r="L3235" s="15"/>
      <c r="M3235" s="16"/>
      <c r="N3235" s="16"/>
      <c r="O3235" s="12"/>
      <c r="P3235" s="12"/>
      <c r="Q3235" s="12"/>
      <c r="R3235" s="18" t="b">
        <v>0</v>
      </c>
      <c r="S3235" s="18" t="b">
        <v>0</v>
      </c>
      <c r="T3235" s="18" t="b">
        <v>0</v>
      </c>
      <c r="U3235" s="18" t="b">
        <v>0</v>
      </c>
    </row>
    <row r="3236" spans="1:21" ht="12.75">
      <c r="A3236" s="8"/>
      <c r="B3236" s="19"/>
      <c r="C3236" s="22"/>
      <c r="D3236" s="10"/>
      <c r="E3236" s="11"/>
      <c r="F3236" s="23"/>
      <c r="G3236" s="23"/>
      <c r="H3236" s="12"/>
      <c r="I3236" s="12"/>
      <c r="J3236" s="13"/>
      <c r="K3236" s="14"/>
      <c r="L3236" s="15"/>
      <c r="M3236" s="16"/>
      <c r="N3236" s="16"/>
      <c r="O3236" s="12"/>
      <c r="P3236" s="12"/>
      <c r="Q3236" s="12"/>
      <c r="R3236" s="18" t="b">
        <v>0</v>
      </c>
      <c r="S3236" s="18" t="b">
        <v>0</v>
      </c>
      <c r="T3236" s="18" t="b">
        <v>0</v>
      </c>
      <c r="U3236" s="18" t="b">
        <v>0</v>
      </c>
    </row>
    <row r="3237" spans="1:21" ht="12.75">
      <c r="A3237" s="8"/>
      <c r="B3237" s="19"/>
      <c r="C3237" s="22"/>
      <c r="D3237" s="10"/>
      <c r="E3237" s="11"/>
      <c r="F3237" s="23"/>
      <c r="G3237" s="23"/>
      <c r="H3237" s="12"/>
      <c r="I3237" s="12"/>
      <c r="J3237" s="13"/>
      <c r="K3237" s="14"/>
      <c r="L3237" s="15"/>
      <c r="M3237" s="16"/>
      <c r="N3237" s="16"/>
      <c r="O3237" s="12"/>
      <c r="P3237" s="12"/>
      <c r="Q3237" s="12"/>
      <c r="R3237" s="18" t="b">
        <v>0</v>
      </c>
      <c r="S3237" s="18" t="b">
        <v>0</v>
      </c>
      <c r="T3237" s="18" t="b">
        <v>0</v>
      </c>
      <c r="U3237" s="18" t="b">
        <v>0</v>
      </c>
    </row>
    <row r="3238" spans="1:21" ht="12.75">
      <c r="A3238" s="8"/>
      <c r="B3238" s="19"/>
      <c r="C3238" s="22"/>
      <c r="D3238" s="10"/>
      <c r="E3238" s="11"/>
      <c r="F3238" s="23"/>
      <c r="G3238" s="23"/>
      <c r="H3238" s="12"/>
      <c r="I3238" s="12"/>
      <c r="J3238" s="13"/>
      <c r="K3238" s="14"/>
      <c r="L3238" s="15"/>
      <c r="M3238" s="16"/>
      <c r="N3238" s="16"/>
      <c r="O3238" s="12"/>
      <c r="P3238" s="12"/>
      <c r="Q3238" s="12"/>
      <c r="R3238" s="18" t="b">
        <v>0</v>
      </c>
      <c r="S3238" s="18" t="b">
        <v>0</v>
      </c>
      <c r="T3238" s="18" t="b">
        <v>0</v>
      </c>
      <c r="U3238" s="18" t="b">
        <v>0</v>
      </c>
    </row>
    <row r="3239" spans="1:21" ht="12.75">
      <c r="A3239" s="8"/>
      <c r="B3239" s="19"/>
      <c r="C3239" s="22"/>
      <c r="D3239" s="10"/>
      <c r="E3239" s="11"/>
      <c r="F3239" s="23"/>
      <c r="G3239" s="23"/>
      <c r="H3239" s="12"/>
      <c r="I3239" s="12"/>
      <c r="J3239" s="13"/>
      <c r="K3239" s="14"/>
      <c r="L3239" s="15"/>
      <c r="M3239" s="16"/>
      <c r="N3239" s="16"/>
      <c r="O3239" s="12"/>
      <c r="P3239" s="12"/>
      <c r="Q3239" s="12"/>
      <c r="R3239" s="18" t="b">
        <v>0</v>
      </c>
      <c r="S3239" s="18" t="b">
        <v>0</v>
      </c>
      <c r="T3239" s="18" t="b">
        <v>0</v>
      </c>
      <c r="U3239" s="18" t="b">
        <v>0</v>
      </c>
    </row>
    <row r="3240" spans="1:21" ht="12.75">
      <c r="A3240" s="8"/>
      <c r="B3240" s="19"/>
      <c r="C3240" s="22"/>
      <c r="D3240" s="10"/>
      <c r="E3240" s="11"/>
      <c r="F3240" s="23"/>
      <c r="G3240" s="23"/>
      <c r="H3240" s="12"/>
      <c r="I3240" s="12"/>
      <c r="J3240" s="13"/>
      <c r="K3240" s="14"/>
      <c r="L3240" s="15"/>
      <c r="M3240" s="16"/>
      <c r="N3240" s="16"/>
      <c r="O3240" s="12"/>
      <c r="P3240" s="12"/>
      <c r="Q3240" s="12"/>
      <c r="R3240" s="18" t="b">
        <v>0</v>
      </c>
      <c r="S3240" s="18" t="b">
        <v>0</v>
      </c>
      <c r="T3240" s="18" t="b">
        <v>0</v>
      </c>
      <c r="U3240" s="18" t="b">
        <v>0</v>
      </c>
    </row>
    <row r="3241" spans="1:21" ht="12.75">
      <c r="A3241" s="8"/>
      <c r="B3241" s="19"/>
      <c r="C3241" s="22"/>
      <c r="D3241" s="10"/>
      <c r="E3241" s="11"/>
      <c r="F3241" s="23"/>
      <c r="G3241" s="23"/>
      <c r="H3241" s="12"/>
      <c r="I3241" s="12"/>
      <c r="J3241" s="13"/>
      <c r="K3241" s="14"/>
      <c r="L3241" s="15"/>
      <c r="M3241" s="16"/>
      <c r="N3241" s="16"/>
      <c r="O3241" s="12"/>
      <c r="P3241" s="12"/>
      <c r="Q3241" s="12"/>
      <c r="R3241" s="18" t="b">
        <v>0</v>
      </c>
      <c r="S3241" s="18" t="b">
        <v>0</v>
      </c>
      <c r="T3241" s="18" t="b">
        <v>0</v>
      </c>
      <c r="U3241" s="18" t="b">
        <v>0</v>
      </c>
    </row>
    <row r="3242" spans="1:21" ht="12.75">
      <c r="A3242" s="8"/>
      <c r="B3242" s="19"/>
      <c r="C3242" s="22"/>
      <c r="D3242" s="10"/>
      <c r="E3242" s="11"/>
      <c r="F3242" s="23"/>
      <c r="G3242" s="23"/>
      <c r="H3242" s="12"/>
      <c r="I3242" s="12"/>
      <c r="J3242" s="13"/>
      <c r="K3242" s="14"/>
      <c r="L3242" s="15"/>
      <c r="M3242" s="16"/>
      <c r="N3242" s="16"/>
      <c r="O3242" s="12"/>
      <c r="P3242" s="12"/>
      <c r="Q3242" s="12"/>
      <c r="R3242" s="18" t="b">
        <v>0</v>
      </c>
      <c r="S3242" s="18" t="b">
        <v>0</v>
      </c>
      <c r="T3242" s="18" t="b">
        <v>0</v>
      </c>
      <c r="U3242" s="18" t="b">
        <v>0</v>
      </c>
    </row>
    <row r="3243" spans="1:21" ht="12.75">
      <c r="A3243" s="8"/>
      <c r="B3243" s="19"/>
      <c r="C3243" s="22"/>
      <c r="D3243" s="10"/>
      <c r="E3243" s="11"/>
      <c r="F3243" s="23"/>
      <c r="G3243" s="23"/>
      <c r="H3243" s="12"/>
      <c r="I3243" s="12"/>
      <c r="J3243" s="13"/>
      <c r="K3243" s="14"/>
      <c r="L3243" s="15"/>
      <c r="M3243" s="16"/>
      <c r="N3243" s="16"/>
      <c r="O3243" s="12"/>
      <c r="P3243" s="12"/>
      <c r="Q3243" s="12"/>
      <c r="R3243" s="18" t="b">
        <v>0</v>
      </c>
      <c r="S3243" s="18" t="b">
        <v>0</v>
      </c>
      <c r="T3243" s="18" t="b">
        <v>0</v>
      </c>
      <c r="U3243" s="18" t="b">
        <v>0</v>
      </c>
    </row>
    <row r="3244" spans="1:21" ht="12.75">
      <c r="A3244" s="8"/>
      <c r="B3244" s="19"/>
      <c r="C3244" s="22"/>
      <c r="D3244" s="10"/>
      <c r="E3244" s="11"/>
      <c r="F3244" s="23"/>
      <c r="G3244" s="23"/>
      <c r="H3244" s="12"/>
      <c r="I3244" s="12"/>
      <c r="J3244" s="13"/>
      <c r="K3244" s="14"/>
      <c r="L3244" s="15"/>
      <c r="M3244" s="16"/>
      <c r="N3244" s="16"/>
      <c r="O3244" s="12"/>
      <c r="P3244" s="12"/>
      <c r="Q3244" s="12"/>
      <c r="R3244" s="18" t="b">
        <v>0</v>
      </c>
      <c r="S3244" s="18" t="b">
        <v>0</v>
      </c>
      <c r="T3244" s="18" t="b">
        <v>0</v>
      </c>
      <c r="U3244" s="18" t="b">
        <v>0</v>
      </c>
    </row>
    <row r="3245" spans="1:21" ht="12.75">
      <c r="A3245" s="8"/>
      <c r="B3245" s="19"/>
      <c r="C3245" s="22"/>
      <c r="D3245" s="10"/>
      <c r="E3245" s="11"/>
      <c r="F3245" s="23"/>
      <c r="G3245" s="23"/>
      <c r="H3245" s="12"/>
      <c r="I3245" s="12"/>
      <c r="J3245" s="13"/>
      <c r="K3245" s="14"/>
      <c r="L3245" s="15"/>
      <c r="M3245" s="16"/>
      <c r="N3245" s="16"/>
      <c r="O3245" s="12"/>
      <c r="P3245" s="12"/>
      <c r="Q3245" s="12"/>
      <c r="R3245" s="18" t="b">
        <v>0</v>
      </c>
      <c r="S3245" s="18" t="b">
        <v>0</v>
      </c>
      <c r="T3245" s="18" t="b">
        <v>0</v>
      </c>
      <c r="U3245" s="18" t="b">
        <v>0</v>
      </c>
    </row>
    <row r="3246" spans="1:21" ht="12.75">
      <c r="A3246" s="8"/>
      <c r="B3246" s="19"/>
      <c r="C3246" s="22"/>
      <c r="D3246" s="10"/>
      <c r="E3246" s="11"/>
      <c r="F3246" s="23"/>
      <c r="G3246" s="23"/>
      <c r="H3246" s="12"/>
      <c r="I3246" s="12"/>
      <c r="J3246" s="13"/>
      <c r="K3246" s="14"/>
      <c r="L3246" s="15"/>
      <c r="M3246" s="16"/>
      <c r="N3246" s="16"/>
      <c r="O3246" s="12"/>
      <c r="P3246" s="12"/>
      <c r="Q3246" s="12"/>
      <c r="R3246" s="18" t="b">
        <v>0</v>
      </c>
      <c r="S3246" s="18" t="b">
        <v>0</v>
      </c>
      <c r="T3246" s="18" t="b">
        <v>0</v>
      </c>
      <c r="U3246" s="18" t="b">
        <v>0</v>
      </c>
    </row>
    <row r="3247" spans="1:21" ht="12.75">
      <c r="A3247" s="8"/>
      <c r="B3247" s="19"/>
      <c r="C3247" s="22"/>
      <c r="D3247" s="10"/>
      <c r="E3247" s="11"/>
      <c r="F3247" s="23"/>
      <c r="G3247" s="23"/>
      <c r="H3247" s="12"/>
      <c r="I3247" s="12"/>
      <c r="J3247" s="13"/>
      <c r="K3247" s="14"/>
      <c r="L3247" s="15"/>
      <c r="M3247" s="16"/>
      <c r="N3247" s="16"/>
      <c r="O3247" s="12"/>
      <c r="P3247" s="12"/>
      <c r="Q3247" s="12"/>
      <c r="R3247" s="18" t="b">
        <v>0</v>
      </c>
      <c r="S3247" s="18" t="b">
        <v>0</v>
      </c>
      <c r="T3247" s="18" t="b">
        <v>0</v>
      </c>
      <c r="U3247" s="18" t="b">
        <v>0</v>
      </c>
    </row>
    <row r="3248" spans="1:21" ht="12.75">
      <c r="A3248" s="8"/>
      <c r="B3248" s="19"/>
      <c r="C3248" s="22"/>
      <c r="D3248" s="10"/>
      <c r="E3248" s="11"/>
      <c r="F3248" s="23"/>
      <c r="G3248" s="23"/>
      <c r="H3248" s="12"/>
      <c r="I3248" s="12"/>
      <c r="J3248" s="13"/>
      <c r="K3248" s="14"/>
      <c r="L3248" s="15"/>
      <c r="M3248" s="16"/>
      <c r="N3248" s="16"/>
      <c r="O3248" s="12"/>
      <c r="P3248" s="12"/>
      <c r="Q3248" s="12"/>
      <c r="R3248" s="18" t="b">
        <v>0</v>
      </c>
      <c r="S3248" s="18" t="b">
        <v>0</v>
      </c>
      <c r="T3248" s="18" t="b">
        <v>0</v>
      </c>
      <c r="U3248" s="18" t="b">
        <v>0</v>
      </c>
    </row>
    <row r="3249" spans="1:21" ht="12.75">
      <c r="A3249" s="8"/>
      <c r="B3249" s="19"/>
      <c r="C3249" s="22"/>
      <c r="D3249" s="10"/>
      <c r="E3249" s="11"/>
      <c r="F3249" s="23"/>
      <c r="G3249" s="23"/>
      <c r="H3249" s="12"/>
      <c r="I3249" s="12"/>
      <c r="J3249" s="13"/>
      <c r="K3249" s="14"/>
      <c r="L3249" s="15"/>
      <c r="M3249" s="16"/>
      <c r="N3249" s="16"/>
      <c r="O3249" s="12"/>
      <c r="P3249" s="12"/>
      <c r="Q3249" s="12"/>
      <c r="R3249" s="18" t="b">
        <v>0</v>
      </c>
      <c r="S3249" s="18" t="b">
        <v>0</v>
      </c>
      <c r="T3249" s="18" t="b">
        <v>0</v>
      </c>
      <c r="U3249" s="18" t="b">
        <v>0</v>
      </c>
    </row>
    <row r="3250" spans="1:21" ht="12.75">
      <c r="A3250" s="8"/>
      <c r="B3250" s="19"/>
      <c r="C3250" s="22"/>
      <c r="D3250" s="10"/>
      <c r="E3250" s="11"/>
      <c r="F3250" s="23"/>
      <c r="G3250" s="23"/>
      <c r="H3250" s="12"/>
      <c r="I3250" s="12"/>
      <c r="J3250" s="13"/>
      <c r="K3250" s="14"/>
      <c r="L3250" s="15"/>
      <c r="M3250" s="16"/>
      <c r="N3250" s="16"/>
      <c r="O3250" s="12"/>
      <c r="P3250" s="12"/>
      <c r="Q3250" s="12"/>
      <c r="R3250" s="18" t="b">
        <v>0</v>
      </c>
      <c r="S3250" s="18" t="b">
        <v>0</v>
      </c>
      <c r="T3250" s="18" t="b">
        <v>0</v>
      </c>
      <c r="U3250" s="18" t="b">
        <v>0</v>
      </c>
    </row>
    <row r="3251" spans="1:21" ht="12.75">
      <c r="A3251" s="8"/>
      <c r="B3251" s="19"/>
      <c r="C3251" s="22"/>
      <c r="D3251" s="10"/>
      <c r="E3251" s="11"/>
      <c r="F3251" s="23"/>
      <c r="G3251" s="23"/>
      <c r="H3251" s="12"/>
      <c r="I3251" s="12"/>
      <c r="J3251" s="13"/>
      <c r="K3251" s="14"/>
      <c r="L3251" s="15"/>
      <c r="M3251" s="16"/>
      <c r="N3251" s="16"/>
      <c r="O3251" s="12"/>
      <c r="P3251" s="12"/>
      <c r="Q3251" s="12"/>
      <c r="R3251" s="18" t="b">
        <v>0</v>
      </c>
      <c r="S3251" s="18" t="b">
        <v>0</v>
      </c>
      <c r="T3251" s="18" t="b">
        <v>0</v>
      </c>
      <c r="U3251" s="18" t="b">
        <v>0</v>
      </c>
    </row>
    <row r="3252" spans="1:21" ht="12.75">
      <c r="A3252" s="8"/>
      <c r="B3252" s="19"/>
      <c r="C3252" s="22"/>
      <c r="D3252" s="10"/>
      <c r="E3252" s="11"/>
      <c r="F3252" s="23"/>
      <c r="G3252" s="23"/>
      <c r="H3252" s="12"/>
      <c r="I3252" s="12"/>
      <c r="J3252" s="13"/>
      <c r="K3252" s="14"/>
      <c r="L3252" s="15"/>
      <c r="M3252" s="16"/>
      <c r="N3252" s="16"/>
      <c r="O3252" s="12"/>
      <c r="P3252" s="12"/>
      <c r="Q3252" s="12"/>
      <c r="R3252" s="18" t="b">
        <v>0</v>
      </c>
      <c r="S3252" s="18" t="b">
        <v>0</v>
      </c>
      <c r="T3252" s="18" t="b">
        <v>0</v>
      </c>
      <c r="U3252" s="18" t="b">
        <v>0</v>
      </c>
    </row>
    <row r="3253" spans="1:21" ht="12.75">
      <c r="A3253" s="8"/>
      <c r="B3253" s="19"/>
      <c r="C3253" s="22"/>
      <c r="D3253" s="10"/>
      <c r="E3253" s="11"/>
      <c r="F3253" s="23"/>
      <c r="G3253" s="23"/>
      <c r="H3253" s="12"/>
      <c r="I3253" s="12"/>
      <c r="J3253" s="13"/>
      <c r="K3253" s="14"/>
      <c r="L3253" s="15"/>
      <c r="M3253" s="16"/>
      <c r="N3253" s="16"/>
      <c r="O3253" s="12"/>
      <c r="P3253" s="12"/>
      <c r="Q3253" s="12"/>
      <c r="R3253" s="18" t="b">
        <v>0</v>
      </c>
      <c r="S3253" s="18" t="b">
        <v>0</v>
      </c>
      <c r="T3253" s="18" t="b">
        <v>0</v>
      </c>
      <c r="U3253" s="18" t="b">
        <v>0</v>
      </c>
    </row>
    <row r="3254" spans="1:21" ht="12.75">
      <c r="A3254" s="8"/>
      <c r="B3254" s="19"/>
      <c r="C3254" s="22"/>
      <c r="D3254" s="10"/>
      <c r="E3254" s="11"/>
      <c r="F3254" s="23"/>
      <c r="G3254" s="23"/>
      <c r="H3254" s="12"/>
      <c r="I3254" s="12"/>
      <c r="J3254" s="13"/>
      <c r="K3254" s="14"/>
      <c r="L3254" s="15"/>
      <c r="M3254" s="16"/>
      <c r="N3254" s="16"/>
      <c r="O3254" s="12"/>
      <c r="P3254" s="12"/>
      <c r="Q3254" s="12"/>
      <c r="R3254" s="18" t="b">
        <v>0</v>
      </c>
      <c r="S3254" s="18" t="b">
        <v>0</v>
      </c>
      <c r="T3254" s="18" t="b">
        <v>0</v>
      </c>
      <c r="U3254" s="18" t="b">
        <v>0</v>
      </c>
    </row>
    <row r="3255" spans="1:21" ht="12.75">
      <c r="A3255" s="8"/>
      <c r="B3255" s="19"/>
      <c r="C3255" s="22"/>
      <c r="D3255" s="10"/>
      <c r="E3255" s="11"/>
      <c r="F3255" s="23"/>
      <c r="G3255" s="23"/>
      <c r="H3255" s="12"/>
      <c r="I3255" s="12"/>
      <c r="J3255" s="13"/>
      <c r="K3255" s="14"/>
      <c r="L3255" s="15"/>
      <c r="M3255" s="16"/>
      <c r="N3255" s="16"/>
      <c r="O3255" s="12"/>
      <c r="P3255" s="12"/>
      <c r="Q3255" s="12"/>
      <c r="R3255" s="18" t="b">
        <v>0</v>
      </c>
      <c r="S3255" s="18" t="b">
        <v>0</v>
      </c>
      <c r="T3255" s="18" t="b">
        <v>0</v>
      </c>
      <c r="U3255" s="18" t="b">
        <v>0</v>
      </c>
    </row>
    <row r="3256" spans="1:21" ht="12.75">
      <c r="A3256" s="8"/>
      <c r="B3256" s="19"/>
      <c r="C3256" s="22"/>
      <c r="D3256" s="10"/>
      <c r="E3256" s="11"/>
      <c r="F3256" s="23"/>
      <c r="G3256" s="23"/>
      <c r="H3256" s="12"/>
      <c r="I3256" s="12"/>
      <c r="J3256" s="13"/>
      <c r="K3256" s="14"/>
      <c r="L3256" s="15"/>
      <c r="M3256" s="16"/>
      <c r="N3256" s="16"/>
      <c r="O3256" s="12"/>
      <c r="P3256" s="12"/>
      <c r="Q3256" s="12"/>
      <c r="R3256" s="18" t="b">
        <v>0</v>
      </c>
      <c r="S3256" s="18" t="b">
        <v>0</v>
      </c>
      <c r="T3256" s="18" t="b">
        <v>0</v>
      </c>
      <c r="U3256" s="18" t="b">
        <v>0</v>
      </c>
    </row>
    <row r="3257" spans="1:21" ht="12.75">
      <c r="A3257" s="8"/>
      <c r="B3257" s="19"/>
      <c r="C3257" s="22"/>
      <c r="D3257" s="10"/>
      <c r="E3257" s="11"/>
      <c r="F3257" s="23"/>
      <c r="G3257" s="23"/>
      <c r="H3257" s="12"/>
      <c r="I3257" s="12"/>
      <c r="J3257" s="13"/>
      <c r="K3257" s="14"/>
      <c r="L3257" s="15"/>
      <c r="M3257" s="16"/>
      <c r="N3257" s="16"/>
      <c r="O3257" s="12"/>
      <c r="P3257" s="12"/>
      <c r="Q3257" s="12"/>
      <c r="R3257" s="18" t="b">
        <v>0</v>
      </c>
      <c r="S3257" s="18" t="b">
        <v>0</v>
      </c>
      <c r="T3257" s="18" t="b">
        <v>0</v>
      </c>
      <c r="U3257" s="18" t="b">
        <v>0</v>
      </c>
    </row>
    <row r="3258" spans="1:21" ht="12.75">
      <c r="A3258" s="8"/>
      <c r="B3258" s="19"/>
      <c r="C3258" s="22"/>
      <c r="D3258" s="10"/>
      <c r="E3258" s="11"/>
      <c r="F3258" s="23"/>
      <c r="G3258" s="23"/>
      <c r="H3258" s="12"/>
      <c r="I3258" s="12"/>
      <c r="J3258" s="13"/>
      <c r="K3258" s="14"/>
      <c r="L3258" s="15"/>
      <c r="M3258" s="16"/>
      <c r="N3258" s="16"/>
      <c r="O3258" s="12"/>
      <c r="P3258" s="12"/>
      <c r="Q3258" s="12"/>
      <c r="R3258" s="18" t="b">
        <v>0</v>
      </c>
      <c r="S3258" s="18" t="b">
        <v>0</v>
      </c>
      <c r="T3258" s="18" t="b">
        <v>0</v>
      </c>
      <c r="U3258" s="18" t="b">
        <v>0</v>
      </c>
    </row>
    <row r="3259" spans="1:21" ht="12.75">
      <c r="A3259" s="8"/>
      <c r="B3259" s="19"/>
      <c r="C3259" s="22"/>
      <c r="D3259" s="10"/>
      <c r="E3259" s="11"/>
      <c r="F3259" s="23"/>
      <c r="G3259" s="23"/>
      <c r="H3259" s="12"/>
      <c r="I3259" s="12"/>
      <c r="J3259" s="13"/>
      <c r="K3259" s="14"/>
      <c r="L3259" s="15"/>
      <c r="M3259" s="16"/>
      <c r="N3259" s="16"/>
      <c r="O3259" s="12"/>
      <c r="P3259" s="12"/>
      <c r="Q3259" s="12"/>
      <c r="R3259" s="18" t="b">
        <v>0</v>
      </c>
      <c r="S3259" s="18" t="b">
        <v>0</v>
      </c>
      <c r="T3259" s="18" t="b">
        <v>0</v>
      </c>
      <c r="U3259" s="18" t="b">
        <v>0</v>
      </c>
    </row>
    <row r="3260" spans="1:21" ht="12.75">
      <c r="A3260" s="8"/>
      <c r="B3260" s="19"/>
      <c r="C3260" s="22"/>
      <c r="D3260" s="10"/>
      <c r="E3260" s="11"/>
      <c r="F3260" s="23"/>
      <c r="G3260" s="23"/>
      <c r="H3260" s="12"/>
      <c r="I3260" s="12"/>
      <c r="J3260" s="13"/>
      <c r="K3260" s="14"/>
      <c r="L3260" s="15"/>
      <c r="M3260" s="16"/>
      <c r="N3260" s="16"/>
      <c r="O3260" s="12"/>
      <c r="P3260" s="12"/>
      <c r="Q3260" s="12"/>
      <c r="R3260" s="18" t="b">
        <v>0</v>
      </c>
      <c r="S3260" s="18" t="b">
        <v>0</v>
      </c>
      <c r="T3260" s="18" t="b">
        <v>0</v>
      </c>
      <c r="U3260" s="18" t="b">
        <v>0</v>
      </c>
    </row>
    <row r="3261" spans="1:21" ht="12.75">
      <c r="A3261" s="8"/>
      <c r="B3261" s="19"/>
      <c r="C3261" s="22"/>
      <c r="D3261" s="10"/>
      <c r="E3261" s="11"/>
      <c r="F3261" s="23"/>
      <c r="G3261" s="23"/>
      <c r="H3261" s="12"/>
      <c r="I3261" s="12"/>
      <c r="J3261" s="13"/>
      <c r="K3261" s="14"/>
      <c r="L3261" s="15"/>
      <c r="M3261" s="16"/>
      <c r="N3261" s="16"/>
      <c r="O3261" s="12"/>
      <c r="P3261" s="12"/>
      <c r="Q3261" s="12"/>
      <c r="R3261" s="18" t="b">
        <v>0</v>
      </c>
      <c r="S3261" s="18" t="b">
        <v>0</v>
      </c>
      <c r="T3261" s="18" t="b">
        <v>0</v>
      </c>
      <c r="U3261" s="18" t="b">
        <v>0</v>
      </c>
    </row>
    <row r="3262" spans="1:21" ht="12.75">
      <c r="A3262" s="8"/>
      <c r="B3262" s="19"/>
      <c r="C3262" s="22"/>
      <c r="D3262" s="10"/>
      <c r="E3262" s="11"/>
      <c r="F3262" s="23"/>
      <c r="G3262" s="23"/>
      <c r="H3262" s="12"/>
      <c r="I3262" s="12"/>
      <c r="J3262" s="13"/>
      <c r="K3262" s="14"/>
      <c r="L3262" s="15"/>
      <c r="M3262" s="16"/>
      <c r="N3262" s="16"/>
      <c r="O3262" s="12"/>
      <c r="P3262" s="12"/>
      <c r="Q3262" s="12"/>
      <c r="R3262" s="18" t="b">
        <v>0</v>
      </c>
      <c r="S3262" s="18" t="b">
        <v>0</v>
      </c>
      <c r="T3262" s="18" t="b">
        <v>0</v>
      </c>
      <c r="U3262" s="18" t="b">
        <v>0</v>
      </c>
    </row>
    <row r="3263" spans="1:21" ht="12.75">
      <c r="A3263" s="8"/>
      <c r="B3263" s="19"/>
      <c r="C3263" s="22"/>
      <c r="D3263" s="10"/>
      <c r="E3263" s="11"/>
      <c r="F3263" s="23"/>
      <c r="G3263" s="23"/>
      <c r="H3263" s="12"/>
      <c r="I3263" s="12"/>
      <c r="J3263" s="13"/>
      <c r="K3263" s="14"/>
      <c r="L3263" s="15"/>
      <c r="M3263" s="16"/>
      <c r="N3263" s="16"/>
      <c r="O3263" s="12"/>
      <c r="P3263" s="12"/>
      <c r="Q3263" s="12"/>
      <c r="R3263" s="18" t="b">
        <v>0</v>
      </c>
      <c r="S3263" s="18" t="b">
        <v>0</v>
      </c>
      <c r="T3263" s="18" t="b">
        <v>0</v>
      </c>
      <c r="U3263" s="18" t="b">
        <v>0</v>
      </c>
    </row>
    <row r="3264" spans="1:21" ht="12.75">
      <c r="A3264" s="8"/>
      <c r="B3264" s="19"/>
      <c r="C3264" s="22"/>
      <c r="D3264" s="10"/>
      <c r="E3264" s="11"/>
      <c r="F3264" s="23"/>
      <c r="G3264" s="23"/>
      <c r="H3264" s="12"/>
      <c r="I3264" s="12"/>
      <c r="J3264" s="13"/>
      <c r="K3264" s="14"/>
      <c r="L3264" s="15"/>
      <c r="M3264" s="16"/>
      <c r="N3264" s="16"/>
      <c r="O3264" s="12"/>
      <c r="P3264" s="12"/>
      <c r="Q3264" s="12"/>
      <c r="R3264" s="18" t="b">
        <v>0</v>
      </c>
      <c r="S3264" s="18" t="b">
        <v>0</v>
      </c>
      <c r="T3264" s="18" t="b">
        <v>0</v>
      </c>
      <c r="U3264" s="18" t="b">
        <v>0</v>
      </c>
    </row>
    <row r="3265" spans="1:21" ht="12.75">
      <c r="A3265" s="8"/>
      <c r="B3265" s="19"/>
      <c r="C3265" s="22"/>
      <c r="D3265" s="10"/>
      <c r="E3265" s="11"/>
      <c r="F3265" s="23"/>
      <c r="G3265" s="23"/>
      <c r="H3265" s="12"/>
      <c r="I3265" s="12"/>
      <c r="J3265" s="13"/>
      <c r="K3265" s="14"/>
      <c r="L3265" s="15"/>
      <c r="M3265" s="16"/>
      <c r="N3265" s="16"/>
      <c r="O3265" s="12"/>
      <c r="P3265" s="12"/>
      <c r="Q3265" s="12"/>
      <c r="R3265" s="18" t="b">
        <v>0</v>
      </c>
      <c r="S3265" s="18" t="b">
        <v>0</v>
      </c>
      <c r="T3265" s="18" t="b">
        <v>0</v>
      </c>
      <c r="U3265" s="18" t="b">
        <v>0</v>
      </c>
    </row>
    <row r="3266" spans="1:21" ht="12.75">
      <c r="A3266" s="8"/>
      <c r="B3266" s="19"/>
      <c r="C3266" s="22"/>
      <c r="D3266" s="10"/>
      <c r="E3266" s="11"/>
      <c r="F3266" s="23"/>
      <c r="G3266" s="23"/>
      <c r="H3266" s="12"/>
      <c r="I3266" s="12"/>
      <c r="J3266" s="13"/>
      <c r="K3266" s="14"/>
      <c r="L3266" s="15"/>
      <c r="M3266" s="16"/>
      <c r="N3266" s="16"/>
      <c r="O3266" s="12"/>
      <c r="P3266" s="12"/>
      <c r="Q3266" s="12"/>
      <c r="R3266" s="18" t="b">
        <v>0</v>
      </c>
      <c r="S3266" s="18" t="b">
        <v>0</v>
      </c>
      <c r="T3266" s="18" t="b">
        <v>0</v>
      </c>
      <c r="U3266" s="18" t="b">
        <v>0</v>
      </c>
    </row>
    <row r="3267" spans="1:21" ht="12.75">
      <c r="A3267" s="8"/>
      <c r="B3267" s="19"/>
      <c r="C3267" s="22"/>
      <c r="D3267" s="10"/>
      <c r="E3267" s="11"/>
      <c r="F3267" s="23"/>
      <c r="G3267" s="23"/>
      <c r="H3267" s="12"/>
      <c r="I3267" s="12"/>
      <c r="J3267" s="13"/>
      <c r="K3267" s="14"/>
      <c r="L3267" s="15"/>
      <c r="M3267" s="16"/>
      <c r="N3267" s="16"/>
      <c r="O3267" s="12"/>
      <c r="P3267" s="12"/>
      <c r="Q3267" s="12"/>
      <c r="R3267" s="18" t="b">
        <v>0</v>
      </c>
      <c r="S3267" s="18" t="b">
        <v>0</v>
      </c>
      <c r="T3267" s="18" t="b">
        <v>0</v>
      </c>
      <c r="U3267" s="18" t="b">
        <v>0</v>
      </c>
    </row>
    <row r="3268" spans="1:21" ht="12.75">
      <c r="A3268" s="8"/>
      <c r="B3268" s="19"/>
      <c r="C3268" s="22"/>
      <c r="D3268" s="10"/>
      <c r="E3268" s="11"/>
      <c r="F3268" s="23"/>
      <c r="G3268" s="23"/>
      <c r="H3268" s="12"/>
      <c r="I3268" s="12"/>
      <c r="J3268" s="13"/>
      <c r="K3268" s="14"/>
      <c r="L3268" s="15"/>
      <c r="M3268" s="16"/>
      <c r="N3268" s="16"/>
      <c r="O3268" s="12"/>
      <c r="P3268" s="12"/>
      <c r="Q3268" s="12"/>
      <c r="R3268" s="18" t="b">
        <v>0</v>
      </c>
      <c r="S3268" s="18" t="b">
        <v>0</v>
      </c>
      <c r="T3268" s="18" t="b">
        <v>0</v>
      </c>
      <c r="U3268" s="18" t="b">
        <v>0</v>
      </c>
    </row>
    <row r="3269" spans="1:21" ht="12.75">
      <c r="A3269" s="8"/>
      <c r="B3269" s="19"/>
      <c r="C3269" s="22"/>
      <c r="D3269" s="10"/>
      <c r="E3269" s="11"/>
      <c r="F3269" s="23"/>
      <c r="G3269" s="23"/>
      <c r="H3269" s="12"/>
      <c r="I3269" s="12"/>
      <c r="J3269" s="13"/>
      <c r="K3269" s="14"/>
      <c r="L3269" s="15"/>
      <c r="M3269" s="16"/>
      <c r="N3269" s="16"/>
      <c r="O3269" s="12"/>
      <c r="P3269" s="12"/>
      <c r="Q3269" s="12"/>
      <c r="R3269" s="18" t="b">
        <v>0</v>
      </c>
      <c r="S3269" s="18" t="b">
        <v>0</v>
      </c>
      <c r="T3269" s="18" t="b">
        <v>0</v>
      </c>
      <c r="U3269" s="18" t="b">
        <v>0</v>
      </c>
    </row>
    <row r="3270" spans="1:21" ht="12.75">
      <c r="A3270" s="8"/>
      <c r="B3270" s="19"/>
      <c r="C3270" s="22"/>
      <c r="D3270" s="10"/>
      <c r="E3270" s="11"/>
      <c r="F3270" s="23"/>
      <c r="G3270" s="23"/>
      <c r="H3270" s="12"/>
      <c r="I3270" s="12"/>
      <c r="J3270" s="13"/>
      <c r="K3270" s="14"/>
      <c r="L3270" s="15"/>
      <c r="M3270" s="16"/>
      <c r="N3270" s="16"/>
      <c r="O3270" s="12"/>
      <c r="P3270" s="12"/>
      <c r="Q3270" s="12"/>
      <c r="R3270" s="18" t="b">
        <v>0</v>
      </c>
      <c r="S3270" s="18" t="b">
        <v>0</v>
      </c>
      <c r="T3270" s="18" t="b">
        <v>0</v>
      </c>
      <c r="U3270" s="18" t="b">
        <v>0</v>
      </c>
    </row>
    <row r="3271" spans="1:21" ht="12.75">
      <c r="A3271" s="8"/>
      <c r="B3271" s="19"/>
      <c r="C3271" s="22"/>
      <c r="D3271" s="10"/>
      <c r="E3271" s="11"/>
      <c r="F3271" s="23"/>
      <c r="G3271" s="23"/>
      <c r="H3271" s="12"/>
      <c r="I3271" s="12"/>
      <c r="J3271" s="13"/>
      <c r="K3271" s="14"/>
      <c r="L3271" s="15"/>
      <c r="M3271" s="16"/>
      <c r="N3271" s="16"/>
      <c r="O3271" s="12"/>
      <c r="P3271" s="12"/>
      <c r="Q3271" s="12"/>
      <c r="R3271" s="18" t="b">
        <v>0</v>
      </c>
      <c r="S3271" s="18" t="b">
        <v>0</v>
      </c>
      <c r="T3271" s="18" t="b">
        <v>0</v>
      </c>
      <c r="U3271" s="18" t="b">
        <v>0</v>
      </c>
    </row>
    <row r="3272" spans="1:21" ht="12.75">
      <c r="A3272" s="8"/>
      <c r="B3272" s="19"/>
      <c r="C3272" s="22"/>
      <c r="D3272" s="10"/>
      <c r="E3272" s="11"/>
      <c r="F3272" s="23"/>
      <c r="G3272" s="23"/>
      <c r="H3272" s="12"/>
      <c r="I3272" s="12"/>
      <c r="J3272" s="13"/>
      <c r="K3272" s="14"/>
      <c r="L3272" s="15"/>
      <c r="M3272" s="16"/>
      <c r="N3272" s="16"/>
      <c r="O3272" s="12"/>
      <c r="P3272" s="12"/>
      <c r="Q3272" s="12"/>
      <c r="R3272" s="18" t="b">
        <v>0</v>
      </c>
      <c r="S3272" s="18" t="b">
        <v>0</v>
      </c>
      <c r="T3272" s="18" t="b">
        <v>0</v>
      </c>
      <c r="U3272" s="18" t="b">
        <v>0</v>
      </c>
    </row>
    <row r="3273" spans="1:21" ht="12.75">
      <c r="A3273" s="8"/>
      <c r="B3273" s="19"/>
      <c r="C3273" s="22"/>
      <c r="D3273" s="10"/>
      <c r="E3273" s="11"/>
      <c r="F3273" s="23"/>
      <c r="G3273" s="23"/>
      <c r="H3273" s="12"/>
      <c r="I3273" s="12"/>
      <c r="J3273" s="13"/>
      <c r="K3273" s="14"/>
      <c r="L3273" s="15"/>
      <c r="M3273" s="16"/>
      <c r="N3273" s="16"/>
      <c r="O3273" s="12"/>
      <c r="P3273" s="12"/>
      <c r="Q3273" s="12"/>
      <c r="R3273" s="18" t="b">
        <v>0</v>
      </c>
      <c r="S3273" s="18" t="b">
        <v>0</v>
      </c>
      <c r="T3273" s="18" t="b">
        <v>0</v>
      </c>
      <c r="U3273" s="18" t="b">
        <v>0</v>
      </c>
    </row>
    <row r="3274" spans="1:21" ht="12.75">
      <c r="A3274" s="8"/>
      <c r="B3274" s="19"/>
      <c r="C3274" s="22"/>
      <c r="D3274" s="10"/>
      <c r="E3274" s="11"/>
      <c r="F3274" s="23"/>
      <c r="G3274" s="23"/>
      <c r="H3274" s="12"/>
      <c r="I3274" s="12"/>
      <c r="J3274" s="13"/>
      <c r="K3274" s="14"/>
      <c r="L3274" s="15"/>
      <c r="M3274" s="16"/>
      <c r="N3274" s="16"/>
      <c r="O3274" s="12"/>
      <c r="P3274" s="12"/>
      <c r="Q3274" s="12"/>
      <c r="R3274" s="18" t="b">
        <v>0</v>
      </c>
      <c r="S3274" s="18" t="b">
        <v>0</v>
      </c>
      <c r="T3274" s="18" t="b">
        <v>0</v>
      </c>
      <c r="U3274" s="18" t="b">
        <v>0</v>
      </c>
    </row>
    <row r="3275" spans="1:21" ht="12.75">
      <c r="A3275" s="8"/>
      <c r="B3275" s="19"/>
      <c r="C3275" s="22"/>
      <c r="D3275" s="10"/>
      <c r="E3275" s="11"/>
      <c r="F3275" s="23"/>
      <c r="G3275" s="23"/>
      <c r="H3275" s="12"/>
      <c r="I3275" s="12"/>
      <c r="J3275" s="13"/>
      <c r="K3275" s="14"/>
      <c r="L3275" s="15"/>
      <c r="M3275" s="16"/>
      <c r="N3275" s="16"/>
      <c r="O3275" s="12"/>
      <c r="P3275" s="12"/>
      <c r="Q3275" s="12"/>
      <c r="R3275" s="18" t="b">
        <v>0</v>
      </c>
      <c r="S3275" s="18" t="b">
        <v>0</v>
      </c>
      <c r="T3275" s="18" t="b">
        <v>0</v>
      </c>
      <c r="U3275" s="18" t="b">
        <v>0</v>
      </c>
    </row>
    <row r="3276" spans="1:21" ht="12.75">
      <c r="A3276" s="8"/>
      <c r="B3276" s="19"/>
      <c r="C3276" s="22"/>
      <c r="D3276" s="10"/>
      <c r="E3276" s="11"/>
      <c r="F3276" s="23"/>
      <c r="G3276" s="23"/>
      <c r="H3276" s="12"/>
      <c r="I3276" s="12"/>
      <c r="J3276" s="13"/>
      <c r="K3276" s="14"/>
      <c r="L3276" s="15"/>
      <c r="M3276" s="16"/>
      <c r="N3276" s="16"/>
      <c r="O3276" s="12"/>
      <c r="P3276" s="12"/>
      <c r="Q3276" s="12"/>
      <c r="R3276" s="18" t="b">
        <v>0</v>
      </c>
      <c r="S3276" s="18" t="b">
        <v>0</v>
      </c>
      <c r="T3276" s="18" t="b">
        <v>0</v>
      </c>
      <c r="U3276" s="18" t="b">
        <v>0</v>
      </c>
    </row>
    <row r="3277" spans="1:21" ht="12.75">
      <c r="A3277" s="8"/>
      <c r="B3277" s="19"/>
      <c r="C3277" s="22"/>
      <c r="D3277" s="10"/>
      <c r="E3277" s="11"/>
      <c r="F3277" s="23"/>
      <c r="G3277" s="23"/>
      <c r="H3277" s="12"/>
      <c r="I3277" s="12"/>
      <c r="J3277" s="13"/>
      <c r="K3277" s="14"/>
      <c r="L3277" s="15"/>
      <c r="M3277" s="16"/>
      <c r="N3277" s="16"/>
      <c r="O3277" s="12"/>
      <c r="P3277" s="12"/>
      <c r="Q3277" s="12"/>
      <c r="R3277" s="18" t="b">
        <v>0</v>
      </c>
      <c r="S3277" s="18" t="b">
        <v>0</v>
      </c>
      <c r="T3277" s="18" t="b">
        <v>0</v>
      </c>
      <c r="U3277" s="18" t="b">
        <v>0</v>
      </c>
    </row>
    <row r="3278" spans="1:21" ht="12.75">
      <c r="A3278" s="8"/>
      <c r="B3278" s="19"/>
      <c r="C3278" s="22"/>
      <c r="D3278" s="10"/>
      <c r="E3278" s="11"/>
      <c r="F3278" s="23"/>
      <c r="G3278" s="23"/>
      <c r="H3278" s="12"/>
      <c r="I3278" s="12"/>
      <c r="J3278" s="13"/>
      <c r="K3278" s="14"/>
      <c r="L3278" s="15"/>
      <c r="M3278" s="16"/>
      <c r="N3278" s="16"/>
      <c r="O3278" s="12"/>
      <c r="P3278" s="12"/>
      <c r="Q3278" s="12"/>
      <c r="R3278" s="18" t="b">
        <v>0</v>
      </c>
      <c r="S3278" s="18" t="b">
        <v>0</v>
      </c>
      <c r="T3278" s="18" t="b">
        <v>0</v>
      </c>
      <c r="U3278" s="18" t="b">
        <v>0</v>
      </c>
    </row>
    <row r="3279" spans="1:21" ht="12.75">
      <c r="A3279" s="8"/>
      <c r="B3279" s="19"/>
      <c r="C3279" s="22"/>
      <c r="D3279" s="10"/>
      <c r="E3279" s="11"/>
      <c r="F3279" s="23"/>
      <c r="G3279" s="23"/>
      <c r="H3279" s="12"/>
      <c r="I3279" s="12"/>
      <c r="J3279" s="13"/>
      <c r="K3279" s="14"/>
      <c r="L3279" s="15"/>
      <c r="M3279" s="16"/>
      <c r="N3279" s="16"/>
      <c r="O3279" s="12"/>
      <c r="P3279" s="12"/>
      <c r="Q3279" s="12"/>
      <c r="R3279" s="18" t="b">
        <v>0</v>
      </c>
      <c r="S3279" s="18" t="b">
        <v>0</v>
      </c>
      <c r="T3279" s="18" t="b">
        <v>0</v>
      </c>
      <c r="U3279" s="18" t="b">
        <v>0</v>
      </c>
    </row>
    <row r="3280" spans="1:21" ht="12.75">
      <c r="A3280" s="8"/>
      <c r="B3280" s="19"/>
      <c r="C3280" s="22"/>
      <c r="D3280" s="10"/>
      <c r="E3280" s="11"/>
      <c r="F3280" s="23"/>
      <c r="G3280" s="23"/>
      <c r="H3280" s="12"/>
      <c r="I3280" s="12"/>
      <c r="J3280" s="13"/>
      <c r="K3280" s="14"/>
      <c r="L3280" s="15"/>
      <c r="M3280" s="16"/>
      <c r="N3280" s="16"/>
      <c r="O3280" s="12"/>
      <c r="P3280" s="12"/>
      <c r="Q3280" s="12"/>
      <c r="R3280" s="18" t="b">
        <v>0</v>
      </c>
      <c r="S3280" s="18" t="b">
        <v>0</v>
      </c>
      <c r="T3280" s="18" t="b">
        <v>0</v>
      </c>
      <c r="U3280" s="18" t="b">
        <v>0</v>
      </c>
    </row>
    <row r="3281" spans="1:21" ht="12.75">
      <c r="A3281" s="8"/>
      <c r="B3281" s="19"/>
      <c r="C3281" s="22"/>
      <c r="D3281" s="10"/>
      <c r="E3281" s="11"/>
      <c r="F3281" s="23"/>
      <c r="G3281" s="23"/>
      <c r="H3281" s="12"/>
      <c r="I3281" s="12"/>
      <c r="J3281" s="13"/>
      <c r="K3281" s="14"/>
      <c r="L3281" s="15"/>
      <c r="M3281" s="16"/>
      <c r="N3281" s="16"/>
      <c r="O3281" s="12"/>
      <c r="P3281" s="12"/>
      <c r="Q3281" s="12"/>
      <c r="R3281" s="18" t="b">
        <v>0</v>
      </c>
      <c r="S3281" s="18" t="b">
        <v>0</v>
      </c>
      <c r="T3281" s="18" t="b">
        <v>0</v>
      </c>
      <c r="U3281" s="18" t="b">
        <v>0</v>
      </c>
    </row>
    <row r="3282" spans="1:21" ht="12.75">
      <c r="A3282" s="8"/>
      <c r="B3282" s="19"/>
      <c r="C3282" s="22"/>
      <c r="D3282" s="10"/>
      <c r="E3282" s="11"/>
      <c r="F3282" s="23"/>
      <c r="G3282" s="23"/>
      <c r="H3282" s="12"/>
      <c r="I3282" s="12"/>
      <c r="J3282" s="13"/>
      <c r="K3282" s="14"/>
      <c r="L3282" s="15"/>
      <c r="M3282" s="16"/>
      <c r="N3282" s="16"/>
      <c r="O3282" s="12"/>
      <c r="P3282" s="12"/>
      <c r="Q3282" s="12"/>
      <c r="R3282" s="18" t="b">
        <v>0</v>
      </c>
      <c r="S3282" s="18" t="b">
        <v>0</v>
      </c>
      <c r="T3282" s="18" t="b">
        <v>0</v>
      </c>
      <c r="U3282" s="18" t="b">
        <v>0</v>
      </c>
    </row>
    <row r="3283" spans="1:21" ht="12.75">
      <c r="A3283" s="8"/>
      <c r="B3283" s="19"/>
      <c r="C3283" s="22"/>
      <c r="D3283" s="10"/>
      <c r="E3283" s="11"/>
      <c r="F3283" s="23"/>
      <c r="G3283" s="23"/>
      <c r="H3283" s="12"/>
      <c r="I3283" s="12"/>
      <c r="J3283" s="13"/>
      <c r="K3283" s="14"/>
      <c r="L3283" s="15"/>
      <c r="M3283" s="16"/>
      <c r="N3283" s="16"/>
      <c r="O3283" s="12"/>
      <c r="P3283" s="12"/>
      <c r="Q3283" s="12"/>
      <c r="R3283" s="18" t="b">
        <v>0</v>
      </c>
      <c r="S3283" s="18" t="b">
        <v>0</v>
      </c>
      <c r="T3283" s="18" t="b">
        <v>0</v>
      </c>
      <c r="U3283" s="18" t="b">
        <v>0</v>
      </c>
    </row>
    <row r="3284" spans="1:21" ht="12.75">
      <c r="A3284" s="8"/>
      <c r="B3284" s="19"/>
      <c r="C3284" s="22"/>
      <c r="D3284" s="10"/>
      <c r="E3284" s="11"/>
      <c r="F3284" s="23"/>
      <c r="G3284" s="23"/>
      <c r="H3284" s="12"/>
      <c r="I3284" s="12"/>
      <c r="J3284" s="13"/>
      <c r="K3284" s="14"/>
      <c r="L3284" s="15"/>
      <c r="M3284" s="16"/>
      <c r="N3284" s="16"/>
      <c r="O3284" s="12"/>
      <c r="P3284" s="12"/>
      <c r="Q3284" s="12"/>
      <c r="R3284" s="18" t="b">
        <v>0</v>
      </c>
      <c r="S3284" s="18" t="b">
        <v>0</v>
      </c>
      <c r="T3284" s="18" t="b">
        <v>0</v>
      </c>
      <c r="U3284" s="18" t="b">
        <v>0</v>
      </c>
    </row>
    <row r="3285" spans="1:21" ht="12.75">
      <c r="A3285" s="8"/>
      <c r="B3285" s="19"/>
      <c r="C3285" s="22"/>
      <c r="D3285" s="10"/>
      <c r="E3285" s="11"/>
      <c r="F3285" s="23"/>
      <c r="G3285" s="23"/>
      <c r="H3285" s="12"/>
      <c r="I3285" s="12"/>
      <c r="J3285" s="13"/>
      <c r="K3285" s="14"/>
      <c r="L3285" s="15"/>
      <c r="M3285" s="16"/>
      <c r="N3285" s="16"/>
      <c r="O3285" s="12"/>
      <c r="P3285" s="12"/>
      <c r="Q3285" s="12"/>
      <c r="R3285" s="18" t="b">
        <v>0</v>
      </c>
      <c r="S3285" s="18" t="b">
        <v>0</v>
      </c>
      <c r="T3285" s="18" t="b">
        <v>0</v>
      </c>
      <c r="U3285" s="18" t="b">
        <v>0</v>
      </c>
    </row>
    <row r="3286" spans="1:21" ht="12.75">
      <c r="A3286" s="8"/>
      <c r="B3286" s="19"/>
      <c r="C3286" s="22"/>
      <c r="D3286" s="10"/>
      <c r="E3286" s="11"/>
      <c r="F3286" s="23"/>
      <c r="G3286" s="23"/>
      <c r="H3286" s="12"/>
      <c r="I3286" s="12"/>
      <c r="J3286" s="13"/>
      <c r="K3286" s="14"/>
      <c r="L3286" s="15"/>
      <c r="M3286" s="16"/>
      <c r="N3286" s="16"/>
      <c r="O3286" s="12"/>
      <c r="P3286" s="12"/>
      <c r="Q3286" s="12"/>
      <c r="R3286" s="18" t="b">
        <v>0</v>
      </c>
      <c r="S3286" s="18" t="b">
        <v>0</v>
      </c>
      <c r="T3286" s="18" t="b">
        <v>0</v>
      </c>
      <c r="U3286" s="18" t="b">
        <v>0</v>
      </c>
    </row>
    <row r="3287" spans="1:21" ht="12.75">
      <c r="A3287" s="8"/>
      <c r="B3287" s="19"/>
      <c r="C3287" s="22"/>
      <c r="D3287" s="10"/>
      <c r="E3287" s="11"/>
      <c r="F3287" s="23"/>
      <c r="G3287" s="23"/>
      <c r="H3287" s="12"/>
      <c r="I3287" s="12"/>
      <c r="J3287" s="13"/>
      <c r="K3287" s="14"/>
      <c r="L3287" s="15"/>
      <c r="M3287" s="16"/>
      <c r="N3287" s="16"/>
      <c r="O3287" s="12"/>
      <c r="P3287" s="12"/>
      <c r="Q3287" s="12"/>
      <c r="R3287" s="18" t="b">
        <v>0</v>
      </c>
      <c r="S3287" s="18" t="b">
        <v>0</v>
      </c>
      <c r="T3287" s="18" t="b">
        <v>0</v>
      </c>
      <c r="U3287" s="18" t="b">
        <v>0</v>
      </c>
    </row>
    <row r="3288" spans="1:21" ht="12.75">
      <c r="A3288" s="8"/>
      <c r="B3288" s="19"/>
      <c r="C3288" s="22"/>
      <c r="D3288" s="10"/>
      <c r="E3288" s="11"/>
      <c r="F3288" s="23"/>
      <c r="G3288" s="23"/>
      <c r="H3288" s="12"/>
      <c r="I3288" s="12"/>
      <c r="J3288" s="13"/>
      <c r="K3288" s="14"/>
      <c r="L3288" s="15"/>
      <c r="M3288" s="16"/>
      <c r="N3288" s="16"/>
      <c r="O3288" s="12"/>
      <c r="P3288" s="12"/>
      <c r="Q3288" s="12"/>
      <c r="R3288" s="18" t="b">
        <v>0</v>
      </c>
      <c r="S3288" s="18" t="b">
        <v>0</v>
      </c>
      <c r="T3288" s="18" t="b">
        <v>0</v>
      </c>
      <c r="U3288" s="18" t="b">
        <v>0</v>
      </c>
    </row>
    <row r="3289" spans="1:21" ht="12.75">
      <c r="A3289" s="8"/>
      <c r="B3289" s="19"/>
      <c r="C3289" s="22"/>
      <c r="D3289" s="10"/>
      <c r="E3289" s="11"/>
      <c r="F3289" s="23"/>
      <c r="G3289" s="23"/>
      <c r="H3289" s="12"/>
      <c r="I3289" s="12"/>
      <c r="J3289" s="13"/>
      <c r="K3289" s="14"/>
      <c r="L3289" s="15"/>
      <c r="M3289" s="16"/>
      <c r="N3289" s="16"/>
      <c r="O3289" s="12"/>
      <c r="P3289" s="12"/>
      <c r="Q3289" s="12"/>
      <c r="R3289" s="18" t="b">
        <v>0</v>
      </c>
      <c r="S3289" s="18" t="b">
        <v>0</v>
      </c>
      <c r="T3289" s="18" t="b">
        <v>0</v>
      </c>
      <c r="U3289" s="18" t="b">
        <v>0</v>
      </c>
    </row>
    <row r="3290" spans="1:21" ht="12.75">
      <c r="A3290" s="8"/>
      <c r="B3290" s="19"/>
      <c r="C3290" s="22"/>
      <c r="D3290" s="10"/>
      <c r="E3290" s="11"/>
      <c r="F3290" s="23"/>
      <c r="G3290" s="23"/>
      <c r="H3290" s="12"/>
      <c r="I3290" s="12"/>
      <c r="J3290" s="13"/>
      <c r="K3290" s="14"/>
      <c r="L3290" s="15"/>
      <c r="M3290" s="16"/>
      <c r="N3290" s="16"/>
      <c r="O3290" s="12"/>
      <c r="P3290" s="12"/>
      <c r="Q3290" s="12"/>
      <c r="R3290" s="18" t="b">
        <v>0</v>
      </c>
      <c r="S3290" s="18" t="b">
        <v>0</v>
      </c>
      <c r="T3290" s="18" t="b">
        <v>0</v>
      </c>
      <c r="U3290" s="18" t="b">
        <v>0</v>
      </c>
    </row>
    <row r="3291" spans="1:21" ht="12.75">
      <c r="A3291" s="8"/>
      <c r="B3291" s="19"/>
      <c r="C3291" s="22"/>
      <c r="D3291" s="10"/>
      <c r="E3291" s="11"/>
      <c r="F3291" s="23"/>
      <c r="G3291" s="23"/>
      <c r="H3291" s="12"/>
      <c r="I3291" s="12"/>
      <c r="J3291" s="13"/>
      <c r="K3291" s="14"/>
      <c r="L3291" s="15"/>
      <c r="M3291" s="16"/>
      <c r="N3291" s="16"/>
      <c r="O3291" s="12"/>
      <c r="P3291" s="12"/>
      <c r="Q3291" s="12"/>
      <c r="R3291" s="18" t="b">
        <v>0</v>
      </c>
      <c r="S3291" s="18" t="b">
        <v>0</v>
      </c>
      <c r="T3291" s="18" t="b">
        <v>0</v>
      </c>
      <c r="U3291" s="18" t="b">
        <v>0</v>
      </c>
    </row>
    <row r="3292" spans="1:21" ht="12.75">
      <c r="A3292" s="8"/>
      <c r="B3292" s="19"/>
      <c r="C3292" s="22"/>
      <c r="D3292" s="10"/>
      <c r="E3292" s="11"/>
      <c r="F3292" s="23"/>
      <c r="G3292" s="23"/>
      <c r="H3292" s="12"/>
      <c r="I3292" s="12"/>
      <c r="J3292" s="13"/>
      <c r="K3292" s="14"/>
      <c r="L3292" s="15"/>
      <c r="M3292" s="16"/>
      <c r="N3292" s="16"/>
      <c r="O3292" s="12"/>
      <c r="P3292" s="12"/>
      <c r="Q3292" s="12"/>
      <c r="R3292" s="18" t="b">
        <v>0</v>
      </c>
      <c r="S3292" s="18" t="b">
        <v>0</v>
      </c>
      <c r="T3292" s="18" t="b">
        <v>0</v>
      </c>
      <c r="U3292" s="18" t="b">
        <v>0</v>
      </c>
    </row>
    <row r="3293" spans="1:21" ht="12.75">
      <c r="A3293" s="8"/>
      <c r="B3293" s="19"/>
      <c r="C3293" s="22"/>
      <c r="D3293" s="10"/>
      <c r="E3293" s="11"/>
      <c r="F3293" s="23"/>
      <c r="G3293" s="23"/>
      <c r="H3293" s="12"/>
      <c r="I3293" s="12"/>
      <c r="J3293" s="13"/>
      <c r="K3293" s="14"/>
      <c r="L3293" s="15"/>
      <c r="M3293" s="16"/>
      <c r="N3293" s="16"/>
      <c r="O3293" s="12"/>
      <c r="P3293" s="12"/>
      <c r="Q3293" s="12"/>
      <c r="R3293" s="18" t="b">
        <v>0</v>
      </c>
      <c r="S3293" s="18" t="b">
        <v>0</v>
      </c>
      <c r="T3293" s="18" t="b">
        <v>0</v>
      </c>
      <c r="U3293" s="18" t="b">
        <v>0</v>
      </c>
    </row>
    <row r="3294" spans="1:21" ht="12.75">
      <c r="A3294" s="8"/>
      <c r="B3294" s="19"/>
      <c r="C3294" s="22"/>
      <c r="D3294" s="10"/>
      <c r="E3294" s="11"/>
      <c r="F3294" s="23"/>
      <c r="G3294" s="23"/>
      <c r="H3294" s="12"/>
      <c r="I3294" s="12"/>
      <c r="J3294" s="13"/>
      <c r="K3294" s="14"/>
      <c r="L3294" s="15"/>
      <c r="M3294" s="16"/>
      <c r="N3294" s="16"/>
      <c r="O3294" s="12"/>
      <c r="P3294" s="12"/>
      <c r="Q3294" s="12"/>
      <c r="R3294" s="18" t="b">
        <v>0</v>
      </c>
      <c r="S3294" s="18" t="b">
        <v>0</v>
      </c>
      <c r="T3294" s="18" t="b">
        <v>0</v>
      </c>
      <c r="U3294" s="18" t="b">
        <v>0</v>
      </c>
    </row>
    <row r="3295" spans="1:21" ht="12.75">
      <c r="A3295" s="8"/>
      <c r="B3295" s="19"/>
      <c r="C3295" s="22"/>
      <c r="D3295" s="10"/>
      <c r="E3295" s="11"/>
      <c r="F3295" s="23"/>
      <c r="G3295" s="23"/>
      <c r="H3295" s="12"/>
      <c r="I3295" s="12"/>
      <c r="J3295" s="13"/>
      <c r="K3295" s="14"/>
      <c r="L3295" s="15"/>
      <c r="M3295" s="16"/>
      <c r="N3295" s="16"/>
      <c r="O3295" s="12"/>
      <c r="P3295" s="12"/>
      <c r="Q3295" s="12"/>
      <c r="R3295" s="18" t="b">
        <v>0</v>
      </c>
      <c r="S3295" s="18" t="b">
        <v>0</v>
      </c>
      <c r="T3295" s="18" t="b">
        <v>0</v>
      </c>
      <c r="U3295" s="18" t="b">
        <v>0</v>
      </c>
    </row>
    <row r="3296" spans="1:21" ht="12.75">
      <c r="A3296" s="8"/>
      <c r="B3296" s="19"/>
      <c r="C3296" s="22"/>
      <c r="D3296" s="10"/>
      <c r="E3296" s="11"/>
      <c r="F3296" s="23"/>
      <c r="G3296" s="23"/>
      <c r="H3296" s="12"/>
      <c r="I3296" s="12"/>
      <c r="J3296" s="13"/>
      <c r="K3296" s="14"/>
      <c r="L3296" s="15"/>
      <c r="M3296" s="16"/>
      <c r="N3296" s="16"/>
      <c r="O3296" s="12"/>
      <c r="P3296" s="12"/>
      <c r="Q3296" s="12"/>
      <c r="R3296" s="18" t="b">
        <v>0</v>
      </c>
      <c r="S3296" s="18" t="b">
        <v>0</v>
      </c>
      <c r="T3296" s="18" t="b">
        <v>0</v>
      </c>
      <c r="U3296" s="18" t="b">
        <v>0</v>
      </c>
    </row>
    <row r="3297" spans="1:21" ht="12.75">
      <c r="A3297" s="8"/>
      <c r="B3297" s="19"/>
      <c r="C3297" s="22"/>
      <c r="D3297" s="10"/>
      <c r="E3297" s="11"/>
      <c r="F3297" s="23"/>
      <c r="G3297" s="23"/>
      <c r="H3297" s="12"/>
      <c r="I3297" s="12"/>
      <c r="J3297" s="13"/>
      <c r="K3297" s="14"/>
      <c r="L3297" s="15"/>
      <c r="M3297" s="16"/>
      <c r="N3297" s="16"/>
      <c r="O3297" s="12"/>
      <c r="P3297" s="12"/>
      <c r="Q3297" s="12"/>
      <c r="R3297" s="18" t="b">
        <v>0</v>
      </c>
      <c r="S3297" s="18" t="b">
        <v>0</v>
      </c>
      <c r="T3297" s="18" t="b">
        <v>0</v>
      </c>
      <c r="U3297" s="18" t="b">
        <v>0</v>
      </c>
    </row>
    <row r="3298" spans="1:21" ht="12.75">
      <c r="A3298" s="8"/>
      <c r="B3298" s="19"/>
      <c r="C3298" s="22"/>
      <c r="D3298" s="10"/>
      <c r="E3298" s="11"/>
      <c r="F3298" s="23"/>
      <c r="G3298" s="23"/>
      <c r="H3298" s="12"/>
      <c r="I3298" s="12"/>
      <c r="J3298" s="13"/>
      <c r="K3298" s="14"/>
      <c r="L3298" s="15"/>
      <c r="M3298" s="16"/>
      <c r="N3298" s="16"/>
      <c r="O3298" s="12"/>
      <c r="P3298" s="12"/>
      <c r="Q3298" s="12"/>
      <c r="R3298" s="18" t="b">
        <v>0</v>
      </c>
      <c r="S3298" s="18" t="b">
        <v>0</v>
      </c>
      <c r="T3298" s="18" t="b">
        <v>0</v>
      </c>
      <c r="U3298" s="18" t="b">
        <v>0</v>
      </c>
    </row>
    <row r="3299" spans="1:21" ht="12.75">
      <c r="A3299" s="8"/>
      <c r="B3299" s="19"/>
      <c r="C3299" s="22"/>
      <c r="D3299" s="10"/>
      <c r="E3299" s="11"/>
      <c r="F3299" s="23"/>
      <c r="G3299" s="23"/>
      <c r="H3299" s="12"/>
      <c r="I3299" s="12"/>
      <c r="J3299" s="13"/>
      <c r="K3299" s="14"/>
      <c r="L3299" s="15"/>
      <c r="M3299" s="16"/>
      <c r="N3299" s="16"/>
      <c r="O3299" s="12"/>
      <c r="P3299" s="12"/>
      <c r="Q3299" s="12"/>
      <c r="R3299" s="18" t="b">
        <v>0</v>
      </c>
      <c r="S3299" s="18" t="b">
        <v>0</v>
      </c>
      <c r="T3299" s="18" t="b">
        <v>0</v>
      </c>
      <c r="U3299" s="18" t="b">
        <v>0</v>
      </c>
    </row>
    <row r="3300" spans="1:21" ht="12.75">
      <c r="A3300" s="8"/>
      <c r="B3300" s="19"/>
      <c r="C3300" s="22"/>
      <c r="D3300" s="10"/>
      <c r="E3300" s="11"/>
      <c r="F3300" s="23"/>
      <c r="G3300" s="23"/>
      <c r="H3300" s="12"/>
      <c r="I3300" s="12"/>
      <c r="J3300" s="13"/>
      <c r="K3300" s="14"/>
      <c r="L3300" s="15"/>
      <c r="M3300" s="16"/>
      <c r="N3300" s="16"/>
      <c r="O3300" s="12"/>
      <c r="P3300" s="12"/>
      <c r="Q3300" s="12"/>
      <c r="R3300" s="18" t="b">
        <v>0</v>
      </c>
      <c r="S3300" s="18" t="b">
        <v>0</v>
      </c>
      <c r="T3300" s="18" t="b">
        <v>0</v>
      </c>
      <c r="U3300" s="18" t="b">
        <v>0</v>
      </c>
    </row>
    <row r="3301" spans="1:21" ht="12.75">
      <c r="A3301" s="8"/>
      <c r="B3301" s="19"/>
      <c r="C3301" s="22"/>
      <c r="D3301" s="10"/>
      <c r="E3301" s="11"/>
      <c r="F3301" s="23"/>
      <c r="G3301" s="23"/>
      <c r="H3301" s="12"/>
      <c r="I3301" s="12"/>
      <c r="J3301" s="13"/>
      <c r="K3301" s="14"/>
      <c r="L3301" s="15"/>
      <c r="M3301" s="16"/>
      <c r="N3301" s="16"/>
      <c r="O3301" s="12"/>
      <c r="P3301" s="12"/>
      <c r="Q3301" s="12"/>
      <c r="R3301" s="18" t="b">
        <v>0</v>
      </c>
      <c r="S3301" s="18" t="b">
        <v>0</v>
      </c>
      <c r="T3301" s="18" t="b">
        <v>0</v>
      </c>
      <c r="U3301" s="18" t="b">
        <v>0</v>
      </c>
    </row>
    <row r="3302" spans="1:21" ht="12.75">
      <c r="A3302" s="8"/>
      <c r="B3302" s="19"/>
      <c r="C3302" s="22"/>
      <c r="D3302" s="10"/>
      <c r="E3302" s="11"/>
      <c r="F3302" s="23"/>
      <c r="G3302" s="23"/>
      <c r="H3302" s="12"/>
      <c r="I3302" s="12"/>
      <c r="J3302" s="13"/>
      <c r="K3302" s="14"/>
      <c r="L3302" s="15"/>
      <c r="M3302" s="16"/>
      <c r="N3302" s="16"/>
      <c r="O3302" s="12"/>
      <c r="P3302" s="12"/>
      <c r="Q3302" s="12"/>
      <c r="R3302" s="18" t="b">
        <v>0</v>
      </c>
      <c r="S3302" s="18" t="b">
        <v>0</v>
      </c>
      <c r="T3302" s="18" t="b">
        <v>0</v>
      </c>
      <c r="U3302" s="18" t="b">
        <v>0</v>
      </c>
    </row>
    <row r="3303" spans="1:21" ht="12.75">
      <c r="A3303" s="8"/>
      <c r="B3303" s="19"/>
      <c r="C3303" s="22"/>
      <c r="D3303" s="10"/>
      <c r="E3303" s="11"/>
      <c r="F3303" s="23"/>
      <c r="G3303" s="23"/>
      <c r="H3303" s="12"/>
      <c r="I3303" s="12"/>
      <c r="J3303" s="13"/>
      <c r="K3303" s="14"/>
      <c r="L3303" s="15"/>
      <c r="M3303" s="16"/>
      <c r="N3303" s="16"/>
      <c r="O3303" s="12"/>
      <c r="P3303" s="12"/>
      <c r="Q3303" s="12"/>
      <c r="R3303" s="18" t="b">
        <v>0</v>
      </c>
      <c r="S3303" s="18" t="b">
        <v>0</v>
      </c>
      <c r="T3303" s="18" t="b">
        <v>0</v>
      </c>
      <c r="U3303" s="18" t="b">
        <v>0</v>
      </c>
    </row>
    <row r="3304" spans="1:21" ht="12.75">
      <c r="A3304" s="8"/>
      <c r="B3304" s="19"/>
      <c r="C3304" s="22"/>
      <c r="D3304" s="10"/>
      <c r="E3304" s="11"/>
      <c r="F3304" s="23"/>
      <c r="G3304" s="23"/>
      <c r="H3304" s="12"/>
      <c r="I3304" s="12"/>
      <c r="J3304" s="13"/>
      <c r="K3304" s="14"/>
      <c r="L3304" s="15"/>
      <c r="M3304" s="16"/>
      <c r="N3304" s="16"/>
      <c r="O3304" s="12"/>
      <c r="P3304" s="12"/>
      <c r="Q3304" s="12"/>
      <c r="R3304" s="18" t="b">
        <v>0</v>
      </c>
      <c r="S3304" s="18" t="b">
        <v>0</v>
      </c>
      <c r="T3304" s="18" t="b">
        <v>0</v>
      </c>
      <c r="U3304" s="18" t="b">
        <v>0</v>
      </c>
    </row>
    <row r="3305" spans="1:21" ht="12.75">
      <c r="A3305" s="8"/>
      <c r="B3305" s="19"/>
      <c r="C3305" s="22"/>
      <c r="D3305" s="10"/>
      <c r="E3305" s="11"/>
      <c r="F3305" s="23"/>
      <c r="G3305" s="23"/>
      <c r="H3305" s="12"/>
      <c r="I3305" s="12"/>
      <c r="J3305" s="13"/>
      <c r="K3305" s="14"/>
      <c r="L3305" s="15"/>
      <c r="M3305" s="16"/>
      <c r="N3305" s="16"/>
      <c r="O3305" s="12"/>
      <c r="P3305" s="12"/>
      <c r="Q3305" s="12"/>
      <c r="R3305" s="18" t="b">
        <v>0</v>
      </c>
      <c r="S3305" s="18" t="b">
        <v>0</v>
      </c>
      <c r="T3305" s="18" t="b">
        <v>0</v>
      </c>
      <c r="U3305" s="18" t="b">
        <v>0</v>
      </c>
    </row>
    <row r="3306" spans="1:21" ht="12.75">
      <c r="A3306" s="8"/>
      <c r="B3306" s="19"/>
      <c r="C3306" s="22"/>
      <c r="D3306" s="10"/>
      <c r="E3306" s="11"/>
      <c r="F3306" s="23"/>
      <c r="G3306" s="23"/>
      <c r="H3306" s="12"/>
      <c r="I3306" s="12"/>
      <c r="J3306" s="13"/>
      <c r="K3306" s="14"/>
      <c r="L3306" s="15"/>
      <c r="M3306" s="16"/>
      <c r="N3306" s="16"/>
      <c r="O3306" s="12"/>
      <c r="P3306" s="12"/>
      <c r="Q3306" s="12"/>
      <c r="R3306" s="18" t="b">
        <v>0</v>
      </c>
      <c r="S3306" s="18" t="b">
        <v>0</v>
      </c>
      <c r="T3306" s="18" t="b">
        <v>0</v>
      </c>
      <c r="U3306" s="18" t="b">
        <v>0</v>
      </c>
    </row>
    <row r="3307" spans="1:21" ht="12.75">
      <c r="A3307" s="8"/>
      <c r="B3307" s="19"/>
      <c r="C3307" s="22"/>
      <c r="D3307" s="10"/>
      <c r="E3307" s="11"/>
      <c r="F3307" s="23"/>
      <c r="G3307" s="23"/>
      <c r="H3307" s="12"/>
      <c r="I3307" s="12"/>
      <c r="J3307" s="13"/>
      <c r="K3307" s="14"/>
      <c r="L3307" s="15"/>
      <c r="M3307" s="16"/>
      <c r="N3307" s="16"/>
      <c r="O3307" s="12"/>
      <c r="P3307" s="12"/>
      <c r="Q3307" s="12"/>
      <c r="R3307" s="18" t="b">
        <v>0</v>
      </c>
      <c r="S3307" s="18" t="b">
        <v>0</v>
      </c>
      <c r="T3307" s="18" t="b">
        <v>0</v>
      </c>
      <c r="U3307" s="18" t="b">
        <v>0</v>
      </c>
    </row>
    <row r="3308" spans="1:21" ht="12.75">
      <c r="A3308" s="8"/>
      <c r="B3308" s="19"/>
      <c r="C3308" s="22"/>
      <c r="D3308" s="10"/>
      <c r="E3308" s="11"/>
      <c r="F3308" s="23"/>
      <c r="G3308" s="23"/>
      <c r="H3308" s="12"/>
      <c r="I3308" s="12"/>
      <c r="J3308" s="13"/>
      <c r="K3308" s="14"/>
      <c r="L3308" s="15"/>
      <c r="M3308" s="16"/>
      <c r="N3308" s="16"/>
      <c r="O3308" s="12"/>
      <c r="P3308" s="12"/>
      <c r="Q3308" s="12"/>
      <c r="R3308" s="18" t="b">
        <v>0</v>
      </c>
      <c r="S3308" s="18" t="b">
        <v>0</v>
      </c>
      <c r="T3308" s="18" t="b">
        <v>0</v>
      </c>
      <c r="U3308" s="18" t="b">
        <v>0</v>
      </c>
    </row>
    <row r="3309" spans="1:21" ht="12.75">
      <c r="A3309" s="8"/>
      <c r="B3309" s="19"/>
      <c r="C3309" s="22"/>
      <c r="D3309" s="10"/>
      <c r="E3309" s="11"/>
      <c r="F3309" s="23"/>
      <c r="G3309" s="23"/>
      <c r="H3309" s="12"/>
      <c r="I3309" s="12"/>
      <c r="J3309" s="13"/>
      <c r="K3309" s="14"/>
      <c r="L3309" s="15"/>
      <c r="M3309" s="16"/>
      <c r="N3309" s="16"/>
      <c r="O3309" s="12"/>
      <c r="P3309" s="12"/>
      <c r="Q3309" s="12"/>
      <c r="R3309" s="18" t="b">
        <v>0</v>
      </c>
      <c r="S3309" s="18" t="b">
        <v>0</v>
      </c>
      <c r="T3309" s="18" t="b">
        <v>0</v>
      </c>
      <c r="U3309" s="18" t="b">
        <v>0</v>
      </c>
    </row>
    <row r="3310" spans="1:21" ht="12.75">
      <c r="A3310" s="8"/>
      <c r="B3310" s="19"/>
      <c r="C3310" s="22"/>
      <c r="D3310" s="10"/>
      <c r="E3310" s="11"/>
      <c r="F3310" s="23"/>
      <c r="G3310" s="23"/>
      <c r="H3310" s="12"/>
      <c r="I3310" s="12"/>
      <c r="J3310" s="13"/>
      <c r="K3310" s="14"/>
      <c r="L3310" s="15"/>
      <c r="M3310" s="16"/>
      <c r="N3310" s="16"/>
      <c r="O3310" s="12"/>
      <c r="P3310" s="12"/>
      <c r="Q3310" s="12"/>
      <c r="R3310" s="18" t="b">
        <v>0</v>
      </c>
      <c r="S3310" s="18" t="b">
        <v>0</v>
      </c>
      <c r="T3310" s="18" t="b">
        <v>0</v>
      </c>
      <c r="U3310" s="18" t="b">
        <v>0</v>
      </c>
    </row>
    <row r="3311" spans="1:21" ht="12.75">
      <c r="A3311" s="8"/>
      <c r="B3311" s="19"/>
      <c r="C3311" s="22"/>
      <c r="D3311" s="10"/>
      <c r="E3311" s="11"/>
      <c r="F3311" s="23"/>
      <c r="G3311" s="23"/>
      <c r="H3311" s="12"/>
      <c r="I3311" s="12"/>
      <c r="J3311" s="13"/>
      <c r="K3311" s="14"/>
      <c r="L3311" s="15"/>
      <c r="M3311" s="16"/>
      <c r="N3311" s="16"/>
      <c r="O3311" s="12"/>
      <c r="P3311" s="12"/>
      <c r="Q3311" s="12"/>
      <c r="R3311" s="18" t="b">
        <v>0</v>
      </c>
      <c r="S3311" s="18" t="b">
        <v>0</v>
      </c>
      <c r="T3311" s="18" t="b">
        <v>0</v>
      </c>
      <c r="U3311" s="18" t="b">
        <v>0</v>
      </c>
    </row>
    <row r="3312" spans="1:21" ht="12.75">
      <c r="A3312" s="8"/>
      <c r="B3312" s="19"/>
      <c r="C3312" s="22"/>
      <c r="D3312" s="10"/>
      <c r="E3312" s="11"/>
      <c r="F3312" s="23"/>
      <c r="G3312" s="23"/>
      <c r="H3312" s="12"/>
      <c r="I3312" s="12"/>
      <c r="J3312" s="13"/>
      <c r="K3312" s="14"/>
      <c r="L3312" s="15"/>
      <c r="M3312" s="16"/>
      <c r="N3312" s="16"/>
      <c r="O3312" s="12"/>
      <c r="P3312" s="12"/>
      <c r="Q3312" s="12"/>
      <c r="R3312" s="18" t="b">
        <v>0</v>
      </c>
      <c r="S3312" s="18" t="b">
        <v>0</v>
      </c>
      <c r="T3312" s="18" t="b">
        <v>0</v>
      </c>
      <c r="U3312" s="18" t="b">
        <v>0</v>
      </c>
    </row>
    <row r="3313" spans="1:21" ht="12.75">
      <c r="A3313" s="8"/>
      <c r="B3313" s="19"/>
      <c r="C3313" s="22"/>
      <c r="D3313" s="10"/>
      <c r="E3313" s="11"/>
      <c r="F3313" s="23"/>
      <c r="G3313" s="23"/>
      <c r="H3313" s="12"/>
      <c r="I3313" s="12"/>
      <c r="J3313" s="13"/>
      <c r="K3313" s="14"/>
      <c r="L3313" s="15"/>
      <c r="M3313" s="16"/>
      <c r="N3313" s="16"/>
      <c r="O3313" s="12"/>
      <c r="P3313" s="12"/>
      <c r="Q3313" s="12"/>
      <c r="R3313" s="18" t="b">
        <v>0</v>
      </c>
      <c r="S3313" s="18" t="b">
        <v>0</v>
      </c>
      <c r="T3313" s="18" t="b">
        <v>0</v>
      </c>
      <c r="U3313" s="18" t="b">
        <v>0</v>
      </c>
    </row>
    <row r="3314" spans="1:21" ht="12.75">
      <c r="A3314" s="8"/>
      <c r="B3314" s="19"/>
      <c r="C3314" s="22"/>
      <c r="D3314" s="10"/>
      <c r="E3314" s="11"/>
      <c r="F3314" s="23"/>
      <c r="G3314" s="23"/>
      <c r="H3314" s="12"/>
      <c r="I3314" s="12"/>
      <c r="J3314" s="13"/>
      <c r="K3314" s="14"/>
      <c r="L3314" s="15"/>
      <c r="M3314" s="16"/>
      <c r="N3314" s="16"/>
      <c r="O3314" s="12"/>
      <c r="P3314" s="12"/>
      <c r="Q3314" s="12"/>
      <c r="R3314" s="18" t="b">
        <v>0</v>
      </c>
      <c r="S3314" s="18" t="b">
        <v>0</v>
      </c>
      <c r="T3314" s="18" t="b">
        <v>0</v>
      </c>
      <c r="U3314" s="18" t="b">
        <v>0</v>
      </c>
    </row>
    <row r="3315" spans="1:21" ht="12.75">
      <c r="A3315" s="8"/>
      <c r="B3315" s="19"/>
      <c r="C3315" s="22"/>
      <c r="D3315" s="10"/>
      <c r="E3315" s="11"/>
      <c r="F3315" s="23"/>
      <c r="G3315" s="23"/>
      <c r="H3315" s="12"/>
      <c r="I3315" s="12"/>
      <c r="J3315" s="13"/>
      <c r="K3315" s="14"/>
      <c r="L3315" s="15"/>
      <c r="M3315" s="16"/>
      <c r="N3315" s="16"/>
      <c r="O3315" s="12"/>
      <c r="P3315" s="12"/>
      <c r="Q3315" s="12"/>
      <c r="R3315" s="18" t="b">
        <v>0</v>
      </c>
      <c r="S3315" s="18" t="b">
        <v>0</v>
      </c>
      <c r="T3315" s="18" t="b">
        <v>0</v>
      </c>
      <c r="U3315" s="18" t="b">
        <v>0</v>
      </c>
    </row>
    <row r="3316" spans="1:21" ht="12.75">
      <c r="A3316" s="8"/>
      <c r="B3316" s="19"/>
      <c r="C3316" s="22"/>
      <c r="D3316" s="10"/>
      <c r="E3316" s="11"/>
      <c r="F3316" s="23"/>
      <c r="G3316" s="23"/>
      <c r="H3316" s="12"/>
      <c r="I3316" s="12"/>
      <c r="J3316" s="13"/>
      <c r="K3316" s="14"/>
      <c r="L3316" s="15"/>
      <c r="M3316" s="16"/>
      <c r="N3316" s="16"/>
      <c r="O3316" s="12"/>
      <c r="P3316" s="12"/>
      <c r="Q3316" s="12"/>
      <c r="R3316" s="18" t="b">
        <v>0</v>
      </c>
      <c r="S3316" s="18" t="b">
        <v>0</v>
      </c>
      <c r="T3316" s="18" t="b">
        <v>0</v>
      </c>
      <c r="U3316" s="18" t="b">
        <v>0</v>
      </c>
    </row>
    <row r="3317" spans="1:21" ht="12.75">
      <c r="A3317" s="8"/>
      <c r="B3317" s="19"/>
      <c r="C3317" s="22"/>
      <c r="D3317" s="10"/>
      <c r="E3317" s="11"/>
      <c r="F3317" s="23"/>
      <c r="G3317" s="23"/>
      <c r="H3317" s="12"/>
      <c r="I3317" s="12"/>
      <c r="J3317" s="13"/>
      <c r="K3317" s="14"/>
      <c r="L3317" s="15"/>
      <c r="M3317" s="16"/>
      <c r="N3317" s="16"/>
      <c r="O3317" s="12"/>
      <c r="P3317" s="12"/>
      <c r="Q3317" s="12"/>
      <c r="R3317" s="18" t="b">
        <v>0</v>
      </c>
      <c r="S3317" s="18" t="b">
        <v>0</v>
      </c>
      <c r="T3317" s="18" t="b">
        <v>0</v>
      </c>
      <c r="U3317" s="18" t="b">
        <v>0</v>
      </c>
    </row>
    <row r="3318" spans="1:21" ht="12.75">
      <c r="A3318" s="8"/>
      <c r="B3318" s="19"/>
      <c r="C3318" s="22"/>
      <c r="D3318" s="10"/>
      <c r="E3318" s="11"/>
      <c r="F3318" s="23"/>
      <c r="G3318" s="23"/>
      <c r="H3318" s="12"/>
      <c r="I3318" s="12"/>
      <c r="J3318" s="13"/>
      <c r="K3318" s="14"/>
      <c r="L3318" s="15"/>
      <c r="M3318" s="16"/>
      <c r="N3318" s="16"/>
      <c r="O3318" s="12"/>
      <c r="P3318" s="12"/>
      <c r="Q3318" s="12"/>
      <c r="R3318" s="18" t="b">
        <v>0</v>
      </c>
      <c r="S3318" s="18" t="b">
        <v>0</v>
      </c>
      <c r="T3318" s="18" t="b">
        <v>0</v>
      </c>
      <c r="U3318" s="18" t="b">
        <v>0</v>
      </c>
    </row>
    <row r="3319" spans="1:21" ht="12.75">
      <c r="A3319" s="8"/>
      <c r="B3319" s="19"/>
      <c r="C3319" s="22"/>
      <c r="D3319" s="10"/>
      <c r="E3319" s="11"/>
      <c r="F3319" s="23"/>
      <c r="G3319" s="23"/>
      <c r="H3319" s="12"/>
      <c r="I3319" s="12"/>
      <c r="J3319" s="13"/>
      <c r="K3319" s="14"/>
      <c r="L3319" s="15"/>
      <c r="M3319" s="16"/>
      <c r="N3319" s="16"/>
      <c r="O3319" s="12"/>
      <c r="P3319" s="12"/>
      <c r="Q3319" s="12"/>
      <c r="R3319" s="18" t="b">
        <v>0</v>
      </c>
      <c r="S3319" s="18" t="b">
        <v>0</v>
      </c>
      <c r="T3319" s="18" t="b">
        <v>0</v>
      </c>
      <c r="U3319" s="18" t="b">
        <v>0</v>
      </c>
    </row>
    <row r="3320" spans="1:21" ht="12.75">
      <c r="A3320" s="8"/>
      <c r="B3320" s="19"/>
      <c r="C3320" s="22"/>
      <c r="D3320" s="10"/>
      <c r="E3320" s="11"/>
      <c r="F3320" s="23"/>
      <c r="G3320" s="23"/>
      <c r="H3320" s="12"/>
      <c r="I3320" s="12"/>
      <c r="J3320" s="13"/>
      <c r="K3320" s="14"/>
      <c r="L3320" s="15"/>
      <c r="M3320" s="16"/>
      <c r="N3320" s="16"/>
      <c r="O3320" s="12"/>
      <c r="P3320" s="12"/>
      <c r="Q3320" s="12"/>
      <c r="R3320" s="18" t="b">
        <v>0</v>
      </c>
      <c r="S3320" s="18" t="b">
        <v>0</v>
      </c>
      <c r="T3320" s="18" t="b">
        <v>0</v>
      </c>
      <c r="U3320" s="18" t="b">
        <v>0</v>
      </c>
    </row>
    <row r="3321" spans="1:21" ht="12.75">
      <c r="A3321" s="8"/>
      <c r="B3321" s="19"/>
      <c r="C3321" s="22"/>
      <c r="D3321" s="10"/>
      <c r="E3321" s="11"/>
      <c r="F3321" s="23"/>
      <c r="G3321" s="23"/>
      <c r="H3321" s="12"/>
      <c r="I3321" s="12"/>
      <c r="J3321" s="13"/>
      <c r="K3321" s="14"/>
      <c r="L3321" s="15"/>
      <c r="M3321" s="16"/>
      <c r="N3321" s="16"/>
      <c r="O3321" s="12"/>
      <c r="P3321" s="12"/>
      <c r="Q3321" s="12"/>
      <c r="R3321" s="18" t="b">
        <v>0</v>
      </c>
      <c r="S3321" s="18" t="b">
        <v>0</v>
      </c>
      <c r="T3321" s="18" t="b">
        <v>0</v>
      </c>
      <c r="U3321" s="18" t="b">
        <v>0</v>
      </c>
    </row>
    <row r="3322" spans="1:21" ht="12.75">
      <c r="A3322" s="8"/>
      <c r="B3322" s="19"/>
      <c r="C3322" s="22"/>
      <c r="D3322" s="10"/>
      <c r="E3322" s="11"/>
      <c r="F3322" s="23"/>
      <c r="G3322" s="23"/>
      <c r="H3322" s="12"/>
      <c r="I3322" s="12"/>
      <c r="J3322" s="13"/>
      <c r="K3322" s="14"/>
      <c r="L3322" s="15"/>
      <c r="M3322" s="16"/>
      <c r="N3322" s="16"/>
      <c r="O3322" s="12"/>
      <c r="P3322" s="12"/>
      <c r="Q3322" s="12"/>
      <c r="R3322" s="18" t="b">
        <v>0</v>
      </c>
      <c r="S3322" s="18" t="b">
        <v>0</v>
      </c>
      <c r="T3322" s="18" t="b">
        <v>0</v>
      </c>
      <c r="U3322" s="18" t="b">
        <v>0</v>
      </c>
    </row>
    <row r="3323" spans="1:21" ht="12.75">
      <c r="A3323" s="8"/>
      <c r="B3323" s="19"/>
      <c r="C3323" s="22"/>
      <c r="D3323" s="10"/>
      <c r="E3323" s="11"/>
      <c r="F3323" s="23"/>
      <c r="G3323" s="23"/>
      <c r="H3323" s="12"/>
      <c r="I3323" s="12"/>
      <c r="J3323" s="13"/>
      <c r="K3323" s="14"/>
      <c r="L3323" s="15"/>
      <c r="M3323" s="16"/>
      <c r="N3323" s="16"/>
      <c r="O3323" s="12"/>
      <c r="P3323" s="12"/>
      <c r="Q3323" s="12"/>
      <c r="R3323" s="18" t="b">
        <v>0</v>
      </c>
      <c r="S3323" s="18" t="b">
        <v>0</v>
      </c>
      <c r="T3323" s="18" t="b">
        <v>0</v>
      </c>
      <c r="U3323" s="18" t="b">
        <v>0</v>
      </c>
    </row>
    <row r="3324" spans="1:21" ht="12.75">
      <c r="A3324" s="8"/>
      <c r="B3324" s="19"/>
      <c r="C3324" s="22"/>
      <c r="D3324" s="10"/>
      <c r="E3324" s="11"/>
      <c r="F3324" s="23"/>
      <c r="G3324" s="23"/>
      <c r="H3324" s="12"/>
      <c r="I3324" s="12"/>
      <c r="J3324" s="13"/>
      <c r="K3324" s="14"/>
      <c r="L3324" s="15"/>
      <c r="M3324" s="16"/>
      <c r="N3324" s="16"/>
      <c r="O3324" s="12"/>
      <c r="P3324" s="12"/>
      <c r="Q3324" s="12"/>
      <c r="R3324" s="18" t="b">
        <v>0</v>
      </c>
      <c r="S3324" s="18" t="b">
        <v>0</v>
      </c>
      <c r="T3324" s="18" t="b">
        <v>0</v>
      </c>
      <c r="U3324" s="18" t="b">
        <v>0</v>
      </c>
    </row>
    <row r="3325" spans="1:21" ht="12.75">
      <c r="A3325" s="8"/>
      <c r="B3325" s="19"/>
      <c r="C3325" s="22"/>
      <c r="D3325" s="10"/>
      <c r="E3325" s="11"/>
      <c r="F3325" s="23"/>
      <c r="G3325" s="23"/>
      <c r="H3325" s="12"/>
      <c r="I3325" s="12"/>
      <c r="J3325" s="13"/>
      <c r="K3325" s="14"/>
      <c r="L3325" s="15"/>
      <c r="M3325" s="16"/>
      <c r="N3325" s="16"/>
      <c r="O3325" s="12"/>
      <c r="P3325" s="12"/>
      <c r="Q3325" s="12"/>
      <c r="R3325" s="18" t="b">
        <v>0</v>
      </c>
      <c r="S3325" s="18" t="b">
        <v>0</v>
      </c>
      <c r="T3325" s="18" t="b">
        <v>0</v>
      </c>
      <c r="U3325" s="18" t="b">
        <v>0</v>
      </c>
    </row>
    <row r="3326" spans="1:21" ht="12.75">
      <c r="A3326" s="8"/>
      <c r="B3326" s="19"/>
      <c r="C3326" s="22"/>
      <c r="D3326" s="10"/>
      <c r="E3326" s="11"/>
      <c r="F3326" s="23"/>
      <c r="G3326" s="23"/>
      <c r="H3326" s="12"/>
      <c r="I3326" s="12"/>
      <c r="J3326" s="13"/>
      <c r="K3326" s="14"/>
      <c r="L3326" s="15"/>
      <c r="M3326" s="16"/>
      <c r="N3326" s="16"/>
      <c r="O3326" s="12"/>
      <c r="P3326" s="12"/>
      <c r="Q3326" s="12"/>
      <c r="R3326" s="18" t="b">
        <v>0</v>
      </c>
      <c r="S3326" s="18" t="b">
        <v>0</v>
      </c>
      <c r="T3326" s="18" t="b">
        <v>0</v>
      </c>
      <c r="U3326" s="18" t="b">
        <v>0</v>
      </c>
    </row>
    <row r="3327" spans="1:21" ht="12.75">
      <c r="A3327" s="8"/>
      <c r="B3327" s="19"/>
      <c r="C3327" s="22"/>
      <c r="D3327" s="10"/>
      <c r="E3327" s="11"/>
      <c r="F3327" s="23"/>
      <c r="G3327" s="23"/>
      <c r="H3327" s="12"/>
      <c r="I3327" s="12"/>
      <c r="J3327" s="13"/>
      <c r="K3327" s="14"/>
      <c r="L3327" s="15"/>
      <c r="M3327" s="16"/>
      <c r="N3327" s="16"/>
      <c r="O3327" s="12"/>
      <c r="P3327" s="12"/>
      <c r="Q3327" s="12"/>
      <c r="R3327" s="18" t="b">
        <v>0</v>
      </c>
      <c r="S3327" s="18" t="b">
        <v>0</v>
      </c>
      <c r="T3327" s="18" t="b">
        <v>0</v>
      </c>
      <c r="U3327" s="18" t="b">
        <v>0</v>
      </c>
    </row>
    <row r="3328" spans="1:21" ht="12.75">
      <c r="A3328" s="8"/>
      <c r="B3328" s="19"/>
      <c r="C3328" s="22"/>
      <c r="D3328" s="10"/>
      <c r="E3328" s="11"/>
      <c r="F3328" s="23"/>
      <c r="G3328" s="23"/>
      <c r="H3328" s="12"/>
      <c r="I3328" s="12"/>
      <c r="J3328" s="13"/>
      <c r="K3328" s="14"/>
      <c r="L3328" s="15"/>
      <c r="M3328" s="16"/>
      <c r="N3328" s="16"/>
      <c r="O3328" s="12"/>
      <c r="P3328" s="12"/>
      <c r="Q3328" s="12"/>
      <c r="R3328" s="18" t="b">
        <v>0</v>
      </c>
      <c r="S3328" s="18" t="b">
        <v>0</v>
      </c>
      <c r="T3328" s="18" t="b">
        <v>0</v>
      </c>
      <c r="U3328" s="18" t="b">
        <v>0</v>
      </c>
    </row>
    <row r="3329" spans="1:21" ht="12.75">
      <c r="A3329" s="8"/>
      <c r="B3329" s="19"/>
      <c r="C3329" s="22"/>
      <c r="D3329" s="10"/>
      <c r="E3329" s="11"/>
      <c r="F3329" s="23"/>
      <c r="G3329" s="23"/>
      <c r="H3329" s="12"/>
      <c r="I3329" s="12"/>
      <c r="J3329" s="13"/>
      <c r="K3329" s="14"/>
      <c r="L3329" s="15"/>
      <c r="M3329" s="16"/>
      <c r="N3329" s="16"/>
      <c r="O3329" s="12"/>
      <c r="P3329" s="12"/>
      <c r="Q3329" s="12"/>
      <c r="R3329" s="18" t="b">
        <v>0</v>
      </c>
      <c r="S3329" s="18" t="b">
        <v>0</v>
      </c>
      <c r="T3329" s="18" t="b">
        <v>0</v>
      </c>
      <c r="U3329" s="18" t="b">
        <v>0</v>
      </c>
    </row>
    <row r="3330" spans="1:21" ht="12.75">
      <c r="A3330" s="8"/>
      <c r="B3330" s="19"/>
      <c r="C3330" s="22"/>
      <c r="D3330" s="10"/>
      <c r="E3330" s="11"/>
      <c r="F3330" s="23"/>
      <c r="G3330" s="23"/>
      <c r="H3330" s="12"/>
      <c r="I3330" s="12"/>
      <c r="J3330" s="13"/>
      <c r="K3330" s="14"/>
      <c r="L3330" s="15"/>
      <c r="M3330" s="16"/>
      <c r="N3330" s="16"/>
      <c r="O3330" s="12"/>
      <c r="P3330" s="12"/>
      <c r="Q3330" s="12"/>
      <c r="R3330" s="18" t="b">
        <v>0</v>
      </c>
      <c r="S3330" s="18" t="b">
        <v>0</v>
      </c>
      <c r="T3330" s="18" t="b">
        <v>0</v>
      </c>
      <c r="U3330" s="18" t="b">
        <v>0</v>
      </c>
    </row>
    <row r="3331" spans="1:21" ht="12.75">
      <c r="A3331" s="8"/>
      <c r="B3331" s="19"/>
      <c r="C3331" s="22"/>
      <c r="D3331" s="10"/>
      <c r="E3331" s="11"/>
      <c r="F3331" s="23"/>
      <c r="G3331" s="23"/>
      <c r="H3331" s="12"/>
      <c r="I3331" s="12"/>
      <c r="J3331" s="13"/>
      <c r="K3331" s="14"/>
      <c r="L3331" s="15"/>
      <c r="M3331" s="16"/>
      <c r="N3331" s="16"/>
      <c r="O3331" s="12"/>
      <c r="P3331" s="12"/>
      <c r="Q3331" s="12"/>
      <c r="R3331" s="18" t="b">
        <v>0</v>
      </c>
      <c r="S3331" s="18" t="b">
        <v>0</v>
      </c>
      <c r="T3331" s="18" t="b">
        <v>0</v>
      </c>
      <c r="U3331" s="18" t="b">
        <v>0</v>
      </c>
    </row>
    <row r="3332" spans="1:21" ht="12.75">
      <c r="A3332" s="8"/>
      <c r="B3332" s="19"/>
      <c r="C3332" s="22"/>
      <c r="D3332" s="10"/>
      <c r="E3332" s="11"/>
      <c r="F3332" s="23"/>
      <c r="G3332" s="23"/>
      <c r="H3332" s="12"/>
      <c r="I3332" s="12"/>
      <c r="J3332" s="13"/>
      <c r="K3332" s="14"/>
      <c r="L3332" s="15"/>
      <c r="M3332" s="16"/>
      <c r="N3332" s="16"/>
      <c r="O3332" s="12"/>
      <c r="P3332" s="12"/>
      <c r="Q3332" s="12"/>
      <c r="R3332" s="18" t="b">
        <v>0</v>
      </c>
      <c r="S3332" s="18" t="b">
        <v>0</v>
      </c>
      <c r="T3332" s="18" t="b">
        <v>0</v>
      </c>
      <c r="U3332" s="18" t="b">
        <v>0</v>
      </c>
    </row>
    <row r="3333" spans="1:21" ht="12.75">
      <c r="A3333" s="8"/>
      <c r="B3333" s="19"/>
      <c r="C3333" s="22"/>
      <c r="D3333" s="10"/>
      <c r="E3333" s="11"/>
      <c r="F3333" s="23"/>
      <c r="G3333" s="23"/>
      <c r="H3333" s="12"/>
      <c r="I3333" s="12"/>
      <c r="J3333" s="13"/>
      <c r="K3333" s="14"/>
      <c r="L3333" s="15"/>
      <c r="M3333" s="16"/>
      <c r="N3333" s="16"/>
      <c r="O3333" s="12"/>
      <c r="P3333" s="12"/>
      <c r="Q3333" s="12"/>
      <c r="R3333" s="18" t="b">
        <v>0</v>
      </c>
      <c r="S3333" s="18" t="b">
        <v>0</v>
      </c>
      <c r="T3333" s="18" t="b">
        <v>0</v>
      </c>
      <c r="U3333" s="18" t="b">
        <v>0</v>
      </c>
    </row>
    <row r="3334" spans="1:21" ht="12.75">
      <c r="A3334" s="8"/>
      <c r="B3334" s="19"/>
      <c r="C3334" s="22"/>
      <c r="D3334" s="10"/>
      <c r="E3334" s="11"/>
      <c r="F3334" s="23"/>
      <c r="G3334" s="23"/>
      <c r="H3334" s="12"/>
      <c r="I3334" s="12"/>
      <c r="J3334" s="13"/>
      <c r="K3334" s="14"/>
      <c r="L3334" s="15"/>
      <c r="M3334" s="16"/>
      <c r="N3334" s="16"/>
      <c r="O3334" s="12"/>
      <c r="P3334" s="12"/>
      <c r="Q3334" s="12"/>
      <c r="R3334" s="18" t="b">
        <v>0</v>
      </c>
      <c r="S3334" s="18" t="b">
        <v>0</v>
      </c>
      <c r="T3334" s="18" t="b">
        <v>0</v>
      </c>
      <c r="U3334" s="18" t="b">
        <v>0</v>
      </c>
    </row>
    <row r="3335" spans="1:21" ht="12.75">
      <c r="A3335" s="8"/>
      <c r="B3335" s="19"/>
      <c r="C3335" s="22"/>
      <c r="D3335" s="10"/>
      <c r="E3335" s="11"/>
      <c r="F3335" s="23"/>
      <c r="G3335" s="23"/>
      <c r="H3335" s="12"/>
      <c r="I3335" s="12"/>
      <c r="J3335" s="13"/>
      <c r="K3335" s="14"/>
      <c r="L3335" s="15"/>
      <c r="M3335" s="16"/>
      <c r="N3335" s="16"/>
      <c r="O3335" s="12"/>
      <c r="P3335" s="12"/>
      <c r="Q3335" s="12"/>
      <c r="R3335" s="18" t="b">
        <v>0</v>
      </c>
      <c r="S3335" s="18" t="b">
        <v>0</v>
      </c>
      <c r="T3335" s="18" t="b">
        <v>0</v>
      </c>
      <c r="U3335" s="18" t="b">
        <v>0</v>
      </c>
    </row>
    <row r="3336" spans="1:21" ht="12.75">
      <c r="A3336" s="8"/>
      <c r="B3336" s="19"/>
      <c r="C3336" s="22"/>
      <c r="D3336" s="10"/>
      <c r="E3336" s="11"/>
      <c r="F3336" s="23"/>
      <c r="G3336" s="23"/>
      <c r="H3336" s="12"/>
      <c r="I3336" s="12"/>
      <c r="J3336" s="13"/>
      <c r="K3336" s="14"/>
      <c r="L3336" s="15"/>
      <c r="M3336" s="16"/>
      <c r="N3336" s="16"/>
      <c r="O3336" s="12"/>
      <c r="P3336" s="12"/>
      <c r="Q3336" s="12"/>
      <c r="R3336" s="18" t="b">
        <v>0</v>
      </c>
      <c r="S3336" s="18" t="b">
        <v>0</v>
      </c>
      <c r="T3336" s="18" t="b">
        <v>0</v>
      </c>
      <c r="U3336" s="18" t="b">
        <v>0</v>
      </c>
    </row>
    <row r="3337" spans="1:21" ht="12.75">
      <c r="A3337" s="8"/>
      <c r="B3337" s="19"/>
      <c r="C3337" s="22"/>
      <c r="D3337" s="10"/>
      <c r="E3337" s="11"/>
      <c r="F3337" s="23"/>
      <c r="G3337" s="23"/>
      <c r="H3337" s="12"/>
      <c r="I3337" s="12"/>
      <c r="J3337" s="13"/>
      <c r="K3337" s="14"/>
      <c r="L3337" s="15"/>
      <c r="M3337" s="16"/>
      <c r="N3337" s="16"/>
      <c r="O3337" s="12"/>
      <c r="P3337" s="12"/>
      <c r="Q3337" s="12"/>
      <c r="R3337" s="18" t="b">
        <v>0</v>
      </c>
      <c r="S3337" s="18" t="b">
        <v>0</v>
      </c>
      <c r="T3337" s="18" t="b">
        <v>0</v>
      </c>
      <c r="U3337" s="18" t="b">
        <v>0</v>
      </c>
    </row>
    <row r="3338" spans="1:21" ht="12.75">
      <c r="A3338" s="8"/>
      <c r="B3338" s="19"/>
      <c r="C3338" s="22"/>
      <c r="D3338" s="10"/>
      <c r="E3338" s="11"/>
      <c r="F3338" s="23"/>
      <c r="G3338" s="23"/>
      <c r="H3338" s="12"/>
      <c r="I3338" s="12"/>
      <c r="J3338" s="13"/>
      <c r="K3338" s="14"/>
      <c r="L3338" s="15"/>
      <c r="M3338" s="16"/>
      <c r="N3338" s="16"/>
      <c r="O3338" s="12"/>
      <c r="P3338" s="12"/>
      <c r="Q3338" s="12"/>
      <c r="R3338" s="18" t="b">
        <v>0</v>
      </c>
      <c r="S3338" s="18" t="b">
        <v>0</v>
      </c>
      <c r="T3338" s="18" t="b">
        <v>0</v>
      </c>
      <c r="U3338" s="18" t="b">
        <v>0</v>
      </c>
    </row>
    <row r="3339" spans="1:21" ht="12.75">
      <c r="A3339" s="8"/>
      <c r="B3339" s="19"/>
      <c r="C3339" s="22"/>
      <c r="D3339" s="10"/>
      <c r="E3339" s="11"/>
      <c r="F3339" s="23"/>
      <c r="G3339" s="23"/>
      <c r="H3339" s="12"/>
      <c r="I3339" s="12"/>
      <c r="J3339" s="13"/>
      <c r="K3339" s="14"/>
      <c r="L3339" s="15"/>
      <c r="M3339" s="16"/>
      <c r="N3339" s="16"/>
      <c r="O3339" s="12"/>
      <c r="P3339" s="12"/>
      <c r="Q3339" s="12"/>
      <c r="R3339" s="18" t="b">
        <v>0</v>
      </c>
      <c r="S3339" s="18" t="b">
        <v>0</v>
      </c>
      <c r="T3339" s="18" t="b">
        <v>0</v>
      </c>
      <c r="U3339" s="18" t="b">
        <v>0</v>
      </c>
    </row>
    <row r="3340" spans="1:21" ht="12.75">
      <c r="A3340" s="8"/>
      <c r="B3340" s="19"/>
      <c r="C3340" s="22"/>
      <c r="D3340" s="10"/>
      <c r="E3340" s="11"/>
      <c r="F3340" s="23"/>
      <c r="G3340" s="23"/>
      <c r="H3340" s="12"/>
      <c r="I3340" s="12"/>
      <c r="J3340" s="13"/>
      <c r="K3340" s="14"/>
      <c r="L3340" s="15"/>
      <c r="M3340" s="16"/>
      <c r="N3340" s="16"/>
      <c r="O3340" s="12"/>
      <c r="P3340" s="12"/>
      <c r="Q3340" s="12"/>
      <c r="R3340" s="18" t="b">
        <v>0</v>
      </c>
      <c r="S3340" s="18" t="b">
        <v>0</v>
      </c>
      <c r="T3340" s="18" t="b">
        <v>0</v>
      </c>
      <c r="U3340" s="18" t="b">
        <v>0</v>
      </c>
    </row>
    <row r="3341" spans="1:21" ht="12.75">
      <c r="A3341" s="8"/>
      <c r="B3341" s="19"/>
      <c r="C3341" s="22"/>
      <c r="D3341" s="10"/>
      <c r="E3341" s="11"/>
      <c r="F3341" s="23"/>
      <c r="G3341" s="23"/>
      <c r="H3341" s="12"/>
      <c r="I3341" s="12"/>
      <c r="J3341" s="13"/>
      <c r="K3341" s="14"/>
      <c r="L3341" s="15"/>
      <c r="M3341" s="16"/>
      <c r="N3341" s="16"/>
      <c r="O3341" s="12"/>
      <c r="P3341" s="12"/>
      <c r="Q3341" s="12"/>
      <c r="R3341" s="18" t="b">
        <v>0</v>
      </c>
      <c r="S3341" s="18" t="b">
        <v>0</v>
      </c>
      <c r="T3341" s="18" t="b">
        <v>0</v>
      </c>
      <c r="U3341" s="18" t="b">
        <v>0</v>
      </c>
    </row>
    <row r="3342" spans="1:21" ht="12.75">
      <c r="A3342" s="8"/>
      <c r="B3342" s="19"/>
      <c r="C3342" s="22"/>
      <c r="D3342" s="10"/>
      <c r="E3342" s="11"/>
      <c r="F3342" s="23"/>
      <c r="G3342" s="23"/>
      <c r="H3342" s="12"/>
      <c r="I3342" s="12"/>
      <c r="J3342" s="13"/>
      <c r="K3342" s="14"/>
      <c r="L3342" s="15"/>
      <c r="M3342" s="16"/>
      <c r="N3342" s="16"/>
      <c r="O3342" s="12"/>
      <c r="P3342" s="12"/>
      <c r="Q3342" s="12"/>
      <c r="R3342" s="18" t="b">
        <v>0</v>
      </c>
      <c r="S3342" s="18" t="b">
        <v>0</v>
      </c>
      <c r="T3342" s="18" t="b">
        <v>0</v>
      </c>
      <c r="U3342" s="18" t="b">
        <v>0</v>
      </c>
    </row>
    <row r="3343" spans="1:21" ht="12.75">
      <c r="A3343" s="8"/>
      <c r="B3343" s="19"/>
      <c r="C3343" s="22"/>
      <c r="D3343" s="10"/>
      <c r="E3343" s="11"/>
      <c r="F3343" s="23"/>
      <c r="G3343" s="23"/>
      <c r="H3343" s="12"/>
      <c r="I3343" s="12"/>
      <c r="J3343" s="13"/>
      <c r="K3343" s="14"/>
      <c r="L3343" s="15"/>
      <c r="M3343" s="16"/>
      <c r="N3343" s="16"/>
      <c r="O3343" s="12"/>
      <c r="P3343" s="12"/>
      <c r="Q3343" s="12"/>
      <c r="R3343" s="18" t="b">
        <v>0</v>
      </c>
      <c r="S3343" s="18" t="b">
        <v>0</v>
      </c>
      <c r="T3343" s="18" t="b">
        <v>0</v>
      </c>
      <c r="U3343" s="18" t="b">
        <v>0</v>
      </c>
    </row>
    <row r="3344" spans="1:21" ht="12.75">
      <c r="A3344" s="8"/>
      <c r="B3344" s="19"/>
      <c r="C3344" s="22"/>
      <c r="D3344" s="10"/>
      <c r="E3344" s="11"/>
      <c r="F3344" s="23"/>
      <c r="G3344" s="23"/>
      <c r="H3344" s="12"/>
      <c r="I3344" s="12"/>
      <c r="J3344" s="13"/>
      <c r="K3344" s="14"/>
      <c r="L3344" s="15"/>
      <c r="M3344" s="16"/>
      <c r="N3344" s="16"/>
      <c r="O3344" s="12"/>
      <c r="P3344" s="12"/>
      <c r="Q3344" s="12"/>
      <c r="R3344" s="18" t="b">
        <v>0</v>
      </c>
      <c r="S3344" s="18" t="b">
        <v>0</v>
      </c>
      <c r="T3344" s="18" t="b">
        <v>0</v>
      </c>
      <c r="U3344" s="18" t="b">
        <v>0</v>
      </c>
    </row>
    <row r="3345" spans="1:21" ht="12.75">
      <c r="A3345" s="8"/>
      <c r="B3345" s="19"/>
      <c r="C3345" s="22"/>
      <c r="D3345" s="10"/>
      <c r="E3345" s="11"/>
      <c r="F3345" s="23"/>
      <c r="G3345" s="23"/>
      <c r="H3345" s="12"/>
      <c r="I3345" s="12"/>
      <c r="J3345" s="13"/>
      <c r="K3345" s="14"/>
      <c r="L3345" s="15"/>
      <c r="M3345" s="16"/>
      <c r="N3345" s="16"/>
      <c r="O3345" s="12"/>
      <c r="P3345" s="12"/>
      <c r="Q3345" s="12"/>
      <c r="R3345" s="18" t="b">
        <v>0</v>
      </c>
      <c r="S3345" s="18" t="b">
        <v>0</v>
      </c>
      <c r="T3345" s="18" t="b">
        <v>0</v>
      </c>
      <c r="U3345" s="18" t="b">
        <v>0</v>
      </c>
    </row>
    <row r="3346" spans="1:21" ht="12.75">
      <c r="A3346" s="8"/>
      <c r="B3346" s="19"/>
      <c r="C3346" s="22"/>
      <c r="D3346" s="10"/>
      <c r="E3346" s="11"/>
      <c r="F3346" s="23"/>
      <c r="G3346" s="23"/>
      <c r="H3346" s="12"/>
      <c r="I3346" s="12"/>
      <c r="J3346" s="13"/>
      <c r="K3346" s="14"/>
      <c r="L3346" s="15"/>
      <c r="M3346" s="16"/>
      <c r="N3346" s="16"/>
      <c r="O3346" s="12"/>
      <c r="P3346" s="12"/>
      <c r="Q3346" s="12"/>
      <c r="R3346" s="18" t="b">
        <v>0</v>
      </c>
      <c r="S3346" s="18" t="b">
        <v>0</v>
      </c>
      <c r="T3346" s="18" t="b">
        <v>0</v>
      </c>
      <c r="U3346" s="18" t="b">
        <v>0</v>
      </c>
    </row>
    <row r="3347" spans="1:21" ht="12.75">
      <c r="A3347" s="8"/>
      <c r="B3347" s="19"/>
      <c r="C3347" s="22"/>
      <c r="D3347" s="10"/>
      <c r="E3347" s="11"/>
      <c r="F3347" s="23"/>
      <c r="G3347" s="23"/>
      <c r="H3347" s="12"/>
      <c r="I3347" s="12"/>
      <c r="J3347" s="13"/>
      <c r="K3347" s="14"/>
      <c r="L3347" s="15"/>
      <c r="M3347" s="16"/>
      <c r="N3347" s="16"/>
      <c r="O3347" s="12"/>
      <c r="P3347" s="12"/>
      <c r="Q3347" s="12"/>
      <c r="R3347" s="18" t="b">
        <v>0</v>
      </c>
      <c r="S3347" s="18" t="b">
        <v>0</v>
      </c>
      <c r="T3347" s="18" t="b">
        <v>0</v>
      </c>
      <c r="U3347" s="18" t="b">
        <v>0</v>
      </c>
    </row>
    <row r="3348" spans="1:21" ht="12.75">
      <c r="A3348" s="8"/>
      <c r="B3348" s="19"/>
      <c r="C3348" s="22"/>
      <c r="D3348" s="10"/>
      <c r="E3348" s="11"/>
      <c r="F3348" s="23"/>
      <c r="G3348" s="23"/>
      <c r="H3348" s="12"/>
      <c r="I3348" s="12"/>
      <c r="J3348" s="13"/>
      <c r="K3348" s="14"/>
      <c r="L3348" s="15"/>
      <c r="M3348" s="16"/>
      <c r="N3348" s="16"/>
      <c r="O3348" s="12"/>
      <c r="P3348" s="12"/>
      <c r="Q3348" s="12"/>
      <c r="R3348" s="18" t="b">
        <v>0</v>
      </c>
      <c r="S3348" s="18" t="b">
        <v>0</v>
      </c>
      <c r="T3348" s="18" t="b">
        <v>0</v>
      </c>
      <c r="U3348" s="18" t="b">
        <v>0</v>
      </c>
    </row>
    <row r="3349" spans="1:21" ht="12.75">
      <c r="A3349" s="8"/>
      <c r="B3349" s="19"/>
      <c r="C3349" s="22"/>
      <c r="D3349" s="10"/>
      <c r="E3349" s="11"/>
      <c r="F3349" s="23"/>
      <c r="G3349" s="23"/>
      <c r="H3349" s="12"/>
      <c r="I3349" s="12"/>
      <c r="J3349" s="13"/>
      <c r="K3349" s="14"/>
      <c r="L3349" s="15"/>
      <c r="M3349" s="16"/>
      <c r="N3349" s="16"/>
      <c r="O3349" s="12"/>
      <c r="P3349" s="12"/>
      <c r="Q3349" s="12"/>
      <c r="R3349" s="18" t="b">
        <v>0</v>
      </c>
      <c r="S3349" s="18" t="b">
        <v>0</v>
      </c>
      <c r="T3349" s="18" t="b">
        <v>0</v>
      </c>
      <c r="U3349" s="18" t="b">
        <v>0</v>
      </c>
    </row>
    <row r="3350" spans="1:21" ht="12.75">
      <c r="A3350" s="8"/>
      <c r="B3350" s="19"/>
      <c r="C3350" s="22"/>
      <c r="D3350" s="10"/>
      <c r="E3350" s="11"/>
      <c r="F3350" s="23"/>
      <c r="G3350" s="23"/>
      <c r="H3350" s="12"/>
      <c r="I3350" s="12"/>
      <c r="J3350" s="13"/>
      <c r="K3350" s="14"/>
      <c r="L3350" s="15"/>
      <c r="M3350" s="16"/>
      <c r="N3350" s="16"/>
      <c r="O3350" s="12"/>
      <c r="P3350" s="12"/>
      <c r="Q3350" s="12"/>
      <c r="R3350" s="18" t="b">
        <v>0</v>
      </c>
      <c r="S3350" s="18" t="b">
        <v>0</v>
      </c>
      <c r="T3350" s="18" t="b">
        <v>0</v>
      </c>
      <c r="U3350" s="18" t="b">
        <v>0</v>
      </c>
    </row>
    <row r="3351" spans="1:21" ht="12.75">
      <c r="A3351" s="8"/>
      <c r="B3351" s="19"/>
      <c r="C3351" s="22"/>
      <c r="D3351" s="10"/>
      <c r="E3351" s="11"/>
      <c r="F3351" s="23"/>
      <c r="G3351" s="23"/>
      <c r="H3351" s="12"/>
      <c r="I3351" s="12"/>
      <c r="J3351" s="13"/>
      <c r="K3351" s="14"/>
      <c r="L3351" s="15"/>
      <c r="M3351" s="16"/>
      <c r="N3351" s="16"/>
      <c r="O3351" s="12"/>
      <c r="P3351" s="12"/>
      <c r="Q3351" s="12"/>
      <c r="R3351" s="18" t="b">
        <v>0</v>
      </c>
      <c r="S3351" s="18" t="b">
        <v>0</v>
      </c>
      <c r="T3351" s="18" t="b">
        <v>0</v>
      </c>
      <c r="U3351" s="18" t="b">
        <v>0</v>
      </c>
    </row>
    <row r="3352" spans="1:21" ht="12.75">
      <c r="A3352" s="8"/>
      <c r="B3352" s="19"/>
      <c r="C3352" s="22"/>
      <c r="D3352" s="10"/>
      <c r="E3352" s="11"/>
      <c r="F3352" s="23"/>
      <c r="G3352" s="23"/>
      <c r="H3352" s="12"/>
      <c r="I3352" s="12"/>
      <c r="J3352" s="13"/>
      <c r="K3352" s="14"/>
      <c r="L3352" s="15"/>
      <c r="M3352" s="16"/>
      <c r="N3352" s="16"/>
      <c r="O3352" s="12"/>
      <c r="P3352" s="12"/>
      <c r="Q3352" s="12"/>
      <c r="R3352" s="18" t="b">
        <v>0</v>
      </c>
      <c r="S3352" s="18" t="b">
        <v>0</v>
      </c>
      <c r="T3352" s="18" t="b">
        <v>0</v>
      </c>
      <c r="U3352" s="18" t="b">
        <v>0</v>
      </c>
    </row>
    <row r="3353" spans="1:21" ht="12.75">
      <c r="A3353" s="8"/>
      <c r="B3353" s="19"/>
      <c r="C3353" s="22"/>
      <c r="D3353" s="10"/>
      <c r="E3353" s="11"/>
      <c r="F3353" s="23"/>
      <c r="G3353" s="23"/>
      <c r="H3353" s="12"/>
      <c r="I3353" s="12"/>
      <c r="J3353" s="13"/>
      <c r="K3353" s="14"/>
      <c r="L3353" s="15"/>
      <c r="M3353" s="16"/>
      <c r="N3353" s="16"/>
      <c r="O3353" s="12"/>
      <c r="P3353" s="12"/>
      <c r="Q3353" s="12"/>
      <c r="R3353" s="18" t="b">
        <v>0</v>
      </c>
      <c r="S3353" s="18" t="b">
        <v>0</v>
      </c>
      <c r="T3353" s="18" t="b">
        <v>0</v>
      </c>
      <c r="U3353" s="18" t="b">
        <v>0</v>
      </c>
    </row>
    <row r="3354" spans="1:21" ht="12.75">
      <c r="A3354" s="8"/>
      <c r="B3354" s="19"/>
      <c r="C3354" s="22"/>
      <c r="D3354" s="10"/>
      <c r="E3354" s="11"/>
      <c r="F3354" s="23"/>
      <c r="G3354" s="23"/>
      <c r="H3354" s="12"/>
      <c r="I3354" s="12"/>
      <c r="J3354" s="13"/>
      <c r="K3354" s="14"/>
      <c r="L3354" s="15"/>
      <c r="M3354" s="16"/>
      <c r="N3354" s="16"/>
      <c r="O3354" s="12"/>
      <c r="P3354" s="12"/>
      <c r="Q3354" s="12"/>
      <c r="R3354" s="18" t="b">
        <v>0</v>
      </c>
      <c r="S3354" s="18" t="b">
        <v>0</v>
      </c>
      <c r="T3354" s="18" t="b">
        <v>0</v>
      </c>
      <c r="U3354" s="18" t="b">
        <v>0</v>
      </c>
    </row>
    <row r="3355" spans="1:21" ht="12.75">
      <c r="A3355" s="8"/>
      <c r="B3355" s="19"/>
      <c r="C3355" s="22"/>
      <c r="D3355" s="10"/>
      <c r="E3355" s="11"/>
      <c r="F3355" s="23"/>
      <c r="G3355" s="23"/>
      <c r="H3355" s="12"/>
      <c r="I3355" s="12"/>
      <c r="J3355" s="13"/>
      <c r="K3355" s="14"/>
      <c r="L3355" s="15"/>
      <c r="M3355" s="16"/>
      <c r="N3355" s="16"/>
      <c r="O3355" s="12"/>
      <c r="P3355" s="12"/>
      <c r="Q3355" s="12"/>
      <c r="R3355" s="18" t="b">
        <v>0</v>
      </c>
      <c r="S3355" s="18" t="b">
        <v>0</v>
      </c>
      <c r="T3355" s="18" t="b">
        <v>0</v>
      </c>
      <c r="U3355" s="18" t="b">
        <v>0</v>
      </c>
    </row>
    <row r="3356" spans="1:21" ht="12.75">
      <c r="A3356" s="8"/>
      <c r="B3356" s="19"/>
      <c r="C3356" s="22"/>
      <c r="D3356" s="10"/>
      <c r="E3356" s="11"/>
      <c r="F3356" s="23"/>
      <c r="G3356" s="23"/>
      <c r="H3356" s="12"/>
      <c r="I3356" s="12"/>
      <c r="J3356" s="13"/>
      <c r="K3356" s="14"/>
      <c r="L3356" s="15"/>
      <c r="M3356" s="16"/>
      <c r="N3356" s="16"/>
      <c r="O3356" s="12"/>
      <c r="P3356" s="12"/>
      <c r="Q3356" s="12"/>
      <c r="R3356" s="18" t="b">
        <v>0</v>
      </c>
      <c r="S3356" s="18" t="b">
        <v>0</v>
      </c>
      <c r="T3356" s="18" t="b">
        <v>0</v>
      </c>
      <c r="U3356" s="18" t="b">
        <v>0</v>
      </c>
    </row>
    <row r="3357" spans="1:21" ht="12.75">
      <c r="A3357" s="8"/>
      <c r="B3357" s="19"/>
      <c r="C3357" s="22"/>
      <c r="D3357" s="10"/>
      <c r="E3357" s="11"/>
      <c r="F3357" s="23"/>
      <c r="G3357" s="23"/>
      <c r="H3357" s="12"/>
      <c r="I3357" s="12"/>
      <c r="J3357" s="13"/>
      <c r="K3357" s="14"/>
      <c r="L3357" s="15"/>
      <c r="M3357" s="16"/>
      <c r="N3357" s="16"/>
      <c r="O3357" s="12"/>
      <c r="P3357" s="12"/>
      <c r="Q3357" s="12"/>
      <c r="R3357" s="18" t="b">
        <v>0</v>
      </c>
      <c r="S3357" s="18" t="b">
        <v>0</v>
      </c>
      <c r="T3357" s="18" t="b">
        <v>0</v>
      </c>
      <c r="U3357" s="18" t="b">
        <v>0</v>
      </c>
    </row>
    <row r="3358" spans="1:21" ht="12.75">
      <c r="A3358" s="8"/>
      <c r="B3358" s="19"/>
      <c r="C3358" s="22"/>
      <c r="D3358" s="10"/>
      <c r="E3358" s="11"/>
      <c r="F3358" s="23"/>
      <c r="G3358" s="23"/>
      <c r="H3358" s="12"/>
      <c r="I3358" s="12"/>
      <c r="J3358" s="13"/>
      <c r="K3358" s="14"/>
      <c r="L3358" s="15"/>
      <c r="M3358" s="16"/>
      <c r="N3358" s="16"/>
      <c r="O3358" s="12"/>
      <c r="P3358" s="12"/>
      <c r="Q3358" s="12"/>
      <c r="R3358" s="18" t="b">
        <v>0</v>
      </c>
      <c r="S3358" s="18" t="b">
        <v>0</v>
      </c>
      <c r="T3358" s="18" t="b">
        <v>0</v>
      </c>
      <c r="U3358" s="18" t="b">
        <v>0</v>
      </c>
    </row>
    <row r="3359" spans="1:21" ht="12.75">
      <c r="A3359" s="8"/>
      <c r="B3359" s="19"/>
      <c r="C3359" s="22"/>
      <c r="D3359" s="10"/>
      <c r="E3359" s="11"/>
      <c r="F3359" s="23"/>
      <c r="G3359" s="23"/>
      <c r="H3359" s="12"/>
      <c r="I3359" s="12"/>
      <c r="J3359" s="13"/>
      <c r="K3359" s="14"/>
      <c r="L3359" s="15"/>
      <c r="M3359" s="16"/>
      <c r="N3359" s="16"/>
      <c r="O3359" s="12"/>
      <c r="P3359" s="12"/>
      <c r="Q3359" s="12"/>
      <c r="R3359" s="18" t="b">
        <v>0</v>
      </c>
      <c r="S3359" s="18" t="b">
        <v>0</v>
      </c>
      <c r="T3359" s="18" t="b">
        <v>0</v>
      </c>
      <c r="U3359" s="18" t="b">
        <v>0</v>
      </c>
    </row>
    <row r="3360" spans="1:21" ht="12.75">
      <c r="A3360" s="8"/>
      <c r="B3360" s="19"/>
      <c r="C3360" s="22"/>
      <c r="D3360" s="10"/>
      <c r="E3360" s="11"/>
      <c r="F3360" s="23"/>
      <c r="G3360" s="23"/>
      <c r="H3360" s="12"/>
      <c r="I3360" s="12"/>
      <c r="J3360" s="13"/>
      <c r="K3360" s="14"/>
      <c r="L3360" s="15"/>
      <c r="M3360" s="16"/>
      <c r="N3360" s="16"/>
      <c r="O3360" s="12"/>
      <c r="P3360" s="12"/>
      <c r="Q3360" s="12"/>
      <c r="R3360" s="18" t="b">
        <v>0</v>
      </c>
      <c r="S3360" s="18" t="b">
        <v>0</v>
      </c>
      <c r="T3360" s="18" t="b">
        <v>0</v>
      </c>
      <c r="U3360" s="18" t="b">
        <v>0</v>
      </c>
    </row>
    <row r="3361" spans="1:21" ht="12.75">
      <c r="A3361" s="8"/>
      <c r="B3361" s="19"/>
      <c r="C3361" s="22"/>
      <c r="D3361" s="10"/>
      <c r="E3361" s="11"/>
      <c r="F3361" s="23"/>
      <c r="G3361" s="23"/>
      <c r="H3361" s="12"/>
      <c r="I3361" s="12"/>
      <c r="J3361" s="13"/>
      <c r="K3361" s="14"/>
      <c r="L3361" s="15"/>
      <c r="M3361" s="16"/>
      <c r="N3361" s="16"/>
      <c r="O3361" s="12"/>
      <c r="P3361" s="12"/>
      <c r="Q3361" s="12"/>
      <c r="R3361" s="18" t="b">
        <v>0</v>
      </c>
      <c r="S3361" s="18" t="b">
        <v>0</v>
      </c>
      <c r="T3361" s="18" t="b">
        <v>0</v>
      </c>
      <c r="U3361" s="18" t="b">
        <v>0</v>
      </c>
    </row>
    <row r="3362" spans="1:21" ht="12.75">
      <c r="A3362" s="8"/>
      <c r="B3362" s="19"/>
      <c r="C3362" s="22"/>
      <c r="D3362" s="10"/>
      <c r="E3362" s="11"/>
      <c r="F3362" s="23"/>
      <c r="G3362" s="23"/>
      <c r="H3362" s="12"/>
      <c r="I3362" s="12"/>
      <c r="J3362" s="13"/>
      <c r="K3362" s="14"/>
      <c r="L3362" s="15"/>
      <c r="M3362" s="16"/>
      <c r="N3362" s="16"/>
      <c r="O3362" s="12"/>
      <c r="P3362" s="12"/>
      <c r="Q3362" s="12"/>
      <c r="R3362" s="18" t="b">
        <v>0</v>
      </c>
      <c r="S3362" s="18" t="b">
        <v>0</v>
      </c>
      <c r="T3362" s="18" t="b">
        <v>0</v>
      </c>
      <c r="U3362" s="18" t="b">
        <v>0</v>
      </c>
    </row>
    <row r="3363" spans="1:21" ht="12.75">
      <c r="A3363" s="8"/>
      <c r="B3363" s="19"/>
      <c r="C3363" s="22"/>
      <c r="D3363" s="10"/>
      <c r="E3363" s="11"/>
      <c r="F3363" s="23"/>
      <c r="G3363" s="23"/>
      <c r="H3363" s="12"/>
      <c r="I3363" s="12"/>
      <c r="J3363" s="13"/>
      <c r="K3363" s="14"/>
      <c r="L3363" s="15"/>
      <c r="M3363" s="16"/>
      <c r="N3363" s="16"/>
      <c r="O3363" s="12"/>
      <c r="P3363" s="12"/>
      <c r="Q3363" s="12"/>
      <c r="R3363" s="18" t="b">
        <v>0</v>
      </c>
      <c r="S3363" s="18" t="b">
        <v>0</v>
      </c>
      <c r="T3363" s="18" t="b">
        <v>0</v>
      </c>
      <c r="U3363" s="18" t="b">
        <v>0</v>
      </c>
    </row>
    <row r="3364" spans="1:21" ht="12.75">
      <c r="A3364" s="8"/>
      <c r="B3364" s="19"/>
      <c r="C3364" s="22"/>
      <c r="D3364" s="10"/>
      <c r="E3364" s="11"/>
      <c r="F3364" s="23"/>
      <c r="G3364" s="23"/>
      <c r="H3364" s="12"/>
      <c r="I3364" s="12"/>
      <c r="J3364" s="13"/>
      <c r="K3364" s="14"/>
      <c r="L3364" s="15"/>
      <c r="M3364" s="16"/>
      <c r="N3364" s="16"/>
      <c r="O3364" s="12"/>
      <c r="P3364" s="12"/>
      <c r="Q3364" s="12"/>
      <c r="R3364" s="18" t="b">
        <v>0</v>
      </c>
      <c r="S3364" s="18" t="b">
        <v>0</v>
      </c>
      <c r="T3364" s="18" t="b">
        <v>0</v>
      </c>
      <c r="U3364" s="18" t="b">
        <v>0</v>
      </c>
    </row>
    <row r="3365" spans="1:21" ht="12.75">
      <c r="A3365" s="8"/>
      <c r="B3365" s="19"/>
      <c r="C3365" s="22"/>
      <c r="D3365" s="10"/>
      <c r="E3365" s="11"/>
      <c r="F3365" s="23"/>
      <c r="G3365" s="23"/>
      <c r="H3365" s="12"/>
      <c r="I3365" s="12"/>
      <c r="J3365" s="13"/>
      <c r="K3365" s="14"/>
      <c r="L3365" s="15"/>
      <c r="M3365" s="16"/>
      <c r="N3365" s="16"/>
      <c r="O3365" s="12"/>
      <c r="P3365" s="12"/>
      <c r="Q3365" s="12"/>
      <c r="R3365" s="18" t="b">
        <v>0</v>
      </c>
      <c r="S3365" s="18" t="b">
        <v>0</v>
      </c>
      <c r="T3365" s="18" t="b">
        <v>0</v>
      </c>
      <c r="U3365" s="18" t="b">
        <v>0</v>
      </c>
    </row>
    <row r="3366" spans="1:21" ht="12.75">
      <c r="A3366" s="8"/>
      <c r="B3366" s="19"/>
      <c r="C3366" s="22"/>
      <c r="D3366" s="10"/>
      <c r="E3366" s="11"/>
      <c r="F3366" s="23"/>
      <c r="G3366" s="23"/>
      <c r="H3366" s="12"/>
      <c r="I3366" s="12"/>
      <c r="J3366" s="13"/>
      <c r="K3366" s="14"/>
      <c r="L3366" s="15"/>
      <c r="M3366" s="16"/>
      <c r="N3366" s="16"/>
      <c r="O3366" s="12"/>
      <c r="P3366" s="12"/>
      <c r="Q3366" s="12"/>
      <c r="R3366" s="18" t="b">
        <v>0</v>
      </c>
      <c r="S3366" s="18" t="b">
        <v>0</v>
      </c>
      <c r="T3366" s="18" t="b">
        <v>0</v>
      </c>
      <c r="U3366" s="18" t="b">
        <v>0</v>
      </c>
    </row>
    <row r="3367" spans="1:21" ht="12.75">
      <c r="A3367" s="8"/>
      <c r="B3367" s="19"/>
      <c r="C3367" s="22"/>
      <c r="D3367" s="10"/>
      <c r="E3367" s="11"/>
      <c r="F3367" s="23"/>
      <c r="G3367" s="23"/>
      <c r="H3367" s="12"/>
      <c r="I3367" s="12"/>
      <c r="J3367" s="13"/>
      <c r="K3367" s="14"/>
      <c r="L3367" s="15"/>
      <c r="M3367" s="16"/>
      <c r="N3367" s="16"/>
      <c r="O3367" s="12"/>
      <c r="P3367" s="12"/>
      <c r="Q3367" s="12"/>
      <c r="R3367" s="18" t="b">
        <v>0</v>
      </c>
      <c r="S3367" s="18" t="b">
        <v>0</v>
      </c>
      <c r="T3367" s="18" t="b">
        <v>0</v>
      </c>
      <c r="U3367" s="18" t="b">
        <v>0</v>
      </c>
    </row>
    <row r="3368" spans="1:21" ht="12.75">
      <c r="A3368" s="8"/>
      <c r="B3368" s="19"/>
      <c r="C3368" s="22"/>
      <c r="D3368" s="10"/>
      <c r="E3368" s="11"/>
      <c r="F3368" s="23"/>
      <c r="G3368" s="23"/>
      <c r="H3368" s="12"/>
      <c r="I3368" s="12"/>
      <c r="J3368" s="13"/>
      <c r="K3368" s="14"/>
      <c r="L3368" s="15"/>
      <c r="M3368" s="16"/>
      <c r="N3368" s="16"/>
      <c r="O3368" s="12"/>
      <c r="P3368" s="12"/>
      <c r="Q3368" s="12"/>
      <c r="R3368" s="18" t="b">
        <v>0</v>
      </c>
      <c r="S3368" s="18" t="b">
        <v>0</v>
      </c>
      <c r="T3368" s="18" t="b">
        <v>0</v>
      </c>
      <c r="U3368" s="18" t="b">
        <v>0</v>
      </c>
    </row>
    <row r="3369" spans="1:21" ht="12.75">
      <c r="A3369" s="8"/>
      <c r="B3369" s="19"/>
      <c r="C3369" s="22"/>
      <c r="D3369" s="10"/>
      <c r="E3369" s="11"/>
      <c r="F3369" s="23"/>
      <c r="G3369" s="23"/>
      <c r="H3369" s="12"/>
      <c r="I3369" s="12"/>
      <c r="J3369" s="13"/>
      <c r="K3369" s="14"/>
      <c r="L3369" s="15"/>
      <c r="M3369" s="16"/>
      <c r="N3369" s="16"/>
      <c r="O3369" s="12"/>
      <c r="P3369" s="12"/>
      <c r="Q3369" s="12"/>
      <c r="R3369" s="18" t="b">
        <v>0</v>
      </c>
      <c r="S3369" s="18" t="b">
        <v>0</v>
      </c>
      <c r="T3369" s="18" t="b">
        <v>0</v>
      </c>
      <c r="U3369" s="18" t="b">
        <v>0</v>
      </c>
    </row>
    <row r="3370" spans="1:21" ht="12.75">
      <c r="A3370" s="8"/>
      <c r="B3370" s="19"/>
      <c r="C3370" s="22"/>
      <c r="D3370" s="10"/>
      <c r="E3370" s="11"/>
      <c r="F3370" s="23"/>
      <c r="G3370" s="23"/>
      <c r="H3370" s="12"/>
      <c r="I3370" s="12"/>
      <c r="J3370" s="13"/>
      <c r="K3370" s="14"/>
      <c r="L3370" s="15"/>
      <c r="M3370" s="16"/>
      <c r="N3370" s="16"/>
      <c r="O3370" s="12"/>
      <c r="P3370" s="12"/>
      <c r="Q3370" s="12"/>
      <c r="R3370" s="18" t="b">
        <v>0</v>
      </c>
      <c r="S3370" s="18" t="b">
        <v>0</v>
      </c>
      <c r="T3370" s="18" t="b">
        <v>0</v>
      </c>
      <c r="U3370" s="18" t="b">
        <v>0</v>
      </c>
    </row>
    <row r="3371" spans="1:21" ht="12.75">
      <c r="A3371" s="8"/>
      <c r="B3371" s="19"/>
      <c r="C3371" s="22"/>
      <c r="D3371" s="10"/>
      <c r="E3371" s="11"/>
      <c r="F3371" s="23"/>
      <c r="G3371" s="23"/>
      <c r="H3371" s="12"/>
      <c r="I3371" s="12"/>
      <c r="J3371" s="13"/>
      <c r="K3371" s="14"/>
      <c r="L3371" s="15"/>
      <c r="M3371" s="16"/>
      <c r="N3371" s="16"/>
      <c r="O3371" s="12"/>
      <c r="P3371" s="12"/>
      <c r="Q3371" s="12"/>
      <c r="R3371" s="18" t="b">
        <v>0</v>
      </c>
      <c r="S3371" s="18" t="b">
        <v>0</v>
      </c>
      <c r="T3371" s="18" t="b">
        <v>0</v>
      </c>
      <c r="U3371" s="18" t="b">
        <v>0</v>
      </c>
    </row>
    <row r="3372" spans="1:21" ht="12.75">
      <c r="A3372" s="8"/>
      <c r="B3372" s="19"/>
      <c r="C3372" s="22"/>
      <c r="D3372" s="10"/>
      <c r="E3372" s="11"/>
      <c r="F3372" s="23"/>
      <c r="G3372" s="23"/>
      <c r="H3372" s="12"/>
      <c r="I3372" s="12"/>
      <c r="J3372" s="13"/>
      <c r="K3372" s="14"/>
      <c r="L3372" s="15"/>
      <c r="M3372" s="16"/>
      <c r="N3372" s="16"/>
      <c r="O3372" s="12"/>
      <c r="P3372" s="12"/>
      <c r="Q3372" s="12"/>
      <c r="R3372" s="18" t="b">
        <v>0</v>
      </c>
      <c r="S3372" s="18" t="b">
        <v>0</v>
      </c>
      <c r="T3372" s="18" t="b">
        <v>0</v>
      </c>
      <c r="U3372" s="18" t="b">
        <v>0</v>
      </c>
    </row>
    <row r="3373" spans="1:21" ht="12.75">
      <c r="A3373" s="8"/>
      <c r="B3373" s="19"/>
      <c r="C3373" s="22"/>
      <c r="D3373" s="10"/>
      <c r="E3373" s="11"/>
      <c r="F3373" s="23"/>
      <c r="G3373" s="23"/>
      <c r="H3373" s="12"/>
      <c r="I3373" s="12"/>
      <c r="J3373" s="13"/>
      <c r="K3373" s="14"/>
      <c r="L3373" s="15"/>
      <c r="M3373" s="16"/>
      <c r="N3373" s="16"/>
      <c r="O3373" s="12"/>
      <c r="P3373" s="12"/>
      <c r="Q3373" s="12"/>
      <c r="R3373" s="18" t="b">
        <v>0</v>
      </c>
      <c r="S3373" s="18" t="b">
        <v>0</v>
      </c>
      <c r="T3373" s="18" t="b">
        <v>0</v>
      </c>
      <c r="U3373" s="18" t="b">
        <v>0</v>
      </c>
    </row>
    <row r="3374" spans="1:21" ht="12.75">
      <c r="A3374" s="8"/>
      <c r="B3374" s="19"/>
      <c r="C3374" s="22"/>
      <c r="D3374" s="10"/>
      <c r="E3374" s="11"/>
      <c r="F3374" s="23"/>
      <c r="G3374" s="23"/>
      <c r="H3374" s="12"/>
      <c r="I3374" s="12"/>
      <c r="J3374" s="13"/>
      <c r="K3374" s="14"/>
      <c r="L3374" s="15"/>
      <c r="M3374" s="16"/>
      <c r="N3374" s="16"/>
      <c r="O3374" s="12"/>
      <c r="P3374" s="12"/>
      <c r="Q3374" s="12"/>
      <c r="R3374" s="18" t="b">
        <v>0</v>
      </c>
      <c r="S3374" s="18" t="b">
        <v>0</v>
      </c>
      <c r="T3374" s="18" t="b">
        <v>0</v>
      </c>
      <c r="U3374" s="18" t="b">
        <v>0</v>
      </c>
    </row>
    <row r="3375" spans="1:21" ht="12.75">
      <c r="A3375" s="8"/>
      <c r="B3375" s="19"/>
      <c r="C3375" s="22"/>
      <c r="D3375" s="10"/>
      <c r="E3375" s="11"/>
      <c r="F3375" s="23"/>
      <c r="G3375" s="23"/>
      <c r="H3375" s="12"/>
      <c r="I3375" s="12"/>
      <c r="J3375" s="13"/>
      <c r="K3375" s="14"/>
      <c r="L3375" s="15"/>
      <c r="M3375" s="16"/>
      <c r="N3375" s="16"/>
      <c r="O3375" s="12"/>
      <c r="P3375" s="12"/>
      <c r="Q3375" s="12"/>
      <c r="R3375" s="18" t="b">
        <v>0</v>
      </c>
      <c r="S3375" s="18" t="b">
        <v>0</v>
      </c>
      <c r="T3375" s="18" t="b">
        <v>0</v>
      </c>
      <c r="U3375" s="18" t="b">
        <v>0</v>
      </c>
    </row>
    <row r="3376" spans="1:21" ht="12.75">
      <c r="A3376" s="8"/>
      <c r="B3376" s="19"/>
      <c r="C3376" s="22"/>
      <c r="D3376" s="10"/>
      <c r="E3376" s="11"/>
      <c r="F3376" s="23"/>
      <c r="G3376" s="23"/>
      <c r="H3376" s="12"/>
      <c r="I3376" s="12"/>
      <c r="J3376" s="13"/>
      <c r="K3376" s="14"/>
      <c r="L3376" s="15"/>
      <c r="M3376" s="16"/>
      <c r="N3376" s="16"/>
      <c r="O3376" s="12"/>
      <c r="P3376" s="12"/>
      <c r="Q3376" s="12"/>
      <c r="R3376" s="18" t="b">
        <v>0</v>
      </c>
      <c r="S3376" s="18" t="b">
        <v>0</v>
      </c>
      <c r="T3376" s="18" t="b">
        <v>0</v>
      </c>
      <c r="U3376" s="18" t="b">
        <v>0</v>
      </c>
    </row>
    <row r="3377" spans="1:21" ht="12.75">
      <c r="A3377" s="8"/>
      <c r="B3377" s="19"/>
      <c r="C3377" s="22"/>
      <c r="D3377" s="10"/>
      <c r="E3377" s="11"/>
      <c r="F3377" s="23"/>
      <c r="G3377" s="23"/>
      <c r="H3377" s="12"/>
      <c r="I3377" s="12"/>
      <c r="J3377" s="13"/>
      <c r="K3377" s="14"/>
      <c r="L3377" s="15"/>
      <c r="M3377" s="16"/>
      <c r="N3377" s="16"/>
      <c r="O3377" s="12"/>
      <c r="P3377" s="12"/>
      <c r="Q3377" s="12"/>
      <c r="R3377" s="18" t="b">
        <v>0</v>
      </c>
      <c r="S3377" s="18" t="b">
        <v>0</v>
      </c>
      <c r="T3377" s="18" t="b">
        <v>0</v>
      </c>
      <c r="U3377" s="18" t="b">
        <v>0</v>
      </c>
    </row>
    <row r="3378" spans="1:21" ht="12.75">
      <c r="A3378" s="8"/>
      <c r="B3378" s="19"/>
      <c r="C3378" s="22"/>
      <c r="D3378" s="10"/>
      <c r="E3378" s="11"/>
      <c r="F3378" s="23"/>
      <c r="G3378" s="23"/>
      <c r="H3378" s="12"/>
      <c r="I3378" s="12"/>
      <c r="J3378" s="13"/>
      <c r="K3378" s="14"/>
      <c r="L3378" s="15"/>
      <c r="M3378" s="16"/>
      <c r="N3378" s="16"/>
      <c r="O3378" s="12"/>
      <c r="P3378" s="12"/>
      <c r="Q3378" s="12"/>
      <c r="R3378" s="18" t="b">
        <v>0</v>
      </c>
      <c r="S3378" s="18" t="b">
        <v>0</v>
      </c>
      <c r="T3378" s="18" t="b">
        <v>0</v>
      </c>
      <c r="U3378" s="18" t="b">
        <v>0</v>
      </c>
    </row>
    <row r="3379" spans="1:21" ht="12.75">
      <c r="A3379" s="8"/>
      <c r="B3379" s="19"/>
      <c r="C3379" s="22"/>
      <c r="D3379" s="10"/>
      <c r="E3379" s="11"/>
      <c r="F3379" s="23"/>
      <c r="G3379" s="23"/>
      <c r="H3379" s="12"/>
      <c r="I3379" s="12"/>
      <c r="J3379" s="13"/>
      <c r="K3379" s="14"/>
      <c r="L3379" s="15"/>
      <c r="M3379" s="16"/>
      <c r="N3379" s="16"/>
      <c r="O3379" s="12"/>
      <c r="P3379" s="12"/>
      <c r="Q3379" s="12"/>
      <c r="R3379" s="18" t="b">
        <v>0</v>
      </c>
      <c r="S3379" s="18" t="b">
        <v>0</v>
      </c>
      <c r="T3379" s="18" t="b">
        <v>0</v>
      </c>
      <c r="U3379" s="18" t="b">
        <v>0</v>
      </c>
    </row>
    <row r="3380" spans="1:21" ht="12.75">
      <c r="A3380" s="8"/>
      <c r="B3380" s="19"/>
      <c r="C3380" s="22"/>
      <c r="D3380" s="10"/>
      <c r="E3380" s="11"/>
      <c r="F3380" s="23"/>
      <c r="G3380" s="23"/>
      <c r="H3380" s="12"/>
      <c r="I3380" s="12"/>
      <c r="J3380" s="13"/>
      <c r="K3380" s="14"/>
      <c r="L3380" s="15"/>
      <c r="M3380" s="16"/>
      <c r="N3380" s="16"/>
      <c r="O3380" s="12"/>
      <c r="P3380" s="12"/>
      <c r="Q3380" s="12"/>
      <c r="R3380" s="18" t="b">
        <v>0</v>
      </c>
      <c r="S3380" s="18" t="b">
        <v>0</v>
      </c>
      <c r="T3380" s="18" t="b">
        <v>0</v>
      </c>
      <c r="U3380" s="18" t="b">
        <v>0</v>
      </c>
    </row>
    <row r="3381" spans="1:21" ht="12.75">
      <c r="A3381" s="8"/>
      <c r="B3381" s="19"/>
      <c r="C3381" s="22"/>
      <c r="D3381" s="10"/>
      <c r="E3381" s="11"/>
      <c r="F3381" s="23"/>
      <c r="G3381" s="23"/>
      <c r="H3381" s="12"/>
      <c r="I3381" s="12"/>
      <c r="J3381" s="13"/>
      <c r="K3381" s="14"/>
      <c r="L3381" s="15"/>
      <c r="M3381" s="16"/>
      <c r="N3381" s="16"/>
      <c r="O3381" s="12"/>
      <c r="P3381" s="12"/>
      <c r="Q3381" s="12"/>
      <c r="R3381" s="18" t="b">
        <v>0</v>
      </c>
      <c r="S3381" s="18" t="b">
        <v>0</v>
      </c>
      <c r="T3381" s="18" t="b">
        <v>0</v>
      </c>
      <c r="U3381" s="18" t="b">
        <v>0</v>
      </c>
    </row>
    <row r="3382" spans="1:21" ht="12.75">
      <c r="A3382" s="8"/>
      <c r="B3382" s="19"/>
      <c r="C3382" s="22"/>
      <c r="D3382" s="10"/>
      <c r="E3382" s="11"/>
      <c r="F3382" s="23"/>
      <c r="G3382" s="23"/>
      <c r="H3382" s="12"/>
      <c r="I3382" s="12"/>
      <c r="J3382" s="13"/>
      <c r="K3382" s="14"/>
      <c r="L3382" s="15"/>
      <c r="M3382" s="16"/>
      <c r="N3382" s="16"/>
      <c r="O3382" s="12"/>
      <c r="P3382" s="12"/>
      <c r="Q3382" s="12"/>
      <c r="R3382" s="18" t="b">
        <v>0</v>
      </c>
      <c r="S3382" s="18" t="b">
        <v>0</v>
      </c>
      <c r="T3382" s="18" t="b">
        <v>0</v>
      </c>
      <c r="U3382" s="18" t="b">
        <v>0</v>
      </c>
    </row>
    <row r="3383" spans="1:21" ht="12.75">
      <c r="A3383" s="8"/>
      <c r="B3383" s="19"/>
      <c r="C3383" s="22"/>
      <c r="D3383" s="10"/>
      <c r="E3383" s="11"/>
      <c r="F3383" s="23"/>
      <c r="G3383" s="23"/>
      <c r="H3383" s="12"/>
      <c r="I3383" s="12"/>
      <c r="J3383" s="13"/>
      <c r="K3383" s="14"/>
      <c r="L3383" s="15"/>
      <c r="M3383" s="16"/>
      <c r="N3383" s="16"/>
      <c r="O3383" s="12"/>
      <c r="P3383" s="12"/>
      <c r="Q3383" s="12"/>
      <c r="R3383" s="18" t="b">
        <v>0</v>
      </c>
      <c r="S3383" s="18" t="b">
        <v>0</v>
      </c>
      <c r="T3383" s="18" t="b">
        <v>0</v>
      </c>
      <c r="U3383" s="18" t="b">
        <v>0</v>
      </c>
    </row>
    <row r="3384" spans="1:21" ht="12.75">
      <c r="A3384" s="8"/>
      <c r="B3384" s="19"/>
      <c r="C3384" s="22"/>
      <c r="D3384" s="10"/>
      <c r="E3384" s="11"/>
      <c r="F3384" s="23"/>
      <c r="G3384" s="23"/>
      <c r="H3384" s="12"/>
      <c r="I3384" s="12"/>
      <c r="J3384" s="13"/>
      <c r="K3384" s="14"/>
      <c r="L3384" s="15"/>
      <c r="M3384" s="16"/>
      <c r="N3384" s="16"/>
      <c r="O3384" s="12"/>
      <c r="P3384" s="12"/>
      <c r="Q3384" s="12"/>
      <c r="R3384" s="18" t="b">
        <v>0</v>
      </c>
      <c r="S3384" s="18" t="b">
        <v>0</v>
      </c>
      <c r="T3384" s="18" t="b">
        <v>0</v>
      </c>
      <c r="U3384" s="18" t="b">
        <v>0</v>
      </c>
    </row>
    <row r="3385" spans="1:21" ht="12.75">
      <c r="A3385" s="8"/>
      <c r="B3385" s="19"/>
      <c r="C3385" s="22"/>
      <c r="D3385" s="10"/>
      <c r="E3385" s="11"/>
      <c r="F3385" s="23"/>
      <c r="G3385" s="23"/>
      <c r="H3385" s="12"/>
      <c r="I3385" s="12"/>
      <c r="J3385" s="13"/>
      <c r="K3385" s="14"/>
      <c r="L3385" s="15"/>
      <c r="M3385" s="16"/>
      <c r="N3385" s="16"/>
      <c r="O3385" s="12"/>
      <c r="P3385" s="12"/>
      <c r="Q3385" s="12"/>
      <c r="R3385" s="18" t="b">
        <v>0</v>
      </c>
      <c r="S3385" s="18" t="b">
        <v>0</v>
      </c>
      <c r="T3385" s="18" t="b">
        <v>0</v>
      </c>
      <c r="U3385" s="18" t="b">
        <v>0</v>
      </c>
    </row>
    <row r="3386" spans="1:21" ht="12.75">
      <c r="A3386" s="8"/>
      <c r="B3386" s="19"/>
      <c r="C3386" s="22"/>
      <c r="D3386" s="10"/>
      <c r="E3386" s="11"/>
      <c r="F3386" s="23"/>
      <c r="G3386" s="23"/>
      <c r="H3386" s="12"/>
      <c r="I3386" s="12"/>
      <c r="J3386" s="13"/>
      <c r="K3386" s="14"/>
      <c r="L3386" s="15"/>
      <c r="M3386" s="16"/>
      <c r="N3386" s="16"/>
      <c r="O3386" s="12"/>
      <c r="P3386" s="12"/>
      <c r="Q3386" s="12"/>
      <c r="R3386" s="18" t="b">
        <v>0</v>
      </c>
      <c r="S3386" s="18" t="b">
        <v>0</v>
      </c>
      <c r="T3386" s="18" t="b">
        <v>0</v>
      </c>
      <c r="U3386" s="18" t="b">
        <v>0</v>
      </c>
    </row>
    <row r="3387" spans="1:21" ht="12.75">
      <c r="A3387" s="8"/>
      <c r="B3387" s="19"/>
      <c r="C3387" s="22"/>
      <c r="D3387" s="10"/>
      <c r="E3387" s="11"/>
      <c r="F3387" s="23"/>
      <c r="G3387" s="23"/>
      <c r="H3387" s="12"/>
      <c r="I3387" s="12"/>
      <c r="J3387" s="13"/>
      <c r="K3387" s="14"/>
      <c r="L3387" s="15"/>
      <c r="M3387" s="16"/>
      <c r="N3387" s="16"/>
      <c r="O3387" s="12"/>
      <c r="P3387" s="12"/>
      <c r="Q3387" s="12"/>
      <c r="R3387" s="18" t="b">
        <v>0</v>
      </c>
      <c r="S3387" s="18" t="b">
        <v>0</v>
      </c>
      <c r="T3387" s="18" t="b">
        <v>0</v>
      </c>
      <c r="U3387" s="18" t="b">
        <v>0</v>
      </c>
    </row>
    <row r="3388" spans="1:21" ht="12.75">
      <c r="A3388" s="8"/>
      <c r="B3388" s="19"/>
      <c r="C3388" s="22"/>
      <c r="D3388" s="10"/>
      <c r="E3388" s="11"/>
      <c r="F3388" s="23"/>
      <c r="G3388" s="23"/>
      <c r="H3388" s="12"/>
      <c r="I3388" s="12"/>
      <c r="J3388" s="13"/>
      <c r="K3388" s="14"/>
      <c r="L3388" s="15"/>
      <c r="M3388" s="16"/>
      <c r="N3388" s="16"/>
      <c r="O3388" s="12"/>
      <c r="P3388" s="12"/>
      <c r="Q3388" s="12"/>
      <c r="R3388" s="18" t="b">
        <v>0</v>
      </c>
      <c r="S3388" s="18" t="b">
        <v>0</v>
      </c>
      <c r="T3388" s="18" t="b">
        <v>0</v>
      </c>
      <c r="U3388" s="18" t="b">
        <v>0</v>
      </c>
    </row>
    <row r="3389" spans="1:21" ht="12.75">
      <c r="A3389" s="8"/>
      <c r="B3389" s="19"/>
      <c r="C3389" s="22"/>
      <c r="D3389" s="10"/>
      <c r="E3389" s="11"/>
      <c r="F3389" s="23"/>
      <c r="G3389" s="23"/>
      <c r="H3389" s="12"/>
      <c r="I3389" s="12"/>
      <c r="J3389" s="13"/>
      <c r="K3389" s="14"/>
      <c r="L3389" s="15"/>
      <c r="M3389" s="16"/>
      <c r="N3389" s="16"/>
      <c r="O3389" s="12"/>
      <c r="P3389" s="12"/>
      <c r="Q3389" s="12"/>
      <c r="R3389" s="18" t="b">
        <v>0</v>
      </c>
      <c r="S3389" s="18" t="b">
        <v>0</v>
      </c>
      <c r="T3389" s="18" t="b">
        <v>0</v>
      </c>
      <c r="U3389" s="18" t="b">
        <v>0</v>
      </c>
    </row>
    <row r="3390" spans="1:21" ht="12.75">
      <c r="A3390" s="8"/>
      <c r="B3390" s="19"/>
      <c r="C3390" s="22"/>
      <c r="D3390" s="10"/>
      <c r="E3390" s="11"/>
      <c r="F3390" s="23"/>
      <c r="G3390" s="23"/>
      <c r="H3390" s="12"/>
      <c r="I3390" s="12"/>
      <c r="J3390" s="13"/>
      <c r="K3390" s="14"/>
      <c r="L3390" s="15"/>
      <c r="M3390" s="16"/>
      <c r="N3390" s="16"/>
      <c r="O3390" s="12"/>
      <c r="P3390" s="12"/>
      <c r="Q3390" s="12"/>
      <c r="R3390" s="18" t="b">
        <v>0</v>
      </c>
      <c r="S3390" s="18" t="b">
        <v>0</v>
      </c>
      <c r="T3390" s="18" t="b">
        <v>0</v>
      </c>
      <c r="U3390" s="18" t="b">
        <v>0</v>
      </c>
    </row>
    <row r="3391" spans="1:21" ht="12.75">
      <c r="A3391" s="8"/>
      <c r="B3391" s="19"/>
      <c r="C3391" s="22"/>
      <c r="D3391" s="10"/>
      <c r="E3391" s="11"/>
      <c r="F3391" s="23"/>
      <c r="G3391" s="23"/>
      <c r="H3391" s="12"/>
      <c r="I3391" s="12"/>
      <c r="J3391" s="13"/>
      <c r="K3391" s="14"/>
      <c r="L3391" s="15"/>
      <c r="M3391" s="16"/>
      <c r="N3391" s="16"/>
      <c r="O3391" s="12"/>
      <c r="P3391" s="12"/>
      <c r="Q3391" s="12"/>
      <c r="R3391" s="18" t="b">
        <v>0</v>
      </c>
      <c r="S3391" s="18" t="b">
        <v>0</v>
      </c>
      <c r="T3391" s="18" t="b">
        <v>0</v>
      </c>
      <c r="U3391" s="18" t="b">
        <v>0</v>
      </c>
    </row>
    <row r="3392" spans="1:21" ht="12.75">
      <c r="A3392" s="8"/>
      <c r="B3392" s="19"/>
      <c r="C3392" s="22"/>
      <c r="D3392" s="10"/>
      <c r="E3392" s="11"/>
      <c r="F3392" s="23"/>
      <c r="G3392" s="23"/>
      <c r="H3392" s="12"/>
      <c r="I3392" s="12"/>
      <c r="J3392" s="13"/>
      <c r="K3392" s="14"/>
      <c r="L3392" s="15"/>
      <c r="M3392" s="16"/>
      <c r="N3392" s="16"/>
      <c r="O3392" s="12"/>
      <c r="P3392" s="12"/>
      <c r="Q3392" s="12"/>
      <c r="R3392" s="18" t="b">
        <v>0</v>
      </c>
      <c r="S3392" s="18" t="b">
        <v>0</v>
      </c>
      <c r="T3392" s="18" t="b">
        <v>0</v>
      </c>
      <c r="U3392" s="18" t="b">
        <v>0</v>
      </c>
    </row>
    <row r="3393" spans="1:21" ht="12.75">
      <c r="A3393" s="8"/>
      <c r="B3393" s="19"/>
      <c r="C3393" s="22"/>
      <c r="D3393" s="10"/>
      <c r="E3393" s="11"/>
      <c r="F3393" s="23"/>
      <c r="G3393" s="23"/>
      <c r="H3393" s="12"/>
      <c r="I3393" s="12"/>
      <c r="J3393" s="13"/>
      <c r="K3393" s="14"/>
      <c r="L3393" s="15"/>
      <c r="M3393" s="16"/>
      <c r="N3393" s="16"/>
      <c r="O3393" s="12"/>
      <c r="P3393" s="12"/>
      <c r="Q3393" s="12"/>
      <c r="R3393" s="18" t="b">
        <v>0</v>
      </c>
      <c r="S3393" s="18" t="b">
        <v>0</v>
      </c>
      <c r="T3393" s="18" t="b">
        <v>0</v>
      </c>
      <c r="U3393" s="18" t="b">
        <v>0</v>
      </c>
    </row>
    <row r="3394" spans="1:21" ht="12.75">
      <c r="A3394" s="8"/>
      <c r="B3394" s="19"/>
      <c r="C3394" s="22"/>
      <c r="D3394" s="10"/>
      <c r="E3394" s="11"/>
      <c r="F3394" s="23"/>
      <c r="G3394" s="23"/>
      <c r="H3394" s="12"/>
      <c r="I3394" s="12"/>
      <c r="J3394" s="13"/>
      <c r="K3394" s="14"/>
      <c r="L3394" s="15"/>
      <c r="M3394" s="16"/>
      <c r="N3394" s="16"/>
      <c r="O3394" s="12"/>
      <c r="P3394" s="12"/>
      <c r="Q3394" s="12"/>
      <c r="R3394" s="18" t="b">
        <v>0</v>
      </c>
      <c r="S3394" s="18" t="b">
        <v>0</v>
      </c>
      <c r="T3394" s="18" t="b">
        <v>0</v>
      </c>
      <c r="U3394" s="18" t="b">
        <v>0</v>
      </c>
    </row>
    <row r="3395" spans="1:21" ht="12.75">
      <c r="A3395" s="8"/>
      <c r="B3395" s="19"/>
      <c r="C3395" s="22"/>
      <c r="D3395" s="10"/>
      <c r="E3395" s="11"/>
      <c r="F3395" s="23"/>
      <c r="G3395" s="23"/>
      <c r="H3395" s="12"/>
      <c r="I3395" s="12"/>
      <c r="J3395" s="13"/>
      <c r="K3395" s="14"/>
      <c r="L3395" s="15"/>
      <c r="M3395" s="16"/>
      <c r="N3395" s="16"/>
      <c r="O3395" s="12"/>
      <c r="P3395" s="12"/>
      <c r="Q3395" s="12"/>
      <c r="R3395" s="18" t="b">
        <v>0</v>
      </c>
      <c r="S3395" s="18" t="b">
        <v>0</v>
      </c>
      <c r="T3395" s="18" t="b">
        <v>0</v>
      </c>
      <c r="U3395" s="18" t="b">
        <v>0</v>
      </c>
    </row>
    <row r="3396" spans="1:21" ht="12.75">
      <c r="A3396" s="8"/>
      <c r="B3396" s="19"/>
      <c r="C3396" s="22"/>
      <c r="D3396" s="10"/>
      <c r="E3396" s="11"/>
      <c r="F3396" s="23"/>
      <c r="G3396" s="23"/>
      <c r="H3396" s="12"/>
      <c r="I3396" s="12"/>
      <c r="J3396" s="13"/>
      <c r="K3396" s="14"/>
      <c r="L3396" s="15"/>
      <c r="M3396" s="16"/>
      <c r="N3396" s="16"/>
      <c r="O3396" s="12"/>
      <c r="P3396" s="12"/>
      <c r="Q3396" s="12"/>
      <c r="R3396" s="18" t="b">
        <v>0</v>
      </c>
      <c r="S3396" s="18" t="b">
        <v>0</v>
      </c>
      <c r="T3396" s="18" t="b">
        <v>0</v>
      </c>
      <c r="U3396" s="18" t="b">
        <v>0</v>
      </c>
    </row>
    <row r="3397" spans="1:21" ht="12.75">
      <c r="A3397" s="8"/>
      <c r="B3397" s="19"/>
      <c r="C3397" s="22"/>
      <c r="D3397" s="10"/>
      <c r="E3397" s="11"/>
      <c r="F3397" s="23"/>
      <c r="G3397" s="23"/>
      <c r="H3397" s="12"/>
      <c r="I3397" s="12"/>
      <c r="J3397" s="13"/>
      <c r="K3397" s="14"/>
      <c r="L3397" s="15"/>
      <c r="M3397" s="16"/>
      <c r="N3397" s="16"/>
      <c r="O3397" s="12"/>
      <c r="P3397" s="12"/>
      <c r="Q3397" s="12"/>
      <c r="R3397" s="18" t="b">
        <v>0</v>
      </c>
      <c r="S3397" s="18" t="b">
        <v>0</v>
      </c>
      <c r="T3397" s="18" t="b">
        <v>0</v>
      </c>
      <c r="U3397" s="18" t="b">
        <v>0</v>
      </c>
    </row>
    <row r="3398" spans="1:21" ht="12.75">
      <c r="A3398" s="8"/>
      <c r="B3398" s="19"/>
      <c r="C3398" s="22"/>
      <c r="D3398" s="10"/>
      <c r="E3398" s="11"/>
      <c r="F3398" s="23"/>
      <c r="G3398" s="23"/>
      <c r="H3398" s="12"/>
      <c r="I3398" s="12"/>
      <c r="J3398" s="13"/>
      <c r="K3398" s="14"/>
      <c r="L3398" s="15"/>
      <c r="M3398" s="16"/>
      <c r="N3398" s="16"/>
      <c r="O3398" s="12"/>
      <c r="P3398" s="12"/>
      <c r="Q3398" s="12"/>
      <c r="R3398" s="18" t="b">
        <v>0</v>
      </c>
      <c r="S3398" s="18" t="b">
        <v>0</v>
      </c>
      <c r="T3398" s="18" t="b">
        <v>0</v>
      </c>
      <c r="U3398" s="18" t="b">
        <v>0</v>
      </c>
    </row>
    <row r="3399" spans="1:21" ht="12.75">
      <c r="A3399" s="8"/>
      <c r="B3399" s="19"/>
      <c r="C3399" s="22"/>
      <c r="D3399" s="10"/>
      <c r="E3399" s="11"/>
      <c r="F3399" s="23"/>
      <c r="G3399" s="23"/>
      <c r="H3399" s="12"/>
      <c r="I3399" s="12"/>
      <c r="J3399" s="13"/>
      <c r="K3399" s="14"/>
      <c r="L3399" s="15"/>
      <c r="M3399" s="16"/>
      <c r="N3399" s="16"/>
      <c r="O3399" s="12"/>
      <c r="P3399" s="12"/>
      <c r="Q3399" s="12"/>
      <c r="R3399" s="18" t="b">
        <v>0</v>
      </c>
      <c r="S3399" s="18" t="b">
        <v>0</v>
      </c>
      <c r="T3399" s="18" t="b">
        <v>0</v>
      </c>
      <c r="U3399" s="18" t="b">
        <v>0</v>
      </c>
    </row>
    <row r="3400" spans="1:21" ht="12.75">
      <c r="A3400" s="8"/>
      <c r="B3400" s="19"/>
      <c r="C3400" s="22"/>
      <c r="D3400" s="10"/>
      <c r="E3400" s="11"/>
      <c r="F3400" s="23"/>
      <c r="G3400" s="23"/>
      <c r="H3400" s="12"/>
      <c r="I3400" s="12"/>
      <c r="J3400" s="13"/>
      <c r="K3400" s="14"/>
      <c r="L3400" s="15"/>
      <c r="M3400" s="16"/>
      <c r="N3400" s="16"/>
      <c r="O3400" s="12"/>
      <c r="P3400" s="12"/>
      <c r="Q3400" s="12"/>
      <c r="R3400" s="18" t="b">
        <v>0</v>
      </c>
      <c r="S3400" s="18" t="b">
        <v>0</v>
      </c>
      <c r="T3400" s="18" t="b">
        <v>0</v>
      </c>
      <c r="U3400" s="18" t="b">
        <v>0</v>
      </c>
    </row>
    <row r="3401" spans="1:21" ht="12.75">
      <c r="A3401" s="8"/>
      <c r="B3401" s="19"/>
      <c r="C3401" s="22"/>
      <c r="D3401" s="10"/>
      <c r="E3401" s="11"/>
      <c r="F3401" s="23"/>
      <c r="G3401" s="23"/>
      <c r="H3401" s="12"/>
      <c r="I3401" s="12"/>
      <c r="J3401" s="13"/>
      <c r="K3401" s="14"/>
      <c r="L3401" s="15"/>
      <c r="M3401" s="16"/>
      <c r="N3401" s="16"/>
      <c r="O3401" s="12"/>
      <c r="P3401" s="12"/>
      <c r="Q3401" s="12"/>
      <c r="R3401" s="18" t="b">
        <v>0</v>
      </c>
      <c r="S3401" s="18" t="b">
        <v>0</v>
      </c>
      <c r="T3401" s="18" t="b">
        <v>0</v>
      </c>
      <c r="U3401" s="18" t="b">
        <v>0</v>
      </c>
    </row>
    <row r="3402" spans="1:21" ht="12.75">
      <c r="A3402" s="8"/>
      <c r="B3402" s="19"/>
      <c r="C3402" s="22"/>
      <c r="D3402" s="10"/>
      <c r="E3402" s="11"/>
      <c r="F3402" s="23"/>
      <c r="G3402" s="23"/>
      <c r="H3402" s="12"/>
      <c r="I3402" s="12"/>
      <c r="J3402" s="13"/>
      <c r="K3402" s="14"/>
      <c r="L3402" s="15"/>
      <c r="M3402" s="16"/>
      <c r="N3402" s="16"/>
      <c r="O3402" s="12"/>
      <c r="P3402" s="12"/>
      <c r="Q3402" s="12"/>
      <c r="R3402" s="18" t="b">
        <v>0</v>
      </c>
      <c r="S3402" s="18" t="b">
        <v>0</v>
      </c>
      <c r="T3402" s="18" t="b">
        <v>0</v>
      </c>
      <c r="U3402" s="18" t="b">
        <v>0</v>
      </c>
    </row>
    <row r="3403" spans="1:21" ht="12.75">
      <c r="A3403" s="8"/>
      <c r="B3403" s="19"/>
      <c r="C3403" s="22"/>
      <c r="D3403" s="10"/>
      <c r="E3403" s="11"/>
      <c r="F3403" s="23"/>
      <c r="G3403" s="23"/>
      <c r="H3403" s="12"/>
      <c r="I3403" s="12"/>
      <c r="J3403" s="13"/>
      <c r="K3403" s="14"/>
      <c r="L3403" s="15"/>
      <c r="M3403" s="16"/>
      <c r="N3403" s="16"/>
      <c r="O3403" s="12"/>
      <c r="P3403" s="12"/>
      <c r="Q3403" s="12"/>
      <c r="R3403" s="18" t="b">
        <v>0</v>
      </c>
      <c r="S3403" s="18" t="b">
        <v>0</v>
      </c>
      <c r="T3403" s="18" t="b">
        <v>0</v>
      </c>
      <c r="U3403" s="18" t="b">
        <v>0</v>
      </c>
    </row>
    <row r="3404" spans="1:21" ht="12.75">
      <c r="A3404" s="8"/>
      <c r="B3404" s="19"/>
      <c r="C3404" s="22"/>
      <c r="D3404" s="10"/>
      <c r="E3404" s="11"/>
      <c r="F3404" s="23"/>
      <c r="G3404" s="23"/>
      <c r="H3404" s="12"/>
      <c r="I3404" s="12"/>
      <c r="J3404" s="13"/>
      <c r="K3404" s="14"/>
      <c r="L3404" s="15"/>
      <c r="M3404" s="16"/>
      <c r="N3404" s="16"/>
      <c r="O3404" s="12"/>
      <c r="P3404" s="12"/>
      <c r="Q3404" s="12"/>
      <c r="R3404" s="18" t="b">
        <v>0</v>
      </c>
      <c r="S3404" s="18" t="b">
        <v>0</v>
      </c>
      <c r="T3404" s="18" t="b">
        <v>0</v>
      </c>
      <c r="U3404" s="18" t="b">
        <v>0</v>
      </c>
    </row>
    <row r="3405" spans="1:21" ht="12.75">
      <c r="A3405" s="8"/>
      <c r="B3405" s="19"/>
      <c r="C3405" s="22"/>
      <c r="D3405" s="10"/>
      <c r="E3405" s="11"/>
      <c r="F3405" s="23"/>
      <c r="G3405" s="23"/>
      <c r="H3405" s="12"/>
      <c r="I3405" s="12"/>
      <c r="J3405" s="13"/>
      <c r="K3405" s="14"/>
      <c r="L3405" s="15"/>
      <c r="M3405" s="16"/>
      <c r="N3405" s="16"/>
      <c r="O3405" s="12"/>
      <c r="P3405" s="12"/>
      <c r="Q3405" s="12"/>
      <c r="R3405" s="18" t="b">
        <v>0</v>
      </c>
      <c r="S3405" s="18" t="b">
        <v>0</v>
      </c>
      <c r="T3405" s="18" t="b">
        <v>0</v>
      </c>
      <c r="U3405" s="18" t="b">
        <v>0</v>
      </c>
    </row>
    <row r="3406" spans="1:21" ht="12.75">
      <c r="A3406" s="8"/>
      <c r="B3406" s="19"/>
      <c r="C3406" s="22"/>
      <c r="D3406" s="10"/>
      <c r="E3406" s="11"/>
      <c r="F3406" s="23"/>
      <c r="G3406" s="23"/>
      <c r="H3406" s="12"/>
      <c r="I3406" s="12"/>
      <c r="J3406" s="13"/>
      <c r="K3406" s="14"/>
      <c r="L3406" s="15"/>
      <c r="M3406" s="16"/>
      <c r="N3406" s="16"/>
      <c r="O3406" s="12"/>
      <c r="P3406" s="12"/>
      <c r="Q3406" s="12"/>
      <c r="R3406" s="18" t="b">
        <v>0</v>
      </c>
      <c r="S3406" s="18" t="b">
        <v>0</v>
      </c>
      <c r="T3406" s="18" t="b">
        <v>0</v>
      </c>
      <c r="U3406" s="18" t="b">
        <v>0</v>
      </c>
    </row>
    <row r="3407" spans="1:21" ht="12.75">
      <c r="A3407" s="8"/>
      <c r="B3407" s="19"/>
      <c r="C3407" s="22"/>
      <c r="D3407" s="10"/>
      <c r="E3407" s="11"/>
      <c r="F3407" s="23"/>
      <c r="G3407" s="23"/>
      <c r="H3407" s="12"/>
      <c r="I3407" s="12"/>
      <c r="J3407" s="13"/>
      <c r="K3407" s="14"/>
      <c r="L3407" s="15"/>
      <c r="M3407" s="16"/>
      <c r="N3407" s="16"/>
      <c r="O3407" s="12"/>
      <c r="P3407" s="12"/>
      <c r="Q3407" s="12"/>
      <c r="R3407" s="18" t="b">
        <v>0</v>
      </c>
      <c r="S3407" s="18" t="b">
        <v>0</v>
      </c>
      <c r="T3407" s="18" t="b">
        <v>0</v>
      </c>
      <c r="U3407" s="18" t="b">
        <v>0</v>
      </c>
    </row>
    <row r="3408" spans="1:21" ht="12.75">
      <c r="A3408" s="8"/>
      <c r="B3408" s="19"/>
      <c r="C3408" s="22"/>
      <c r="D3408" s="10"/>
      <c r="E3408" s="11"/>
      <c r="F3408" s="23"/>
      <c r="G3408" s="23"/>
      <c r="H3408" s="12"/>
      <c r="I3408" s="12"/>
      <c r="J3408" s="13"/>
      <c r="K3408" s="14"/>
      <c r="L3408" s="15"/>
      <c r="M3408" s="16"/>
      <c r="N3408" s="16"/>
      <c r="O3408" s="12"/>
      <c r="P3408" s="12"/>
      <c r="Q3408" s="12"/>
      <c r="R3408" s="18" t="b">
        <v>0</v>
      </c>
      <c r="S3408" s="18" t="b">
        <v>0</v>
      </c>
      <c r="T3408" s="18" t="b">
        <v>0</v>
      </c>
      <c r="U3408" s="18" t="b">
        <v>0</v>
      </c>
    </row>
    <row r="3409" spans="1:21" ht="12.75">
      <c r="A3409" s="8"/>
      <c r="B3409" s="19"/>
      <c r="C3409" s="22"/>
      <c r="D3409" s="10"/>
      <c r="E3409" s="11"/>
      <c r="F3409" s="23"/>
      <c r="G3409" s="23"/>
      <c r="H3409" s="12"/>
      <c r="I3409" s="12"/>
      <c r="J3409" s="13"/>
      <c r="K3409" s="14"/>
      <c r="L3409" s="15"/>
      <c r="M3409" s="16"/>
      <c r="N3409" s="16"/>
      <c r="O3409" s="12"/>
      <c r="P3409" s="12"/>
      <c r="Q3409" s="12"/>
      <c r="R3409" s="18" t="b">
        <v>0</v>
      </c>
      <c r="S3409" s="18" t="b">
        <v>0</v>
      </c>
      <c r="T3409" s="18" t="b">
        <v>0</v>
      </c>
      <c r="U3409" s="18" t="b">
        <v>0</v>
      </c>
    </row>
    <row r="3410" spans="1:21" ht="12.75">
      <c r="A3410" s="8"/>
      <c r="B3410" s="19"/>
      <c r="C3410" s="22"/>
      <c r="D3410" s="10"/>
      <c r="E3410" s="11"/>
      <c r="F3410" s="23"/>
      <c r="G3410" s="23"/>
      <c r="H3410" s="12"/>
      <c r="I3410" s="12"/>
      <c r="J3410" s="13"/>
      <c r="K3410" s="14"/>
      <c r="L3410" s="15"/>
      <c r="M3410" s="16"/>
      <c r="N3410" s="16"/>
      <c r="O3410" s="12"/>
      <c r="P3410" s="12"/>
      <c r="Q3410" s="12"/>
      <c r="R3410" s="18" t="b">
        <v>0</v>
      </c>
      <c r="S3410" s="18" t="b">
        <v>0</v>
      </c>
      <c r="T3410" s="18" t="b">
        <v>0</v>
      </c>
      <c r="U3410" s="18" t="b">
        <v>0</v>
      </c>
    </row>
    <row r="3411" spans="1:21" ht="12.75">
      <c r="A3411" s="8"/>
      <c r="B3411" s="19"/>
      <c r="C3411" s="22"/>
      <c r="D3411" s="10"/>
      <c r="E3411" s="11"/>
      <c r="F3411" s="23"/>
      <c r="G3411" s="23"/>
      <c r="H3411" s="12"/>
      <c r="I3411" s="12"/>
      <c r="J3411" s="13"/>
      <c r="K3411" s="14"/>
      <c r="L3411" s="15"/>
      <c r="M3411" s="16"/>
      <c r="N3411" s="16"/>
      <c r="O3411" s="12"/>
      <c r="P3411" s="12"/>
      <c r="Q3411" s="12"/>
      <c r="R3411" s="18" t="b">
        <v>0</v>
      </c>
      <c r="S3411" s="18" t="b">
        <v>0</v>
      </c>
      <c r="T3411" s="18" t="b">
        <v>0</v>
      </c>
      <c r="U3411" s="18" t="b">
        <v>0</v>
      </c>
    </row>
    <row r="3412" spans="1:21" ht="12.75">
      <c r="A3412" s="8"/>
      <c r="B3412" s="19"/>
      <c r="C3412" s="22"/>
      <c r="D3412" s="10"/>
      <c r="E3412" s="11"/>
      <c r="F3412" s="23"/>
      <c r="G3412" s="23"/>
      <c r="H3412" s="12"/>
      <c r="I3412" s="12"/>
      <c r="J3412" s="13"/>
      <c r="K3412" s="14"/>
      <c r="L3412" s="15"/>
      <c r="M3412" s="16"/>
      <c r="N3412" s="16"/>
      <c r="O3412" s="12"/>
      <c r="P3412" s="12"/>
      <c r="Q3412" s="12"/>
      <c r="R3412" s="18" t="b">
        <v>0</v>
      </c>
      <c r="S3412" s="18" t="b">
        <v>0</v>
      </c>
      <c r="T3412" s="18" t="b">
        <v>0</v>
      </c>
      <c r="U3412" s="18" t="b">
        <v>0</v>
      </c>
    </row>
    <row r="3413" spans="1:21" ht="12.75">
      <c r="A3413" s="8"/>
      <c r="B3413" s="19"/>
      <c r="C3413" s="22"/>
      <c r="D3413" s="10"/>
      <c r="E3413" s="11"/>
      <c r="F3413" s="23"/>
      <c r="G3413" s="23"/>
      <c r="H3413" s="12"/>
      <c r="I3413" s="12"/>
      <c r="J3413" s="13"/>
      <c r="K3413" s="14"/>
      <c r="L3413" s="15"/>
      <c r="M3413" s="16"/>
      <c r="N3413" s="16"/>
      <c r="O3413" s="12"/>
      <c r="P3413" s="12"/>
      <c r="Q3413" s="12"/>
      <c r="R3413" s="18" t="b">
        <v>0</v>
      </c>
      <c r="S3413" s="18" t="b">
        <v>0</v>
      </c>
      <c r="T3413" s="18" t="b">
        <v>0</v>
      </c>
      <c r="U3413" s="18" t="b">
        <v>0</v>
      </c>
    </row>
    <row r="3414" spans="1:21" ht="12.75">
      <c r="A3414" s="8"/>
      <c r="B3414" s="19"/>
      <c r="C3414" s="22"/>
      <c r="D3414" s="10"/>
      <c r="E3414" s="11"/>
      <c r="F3414" s="23"/>
      <c r="G3414" s="23"/>
      <c r="H3414" s="12"/>
      <c r="I3414" s="12"/>
      <c r="J3414" s="13"/>
      <c r="K3414" s="14"/>
      <c r="L3414" s="15"/>
      <c r="M3414" s="16"/>
      <c r="N3414" s="16"/>
      <c r="O3414" s="12"/>
      <c r="P3414" s="12"/>
      <c r="Q3414" s="12"/>
      <c r="R3414" s="18" t="b">
        <v>0</v>
      </c>
      <c r="S3414" s="18" t="b">
        <v>0</v>
      </c>
      <c r="T3414" s="18" t="b">
        <v>0</v>
      </c>
      <c r="U3414" s="18" t="b">
        <v>0</v>
      </c>
    </row>
    <row r="3415" spans="1:21" ht="12.75">
      <c r="A3415" s="8"/>
      <c r="B3415" s="19"/>
      <c r="C3415" s="22"/>
      <c r="D3415" s="10"/>
      <c r="E3415" s="11"/>
      <c r="F3415" s="23"/>
      <c r="G3415" s="23"/>
      <c r="H3415" s="12"/>
      <c r="I3415" s="12"/>
      <c r="J3415" s="13"/>
      <c r="K3415" s="14"/>
      <c r="L3415" s="15"/>
      <c r="M3415" s="16"/>
      <c r="N3415" s="16"/>
      <c r="O3415" s="12"/>
      <c r="P3415" s="12"/>
      <c r="Q3415" s="12"/>
      <c r="R3415" s="18" t="b">
        <v>0</v>
      </c>
      <c r="S3415" s="18" t="b">
        <v>0</v>
      </c>
      <c r="T3415" s="18" t="b">
        <v>0</v>
      </c>
      <c r="U3415" s="18" t="b">
        <v>0</v>
      </c>
    </row>
    <row r="3416" spans="1:21" ht="12.75">
      <c r="A3416" s="8"/>
      <c r="B3416" s="19"/>
      <c r="C3416" s="22"/>
      <c r="D3416" s="10"/>
      <c r="E3416" s="11"/>
      <c r="F3416" s="23"/>
      <c r="G3416" s="23"/>
      <c r="H3416" s="12"/>
      <c r="I3416" s="12"/>
      <c r="J3416" s="13"/>
      <c r="K3416" s="14"/>
      <c r="L3416" s="15"/>
      <c r="M3416" s="16"/>
      <c r="N3416" s="16"/>
      <c r="O3416" s="12"/>
      <c r="P3416" s="12"/>
      <c r="Q3416" s="12"/>
      <c r="R3416" s="18" t="b">
        <v>0</v>
      </c>
      <c r="S3416" s="18" t="b">
        <v>0</v>
      </c>
      <c r="T3416" s="18" t="b">
        <v>0</v>
      </c>
      <c r="U3416" s="18" t="b">
        <v>0</v>
      </c>
    </row>
    <row r="3417" spans="1:21" ht="12.75">
      <c r="A3417" s="8"/>
      <c r="B3417" s="19"/>
      <c r="C3417" s="22"/>
      <c r="D3417" s="10"/>
      <c r="E3417" s="11"/>
      <c r="F3417" s="23"/>
      <c r="G3417" s="23"/>
      <c r="H3417" s="12"/>
      <c r="I3417" s="12"/>
      <c r="J3417" s="13"/>
      <c r="K3417" s="14"/>
      <c r="L3417" s="15"/>
      <c r="M3417" s="16"/>
      <c r="N3417" s="16"/>
      <c r="O3417" s="12"/>
      <c r="P3417" s="12"/>
      <c r="Q3417" s="12"/>
      <c r="R3417" s="18" t="b">
        <v>0</v>
      </c>
      <c r="S3417" s="18" t="b">
        <v>0</v>
      </c>
      <c r="T3417" s="18" t="b">
        <v>0</v>
      </c>
      <c r="U3417" s="18" t="b">
        <v>0</v>
      </c>
    </row>
    <row r="3418" spans="1:21" ht="12.75">
      <c r="A3418" s="8"/>
      <c r="B3418" s="19"/>
      <c r="C3418" s="22"/>
      <c r="D3418" s="10"/>
      <c r="E3418" s="11"/>
      <c r="F3418" s="23"/>
      <c r="G3418" s="23"/>
      <c r="H3418" s="12"/>
      <c r="I3418" s="12"/>
      <c r="J3418" s="13"/>
      <c r="K3418" s="14"/>
      <c r="L3418" s="15"/>
      <c r="M3418" s="16"/>
      <c r="N3418" s="16"/>
      <c r="O3418" s="12"/>
      <c r="P3418" s="12"/>
      <c r="Q3418" s="12"/>
      <c r="R3418" s="18" t="b">
        <v>0</v>
      </c>
      <c r="S3418" s="18" t="b">
        <v>0</v>
      </c>
      <c r="T3418" s="18" t="b">
        <v>0</v>
      </c>
      <c r="U3418" s="18" t="b">
        <v>0</v>
      </c>
    </row>
    <row r="3419" spans="1:21" ht="12.75">
      <c r="A3419" s="8"/>
      <c r="B3419" s="19"/>
      <c r="C3419" s="22"/>
      <c r="D3419" s="10"/>
      <c r="E3419" s="11"/>
      <c r="F3419" s="23"/>
      <c r="G3419" s="23"/>
      <c r="H3419" s="12"/>
      <c r="I3419" s="12"/>
      <c r="J3419" s="13"/>
      <c r="K3419" s="14"/>
      <c r="L3419" s="15"/>
      <c r="M3419" s="16"/>
      <c r="N3419" s="16"/>
      <c r="O3419" s="12"/>
      <c r="P3419" s="12"/>
      <c r="Q3419" s="12"/>
      <c r="R3419" s="18" t="b">
        <v>0</v>
      </c>
      <c r="S3419" s="18" t="b">
        <v>0</v>
      </c>
      <c r="T3419" s="18" t="b">
        <v>0</v>
      </c>
      <c r="U3419" s="18" t="b">
        <v>0</v>
      </c>
    </row>
    <row r="3420" spans="1:21" ht="12.75">
      <c r="A3420" s="8"/>
      <c r="B3420" s="19"/>
      <c r="C3420" s="22"/>
      <c r="D3420" s="10"/>
      <c r="E3420" s="11"/>
      <c r="F3420" s="23"/>
      <c r="G3420" s="23"/>
      <c r="H3420" s="12"/>
      <c r="I3420" s="12"/>
      <c r="J3420" s="13"/>
      <c r="K3420" s="14"/>
      <c r="L3420" s="15"/>
      <c r="M3420" s="16"/>
      <c r="N3420" s="16"/>
      <c r="O3420" s="12"/>
      <c r="P3420" s="12"/>
      <c r="Q3420" s="12"/>
      <c r="R3420" s="18" t="b">
        <v>0</v>
      </c>
      <c r="S3420" s="18" t="b">
        <v>0</v>
      </c>
      <c r="T3420" s="18" t="b">
        <v>0</v>
      </c>
      <c r="U3420" s="18" t="b">
        <v>0</v>
      </c>
    </row>
    <row r="3421" spans="1:21" ht="12.75">
      <c r="A3421" s="8"/>
      <c r="B3421" s="19"/>
      <c r="C3421" s="22"/>
      <c r="D3421" s="10"/>
      <c r="E3421" s="11"/>
      <c r="F3421" s="23"/>
      <c r="G3421" s="23"/>
      <c r="H3421" s="12"/>
      <c r="I3421" s="12"/>
      <c r="J3421" s="13"/>
      <c r="K3421" s="14"/>
      <c r="L3421" s="15"/>
      <c r="M3421" s="16"/>
      <c r="N3421" s="16"/>
      <c r="O3421" s="12"/>
      <c r="P3421" s="12"/>
      <c r="Q3421" s="12"/>
      <c r="R3421" s="18" t="b">
        <v>0</v>
      </c>
      <c r="S3421" s="18" t="b">
        <v>0</v>
      </c>
      <c r="T3421" s="18" t="b">
        <v>0</v>
      </c>
      <c r="U3421" s="18" t="b">
        <v>0</v>
      </c>
    </row>
    <row r="3422" spans="1:21" ht="12.75">
      <c r="A3422" s="8"/>
      <c r="B3422" s="19"/>
      <c r="C3422" s="22"/>
      <c r="D3422" s="10"/>
      <c r="E3422" s="11"/>
      <c r="F3422" s="23"/>
      <c r="G3422" s="23"/>
      <c r="H3422" s="12"/>
      <c r="I3422" s="12"/>
      <c r="J3422" s="13"/>
      <c r="K3422" s="14"/>
      <c r="L3422" s="15"/>
      <c r="M3422" s="16"/>
      <c r="N3422" s="16"/>
      <c r="O3422" s="12"/>
      <c r="P3422" s="12"/>
      <c r="Q3422" s="12"/>
      <c r="R3422" s="18" t="b">
        <v>0</v>
      </c>
      <c r="S3422" s="18" t="b">
        <v>0</v>
      </c>
      <c r="T3422" s="18" t="b">
        <v>0</v>
      </c>
      <c r="U3422" s="18" t="b">
        <v>0</v>
      </c>
    </row>
    <row r="3423" spans="1:21" ht="12.75">
      <c r="A3423" s="8"/>
      <c r="B3423" s="19"/>
      <c r="C3423" s="22"/>
      <c r="D3423" s="10"/>
      <c r="E3423" s="11"/>
      <c r="F3423" s="23"/>
      <c r="G3423" s="23"/>
      <c r="H3423" s="12"/>
      <c r="I3423" s="12"/>
      <c r="J3423" s="13"/>
      <c r="K3423" s="14"/>
      <c r="L3423" s="15"/>
      <c r="M3423" s="16"/>
      <c r="N3423" s="16"/>
      <c r="O3423" s="12"/>
      <c r="P3423" s="12"/>
      <c r="Q3423" s="12"/>
      <c r="R3423" s="18" t="b">
        <v>0</v>
      </c>
      <c r="S3423" s="18" t="b">
        <v>0</v>
      </c>
      <c r="T3423" s="18" t="b">
        <v>0</v>
      </c>
      <c r="U3423" s="18" t="b">
        <v>0</v>
      </c>
    </row>
    <row r="3424" spans="1:21" ht="12.75">
      <c r="A3424" s="8"/>
      <c r="B3424" s="19"/>
      <c r="C3424" s="22"/>
      <c r="D3424" s="10"/>
      <c r="E3424" s="11"/>
      <c r="F3424" s="23"/>
      <c r="G3424" s="23"/>
      <c r="H3424" s="12"/>
      <c r="I3424" s="12"/>
      <c r="J3424" s="13"/>
      <c r="K3424" s="14"/>
      <c r="L3424" s="15"/>
      <c r="M3424" s="16"/>
      <c r="N3424" s="16"/>
      <c r="O3424" s="12"/>
      <c r="P3424" s="12"/>
      <c r="Q3424" s="12"/>
      <c r="R3424" s="18" t="b">
        <v>0</v>
      </c>
      <c r="S3424" s="18" t="b">
        <v>0</v>
      </c>
      <c r="T3424" s="18" t="b">
        <v>0</v>
      </c>
      <c r="U3424" s="18" t="b">
        <v>0</v>
      </c>
    </row>
    <row r="3425" spans="1:21" ht="12.75">
      <c r="A3425" s="8"/>
      <c r="B3425" s="19"/>
      <c r="C3425" s="22"/>
      <c r="D3425" s="10"/>
      <c r="E3425" s="11"/>
      <c r="F3425" s="23"/>
      <c r="G3425" s="23"/>
      <c r="H3425" s="12"/>
      <c r="I3425" s="12"/>
      <c r="J3425" s="13"/>
      <c r="K3425" s="14"/>
      <c r="L3425" s="15"/>
      <c r="M3425" s="16"/>
      <c r="N3425" s="16"/>
      <c r="O3425" s="12"/>
      <c r="P3425" s="12"/>
      <c r="Q3425" s="12"/>
      <c r="R3425" s="18" t="b">
        <v>0</v>
      </c>
      <c r="S3425" s="18" t="b">
        <v>0</v>
      </c>
      <c r="T3425" s="18" t="b">
        <v>0</v>
      </c>
      <c r="U3425" s="18" t="b">
        <v>0</v>
      </c>
    </row>
    <row r="3426" spans="1:21" ht="12.75">
      <c r="A3426" s="8"/>
      <c r="B3426" s="19"/>
      <c r="C3426" s="22"/>
      <c r="D3426" s="10"/>
      <c r="E3426" s="11"/>
      <c r="F3426" s="23"/>
      <c r="G3426" s="23"/>
      <c r="H3426" s="12"/>
      <c r="I3426" s="12"/>
      <c r="J3426" s="13"/>
      <c r="K3426" s="14"/>
      <c r="L3426" s="15"/>
      <c r="M3426" s="16"/>
      <c r="N3426" s="16"/>
      <c r="O3426" s="12"/>
      <c r="P3426" s="12"/>
      <c r="Q3426" s="12"/>
      <c r="R3426" s="18" t="b">
        <v>0</v>
      </c>
      <c r="S3426" s="18" t="b">
        <v>0</v>
      </c>
      <c r="T3426" s="18" t="b">
        <v>0</v>
      </c>
      <c r="U3426" s="18" t="b">
        <v>0</v>
      </c>
    </row>
    <row r="3427" spans="1:21" ht="12.75">
      <c r="A3427" s="8"/>
      <c r="B3427" s="19"/>
      <c r="C3427" s="22"/>
      <c r="D3427" s="10"/>
      <c r="E3427" s="11"/>
      <c r="F3427" s="23"/>
      <c r="G3427" s="23"/>
      <c r="H3427" s="12"/>
      <c r="I3427" s="12"/>
      <c r="J3427" s="13"/>
      <c r="K3427" s="14"/>
      <c r="L3427" s="15"/>
      <c r="M3427" s="16"/>
      <c r="N3427" s="16"/>
      <c r="O3427" s="12"/>
      <c r="P3427" s="12"/>
      <c r="Q3427" s="12"/>
      <c r="R3427" s="18" t="b">
        <v>0</v>
      </c>
      <c r="S3427" s="18" t="b">
        <v>0</v>
      </c>
      <c r="T3427" s="18" t="b">
        <v>0</v>
      </c>
      <c r="U3427" s="18" t="b">
        <v>0</v>
      </c>
    </row>
    <row r="3428" spans="1:21" ht="12.75">
      <c r="A3428" s="8"/>
      <c r="B3428" s="19"/>
      <c r="C3428" s="22"/>
      <c r="D3428" s="10"/>
      <c r="E3428" s="11"/>
      <c r="F3428" s="23"/>
      <c r="G3428" s="23"/>
      <c r="H3428" s="12"/>
      <c r="I3428" s="12"/>
      <c r="J3428" s="13"/>
      <c r="K3428" s="14"/>
      <c r="L3428" s="15"/>
      <c r="M3428" s="16"/>
      <c r="N3428" s="16"/>
      <c r="O3428" s="12"/>
      <c r="P3428" s="12"/>
      <c r="Q3428" s="12"/>
      <c r="R3428" s="18" t="b">
        <v>0</v>
      </c>
      <c r="S3428" s="18" t="b">
        <v>0</v>
      </c>
      <c r="T3428" s="18" t="b">
        <v>0</v>
      </c>
      <c r="U3428" s="18" t="b">
        <v>0</v>
      </c>
    </row>
    <row r="3429" spans="1:21" ht="12.75">
      <c r="A3429" s="8"/>
      <c r="B3429" s="19"/>
      <c r="C3429" s="22"/>
      <c r="D3429" s="10"/>
      <c r="E3429" s="11"/>
      <c r="F3429" s="23"/>
      <c r="G3429" s="23"/>
      <c r="H3429" s="12"/>
      <c r="I3429" s="12"/>
      <c r="J3429" s="13"/>
      <c r="K3429" s="14"/>
      <c r="L3429" s="15"/>
      <c r="M3429" s="16"/>
      <c r="N3429" s="16"/>
      <c r="O3429" s="12"/>
      <c r="P3429" s="12"/>
      <c r="Q3429" s="12"/>
      <c r="R3429" s="18" t="b">
        <v>0</v>
      </c>
      <c r="S3429" s="18" t="b">
        <v>0</v>
      </c>
      <c r="T3429" s="18" t="b">
        <v>0</v>
      </c>
      <c r="U3429" s="18" t="b">
        <v>0</v>
      </c>
    </row>
    <row r="3430" spans="1:21" ht="12.75">
      <c r="A3430" s="8"/>
      <c r="B3430" s="19"/>
      <c r="C3430" s="22"/>
      <c r="D3430" s="10"/>
      <c r="E3430" s="11"/>
      <c r="F3430" s="23"/>
      <c r="G3430" s="23"/>
      <c r="H3430" s="12"/>
      <c r="I3430" s="12"/>
      <c r="J3430" s="13"/>
      <c r="K3430" s="14"/>
      <c r="L3430" s="15"/>
      <c r="M3430" s="16"/>
      <c r="N3430" s="16"/>
      <c r="O3430" s="12"/>
      <c r="P3430" s="12"/>
      <c r="Q3430" s="12"/>
      <c r="R3430" s="18" t="b">
        <v>0</v>
      </c>
      <c r="S3430" s="18" t="b">
        <v>0</v>
      </c>
      <c r="T3430" s="18" t="b">
        <v>0</v>
      </c>
      <c r="U3430" s="18" t="b">
        <v>0</v>
      </c>
    </row>
    <row r="3431" spans="1:21" ht="12.75">
      <c r="A3431" s="8"/>
      <c r="B3431" s="19"/>
      <c r="C3431" s="22"/>
      <c r="D3431" s="10"/>
      <c r="E3431" s="11"/>
      <c r="F3431" s="23"/>
      <c r="G3431" s="23"/>
      <c r="H3431" s="12"/>
      <c r="I3431" s="12"/>
      <c r="J3431" s="13"/>
      <c r="K3431" s="14"/>
      <c r="L3431" s="15"/>
      <c r="M3431" s="16"/>
      <c r="N3431" s="16"/>
      <c r="O3431" s="12"/>
      <c r="P3431" s="12"/>
      <c r="Q3431" s="12"/>
      <c r="R3431" s="18" t="b">
        <v>0</v>
      </c>
      <c r="S3431" s="18" t="b">
        <v>0</v>
      </c>
      <c r="T3431" s="18" t="b">
        <v>0</v>
      </c>
      <c r="U3431" s="18" t="b">
        <v>0</v>
      </c>
    </row>
    <row r="3432" spans="1:21" ht="12.75">
      <c r="A3432" s="8"/>
      <c r="B3432" s="19"/>
      <c r="C3432" s="22"/>
      <c r="D3432" s="10"/>
      <c r="E3432" s="11"/>
      <c r="F3432" s="23"/>
      <c r="G3432" s="23"/>
      <c r="H3432" s="12"/>
      <c r="I3432" s="12"/>
      <c r="J3432" s="13"/>
      <c r="K3432" s="14"/>
      <c r="L3432" s="15"/>
      <c r="M3432" s="16"/>
      <c r="N3432" s="16"/>
      <c r="O3432" s="12"/>
      <c r="P3432" s="12"/>
      <c r="Q3432" s="12"/>
      <c r="R3432" s="18" t="b">
        <v>0</v>
      </c>
      <c r="S3432" s="18" t="b">
        <v>0</v>
      </c>
      <c r="T3432" s="18" t="b">
        <v>0</v>
      </c>
      <c r="U3432" s="18" t="b">
        <v>0</v>
      </c>
    </row>
    <row r="3433" spans="1:21" ht="12.75">
      <c r="A3433" s="8"/>
      <c r="B3433" s="19"/>
      <c r="C3433" s="22"/>
      <c r="D3433" s="10"/>
      <c r="E3433" s="11"/>
      <c r="F3433" s="23"/>
      <c r="G3433" s="23"/>
      <c r="H3433" s="12"/>
      <c r="I3433" s="12"/>
      <c r="J3433" s="13"/>
      <c r="K3433" s="14"/>
      <c r="L3433" s="15"/>
      <c r="M3433" s="16"/>
      <c r="N3433" s="16"/>
      <c r="O3433" s="12"/>
      <c r="P3433" s="12"/>
      <c r="Q3433" s="12"/>
      <c r="R3433" s="18" t="b">
        <v>0</v>
      </c>
      <c r="S3433" s="18" t="b">
        <v>0</v>
      </c>
      <c r="T3433" s="18" t="b">
        <v>0</v>
      </c>
      <c r="U3433" s="18" t="b">
        <v>0</v>
      </c>
    </row>
    <row r="3434" spans="1:21" ht="12.75">
      <c r="A3434" s="8"/>
      <c r="B3434" s="19"/>
      <c r="C3434" s="22"/>
      <c r="D3434" s="10"/>
      <c r="E3434" s="11"/>
      <c r="F3434" s="23"/>
      <c r="G3434" s="23"/>
      <c r="H3434" s="12"/>
      <c r="I3434" s="12"/>
      <c r="J3434" s="13"/>
      <c r="K3434" s="14"/>
      <c r="L3434" s="15"/>
      <c r="M3434" s="16"/>
      <c r="N3434" s="16"/>
      <c r="O3434" s="12"/>
      <c r="P3434" s="12"/>
      <c r="Q3434" s="12"/>
      <c r="R3434" s="18" t="b">
        <v>0</v>
      </c>
      <c r="S3434" s="18" t="b">
        <v>0</v>
      </c>
      <c r="T3434" s="18" t="b">
        <v>0</v>
      </c>
      <c r="U3434" s="18" t="b">
        <v>0</v>
      </c>
    </row>
    <row r="3435" spans="1:21" ht="12.75">
      <c r="A3435" s="8"/>
      <c r="B3435" s="19"/>
      <c r="C3435" s="22"/>
      <c r="D3435" s="10"/>
      <c r="E3435" s="11"/>
      <c r="F3435" s="23"/>
      <c r="G3435" s="23"/>
      <c r="H3435" s="12"/>
      <c r="I3435" s="12"/>
      <c r="J3435" s="13"/>
      <c r="K3435" s="14"/>
      <c r="L3435" s="15"/>
      <c r="M3435" s="16"/>
      <c r="N3435" s="16"/>
      <c r="O3435" s="12"/>
      <c r="P3435" s="12"/>
      <c r="Q3435" s="12"/>
      <c r="R3435" s="18" t="b">
        <v>0</v>
      </c>
      <c r="S3435" s="18" t="b">
        <v>0</v>
      </c>
      <c r="T3435" s="18" t="b">
        <v>0</v>
      </c>
      <c r="U3435" s="18" t="b">
        <v>0</v>
      </c>
    </row>
    <row r="3436" spans="1:21" ht="12.75">
      <c r="A3436" s="8"/>
      <c r="B3436" s="19"/>
      <c r="C3436" s="22"/>
      <c r="D3436" s="10"/>
      <c r="E3436" s="11"/>
      <c r="F3436" s="23"/>
      <c r="G3436" s="23"/>
      <c r="H3436" s="12"/>
      <c r="I3436" s="12"/>
      <c r="J3436" s="13"/>
      <c r="K3436" s="14"/>
      <c r="L3436" s="15"/>
      <c r="M3436" s="16"/>
      <c r="N3436" s="16"/>
      <c r="O3436" s="12"/>
      <c r="P3436" s="12"/>
      <c r="Q3436" s="12"/>
      <c r="R3436" s="18" t="b">
        <v>0</v>
      </c>
      <c r="S3436" s="18" t="b">
        <v>0</v>
      </c>
      <c r="T3436" s="18" t="b">
        <v>0</v>
      </c>
      <c r="U3436" s="18" t="b">
        <v>0</v>
      </c>
    </row>
    <row r="3437" spans="1:21" ht="12.75">
      <c r="A3437" s="8"/>
      <c r="B3437" s="19"/>
      <c r="C3437" s="22"/>
      <c r="D3437" s="10"/>
      <c r="E3437" s="11"/>
      <c r="F3437" s="23"/>
      <c r="G3437" s="23"/>
      <c r="H3437" s="12"/>
      <c r="I3437" s="12"/>
      <c r="J3437" s="13"/>
      <c r="K3437" s="14"/>
      <c r="L3437" s="15"/>
      <c r="M3437" s="16"/>
      <c r="N3437" s="16"/>
      <c r="O3437" s="12"/>
      <c r="P3437" s="12"/>
      <c r="Q3437" s="12"/>
      <c r="R3437" s="18" t="b">
        <v>0</v>
      </c>
      <c r="S3437" s="18" t="b">
        <v>0</v>
      </c>
      <c r="T3437" s="18" t="b">
        <v>0</v>
      </c>
      <c r="U3437" s="18" t="b">
        <v>0</v>
      </c>
    </row>
    <row r="3438" spans="1:21" ht="12.75">
      <c r="A3438" s="8"/>
      <c r="B3438" s="19"/>
      <c r="C3438" s="22"/>
      <c r="D3438" s="10"/>
      <c r="E3438" s="11"/>
      <c r="F3438" s="23"/>
      <c r="G3438" s="23"/>
      <c r="H3438" s="12"/>
      <c r="I3438" s="12"/>
      <c r="J3438" s="13"/>
      <c r="K3438" s="14"/>
      <c r="L3438" s="15"/>
      <c r="M3438" s="16"/>
      <c r="N3438" s="16"/>
      <c r="O3438" s="12"/>
      <c r="P3438" s="12"/>
      <c r="Q3438" s="12"/>
      <c r="R3438" s="18" t="b">
        <v>0</v>
      </c>
      <c r="S3438" s="18" t="b">
        <v>0</v>
      </c>
      <c r="T3438" s="18" t="b">
        <v>0</v>
      </c>
      <c r="U3438" s="18" t="b">
        <v>0</v>
      </c>
    </row>
    <row r="3439" spans="1:21" ht="12.75">
      <c r="A3439" s="8"/>
      <c r="B3439" s="19"/>
      <c r="C3439" s="22"/>
      <c r="D3439" s="10"/>
      <c r="E3439" s="11"/>
      <c r="F3439" s="23"/>
      <c r="G3439" s="23"/>
      <c r="H3439" s="12"/>
      <c r="I3439" s="12"/>
      <c r="J3439" s="13"/>
      <c r="K3439" s="14"/>
      <c r="L3439" s="15"/>
      <c r="M3439" s="16"/>
      <c r="N3439" s="16"/>
      <c r="O3439" s="12"/>
      <c r="P3439" s="12"/>
      <c r="Q3439" s="12"/>
      <c r="R3439" s="18" t="b">
        <v>0</v>
      </c>
      <c r="S3439" s="18" t="b">
        <v>0</v>
      </c>
      <c r="T3439" s="18" t="b">
        <v>0</v>
      </c>
      <c r="U3439" s="18" t="b">
        <v>0</v>
      </c>
    </row>
    <row r="3440" spans="1:21" ht="12.75">
      <c r="A3440" s="8"/>
      <c r="B3440" s="19"/>
      <c r="C3440" s="22"/>
      <c r="D3440" s="10"/>
      <c r="E3440" s="11"/>
      <c r="F3440" s="23"/>
      <c r="G3440" s="23"/>
      <c r="H3440" s="12"/>
      <c r="I3440" s="12"/>
      <c r="J3440" s="13"/>
      <c r="K3440" s="14"/>
      <c r="L3440" s="15"/>
      <c r="M3440" s="16"/>
      <c r="N3440" s="16"/>
      <c r="O3440" s="12"/>
      <c r="P3440" s="12"/>
      <c r="Q3440" s="12"/>
      <c r="R3440" s="18" t="b">
        <v>0</v>
      </c>
      <c r="S3440" s="18" t="b">
        <v>0</v>
      </c>
      <c r="T3440" s="18" t="b">
        <v>0</v>
      </c>
      <c r="U3440" s="18" t="b">
        <v>0</v>
      </c>
    </row>
    <row r="3441" spans="1:21" ht="12.75">
      <c r="A3441" s="8"/>
      <c r="B3441" s="19"/>
      <c r="C3441" s="22"/>
      <c r="D3441" s="10"/>
      <c r="E3441" s="11"/>
      <c r="F3441" s="23"/>
      <c r="G3441" s="23"/>
      <c r="H3441" s="12"/>
      <c r="I3441" s="12"/>
      <c r="J3441" s="13"/>
      <c r="K3441" s="14"/>
      <c r="L3441" s="15"/>
      <c r="M3441" s="16"/>
      <c r="N3441" s="16"/>
      <c r="O3441" s="12"/>
      <c r="P3441" s="12"/>
      <c r="Q3441" s="12"/>
      <c r="R3441" s="18" t="b">
        <v>0</v>
      </c>
      <c r="S3441" s="18" t="b">
        <v>0</v>
      </c>
      <c r="T3441" s="18" t="b">
        <v>0</v>
      </c>
      <c r="U3441" s="18" t="b">
        <v>0</v>
      </c>
    </row>
    <row r="3442" spans="1:21" ht="12.75">
      <c r="A3442" s="8"/>
      <c r="B3442" s="19"/>
      <c r="C3442" s="22"/>
      <c r="D3442" s="10"/>
      <c r="E3442" s="11"/>
      <c r="F3442" s="23"/>
      <c r="G3442" s="23"/>
      <c r="H3442" s="12"/>
      <c r="I3442" s="12"/>
      <c r="J3442" s="13"/>
      <c r="K3442" s="14"/>
      <c r="L3442" s="15"/>
      <c r="M3442" s="16"/>
      <c r="N3442" s="16"/>
      <c r="O3442" s="12"/>
      <c r="P3442" s="12"/>
      <c r="Q3442" s="12"/>
      <c r="R3442" s="18" t="b">
        <v>0</v>
      </c>
      <c r="S3442" s="18" t="b">
        <v>0</v>
      </c>
      <c r="T3442" s="18" t="b">
        <v>0</v>
      </c>
      <c r="U3442" s="18" t="b">
        <v>0</v>
      </c>
    </row>
    <row r="3443" spans="1:21" ht="12.75">
      <c r="A3443" s="8"/>
      <c r="B3443" s="19"/>
      <c r="C3443" s="22"/>
      <c r="D3443" s="10"/>
      <c r="E3443" s="11"/>
      <c r="F3443" s="23"/>
      <c r="G3443" s="23"/>
      <c r="H3443" s="12"/>
      <c r="I3443" s="12"/>
      <c r="J3443" s="13"/>
      <c r="K3443" s="14"/>
      <c r="L3443" s="15"/>
      <c r="M3443" s="16"/>
      <c r="N3443" s="16"/>
      <c r="O3443" s="12"/>
      <c r="P3443" s="12"/>
      <c r="Q3443" s="12"/>
      <c r="R3443" s="18" t="b">
        <v>0</v>
      </c>
      <c r="S3443" s="18" t="b">
        <v>0</v>
      </c>
      <c r="T3443" s="18" t="b">
        <v>0</v>
      </c>
      <c r="U3443" s="18" t="b">
        <v>0</v>
      </c>
    </row>
    <row r="3444" spans="1:21" ht="12.75">
      <c r="A3444" s="8"/>
      <c r="B3444" s="19"/>
      <c r="C3444" s="22"/>
      <c r="D3444" s="10"/>
      <c r="E3444" s="11"/>
      <c r="F3444" s="23"/>
      <c r="G3444" s="23"/>
      <c r="H3444" s="12"/>
      <c r="I3444" s="12"/>
      <c r="J3444" s="13"/>
      <c r="K3444" s="14"/>
      <c r="L3444" s="15"/>
      <c r="M3444" s="16"/>
      <c r="N3444" s="16"/>
      <c r="O3444" s="12"/>
      <c r="P3444" s="12"/>
      <c r="Q3444" s="12"/>
      <c r="R3444" s="18" t="b">
        <v>0</v>
      </c>
      <c r="S3444" s="18" t="b">
        <v>0</v>
      </c>
      <c r="T3444" s="18" t="b">
        <v>0</v>
      </c>
      <c r="U3444" s="18" t="b">
        <v>0</v>
      </c>
    </row>
    <row r="3445" spans="1:21" ht="12.75">
      <c r="A3445" s="8"/>
      <c r="B3445" s="19"/>
      <c r="C3445" s="22"/>
      <c r="D3445" s="10"/>
      <c r="E3445" s="11"/>
      <c r="F3445" s="23"/>
      <c r="G3445" s="23"/>
      <c r="H3445" s="12"/>
      <c r="I3445" s="12"/>
      <c r="J3445" s="13"/>
      <c r="K3445" s="14"/>
      <c r="L3445" s="15"/>
      <c r="M3445" s="16"/>
      <c r="N3445" s="16"/>
      <c r="O3445" s="12"/>
      <c r="P3445" s="12"/>
      <c r="Q3445" s="12"/>
      <c r="R3445" s="18" t="b">
        <v>0</v>
      </c>
      <c r="S3445" s="18" t="b">
        <v>0</v>
      </c>
      <c r="T3445" s="18" t="b">
        <v>0</v>
      </c>
      <c r="U3445" s="18" t="b">
        <v>0</v>
      </c>
    </row>
    <row r="3446" spans="1:21" ht="12.75">
      <c r="A3446" s="8"/>
      <c r="B3446" s="19"/>
      <c r="C3446" s="22"/>
      <c r="D3446" s="10"/>
      <c r="E3446" s="11"/>
      <c r="F3446" s="23"/>
      <c r="G3446" s="23"/>
      <c r="H3446" s="12"/>
      <c r="I3446" s="12"/>
      <c r="J3446" s="13"/>
      <c r="K3446" s="14"/>
      <c r="L3446" s="15"/>
      <c r="M3446" s="16"/>
      <c r="N3446" s="16"/>
      <c r="O3446" s="12"/>
      <c r="P3446" s="12"/>
      <c r="Q3446" s="12"/>
      <c r="R3446" s="18" t="b">
        <v>0</v>
      </c>
      <c r="S3446" s="18" t="b">
        <v>0</v>
      </c>
      <c r="T3446" s="18" t="b">
        <v>0</v>
      </c>
      <c r="U3446" s="18" t="b">
        <v>0</v>
      </c>
    </row>
    <row r="3447" spans="1:21" ht="12.75">
      <c r="A3447" s="8"/>
      <c r="B3447" s="19"/>
      <c r="C3447" s="22"/>
      <c r="D3447" s="10"/>
      <c r="E3447" s="11"/>
      <c r="F3447" s="23"/>
      <c r="G3447" s="23"/>
      <c r="H3447" s="12"/>
      <c r="I3447" s="12"/>
      <c r="J3447" s="13"/>
      <c r="K3447" s="14"/>
      <c r="L3447" s="15"/>
      <c r="M3447" s="16"/>
      <c r="N3447" s="16"/>
      <c r="O3447" s="12"/>
      <c r="P3447" s="12"/>
      <c r="Q3447" s="12"/>
      <c r="R3447" s="18" t="b">
        <v>0</v>
      </c>
      <c r="S3447" s="18" t="b">
        <v>0</v>
      </c>
      <c r="T3447" s="18" t="b">
        <v>0</v>
      </c>
      <c r="U3447" s="18" t="b">
        <v>0</v>
      </c>
    </row>
    <row r="3448" spans="1:21" ht="12.75">
      <c r="A3448" s="8"/>
      <c r="B3448" s="19"/>
      <c r="C3448" s="22"/>
      <c r="D3448" s="10"/>
      <c r="E3448" s="11"/>
      <c r="F3448" s="23"/>
      <c r="G3448" s="23"/>
      <c r="H3448" s="12"/>
      <c r="I3448" s="12"/>
      <c r="J3448" s="13"/>
      <c r="K3448" s="14"/>
      <c r="L3448" s="15"/>
      <c r="M3448" s="16"/>
      <c r="N3448" s="16"/>
      <c r="O3448" s="12"/>
      <c r="P3448" s="12"/>
      <c r="Q3448" s="12"/>
      <c r="R3448" s="18" t="b">
        <v>0</v>
      </c>
      <c r="S3448" s="18" t="b">
        <v>0</v>
      </c>
      <c r="T3448" s="18" t="b">
        <v>0</v>
      </c>
      <c r="U3448" s="18" t="b">
        <v>0</v>
      </c>
    </row>
    <row r="3449" spans="1:21" ht="12.75">
      <c r="A3449" s="8"/>
      <c r="B3449" s="19"/>
      <c r="C3449" s="22"/>
      <c r="D3449" s="10"/>
      <c r="E3449" s="11"/>
      <c r="F3449" s="23"/>
      <c r="G3449" s="23"/>
      <c r="H3449" s="12"/>
      <c r="I3449" s="12"/>
      <c r="J3449" s="13"/>
      <c r="K3449" s="14"/>
      <c r="L3449" s="15"/>
      <c r="M3449" s="16"/>
      <c r="N3449" s="16"/>
      <c r="O3449" s="12"/>
      <c r="P3449" s="12"/>
      <c r="Q3449" s="12"/>
      <c r="R3449" s="18" t="b">
        <v>0</v>
      </c>
      <c r="S3449" s="18" t="b">
        <v>0</v>
      </c>
      <c r="T3449" s="18" t="b">
        <v>0</v>
      </c>
      <c r="U3449" s="18" t="b">
        <v>0</v>
      </c>
    </row>
    <row r="3450" spans="1:21" ht="12.75">
      <c r="A3450" s="8"/>
      <c r="B3450" s="19"/>
      <c r="C3450" s="22"/>
      <c r="D3450" s="10"/>
      <c r="E3450" s="11"/>
      <c r="F3450" s="23"/>
      <c r="G3450" s="23"/>
      <c r="H3450" s="12"/>
      <c r="I3450" s="12"/>
      <c r="J3450" s="13"/>
      <c r="K3450" s="14"/>
      <c r="L3450" s="15"/>
      <c r="M3450" s="16"/>
      <c r="N3450" s="16"/>
      <c r="O3450" s="12"/>
      <c r="P3450" s="12"/>
      <c r="Q3450" s="12"/>
      <c r="R3450" s="18" t="b">
        <v>0</v>
      </c>
      <c r="S3450" s="18" t="b">
        <v>0</v>
      </c>
      <c r="T3450" s="18" t="b">
        <v>0</v>
      </c>
      <c r="U3450" s="18" t="b">
        <v>0</v>
      </c>
    </row>
    <row r="3451" spans="1:21" ht="12.75">
      <c r="A3451" s="8"/>
      <c r="B3451" s="19"/>
      <c r="C3451" s="22"/>
      <c r="D3451" s="10"/>
      <c r="E3451" s="11"/>
      <c r="F3451" s="23"/>
      <c r="G3451" s="23"/>
      <c r="H3451" s="12"/>
      <c r="I3451" s="12"/>
      <c r="J3451" s="13"/>
      <c r="K3451" s="14"/>
      <c r="L3451" s="15"/>
      <c r="M3451" s="16"/>
      <c r="N3451" s="16"/>
      <c r="O3451" s="12"/>
      <c r="P3451" s="12"/>
      <c r="Q3451" s="12"/>
      <c r="R3451" s="18" t="b">
        <v>0</v>
      </c>
      <c r="S3451" s="18" t="b">
        <v>0</v>
      </c>
      <c r="T3451" s="18" t="b">
        <v>0</v>
      </c>
      <c r="U3451" s="18" t="b">
        <v>0</v>
      </c>
    </row>
    <row r="3452" spans="1:21" ht="12.75">
      <c r="A3452" s="8"/>
      <c r="B3452" s="19"/>
      <c r="C3452" s="22"/>
      <c r="D3452" s="10"/>
      <c r="E3452" s="11"/>
      <c r="F3452" s="23"/>
      <c r="G3452" s="23"/>
      <c r="H3452" s="12"/>
      <c r="I3452" s="12"/>
      <c r="J3452" s="13"/>
      <c r="K3452" s="14"/>
      <c r="L3452" s="15"/>
      <c r="M3452" s="16"/>
      <c r="N3452" s="16"/>
      <c r="O3452" s="12"/>
      <c r="P3452" s="12"/>
      <c r="Q3452" s="12"/>
      <c r="R3452" s="18" t="b">
        <v>0</v>
      </c>
      <c r="S3452" s="18" t="b">
        <v>0</v>
      </c>
      <c r="T3452" s="18" t="b">
        <v>0</v>
      </c>
      <c r="U3452" s="18" t="b">
        <v>0</v>
      </c>
    </row>
    <row r="3453" spans="1:21" ht="12.75">
      <c r="A3453" s="8"/>
      <c r="B3453" s="19"/>
      <c r="C3453" s="22"/>
      <c r="D3453" s="10"/>
      <c r="E3453" s="11"/>
      <c r="F3453" s="23"/>
      <c r="G3453" s="23"/>
      <c r="H3453" s="12"/>
      <c r="I3453" s="12"/>
      <c r="J3453" s="13"/>
      <c r="K3453" s="14"/>
      <c r="L3453" s="15"/>
      <c r="M3453" s="16"/>
      <c r="N3453" s="16"/>
      <c r="O3453" s="12"/>
      <c r="P3453" s="12"/>
      <c r="Q3453" s="12"/>
      <c r="R3453" s="18" t="b">
        <v>0</v>
      </c>
      <c r="S3453" s="18" t="b">
        <v>0</v>
      </c>
      <c r="T3453" s="18" t="b">
        <v>0</v>
      </c>
      <c r="U3453" s="18" t="b">
        <v>0</v>
      </c>
    </row>
    <row r="3454" spans="1:21" ht="12.75">
      <c r="A3454" s="8"/>
      <c r="B3454" s="19"/>
      <c r="C3454" s="22"/>
      <c r="D3454" s="10"/>
      <c r="E3454" s="11"/>
      <c r="F3454" s="23"/>
      <c r="G3454" s="23"/>
      <c r="H3454" s="12"/>
      <c r="I3454" s="12"/>
      <c r="J3454" s="13"/>
      <c r="K3454" s="14"/>
      <c r="L3454" s="15"/>
      <c r="M3454" s="16"/>
      <c r="N3454" s="16"/>
      <c r="O3454" s="12"/>
      <c r="P3454" s="12"/>
      <c r="Q3454" s="12"/>
      <c r="R3454" s="18" t="b">
        <v>0</v>
      </c>
      <c r="S3454" s="18" t="b">
        <v>0</v>
      </c>
      <c r="T3454" s="18" t="b">
        <v>0</v>
      </c>
      <c r="U3454" s="18" t="b">
        <v>0</v>
      </c>
    </row>
    <row r="3455" spans="1:21" ht="12.75">
      <c r="A3455" s="8"/>
      <c r="B3455" s="19"/>
      <c r="C3455" s="22"/>
      <c r="D3455" s="10"/>
      <c r="E3455" s="11"/>
      <c r="F3455" s="23"/>
      <c r="G3455" s="23"/>
      <c r="H3455" s="12"/>
      <c r="I3455" s="12"/>
      <c r="J3455" s="13"/>
      <c r="K3455" s="14"/>
      <c r="L3455" s="15"/>
      <c r="M3455" s="16"/>
      <c r="N3455" s="16"/>
      <c r="O3455" s="12"/>
      <c r="P3455" s="12"/>
      <c r="Q3455" s="12"/>
      <c r="R3455" s="18" t="b">
        <v>0</v>
      </c>
      <c r="S3455" s="18" t="b">
        <v>0</v>
      </c>
      <c r="T3455" s="18" t="b">
        <v>0</v>
      </c>
      <c r="U3455" s="18" t="b">
        <v>0</v>
      </c>
    </row>
    <row r="3456" spans="1:21" ht="12.75">
      <c r="A3456" s="8"/>
      <c r="B3456" s="19"/>
      <c r="C3456" s="22"/>
      <c r="D3456" s="10"/>
      <c r="E3456" s="11"/>
      <c r="F3456" s="23"/>
      <c r="G3456" s="23"/>
      <c r="H3456" s="12"/>
      <c r="I3456" s="12"/>
      <c r="J3456" s="13"/>
      <c r="K3456" s="14"/>
      <c r="L3456" s="15"/>
      <c r="M3456" s="16"/>
      <c r="N3456" s="16"/>
      <c r="O3456" s="12"/>
      <c r="P3456" s="12"/>
      <c r="Q3456" s="12"/>
      <c r="R3456" s="18" t="b">
        <v>0</v>
      </c>
      <c r="S3456" s="18" t="b">
        <v>0</v>
      </c>
      <c r="T3456" s="18" t="b">
        <v>0</v>
      </c>
      <c r="U3456" s="18" t="b">
        <v>0</v>
      </c>
    </row>
    <row r="3457" spans="1:21" ht="12.75">
      <c r="A3457" s="8"/>
      <c r="B3457" s="19"/>
      <c r="C3457" s="22"/>
      <c r="D3457" s="10"/>
      <c r="E3457" s="11"/>
      <c r="F3457" s="23"/>
      <c r="G3457" s="23"/>
      <c r="H3457" s="12"/>
      <c r="I3457" s="12"/>
      <c r="J3457" s="13"/>
      <c r="K3457" s="14"/>
      <c r="L3457" s="15"/>
      <c r="M3457" s="16"/>
      <c r="N3457" s="16"/>
      <c r="O3457" s="12"/>
      <c r="P3457" s="12"/>
      <c r="Q3457" s="12"/>
      <c r="R3457" s="18" t="b">
        <v>0</v>
      </c>
      <c r="S3457" s="18" t="b">
        <v>0</v>
      </c>
      <c r="T3457" s="18" t="b">
        <v>0</v>
      </c>
      <c r="U3457" s="18" t="b">
        <v>0</v>
      </c>
    </row>
    <row r="3458" spans="1:21" ht="12.75">
      <c r="A3458" s="8"/>
      <c r="B3458" s="19"/>
      <c r="C3458" s="22"/>
      <c r="D3458" s="10"/>
      <c r="E3458" s="11"/>
      <c r="F3458" s="23"/>
      <c r="G3458" s="23"/>
      <c r="H3458" s="12"/>
      <c r="I3458" s="12"/>
      <c r="J3458" s="13"/>
      <c r="K3458" s="14"/>
      <c r="L3458" s="15"/>
      <c r="M3458" s="16"/>
      <c r="N3458" s="16"/>
      <c r="O3458" s="12"/>
      <c r="P3458" s="12"/>
      <c r="Q3458" s="12"/>
      <c r="R3458" s="18" t="b">
        <v>0</v>
      </c>
      <c r="S3458" s="18" t="b">
        <v>0</v>
      </c>
      <c r="T3458" s="18" t="b">
        <v>0</v>
      </c>
      <c r="U3458" s="18" t="b">
        <v>0</v>
      </c>
    </row>
    <row r="3459" spans="1:21" ht="12.75">
      <c r="A3459" s="8"/>
      <c r="B3459" s="19"/>
      <c r="C3459" s="22"/>
      <c r="D3459" s="10"/>
      <c r="E3459" s="11"/>
      <c r="F3459" s="23"/>
      <c r="G3459" s="23"/>
      <c r="H3459" s="12"/>
      <c r="I3459" s="12"/>
      <c r="J3459" s="13"/>
      <c r="K3459" s="14"/>
      <c r="L3459" s="15"/>
      <c r="M3459" s="16"/>
      <c r="N3459" s="16"/>
      <c r="O3459" s="12"/>
      <c r="P3459" s="12"/>
      <c r="Q3459" s="12"/>
      <c r="R3459" s="18" t="b">
        <v>0</v>
      </c>
      <c r="S3459" s="18" t="b">
        <v>0</v>
      </c>
      <c r="T3459" s="18" t="b">
        <v>0</v>
      </c>
      <c r="U3459" s="18" t="b">
        <v>0</v>
      </c>
    </row>
    <row r="3460" spans="1:21" ht="12.75">
      <c r="A3460" s="8"/>
      <c r="B3460" s="19"/>
      <c r="C3460" s="22"/>
      <c r="D3460" s="10"/>
      <c r="E3460" s="11"/>
      <c r="F3460" s="23"/>
      <c r="G3460" s="23"/>
      <c r="H3460" s="12"/>
      <c r="I3460" s="12"/>
      <c r="J3460" s="13"/>
      <c r="K3460" s="14"/>
      <c r="L3460" s="15"/>
      <c r="M3460" s="16"/>
      <c r="N3460" s="16"/>
      <c r="O3460" s="12"/>
      <c r="P3460" s="12"/>
      <c r="Q3460" s="12"/>
      <c r="R3460" s="18" t="b">
        <v>0</v>
      </c>
      <c r="S3460" s="18" t="b">
        <v>0</v>
      </c>
      <c r="T3460" s="18" t="b">
        <v>0</v>
      </c>
      <c r="U3460" s="18" t="b">
        <v>0</v>
      </c>
    </row>
    <row r="3461" spans="1:21" ht="12.75">
      <c r="A3461" s="8"/>
      <c r="B3461" s="19"/>
      <c r="C3461" s="22"/>
      <c r="D3461" s="10"/>
      <c r="E3461" s="11"/>
      <c r="F3461" s="23"/>
      <c r="G3461" s="23"/>
      <c r="H3461" s="12"/>
      <c r="I3461" s="12"/>
      <c r="J3461" s="13"/>
      <c r="K3461" s="14"/>
      <c r="L3461" s="15"/>
      <c r="M3461" s="16"/>
      <c r="N3461" s="16"/>
      <c r="O3461" s="12"/>
      <c r="P3461" s="12"/>
      <c r="Q3461" s="12"/>
      <c r="R3461" s="18" t="b">
        <v>0</v>
      </c>
      <c r="S3461" s="18" t="b">
        <v>0</v>
      </c>
      <c r="T3461" s="18" t="b">
        <v>0</v>
      </c>
      <c r="U3461" s="18" t="b">
        <v>0</v>
      </c>
    </row>
    <row r="3462" spans="1:21" ht="12.75">
      <c r="A3462" s="8"/>
      <c r="B3462" s="19"/>
      <c r="C3462" s="22"/>
      <c r="D3462" s="10"/>
      <c r="E3462" s="11"/>
      <c r="F3462" s="23"/>
      <c r="G3462" s="23"/>
      <c r="H3462" s="12"/>
      <c r="I3462" s="12"/>
      <c r="J3462" s="13"/>
      <c r="K3462" s="14"/>
      <c r="L3462" s="15"/>
      <c r="M3462" s="16"/>
      <c r="N3462" s="16"/>
      <c r="O3462" s="12"/>
      <c r="P3462" s="12"/>
      <c r="Q3462" s="12"/>
      <c r="R3462" s="18" t="b">
        <v>0</v>
      </c>
      <c r="S3462" s="18" t="b">
        <v>0</v>
      </c>
      <c r="T3462" s="18" t="b">
        <v>0</v>
      </c>
      <c r="U3462" s="18" t="b">
        <v>0</v>
      </c>
    </row>
    <row r="3463" spans="1:21" ht="12.75">
      <c r="A3463" s="8"/>
      <c r="B3463" s="19"/>
      <c r="C3463" s="22"/>
      <c r="D3463" s="10"/>
      <c r="E3463" s="11"/>
      <c r="F3463" s="23"/>
      <c r="G3463" s="23"/>
      <c r="H3463" s="12"/>
      <c r="I3463" s="12"/>
      <c r="J3463" s="13"/>
      <c r="K3463" s="14"/>
      <c r="L3463" s="15"/>
      <c r="M3463" s="16"/>
      <c r="N3463" s="16"/>
      <c r="O3463" s="12"/>
      <c r="P3463" s="12"/>
      <c r="Q3463" s="12"/>
      <c r="R3463" s="18" t="b">
        <v>0</v>
      </c>
      <c r="S3463" s="18" t="b">
        <v>0</v>
      </c>
      <c r="T3463" s="18" t="b">
        <v>0</v>
      </c>
      <c r="U3463" s="18" t="b">
        <v>0</v>
      </c>
    </row>
    <row r="3464" spans="1:21" ht="12.75">
      <c r="A3464" s="8"/>
      <c r="B3464" s="19"/>
      <c r="C3464" s="22"/>
      <c r="D3464" s="10"/>
      <c r="E3464" s="11"/>
      <c r="F3464" s="23"/>
      <c r="G3464" s="23"/>
      <c r="H3464" s="12"/>
      <c r="I3464" s="12"/>
      <c r="J3464" s="13"/>
      <c r="K3464" s="14"/>
      <c r="L3464" s="15"/>
      <c r="M3464" s="16"/>
      <c r="N3464" s="16"/>
      <c r="O3464" s="12"/>
      <c r="P3464" s="12"/>
      <c r="Q3464" s="12"/>
      <c r="R3464" s="18" t="b">
        <v>0</v>
      </c>
      <c r="S3464" s="18" t="b">
        <v>0</v>
      </c>
      <c r="T3464" s="18" t="b">
        <v>0</v>
      </c>
      <c r="U3464" s="18" t="b">
        <v>0</v>
      </c>
    </row>
    <row r="3465" spans="1:21" ht="12.75">
      <c r="A3465" s="8"/>
      <c r="B3465" s="19"/>
      <c r="C3465" s="22"/>
      <c r="D3465" s="10"/>
      <c r="E3465" s="11"/>
      <c r="F3465" s="23"/>
      <c r="G3465" s="23"/>
      <c r="H3465" s="12"/>
      <c r="I3465" s="12"/>
      <c r="J3465" s="13"/>
      <c r="K3465" s="14"/>
      <c r="L3465" s="15"/>
      <c r="M3465" s="16"/>
      <c r="N3465" s="16"/>
      <c r="O3465" s="12"/>
      <c r="P3465" s="12"/>
      <c r="Q3465" s="12"/>
      <c r="R3465" s="18" t="b">
        <v>0</v>
      </c>
      <c r="S3465" s="18" t="b">
        <v>0</v>
      </c>
      <c r="T3465" s="18" t="b">
        <v>0</v>
      </c>
      <c r="U3465" s="18" t="b">
        <v>0</v>
      </c>
    </row>
    <row r="3466" spans="1:21" ht="12.75">
      <c r="A3466" s="8"/>
      <c r="B3466" s="19"/>
      <c r="C3466" s="22"/>
      <c r="D3466" s="10"/>
      <c r="E3466" s="11"/>
      <c r="F3466" s="23"/>
      <c r="G3466" s="23"/>
      <c r="H3466" s="12"/>
      <c r="I3466" s="12"/>
      <c r="J3466" s="13"/>
      <c r="K3466" s="14"/>
      <c r="L3466" s="15"/>
      <c r="M3466" s="16"/>
      <c r="N3466" s="16"/>
      <c r="O3466" s="12"/>
      <c r="P3466" s="12"/>
      <c r="Q3466" s="12"/>
      <c r="R3466" s="18" t="b">
        <v>0</v>
      </c>
      <c r="S3466" s="18" t="b">
        <v>0</v>
      </c>
      <c r="T3466" s="18" t="b">
        <v>0</v>
      </c>
      <c r="U3466" s="18" t="b">
        <v>0</v>
      </c>
    </row>
    <row r="3467" spans="1:21" ht="12.75">
      <c r="A3467" s="8"/>
      <c r="B3467" s="19"/>
      <c r="C3467" s="22"/>
      <c r="D3467" s="10"/>
      <c r="E3467" s="11"/>
      <c r="F3467" s="23"/>
      <c r="G3467" s="23"/>
      <c r="H3467" s="12"/>
      <c r="I3467" s="12"/>
      <c r="J3467" s="13"/>
      <c r="K3467" s="14"/>
      <c r="L3467" s="15"/>
      <c r="M3467" s="16"/>
      <c r="N3467" s="16"/>
      <c r="O3467" s="12"/>
      <c r="P3467" s="12"/>
      <c r="Q3467" s="12"/>
      <c r="R3467" s="18" t="b">
        <v>0</v>
      </c>
      <c r="S3467" s="18" t="b">
        <v>0</v>
      </c>
      <c r="T3467" s="18" t="b">
        <v>0</v>
      </c>
      <c r="U3467" s="18" t="b">
        <v>0</v>
      </c>
    </row>
    <row r="3468" spans="1:21" ht="12.75">
      <c r="A3468" s="8"/>
      <c r="B3468" s="19"/>
      <c r="C3468" s="22"/>
      <c r="D3468" s="10"/>
      <c r="E3468" s="11"/>
      <c r="F3468" s="23"/>
      <c r="G3468" s="23"/>
      <c r="H3468" s="12"/>
      <c r="I3468" s="12"/>
      <c r="J3468" s="13"/>
      <c r="K3468" s="14"/>
      <c r="L3468" s="15"/>
      <c r="M3468" s="16"/>
      <c r="N3468" s="16"/>
      <c r="O3468" s="12"/>
      <c r="P3468" s="12"/>
      <c r="Q3468" s="12"/>
      <c r="R3468" s="18" t="b">
        <v>0</v>
      </c>
      <c r="S3468" s="18" t="b">
        <v>0</v>
      </c>
      <c r="T3468" s="18" t="b">
        <v>0</v>
      </c>
      <c r="U3468" s="18" t="b">
        <v>0</v>
      </c>
    </row>
    <row r="3469" spans="1:21" ht="12.75">
      <c r="A3469" s="8"/>
      <c r="B3469" s="19"/>
      <c r="C3469" s="22"/>
      <c r="D3469" s="10"/>
      <c r="E3469" s="11"/>
      <c r="F3469" s="23"/>
      <c r="G3469" s="23"/>
      <c r="H3469" s="12"/>
      <c r="I3469" s="12"/>
      <c r="J3469" s="13"/>
      <c r="K3469" s="14"/>
      <c r="L3469" s="15"/>
      <c r="M3469" s="16"/>
      <c r="N3469" s="16"/>
      <c r="O3469" s="12"/>
      <c r="P3469" s="12"/>
      <c r="Q3469" s="12"/>
      <c r="R3469" s="18" t="b">
        <v>0</v>
      </c>
      <c r="S3469" s="18" t="b">
        <v>0</v>
      </c>
      <c r="T3469" s="18" t="b">
        <v>0</v>
      </c>
      <c r="U3469" s="18" t="b">
        <v>0</v>
      </c>
    </row>
    <row r="3470" spans="1:21" ht="12.75">
      <c r="A3470" s="8"/>
      <c r="B3470" s="19"/>
      <c r="C3470" s="22"/>
      <c r="D3470" s="10"/>
      <c r="E3470" s="11"/>
      <c r="F3470" s="23"/>
      <c r="G3470" s="23"/>
      <c r="H3470" s="12"/>
      <c r="I3470" s="12"/>
      <c r="J3470" s="13"/>
      <c r="K3470" s="14"/>
      <c r="L3470" s="15"/>
      <c r="M3470" s="16"/>
      <c r="N3470" s="16"/>
      <c r="O3470" s="12"/>
      <c r="P3470" s="12"/>
      <c r="Q3470" s="12"/>
      <c r="R3470" s="18" t="b">
        <v>0</v>
      </c>
      <c r="S3470" s="18" t="b">
        <v>0</v>
      </c>
      <c r="T3470" s="18" t="b">
        <v>0</v>
      </c>
      <c r="U3470" s="18" t="b">
        <v>0</v>
      </c>
    </row>
    <row r="3471" spans="1:21" ht="12.75">
      <c r="A3471" s="8"/>
      <c r="B3471" s="19"/>
      <c r="C3471" s="22"/>
      <c r="D3471" s="10"/>
      <c r="E3471" s="11"/>
      <c r="F3471" s="23"/>
      <c r="G3471" s="23"/>
      <c r="H3471" s="12"/>
      <c r="I3471" s="12"/>
      <c r="J3471" s="13"/>
      <c r="K3471" s="14"/>
      <c r="L3471" s="15"/>
      <c r="M3471" s="16"/>
      <c r="N3471" s="16"/>
      <c r="O3471" s="12"/>
      <c r="P3471" s="12"/>
      <c r="Q3471" s="12"/>
      <c r="R3471" s="18" t="b">
        <v>0</v>
      </c>
      <c r="S3471" s="18" t="b">
        <v>0</v>
      </c>
      <c r="T3471" s="18" t="b">
        <v>0</v>
      </c>
      <c r="U3471" s="18" t="b">
        <v>0</v>
      </c>
    </row>
    <row r="3472" spans="1:21" ht="12.75">
      <c r="A3472" s="8"/>
      <c r="B3472" s="19"/>
      <c r="C3472" s="22"/>
      <c r="D3472" s="10"/>
      <c r="E3472" s="11"/>
      <c r="F3472" s="23"/>
      <c r="G3472" s="23"/>
      <c r="H3472" s="12"/>
      <c r="I3472" s="12"/>
      <c r="J3472" s="13"/>
      <c r="K3472" s="14"/>
      <c r="L3472" s="15"/>
      <c r="M3472" s="16"/>
      <c r="N3472" s="16"/>
      <c r="O3472" s="12"/>
      <c r="P3472" s="12"/>
      <c r="Q3472" s="12"/>
      <c r="R3472" s="18" t="b">
        <v>0</v>
      </c>
      <c r="S3472" s="18" t="b">
        <v>0</v>
      </c>
      <c r="T3472" s="18" t="b">
        <v>0</v>
      </c>
      <c r="U3472" s="18" t="b">
        <v>0</v>
      </c>
    </row>
    <row r="3473" spans="1:21" ht="12.75">
      <c r="A3473" s="8"/>
      <c r="B3473" s="19"/>
      <c r="C3473" s="22"/>
      <c r="D3473" s="10"/>
      <c r="E3473" s="11"/>
      <c r="F3473" s="23"/>
      <c r="G3473" s="23"/>
      <c r="H3473" s="12"/>
      <c r="I3473" s="12"/>
      <c r="J3473" s="13"/>
      <c r="K3473" s="14"/>
      <c r="L3473" s="15"/>
      <c r="M3473" s="16"/>
      <c r="N3473" s="16"/>
      <c r="O3473" s="12"/>
      <c r="P3473" s="12"/>
      <c r="Q3473" s="12"/>
      <c r="R3473" s="18" t="b">
        <v>0</v>
      </c>
      <c r="S3473" s="18" t="b">
        <v>0</v>
      </c>
      <c r="T3473" s="18" t="b">
        <v>0</v>
      </c>
      <c r="U3473" s="18" t="b">
        <v>0</v>
      </c>
    </row>
    <row r="3474" spans="1:21" ht="12.75">
      <c r="A3474" s="8"/>
      <c r="B3474" s="19"/>
      <c r="C3474" s="22"/>
      <c r="D3474" s="10"/>
      <c r="E3474" s="11"/>
      <c r="F3474" s="23"/>
      <c r="G3474" s="23"/>
      <c r="H3474" s="12"/>
      <c r="I3474" s="12"/>
      <c r="J3474" s="13"/>
      <c r="K3474" s="14"/>
      <c r="L3474" s="15"/>
      <c r="M3474" s="16"/>
      <c r="N3474" s="16"/>
      <c r="O3474" s="12"/>
      <c r="P3474" s="12"/>
      <c r="Q3474" s="12"/>
      <c r="R3474" s="18" t="b">
        <v>0</v>
      </c>
      <c r="S3474" s="18" t="b">
        <v>0</v>
      </c>
      <c r="T3474" s="18" t="b">
        <v>0</v>
      </c>
      <c r="U3474" s="18" t="b">
        <v>0</v>
      </c>
    </row>
    <row r="3475" spans="1:21" ht="12.75">
      <c r="A3475" s="8"/>
      <c r="B3475" s="19"/>
      <c r="C3475" s="22"/>
      <c r="D3475" s="10"/>
      <c r="E3475" s="11"/>
      <c r="F3475" s="23"/>
      <c r="G3475" s="23"/>
      <c r="H3475" s="12"/>
      <c r="I3475" s="12"/>
      <c r="J3475" s="13"/>
      <c r="K3475" s="14"/>
      <c r="L3475" s="15"/>
      <c r="M3475" s="16"/>
      <c r="N3475" s="16"/>
      <c r="O3475" s="12"/>
      <c r="P3475" s="12"/>
      <c r="Q3475" s="12"/>
      <c r="R3475" s="18" t="b">
        <v>0</v>
      </c>
      <c r="S3475" s="18" t="b">
        <v>0</v>
      </c>
      <c r="T3475" s="18" t="b">
        <v>0</v>
      </c>
      <c r="U3475" s="18" t="b">
        <v>0</v>
      </c>
    </row>
    <row r="3476" spans="1:21" ht="12.75">
      <c r="A3476" s="8"/>
      <c r="B3476" s="19"/>
      <c r="C3476" s="22"/>
      <c r="D3476" s="10"/>
      <c r="E3476" s="11"/>
      <c r="F3476" s="23"/>
      <c r="G3476" s="23"/>
      <c r="H3476" s="12"/>
      <c r="I3476" s="12"/>
      <c r="J3476" s="13"/>
      <c r="K3476" s="14"/>
      <c r="L3476" s="15"/>
      <c r="M3476" s="16"/>
      <c r="N3476" s="16"/>
      <c r="O3476" s="12"/>
      <c r="P3476" s="12"/>
      <c r="Q3476" s="12"/>
      <c r="R3476" s="18" t="b">
        <v>0</v>
      </c>
      <c r="S3476" s="18" t="b">
        <v>0</v>
      </c>
      <c r="T3476" s="18" t="b">
        <v>0</v>
      </c>
      <c r="U3476" s="18" t="b">
        <v>0</v>
      </c>
    </row>
    <row r="3477" spans="1:21" ht="12.75">
      <c r="A3477" s="8"/>
      <c r="B3477" s="19"/>
      <c r="C3477" s="22"/>
      <c r="D3477" s="10"/>
      <c r="E3477" s="11"/>
      <c r="F3477" s="23"/>
      <c r="G3477" s="23"/>
      <c r="H3477" s="12"/>
      <c r="I3477" s="12"/>
      <c r="J3477" s="13"/>
      <c r="K3477" s="14"/>
      <c r="L3477" s="15"/>
      <c r="M3477" s="16"/>
      <c r="N3477" s="16"/>
      <c r="O3477" s="12"/>
      <c r="P3477" s="12"/>
      <c r="Q3477" s="12"/>
      <c r="R3477" s="18" t="b">
        <v>0</v>
      </c>
      <c r="S3477" s="18" t="b">
        <v>0</v>
      </c>
      <c r="T3477" s="18" t="b">
        <v>0</v>
      </c>
      <c r="U3477" s="18" t="b">
        <v>0</v>
      </c>
    </row>
    <row r="3478" spans="1:21" ht="12.75">
      <c r="A3478" s="8"/>
      <c r="B3478" s="19"/>
      <c r="C3478" s="22"/>
      <c r="D3478" s="10"/>
      <c r="E3478" s="11"/>
      <c r="F3478" s="23"/>
      <c r="G3478" s="23"/>
      <c r="H3478" s="12"/>
      <c r="I3478" s="12"/>
      <c r="J3478" s="13"/>
      <c r="K3478" s="14"/>
      <c r="L3478" s="15"/>
      <c r="M3478" s="16"/>
      <c r="N3478" s="16"/>
      <c r="O3478" s="12"/>
      <c r="P3478" s="12"/>
      <c r="Q3478" s="12"/>
      <c r="R3478" s="18" t="b">
        <v>0</v>
      </c>
      <c r="S3478" s="18" t="b">
        <v>0</v>
      </c>
      <c r="T3478" s="18" t="b">
        <v>0</v>
      </c>
      <c r="U3478" s="18" t="b">
        <v>0</v>
      </c>
    </row>
    <row r="3479" spans="1:21" ht="12.75">
      <c r="A3479" s="8"/>
      <c r="B3479" s="19"/>
      <c r="C3479" s="22"/>
      <c r="D3479" s="10"/>
      <c r="E3479" s="11"/>
      <c r="F3479" s="23"/>
      <c r="G3479" s="23"/>
      <c r="H3479" s="12"/>
      <c r="I3479" s="12"/>
      <c r="J3479" s="13"/>
      <c r="K3479" s="14"/>
      <c r="L3479" s="15"/>
      <c r="M3479" s="16"/>
      <c r="N3479" s="16"/>
      <c r="O3479" s="12"/>
      <c r="P3479" s="12"/>
      <c r="Q3479" s="12"/>
      <c r="R3479" s="18" t="b">
        <v>0</v>
      </c>
      <c r="S3479" s="18" t="b">
        <v>0</v>
      </c>
      <c r="T3479" s="18" t="b">
        <v>0</v>
      </c>
      <c r="U3479" s="18" t="b">
        <v>0</v>
      </c>
    </row>
    <row r="3480" spans="1:21" ht="12.75">
      <c r="A3480" s="8"/>
      <c r="B3480" s="19"/>
      <c r="C3480" s="22"/>
      <c r="D3480" s="10"/>
      <c r="E3480" s="11"/>
      <c r="F3480" s="23"/>
      <c r="G3480" s="23"/>
      <c r="H3480" s="12"/>
      <c r="I3480" s="12"/>
      <c r="J3480" s="13"/>
      <c r="K3480" s="14"/>
      <c r="L3480" s="15"/>
      <c r="M3480" s="16"/>
      <c r="N3480" s="16"/>
      <c r="O3480" s="12"/>
      <c r="P3480" s="12"/>
      <c r="Q3480" s="12"/>
      <c r="R3480" s="18" t="b">
        <v>0</v>
      </c>
      <c r="S3480" s="18" t="b">
        <v>0</v>
      </c>
      <c r="T3480" s="18" t="b">
        <v>0</v>
      </c>
      <c r="U3480" s="18" t="b">
        <v>0</v>
      </c>
    </row>
    <row r="3481" spans="1:21" ht="12.75">
      <c r="A3481" s="8"/>
      <c r="B3481" s="19"/>
      <c r="C3481" s="22"/>
      <c r="D3481" s="10"/>
      <c r="E3481" s="11"/>
      <c r="F3481" s="23"/>
      <c r="G3481" s="23"/>
      <c r="H3481" s="12"/>
      <c r="I3481" s="12"/>
      <c r="J3481" s="13"/>
      <c r="K3481" s="14"/>
      <c r="L3481" s="15"/>
      <c r="M3481" s="16"/>
      <c r="N3481" s="16"/>
      <c r="O3481" s="12"/>
      <c r="P3481" s="12"/>
      <c r="Q3481" s="12"/>
      <c r="R3481" s="18" t="b">
        <v>0</v>
      </c>
      <c r="S3481" s="18" t="b">
        <v>0</v>
      </c>
      <c r="T3481" s="18" t="b">
        <v>0</v>
      </c>
      <c r="U3481" s="18" t="b">
        <v>0</v>
      </c>
    </row>
    <row r="3482" spans="1:21" ht="12.75">
      <c r="A3482" s="8"/>
      <c r="B3482" s="19"/>
      <c r="C3482" s="22"/>
      <c r="D3482" s="10"/>
      <c r="E3482" s="11"/>
      <c r="F3482" s="23"/>
      <c r="G3482" s="23"/>
      <c r="H3482" s="12"/>
      <c r="I3482" s="12"/>
      <c r="J3482" s="13"/>
      <c r="K3482" s="14"/>
      <c r="L3482" s="15"/>
      <c r="M3482" s="16"/>
      <c r="N3482" s="16"/>
      <c r="O3482" s="12"/>
      <c r="P3482" s="12"/>
      <c r="Q3482" s="12"/>
      <c r="R3482" s="18" t="b">
        <v>0</v>
      </c>
      <c r="S3482" s="18" t="b">
        <v>0</v>
      </c>
      <c r="T3482" s="18" t="b">
        <v>0</v>
      </c>
      <c r="U3482" s="18" t="b">
        <v>0</v>
      </c>
    </row>
    <row r="3483" spans="1:21" ht="12.75">
      <c r="A3483" s="8"/>
      <c r="B3483" s="19"/>
      <c r="C3483" s="22"/>
      <c r="D3483" s="10"/>
      <c r="E3483" s="11"/>
      <c r="F3483" s="23"/>
      <c r="G3483" s="23"/>
      <c r="H3483" s="12"/>
      <c r="I3483" s="12"/>
      <c r="J3483" s="13"/>
      <c r="K3483" s="14"/>
      <c r="L3483" s="15"/>
      <c r="M3483" s="16"/>
      <c r="N3483" s="16"/>
      <c r="O3483" s="12"/>
      <c r="P3483" s="12"/>
      <c r="Q3483" s="12"/>
      <c r="R3483" s="18" t="b">
        <v>0</v>
      </c>
      <c r="S3483" s="18" t="b">
        <v>0</v>
      </c>
      <c r="T3483" s="18" t="b">
        <v>0</v>
      </c>
      <c r="U3483" s="18" t="b">
        <v>0</v>
      </c>
    </row>
    <row r="3484" spans="1:21" ht="12.75">
      <c r="A3484" s="8"/>
      <c r="B3484" s="19"/>
      <c r="C3484" s="22"/>
      <c r="D3484" s="10"/>
      <c r="E3484" s="11"/>
      <c r="F3484" s="23"/>
      <c r="G3484" s="23"/>
      <c r="H3484" s="12"/>
      <c r="I3484" s="12"/>
      <c r="J3484" s="13"/>
      <c r="K3484" s="14"/>
      <c r="L3484" s="15"/>
      <c r="M3484" s="16"/>
      <c r="N3484" s="16"/>
      <c r="O3484" s="12"/>
      <c r="P3484" s="12"/>
      <c r="Q3484" s="12"/>
      <c r="R3484" s="18" t="b">
        <v>0</v>
      </c>
      <c r="S3484" s="18" t="b">
        <v>0</v>
      </c>
      <c r="T3484" s="18" t="b">
        <v>0</v>
      </c>
      <c r="U3484" s="18" t="b">
        <v>0</v>
      </c>
    </row>
    <row r="3485" spans="1:21" ht="12.75">
      <c r="A3485" s="8"/>
      <c r="B3485" s="19"/>
      <c r="C3485" s="22"/>
      <c r="D3485" s="10"/>
      <c r="E3485" s="11"/>
      <c r="F3485" s="23"/>
      <c r="G3485" s="23"/>
      <c r="H3485" s="12"/>
      <c r="I3485" s="12"/>
      <c r="J3485" s="13"/>
      <c r="K3485" s="14"/>
      <c r="L3485" s="15"/>
      <c r="M3485" s="16"/>
      <c r="N3485" s="16"/>
      <c r="O3485" s="12"/>
      <c r="P3485" s="12"/>
      <c r="Q3485" s="12"/>
      <c r="R3485" s="18" t="b">
        <v>0</v>
      </c>
      <c r="S3485" s="18" t="b">
        <v>0</v>
      </c>
      <c r="T3485" s="18" t="b">
        <v>0</v>
      </c>
      <c r="U3485" s="18" t="b">
        <v>0</v>
      </c>
    </row>
    <row r="3486" spans="1:21" ht="12.75">
      <c r="A3486" s="8"/>
      <c r="B3486" s="19"/>
      <c r="C3486" s="22"/>
      <c r="D3486" s="10"/>
      <c r="E3486" s="11"/>
      <c r="F3486" s="23"/>
      <c r="G3486" s="23"/>
      <c r="H3486" s="12"/>
      <c r="I3486" s="12"/>
      <c r="J3486" s="13"/>
      <c r="K3486" s="14"/>
      <c r="L3486" s="15"/>
      <c r="M3486" s="16"/>
      <c r="N3486" s="16"/>
      <c r="O3486" s="12"/>
      <c r="P3486" s="12"/>
      <c r="Q3486" s="12"/>
      <c r="R3486" s="18" t="b">
        <v>0</v>
      </c>
      <c r="S3486" s="18" t="b">
        <v>0</v>
      </c>
      <c r="T3486" s="18" t="b">
        <v>0</v>
      </c>
      <c r="U3486" s="18" t="b">
        <v>0</v>
      </c>
    </row>
    <row r="3487" spans="1:21" ht="12.75">
      <c r="A3487" s="8"/>
      <c r="B3487" s="19"/>
      <c r="C3487" s="22"/>
      <c r="D3487" s="10"/>
      <c r="E3487" s="11"/>
      <c r="F3487" s="23"/>
      <c r="G3487" s="23"/>
      <c r="H3487" s="12"/>
      <c r="I3487" s="12"/>
      <c r="J3487" s="13"/>
      <c r="K3487" s="14"/>
      <c r="L3487" s="15"/>
      <c r="M3487" s="16"/>
      <c r="N3487" s="16"/>
      <c r="O3487" s="12"/>
      <c r="P3487" s="12"/>
      <c r="Q3487" s="12"/>
      <c r="R3487" s="18" t="b">
        <v>0</v>
      </c>
      <c r="S3487" s="18" t="b">
        <v>0</v>
      </c>
      <c r="T3487" s="18" t="b">
        <v>0</v>
      </c>
      <c r="U3487" s="18" t="b">
        <v>0</v>
      </c>
    </row>
    <row r="3488" spans="1:21" ht="12.75">
      <c r="A3488" s="8"/>
      <c r="B3488" s="19"/>
      <c r="C3488" s="22"/>
      <c r="D3488" s="10"/>
      <c r="E3488" s="11"/>
      <c r="F3488" s="23"/>
      <c r="G3488" s="23"/>
      <c r="H3488" s="12"/>
      <c r="I3488" s="12"/>
      <c r="J3488" s="13"/>
      <c r="K3488" s="14"/>
      <c r="L3488" s="15"/>
      <c r="M3488" s="16"/>
      <c r="N3488" s="16"/>
      <c r="O3488" s="12"/>
      <c r="P3488" s="12"/>
      <c r="Q3488" s="12"/>
      <c r="R3488" s="18" t="b">
        <v>0</v>
      </c>
      <c r="S3488" s="18" t="b">
        <v>0</v>
      </c>
      <c r="T3488" s="18" t="b">
        <v>0</v>
      </c>
      <c r="U3488" s="18" t="b">
        <v>0</v>
      </c>
    </row>
    <row r="3489" spans="1:21" ht="12.75">
      <c r="A3489" s="8"/>
      <c r="B3489" s="19"/>
      <c r="C3489" s="22"/>
      <c r="D3489" s="10"/>
      <c r="E3489" s="11"/>
      <c r="F3489" s="23"/>
      <c r="G3489" s="23"/>
      <c r="H3489" s="12"/>
      <c r="I3489" s="12"/>
      <c r="J3489" s="13"/>
      <c r="K3489" s="14"/>
      <c r="L3489" s="15"/>
      <c r="M3489" s="16"/>
      <c r="N3489" s="16"/>
      <c r="O3489" s="12"/>
      <c r="P3489" s="12"/>
      <c r="Q3489" s="12"/>
      <c r="R3489" s="18" t="b">
        <v>0</v>
      </c>
      <c r="S3489" s="18" t="b">
        <v>0</v>
      </c>
      <c r="T3489" s="18" t="b">
        <v>0</v>
      </c>
      <c r="U3489" s="18" t="b">
        <v>0</v>
      </c>
    </row>
    <row r="3490" spans="1:21" ht="12.75">
      <c r="A3490" s="8"/>
      <c r="B3490" s="19"/>
      <c r="C3490" s="22"/>
      <c r="D3490" s="10"/>
      <c r="E3490" s="11"/>
      <c r="F3490" s="23"/>
      <c r="G3490" s="23"/>
      <c r="H3490" s="12"/>
      <c r="I3490" s="12"/>
      <c r="J3490" s="13"/>
      <c r="K3490" s="14"/>
      <c r="L3490" s="15"/>
      <c r="M3490" s="16"/>
      <c r="N3490" s="16"/>
      <c r="O3490" s="12"/>
      <c r="P3490" s="12"/>
      <c r="Q3490" s="12"/>
      <c r="R3490" s="18" t="b">
        <v>0</v>
      </c>
      <c r="S3490" s="18" t="b">
        <v>0</v>
      </c>
      <c r="T3490" s="18" t="b">
        <v>0</v>
      </c>
      <c r="U3490" s="18" t="b">
        <v>0</v>
      </c>
    </row>
    <row r="3491" spans="1:21" ht="12.75">
      <c r="A3491" s="8"/>
      <c r="B3491" s="19"/>
      <c r="C3491" s="22"/>
      <c r="D3491" s="10"/>
      <c r="E3491" s="11"/>
      <c r="F3491" s="23"/>
      <c r="G3491" s="23"/>
      <c r="H3491" s="12"/>
      <c r="I3491" s="12"/>
      <c r="J3491" s="13"/>
      <c r="K3491" s="14"/>
      <c r="L3491" s="15"/>
      <c r="M3491" s="16"/>
      <c r="N3491" s="16"/>
      <c r="O3491" s="12"/>
      <c r="P3491" s="12"/>
      <c r="Q3491" s="12"/>
      <c r="R3491" s="18" t="b">
        <v>0</v>
      </c>
      <c r="S3491" s="18" t="b">
        <v>0</v>
      </c>
      <c r="T3491" s="18" t="b">
        <v>0</v>
      </c>
      <c r="U3491" s="18" t="b">
        <v>0</v>
      </c>
    </row>
    <row r="3492" spans="1:21" ht="12.75">
      <c r="A3492" s="8"/>
      <c r="B3492" s="19"/>
      <c r="C3492" s="22"/>
      <c r="D3492" s="10"/>
      <c r="E3492" s="11"/>
      <c r="F3492" s="23"/>
      <c r="G3492" s="23"/>
      <c r="H3492" s="12"/>
      <c r="I3492" s="12"/>
      <c r="J3492" s="13"/>
      <c r="K3492" s="14"/>
      <c r="L3492" s="15"/>
      <c r="M3492" s="16"/>
      <c r="N3492" s="16"/>
      <c r="O3492" s="12"/>
      <c r="P3492" s="12"/>
      <c r="Q3492" s="12"/>
      <c r="R3492" s="18" t="b">
        <v>0</v>
      </c>
      <c r="S3492" s="18" t="b">
        <v>0</v>
      </c>
      <c r="T3492" s="18" t="b">
        <v>0</v>
      </c>
      <c r="U3492" s="18" t="b">
        <v>0</v>
      </c>
    </row>
    <row r="3493" spans="1:21" ht="12.75">
      <c r="A3493" s="8"/>
      <c r="B3493" s="19"/>
      <c r="C3493" s="22"/>
      <c r="D3493" s="10"/>
      <c r="E3493" s="11"/>
      <c r="F3493" s="23"/>
      <c r="G3493" s="23"/>
      <c r="H3493" s="12"/>
      <c r="I3493" s="12"/>
      <c r="J3493" s="13"/>
      <c r="K3493" s="14"/>
      <c r="L3493" s="15"/>
      <c r="M3493" s="16"/>
      <c r="N3493" s="16"/>
      <c r="O3493" s="12"/>
      <c r="P3493" s="12"/>
      <c r="Q3493" s="12"/>
      <c r="R3493" s="18" t="b">
        <v>0</v>
      </c>
      <c r="S3493" s="18" t="b">
        <v>0</v>
      </c>
      <c r="T3493" s="18" t="b">
        <v>0</v>
      </c>
      <c r="U3493" s="18" t="b">
        <v>0</v>
      </c>
    </row>
    <row r="3494" spans="1:21" ht="12.75">
      <c r="A3494" s="8"/>
      <c r="B3494" s="19"/>
      <c r="C3494" s="22"/>
      <c r="D3494" s="10"/>
      <c r="E3494" s="11"/>
      <c r="F3494" s="23"/>
      <c r="G3494" s="23"/>
      <c r="H3494" s="12"/>
      <c r="I3494" s="12"/>
      <c r="J3494" s="13"/>
      <c r="K3494" s="14"/>
      <c r="L3494" s="15"/>
      <c r="M3494" s="16"/>
      <c r="N3494" s="16"/>
      <c r="O3494" s="12"/>
      <c r="P3494" s="12"/>
      <c r="Q3494" s="12"/>
      <c r="R3494" s="18" t="b">
        <v>0</v>
      </c>
      <c r="S3494" s="18" t="b">
        <v>0</v>
      </c>
      <c r="T3494" s="18" t="b">
        <v>0</v>
      </c>
      <c r="U3494" s="18" t="b">
        <v>0</v>
      </c>
    </row>
    <row r="3495" spans="1:21" ht="12.75">
      <c r="A3495" s="8"/>
      <c r="B3495" s="19"/>
      <c r="C3495" s="22"/>
      <c r="D3495" s="10"/>
      <c r="E3495" s="11"/>
      <c r="F3495" s="23"/>
      <c r="G3495" s="23"/>
      <c r="H3495" s="12"/>
      <c r="I3495" s="12"/>
      <c r="J3495" s="13"/>
      <c r="K3495" s="14"/>
      <c r="L3495" s="15"/>
      <c r="M3495" s="16"/>
      <c r="N3495" s="16"/>
      <c r="O3495" s="12"/>
      <c r="P3495" s="12"/>
      <c r="Q3495" s="12"/>
      <c r="R3495" s="18" t="b">
        <v>0</v>
      </c>
      <c r="S3495" s="18" t="b">
        <v>0</v>
      </c>
      <c r="T3495" s="18" t="b">
        <v>0</v>
      </c>
      <c r="U3495" s="18" t="b">
        <v>0</v>
      </c>
    </row>
    <row r="3496" spans="1:21" ht="12.75">
      <c r="A3496" s="8"/>
      <c r="B3496" s="19"/>
      <c r="C3496" s="22"/>
      <c r="D3496" s="10"/>
      <c r="E3496" s="11"/>
      <c r="F3496" s="23"/>
      <c r="G3496" s="23"/>
      <c r="H3496" s="12"/>
      <c r="I3496" s="12"/>
      <c r="J3496" s="13"/>
      <c r="K3496" s="14"/>
      <c r="L3496" s="15"/>
      <c r="M3496" s="16"/>
      <c r="N3496" s="16"/>
      <c r="O3496" s="12"/>
      <c r="P3496" s="12"/>
      <c r="Q3496" s="12"/>
      <c r="R3496" s="18" t="b">
        <v>0</v>
      </c>
      <c r="S3496" s="18" t="b">
        <v>0</v>
      </c>
      <c r="T3496" s="18" t="b">
        <v>0</v>
      </c>
      <c r="U3496" s="18" t="b">
        <v>0</v>
      </c>
    </row>
    <row r="3497" spans="1:21" ht="12.75">
      <c r="A3497" s="8"/>
      <c r="B3497" s="19"/>
      <c r="C3497" s="22"/>
      <c r="D3497" s="10"/>
      <c r="E3497" s="11"/>
      <c r="F3497" s="23"/>
      <c r="G3497" s="23"/>
      <c r="H3497" s="12"/>
      <c r="I3497" s="12"/>
      <c r="J3497" s="13"/>
      <c r="K3497" s="14"/>
      <c r="L3497" s="15"/>
      <c r="M3497" s="16"/>
      <c r="N3497" s="16"/>
      <c r="O3497" s="12"/>
      <c r="P3497" s="12"/>
      <c r="Q3497" s="12"/>
      <c r="R3497" s="18" t="b">
        <v>0</v>
      </c>
      <c r="S3497" s="18" t="b">
        <v>0</v>
      </c>
      <c r="T3497" s="18" t="b">
        <v>0</v>
      </c>
      <c r="U3497" s="18" t="b">
        <v>0</v>
      </c>
    </row>
    <row r="3498" spans="1:21" ht="12.75">
      <c r="A3498" s="8"/>
      <c r="B3498" s="19"/>
      <c r="C3498" s="22"/>
      <c r="D3498" s="10"/>
      <c r="E3498" s="11"/>
      <c r="F3498" s="23"/>
      <c r="G3498" s="23"/>
      <c r="H3498" s="12"/>
      <c r="I3498" s="12"/>
      <c r="J3498" s="13"/>
      <c r="K3498" s="14"/>
      <c r="L3498" s="15"/>
      <c r="M3498" s="16"/>
      <c r="N3498" s="16"/>
      <c r="O3498" s="12"/>
      <c r="P3498" s="12"/>
      <c r="Q3498" s="12"/>
      <c r="R3498" s="18" t="b">
        <v>0</v>
      </c>
      <c r="S3498" s="18" t="b">
        <v>0</v>
      </c>
      <c r="T3498" s="18" t="b">
        <v>0</v>
      </c>
      <c r="U3498" s="18" t="b">
        <v>0</v>
      </c>
    </row>
    <row r="3499" spans="1:21" ht="12.75">
      <c r="A3499" s="8"/>
      <c r="B3499" s="19"/>
      <c r="C3499" s="22"/>
      <c r="D3499" s="10"/>
      <c r="E3499" s="11"/>
      <c r="F3499" s="23"/>
      <c r="G3499" s="23"/>
      <c r="H3499" s="12"/>
      <c r="I3499" s="12"/>
      <c r="J3499" s="13"/>
      <c r="K3499" s="14"/>
      <c r="L3499" s="15"/>
      <c r="M3499" s="16"/>
      <c r="N3499" s="16"/>
      <c r="O3499" s="12"/>
      <c r="P3499" s="12"/>
      <c r="Q3499" s="12"/>
      <c r="R3499" s="18" t="b">
        <v>0</v>
      </c>
      <c r="S3499" s="18" t="b">
        <v>0</v>
      </c>
      <c r="T3499" s="18" t="b">
        <v>0</v>
      </c>
      <c r="U3499" s="18" t="b">
        <v>0</v>
      </c>
    </row>
    <row r="3500" spans="1:21" ht="12.75">
      <c r="A3500" s="8"/>
      <c r="B3500" s="19"/>
      <c r="C3500" s="22"/>
      <c r="D3500" s="10"/>
      <c r="E3500" s="11"/>
      <c r="F3500" s="23"/>
      <c r="G3500" s="23"/>
      <c r="H3500" s="12"/>
      <c r="I3500" s="12"/>
      <c r="J3500" s="13"/>
      <c r="K3500" s="14"/>
      <c r="L3500" s="15"/>
      <c r="M3500" s="16"/>
      <c r="N3500" s="16"/>
      <c r="O3500" s="12"/>
      <c r="P3500" s="12"/>
      <c r="Q3500" s="12"/>
      <c r="R3500" s="18" t="b">
        <v>0</v>
      </c>
      <c r="S3500" s="18" t="b">
        <v>0</v>
      </c>
      <c r="T3500" s="18" t="b">
        <v>0</v>
      </c>
      <c r="U3500" s="18" t="b">
        <v>0</v>
      </c>
    </row>
    <row r="3501" spans="1:21" ht="12.75">
      <c r="A3501" s="8"/>
      <c r="B3501" s="19"/>
      <c r="C3501" s="22"/>
      <c r="D3501" s="10"/>
      <c r="E3501" s="11"/>
      <c r="F3501" s="23"/>
      <c r="G3501" s="23"/>
      <c r="H3501" s="12"/>
      <c r="I3501" s="12"/>
      <c r="J3501" s="13"/>
      <c r="K3501" s="14"/>
      <c r="L3501" s="15"/>
      <c r="M3501" s="16"/>
      <c r="N3501" s="16"/>
      <c r="O3501" s="12"/>
      <c r="P3501" s="12"/>
      <c r="Q3501" s="12"/>
      <c r="R3501" s="18" t="b">
        <v>0</v>
      </c>
      <c r="S3501" s="18" t="b">
        <v>0</v>
      </c>
      <c r="T3501" s="18" t="b">
        <v>0</v>
      </c>
      <c r="U3501" s="18" t="b">
        <v>0</v>
      </c>
    </row>
    <row r="3502" spans="1:21" ht="12.75">
      <c r="A3502" s="8"/>
      <c r="B3502" s="19"/>
      <c r="C3502" s="22"/>
      <c r="D3502" s="10"/>
      <c r="E3502" s="11"/>
      <c r="F3502" s="23"/>
      <c r="G3502" s="23"/>
      <c r="H3502" s="12"/>
      <c r="I3502" s="12"/>
      <c r="J3502" s="13"/>
      <c r="K3502" s="14"/>
      <c r="L3502" s="15"/>
      <c r="M3502" s="16"/>
      <c r="N3502" s="16"/>
      <c r="O3502" s="12"/>
      <c r="P3502" s="12"/>
      <c r="Q3502" s="12"/>
      <c r="R3502" s="18" t="b">
        <v>0</v>
      </c>
      <c r="S3502" s="18" t="b">
        <v>0</v>
      </c>
      <c r="T3502" s="18" t="b">
        <v>0</v>
      </c>
      <c r="U3502" s="18" t="b">
        <v>0</v>
      </c>
    </row>
    <row r="3503" spans="1:21" ht="12.75">
      <c r="A3503" s="8"/>
      <c r="B3503" s="19"/>
      <c r="C3503" s="22"/>
      <c r="D3503" s="10"/>
      <c r="E3503" s="11"/>
      <c r="F3503" s="23"/>
      <c r="G3503" s="23"/>
      <c r="H3503" s="12"/>
      <c r="I3503" s="12"/>
      <c r="J3503" s="13"/>
      <c r="K3503" s="14"/>
      <c r="L3503" s="15"/>
      <c r="M3503" s="16"/>
      <c r="N3503" s="16"/>
      <c r="O3503" s="12"/>
      <c r="P3503" s="12"/>
      <c r="Q3503" s="12"/>
      <c r="R3503" s="18" t="b">
        <v>0</v>
      </c>
      <c r="S3503" s="18" t="b">
        <v>0</v>
      </c>
      <c r="T3503" s="18" t="b">
        <v>0</v>
      </c>
      <c r="U3503" s="18" t="b">
        <v>0</v>
      </c>
    </row>
    <row r="3504" spans="1:21" ht="12.75">
      <c r="A3504" s="8"/>
      <c r="B3504" s="19"/>
      <c r="C3504" s="22"/>
      <c r="D3504" s="10"/>
      <c r="E3504" s="11"/>
      <c r="F3504" s="23"/>
      <c r="G3504" s="23"/>
      <c r="H3504" s="12"/>
      <c r="I3504" s="12"/>
      <c r="J3504" s="13"/>
      <c r="K3504" s="14"/>
      <c r="L3504" s="15"/>
      <c r="M3504" s="16"/>
      <c r="N3504" s="16"/>
      <c r="O3504" s="12"/>
      <c r="P3504" s="12"/>
      <c r="Q3504" s="12"/>
      <c r="R3504" s="18" t="b">
        <v>0</v>
      </c>
      <c r="S3504" s="18" t="b">
        <v>0</v>
      </c>
      <c r="T3504" s="18" t="b">
        <v>0</v>
      </c>
      <c r="U3504" s="18" t="b">
        <v>0</v>
      </c>
    </row>
    <row r="3505" spans="1:21" ht="12.75">
      <c r="A3505" s="8"/>
      <c r="B3505" s="19"/>
      <c r="C3505" s="22"/>
      <c r="D3505" s="10"/>
      <c r="E3505" s="11"/>
      <c r="F3505" s="23"/>
      <c r="G3505" s="23"/>
      <c r="H3505" s="12"/>
      <c r="I3505" s="12"/>
      <c r="J3505" s="13"/>
      <c r="K3505" s="14"/>
      <c r="L3505" s="15"/>
      <c r="M3505" s="16"/>
      <c r="N3505" s="16"/>
      <c r="O3505" s="12"/>
      <c r="P3505" s="12"/>
      <c r="Q3505" s="12"/>
      <c r="R3505" s="18" t="b">
        <v>0</v>
      </c>
      <c r="S3505" s="18" t="b">
        <v>0</v>
      </c>
      <c r="T3505" s="18" t="b">
        <v>0</v>
      </c>
      <c r="U3505" s="18" t="b">
        <v>0</v>
      </c>
    </row>
    <row r="3506" spans="1:21" ht="12.75">
      <c r="A3506" s="8"/>
      <c r="B3506" s="19"/>
      <c r="C3506" s="22"/>
      <c r="D3506" s="10"/>
      <c r="E3506" s="11"/>
      <c r="F3506" s="23"/>
      <c r="G3506" s="23"/>
      <c r="H3506" s="12"/>
      <c r="I3506" s="12"/>
      <c r="J3506" s="13"/>
      <c r="K3506" s="14"/>
      <c r="L3506" s="15"/>
      <c r="M3506" s="16"/>
      <c r="N3506" s="16"/>
      <c r="O3506" s="12"/>
      <c r="P3506" s="12"/>
      <c r="Q3506" s="12"/>
      <c r="R3506" s="18" t="b">
        <v>0</v>
      </c>
      <c r="S3506" s="18" t="b">
        <v>0</v>
      </c>
      <c r="T3506" s="18" t="b">
        <v>0</v>
      </c>
      <c r="U3506" s="18" t="b">
        <v>0</v>
      </c>
    </row>
    <row r="3507" spans="1:21" ht="12.75">
      <c r="A3507" s="8"/>
      <c r="B3507" s="19"/>
      <c r="C3507" s="22"/>
      <c r="D3507" s="10"/>
      <c r="E3507" s="11"/>
      <c r="F3507" s="23"/>
      <c r="G3507" s="23"/>
      <c r="H3507" s="12"/>
      <c r="I3507" s="12"/>
      <c r="J3507" s="13"/>
      <c r="K3507" s="14"/>
      <c r="L3507" s="15"/>
      <c r="M3507" s="16"/>
      <c r="N3507" s="16"/>
      <c r="O3507" s="12"/>
      <c r="P3507" s="12"/>
      <c r="Q3507" s="12"/>
      <c r="R3507" s="18" t="b">
        <v>0</v>
      </c>
      <c r="S3507" s="18" t="b">
        <v>0</v>
      </c>
      <c r="T3507" s="18" t="b">
        <v>0</v>
      </c>
      <c r="U3507" s="18" t="b">
        <v>0</v>
      </c>
    </row>
    <row r="3508" spans="1:21" ht="12.75">
      <c r="A3508" s="8"/>
      <c r="B3508" s="19"/>
      <c r="C3508" s="22"/>
      <c r="D3508" s="10"/>
      <c r="E3508" s="11"/>
      <c r="F3508" s="23"/>
      <c r="G3508" s="23"/>
      <c r="H3508" s="12"/>
      <c r="I3508" s="12"/>
      <c r="J3508" s="13"/>
      <c r="K3508" s="14"/>
      <c r="L3508" s="15"/>
      <c r="M3508" s="16"/>
      <c r="N3508" s="16"/>
      <c r="O3508" s="12"/>
      <c r="P3508" s="12"/>
      <c r="Q3508" s="12"/>
      <c r="R3508" s="18" t="b">
        <v>0</v>
      </c>
      <c r="S3508" s="18" t="b">
        <v>0</v>
      </c>
      <c r="T3508" s="18" t="b">
        <v>0</v>
      </c>
      <c r="U3508" s="18" t="b">
        <v>0</v>
      </c>
    </row>
    <row r="3509" spans="1:21" ht="12.75">
      <c r="A3509" s="8"/>
      <c r="B3509" s="19"/>
      <c r="C3509" s="22"/>
      <c r="D3509" s="10"/>
      <c r="E3509" s="11"/>
      <c r="F3509" s="23"/>
      <c r="G3509" s="23"/>
      <c r="H3509" s="12"/>
      <c r="I3509" s="12"/>
      <c r="J3509" s="13"/>
      <c r="K3509" s="14"/>
      <c r="L3509" s="15"/>
      <c r="M3509" s="16"/>
      <c r="N3509" s="16"/>
      <c r="O3509" s="12"/>
      <c r="P3509" s="12"/>
      <c r="Q3509" s="12"/>
      <c r="R3509" s="18" t="b">
        <v>0</v>
      </c>
      <c r="S3509" s="18" t="b">
        <v>0</v>
      </c>
      <c r="T3509" s="18" t="b">
        <v>0</v>
      </c>
      <c r="U3509" s="18" t="b">
        <v>0</v>
      </c>
    </row>
    <row r="3510" spans="1:21" ht="12.75">
      <c r="A3510" s="8"/>
      <c r="B3510" s="19"/>
      <c r="C3510" s="22"/>
      <c r="D3510" s="10"/>
      <c r="E3510" s="11"/>
      <c r="F3510" s="23"/>
      <c r="G3510" s="23"/>
      <c r="H3510" s="12"/>
      <c r="I3510" s="12"/>
      <c r="J3510" s="13"/>
      <c r="K3510" s="14"/>
      <c r="L3510" s="15"/>
      <c r="M3510" s="16"/>
      <c r="N3510" s="16"/>
      <c r="O3510" s="12"/>
      <c r="P3510" s="12"/>
      <c r="Q3510" s="12"/>
      <c r="R3510" s="18" t="b">
        <v>0</v>
      </c>
      <c r="S3510" s="18" t="b">
        <v>0</v>
      </c>
      <c r="T3510" s="18" t="b">
        <v>0</v>
      </c>
      <c r="U3510" s="18" t="b">
        <v>0</v>
      </c>
    </row>
    <row r="3511" spans="1:21" ht="12.75">
      <c r="A3511" s="8"/>
      <c r="B3511" s="19"/>
      <c r="C3511" s="22"/>
      <c r="D3511" s="10"/>
      <c r="E3511" s="11"/>
      <c r="F3511" s="23"/>
      <c r="G3511" s="23"/>
      <c r="H3511" s="12"/>
      <c r="I3511" s="12"/>
      <c r="J3511" s="13"/>
      <c r="K3511" s="14"/>
      <c r="L3511" s="15"/>
      <c r="M3511" s="16"/>
      <c r="N3511" s="16"/>
      <c r="O3511" s="12"/>
      <c r="P3511" s="12"/>
      <c r="Q3511" s="12"/>
      <c r="R3511" s="18" t="b">
        <v>0</v>
      </c>
      <c r="S3511" s="18" t="b">
        <v>0</v>
      </c>
      <c r="T3511" s="18" t="b">
        <v>0</v>
      </c>
      <c r="U3511" s="18" t="b">
        <v>0</v>
      </c>
    </row>
    <row r="3512" spans="1:21" ht="12.75">
      <c r="A3512" s="8"/>
      <c r="B3512" s="19"/>
      <c r="C3512" s="22"/>
      <c r="D3512" s="10"/>
      <c r="E3512" s="11"/>
      <c r="F3512" s="23"/>
      <c r="G3512" s="23"/>
      <c r="H3512" s="12"/>
      <c r="I3512" s="12"/>
      <c r="J3512" s="13"/>
      <c r="K3512" s="14"/>
      <c r="L3512" s="15"/>
      <c r="M3512" s="16"/>
      <c r="N3512" s="16"/>
      <c r="O3512" s="12"/>
      <c r="P3512" s="12"/>
      <c r="Q3512" s="12"/>
      <c r="R3512" s="18" t="b">
        <v>0</v>
      </c>
      <c r="S3512" s="18" t="b">
        <v>0</v>
      </c>
      <c r="T3512" s="18" t="b">
        <v>0</v>
      </c>
      <c r="U3512" s="18" t="b">
        <v>0</v>
      </c>
    </row>
    <row r="3513" spans="1:21" ht="12.75">
      <c r="A3513" s="8"/>
      <c r="B3513" s="19"/>
      <c r="C3513" s="22"/>
      <c r="D3513" s="10"/>
      <c r="E3513" s="11"/>
      <c r="F3513" s="23"/>
      <c r="G3513" s="23"/>
      <c r="H3513" s="12"/>
      <c r="I3513" s="12"/>
      <c r="J3513" s="13"/>
      <c r="K3513" s="14"/>
      <c r="L3513" s="15"/>
      <c r="M3513" s="16"/>
      <c r="N3513" s="16"/>
      <c r="O3513" s="12"/>
      <c r="P3513" s="12"/>
      <c r="Q3513" s="12"/>
      <c r="R3513" s="18" t="b">
        <v>0</v>
      </c>
      <c r="S3513" s="18" t="b">
        <v>0</v>
      </c>
      <c r="T3513" s="18" t="b">
        <v>0</v>
      </c>
      <c r="U3513" s="18" t="b">
        <v>0</v>
      </c>
    </row>
    <row r="3514" spans="1:21" ht="12.75">
      <c r="A3514" s="8"/>
      <c r="B3514" s="19"/>
      <c r="C3514" s="22"/>
      <c r="D3514" s="10"/>
      <c r="E3514" s="11"/>
      <c r="F3514" s="23"/>
      <c r="G3514" s="23"/>
      <c r="H3514" s="12"/>
      <c r="I3514" s="12"/>
      <c r="J3514" s="13"/>
      <c r="K3514" s="14"/>
      <c r="L3514" s="15"/>
      <c r="M3514" s="16"/>
      <c r="N3514" s="16"/>
      <c r="O3514" s="12"/>
      <c r="P3514" s="12"/>
      <c r="Q3514" s="12"/>
      <c r="R3514" s="18" t="b">
        <v>0</v>
      </c>
      <c r="S3514" s="18" t="b">
        <v>0</v>
      </c>
      <c r="T3514" s="18" t="b">
        <v>0</v>
      </c>
      <c r="U3514" s="18" t="b">
        <v>0</v>
      </c>
    </row>
    <row r="3515" spans="1:21" ht="12.75">
      <c r="A3515" s="8"/>
      <c r="B3515" s="19"/>
      <c r="C3515" s="22"/>
      <c r="D3515" s="10"/>
      <c r="E3515" s="11"/>
      <c r="F3515" s="23"/>
      <c r="G3515" s="23"/>
      <c r="H3515" s="12"/>
      <c r="I3515" s="12"/>
      <c r="J3515" s="13"/>
      <c r="K3515" s="14"/>
      <c r="L3515" s="15"/>
      <c r="M3515" s="16"/>
      <c r="N3515" s="16"/>
      <c r="O3515" s="12"/>
      <c r="P3515" s="12"/>
      <c r="Q3515" s="12"/>
      <c r="R3515" s="18" t="b">
        <v>0</v>
      </c>
      <c r="S3515" s="18" t="b">
        <v>0</v>
      </c>
      <c r="T3515" s="18" t="b">
        <v>0</v>
      </c>
      <c r="U3515" s="18" t="b">
        <v>0</v>
      </c>
    </row>
    <row r="3516" spans="1:21" ht="12.75">
      <c r="A3516" s="8"/>
      <c r="B3516" s="19"/>
      <c r="C3516" s="22"/>
      <c r="D3516" s="10"/>
      <c r="E3516" s="11"/>
      <c r="F3516" s="23"/>
      <c r="G3516" s="23"/>
      <c r="H3516" s="12"/>
      <c r="I3516" s="12"/>
      <c r="J3516" s="13"/>
      <c r="K3516" s="14"/>
      <c r="L3516" s="15"/>
      <c r="M3516" s="16"/>
      <c r="N3516" s="16"/>
      <c r="O3516" s="12"/>
      <c r="P3516" s="12"/>
      <c r="Q3516" s="12"/>
      <c r="R3516" s="18" t="b">
        <v>0</v>
      </c>
      <c r="S3516" s="18" t="b">
        <v>0</v>
      </c>
      <c r="T3516" s="18" t="b">
        <v>0</v>
      </c>
      <c r="U3516" s="18" t="b">
        <v>0</v>
      </c>
    </row>
    <row r="3517" spans="1:21" ht="12.75">
      <c r="A3517" s="8"/>
      <c r="B3517" s="19"/>
      <c r="C3517" s="22"/>
      <c r="D3517" s="10"/>
      <c r="E3517" s="11"/>
      <c r="F3517" s="23"/>
      <c r="G3517" s="23"/>
      <c r="H3517" s="12"/>
      <c r="I3517" s="12"/>
      <c r="J3517" s="13"/>
      <c r="K3517" s="14"/>
      <c r="L3517" s="15"/>
      <c r="M3517" s="16"/>
      <c r="N3517" s="16"/>
      <c r="O3517" s="12"/>
      <c r="P3517" s="12"/>
      <c r="Q3517" s="12"/>
      <c r="R3517" s="18" t="b">
        <v>0</v>
      </c>
      <c r="S3517" s="18" t="b">
        <v>0</v>
      </c>
      <c r="T3517" s="18" t="b">
        <v>0</v>
      </c>
      <c r="U3517" s="18" t="b">
        <v>0</v>
      </c>
    </row>
    <row r="3518" spans="1:21" ht="12.75">
      <c r="A3518" s="8"/>
      <c r="B3518" s="19"/>
      <c r="C3518" s="22"/>
      <c r="D3518" s="10"/>
      <c r="E3518" s="11"/>
      <c r="F3518" s="23"/>
      <c r="G3518" s="23"/>
      <c r="H3518" s="12"/>
      <c r="I3518" s="12"/>
      <c r="J3518" s="13"/>
      <c r="K3518" s="14"/>
      <c r="L3518" s="15"/>
      <c r="M3518" s="16"/>
      <c r="N3518" s="16"/>
      <c r="O3518" s="12"/>
      <c r="P3518" s="12"/>
      <c r="Q3518" s="12"/>
      <c r="R3518" s="18" t="b">
        <v>0</v>
      </c>
      <c r="S3518" s="18" t="b">
        <v>0</v>
      </c>
      <c r="T3518" s="18" t="b">
        <v>0</v>
      </c>
      <c r="U3518" s="18" t="b">
        <v>0</v>
      </c>
    </row>
    <row r="3519" spans="1:21" ht="12.75">
      <c r="A3519" s="8"/>
      <c r="B3519" s="19"/>
      <c r="C3519" s="22"/>
      <c r="D3519" s="10"/>
      <c r="E3519" s="11"/>
      <c r="F3519" s="23"/>
      <c r="G3519" s="23"/>
      <c r="H3519" s="12"/>
      <c r="I3519" s="12"/>
      <c r="J3519" s="13"/>
      <c r="K3519" s="14"/>
      <c r="L3519" s="15"/>
      <c r="M3519" s="16"/>
      <c r="N3519" s="16"/>
      <c r="O3519" s="12"/>
      <c r="P3519" s="12"/>
      <c r="Q3519" s="12"/>
      <c r="R3519" s="18" t="b">
        <v>0</v>
      </c>
      <c r="S3519" s="18" t="b">
        <v>0</v>
      </c>
      <c r="T3519" s="18" t="b">
        <v>0</v>
      </c>
      <c r="U3519" s="18" t="b">
        <v>0</v>
      </c>
    </row>
    <row r="3520" spans="1:21" ht="12.75">
      <c r="A3520" s="8"/>
      <c r="B3520" s="19"/>
      <c r="C3520" s="22"/>
      <c r="D3520" s="10"/>
      <c r="E3520" s="11"/>
      <c r="F3520" s="23"/>
      <c r="G3520" s="23"/>
      <c r="H3520" s="12"/>
      <c r="I3520" s="12"/>
      <c r="J3520" s="13"/>
      <c r="K3520" s="14"/>
      <c r="L3520" s="15"/>
      <c r="M3520" s="16"/>
      <c r="N3520" s="16"/>
      <c r="O3520" s="12"/>
      <c r="P3520" s="12"/>
      <c r="Q3520" s="12"/>
      <c r="R3520" s="18" t="b">
        <v>0</v>
      </c>
      <c r="S3520" s="18" t="b">
        <v>0</v>
      </c>
      <c r="T3520" s="18" t="b">
        <v>0</v>
      </c>
      <c r="U3520" s="18" t="b">
        <v>0</v>
      </c>
    </row>
    <row r="3521" spans="1:21" ht="12.75">
      <c r="A3521" s="8"/>
      <c r="B3521" s="19"/>
      <c r="C3521" s="22"/>
      <c r="D3521" s="10"/>
      <c r="E3521" s="11"/>
      <c r="F3521" s="23"/>
      <c r="G3521" s="23"/>
      <c r="H3521" s="12"/>
      <c r="I3521" s="12"/>
      <c r="J3521" s="13"/>
      <c r="K3521" s="14"/>
      <c r="L3521" s="15"/>
      <c r="M3521" s="16"/>
      <c r="N3521" s="16"/>
      <c r="O3521" s="12"/>
      <c r="P3521" s="12"/>
      <c r="Q3521" s="12"/>
      <c r="R3521" s="18" t="b">
        <v>0</v>
      </c>
      <c r="S3521" s="18" t="b">
        <v>0</v>
      </c>
      <c r="T3521" s="18" t="b">
        <v>0</v>
      </c>
      <c r="U3521" s="18" t="b">
        <v>0</v>
      </c>
    </row>
    <row r="3522" spans="1:21" ht="12.75">
      <c r="A3522" s="8"/>
      <c r="B3522" s="19"/>
      <c r="C3522" s="22"/>
      <c r="D3522" s="10"/>
      <c r="E3522" s="11"/>
      <c r="F3522" s="23"/>
      <c r="G3522" s="23"/>
      <c r="H3522" s="12"/>
      <c r="I3522" s="12"/>
      <c r="J3522" s="13"/>
      <c r="K3522" s="14"/>
      <c r="L3522" s="15"/>
      <c r="M3522" s="16"/>
      <c r="N3522" s="16"/>
      <c r="O3522" s="12"/>
      <c r="P3522" s="12"/>
      <c r="Q3522" s="12"/>
      <c r="R3522" s="18" t="b">
        <v>0</v>
      </c>
      <c r="S3522" s="18" t="b">
        <v>0</v>
      </c>
      <c r="T3522" s="18" t="b">
        <v>0</v>
      </c>
      <c r="U3522" s="18" t="b">
        <v>0</v>
      </c>
    </row>
    <row r="3523" spans="1:21" ht="12.75">
      <c r="A3523" s="8"/>
      <c r="B3523" s="19"/>
      <c r="C3523" s="22"/>
      <c r="D3523" s="10"/>
      <c r="E3523" s="11"/>
      <c r="F3523" s="23"/>
      <c r="G3523" s="23"/>
      <c r="H3523" s="12"/>
      <c r="I3523" s="12"/>
      <c r="J3523" s="13"/>
      <c r="K3523" s="14"/>
      <c r="L3523" s="15"/>
      <c r="M3523" s="16"/>
      <c r="N3523" s="16"/>
      <c r="O3523" s="12"/>
      <c r="P3523" s="12"/>
      <c r="Q3523" s="12"/>
      <c r="R3523" s="18" t="b">
        <v>0</v>
      </c>
      <c r="S3523" s="18" t="b">
        <v>0</v>
      </c>
      <c r="T3523" s="18" t="b">
        <v>0</v>
      </c>
      <c r="U3523" s="18" t="b">
        <v>0</v>
      </c>
    </row>
    <row r="3524" spans="1:21" ht="12.75">
      <c r="A3524" s="8"/>
      <c r="B3524" s="19"/>
      <c r="C3524" s="22"/>
      <c r="D3524" s="10"/>
      <c r="E3524" s="11"/>
      <c r="F3524" s="23"/>
      <c r="G3524" s="23"/>
      <c r="H3524" s="12"/>
      <c r="I3524" s="12"/>
      <c r="J3524" s="13"/>
      <c r="K3524" s="14"/>
      <c r="L3524" s="15"/>
      <c r="M3524" s="16"/>
      <c r="N3524" s="16"/>
      <c r="O3524" s="12"/>
      <c r="P3524" s="12"/>
      <c r="Q3524" s="12"/>
      <c r="R3524" s="18" t="b">
        <v>0</v>
      </c>
      <c r="S3524" s="18" t="b">
        <v>0</v>
      </c>
      <c r="T3524" s="18" t="b">
        <v>0</v>
      </c>
      <c r="U3524" s="18" t="b">
        <v>0</v>
      </c>
    </row>
    <row r="3525" spans="1:21" ht="12.75">
      <c r="A3525" s="8"/>
      <c r="B3525" s="19"/>
      <c r="C3525" s="22"/>
      <c r="D3525" s="10"/>
      <c r="E3525" s="11"/>
      <c r="F3525" s="23"/>
      <c r="G3525" s="23"/>
      <c r="H3525" s="12"/>
      <c r="I3525" s="12"/>
      <c r="J3525" s="13"/>
      <c r="K3525" s="14"/>
      <c r="L3525" s="15"/>
      <c r="M3525" s="16"/>
      <c r="N3525" s="16"/>
      <c r="O3525" s="12"/>
      <c r="P3525" s="12"/>
      <c r="Q3525" s="12"/>
      <c r="R3525" s="18" t="b">
        <v>0</v>
      </c>
      <c r="S3525" s="18" t="b">
        <v>0</v>
      </c>
      <c r="T3525" s="18" t="b">
        <v>0</v>
      </c>
      <c r="U3525" s="18" t="b">
        <v>0</v>
      </c>
    </row>
    <row r="3526" spans="1:21" ht="12.75">
      <c r="A3526" s="8"/>
      <c r="B3526" s="19"/>
      <c r="C3526" s="22"/>
      <c r="D3526" s="10"/>
      <c r="E3526" s="11"/>
      <c r="F3526" s="23"/>
      <c r="G3526" s="23"/>
      <c r="H3526" s="12"/>
      <c r="I3526" s="12"/>
      <c r="J3526" s="13"/>
      <c r="K3526" s="14"/>
      <c r="L3526" s="15"/>
      <c r="M3526" s="16"/>
      <c r="N3526" s="16"/>
      <c r="O3526" s="12"/>
      <c r="P3526" s="12"/>
      <c r="Q3526" s="12"/>
      <c r="R3526" s="18" t="b">
        <v>0</v>
      </c>
      <c r="S3526" s="18" t="b">
        <v>0</v>
      </c>
      <c r="T3526" s="18" t="b">
        <v>0</v>
      </c>
      <c r="U3526" s="18" t="b">
        <v>0</v>
      </c>
    </row>
    <row r="3527" spans="1:21" ht="12.75">
      <c r="A3527" s="8"/>
      <c r="B3527" s="19"/>
      <c r="C3527" s="22"/>
      <c r="D3527" s="10"/>
      <c r="E3527" s="11"/>
      <c r="F3527" s="23"/>
      <c r="G3527" s="23"/>
      <c r="H3527" s="12"/>
      <c r="I3527" s="12"/>
      <c r="J3527" s="13"/>
      <c r="K3527" s="14"/>
      <c r="L3527" s="15"/>
      <c r="M3527" s="16"/>
      <c r="N3527" s="16"/>
      <c r="O3527" s="12"/>
      <c r="P3527" s="12"/>
      <c r="Q3527" s="12"/>
      <c r="R3527" s="18" t="b">
        <v>0</v>
      </c>
      <c r="S3527" s="18" t="b">
        <v>0</v>
      </c>
      <c r="T3527" s="18" t="b">
        <v>0</v>
      </c>
      <c r="U3527" s="18" t="b">
        <v>0</v>
      </c>
    </row>
    <row r="3528" spans="1:21" ht="12.75">
      <c r="A3528" s="8"/>
      <c r="B3528" s="19"/>
      <c r="C3528" s="22"/>
      <c r="D3528" s="10"/>
      <c r="E3528" s="11"/>
      <c r="F3528" s="23"/>
      <c r="G3528" s="23"/>
      <c r="H3528" s="12"/>
      <c r="I3528" s="12"/>
      <c r="J3528" s="13"/>
      <c r="K3528" s="14"/>
      <c r="L3528" s="15"/>
      <c r="M3528" s="16"/>
      <c r="N3528" s="16"/>
      <c r="O3528" s="12"/>
      <c r="P3528" s="12"/>
      <c r="Q3528" s="12"/>
      <c r="R3528" s="18" t="b">
        <v>0</v>
      </c>
      <c r="S3528" s="18" t="b">
        <v>0</v>
      </c>
      <c r="T3528" s="18" t="b">
        <v>0</v>
      </c>
      <c r="U3528" s="18" t="b">
        <v>0</v>
      </c>
    </row>
    <row r="3529" spans="1:21" ht="12.75">
      <c r="A3529" s="8"/>
      <c r="B3529" s="19"/>
      <c r="C3529" s="22"/>
      <c r="D3529" s="10"/>
      <c r="E3529" s="11"/>
      <c r="F3529" s="23"/>
      <c r="G3529" s="23"/>
      <c r="H3529" s="12"/>
      <c r="I3529" s="12"/>
      <c r="J3529" s="13"/>
      <c r="K3529" s="14"/>
      <c r="L3529" s="15"/>
      <c r="M3529" s="16"/>
      <c r="N3529" s="16"/>
      <c r="O3529" s="12"/>
      <c r="P3529" s="12"/>
      <c r="Q3529" s="12"/>
      <c r="R3529" s="18" t="b">
        <v>0</v>
      </c>
      <c r="S3529" s="18" t="b">
        <v>0</v>
      </c>
      <c r="T3529" s="18" t="b">
        <v>0</v>
      </c>
      <c r="U3529" s="18" t="b">
        <v>0</v>
      </c>
    </row>
    <row r="3530" spans="1:21" ht="12.75">
      <c r="A3530" s="8"/>
      <c r="B3530" s="19"/>
      <c r="C3530" s="22"/>
      <c r="D3530" s="10"/>
      <c r="E3530" s="11"/>
      <c r="F3530" s="23"/>
      <c r="G3530" s="23"/>
      <c r="H3530" s="12"/>
      <c r="I3530" s="12"/>
      <c r="J3530" s="13"/>
      <c r="K3530" s="14"/>
      <c r="L3530" s="15"/>
      <c r="M3530" s="16"/>
      <c r="N3530" s="16"/>
      <c r="O3530" s="12"/>
      <c r="P3530" s="12"/>
      <c r="Q3530" s="12"/>
      <c r="R3530" s="18" t="b">
        <v>0</v>
      </c>
      <c r="S3530" s="18" t="b">
        <v>0</v>
      </c>
      <c r="T3530" s="18" t="b">
        <v>0</v>
      </c>
      <c r="U3530" s="18" t="b">
        <v>0</v>
      </c>
    </row>
    <row r="3531" spans="1:21" ht="12.75">
      <c r="A3531" s="8"/>
      <c r="B3531" s="19"/>
      <c r="C3531" s="22"/>
      <c r="D3531" s="10"/>
      <c r="E3531" s="11"/>
      <c r="F3531" s="23"/>
      <c r="G3531" s="23"/>
      <c r="H3531" s="12"/>
      <c r="I3531" s="12"/>
      <c r="J3531" s="13"/>
      <c r="K3531" s="14"/>
      <c r="L3531" s="15"/>
      <c r="M3531" s="16"/>
      <c r="N3531" s="16"/>
      <c r="O3531" s="12"/>
      <c r="P3531" s="12"/>
      <c r="Q3531" s="12"/>
      <c r="R3531" s="18" t="b">
        <v>0</v>
      </c>
      <c r="S3531" s="18" t="b">
        <v>0</v>
      </c>
      <c r="T3531" s="18" t="b">
        <v>0</v>
      </c>
      <c r="U3531" s="18" t="b">
        <v>0</v>
      </c>
    </row>
    <row r="3532" spans="1:21" ht="12.75">
      <c r="A3532" s="8"/>
      <c r="B3532" s="19"/>
      <c r="C3532" s="22"/>
      <c r="D3532" s="10"/>
      <c r="E3532" s="11"/>
      <c r="F3532" s="23"/>
      <c r="G3532" s="23"/>
      <c r="H3532" s="12"/>
      <c r="I3532" s="12"/>
      <c r="J3532" s="13"/>
      <c r="K3532" s="14"/>
      <c r="L3532" s="15"/>
      <c r="M3532" s="16"/>
      <c r="N3532" s="16"/>
      <c r="O3532" s="12"/>
      <c r="P3532" s="12"/>
      <c r="Q3532" s="12"/>
      <c r="R3532" s="18" t="b">
        <v>0</v>
      </c>
      <c r="S3532" s="18" t="b">
        <v>0</v>
      </c>
      <c r="T3532" s="18" t="b">
        <v>0</v>
      </c>
      <c r="U3532" s="18" t="b">
        <v>0</v>
      </c>
    </row>
    <row r="3533" spans="1:21" ht="12.75">
      <c r="A3533" s="8"/>
      <c r="B3533" s="19"/>
      <c r="C3533" s="22"/>
      <c r="D3533" s="10"/>
      <c r="E3533" s="11"/>
      <c r="F3533" s="23"/>
      <c r="G3533" s="23"/>
      <c r="H3533" s="12"/>
      <c r="I3533" s="12"/>
      <c r="J3533" s="13"/>
      <c r="K3533" s="14"/>
      <c r="L3533" s="15"/>
      <c r="M3533" s="16"/>
      <c r="N3533" s="16"/>
      <c r="O3533" s="12"/>
      <c r="P3533" s="12"/>
      <c r="Q3533" s="12"/>
      <c r="R3533" s="18" t="b">
        <v>0</v>
      </c>
      <c r="S3533" s="18" t="b">
        <v>0</v>
      </c>
      <c r="T3533" s="18" t="b">
        <v>0</v>
      </c>
      <c r="U3533" s="18" t="b">
        <v>0</v>
      </c>
    </row>
    <row r="3534" spans="1:21" ht="12.75">
      <c r="A3534" s="8"/>
      <c r="B3534" s="19"/>
      <c r="C3534" s="22"/>
      <c r="D3534" s="10"/>
      <c r="E3534" s="11"/>
      <c r="F3534" s="23"/>
      <c r="G3534" s="23"/>
      <c r="H3534" s="12"/>
      <c r="I3534" s="12"/>
      <c r="J3534" s="13"/>
      <c r="K3534" s="14"/>
      <c r="L3534" s="15"/>
      <c r="M3534" s="16"/>
      <c r="N3534" s="16"/>
      <c r="O3534" s="12"/>
      <c r="P3534" s="12"/>
      <c r="Q3534" s="12"/>
      <c r="R3534" s="18" t="b">
        <v>0</v>
      </c>
      <c r="S3534" s="18" t="b">
        <v>0</v>
      </c>
      <c r="T3534" s="18" t="b">
        <v>0</v>
      </c>
      <c r="U3534" s="18" t="b">
        <v>0</v>
      </c>
    </row>
    <row r="3535" spans="1:21" ht="12.75">
      <c r="A3535" s="8"/>
      <c r="B3535" s="19"/>
      <c r="C3535" s="22"/>
      <c r="D3535" s="10"/>
      <c r="E3535" s="11"/>
      <c r="F3535" s="23"/>
      <c r="G3535" s="23"/>
      <c r="H3535" s="12"/>
      <c r="I3535" s="12"/>
      <c r="J3535" s="13"/>
      <c r="K3535" s="14"/>
      <c r="L3535" s="15"/>
      <c r="M3535" s="16"/>
      <c r="N3535" s="16"/>
      <c r="O3535" s="12"/>
      <c r="P3535" s="12"/>
      <c r="Q3535" s="12"/>
      <c r="R3535" s="18" t="b">
        <v>0</v>
      </c>
      <c r="S3535" s="18" t="b">
        <v>0</v>
      </c>
      <c r="T3535" s="18" t="b">
        <v>0</v>
      </c>
      <c r="U3535" s="18" t="b">
        <v>0</v>
      </c>
    </row>
    <row r="3536" spans="1:21" ht="12.75">
      <c r="A3536" s="8"/>
      <c r="B3536" s="19"/>
      <c r="C3536" s="22"/>
      <c r="D3536" s="10"/>
      <c r="E3536" s="11"/>
      <c r="F3536" s="23"/>
      <c r="G3536" s="23"/>
      <c r="H3536" s="12"/>
      <c r="I3536" s="12"/>
      <c r="J3536" s="13"/>
      <c r="K3536" s="14"/>
      <c r="L3536" s="15"/>
      <c r="M3536" s="16"/>
      <c r="N3536" s="16"/>
      <c r="O3536" s="12"/>
      <c r="P3536" s="12"/>
      <c r="Q3536" s="12"/>
      <c r="R3536" s="18" t="b">
        <v>0</v>
      </c>
      <c r="S3536" s="18" t="b">
        <v>0</v>
      </c>
      <c r="T3536" s="18" t="b">
        <v>0</v>
      </c>
      <c r="U3536" s="18" t="b">
        <v>0</v>
      </c>
    </row>
    <row r="3537" spans="1:21" ht="12.75">
      <c r="A3537" s="8"/>
      <c r="B3537" s="19"/>
      <c r="C3537" s="22"/>
      <c r="D3537" s="10"/>
      <c r="E3537" s="11"/>
      <c r="F3537" s="23"/>
      <c r="G3537" s="23"/>
      <c r="H3537" s="12"/>
      <c r="I3537" s="12"/>
      <c r="J3537" s="13"/>
      <c r="K3537" s="14"/>
      <c r="L3537" s="15"/>
      <c r="M3537" s="16"/>
      <c r="N3537" s="16"/>
      <c r="O3537" s="12"/>
      <c r="P3537" s="12"/>
      <c r="Q3537" s="12"/>
      <c r="R3537" s="18" t="b">
        <v>0</v>
      </c>
      <c r="S3537" s="18" t="b">
        <v>0</v>
      </c>
      <c r="T3537" s="18" t="b">
        <v>0</v>
      </c>
      <c r="U3537" s="18" t="b">
        <v>0</v>
      </c>
    </row>
    <row r="3538" spans="1:21" ht="12.75">
      <c r="A3538" s="8"/>
      <c r="B3538" s="19"/>
      <c r="C3538" s="22"/>
      <c r="D3538" s="10"/>
      <c r="E3538" s="11"/>
      <c r="F3538" s="23"/>
      <c r="G3538" s="23"/>
      <c r="H3538" s="12"/>
      <c r="I3538" s="12"/>
      <c r="J3538" s="13"/>
      <c r="K3538" s="14"/>
      <c r="L3538" s="15"/>
      <c r="M3538" s="16"/>
      <c r="N3538" s="16"/>
      <c r="O3538" s="12"/>
      <c r="P3538" s="12"/>
      <c r="Q3538" s="12"/>
      <c r="R3538" s="18" t="b">
        <v>0</v>
      </c>
      <c r="S3538" s="18" t="b">
        <v>0</v>
      </c>
      <c r="T3538" s="18" t="b">
        <v>0</v>
      </c>
      <c r="U3538" s="18" t="b">
        <v>0</v>
      </c>
    </row>
    <row r="3539" spans="1:21" ht="12.75">
      <c r="A3539" s="8"/>
      <c r="B3539" s="19"/>
      <c r="C3539" s="22"/>
      <c r="D3539" s="10"/>
      <c r="E3539" s="11"/>
      <c r="F3539" s="23"/>
      <c r="G3539" s="23"/>
      <c r="H3539" s="12"/>
      <c r="I3539" s="12"/>
      <c r="J3539" s="13"/>
      <c r="K3539" s="14"/>
      <c r="L3539" s="15"/>
      <c r="M3539" s="16"/>
      <c r="N3539" s="16"/>
      <c r="O3539" s="12"/>
      <c r="P3539" s="12"/>
      <c r="Q3539" s="12"/>
      <c r="R3539" s="18" t="b">
        <v>0</v>
      </c>
      <c r="S3539" s="18" t="b">
        <v>0</v>
      </c>
      <c r="T3539" s="18" t="b">
        <v>0</v>
      </c>
      <c r="U3539" s="18" t="b">
        <v>0</v>
      </c>
    </row>
    <row r="3540" spans="1:21" ht="12.75">
      <c r="A3540" s="8"/>
      <c r="B3540" s="19"/>
      <c r="C3540" s="22"/>
      <c r="D3540" s="10"/>
      <c r="E3540" s="11"/>
      <c r="F3540" s="23"/>
      <c r="G3540" s="23"/>
      <c r="H3540" s="12"/>
      <c r="I3540" s="12"/>
      <c r="J3540" s="13"/>
      <c r="K3540" s="14"/>
      <c r="L3540" s="15"/>
      <c r="M3540" s="16"/>
      <c r="N3540" s="16"/>
      <c r="O3540" s="12"/>
      <c r="P3540" s="12"/>
      <c r="Q3540" s="12"/>
      <c r="R3540" s="18" t="b">
        <v>0</v>
      </c>
      <c r="S3540" s="18" t="b">
        <v>0</v>
      </c>
      <c r="T3540" s="18" t="b">
        <v>0</v>
      </c>
      <c r="U3540" s="18" t="b">
        <v>0</v>
      </c>
    </row>
    <row r="3541" spans="1:21" ht="12.75">
      <c r="A3541" s="8"/>
      <c r="B3541" s="19"/>
      <c r="C3541" s="22"/>
      <c r="D3541" s="10"/>
      <c r="E3541" s="11"/>
      <c r="F3541" s="23"/>
      <c r="G3541" s="23"/>
      <c r="H3541" s="12"/>
      <c r="I3541" s="12"/>
      <c r="J3541" s="13"/>
      <c r="K3541" s="14"/>
      <c r="L3541" s="15"/>
      <c r="M3541" s="16"/>
      <c r="N3541" s="16"/>
      <c r="O3541" s="12"/>
      <c r="P3541" s="12"/>
      <c r="Q3541" s="12"/>
      <c r="R3541" s="18" t="b">
        <v>0</v>
      </c>
      <c r="S3541" s="18" t="b">
        <v>0</v>
      </c>
      <c r="T3541" s="18" t="b">
        <v>0</v>
      </c>
      <c r="U3541" s="18" t="b">
        <v>0</v>
      </c>
    </row>
    <row r="3542" spans="1:21" ht="12.75">
      <c r="A3542" s="8"/>
      <c r="B3542" s="19"/>
      <c r="C3542" s="22"/>
      <c r="D3542" s="10"/>
      <c r="E3542" s="11"/>
      <c r="F3542" s="23"/>
      <c r="G3542" s="23"/>
      <c r="H3542" s="12"/>
      <c r="I3542" s="12"/>
      <c r="J3542" s="13"/>
      <c r="K3542" s="14"/>
      <c r="L3542" s="15"/>
      <c r="M3542" s="16"/>
      <c r="N3542" s="16"/>
      <c r="O3542" s="12"/>
      <c r="P3542" s="12"/>
      <c r="Q3542" s="12"/>
      <c r="R3542" s="18" t="b">
        <v>0</v>
      </c>
      <c r="S3542" s="18" t="b">
        <v>0</v>
      </c>
      <c r="T3542" s="18" t="b">
        <v>0</v>
      </c>
      <c r="U3542" s="18" t="b">
        <v>0</v>
      </c>
    </row>
    <row r="3543" spans="1:21" ht="12.75">
      <c r="A3543" s="8"/>
      <c r="B3543" s="19"/>
      <c r="C3543" s="22"/>
      <c r="D3543" s="10"/>
      <c r="E3543" s="11"/>
      <c r="F3543" s="23"/>
      <c r="G3543" s="23"/>
      <c r="H3543" s="12"/>
      <c r="I3543" s="12"/>
      <c r="J3543" s="13"/>
      <c r="K3543" s="14"/>
      <c r="L3543" s="15"/>
      <c r="M3543" s="16"/>
      <c r="N3543" s="16"/>
      <c r="O3543" s="12"/>
      <c r="P3543" s="12"/>
      <c r="Q3543" s="12"/>
      <c r="R3543" s="18" t="b">
        <v>0</v>
      </c>
      <c r="S3543" s="18" t="b">
        <v>0</v>
      </c>
      <c r="T3543" s="18" t="b">
        <v>0</v>
      </c>
      <c r="U3543" s="18" t="b">
        <v>0</v>
      </c>
    </row>
    <row r="3544" spans="1:21" ht="12.75">
      <c r="A3544" s="8"/>
      <c r="B3544" s="19"/>
      <c r="C3544" s="22"/>
      <c r="D3544" s="10"/>
      <c r="E3544" s="11"/>
      <c r="F3544" s="23"/>
      <c r="G3544" s="23"/>
      <c r="H3544" s="12"/>
      <c r="I3544" s="12"/>
      <c r="J3544" s="13"/>
      <c r="K3544" s="14"/>
      <c r="L3544" s="15"/>
      <c r="M3544" s="16"/>
      <c r="N3544" s="16"/>
      <c r="O3544" s="12"/>
      <c r="P3544" s="12"/>
      <c r="Q3544" s="12"/>
      <c r="R3544" s="18" t="b">
        <v>0</v>
      </c>
      <c r="S3544" s="18" t="b">
        <v>0</v>
      </c>
      <c r="T3544" s="18" t="b">
        <v>0</v>
      </c>
      <c r="U3544" s="18" t="b">
        <v>0</v>
      </c>
    </row>
    <row r="3545" spans="1:21" ht="12.75">
      <c r="A3545" s="8"/>
      <c r="B3545" s="19"/>
      <c r="C3545" s="22"/>
      <c r="D3545" s="10"/>
      <c r="E3545" s="11"/>
      <c r="F3545" s="23"/>
      <c r="G3545" s="23"/>
      <c r="H3545" s="12"/>
      <c r="I3545" s="12"/>
      <c r="J3545" s="13"/>
      <c r="K3545" s="14"/>
      <c r="L3545" s="15"/>
      <c r="M3545" s="16"/>
      <c r="N3545" s="16"/>
      <c r="O3545" s="12"/>
      <c r="P3545" s="12"/>
      <c r="Q3545" s="12"/>
      <c r="R3545" s="18" t="b">
        <v>0</v>
      </c>
      <c r="S3545" s="18" t="b">
        <v>0</v>
      </c>
      <c r="T3545" s="18" t="b">
        <v>0</v>
      </c>
      <c r="U3545" s="18" t="b">
        <v>0</v>
      </c>
    </row>
    <row r="3546" spans="1:21" ht="12.75">
      <c r="A3546" s="8"/>
      <c r="B3546" s="19"/>
      <c r="C3546" s="22"/>
      <c r="D3546" s="10"/>
      <c r="E3546" s="11"/>
      <c r="F3546" s="23"/>
      <c r="G3546" s="23"/>
      <c r="H3546" s="12"/>
      <c r="I3546" s="12"/>
      <c r="J3546" s="13"/>
      <c r="K3546" s="14"/>
      <c r="L3546" s="15"/>
      <c r="M3546" s="16"/>
      <c r="N3546" s="16"/>
      <c r="O3546" s="12"/>
      <c r="P3546" s="12"/>
      <c r="Q3546" s="12"/>
      <c r="R3546" s="18" t="b">
        <v>0</v>
      </c>
      <c r="S3546" s="18" t="b">
        <v>0</v>
      </c>
      <c r="T3546" s="18" t="b">
        <v>0</v>
      </c>
      <c r="U3546" s="18" t="b">
        <v>0</v>
      </c>
    </row>
    <row r="3547" spans="1:21" ht="12.75">
      <c r="A3547" s="8"/>
      <c r="B3547" s="19"/>
      <c r="C3547" s="22"/>
      <c r="D3547" s="10"/>
      <c r="E3547" s="11"/>
      <c r="F3547" s="23"/>
      <c r="G3547" s="23"/>
      <c r="H3547" s="12"/>
      <c r="I3547" s="12"/>
      <c r="J3547" s="13"/>
      <c r="K3547" s="14"/>
      <c r="L3547" s="15"/>
      <c r="M3547" s="16"/>
      <c r="N3547" s="16"/>
      <c r="O3547" s="12"/>
      <c r="P3547" s="12"/>
      <c r="Q3547" s="12"/>
      <c r="R3547" s="18" t="b">
        <v>0</v>
      </c>
      <c r="S3547" s="18" t="b">
        <v>0</v>
      </c>
      <c r="T3547" s="18" t="b">
        <v>0</v>
      </c>
      <c r="U3547" s="18" t="b">
        <v>0</v>
      </c>
    </row>
    <row r="3548" spans="1:21" ht="12.75">
      <c r="A3548" s="8"/>
      <c r="B3548" s="19"/>
      <c r="C3548" s="22"/>
      <c r="D3548" s="10"/>
      <c r="E3548" s="11"/>
      <c r="F3548" s="23"/>
      <c r="G3548" s="23"/>
      <c r="H3548" s="12"/>
      <c r="I3548" s="12"/>
      <c r="J3548" s="13"/>
      <c r="K3548" s="14"/>
      <c r="L3548" s="15"/>
      <c r="M3548" s="16"/>
      <c r="N3548" s="16"/>
      <c r="O3548" s="12"/>
      <c r="P3548" s="12"/>
      <c r="Q3548" s="12"/>
      <c r="R3548" s="18" t="b">
        <v>0</v>
      </c>
      <c r="S3548" s="18" t="b">
        <v>0</v>
      </c>
      <c r="T3548" s="18" t="b">
        <v>0</v>
      </c>
      <c r="U3548" s="18" t="b">
        <v>0</v>
      </c>
    </row>
    <row r="3549" spans="1:21" ht="12.75">
      <c r="A3549" s="8"/>
      <c r="B3549" s="19"/>
      <c r="C3549" s="22"/>
      <c r="D3549" s="10"/>
      <c r="E3549" s="11"/>
      <c r="F3549" s="23"/>
      <c r="G3549" s="23"/>
      <c r="H3549" s="12"/>
      <c r="I3549" s="12"/>
      <c r="J3549" s="13"/>
      <c r="K3549" s="14"/>
      <c r="L3549" s="15"/>
      <c r="M3549" s="16"/>
      <c r="N3549" s="16"/>
      <c r="O3549" s="12"/>
      <c r="P3549" s="12"/>
      <c r="Q3549" s="12"/>
      <c r="R3549" s="18" t="b">
        <v>0</v>
      </c>
      <c r="S3549" s="18" t="b">
        <v>0</v>
      </c>
      <c r="T3549" s="18" t="b">
        <v>0</v>
      </c>
      <c r="U3549" s="18" t="b">
        <v>0</v>
      </c>
    </row>
    <row r="3550" spans="1:21" ht="12.75">
      <c r="A3550" s="8"/>
      <c r="B3550" s="19"/>
      <c r="C3550" s="22"/>
      <c r="D3550" s="10"/>
      <c r="E3550" s="11"/>
      <c r="F3550" s="23"/>
      <c r="G3550" s="23"/>
      <c r="H3550" s="12"/>
      <c r="I3550" s="12"/>
      <c r="J3550" s="13"/>
      <c r="K3550" s="14"/>
      <c r="L3550" s="15"/>
      <c r="M3550" s="16"/>
      <c r="N3550" s="16"/>
      <c r="O3550" s="12"/>
      <c r="P3550" s="12"/>
      <c r="Q3550" s="12"/>
      <c r="R3550" s="18" t="b">
        <v>0</v>
      </c>
      <c r="S3550" s="18" t="b">
        <v>0</v>
      </c>
      <c r="T3550" s="18" t="b">
        <v>0</v>
      </c>
      <c r="U3550" s="18" t="b">
        <v>0</v>
      </c>
    </row>
    <row r="3551" spans="1:21" ht="12.75">
      <c r="A3551" s="8"/>
      <c r="B3551" s="19"/>
      <c r="C3551" s="22"/>
      <c r="D3551" s="10"/>
      <c r="E3551" s="11"/>
      <c r="F3551" s="23"/>
      <c r="G3551" s="23"/>
      <c r="H3551" s="12"/>
      <c r="I3551" s="12"/>
      <c r="J3551" s="13"/>
      <c r="K3551" s="14"/>
      <c r="L3551" s="15"/>
      <c r="M3551" s="16"/>
      <c r="N3551" s="16"/>
      <c r="O3551" s="12"/>
      <c r="P3551" s="12"/>
      <c r="Q3551" s="12"/>
      <c r="R3551" s="18" t="b">
        <v>0</v>
      </c>
      <c r="S3551" s="18" t="b">
        <v>0</v>
      </c>
      <c r="T3551" s="18" t="b">
        <v>0</v>
      </c>
      <c r="U3551" s="18" t="b">
        <v>0</v>
      </c>
    </row>
    <row r="3552" spans="1:21" ht="12.75">
      <c r="A3552" s="8"/>
      <c r="B3552" s="19"/>
      <c r="C3552" s="22"/>
      <c r="D3552" s="10"/>
      <c r="E3552" s="11"/>
      <c r="F3552" s="23"/>
      <c r="G3552" s="23"/>
      <c r="H3552" s="12"/>
      <c r="I3552" s="12"/>
      <c r="J3552" s="13"/>
      <c r="K3552" s="14"/>
      <c r="L3552" s="15"/>
      <c r="M3552" s="16"/>
      <c r="N3552" s="16"/>
      <c r="O3552" s="12"/>
      <c r="P3552" s="12"/>
      <c r="Q3552" s="12"/>
      <c r="R3552" s="18" t="b">
        <v>0</v>
      </c>
      <c r="S3552" s="18" t="b">
        <v>0</v>
      </c>
      <c r="T3552" s="18" t="b">
        <v>0</v>
      </c>
      <c r="U3552" s="18" t="b">
        <v>0</v>
      </c>
    </row>
    <row r="3553" spans="1:21" ht="12.75">
      <c r="A3553" s="8"/>
      <c r="B3553" s="19"/>
      <c r="C3553" s="22"/>
      <c r="D3553" s="10"/>
      <c r="E3553" s="11"/>
      <c r="F3553" s="23"/>
      <c r="G3553" s="23"/>
      <c r="H3553" s="12"/>
      <c r="I3553" s="12"/>
      <c r="J3553" s="13"/>
      <c r="K3553" s="14"/>
      <c r="L3553" s="15"/>
      <c r="M3553" s="16"/>
      <c r="N3553" s="16"/>
      <c r="O3553" s="12"/>
      <c r="P3553" s="12"/>
      <c r="Q3553" s="12"/>
      <c r="R3553" s="18" t="b">
        <v>0</v>
      </c>
      <c r="S3553" s="18" t="b">
        <v>0</v>
      </c>
      <c r="T3553" s="18" t="b">
        <v>0</v>
      </c>
      <c r="U3553" s="18" t="b">
        <v>0</v>
      </c>
    </row>
    <row r="3554" spans="1:21" ht="12.75">
      <c r="A3554" s="8"/>
      <c r="B3554" s="19"/>
      <c r="C3554" s="22"/>
      <c r="D3554" s="10"/>
      <c r="E3554" s="11"/>
      <c r="F3554" s="23"/>
      <c r="G3554" s="23"/>
      <c r="H3554" s="12"/>
      <c r="I3554" s="12"/>
      <c r="J3554" s="13"/>
      <c r="K3554" s="14"/>
      <c r="L3554" s="15"/>
      <c r="M3554" s="16"/>
      <c r="N3554" s="16"/>
      <c r="O3554" s="12"/>
      <c r="P3554" s="12"/>
      <c r="Q3554" s="12"/>
      <c r="R3554" s="18" t="b">
        <v>0</v>
      </c>
      <c r="S3554" s="18" t="b">
        <v>0</v>
      </c>
      <c r="T3554" s="18" t="b">
        <v>0</v>
      </c>
      <c r="U3554" s="18" t="b">
        <v>0</v>
      </c>
    </row>
    <row r="3555" spans="1:21" ht="12.75">
      <c r="A3555" s="8"/>
      <c r="B3555" s="19"/>
      <c r="C3555" s="22"/>
      <c r="D3555" s="10"/>
      <c r="E3555" s="11"/>
      <c r="F3555" s="23"/>
      <c r="G3555" s="23"/>
      <c r="H3555" s="12"/>
      <c r="I3555" s="12"/>
      <c r="J3555" s="13"/>
      <c r="K3555" s="14"/>
      <c r="L3555" s="15"/>
      <c r="M3555" s="16"/>
      <c r="N3555" s="16"/>
      <c r="O3555" s="12"/>
      <c r="P3555" s="12"/>
      <c r="Q3555" s="12"/>
      <c r="R3555" s="18" t="b">
        <v>0</v>
      </c>
      <c r="S3555" s="18" t="b">
        <v>0</v>
      </c>
      <c r="T3555" s="18" t="b">
        <v>0</v>
      </c>
      <c r="U3555" s="18" t="b">
        <v>0</v>
      </c>
    </row>
    <row r="3556" spans="1:21" ht="12.75">
      <c r="A3556" s="8"/>
      <c r="B3556" s="19"/>
      <c r="C3556" s="22"/>
      <c r="D3556" s="10"/>
      <c r="E3556" s="11"/>
      <c r="F3556" s="23"/>
      <c r="G3556" s="23"/>
      <c r="H3556" s="12"/>
      <c r="I3556" s="12"/>
      <c r="J3556" s="13"/>
      <c r="K3556" s="14"/>
      <c r="L3556" s="15"/>
      <c r="M3556" s="16"/>
      <c r="N3556" s="16"/>
      <c r="O3556" s="12"/>
      <c r="P3556" s="12"/>
      <c r="Q3556" s="12"/>
      <c r="R3556" s="18" t="b">
        <v>0</v>
      </c>
      <c r="S3556" s="18" t="b">
        <v>0</v>
      </c>
      <c r="T3556" s="18" t="b">
        <v>0</v>
      </c>
      <c r="U3556" s="18" t="b">
        <v>0</v>
      </c>
    </row>
    <row r="3557" spans="1:21" ht="12.75">
      <c r="A3557" s="8"/>
      <c r="B3557" s="19"/>
      <c r="C3557" s="22"/>
      <c r="D3557" s="10"/>
      <c r="E3557" s="11"/>
      <c r="F3557" s="23"/>
      <c r="G3557" s="23"/>
      <c r="H3557" s="12"/>
      <c r="I3557" s="12"/>
      <c r="J3557" s="13"/>
      <c r="K3557" s="14"/>
      <c r="L3557" s="15"/>
      <c r="M3557" s="16"/>
      <c r="N3557" s="16"/>
      <c r="O3557" s="12"/>
      <c r="P3557" s="12"/>
      <c r="Q3557" s="12"/>
      <c r="R3557" s="18" t="b">
        <v>0</v>
      </c>
      <c r="S3557" s="18" t="b">
        <v>0</v>
      </c>
      <c r="T3557" s="18" t="b">
        <v>0</v>
      </c>
      <c r="U3557" s="18" t="b">
        <v>0</v>
      </c>
    </row>
    <row r="3558" spans="1:21" ht="12.75">
      <c r="A3558" s="8"/>
      <c r="B3558" s="19"/>
      <c r="C3558" s="22"/>
      <c r="D3558" s="10"/>
      <c r="E3558" s="11"/>
      <c r="F3558" s="23"/>
      <c r="G3558" s="23"/>
      <c r="H3558" s="12"/>
      <c r="I3558" s="12"/>
      <c r="J3558" s="13"/>
      <c r="K3558" s="14"/>
      <c r="L3558" s="15"/>
      <c r="M3558" s="16"/>
      <c r="N3558" s="16"/>
      <c r="O3558" s="12"/>
      <c r="P3558" s="12"/>
      <c r="Q3558" s="12"/>
      <c r="R3558" s="18" t="b">
        <v>0</v>
      </c>
      <c r="S3558" s="18" t="b">
        <v>0</v>
      </c>
      <c r="T3558" s="18" t="b">
        <v>0</v>
      </c>
      <c r="U3558" s="18" t="b">
        <v>0</v>
      </c>
    </row>
    <row r="3559" spans="1:21" ht="12.75">
      <c r="A3559" s="8"/>
      <c r="B3559" s="19"/>
      <c r="C3559" s="22"/>
      <c r="D3559" s="10"/>
      <c r="E3559" s="11"/>
      <c r="F3559" s="23"/>
      <c r="G3559" s="23"/>
      <c r="H3559" s="12"/>
      <c r="I3559" s="12"/>
      <c r="J3559" s="13"/>
      <c r="K3559" s="14"/>
      <c r="L3559" s="15"/>
      <c r="M3559" s="16"/>
      <c r="N3559" s="16"/>
      <c r="O3559" s="12"/>
      <c r="P3559" s="12"/>
      <c r="Q3559" s="12"/>
      <c r="R3559" s="18" t="b">
        <v>0</v>
      </c>
      <c r="S3559" s="18" t="b">
        <v>0</v>
      </c>
      <c r="T3559" s="18" t="b">
        <v>0</v>
      </c>
      <c r="U3559" s="18" t="b">
        <v>0</v>
      </c>
    </row>
    <row r="3560" spans="1:21" ht="12.75">
      <c r="A3560" s="8"/>
      <c r="B3560" s="19"/>
      <c r="C3560" s="22"/>
      <c r="D3560" s="10"/>
      <c r="E3560" s="11"/>
      <c r="F3560" s="23"/>
      <c r="G3560" s="23"/>
      <c r="H3560" s="12"/>
      <c r="I3560" s="12"/>
      <c r="J3560" s="13"/>
      <c r="K3560" s="14"/>
      <c r="L3560" s="15"/>
      <c r="M3560" s="16"/>
      <c r="N3560" s="16"/>
      <c r="O3560" s="12"/>
      <c r="P3560" s="12"/>
      <c r="Q3560" s="12"/>
      <c r="R3560" s="18" t="b">
        <v>0</v>
      </c>
      <c r="S3560" s="18" t="b">
        <v>0</v>
      </c>
      <c r="T3560" s="18" t="b">
        <v>0</v>
      </c>
      <c r="U3560" s="18" t="b">
        <v>0</v>
      </c>
    </row>
    <row r="3561" spans="1:21" ht="12.75">
      <c r="A3561" s="8"/>
      <c r="B3561" s="19"/>
      <c r="C3561" s="22"/>
      <c r="D3561" s="10"/>
      <c r="E3561" s="11"/>
      <c r="F3561" s="23"/>
      <c r="G3561" s="23"/>
      <c r="H3561" s="12"/>
      <c r="I3561" s="12"/>
      <c r="J3561" s="13"/>
      <c r="K3561" s="14"/>
      <c r="L3561" s="15"/>
      <c r="M3561" s="16"/>
      <c r="N3561" s="16"/>
      <c r="O3561" s="12"/>
      <c r="P3561" s="12"/>
      <c r="Q3561" s="12"/>
      <c r="R3561" s="18" t="b">
        <v>0</v>
      </c>
      <c r="S3561" s="18" t="b">
        <v>0</v>
      </c>
      <c r="T3561" s="18" t="b">
        <v>0</v>
      </c>
      <c r="U3561" s="18" t="b">
        <v>0</v>
      </c>
    </row>
    <row r="3562" spans="1:21" ht="12.75">
      <c r="A3562" s="8"/>
      <c r="B3562" s="19"/>
      <c r="C3562" s="22"/>
      <c r="D3562" s="10"/>
      <c r="E3562" s="11"/>
      <c r="F3562" s="23"/>
      <c r="G3562" s="23"/>
      <c r="H3562" s="12"/>
      <c r="I3562" s="12"/>
      <c r="J3562" s="13"/>
      <c r="K3562" s="14"/>
      <c r="L3562" s="15"/>
      <c r="M3562" s="16"/>
      <c r="N3562" s="16"/>
      <c r="O3562" s="12"/>
      <c r="P3562" s="12"/>
      <c r="Q3562" s="12"/>
      <c r="R3562" s="18" t="b">
        <v>0</v>
      </c>
      <c r="S3562" s="18" t="b">
        <v>0</v>
      </c>
      <c r="T3562" s="18" t="b">
        <v>0</v>
      </c>
      <c r="U3562" s="18" t="b">
        <v>0</v>
      </c>
    </row>
    <row r="3563" spans="1:21" ht="12.75">
      <c r="A3563" s="8"/>
      <c r="B3563" s="19"/>
      <c r="C3563" s="22"/>
      <c r="D3563" s="10"/>
      <c r="E3563" s="11"/>
      <c r="F3563" s="23"/>
      <c r="G3563" s="23"/>
      <c r="H3563" s="12"/>
      <c r="I3563" s="12"/>
      <c r="J3563" s="13"/>
      <c r="K3563" s="14"/>
      <c r="L3563" s="15"/>
      <c r="M3563" s="16"/>
      <c r="N3563" s="16"/>
      <c r="O3563" s="12"/>
      <c r="P3563" s="12"/>
      <c r="Q3563" s="12"/>
      <c r="R3563" s="18" t="b">
        <v>0</v>
      </c>
      <c r="S3563" s="18" t="b">
        <v>0</v>
      </c>
      <c r="T3563" s="18" t="b">
        <v>0</v>
      </c>
      <c r="U3563" s="18" t="b">
        <v>0</v>
      </c>
    </row>
    <row r="3564" spans="1:21" ht="12.75">
      <c r="A3564" s="8"/>
      <c r="B3564" s="19"/>
      <c r="C3564" s="22"/>
      <c r="D3564" s="10"/>
      <c r="E3564" s="11"/>
      <c r="F3564" s="23"/>
      <c r="G3564" s="23"/>
      <c r="H3564" s="12"/>
      <c r="I3564" s="12"/>
      <c r="J3564" s="13"/>
      <c r="K3564" s="14"/>
      <c r="L3564" s="15"/>
      <c r="M3564" s="16"/>
      <c r="N3564" s="16"/>
      <c r="O3564" s="12"/>
      <c r="P3564" s="12"/>
      <c r="Q3564" s="12"/>
      <c r="R3564" s="18" t="b">
        <v>0</v>
      </c>
      <c r="S3564" s="18" t="b">
        <v>0</v>
      </c>
      <c r="T3564" s="18" t="b">
        <v>0</v>
      </c>
      <c r="U3564" s="18" t="b">
        <v>0</v>
      </c>
    </row>
    <row r="3565" spans="1:21" ht="12.75">
      <c r="A3565" s="8"/>
      <c r="B3565" s="19"/>
      <c r="C3565" s="22"/>
      <c r="D3565" s="10"/>
      <c r="E3565" s="11"/>
      <c r="F3565" s="23"/>
      <c r="G3565" s="23"/>
      <c r="H3565" s="12"/>
      <c r="I3565" s="12"/>
      <c r="J3565" s="13"/>
      <c r="K3565" s="14"/>
      <c r="L3565" s="15"/>
      <c r="M3565" s="16"/>
      <c r="N3565" s="16"/>
      <c r="O3565" s="12"/>
      <c r="P3565" s="12"/>
      <c r="Q3565" s="12"/>
      <c r="R3565" s="18" t="b">
        <v>0</v>
      </c>
      <c r="S3565" s="18" t="b">
        <v>0</v>
      </c>
      <c r="T3565" s="18" t="b">
        <v>0</v>
      </c>
      <c r="U3565" s="18" t="b">
        <v>0</v>
      </c>
    </row>
    <row r="3566" spans="1:21" ht="12.75">
      <c r="A3566" s="8"/>
      <c r="B3566" s="19"/>
      <c r="C3566" s="22"/>
      <c r="D3566" s="10"/>
      <c r="E3566" s="11"/>
      <c r="F3566" s="23"/>
      <c r="G3566" s="23"/>
      <c r="H3566" s="12"/>
      <c r="I3566" s="12"/>
      <c r="J3566" s="13"/>
      <c r="K3566" s="14"/>
      <c r="L3566" s="15"/>
      <c r="M3566" s="16"/>
      <c r="N3566" s="16"/>
      <c r="O3566" s="12"/>
      <c r="P3566" s="12"/>
      <c r="Q3566" s="12"/>
      <c r="R3566" s="18" t="b">
        <v>0</v>
      </c>
      <c r="S3566" s="18" t="b">
        <v>0</v>
      </c>
      <c r="T3566" s="18" t="b">
        <v>0</v>
      </c>
      <c r="U3566" s="18" t="b">
        <v>0</v>
      </c>
    </row>
    <row r="3567" spans="1:21" ht="12.75">
      <c r="A3567" s="8"/>
      <c r="B3567" s="19"/>
      <c r="C3567" s="22"/>
      <c r="D3567" s="10"/>
      <c r="E3567" s="11"/>
      <c r="F3567" s="23"/>
      <c r="G3567" s="23"/>
      <c r="H3567" s="12"/>
      <c r="I3567" s="12"/>
      <c r="J3567" s="13"/>
      <c r="K3567" s="14"/>
      <c r="L3567" s="15"/>
      <c r="M3567" s="16"/>
      <c r="N3567" s="16"/>
      <c r="O3567" s="12"/>
      <c r="P3567" s="12"/>
      <c r="Q3567" s="12"/>
      <c r="R3567" s="18" t="b">
        <v>0</v>
      </c>
      <c r="S3567" s="18" t="b">
        <v>0</v>
      </c>
      <c r="T3567" s="18" t="b">
        <v>0</v>
      </c>
      <c r="U3567" s="18" t="b">
        <v>0</v>
      </c>
    </row>
    <row r="3568" spans="1:21" ht="12.75">
      <c r="A3568" s="8"/>
      <c r="B3568" s="19"/>
      <c r="C3568" s="22"/>
      <c r="D3568" s="10"/>
      <c r="E3568" s="11"/>
      <c r="F3568" s="23"/>
      <c r="G3568" s="23"/>
      <c r="H3568" s="12"/>
      <c r="I3568" s="12"/>
      <c r="J3568" s="13"/>
      <c r="K3568" s="14"/>
      <c r="L3568" s="15"/>
      <c r="M3568" s="16"/>
      <c r="N3568" s="16"/>
      <c r="O3568" s="12"/>
      <c r="P3568" s="12"/>
      <c r="Q3568" s="12"/>
      <c r="R3568" s="18" t="b">
        <v>0</v>
      </c>
      <c r="S3568" s="18" t="b">
        <v>0</v>
      </c>
      <c r="T3568" s="18" t="b">
        <v>0</v>
      </c>
      <c r="U3568" s="18" t="b">
        <v>0</v>
      </c>
    </row>
    <row r="3569" spans="1:21" ht="12.75">
      <c r="A3569" s="8"/>
      <c r="B3569" s="19"/>
      <c r="C3569" s="22"/>
      <c r="D3569" s="10"/>
      <c r="E3569" s="11"/>
      <c r="F3569" s="23"/>
      <c r="G3569" s="23"/>
      <c r="H3569" s="12"/>
      <c r="I3569" s="12"/>
      <c r="J3569" s="13"/>
      <c r="K3569" s="14"/>
      <c r="L3569" s="15"/>
      <c r="M3569" s="16"/>
      <c r="N3569" s="16"/>
      <c r="O3569" s="12"/>
      <c r="P3569" s="12"/>
      <c r="Q3569" s="12"/>
      <c r="R3569" s="18" t="b">
        <v>0</v>
      </c>
      <c r="S3569" s="18" t="b">
        <v>0</v>
      </c>
      <c r="T3569" s="18" t="b">
        <v>0</v>
      </c>
      <c r="U3569" s="18" t="b">
        <v>0</v>
      </c>
    </row>
    <row r="3570" spans="1:21" ht="12.75">
      <c r="A3570" s="8"/>
      <c r="B3570" s="19"/>
      <c r="C3570" s="22"/>
      <c r="D3570" s="10"/>
      <c r="E3570" s="11"/>
      <c r="F3570" s="23"/>
      <c r="G3570" s="23"/>
      <c r="H3570" s="12"/>
      <c r="I3570" s="12"/>
      <c r="J3570" s="13"/>
      <c r="K3570" s="14"/>
      <c r="L3570" s="15"/>
      <c r="M3570" s="16"/>
      <c r="N3570" s="16"/>
      <c r="O3570" s="12"/>
      <c r="P3570" s="12"/>
      <c r="Q3570" s="12"/>
      <c r="R3570" s="18" t="b">
        <v>0</v>
      </c>
      <c r="S3570" s="18" t="b">
        <v>0</v>
      </c>
      <c r="T3570" s="18" t="b">
        <v>0</v>
      </c>
      <c r="U3570" s="18" t="b">
        <v>0</v>
      </c>
    </row>
    <row r="3571" spans="1:21" ht="12.75">
      <c r="A3571" s="8"/>
      <c r="B3571" s="19"/>
      <c r="C3571" s="22"/>
      <c r="D3571" s="10"/>
      <c r="E3571" s="11"/>
      <c r="F3571" s="23"/>
      <c r="G3571" s="23"/>
      <c r="H3571" s="12"/>
      <c r="I3571" s="12"/>
      <c r="J3571" s="13"/>
      <c r="K3571" s="14"/>
      <c r="L3571" s="15"/>
      <c r="M3571" s="16"/>
      <c r="N3571" s="16"/>
      <c r="O3571" s="12"/>
      <c r="P3571" s="12"/>
      <c r="Q3571" s="12"/>
      <c r="R3571" s="18" t="b">
        <v>0</v>
      </c>
      <c r="S3571" s="18" t="b">
        <v>0</v>
      </c>
      <c r="T3571" s="18" t="b">
        <v>0</v>
      </c>
      <c r="U3571" s="18" t="b">
        <v>0</v>
      </c>
    </row>
    <row r="3572" spans="1:21" ht="12.75">
      <c r="A3572" s="8"/>
      <c r="B3572" s="19"/>
      <c r="C3572" s="22"/>
      <c r="D3572" s="10"/>
      <c r="E3572" s="11"/>
      <c r="F3572" s="23"/>
      <c r="G3572" s="23"/>
      <c r="H3572" s="12"/>
      <c r="I3572" s="12"/>
      <c r="J3572" s="13"/>
      <c r="K3572" s="14"/>
      <c r="L3572" s="15"/>
      <c r="M3572" s="16"/>
      <c r="N3572" s="16"/>
      <c r="O3572" s="12"/>
      <c r="P3572" s="12"/>
      <c r="Q3572" s="12"/>
      <c r="R3572" s="18" t="b">
        <v>0</v>
      </c>
      <c r="S3572" s="18" t="b">
        <v>0</v>
      </c>
      <c r="T3572" s="18" t="b">
        <v>0</v>
      </c>
      <c r="U3572" s="18" t="b">
        <v>0</v>
      </c>
    </row>
    <row r="3573" spans="1:21" ht="12.75">
      <c r="A3573" s="8"/>
      <c r="B3573" s="19"/>
      <c r="C3573" s="22"/>
      <c r="D3573" s="10"/>
      <c r="E3573" s="11"/>
      <c r="F3573" s="23"/>
      <c r="G3573" s="23"/>
      <c r="H3573" s="12"/>
      <c r="I3573" s="12"/>
      <c r="J3573" s="13"/>
      <c r="K3573" s="14"/>
      <c r="L3573" s="15"/>
      <c r="M3573" s="16"/>
      <c r="N3573" s="16"/>
      <c r="O3573" s="12"/>
      <c r="P3573" s="12"/>
      <c r="Q3573" s="12"/>
      <c r="R3573" s="18" t="b">
        <v>0</v>
      </c>
      <c r="S3573" s="18" t="b">
        <v>0</v>
      </c>
      <c r="T3573" s="18" t="b">
        <v>0</v>
      </c>
      <c r="U3573" s="18" t="b">
        <v>0</v>
      </c>
    </row>
    <row r="3574" spans="1:21" ht="12.75">
      <c r="A3574" s="8"/>
      <c r="B3574" s="19"/>
      <c r="C3574" s="22"/>
      <c r="D3574" s="10"/>
      <c r="E3574" s="11"/>
      <c r="F3574" s="23"/>
      <c r="G3574" s="23"/>
      <c r="H3574" s="12"/>
      <c r="I3574" s="12"/>
      <c r="J3574" s="13"/>
      <c r="K3574" s="14"/>
      <c r="L3574" s="15"/>
      <c r="M3574" s="16"/>
      <c r="N3574" s="16"/>
      <c r="O3574" s="12"/>
      <c r="P3574" s="12"/>
      <c r="Q3574" s="12"/>
      <c r="R3574" s="18" t="b">
        <v>0</v>
      </c>
      <c r="S3574" s="18" t="b">
        <v>0</v>
      </c>
      <c r="T3574" s="18" t="b">
        <v>0</v>
      </c>
      <c r="U3574" s="18" t="b">
        <v>0</v>
      </c>
    </row>
    <row r="3575" spans="1:21" ht="12.75">
      <c r="A3575" s="8"/>
      <c r="B3575" s="19"/>
      <c r="C3575" s="22"/>
      <c r="D3575" s="10"/>
      <c r="E3575" s="11"/>
      <c r="F3575" s="23"/>
      <c r="G3575" s="23"/>
      <c r="H3575" s="12"/>
      <c r="I3575" s="12"/>
      <c r="J3575" s="13"/>
      <c r="K3575" s="14"/>
      <c r="L3575" s="15"/>
      <c r="M3575" s="16"/>
      <c r="N3575" s="16"/>
      <c r="O3575" s="12"/>
      <c r="P3575" s="12"/>
      <c r="Q3575" s="12"/>
      <c r="R3575" s="18" t="b">
        <v>0</v>
      </c>
      <c r="S3575" s="18" t="b">
        <v>0</v>
      </c>
      <c r="T3575" s="18" t="b">
        <v>0</v>
      </c>
      <c r="U3575" s="18" t="b">
        <v>0</v>
      </c>
    </row>
    <row r="3576" spans="1:21" ht="12.75">
      <c r="A3576" s="8"/>
      <c r="B3576" s="19"/>
      <c r="C3576" s="22"/>
      <c r="D3576" s="10"/>
      <c r="E3576" s="11"/>
      <c r="F3576" s="23"/>
      <c r="G3576" s="23"/>
      <c r="H3576" s="12"/>
      <c r="I3576" s="12"/>
      <c r="J3576" s="13"/>
      <c r="K3576" s="14"/>
      <c r="L3576" s="15"/>
      <c r="M3576" s="16"/>
      <c r="N3576" s="16"/>
      <c r="O3576" s="12"/>
      <c r="P3576" s="12"/>
      <c r="Q3576" s="12"/>
      <c r="R3576" s="18" t="b">
        <v>0</v>
      </c>
      <c r="S3576" s="18" t="b">
        <v>0</v>
      </c>
      <c r="T3576" s="18" t="b">
        <v>0</v>
      </c>
      <c r="U3576" s="18" t="b">
        <v>0</v>
      </c>
    </row>
    <row r="3577" spans="1:21" ht="12.75">
      <c r="A3577" s="8"/>
      <c r="B3577" s="19"/>
      <c r="C3577" s="22"/>
      <c r="D3577" s="10"/>
      <c r="E3577" s="11"/>
      <c r="F3577" s="23"/>
      <c r="G3577" s="23"/>
      <c r="H3577" s="12"/>
      <c r="I3577" s="12"/>
      <c r="J3577" s="13"/>
      <c r="K3577" s="14"/>
      <c r="L3577" s="15"/>
      <c r="M3577" s="16"/>
      <c r="N3577" s="16"/>
      <c r="O3577" s="12"/>
      <c r="P3577" s="12"/>
      <c r="Q3577" s="12"/>
      <c r="R3577" s="18" t="b">
        <v>0</v>
      </c>
      <c r="S3577" s="18" t="b">
        <v>0</v>
      </c>
      <c r="T3577" s="18" t="b">
        <v>0</v>
      </c>
      <c r="U3577" s="18" t="b">
        <v>0</v>
      </c>
    </row>
    <row r="3578" spans="1:21" ht="12.75">
      <c r="A3578" s="8"/>
      <c r="B3578" s="19"/>
      <c r="C3578" s="22"/>
      <c r="D3578" s="10"/>
      <c r="E3578" s="11"/>
      <c r="F3578" s="23"/>
      <c r="G3578" s="23"/>
      <c r="H3578" s="12"/>
      <c r="I3578" s="12"/>
      <c r="J3578" s="13"/>
      <c r="K3578" s="14"/>
      <c r="L3578" s="15"/>
      <c r="M3578" s="16"/>
      <c r="N3578" s="16"/>
      <c r="O3578" s="12"/>
      <c r="P3578" s="12"/>
      <c r="Q3578" s="12"/>
      <c r="R3578" s="18" t="b">
        <v>0</v>
      </c>
      <c r="S3578" s="18" t="b">
        <v>0</v>
      </c>
      <c r="T3578" s="18" t="b">
        <v>0</v>
      </c>
      <c r="U3578" s="18" t="b">
        <v>0</v>
      </c>
    </row>
    <row r="3579" spans="1:21" ht="12.75">
      <c r="A3579" s="8"/>
      <c r="B3579" s="19"/>
      <c r="C3579" s="22"/>
      <c r="D3579" s="10"/>
      <c r="E3579" s="11"/>
      <c r="F3579" s="23"/>
      <c r="G3579" s="23"/>
      <c r="H3579" s="12"/>
      <c r="I3579" s="12"/>
      <c r="J3579" s="13"/>
      <c r="K3579" s="14"/>
      <c r="L3579" s="15"/>
      <c r="M3579" s="16"/>
      <c r="N3579" s="16"/>
      <c r="O3579" s="12"/>
      <c r="P3579" s="12"/>
      <c r="Q3579" s="12"/>
      <c r="R3579" s="18" t="b">
        <v>0</v>
      </c>
      <c r="S3579" s="18" t="b">
        <v>0</v>
      </c>
      <c r="T3579" s="18" t="b">
        <v>0</v>
      </c>
      <c r="U3579" s="18" t="b">
        <v>0</v>
      </c>
    </row>
    <row r="3580" spans="1:21" ht="12.75">
      <c r="A3580" s="8"/>
      <c r="B3580" s="19"/>
      <c r="C3580" s="22"/>
      <c r="D3580" s="10"/>
      <c r="E3580" s="11"/>
      <c r="F3580" s="23"/>
      <c r="G3580" s="23"/>
      <c r="H3580" s="12"/>
      <c r="I3580" s="12"/>
      <c r="J3580" s="13"/>
      <c r="K3580" s="14"/>
      <c r="L3580" s="15"/>
      <c r="M3580" s="16"/>
      <c r="N3580" s="16"/>
      <c r="O3580" s="12"/>
      <c r="P3580" s="12"/>
      <c r="Q3580" s="12"/>
      <c r="R3580" s="18" t="b">
        <v>0</v>
      </c>
      <c r="S3580" s="18" t="b">
        <v>0</v>
      </c>
      <c r="T3580" s="18" t="b">
        <v>0</v>
      </c>
      <c r="U3580" s="18" t="b">
        <v>0</v>
      </c>
    </row>
    <row r="3581" spans="1:21" ht="12.75">
      <c r="A3581" s="8"/>
      <c r="B3581" s="19"/>
      <c r="C3581" s="22"/>
      <c r="D3581" s="10"/>
      <c r="E3581" s="11"/>
      <c r="F3581" s="23"/>
      <c r="G3581" s="23"/>
      <c r="H3581" s="12"/>
      <c r="I3581" s="12"/>
      <c r="J3581" s="13"/>
      <c r="K3581" s="14"/>
      <c r="L3581" s="15"/>
      <c r="M3581" s="16"/>
      <c r="N3581" s="16"/>
      <c r="O3581" s="12"/>
      <c r="P3581" s="12"/>
      <c r="Q3581" s="12"/>
      <c r="R3581" s="18" t="b">
        <v>0</v>
      </c>
      <c r="S3581" s="18" t="b">
        <v>0</v>
      </c>
      <c r="T3581" s="18" t="b">
        <v>0</v>
      </c>
      <c r="U3581" s="18" t="b">
        <v>0</v>
      </c>
    </row>
    <row r="3582" spans="1:21" ht="12.75">
      <c r="A3582" s="8"/>
      <c r="B3582" s="19"/>
      <c r="C3582" s="22"/>
      <c r="D3582" s="10"/>
      <c r="E3582" s="11"/>
      <c r="F3582" s="23"/>
      <c r="G3582" s="23"/>
      <c r="H3582" s="12"/>
      <c r="I3582" s="12"/>
      <c r="J3582" s="13"/>
      <c r="K3582" s="14"/>
      <c r="L3582" s="15"/>
      <c r="M3582" s="16"/>
      <c r="N3582" s="16"/>
      <c r="O3582" s="12"/>
      <c r="P3582" s="12"/>
      <c r="Q3582" s="12"/>
      <c r="R3582" s="18" t="b">
        <v>0</v>
      </c>
      <c r="S3582" s="18" t="b">
        <v>0</v>
      </c>
      <c r="T3582" s="18" t="b">
        <v>0</v>
      </c>
      <c r="U3582" s="18" t="b">
        <v>0</v>
      </c>
    </row>
    <row r="3583" spans="1:21" ht="12.75">
      <c r="A3583" s="8"/>
      <c r="B3583" s="19"/>
      <c r="C3583" s="22"/>
      <c r="D3583" s="10"/>
      <c r="E3583" s="11"/>
      <c r="F3583" s="23"/>
      <c r="G3583" s="23"/>
      <c r="H3583" s="12"/>
      <c r="I3583" s="12"/>
      <c r="J3583" s="13"/>
      <c r="K3583" s="14"/>
      <c r="L3583" s="15"/>
      <c r="M3583" s="16"/>
      <c r="N3583" s="16"/>
      <c r="O3583" s="12"/>
      <c r="P3583" s="12"/>
      <c r="Q3583" s="12"/>
      <c r="R3583" s="18" t="b">
        <v>0</v>
      </c>
      <c r="S3583" s="18" t="b">
        <v>0</v>
      </c>
      <c r="T3583" s="18" t="b">
        <v>0</v>
      </c>
      <c r="U3583" s="18" t="b">
        <v>0</v>
      </c>
    </row>
    <row r="3584" spans="1:21" ht="12.75">
      <c r="A3584" s="8"/>
      <c r="B3584" s="19"/>
      <c r="C3584" s="22"/>
      <c r="D3584" s="10"/>
      <c r="E3584" s="11"/>
      <c r="F3584" s="23"/>
      <c r="G3584" s="23"/>
      <c r="H3584" s="12"/>
      <c r="I3584" s="12"/>
      <c r="J3584" s="13"/>
      <c r="K3584" s="14"/>
      <c r="L3584" s="15"/>
      <c r="M3584" s="16"/>
      <c r="N3584" s="16"/>
      <c r="O3584" s="12"/>
      <c r="P3584" s="12"/>
      <c r="Q3584" s="12"/>
      <c r="R3584" s="18" t="b">
        <v>0</v>
      </c>
      <c r="S3584" s="18" t="b">
        <v>0</v>
      </c>
      <c r="T3584" s="18" t="b">
        <v>0</v>
      </c>
      <c r="U3584" s="18" t="b">
        <v>0</v>
      </c>
    </row>
    <row r="3585" spans="1:21" ht="12.75">
      <c r="A3585" s="8"/>
      <c r="B3585" s="19"/>
      <c r="C3585" s="22"/>
      <c r="D3585" s="10"/>
      <c r="E3585" s="11"/>
      <c r="F3585" s="23"/>
      <c r="G3585" s="23"/>
      <c r="H3585" s="12"/>
      <c r="I3585" s="12"/>
      <c r="J3585" s="13"/>
      <c r="K3585" s="14"/>
      <c r="L3585" s="15"/>
      <c r="M3585" s="16"/>
      <c r="N3585" s="16"/>
      <c r="O3585" s="12"/>
      <c r="P3585" s="12"/>
      <c r="Q3585" s="12"/>
      <c r="R3585" s="18" t="b">
        <v>0</v>
      </c>
      <c r="S3585" s="18" t="b">
        <v>0</v>
      </c>
      <c r="T3585" s="18" t="b">
        <v>0</v>
      </c>
      <c r="U3585" s="18" t="b">
        <v>0</v>
      </c>
    </row>
    <row r="3586" spans="1:21" ht="12.75">
      <c r="A3586" s="8"/>
      <c r="B3586" s="19"/>
      <c r="C3586" s="22"/>
      <c r="D3586" s="10"/>
      <c r="E3586" s="11"/>
      <c r="F3586" s="23"/>
      <c r="G3586" s="23"/>
      <c r="H3586" s="12"/>
      <c r="I3586" s="12"/>
      <c r="J3586" s="13"/>
      <c r="K3586" s="14"/>
      <c r="L3586" s="15"/>
      <c r="M3586" s="16"/>
      <c r="N3586" s="16"/>
      <c r="O3586" s="12"/>
      <c r="P3586" s="12"/>
      <c r="Q3586" s="12"/>
      <c r="R3586" s="18" t="b">
        <v>0</v>
      </c>
      <c r="S3586" s="18" t="b">
        <v>0</v>
      </c>
      <c r="T3586" s="18" t="b">
        <v>0</v>
      </c>
      <c r="U3586" s="18" t="b">
        <v>0</v>
      </c>
    </row>
    <row r="3587" spans="1:21" ht="12.75">
      <c r="A3587" s="8"/>
      <c r="B3587" s="19"/>
      <c r="C3587" s="22"/>
      <c r="D3587" s="10"/>
      <c r="E3587" s="11"/>
      <c r="F3587" s="23"/>
      <c r="G3587" s="23"/>
      <c r="H3587" s="12"/>
      <c r="I3587" s="12"/>
      <c r="J3587" s="13"/>
      <c r="K3587" s="14"/>
      <c r="L3587" s="15"/>
      <c r="M3587" s="16"/>
      <c r="N3587" s="16"/>
      <c r="O3587" s="12"/>
      <c r="P3587" s="12"/>
      <c r="Q3587" s="12"/>
      <c r="R3587" s="18" t="b">
        <v>0</v>
      </c>
      <c r="S3587" s="18" t="b">
        <v>0</v>
      </c>
      <c r="T3587" s="18" t="b">
        <v>0</v>
      </c>
      <c r="U3587" s="18" t="b">
        <v>0</v>
      </c>
    </row>
    <row r="3588" spans="1:21" ht="12.75">
      <c r="A3588" s="8"/>
      <c r="B3588" s="19"/>
      <c r="C3588" s="22"/>
      <c r="D3588" s="10"/>
      <c r="E3588" s="11"/>
      <c r="F3588" s="23"/>
      <c r="G3588" s="23"/>
      <c r="H3588" s="12"/>
      <c r="I3588" s="12"/>
      <c r="J3588" s="13"/>
      <c r="K3588" s="14"/>
      <c r="L3588" s="15"/>
      <c r="M3588" s="16"/>
      <c r="N3588" s="16"/>
      <c r="O3588" s="12"/>
      <c r="P3588" s="12"/>
      <c r="Q3588" s="12"/>
      <c r="R3588" s="18" t="b">
        <v>0</v>
      </c>
      <c r="S3588" s="18" t="b">
        <v>0</v>
      </c>
      <c r="T3588" s="18" t="b">
        <v>0</v>
      </c>
      <c r="U3588" s="18" t="b">
        <v>0</v>
      </c>
    </row>
    <row r="3589" spans="1:21" ht="12.75">
      <c r="A3589" s="8"/>
      <c r="B3589" s="19"/>
      <c r="C3589" s="22"/>
      <c r="D3589" s="10"/>
      <c r="E3589" s="11"/>
      <c r="F3589" s="23"/>
      <c r="G3589" s="23"/>
      <c r="H3589" s="12"/>
      <c r="I3589" s="12"/>
      <c r="J3589" s="13"/>
      <c r="K3589" s="14"/>
      <c r="L3589" s="15"/>
      <c r="M3589" s="16"/>
      <c r="N3589" s="16"/>
      <c r="O3589" s="12"/>
      <c r="P3589" s="12"/>
      <c r="Q3589" s="12"/>
      <c r="R3589" s="18" t="b">
        <v>0</v>
      </c>
      <c r="S3589" s="18" t="b">
        <v>0</v>
      </c>
      <c r="T3589" s="18" t="b">
        <v>0</v>
      </c>
      <c r="U3589" s="18" t="b">
        <v>0</v>
      </c>
    </row>
    <row r="3590" spans="1:21" ht="12.75">
      <c r="A3590" s="8"/>
      <c r="B3590" s="19"/>
      <c r="C3590" s="22"/>
      <c r="D3590" s="10"/>
      <c r="E3590" s="11"/>
      <c r="F3590" s="23"/>
      <c r="G3590" s="23"/>
      <c r="H3590" s="12"/>
      <c r="I3590" s="12"/>
      <c r="J3590" s="13"/>
      <c r="K3590" s="14"/>
      <c r="L3590" s="15"/>
      <c r="M3590" s="16"/>
      <c r="N3590" s="16"/>
      <c r="O3590" s="12"/>
      <c r="P3590" s="12"/>
      <c r="Q3590" s="12"/>
      <c r="R3590" s="18" t="b">
        <v>0</v>
      </c>
      <c r="S3590" s="18" t="b">
        <v>0</v>
      </c>
      <c r="T3590" s="18" t="b">
        <v>0</v>
      </c>
      <c r="U3590" s="18" t="b">
        <v>0</v>
      </c>
    </row>
    <row r="3591" spans="1:21" ht="12.75">
      <c r="A3591" s="8"/>
      <c r="B3591" s="19"/>
      <c r="C3591" s="22"/>
      <c r="D3591" s="10"/>
      <c r="E3591" s="11"/>
      <c r="F3591" s="23"/>
      <c r="G3591" s="23"/>
      <c r="H3591" s="12"/>
      <c r="I3591" s="12"/>
      <c r="J3591" s="13"/>
      <c r="K3591" s="14"/>
      <c r="L3591" s="15"/>
      <c r="M3591" s="16"/>
      <c r="N3591" s="16"/>
      <c r="O3591" s="12"/>
      <c r="P3591" s="12"/>
      <c r="Q3591" s="12"/>
      <c r="R3591" s="18" t="b">
        <v>0</v>
      </c>
      <c r="S3591" s="18" t="b">
        <v>0</v>
      </c>
      <c r="T3591" s="18" t="b">
        <v>0</v>
      </c>
      <c r="U3591" s="18" t="b">
        <v>0</v>
      </c>
    </row>
    <row r="3592" spans="1:21" ht="12.75">
      <c r="A3592" s="8"/>
      <c r="B3592" s="19"/>
      <c r="C3592" s="22"/>
      <c r="D3592" s="10"/>
      <c r="E3592" s="11"/>
      <c r="F3592" s="23"/>
      <c r="G3592" s="23"/>
      <c r="H3592" s="12"/>
      <c r="I3592" s="12"/>
      <c r="J3592" s="13"/>
      <c r="K3592" s="14"/>
      <c r="L3592" s="15"/>
      <c r="M3592" s="16"/>
      <c r="N3592" s="16"/>
      <c r="O3592" s="12"/>
      <c r="P3592" s="12"/>
      <c r="Q3592" s="12"/>
      <c r="R3592" s="18" t="b">
        <v>0</v>
      </c>
      <c r="S3592" s="18" t="b">
        <v>0</v>
      </c>
      <c r="T3592" s="18" t="b">
        <v>0</v>
      </c>
      <c r="U3592" s="18" t="b">
        <v>0</v>
      </c>
    </row>
    <row r="3593" spans="1:21" ht="12.75">
      <c r="A3593" s="8"/>
      <c r="B3593" s="19"/>
      <c r="C3593" s="22"/>
      <c r="D3593" s="10"/>
      <c r="E3593" s="11"/>
      <c r="F3593" s="23"/>
      <c r="G3593" s="23"/>
      <c r="H3593" s="12"/>
      <c r="I3593" s="12"/>
      <c r="J3593" s="13"/>
      <c r="K3593" s="14"/>
      <c r="L3593" s="15"/>
      <c r="M3593" s="16"/>
      <c r="N3593" s="16"/>
      <c r="O3593" s="12"/>
      <c r="P3593" s="12"/>
      <c r="Q3593" s="12"/>
      <c r="R3593" s="18" t="b">
        <v>0</v>
      </c>
      <c r="S3593" s="18" t="b">
        <v>0</v>
      </c>
      <c r="T3593" s="18" t="b">
        <v>0</v>
      </c>
      <c r="U3593" s="18" t="b">
        <v>0</v>
      </c>
    </row>
    <row r="3594" spans="1:21" ht="12.75">
      <c r="A3594" s="8"/>
      <c r="B3594" s="19"/>
      <c r="C3594" s="22"/>
      <c r="D3594" s="10"/>
      <c r="E3594" s="11"/>
      <c r="F3594" s="23"/>
      <c r="G3594" s="23"/>
      <c r="H3594" s="12"/>
      <c r="I3594" s="12"/>
      <c r="J3594" s="13"/>
      <c r="K3594" s="14"/>
      <c r="L3594" s="15"/>
      <c r="M3594" s="16"/>
      <c r="N3594" s="16"/>
      <c r="O3594" s="12"/>
      <c r="P3594" s="12"/>
      <c r="Q3594" s="12"/>
      <c r="R3594" s="18" t="b">
        <v>0</v>
      </c>
      <c r="S3594" s="18" t="b">
        <v>0</v>
      </c>
      <c r="T3594" s="18" t="b">
        <v>0</v>
      </c>
      <c r="U3594" s="18" t="b">
        <v>0</v>
      </c>
    </row>
    <row r="3595" spans="1:21" ht="12.75">
      <c r="A3595" s="8"/>
      <c r="B3595" s="19"/>
      <c r="C3595" s="22"/>
      <c r="D3595" s="10"/>
      <c r="E3595" s="11"/>
      <c r="F3595" s="23"/>
      <c r="G3595" s="23"/>
      <c r="H3595" s="12"/>
      <c r="I3595" s="12"/>
      <c r="J3595" s="13"/>
      <c r="K3595" s="14"/>
      <c r="L3595" s="15"/>
      <c r="M3595" s="16"/>
      <c r="N3595" s="16"/>
      <c r="O3595" s="12"/>
      <c r="P3595" s="12"/>
      <c r="Q3595" s="12"/>
      <c r="R3595" s="18" t="b">
        <v>0</v>
      </c>
      <c r="S3595" s="18" t="b">
        <v>0</v>
      </c>
      <c r="T3595" s="18" t="b">
        <v>0</v>
      </c>
      <c r="U3595" s="18" t="b">
        <v>0</v>
      </c>
    </row>
    <row r="3596" spans="1:21" ht="12.75">
      <c r="A3596" s="8"/>
      <c r="B3596" s="19"/>
      <c r="C3596" s="22"/>
      <c r="D3596" s="10"/>
      <c r="E3596" s="11"/>
      <c r="F3596" s="23"/>
      <c r="G3596" s="23"/>
      <c r="H3596" s="12"/>
      <c r="I3596" s="12"/>
      <c r="J3596" s="13"/>
      <c r="K3596" s="14"/>
      <c r="L3596" s="15"/>
      <c r="M3596" s="16"/>
      <c r="N3596" s="16"/>
      <c r="O3596" s="12"/>
      <c r="P3596" s="12"/>
      <c r="Q3596" s="12"/>
      <c r="R3596" s="18" t="b">
        <v>0</v>
      </c>
      <c r="S3596" s="18" t="b">
        <v>0</v>
      </c>
      <c r="T3596" s="18" t="b">
        <v>0</v>
      </c>
      <c r="U3596" s="18" t="b">
        <v>0</v>
      </c>
    </row>
    <row r="3597" spans="1:21" ht="12.75">
      <c r="A3597" s="8"/>
      <c r="B3597" s="19"/>
      <c r="C3597" s="22"/>
      <c r="D3597" s="10"/>
      <c r="E3597" s="11"/>
      <c r="F3597" s="23"/>
      <c r="G3597" s="23"/>
      <c r="H3597" s="12"/>
      <c r="I3597" s="12"/>
      <c r="J3597" s="13"/>
      <c r="K3597" s="14"/>
      <c r="L3597" s="15"/>
      <c r="M3597" s="16"/>
      <c r="N3597" s="16"/>
      <c r="O3597" s="12"/>
      <c r="P3597" s="12"/>
      <c r="Q3597" s="12"/>
      <c r="R3597" s="18" t="b">
        <v>0</v>
      </c>
      <c r="S3597" s="18" t="b">
        <v>0</v>
      </c>
      <c r="T3597" s="18" t="b">
        <v>0</v>
      </c>
      <c r="U3597" s="18" t="b">
        <v>0</v>
      </c>
    </row>
    <row r="3598" spans="1:21" ht="12.75">
      <c r="A3598" s="8"/>
      <c r="B3598" s="19"/>
      <c r="C3598" s="22"/>
      <c r="D3598" s="10"/>
      <c r="E3598" s="11"/>
      <c r="F3598" s="23"/>
      <c r="G3598" s="23"/>
      <c r="H3598" s="12"/>
      <c r="I3598" s="12"/>
      <c r="J3598" s="13"/>
      <c r="K3598" s="14"/>
      <c r="L3598" s="15"/>
      <c r="M3598" s="16"/>
      <c r="N3598" s="16"/>
      <c r="O3598" s="12"/>
      <c r="P3598" s="12"/>
      <c r="Q3598" s="12"/>
      <c r="R3598" s="18" t="b">
        <v>0</v>
      </c>
      <c r="S3598" s="18" t="b">
        <v>0</v>
      </c>
      <c r="T3598" s="18" t="b">
        <v>0</v>
      </c>
      <c r="U3598" s="18" t="b">
        <v>0</v>
      </c>
    </row>
    <row r="3599" spans="1:21" ht="12.75">
      <c r="A3599" s="8"/>
      <c r="B3599" s="19"/>
      <c r="C3599" s="22"/>
      <c r="D3599" s="10"/>
      <c r="E3599" s="11"/>
      <c r="F3599" s="23"/>
      <c r="G3599" s="23"/>
      <c r="H3599" s="12"/>
      <c r="I3599" s="12"/>
      <c r="J3599" s="13"/>
      <c r="K3599" s="14"/>
      <c r="L3599" s="15"/>
      <c r="M3599" s="16"/>
      <c r="N3599" s="16"/>
      <c r="O3599" s="12"/>
      <c r="P3599" s="12"/>
      <c r="Q3599" s="12"/>
      <c r="R3599" s="18" t="b">
        <v>0</v>
      </c>
      <c r="S3599" s="18" t="b">
        <v>0</v>
      </c>
      <c r="T3599" s="18" t="b">
        <v>0</v>
      </c>
      <c r="U3599" s="18" t="b">
        <v>0</v>
      </c>
    </row>
    <row r="3600" spans="1:21" ht="12.75">
      <c r="A3600" s="8"/>
      <c r="B3600" s="19"/>
      <c r="C3600" s="22"/>
      <c r="D3600" s="10"/>
      <c r="E3600" s="11"/>
      <c r="F3600" s="23"/>
      <c r="G3600" s="23"/>
      <c r="H3600" s="12"/>
      <c r="I3600" s="12"/>
      <c r="J3600" s="13"/>
      <c r="K3600" s="14"/>
      <c r="L3600" s="15"/>
      <c r="M3600" s="16"/>
      <c r="N3600" s="16"/>
      <c r="O3600" s="12"/>
      <c r="P3600" s="12"/>
      <c r="Q3600" s="12"/>
      <c r="R3600" s="18" t="b">
        <v>0</v>
      </c>
      <c r="S3600" s="18" t="b">
        <v>0</v>
      </c>
      <c r="T3600" s="18" t="b">
        <v>0</v>
      </c>
      <c r="U3600" s="18" t="b">
        <v>0</v>
      </c>
    </row>
    <row r="3601" spans="1:21" ht="12.75">
      <c r="A3601" s="8"/>
      <c r="B3601" s="19"/>
      <c r="C3601" s="22"/>
      <c r="D3601" s="10"/>
      <c r="E3601" s="11"/>
      <c r="F3601" s="23"/>
      <c r="G3601" s="23"/>
      <c r="H3601" s="12"/>
      <c r="I3601" s="12"/>
      <c r="J3601" s="13"/>
      <c r="K3601" s="14"/>
      <c r="L3601" s="15"/>
      <c r="M3601" s="16"/>
      <c r="N3601" s="16"/>
      <c r="O3601" s="12"/>
      <c r="P3601" s="12"/>
      <c r="Q3601" s="12"/>
      <c r="R3601" s="18" t="b">
        <v>0</v>
      </c>
      <c r="S3601" s="18" t="b">
        <v>0</v>
      </c>
      <c r="T3601" s="18" t="b">
        <v>0</v>
      </c>
      <c r="U3601" s="18" t="b">
        <v>0</v>
      </c>
    </row>
    <row r="3602" spans="1:21" ht="12.75">
      <c r="A3602" s="8"/>
      <c r="B3602" s="19"/>
      <c r="C3602" s="22"/>
      <c r="D3602" s="10"/>
      <c r="E3602" s="11"/>
      <c r="F3602" s="23"/>
      <c r="G3602" s="23"/>
      <c r="H3602" s="12"/>
      <c r="I3602" s="12"/>
      <c r="J3602" s="13"/>
      <c r="K3602" s="14"/>
      <c r="L3602" s="15"/>
      <c r="M3602" s="16"/>
      <c r="N3602" s="16"/>
      <c r="O3602" s="12"/>
      <c r="P3602" s="12"/>
      <c r="Q3602" s="12"/>
      <c r="R3602" s="18" t="b">
        <v>0</v>
      </c>
      <c r="S3602" s="18" t="b">
        <v>0</v>
      </c>
      <c r="T3602" s="18" t="b">
        <v>0</v>
      </c>
      <c r="U3602" s="18" t="b">
        <v>0</v>
      </c>
    </row>
    <row r="3603" spans="1:21" ht="12.75">
      <c r="A3603" s="8"/>
      <c r="B3603" s="19"/>
      <c r="C3603" s="22"/>
      <c r="D3603" s="10"/>
      <c r="E3603" s="11"/>
      <c r="F3603" s="23"/>
      <c r="G3603" s="23"/>
      <c r="H3603" s="12"/>
      <c r="I3603" s="12"/>
      <c r="J3603" s="13"/>
      <c r="K3603" s="14"/>
      <c r="L3603" s="15"/>
      <c r="M3603" s="16"/>
      <c r="N3603" s="16"/>
      <c r="O3603" s="12"/>
      <c r="P3603" s="12"/>
      <c r="Q3603" s="12"/>
      <c r="R3603" s="18" t="b">
        <v>0</v>
      </c>
      <c r="S3603" s="18" t="b">
        <v>0</v>
      </c>
      <c r="T3603" s="18" t="b">
        <v>0</v>
      </c>
      <c r="U3603" s="18" t="b">
        <v>0</v>
      </c>
    </row>
    <row r="3604" spans="1:21" ht="12.75">
      <c r="A3604" s="8"/>
      <c r="B3604" s="19"/>
      <c r="C3604" s="22"/>
      <c r="D3604" s="10"/>
      <c r="E3604" s="11"/>
      <c r="F3604" s="23"/>
      <c r="G3604" s="23"/>
      <c r="H3604" s="12"/>
      <c r="I3604" s="12"/>
      <c r="J3604" s="13"/>
      <c r="K3604" s="14"/>
      <c r="L3604" s="15"/>
      <c r="M3604" s="16"/>
      <c r="N3604" s="16"/>
      <c r="O3604" s="12"/>
      <c r="P3604" s="12"/>
      <c r="Q3604" s="12"/>
      <c r="R3604" s="18" t="b">
        <v>0</v>
      </c>
      <c r="S3604" s="18" t="b">
        <v>0</v>
      </c>
      <c r="T3604" s="18" t="b">
        <v>0</v>
      </c>
      <c r="U3604" s="18" t="b">
        <v>0</v>
      </c>
    </row>
    <row r="3605" spans="1:21" ht="12.75">
      <c r="A3605" s="8"/>
      <c r="B3605" s="19"/>
      <c r="C3605" s="22"/>
      <c r="D3605" s="10"/>
      <c r="E3605" s="11"/>
      <c r="F3605" s="23"/>
      <c r="G3605" s="23"/>
      <c r="H3605" s="12"/>
      <c r="I3605" s="12"/>
      <c r="J3605" s="13"/>
      <c r="K3605" s="14"/>
      <c r="L3605" s="15"/>
      <c r="M3605" s="16"/>
      <c r="N3605" s="16"/>
      <c r="O3605" s="12"/>
      <c r="P3605" s="12"/>
      <c r="Q3605" s="12"/>
      <c r="R3605" s="18" t="b">
        <v>0</v>
      </c>
      <c r="S3605" s="18" t="b">
        <v>0</v>
      </c>
      <c r="T3605" s="18" t="b">
        <v>0</v>
      </c>
      <c r="U3605" s="18" t="b">
        <v>0</v>
      </c>
    </row>
    <row r="3606" spans="1:21" ht="12.75">
      <c r="A3606" s="8"/>
      <c r="B3606" s="19"/>
      <c r="C3606" s="22"/>
      <c r="D3606" s="10"/>
      <c r="E3606" s="11"/>
      <c r="F3606" s="23"/>
      <c r="G3606" s="23"/>
      <c r="H3606" s="12"/>
      <c r="I3606" s="12"/>
      <c r="J3606" s="13"/>
      <c r="K3606" s="14"/>
      <c r="L3606" s="15"/>
      <c r="M3606" s="16"/>
      <c r="N3606" s="16"/>
      <c r="O3606" s="12"/>
      <c r="P3606" s="12"/>
      <c r="Q3606" s="12"/>
      <c r="R3606" s="18" t="b">
        <v>0</v>
      </c>
      <c r="S3606" s="18" t="b">
        <v>0</v>
      </c>
      <c r="T3606" s="18" t="b">
        <v>0</v>
      </c>
      <c r="U3606" s="18" t="b">
        <v>0</v>
      </c>
    </row>
    <row r="3607" spans="1:21" ht="12.75">
      <c r="A3607" s="8"/>
      <c r="B3607" s="19"/>
      <c r="C3607" s="22"/>
      <c r="D3607" s="10"/>
      <c r="E3607" s="11"/>
      <c r="F3607" s="23"/>
      <c r="G3607" s="23"/>
      <c r="H3607" s="12"/>
      <c r="I3607" s="12"/>
      <c r="J3607" s="13"/>
      <c r="K3607" s="14"/>
      <c r="L3607" s="15"/>
      <c r="M3607" s="16"/>
      <c r="N3607" s="16"/>
      <c r="O3607" s="12"/>
      <c r="P3607" s="12"/>
      <c r="Q3607" s="12"/>
      <c r="R3607" s="18" t="b">
        <v>0</v>
      </c>
      <c r="S3607" s="18" t="b">
        <v>0</v>
      </c>
      <c r="T3607" s="18" t="b">
        <v>0</v>
      </c>
      <c r="U3607" s="18" t="b">
        <v>0</v>
      </c>
    </row>
    <row r="3608" spans="1:21" ht="12.75">
      <c r="A3608" s="8"/>
      <c r="B3608" s="19"/>
      <c r="C3608" s="22"/>
      <c r="D3608" s="10"/>
      <c r="E3608" s="11"/>
      <c r="F3608" s="23"/>
      <c r="G3608" s="23"/>
      <c r="H3608" s="12"/>
      <c r="I3608" s="12"/>
      <c r="J3608" s="13"/>
      <c r="K3608" s="14"/>
      <c r="L3608" s="15"/>
      <c r="M3608" s="16"/>
      <c r="N3608" s="16"/>
      <c r="O3608" s="12"/>
      <c r="P3608" s="12"/>
      <c r="Q3608" s="12"/>
      <c r="R3608" s="18" t="b">
        <v>0</v>
      </c>
      <c r="S3608" s="18" t="b">
        <v>0</v>
      </c>
      <c r="T3608" s="18" t="b">
        <v>0</v>
      </c>
      <c r="U3608" s="18" t="b">
        <v>0</v>
      </c>
    </row>
    <row r="3609" spans="1:21" ht="12.75">
      <c r="A3609" s="8"/>
      <c r="B3609" s="19"/>
      <c r="C3609" s="22"/>
      <c r="D3609" s="10"/>
      <c r="E3609" s="11"/>
      <c r="F3609" s="23"/>
      <c r="G3609" s="23"/>
      <c r="H3609" s="12"/>
      <c r="I3609" s="12"/>
      <c r="J3609" s="13"/>
      <c r="K3609" s="14"/>
      <c r="L3609" s="15"/>
      <c r="M3609" s="16"/>
      <c r="N3609" s="16"/>
      <c r="O3609" s="12"/>
      <c r="P3609" s="12"/>
      <c r="Q3609" s="12"/>
      <c r="R3609" s="18" t="b">
        <v>0</v>
      </c>
      <c r="S3609" s="18" t="b">
        <v>0</v>
      </c>
      <c r="T3609" s="18" t="b">
        <v>0</v>
      </c>
      <c r="U3609" s="18" t="b">
        <v>0</v>
      </c>
    </row>
    <row r="3610" spans="1:21" ht="12.75">
      <c r="A3610" s="8"/>
      <c r="B3610" s="19"/>
      <c r="C3610" s="22"/>
      <c r="D3610" s="10"/>
      <c r="E3610" s="11"/>
      <c r="F3610" s="23"/>
      <c r="G3610" s="23"/>
      <c r="H3610" s="12"/>
      <c r="I3610" s="12"/>
      <c r="J3610" s="13"/>
      <c r="K3610" s="14"/>
      <c r="L3610" s="15"/>
      <c r="M3610" s="16"/>
      <c r="N3610" s="16"/>
      <c r="O3610" s="12"/>
      <c r="P3610" s="12"/>
      <c r="Q3610" s="12"/>
      <c r="R3610" s="18" t="b">
        <v>0</v>
      </c>
      <c r="S3610" s="18" t="b">
        <v>0</v>
      </c>
      <c r="T3610" s="18" t="b">
        <v>0</v>
      </c>
      <c r="U3610" s="18" t="b">
        <v>0</v>
      </c>
    </row>
    <row r="3611" spans="1:21" ht="12.75">
      <c r="A3611" s="8"/>
      <c r="B3611" s="19"/>
      <c r="C3611" s="22"/>
      <c r="D3611" s="10"/>
      <c r="E3611" s="11"/>
      <c r="F3611" s="23"/>
      <c r="G3611" s="23"/>
      <c r="H3611" s="12"/>
      <c r="I3611" s="12"/>
      <c r="J3611" s="13"/>
      <c r="K3611" s="14"/>
      <c r="L3611" s="15"/>
      <c r="M3611" s="16"/>
      <c r="N3611" s="16"/>
      <c r="O3611" s="12"/>
      <c r="P3611" s="12"/>
      <c r="Q3611" s="12"/>
      <c r="R3611" s="18" t="b">
        <v>0</v>
      </c>
      <c r="S3611" s="18" t="b">
        <v>0</v>
      </c>
      <c r="T3611" s="18" t="b">
        <v>0</v>
      </c>
      <c r="U3611" s="18" t="b">
        <v>0</v>
      </c>
    </row>
    <row r="3612" spans="1:21" ht="12.75">
      <c r="A3612" s="8"/>
      <c r="B3612" s="19"/>
      <c r="C3612" s="22"/>
      <c r="D3612" s="10"/>
      <c r="E3612" s="11"/>
      <c r="F3612" s="23"/>
      <c r="G3612" s="23"/>
      <c r="H3612" s="12"/>
      <c r="I3612" s="12"/>
      <c r="J3612" s="13"/>
      <c r="K3612" s="14"/>
      <c r="L3612" s="15"/>
      <c r="M3612" s="16"/>
      <c r="N3612" s="16"/>
      <c r="O3612" s="12"/>
      <c r="P3612" s="12"/>
      <c r="Q3612" s="12"/>
      <c r="R3612" s="18" t="b">
        <v>0</v>
      </c>
      <c r="S3612" s="18" t="b">
        <v>0</v>
      </c>
      <c r="T3612" s="18" t="b">
        <v>0</v>
      </c>
      <c r="U3612" s="18" t="b">
        <v>0</v>
      </c>
    </row>
    <row r="3613" spans="1:21" ht="12.75">
      <c r="A3613" s="8"/>
      <c r="B3613" s="19"/>
      <c r="C3613" s="22"/>
      <c r="D3613" s="10"/>
      <c r="E3613" s="11"/>
      <c r="F3613" s="23"/>
      <c r="G3613" s="23"/>
      <c r="H3613" s="12"/>
      <c r="I3613" s="12"/>
      <c r="J3613" s="13"/>
      <c r="K3613" s="14"/>
      <c r="L3613" s="15"/>
      <c r="M3613" s="16"/>
      <c r="N3613" s="16"/>
      <c r="O3613" s="12"/>
      <c r="P3613" s="12"/>
      <c r="Q3613" s="12"/>
      <c r="R3613" s="18" t="b">
        <v>0</v>
      </c>
      <c r="S3613" s="18" t="b">
        <v>0</v>
      </c>
      <c r="T3613" s="18" t="b">
        <v>0</v>
      </c>
      <c r="U3613" s="18" t="b">
        <v>0</v>
      </c>
    </row>
    <row r="3614" spans="1:21" ht="12.75">
      <c r="A3614" s="8"/>
      <c r="B3614" s="19"/>
      <c r="C3614" s="22"/>
      <c r="D3614" s="10"/>
      <c r="E3614" s="11"/>
      <c r="F3614" s="23"/>
      <c r="G3614" s="23"/>
      <c r="H3614" s="12"/>
      <c r="I3614" s="12"/>
      <c r="J3614" s="13"/>
      <c r="K3614" s="14"/>
      <c r="L3614" s="15"/>
      <c r="M3614" s="16"/>
      <c r="N3614" s="16"/>
      <c r="O3614" s="12"/>
      <c r="P3614" s="12"/>
      <c r="Q3614" s="12"/>
      <c r="R3614" s="18" t="b">
        <v>0</v>
      </c>
      <c r="S3614" s="18" t="b">
        <v>0</v>
      </c>
      <c r="T3614" s="18" t="b">
        <v>0</v>
      </c>
      <c r="U3614" s="18" t="b">
        <v>0</v>
      </c>
    </row>
    <row r="3615" spans="1:21" ht="12.75">
      <c r="A3615" s="8"/>
      <c r="B3615" s="19"/>
      <c r="C3615" s="22"/>
      <c r="D3615" s="10"/>
      <c r="E3615" s="11"/>
      <c r="F3615" s="23"/>
      <c r="G3615" s="23"/>
      <c r="H3615" s="12"/>
      <c r="I3615" s="12"/>
      <c r="J3615" s="13"/>
      <c r="K3615" s="14"/>
      <c r="L3615" s="15"/>
      <c r="M3615" s="16"/>
      <c r="N3615" s="16"/>
      <c r="O3615" s="12"/>
      <c r="P3615" s="12"/>
      <c r="Q3615" s="12"/>
      <c r="R3615" s="18" t="b">
        <v>0</v>
      </c>
      <c r="S3615" s="18" t="b">
        <v>0</v>
      </c>
      <c r="T3615" s="18" t="b">
        <v>0</v>
      </c>
      <c r="U3615" s="18" t="b">
        <v>0</v>
      </c>
    </row>
    <row r="3616" spans="1:21" ht="12.75">
      <c r="A3616" s="8"/>
      <c r="B3616" s="19"/>
      <c r="C3616" s="22"/>
      <c r="D3616" s="10"/>
      <c r="E3616" s="11"/>
      <c r="F3616" s="23"/>
      <c r="G3616" s="23"/>
      <c r="H3616" s="12"/>
      <c r="I3616" s="12"/>
      <c r="J3616" s="13"/>
      <c r="K3616" s="14"/>
      <c r="L3616" s="15"/>
      <c r="M3616" s="16"/>
      <c r="N3616" s="16"/>
      <c r="O3616" s="12"/>
      <c r="P3616" s="12"/>
      <c r="Q3616" s="12"/>
      <c r="R3616" s="18" t="b">
        <v>0</v>
      </c>
      <c r="S3616" s="18" t="b">
        <v>0</v>
      </c>
      <c r="T3616" s="18" t="b">
        <v>0</v>
      </c>
      <c r="U3616" s="18" t="b">
        <v>0</v>
      </c>
    </row>
    <row r="3617" spans="1:21" ht="12.75">
      <c r="A3617" s="8"/>
      <c r="B3617" s="19"/>
      <c r="C3617" s="22"/>
      <c r="D3617" s="10"/>
      <c r="E3617" s="11"/>
      <c r="F3617" s="23"/>
      <c r="G3617" s="23"/>
      <c r="H3617" s="12"/>
      <c r="I3617" s="12"/>
      <c r="J3617" s="13"/>
      <c r="K3617" s="14"/>
      <c r="L3617" s="15"/>
      <c r="M3617" s="16"/>
      <c r="N3617" s="16"/>
      <c r="O3617" s="12"/>
      <c r="P3617" s="12"/>
      <c r="Q3617" s="12"/>
      <c r="R3617" s="18" t="b">
        <v>0</v>
      </c>
      <c r="S3617" s="18" t="b">
        <v>0</v>
      </c>
      <c r="T3617" s="18" t="b">
        <v>0</v>
      </c>
      <c r="U3617" s="18" t="b">
        <v>0</v>
      </c>
    </row>
    <row r="3618" spans="1:21" ht="12.75">
      <c r="A3618" s="8"/>
      <c r="B3618" s="19"/>
      <c r="C3618" s="22"/>
      <c r="D3618" s="10"/>
      <c r="E3618" s="11"/>
      <c r="F3618" s="23"/>
      <c r="G3618" s="23"/>
      <c r="H3618" s="12"/>
      <c r="I3618" s="12"/>
      <c r="J3618" s="13"/>
      <c r="K3618" s="14"/>
      <c r="L3618" s="15"/>
      <c r="M3618" s="16"/>
      <c r="N3618" s="16"/>
      <c r="O3618" s="12"/>
      <c r="P3618" s="12"/>
      <c r="Q3618" s="12"/>
      <c r="R3618" s="18" t="b">
        <v>0</v>
      </c>
      <c r="S3618" s="18" t="b">
        <v>0</v>
      </c>
      <c r="T3618" s="18" t="b">
        <v>0</v>
      </c>
      <c r="U3618" s="18" t="b">
        <v>0</v>
      </c>
    </row>
    <row r="3619" spans="1:21" ht="12.75">
      <c r="A3619" s="8"/>
      <c r="B3619" s="19"/>
      <c r="C3619" s="22"/>
      <c r="D3619" s="10"/>
      <c r="E3619" s="11"/>
      <c r="F3619" s="23"/>
      <c r="G3619" s="23"/>
      <c r="H3619" s="12"/>
      <c r="I3619" s="12"/>
      <c r="J3619" s="13"/>
      <c r="K3619" s="14"/>
      <c r="L3619" s="15"/>
      <c r="M3619" s="16"/>
      <c r="N3619" s="16"/>
      <c r="O3619" s="12"/>
      <c r="P3619" s="12"/>
      <c r="Q3619" s="12"/>
      <c r="R3619" s="18" t="b">
        <v>0</v>
      </c>
      <c r="S3619" s="18" t="b">
        <v>0</v>
      </c>
      <c r="T3619" s="18" t="b">
        <v>0</v>
      </c>
      <c r="U3619" s="18" t="b">
        <v>0</v>
      </c>
    </row>
    <row r="3620" spans="1:21" ht="12.75">
      <c r="A3620" s="8"/>
      <c r="B3620" s="19"/>
      <c r="C3620" s="22"/>
      <c r="D3620" s="10"/>
      <c r="E3620" s="11"/>
      <c r="F3620" s="23"/>
      <c r="G3620" s="23"/>
      <c r="H3620" s="12"/>
      <c r="I3620" s="12"/>
      <c r="J3620" s="13"/>
      <c r="K3620" s="14"/>
      <c r="L3620" s="15"/>
      <c r="M3620" s="16"/>
      <c r="N3620" s="16"/>
      <c r="O3620" s="12"/>
      <c r="P3620" s="12"/>
      <c r="Q3620" s="12"/>
      <c r="R3620" s="18" t="b">
        <v>0</v>
      </c>
      <c r="S3620" s="18" t="b">
        <v>0</v>
      </c>
      <c r="T3620" s="18" t="b">
        <v>0</v>
      </c>
      <c r="U3620" s="18" t="b">
        <v>0</v>
      </c>
    </row>
    <row r="3621" spans="1:21" ht="12.75">
      <c r="A3621" s="8"/>
      <c r="B3621" s="19"/>
      <c r="C3621" s="22"/>
      <c r="D3621" s="10"/>
      <c r="E3621" s="11"/>
      <c r="F3621" s="23"/>
      <c r="G3621" s="23"/>
      <c r="H3621" s="12"/>
      <c r="I3621" s="12"/>
      <c r="J3621" s="13"/>
      <c r="K3621" s="14"/>
      <c r="L3621" s="15"/>
      <c r="M3621" s="16"/>
      <c r="N3621" s="16"/>
      <c r="O3621" s="12"/>
      <c r="P3621" s="12"/>
      <c r="Q3621" s="12"/>
      <c r="R3621" s="18" t="b">
        <v>0</v>
      </c>
      <c r="S3621" s="18" t="b">
        <v>0</v>
      </c>
      <c r="T3621" s="18" t="b">
        <v>0</v>
      </c>
      <c r="U3621" s="18" t="b">
        <v>0</v>
      </c>
    </row>
    <row r="3622" spans="1:21" ht="12.75">
      <c r="A3622" s="8"/>
      <c r="B3622" s="19"/>
      <c r="C3622" s="22"/>
      <c r="D3622" s="10"/>
      <c r="E3622" s="11"/>
      <c r="F3622" s="23"/>
      <c r="G3622" s="23"/>
      <c r="H3622" s="12"/>
      <c r="I3622" s="12"/>
      <c r="J3622" s="13"/>
      <c r="K3622" s="14"/>
      <c r="L3622" s="15"/>
      <c r="M3622" s="16"/>
      <c r="N3622" s="16"/>
      <c r="O3622" s="12"/>
      <c r="P3622" s="12"/>
      <c r="Q3622" s="12"/>
      <c r="R3622" s="18" t="b">
        <v>0</v>
      </c>
      <c r="S3622" s="18" t="b">
        <v>0</v>
      </c>
      <c r="T3622" s="18" t="b">
        <v>0</v>
      </c>
      <c r="U3622" s="18" t="b">
        <v>0</v>
      </c>
    </row>
    <row r="3623" spans="1:21" ht="12.75">
      <c r="A3623" s="8"/>
      <c r="B3623" s="19"/>
      <c r="C3623" s="22"/>
      <c r="D3623" s="10"/>
      <c r="E3623" s="11"/>
      <c r="F3623" s="23"/>
      <c r="G3623" s="23"/>
      <c r="H3623" s="12"/>
      <c r="I3623" s="12"/>
      <c r="J3623" s="13"/>
      <c r="K3623" s="14"/>
      <c r="L3623" s="15"/>
      <c r="M3623" s="16"/>
      <c r="N3623" s="16"/>
      <c r="O3623" s="12"/>
      <c r="P3623" s="12"/>
      <c r="Q3623" s="12"/>
      <c r="R3623" s="18" t="b">
        <v>0</v>
      </c>
      <c r="S3623" s="18" t="b">
        <v>0</v>
      </c>
      <c r="T3623" s="18" t="b">
        <v>0</v>
      </c>
      <c r="U3623" s="18" t="b">
        <v>0</v>
      </c>
    </row>
    <row r="3624" spans="1:21" ht="12.75">
      <c r="A3624" s="8"/>
      <c r="B3624" s="19"/>
      <c r="C3624" s="22"/>
      <c r="D3624" s="10"/>
      <c r="E3624" s="11"/>
      <c r="F3624" s="23"/>
      <c r="G3624" s="23"/>
      <c r="H3624" s="12"/>
      <c r="I3624" s="12"/>
      <c r="J3624" s="13"/>
      <c r="K3624" s="14"/>
      <c r="L3624" s="15"/>
      <c r="M3624" s="16"/>
      <c r="N3624" s="16"/>
      <c r="O3624" s="12"/>
      <c r="P3624" s="12"/>
      <c r="Q3624" s="12"/>
      <c r="R3624" s="18" t="b">
        <v>0</v>
      </c>
      <c r="S3624" s="18" t="b">
        <v>0</v>
      </c>
      <c r="T3624" s="18" t="b">
        <v>0</v>
      </c>
      <c r="U3624" s="18" t="b">
        <v>0</v>
      </c>
    </row>
    <row r="3625" spans="1:21" ht="12.75">
      <c r="A3625" s="8"/>
      <c r="B3625" s="19"/>
      <c r="C3625" s="22"/>
      <c r="D3625" s="10"/>
      <c r="E3625" s="11"/>
      <c r="F3625" s="23"/>
      <c r="G3625" s="23"/>
      <c r="H3625" s="12"/>
      <c r="I3625" s="12"/>
      <c r="J3625" s="13"/>
      <c r="K3625" s="14"/>
      <c r="L3625" s="15"/>
      <c r="M3625" s="16"/>
      <c r="N3625" s="16"/>
      <c r="O3625" s="12"/>
      <c r="P3625" s="12"/>
      <c r="Q3625" s="12"/>
      <c r="R3625" s="18" t="b">
        <v>0</v>
      </c>
      <c r="S3625" s="18" t="b">
        <v>0</v>
      </c>
      <c r="T3625" s="18" t="b">
        <v>0</v>
      </c>
      <c r="U3625" s="18" t="b">
        <v>0</v>
      </c>
    </row>
    <row r="3626" spans="1:21" ht="12.75">
      <c r="A3626" s="8"/>
      <c r="B3626" s="19"/>
      <c r="C3626" s="22"/>
      <c r="D3626" s="10"/>
      <c r="E3626" s="11"/>
      <c r="F3626" s="23"/>
      <c r="G3626" s="23"/>
      <c r="H3626" s="12"/>
      <c r="I3626" s="12"/>
      <c r="J3626" s="13"/>
      <c r="K3626" s="14"/>
      <c r="L3626" s="15"/>
      <c r="M3626" s="16"/>
      <c r="N3626" s="16"/>
      <c r="O3626" s="12"/>
      <c r="P3626" s="12"/>
      <c r="Q3626" s="12"/>
      <c r="R3626" s="18" t="b">
        <v>0</v>
      </c>
      <c r="S3626" s="18" t="b">
        <v>0</v>
      </c>
      <c r="T3626" s="18" t="b">
        <v>0</v>
      </c>
      <c r="U3626" s="18" t="b">
        <v>0</v>
      </c>
    </row>
    <row r="3627" spans="1:21" ht="12.75">
      <c r="A3627" s="8"/>
      <c r="B3627" s="19"/>
      <c r="C3627" s="22"/>
      <c r="D3627" s="10"/>
      <c r="E3627" s="11"/>
      <c r="F3627" s="23"/>
      <c r="G3627" s="23"/>
      <c r="H3627" s="12"/>
      <c r="I3627" s="12"/>
      <c r="J3627" s="13"/>
      <c r="K3627" s="14"/>
      <c r="L3627" s="15"/>
      <c r="M3627" s="16"/>
      <c r="N3627" s="16"/>
      <c r="O3627" s="12"/>
      <c r="P3627" s="12"/>
      <c r="Q3627" s="12"/>
      <c r="R3627" s="18" t="b">
        <v>0</v>
      </c>
      <c r="S3627" s="18" t="b">
        <v>0</v>
      </c>
      <c r="T3627" s="18" t="b">
        <v>0</v>
      </c>
      <c r="U3627" s="18" t="b">
        <v>0</v>
      </c>
    </row>
    <row r="3628" spans="1:21" ht="12.75">
      <c r="A3628" s="8"/>
      <c r="B3628" s="19"/>
      <c r="C3628" s="22"/>
      <c r="D3628" s="10"/>
      <c r="E3628" s="11"/>
      <c r="F3628" s="23"/>
      <c r="G3628" s="23"/>
      <c r="H3628" s="12"/>
      <c r="I3628" s="12"/>
      <c r="J3628" s="13"/>
      <c r="K3628" s="14"/>
      <c r="L3628" s="15"/>
      <c r="M3628" s="16"/>
      <c r="N3628" s="16"/>
      <c r="O3628" s="12"/>
      <c r="P3628" s="12"/>
      <c r="Q3628" s="12"/>
      <c r="R3628" s="18" t="b">
        <v>0</v>
      </c>
      <c r="S3628" s="18" t="b">
        <v>0</v>
      </c>
      <c r="T3628" s="18" t="b">
        <v>0</v>
      </c>
      <c r="U3628" s="18" t="b">
        <v>0</v>
      </c>
    </row>
    <row r="3629" spans="1:21" ht="12.75">
      <c r="A3629" s="8"/>
      <c r="B3629" s="19"/>
      <c r="C3629" s="22"/>
      <c r="D3629" s="10"/>
      <c r="E3629" s="11"/>
      <c r="F3629" s="23"/>
      <c r="G3629" s="23"/>
      <c r="H3629" s="12"/>
      <c r="I3629" s="12"/>
      <c r="J3629" s="13"/>
      <c r="K3629" s="14"/>
      <c r="L3629" s="15"/>
      <c r="M3629" s="16"/>
      <c r="N3629" s="16"/>
      <c r="O3629" s="12"/>
      <c r="P3629" s="12"/>
      <c r="Q3629" s="12"/>
      <c r="R3629" s="18" t="b">
        <v>0</v>
      </c>
      <c r="S3629" s="18" t="b">
        <v>0</v>
      </c>
      <c r="T3629" s="18" t="b">
        <v>0</v>
      </c>
      <c r="U3629" s="18" t="b">
        <v>0</v>
      </c>
    </row>
    <row r="3630" spans="1:21" ht="12.75">
      <c r="A3630" s="8"/>
      <c r="B3630" s="19"/>
      <c r="C3630" s="22"/>
      <c r="D3630" s="10"/>
      <c r="E3630" s="11"/>
      <c r="F3630" s="23"/>
      <c r="G3630" s="23"/>
      <c r="H3630" s="12"/>
      <c r="I3630" s="12"/>
      <c r="J3630" s="13"/>
      <c r="K3630" s="14"/>
      <c r="L3630" s="15"/>
      <c r="M3630" s="16"/>
      <c r="N3630" s="16"/>
      <c r="O3630" s="12"/>
      <c r="P3630" s="12"/>
      <c r="Q3630" s="12"/>
      <c r="R3630" s="18" t="b">
        <v>0</v>
      </c>
      <c r="S3630" s="18" t="b">
        <v>0</v>
      </c>
      <c r="T3630" s="18" t="b">
        <v>0</v>
      </c>
      <c r="U3630" s="18" t="b">
        <v>0</v>
      </c>
    </row>
    <row r="3631" spans="1:21" ht="12.75">
      <c r="A3631" s="8"/>
      <c r="B3631" s="19"/>
      <c r="C3631" s="22"/>
      <c r="D3631" s="10"/>
      <c r="E3631" s="11"/>
      <c r="F3631" s="23"/>
      <c r="G3631" s="23"/>
      <c r="H3631" s="12"/>
      <c r="I3631" s="12"/>
      <c r="J3631" s="13"/>
      <c r="K3631" s="14"/>
      <c r="L3631" s="15"/>
      <c r="M3631" s="16"/>
      <c r="N3631" s="16"/>
      <c r="O3631" s="12"/>
      <c r="P3631" s="12"/>
      <c r="Q3631" s="12"/>
      <c r="R3631" s="18" t="b">
        <v>0</v>
      </c>
      <c r="S3631" s="18" t="b">
        <v>0</v>
      </c>
      <c r="T3631" s="18" t="b">
        <v>0</v>
      </c>
      <c r="U3631" s="18" t="b">
        <v>0</v>
      </c>
    </row>
    <row r="3632" spans="1:21" ht="12.75">
      <c r="A3632" s="8"/>
      <c r="B3632" s="19"/>
      <c r="C3632" s="22"/>
      <c r="D3632" s="10"/>
      <c r="E3632" s="11"/>
      <c r="F3632" s="23"/>
      <c r="G3632" s="23"/>
      <c r="H3632" s="12"/>
      <c r="I3632" s="12"/>
      <c r="J3632" s="13"/>
      <c r="K3632" s="14"/>
      <c r="L3632" s="15"/>
      <c r="M3632" s="16"/>
      <c r="N3632" s="16"/>
      <c r="O3632" s="12"/>
      <c r="P3632" s="12"/>
      <c r="Q3632" s="12"/>
      <c r="R3632" s="18" t="b">
        <v>0</v>
      </c>
      <c r="S3632" s="18" t="b">
        <v>0</v>
      </c>
      <c r="T3632" s="18" t="b">
        <v>0</v>
      </c>
      <c r="U3632" s="18" t="b">
        <v>0</v>
      </c>
    </row>
    <row r="3633" spans="1:21" ht="12.75">
      <c r="A3633" s="8"/>
      <c r="B3633" s="19"/>
      <c r="C3633" s="22"/>
      <c r="D3633" s="10"/>
      <c r="E3633" s="11"/>
      <c r="F3633" s="23"/>
      <c r="G3633" s="23"/>
      <c r="H3633" s="12"/>
      <c r="I3633" s="12"/>
      <c r="J3633" s="13"/>
      <c r="K3633" s="14"/>
      <c r="L3633" s="15"/>
      <c r="M3633" s="16"/>
      <c r="N3633" s="16"/>
      <c r="O3633" s="12"/>
      <c r="P3633" s="12"/>
      <c r="Q3633" s="12"/>
      <c r="R3633" s="18" t="b">
        <v>0</v>
      </c>
      <c r="S3633" s="18" t="b">
        <v>0</v>
      </c>
      <c r="T3633" s="18" t="b">
        <v>0</v>
      </c>
      <c r="U3633" s="18" t="b">
        <v>0</v>
      </c>
    </row>
    <row r="3634" spans="1:21" ht="12.75">
      <c r="A3634" s="8"/>
      <c r="B3634" s="19"/>
      <c r="C3634" s="22"/>
      <c r="D3634" s="10"/>
      <c r="E3634" s="11"/>
      <c r="F3634" s="23"/>
      <c r="G3634" s="23"/>
      <c r="H3634" s="12"/>
      <c r="I3634" s="12"/>
      <c r="J3634" s="13"/>
      <c r="K3634" s="14"/>
      <c r="L3634" s="15"/>
      <c r="M3634" s="16"/>
      <c r="N3634" s="16"/>
      <c r="O3634" s="12"/>
      <c r="P3634" s="12"/>
      <c r="Q3634" s="12"/>
      <c r="R3634" s="18" t="b">
        <v>0</v>
      </c>
      <c r="S3634" s="18" t="b">
        <v>0</v>
      </c>
      <c r="T3634" s="18" t="b">
        <v>0</v>
      </c>
      <c r="U3634" s="18" t="b">
        <v>0</v>
      </c>
    </row>
    <row r="3635" spans="1:21" ht="12.75">
      <c r="A3635" s="8"/>
      <c r="B3635" s="19"/>
      <c r="C3635" s="22"/>
      <c r="D3635" s="10"/>
      <c r="E3635" s="11"/>
      <c r="F3635" s="23"/>
      <c r="G3635" s="23"/>
      <c r="H3635" s="12"/>
      <c r="I3635" s="12"/>
      <c r="J3635" s="13"/>
      <c r="K3635" s="14"/>
      <c r="L3635" s="15"/>
      <c r="M3635" s="16"/>
      <c r="N3635" s="16"/>
      <c r="O3635" s="12"/>
      <c r="P3635" s="12"/>
      <c r="Q3635" s="12"/>
      <c r="R3635" s="18" t="b">
        <v>0</v>
      </c>
      <c r="S3635" s="18" t="b">
        <v>0</v>
      </c>
      <c r="T3635" s="18" t="b">
        <v>0</v>
      </c>
      <c r="U3635" s="18" t="b">
        <v>0</v>
      </c>
    </row>
    <row r="3636" spans="1:21" ht="12.75">
      <c r="A3636" s="8"/>
      <c r="B3636" s="19"/>
      <c r="C3636" s="22"/>
      <c r="D3636" s="10"/>
      <c r="E3636" s="11"/>
      <c r="F3636" s="23"/>
      <c r="G3636" s="23"/>
      <c r="H3636" s="12"/>
      <c r="I3636" s="12"/>
      <c r="J3636" s="13"/>
      <c r="K3636" s="14"/>
      <c r="L3636" s="15"/>
      <c r="M3636" s="16"/>
      <c r="N3636" s="16"/>
      <c r="O3636" s="12"/>
      <c r="P3636" s="12"/>
      <c r="Q3636" s="12"/>
      <c r="R3636" s="18" t="b">
        <v>0</v>
      </c>
      <c r="S3636" s="18" t="b">
        <v>0</v>
      </c>
      <c r="T3636" s="18" t="b">
        <v>0</v>
      </c>
      <c r="U3636" s="18" t="b">
        <v>0</v>
      </c>
    </row>
    <row r="3637" spans="1:21" ht="12.75">
      <c r="A3637" s="8"/>
      <c r="B3637" s="19"/>
      <c r="C3637" s="22"/>
      <c r="D3637" s="10"/>
      <c r="E3637" s="11"/>
      <c r="F3637" s="23"/>
      <c r="G3637" s="23"/>
      <c r="H3637" s="12"/>
      <c r="I3637" s="12"/>
      <c r="J3637" s="13"/>
      <c r="K3637" s="14"/>
      <c r="L3637" s="15"/>
      <c r="M3637" s="16"/>
      <c r="N3637" s="16"/>
      <c r="O3637" s="12"/>
      <c r="P3637" s="12"/>
      <c r="Q3637" s="12"/>
      <c r="R3637" s="18" t="b">
        <v>0</v>
      </c>
      <c r="S3637" s="18" t="b">
        <v>0</v>
      </c>
      <c r="T3637" s="18" t="b">
        <v>0</v>
      </c>
      <c r="U3637" s="18" t="b">
        <v>0</v>
      </c>
    </row>
    <row r="3638" spans="1:21" ht="12.75">
      <c r="A3638" s="8"/>
      <c r="B3638" s="19"/>
      <c r="C3638" s="22"/>
      <c r="D3638" s="10"/>
      <c r="E3638" s="11"/>
      <c r="F3638" s="23"/>
      <c r="G3638" s="23"/>
      <c r="H3638" s="12"/>
      <c r="I3638" s="12"/>
      <c r="J3638" s="13"/>
      <c r="K3638" s="14"/>
      <c r="L3638" s="15"/>
      <c r="M3638" s="16"/>
      <c r="N3638" s="16"/>
      <c r="O3638" s="12"/>
      <c r="P3638" s="12"/>
      <c r="Q3638" s="12"/>
      <c r="R3638" s="18" t="b">
        <v>0</v>
      </c>
      <c r="S3638" s="18" t="b">
        <v>0</v>
      </c>
      <c r="T3638" s="18" t="b">
        <v>0</v>
      </c>
      <c r="U3638" s="18" t="b">
        <v>0</v>
      </c>
    </row>
    <row r="3639" spans="1:21" ht="12.75">
      <c r="A3639" s="8"/>
      <c r="B3639" s="19"/>
      <c r="C3639" s="22"/>
      <c r="D3639" s="10"/>
      <c r="E3639" s="11"/>
      <c r="F3639" s="23"/>
      <c r="G3639" s="23"/>
      <c r="H3639" s="12"/>
      <c r="I3639" s="12"/>
      <c r="J3639" s="13"/>
      <c r="K3639" s="14"/>
      <c r="L3639" s="15"/>
      <c r="M3639" s="16"/>
      <c r="N3639" s="16"/>
      <c r="O3639" s="12"/>
      <c r="P3639" s="12"/>
      <c r="Q3639" s="12"/>
      <c r="R3639" s="18" t="b">
        <v>0</v>
      </c>
      <c r="S3639" s="18" t="b">
        <v>0</v>
      </c>
      <c r="T3639" s="18" t="b">
        <v>0</v>
      </c>
      <c r="U3639" s="18" t="b">
        <v>0</v>
      </c>
    </row>
    <row r="3640" spans="1:21" ht="12.75">
      <c r="A3640" s="8"/>
      <c r="B3640" s="19"/>
      <c r="C3640" s="22"/>
      <c r="D3640" s="10"/>
      <c r="E3640" s="11"/>
      <c r="F3640" s="23"/>
      <c r="G3640" s="23"/>
      <c r="H3640" s="12"/>
      <c r="I3640" s="12"/>
      <c r="J3640" s="13"/>
      <c r="K3640" s="14"/>
      <c r="L3640" s="15"/>
      <c r="M3640" s="16"/>
      <c r="N3640" s="16"/>
      <c r="O3640" s="12"/>
      <c r="P3640" s="12"/>
      <c r="Q3640" s="12"/>
      <c r="R3640" s="18" t="b">
        <v>0</v>
      </c>
      <c r="S3640" s="18" t="b">
        <v>0</v>
      </c>
      <c r="T3640" s="18" t="b">
        <v>0</v>
      </c>
      <c r="U3640" s="18" t="b">
        <v>0</v>
      </c>
    </row>
    <row r="3641" spans="1:21" ht="12.75">
      <c r="A3641" s="8"/>
      <c r="B3641" s="19"/>
      <c r="C3641" s="22"/>
      <c r="D3641" s="10"/>
      <c r="E3641" s="11"/>
      <c r="F3641" s="23"/>
      <c r="G3641" s="23"/>
      <c r="H3641" s="12"/>
      <c r="I3641" s="12"/>
      <c r="J3641" s="13"/>
      <c r="K3641" s="14"/>
      <c r="L3641" s="15"/>
      <c r="M3641" s="16"/>
      <c r="N3641" s="16"/>
      <c r="O3641" s="12"/>
      <c r="P3641" s="12"/>
      <c r="Q3641" s="12"/>
      <c r="R3641" s="18" t="b">
        <v>0</v>
      </c>
      <c r="S3641" s="18" t="b">
        <v>0</v>
      </c>
      <c r="T3641" s="18" t="b">
        <v>0</v>
      </c>
      <c r="U3641" s="18" t="b">
        <v>0</v>
      </c>
    </row>
    <row r="3642" spans="1:21" ht="12.75">
      <c r="A3642" s="8"/>
      <c r="B3642" s="19"/>
      <c r="C3642" s="22"/>
      <c r="D3642" s="10"/>
      <c r="E3642" s="11"/>
      <c r="F3642" s="23"/>
      <c r="G3642" s="23"/>
      <c r="H3642" s="12"/>
      <c r="I3642" s="12"/>
      <c r="J3642" s="13"/>
      <c r="K3642" s="14"/>
      <c r="L3642" s="15"/>
      <c r="M3642" s="16"/>
      <c r="N3642" s="16"/>
      <c r="O3642" s="12"/>
      <c r="P3642" s="12"/>
      <c r="Q3642" s="12"/>
      <c r="R3642" s="18" t="b">
        <v>0</v>
      </c>
      <c r="S3642" s="18" t="b">
        <v>0</v>
      </c>
      <c r="T3642" s="18" t="b">
        <v>0</v>
      </c>
      <c r="U3642" s="18" t="b">
        <v>0</v>
      </c>
    </row>
    <row r="3643" spans="1:21" ht="12.75">
      <c r="A3643" s="8"/>
      <c r="B3643" s="19"/>
      <c r="C3643" s="22"/>
      <c r="D3643" s="10"/>
      <c r="E3643" s="11"/>
      <c r="F3643" s="23"/>
      <c r="G3643" s="23"/>
      <c r="H3643" s="12"/>
      <c r="I3643" s="12"/>
      <c r="J3643" s="13"/>
      <c r="K3643" s="14"/>
      <c r="L3643" s="15"/>
      <c r="M3643" s="16"/>
      <c r="N3643" s="16"/>
      <c r="O3643" s="12"/>
      <c r="P3643" s="12"/>
      <c r="Q3643" s="12"/>
      <c r="R3643" s="18" t="b">
        <v>0</v>
      </c>
      <c r="S3643" s="18" t="b">
        <v>0</v>
      </c>
      <c r="T3643" s="18" t="b">
        <v>0</v>
      </c>
      <c r="U3643" s="18" t="b">
        <v>0</v>
      </c>
    </row>
    <row r="3644" spans="1:21" ht="12.75">
      <c r="A3644" s="8"/>
      <c r="B3644" s="19"/>
      <c r="C3644" s="22"/>
      <c r="D3644" s="10"/>
      <c r="E3644" s="11"/>
      <c r="F3644" s="23"/>
      <c r="G3644" s="23"/>
      <c r="H3644" s="12"/>
      <c r="I3644" s="12"/>
      <c r="J3644" s="13"/>
      <c r="K3644" s="14"/>
      <c r="L3644" s="15"/>
      <c r="M3644" s="16"/>
      <c r="N3644" s="16"/>
      <c r="O3644" s="12"/>
      <c r="P3644" s="12"/>
      <c r="Q3644" s="12"/>
      <c r="R3644" s="18" t="b">
        <v>0</v>
      </c>
      <c r="S3644" s="18" t="b">
        <v>0</v>
      </c>
      <c r="T3644" s="18" t="b">
        <v>0</v>
      </c>
      <c r="U3644" s="18" t="b">
        <v>0</v>
      </c>
    </row>
    <row r="3645" spans="1:21" ht="12.75">
      <c r="A3645" s="8"/>
      <c r="B3645" s="19"/>
      <c r="C3645" s="22"/>
      <c r="D3645" s="10"/>
      <c r="E3645" s="11"/>
      <c r="F3645" s="23"/>
      <c r="G3645" s="23"/>
      <c r="H3645" s="12"/>
      <c r="I3645" s="12"/>
      <c r="J3645" s="13"/>
      <c r="K3645" s="14"/>
      <c r="L3645" s="15"/>
      <c r="M3645" s="16"/>
      <c r="N3645" s="16"/>
      <c r="O3645" s="12"/>
      <c r="P3645" s="12"/>
      <c r="Q3645" s="12"/>
      <c r="R3645" s="18" t="b">
        <v>0</v>
      </c>
      <c r="S3645" s="18" t="b">
        <v>0</v>
      </c>
      <c r="T3645" s="18" t="b">
        <v>0</v>
      </c>
      <c r="U3645" s="18" t="b">
        <v>0</v>
      </c>
    </row>
    <row r="3646" spans="1:21" ht="12.75">
      <c r="A3646" s="8"/>
      <c r="B3646" s="19"/>
      <c r="C3646" s="22"/>
      <c r="D3646" s="10"/>
      <c r="E3646" s="11"/>
      <c r="F3646" s="23"/>
      <c r="G3646" s="23"/>
      <c r="H3646" s="12"/>
      <c r="I3646" s="12"/>
      <c r="J3646" s="13"/>
      <c r="K3646" s="14"/>
      <c r="L3646" s="15"/>
      <c r="M3646" s="16"/>
      <c r="N3646" s="16"/>
      <c r="O3646" s="12"/>
      <c r="P3646" s="12"/>
      <c r="Q3646" s="12"/>
      <c r="R3646" s="18" t="b">
        <v>0</v>
      </c>
      <c r="S3646" s="18" t="b">
        <v>0</v>
      </c>
      <c r="T3646" s="18" t="b">
        <v>0</v>
      </c>
      <c r="U3646" s="18" t="b">
        <v>0</v>
      </c>
    </row>
    <row r="3647" spans="1:21" ht="12.75">
      <c r="A3647" s="8"/>
      <c r="B3647" s="19"/>
      <c r="C3647" s="22"/>
      <c r="D3647" s="10"/>
      <c r="E3647" s="11"/>
      <c r="F3647" s="23"/>
      <c r="G3647" s="23"/>
      <c r="H3647" s="12"/>
      <c r="I3647" s="12"/>
      <c r="J3647" s="13"/>
      <c r="K3647" s="14"/>
      <c r="L3647" s="15"/>
      <c r="M3647" s="16"/>
      <c r="N3647" s="16"/>
      <c r="O3647" s="12"/>
      <c r="P3647" s="12"/>
      <c r="Q3647" s="12"/>
      <c r="R3647" s="18" t="b">
        <v>0</v>
      </c>
      <c r="S3647" s="18" t="b">
        <v>0</v>
      </c>
      <c r="T3647" s="18" t="b">
        <v>0</v>
      </c>
      <c r="U3647" s="18" t="b">
        <v>0</v>
      </c>
    </row>
    <row r="3648" spans="1:21" ht="12.75">
      <c r="A3648" s="8"/>
      <c r="B3648" s="19"/>
      <c r="C3648" s="22"/>
      <c r="D3648" s="10"/>
      <c r="E3648" s="11"/>
      <c r="F3648" s="23"/>
      <c r="G3648" s="23"/>
      <c r="H3648" s="12"/>
      <c r="I3648" s="12"/>
      <c r="J3648" s="13"/>
      <c r="K3648" s="14"/>
      <c r="L3648" s="15"/>
      <c r="M3648" s="16"/>
      <c r="N3648" s="16"/>
      <c r="O3648" s="12"/>
      <c r="P3648" s="12"/>
      <c r="Q3648" s="12"/>
      <c r="R3648" s="18" t="b">
        <v>0</v>
      </c>
      <c r="S3648" s="18" t="b">
        <v>0</v>
      </c>
      <c r="T3648" s="18" t="b">
        <v>0</v>
      </c>
      <c r="U3648" s="18" t="b">
        <v>0</v>
      </c>
    </row>
    <row r="3649" spans="1:21" ht="12.75">
      <c r="A3649" s="8"/>
      <c r="B3649" s="19"/>
      <c r="C3649" s="22"/>
      <c r="D3649" s="10"/>
      <c r="E3649" s="11"/>
      <c r="F3649" s="23"/>
      <c r="G3649" s="23"/>
      <c r="H3649" s="12"/>
      <c r="I3649" s="12"/>
      <c r="J3649" s="13"/>
      <c r="K3649" s="14"/>
      <c r="L3649" s="15"/>
      <c r="M3649" s="16"/>
      <c r="N3649" s="16"/>
      <c r="O3649" s="12"/>
      <c r="P3649" s="12"/>
      <c r="Q3649" s="12"/>
      <c r="R3649" s="18" t="b">
        <v>0</v>
      </c>
      <c r="S3649" s="18" t="b">
        <v>0</v>
      </c>
      <c r="T3649" s="18" t="b">
        <v>0</v>
      </c>
      <c r="U3649" s="18" t="b">
        <v>0</v>
      </c>
    </row>
    <row r="3650" spans="1:21" ht="12.75">
      <c r="A3650" s="8"/>
      <c r="B3650" s="19"/>
      <c r="C3650" s="22"/>
      <c r="D3650" s="10"/>
      <c r="E3650" s="11"/>
      <c r="F3650" s="23"/>
      <c r="G3650" s="23"/>
      <c r="H3650" s="12"/>
      <c r="I3650" s="12"/>
      <c r="J3650" s="13"/>
      <c r="K3650" s="14"/>
      <c r="L3650" s="15"/>
      <c r="M3650" s="16"/>
      <c r="N3650" s="16"/>
      <c r="O3650" s="12"/>
      <c r="P3650" s="12"/>
      <c r="Q3650" s="12"/>
      <c r="R3650" s="18" t="b">
        <v>0</v>
      </c>
      <c r="S3650" s="18" t="b">
        <v>0</v>
      </c>
      <c r="T3650" s="18" t="b">
        <v>0</v>
      </c>
      <c r="U3650" s="18" t="b">
        <v>0</v>
      </c>
    </row>
    <row r="3651" spans="1:21" ht="12.75">
      <c r="A3651" s="8"/>
      <c r="B3651" s="19"/>
      <c r="C3651" s="22"/>
      <c r="D3651" s="10"/>
      <c r="E3651" s="11"/>
      <c r="F3651" s="23"/>
      <c r="G3651" s="23"/>
      <c r="H3651" s="12"/>
      <c r="I3651" s="12"/>
      <c r="J3651" s="13"/>
      <c r="K3651" s="14"/>
      <c r="L3651" s="15"/>
      <c r="M3651" s="16"/>
      <c r="N3651" s="16"/>
      <c r="O3651" s="12"/>
      <c r="P3651" s="12"/>
      <c r="Q3651" s="12"/>
      <c r="R3651" s="18" t="b">
        <v>0</v>
      </c>
      <c r="S3651" s="18" t="b">
        <v>0</v>
      </c>
      <c r="T3651" s="18" t="b">
        <v>0</v>
      </c>
      <c r="U3651" s="18" t="b">
        <v>0</v>
      </c>
    </row>
    <row r="3652" spans="1:21" ht="12.75">
      <c r="A3652" s="8"/>
      <c r="B3652" s="19"/>
      <c r="C3652" s="22"/>
      <c r="D3652" s="10"/>
      <c r="E3652" s="11"/>
      <c r="F3652" s="23"/>
      <c r="G3652" s="23"/>
      <c r="H3652" s="12"/>
      <c r="I3652" s="12"/>
      <c r="J3652" s="13"/>
      <c r="K3652" s="14"/>
      <c r="L3652" s="15"/>
      <c r="M3652" s="16"/>
      <c r="N3652" s="16"/>
      <c r="O3652" s="12"/>
      <c r="P3652" s="12"/>
      <c r="Q3652" s="12"/>
      <c r="R3652" s="18" t="b">
        <v>0</v>
      </c>
      <c r="S3652" s="18" t="b">
        <v>0</v>
      </c>
      <c r="T3652" s="18" t="b">
        <v>0</v>
      </c>
      <c r="U3652" s="18" t="b">
        <v>0</v>
      </c>
    </row>
    <row r="3653" spans="1:21" ht="12.75">
      <c r="A3653" s="8"/>
      <c r="B3653" s="19"/>
      <c r="C3653" s="22"/>
      <c r="D3653" s="10"/>
      <c r="E3653" s="11"/>
      <c r="F3653" s="23"/>
      <c r="G3653" s="23"/>
      <c r="H3653" s="12"/>
      <c r="I3653" s="12"/>
      <c r="J3653" s="13"/>
      <c r="K3653" s="14"/>
      <c r="L3653" s="15"/>
      <c r="M3653" s="16"/>
      <c r="N3653" s="16"/>
      <c r="O3653" s="12"/>
      <c r="P3653" s="12"/>
      <c r="Q3653" s="12"/>
      <c r="R3653" s="18" t="b">
        <v>0</v>
      </c>
      <c r="S3653" s="18" t="b">
        <v>0</v>
      </c>
      <c r="T3653" s="18" t="b">
        <v>0</v>
      </c>
      <c r="U3653" s="18" t="b">
        <v>0</v>
      </c>
    </row>
    <row r="3654" spans="1:21" ht="12.75">
      <c r="A3654" s="8"/>
      <c r="B3654" s="19"/>
      <c r="C3654" s="22"/>
      <c r="D3654" s="10"/>
      <c r="E3654" s="11"/>
      <c r="F3654" s="23"/>
      <c r="G3654" s="23"/>
      <c r="H3654" s="12"/>
      <c r="I3654" s="12"/>
      <c r="J3654" s="13"/>
      <c r="K3654" s="14"/>
      <c r="L3654" s="15"/>
      <c r="M3654" s="16"/>
      <c r="N3654" s="16"/>
      <c r="O3654" s="12"/>
      <c r="P3654" s="12"/>
      <c r="Q3654" s="12"/>
      <c r="R3654" s="18" t="b">
        <v>0</v>
      </c>
      <c r="S3654" s="18" t="b">
        <v>0</v>
      </c>
      <c r="T3654" s="18" t="b">
        <v>0</v>
      </c>
      <c r="U3654" s="18" t="b">
        <v>0</v>
      </c>
    </row>
    <row r="3655" spans="1:21" ht="12.75">
      <c r="A3655" s="8"/>
      <c r="B3655" s="19"/>
      <c r="C3655" s="22"/>
      <c r="D3655" s="10"/>
      <c r="E3655" s="11"/>
      <c r="F3655" s="23"/>
      <c r="G3655" s="23"/>
      <c r="H3655" s="12"/>
      <c r="I3655" s="12"/>
      <c r="J3655" s="13"/>
      <c r="K3655" s="14"/>
      <c r="L3655" s="15"/>
      <c r="M3655" s="16"/>
      <c r="N3655" s="16"/>
      <c r="O3655" s="12"/>
      <c r="P3655" s="12"/>
      <c r="Q3655" s="12"/>
      <c r="R3655" s="18" t="b">
        <v>0</v>
      </c>
      <c r="S3655" s="18" t="b">
        <v>0</v>
      </c>
      <c r="T3655" s="18" t="b">
        <v>0</v>
      </c>
      <c r="U3655" s="18" t="b">
        <v>0</v>
      </c>
    </row>
    <row r="3656" spans="1:21" ht="12.75">
      <c r="A3656" s="8"/>
      <c r="B3656" s="19"/>
      <c r="C3656" s="22"/>
      <c r="D3656" s="10"/>
      <c r="E3656" s="11"/>
      <c r="F3656" s="23"/>
      <c r="G3656" s="23"/>
      <c r="H3656" s="12"/>
      <c r="I3656" s="12"/>
      <c r="J3656" s="13"/>
      <c r="K3656" s="14"/>
      <c r="L3656" s="15"/>
      <c r="M3656" s="16"/>
      <c r="N3656" s="16"/>
      <c r="O3656" s="12"/>
      <c r="P3656" s="12"/>
      <c r="Q3656" s="12"/>
      <c r="R3656" s="18" t="b">
        <v>0</v>
      </c>
      <c r="S3656" s="18" t="b">
        <v>0</v>
      </c>
      <c r="T3656" s="18" t="b">
        <v>0</v>
      </c>
      <c r="U3656" s="18" t="b">
        <v>0</v>
      </c>
    </row>
    <row r="3657" spans="1:21" ht="12.75">
      <c r="A3657" s="8"/>
      <c r="B3657" s="19"/>
      <c r="C3657" s="22"/>
      <c r="D3657" s="10"/>
      <c r="E3657" s="11"/>
      <c r="F3657" s="23"/>
      <c r="G3657" s="23"/>
      <c r="H3657" s="12"/>
      <c r="I3657" s="12"/>
      <c r="J3657" s="13"/>
      <c r="K3657" s="14"/>
      <c r="L3657" s="15"/>
      <c r="M3657" s="16"/>
      <c r="N3657" s="16"/>
      <c r="O3657" s="12"/>
      <c r="P3657" s="12"/>
      <c r="Q3657" s="12"/>
      <c r="R3657" s="18" t="b">
        <v>0</v>
      </c>
      <c r="S3657" s="18" t="b">
        <v>0</v>
      </c>
      <c r="T3657" s="18" t="b">
        <v>0</v>
      </c>
      <c r="U3657" s="18" t="b">
        <v>0</v>
      </c>
    </row>
    <row r="3658" spans="1:21" ht="12.75">
      <c r="A3658" s="8"/>
      <c r="B3658" s="19"/>
      <c r="C3658" s="22"/>
      <c r="D3658" s="10"/>
      <c r="E3658" s="11"/>
      <c r="F3658" s="23"/>
      <c r="G3658" s="23"/>
      <c r="H3658" s="12"/>
      <c r="I3658" s="12"/>
      <c r="J3658" s="13"/>
      <c r="K3658" s="14"/>
      <c r="L3658" s="15"/>
      <c r="M3658" s="16"/>
      <c r="N3658" s="16"/>
      <c r="O3658" s="12"/>
      <c r="P3658" s="12"/>
      <c r="Q3658" s="12"/>
      <c r="R3658" s="18" t="b">
        <v>0</v>
      </c>
      <c r="S3658" s="18" t="b">
        <v>0</v>
      </c>
      <c r="T3658" s="18" t="b">
        <v>0</v>
      </c>
      <c r="U3658" s="18" t="b">
        <v>0</v>
      </c>
    </row>
    <row r="3659" spans="1:21" ht="12.75">
      <c r="A3659" s="8"/>
      <c r="B3659" s="19"/>
      <c r="C3659" s="22"/>
      <c r="D3659" s="10"/>
      <c r="E3659" s="11"/>
      <c r="F3659" s="23"/>
      <c r="G3659" s="23"/>
      <c r="H3659" s="12"/>
      <c r="I3659" s="12"/>
      <c r="J3659" s="13"/>
      <c r="K3659" s="14"/>
      <c r="L3659" s="15"/>
      <c r="M3659" s="16"/>
      <c r="N3659" s="16"/>
      <c r="O3659" s="12"/>
      <c r="P3659" s="12"/>
      <c r="Q3659" s="12"/>
      <c r="R3659" s="18" t="b">
        <v>0</v>
      </c>
      <c r="S3659" s="18" t="b">
        <v>0</v>
      </c>
      <c r="T3659" s="18" t="b">
        <v>0</v>
      </c>
      <c r="U3659" s="18" t="b">
        <v>0</v>
      </c>
    </row>
    <row r="3660" spans="1:21" ht="12.75">
      <c r="A3660" s="8"/>
      <c r="B3660" s="19"/>
      <c r="C3660" s="22"/>
      <c r="D3660" s="10"/>
      <c r="E3660" s="11"/>
      <c r="F3660" s="23"/>
      <c r="G3660" s="23"/>
      <c r="H3660" s="12"/>
      <c r="I3660" s="12"/>
      <c r="J3660" s="13"/>
      <c r="K3660" s="14"/>
      <c r="L3660" s="15"/>
      <c r="M3660" s="16"/>
      <c r="N3660" s="16"/>
      <c r="O3660" s="12"/>
      <c r="P3660" s="12"/>
      <c r="Q3660" s="12"/>
      <c r="R3660" s="18" t="b">
        <v>0</v>
      </c>
      <c r="S3660" s="18" t="b">
        <v>0</v>
      </c>
      <c r="T3660" s="18" t="b">
        <v>0</v>
      </c>
      <c r="U3660" s="18" t="b">
        <v>0</v>
      </c>
    </row>
    <row r="3661" spans="1:21" ht="12.75">
      <c r="A3661" s="8"/>
      <c r="B3661" s="19"/>
      <c r="C3661" s="22"/>
      <c r="D3661" s="10"/>
      <c r="E3661" s="11"/>
      <c r="F3661" s="23"/>
      <c r="G3661" s="23"/>
      <c r="H3661" s="12"/>
      <c r="I3661" s="12"/>
      <c r="J3661" s="13"/>
      <c r="K3661" s="14"/>
      <c r="L3661" s="15"/>
      <c r="M3661" s="16"/>
      <c r="N3661" s="16"/>
      <c r="O3661" s="12"/>
      <c r="P3661" s="12"/>
      <c r="Q3661" s="12"/>
      <c r="R3661" s="18" t="b">
        <v>0</v>
      </c>
      <c r="S3661" s="18" t="b">
        <v>0</v>
      </c>
      <c r="T3661" s="18" t="b">
        <v>0</v>
      </c>
      <c r="U3661" s="18" t="b">
        <v>0</v>
      </c>
    </row>
    <row r="3662" spans="1:21" ht="12.75">
      <c r="A3662" s="8"/>
      <c r="B3662" s="19"/>
      <c r="C3662" s="22"/>
      <c r="D3662" s="10"/>
      <c r="E3662" s="11"/>
      <c r="F3662" s="23"/>
      <c r="G3662" s="23"/>
      <c r="H3662" s="12"/>
      <c r="I3662" s="12"/>
      <c r="J3662" s="13"/>
      <c r="K3662" s="14"/>
      <c r="L3662" s="15"/>
      <c r="M3662" s="16"/>
      <c r="N3662" s="16"/>
      <c r="O3662" s="12"/>
      <c r="P3662" s="12"/>
      <c r="Q3662" s="12"/>
      <c r="R3662" s="18" t="b">
        <v>0</v>
      </c>
      <c r="S3662" s="18" t="b">
        <v>0</v>
      </c>
      <c r="T3662" s="18" t="b">
        <v>0</v>
      </c>
      <c r="U3662" s="18" t="b">
        <v>0</v>
      </c>
    </row>
    <row r="3663" spans="1:21" ht="12.75">
      <c r="A3663" s="8"/>
      <c r="B3663" s="19"/>
      <c r="C3663" s="22"/>
      <c r="D3663" s="10"/>
      <c r="E3663" s="11"/>
      <c r="F3663" s="23"/>
      <c r="G3663" s="23"/>
      <c r="H3663" s="12"/>
      <c r="I3663" s="12"/>
      <c r="J3663" s="13"/>
      <c r="K3663" s="14"/>
      <c r="L3663" s="15"/>
      <c r="M3663" s="16"/>
      <c r="N3663" s="16"/>
      <c r="O3663" s="12"/>
      <c r="P3663" s="12"/>
      <c r="Q3663" s="12"/>
      <c r="R3663" s="18" t="b">
        <v>0</v>
      </c>
      <c r="S3663" s="18" t="b">
        <v>0</v>
      </c>
      <c r="T3663" s="18" t="b">
        <v>0</v>
      </c>
      <c r="U3663" s="18" t="b">
        <v>0</v>
      </c>
    </row>
    <row r="3664" spans="1:21" ht="12.75">
      <c r="A3664" s="8"/>
      <c r="B3664" s="19"/>
      <c r="C3664" s="22"/>
      <c r="D3664" s="10"/>
      <c r="E3664" s="11"/>
      <c r="F3664" s="23"/>
      <c r="G3664" s="23"/>
      <c r="H3664" s="12"/>
      <c r="I3664" s="12"/>
      <c r="J3664" s="13"/>
      <c r="K3664" s="14"/>
      <c r="L3664" s="15"/>
      <c r="M3664" s="16"/>
      <c r="N3664" s="16"/>
      <c r="O3664" s="12"/>
      <c r="P3664" s="12"/>
      <c r="Q3664" s="12"/>
      <c r="R3664" s="18" t="b">
        <v>0</v>
      </c>
      <c r="S3664" s="18" t="b">
        <v>0</v>
      </c>
      <c r="T3664" s="18" t="b">
        <v>0</v>
      </c>
      <c r="U3664" s="18" t="b">
        <v>0</v>
      </c>
    </row>
    <row r="3665" spans="1:21" ht="12.75">
      <c r="A3665" s="8"/>
      <c r="B3665" s="19"/>
      <c r="C3665" s="22"/>
      <c r="D3665" s="10"/>
      <c r="E3665" s="11"/>
      <c r="F3665" s="23"/>
      <c r="G3665" s="23"/>
      <c r="H3665" s="12"/>
      <c r="I3665" s="12"/>
      <c r="J3665" s="13"/>
      <c r="K3665" s="14"/>
      <c r="L3665" s="15"/>
      <c r="M3665" s="16"/>
      <c r="N3665" s="16"/>
      <c r="O3665" s="12"/>
      <c r="P3665" s="12"/>
      <c r="Q3665" s="12"/>
      <c r="R3665" s="18" t="b">
        <v>0</v>
      </c>
      <c r="S3665" s="18" t="b">
        <v>0</v>
      </c>
      <c r="T3665" s="18" t="b">
        <v>0</v>
      </c>
      <c r="U3665" s="18" t="b">
        <v>0</v>
      </c>
    </row>
    <row r="3666" spans="1:21" ht="12.75">
      <c r="A3666" s="8"/>
      <c r="B3666" s="19"/>
      <c r="C3666" s="22"/>
      <c r="D3666" s="10"/>
      <c r="E3666" s="11"/>
      <c r="F3666" s="23"/>
      <c r="G3666" s="23"/>
      <c r="H3666" s="12"/>
      <c r="I3666" s="12"/>
      <c r="J3666" s="13"/>
      <c r="K3666" s="14"/>
      <c r="L3666" s="15"/>
      <c r="M3666" s="16"/>
      <c r="N3666" s="16"/>
      <c r="O3666" s="12"/>
      <c r="P3666" s="12"/>
      <c r="Q3666" s="12"/>
      <c r="R3666" s="18" t="b">
        <v>0</v>
      </c>
      <c r="S3666" s="18" t="b">
        <v>0</v>
      </c>
      <c r="T3666" s="18" t="b">
        <v>0</v>
      </c>
      <c r="U3666" s="18" t="b">
        <v>0</v>
      </c>
    </row>
    <row r="3667" spans="1:21" ht="12.75">
      <c r="A3667" s="8"/>
      <c r="B3667" s="19"/>
      <c r="C3667" s="22"/>
      <c r="D3667" s="10"/>
      <c r="E3667" s="11"/>
      <c r="F3667" s="23"/>
      <c r="G3667" s="23"/>
      <c r="H3667" s="12"/>
      <c r="I3667" s="12"/>
      <c r="J3667" s="13"/>
      <c r="K3667" s="14"/>
      <c r="L3667" s="15"/>
      <c r="M3667" s="16"/>
      <c r="N3667" s="16"/>
      <c r="O3667" s="12"/>
      <c r="P3667" s="12"/>
      <c r="Q3667" s="12"/>
      <c r="R3667" s="18" t="b">
        <v>0</v>
      </c>
      <c r="S3667" s="18" t="b">
        <v>0</v>
      </c>
      <c r="T3667" s="18" t="b">
        <v>0</v>
      </c>
      <c r="U3667" s="18" t="b">
        <v>0</v>
      </c>
    </row>
    <row r="3668" spans="1:21" ht="12.75">
      <c r="A3668" s="8"/>
      <c r="B3668" s="19"/>
      <c r="C3668" s="22"/>
      <c r="D3668" s="10"/>
      <c r="E3668" s="11"/>
      <c r="F3668" s="23"/>
      <c r="G3668" s="23"/>
      <c r="H3668" s="12"/>
      <c r="I3668" s="12"/>
      <c r="J3668" s="13"/>
      <c r="K3668" s="14"/>
      <c r="L3668" s="15"/>
      <c r="M3668" s="16"/>
      <c r="N3668" s="16"/>
      <c r="O3668" s="12"/>
      <c r="P3668" s="12"/>
      <c r="Q3668" s="12"/>
      <c r="R3668" s="18" t="b">
        <v>0</v>
      </c>
      <c r="S3668" s="18" t="b">
        <v>0</v>
      </c>
      <c r="T3668" s="18" t="b">
        <v>0</v>
      </c>
      <c r="U3668" s="18" t="b">
        <v>0</v>
      </c>
    </row>
    <row r="3669" spans="1:21" ht="12.75">
      <c r="A3669" s="8"/>
      <c r="B3669" s="19"/>
      <c r="C3669" s="22"/>
      <c r="D3669" s="10"/>
      <c r="E3669" s="11"/>
      <c r="F3669" s="23"/>
      <c r="G3669" s="23"/>
      <c r="H3669" s="12"/>
      <c r="I3669" s="12"/>
      <c r="J3669" s="13"/>
      <c r="K3669" s="14"/>
      <c r="L3669" s="15"/>
      <c r="M3669" s="16"/>
      <c r="N3669" s="16"/>
      <c r="O3669" s="12"/>
      <c r="P3669" s="12"/>
      <c r="Q3669" s="12"/>
      <c r="R3669" s="18" t="b">
        <v>0</v>
      </c>
      <c r="S3669" s="18" t="b">
        <v>0</v>
      </c>
      <c r="T3669" s="18" t="b">
        <v>0</v>
      </c>
      <c r="U3669" s="18" t="b">
        <v>0</v>
      </c>
    </row>
    <row r="3670" spans="1:21" ht="12.75">
      <c r="A3670" s="8"/>
      <c r="B3670" s="19"/>
      <c r="C3670" s="22"/>
      <c r="D3670" s="10"/>
      <c r="E3670" s="11"/>
      <c r="F3670" s="23"/>
      <c r="G3670" s="23"/>
      <c r="H3670" s="12"/>
      <c r="I3670" s="12"/>
      <c r="J3670" s="13"/>
      <c r="K3670" s="14"/>
      <c r="L3670" s="15"/>
      <c r="M3670" s="16"/>
      <c r="N3670" s="16"/>
      <c r="O3670" s="12"/>
      <c r="P3670" s="12"/>
      <c r="Q3670" s="12"/>
      <c r="R3670" s="18" t="b">
        <v>0</v>
      </c>
      <c r="S3670" s="18" t="b">
        <v>0</v>
      </c>
      <c r="T3670" s="18" t="b">
        <v>0</v>
      </c>
      <c r="U3670" s="18" t="b">
        <v>0</v>
      </c>
    </row>
    <row r="3671" spans="1:21" ht="12.75">
      <c r="A3671" s="8"/>
      <c r="B3671" s="19"/>
      <c r="C3671" s="22"/>
      <c r="D3671" s="10"/>
      <c r="E3671" s="11"/>
      <c r="F3671" s="23"/>
      <c r="G3671" s="23"/>
      <c r="H3671" s="12"/>
      <c r="I3671" s="12"/>
      <c r="J3671" s="13"/>
      <c r="K3671" s="14"/>
      <c r="L3671" s="15"/>
      <c r="M3671" s="16"/>
      <c r="N3671" s="16"/>
      <c r="O3671" s="12"/>
      <c r="P3671" s="12"/>
      <c r="Q3671" s="12"/>
      <c r="R3671" s="18" t="b">
        <v>0</v>
      </c>
      <c r="S3671" s="18" t="b">
        <v>0</v>
      </c>
      <c r="T3671" s="18" t="b">
        <v>0</v>
      </c>
      <c r="U3671" s="18" t="b">
        <v>0</v>
      </c>
    </row>
    <row r="3672" spans="1:21" ht="12.75">
      <c r="A3672" s="8"/>
      <c r="B3672" s="19"/>
      <c r="C3672" s="22"/>
      <c r="D3672" s="10"/>
      <c r="E3672" s="11"/>
      <c r="F3672" s="23"/>
      <c r="G3672" s="23"/>
      <c r="H3672" s="12"/>
      <c r="I3672" s="12"/>
      <c r="J3672" s="13"/>
      <c r="K3672" s="14"/>
      <c r="L3672" s="15"/>
      <c r="M3672" s="16"/>
      <c r="N3672" s="16"/>
      <c r="O3672" s="12"/>
      <c r="P3672" s="12"/>
      <c r="Q3672" s="12"/>
      <c r="R3672" s="18" t="b">
        <v>0</v>
      </c>
      <c r="S3672" s="18" t="b">
        <v>0</v>
      </c>
      <c r="T3672" s="18" t="b">
        <v>0</v>
      </c>
      <c r="U3672" s="18" t="b">
        <v>0</v>
      </c>
    </row>
    <row r="3673" spans="1:21" ht="12.75">
      <c r="A3673" s="8"/>
      <c r="B3673" s="19"/>
      <c r="C3673" s="22"/>
      <c r="D3673" s="10"/>
      <c r="E3673" s="11"/>
      <c r="F3673" s="23"/>
      <c r="G3673" s="23"/>
      <c r="H3673" s="12"/>
      <c r="I3673" s="12"/>
      <c r="J3673" s="13"/>
      <c r="K3673" s="14"/>
      <c r="L3673" s="15"/>
      <c r="M3673" s="16"/>
      <c r="N3673" s="16"/>
      <c r="O3673" s="12"/>
      <c r="P3673" s="12"/>
      <c r="Q3673" s="12"/>
      <c r="R3673" s="18" t="b">
        <v>0</v>
      </c>
      <c r="S3673" s="18" t="b">
        <v>0</v>
      </c>
      <c r="T3673" s="18" t="b">
        <v>0</v>
      </c>
      <c r="U3673" s="18" t="b">
        <v>0</v>
      </c>
    </row>
    <row r="3674" spans="1:21" ht="12.75">
      <c r="A3674" s="8"/>
      <c r="B3674" s="19"/>
      <c r="C3674" s="22"/>
      <c r="D3674" s="10"/>
      <c r="E3674" s="11"/>
      <c r="F3674" s="23"/>
      <c r="G3674" s="23"/>
      <c r="H3674" s="12"/>
      <c r="I3674" s="12"/>
      <c r="J3674" s="13"/>
      <c r="K3674" s="14"/>
      <c r="L3674" s="15"/>
      <c r="M3674" s="16"/>
      <c r="N3674" s="16"/>
      <c r="O3674" s="12"/>
      <c r="P3674" s="12"/>
      <c r="Q3674" s="12"/>
      <c r="R3674" s="18" t="b">
        <v>0</v>
      </c>
      <c r="S3674" s="18" t="b">
        <v>0</v>
      </c>
      <c r="T3674" s="18" t="b">
        <v>0</v>
      </c>
      <c r="U3674" s="18" t="b">
        <v>0</v>
      </c>
    </row>
    <row r="3675" spans="1:21" ht="12.75">
      <c r="A3675" s="8"/>
      <c r="B3675" s="19"/>
      <c r="C3675" s="22"/>
      <c r="D3675" s="10"/>
      <c r="E3675" s="11"/>
      <c r="F3675" s="23"/>
      <c r="G3675" s="23"/>
      <c r="H3675" s="12"/>
      <c r="I3675" s="12"/>
      <c r="J3675" s="13"/>
      <c r="K3675" s="14"/>
      <c r="L3675" s="15"/>
      <c r="M3675" s="16"/>
      <c r="N3675" s="16"/>
      <c r="O3675" s="12"/>
      <c r="P3675" s="12"/>
      <c r="Q3675" s="12"/>
      <c r="R3675" s="18" t="b">
        <v>0</v>
      </c>
      <c r="S3675" s="18" t="b">
        <v>0</v>
      </c>
      <c r="T3675" s="18" t="b">
        <v>0</v>
      </c>
      <c r="U3675" s="18" t="b">
        <v>0</v>
      </c>
    </row>
    <row r="3676" spans="1:21" ht="12.75">
      <c r="A3676" s="8"/>
      <c r="B3676" s="19"/>
      <c r="C3676" s="22"/>
      <c r="D3676" s="10"/>
      <c r="E3676" s="11"/>
      <c r="F3676" s="23"/>
      <c r="G3676" s="23"/>
      <c r="H3676" s="12"/>
      <c r="I3676" s="12"/>
      <c r="J3676" s="13"/>
      <c r="K3676" s="14"/>
      <c r="L3676" s="15"/>
      <c r="M3676" s="16"/>
      <c r="N3676" s="16"/>
      <c r="O3676" s="12"/>
      <c r="P3676" s="12"/>
      <c r="Q3676" s="12"/>
      <c r="R3676" s="18" t="b">
        <v>0</v>
      </c>
      <c r="S3676" s="18" t="b">
        <v>0</v>
      </c>
      <c r="T3676" s="18" t="b">
        <v>0</v>
      </c>
      <c r="U3676" s="18" t="b">
        <v>0</v>
      </c>
    </row>
    <row r="3677" spans="1:21" ht="12.75">
      <c r="A3677" s="8"/>
      <c r="B3677" s="19"/>
      <c r="C3677" s="22"/>
      <c r="D3677" s="10"/>
      <c r="E3677" s="11"/>
      <c r="F3677" s="23"/>
      <c r="G3677" s="23"/>
      <c r="H3677" s="12"/>
      <c r="I3677" s="12"/>
      <c r="J3677" s="13"/>
      <c r="K3677" s="14"/>
      <c r="L3677" s="15"/>
      <c r="M3677" s="16"/>
      <c r="N3677" s="16"/>
      <c r="O3677" s="12"/>
      <c r="P3677" s="12"/>
      <c r="Q3677" s="12"/>
      <c r="R3677" s="18" t="b">
        <v>0</v>
      </c>
      <c r="S3677" s="18" t="b">
        <v>0</v>
      </c>
      <c r="T3677" s="18" t="b">
        <v>0</v>
      </c>
      <c r="U3677" s="18" t="b">
        <v>0</v>
      </c>
    </row>
    <row r="3678" spans="1:21" ht="12.75">
      <c r="A3678" s="8"/>
      <c r="B3678" s="19"/>
      <c r="C3678" s="22"/>
      <c r="D3678" s="10"/>
      <c r="E3678" s="11"/>
      <c r="F3678" s="23"/>
      <c r="G3678" s="23"/>
      <c r="H3678" s="12"/>
      <c r="I3678" s="12"/>
      <c r="J3678" s="13"/>
      <c r="K3678" s="14"/>
      <c r="L3678" s="15"/>
      <c r="M3678" s="16"/>
      <c r="N3678" s="16"/>
      <c r="O3678" s="12"/>
      <c r="P3678" s="12"/>
      <c r="Q3678" s="12"/>
      <c r="R3678" s="18" t="b">
        <v>0</v>
      </c>
      <c r="S3678" s="18" t="b">
        <v>0</v>
      </c>
      <c r="T3678" s="18" t="b">
        <v>0</v>
      </c>
      <c r="U3678" s="18" t="b">
        <v>0</v>
      </c>
    </row>
    <row r="3679" spans="1:21" ht="12.75">
      <c r="A3679" s="8"/>
      <c r="B3679" s="19"/>
      <c r="C3679" s="22"/>
      <c r="D3679" s="10"/>
      <c r="E3679" s="11"/>
      <c r="F3679" s="23"/>
      <c r="G3679" s="23"/>
      <c r="H3679" s="12"/>
      <c r="I3679" s="12"/>
      <c r="J3679" s="13"/>
      <c r="K3679" s="14"/>
      <c r="L3679" s="15"/>
      <c r="M3679" s="16"/>
      <c r="N3679" s="16"/>
      <c r="O3679" s="12"/>
      <c r="P3679" s="12"/>
      <c r="Q3679" s="12"/>
      <c r="R3679" s="18" t="b">
        <v>0</v>
      </c>
      <c r="S3679" s="18" t="b">
        <v>0</v>
      </c>
      <c r="T3679" s="18" t="b">
        <v>0</v>
      </c>
      <c r="U3679" s="18" t="b">
        <v>0</v>
      </c>
    </row>
    <row r="3680" spans="1:21" ht="12.75">
      <c r="A3680" s="8"/>
      <c r="B3680" s="19"/>
      <c r="C3680" s="22"/>
      <c r="D3680" s="10"/>
      <c r="E3680" s="11"/>
      <c r="F3680" s="23"/>
      <c r="G3680" s="23"/>
      <c r="H3680" s="12"/>
      <c r="I3680" s="12"/>
      <c r="J3680" s="13"/>
      <c r="K3680" s="14"/>
      <c r="L3680" s="15"/>
      <c r="M3680" s="16"/>
      <c r="N3680" s="16"/>
      <c r="O3680" s="12"/>
      <c r="P3680" s="12"/>
      <c r="Q3680" s="12"/>
      <c r="R3680" s="18" t="b">
        <v>0</v>
      </c>
      <c r="S3680" s="18" t="b">
        <v>0</v>
      </c>
      <c r="T3680" s="18" t="b">
        <v>0</v>
      </c>
      <c r="U3680" s="18" t="b">
        <v>0</v>
      </c>
    </row>
    <row r="3681" spans="1:21" ht="12.75">
      <c r="A3681" s="8"/>
      <c r="B3681" s="19"/>
      <c r="C3681" s="22"/>
      <c r="D3681" s="10"/>
      <c r="E3681" s="11"/>
      <c r="F3681" s="23"/>
      <c r="G3681" s="23"/>
      <c r="H3681" s="12"/>
      <c r="I3681" s="12"/>
      <c r="J3681" s="13"/>
      <c r="K3681" s="14"/>
      <c r="L3681" s="15"/>
      <c r="M3681" s="16"/>
      <c r="N3681" s="16"/>
      <c r="O3681" s="12"/>
      <c r="P3681" s="12"/>
      <c r="Q3681" s="12"/>
      <c r="R3681" s="18" t="b">
        <v>0</v>
      </c>
      <c r="S3681" s="18" t="b">
        <v>0</v>
      </c>
      <c r="T3681" s="18" t="b">
        <v>0</v>
      </c>
      <c r="U3681" s="18" t="b">
        <v>0</v>
      </c>
    </row>
    <row r="3682" spans="1:21" ht="12.75">
      <c r="A3682" s="8"/>
      <c r="B3682" s="19"/>
      <c r="C3682" s="22"/>
      <c r="D3682" s="10"/>
      <c r="E3682" s="11"/>
      <c r="F3682" s="23"/>
      <c r="G3682" s="23"/>
      <c r="H3682" s="12"/>
      <c r="I3682" s="12"/>
      <c r="J3682" s="13"/>
      <c r="K3682" s="14"/>
      <c r="L3682" s="15"/>
      <c r="M3682" s="16"/>
      <c r="N3682" s="16"/>
      <c r="O3682" s="12"/>
      <c r="P3682" s="12"/>
      <c r="Q3682" s="12"/>
      <c r="R3682" s="18" t="b">
        <v>0</v>
      </c>
      <c r="S3682" s="18" t="b">
        <v>0</v>
      </c>
      <c r="T3682" s="18" t="b">
        <v>0</v>
      </c>
      <c r="U3682" s="18" t="b">
        <v>0</v>
      </c>
    </row>
    <row r="3683" spans="1:21" ht="12.75">
      <c r="A3683" s="8"/>
      <c r="B3683" s="19"/>
      <c r="C3683" s="22"/>
      <c r="D3683" s="10"/>
      <c r="E3683" s="11"/>
      <c r="F3683" s="23"/>
      <c r="G3683" s="23"/>
      <c r="H3683" s="12"/>
      <c r="I3683" s="12"/>
      <c r="J3683" s="13"/>
      <c r="K3683" s="14"/>
      <c r="L3683" s="15"/>
      <c r="M3683" s="16"/>
      <c r="N3683" s="16"/>
      <c r="O3683" s="12"/>
      <c r="P3683" s="12"/>
      <c r="Q3683" s="12"/>
      <c r="R3683" s="18" t="b">
        <v>0</v>
      </c>
      <c r="S3683" s="18" t="b">
        <v>0</v>
      </c>
      <c r="T3683" s="18" t="b">
        <v>0</v>
      </c>
      <c r="U3683" s="18" t="b">
        <v>0</v>
      </c>
    </row>
    <row r="3684" spans="1:21" ht="12.75">
      <c r="A3684" s="8"/>
      <c r="B3684" s="19"/>
      <c r="C3684" s="22"/>
      <c r="D3684" s="10"/>
      <c r="E3684" s="11"/>
      <c r="F3684" s="23"/>
      <c r="G3684" s="23"/>
      <c r="H3684" s="12"/>
      <c r="I3684" s="12"/>
      <c r="J3684" s="13"/>
      <c r="K3684" s="14"/>
      <c r="L3684" s="15"/>
      <c r="M3684" s="16"/>
      <c r="N3684" s="16"/>
      <c r="O3684" s="12"/>
      <c r="P3684" s="12"/>
      <c r="Q3684" s="12"/>
      <c r="R3684" s="18" t="b">
        <v>0</v>
      </c>
      <c r="S3684" s="18" t="b">
        <v>0</v>
      </c>
      <c r="T3684" s="18" t="b">
        <v>0</v>
      </c>
      <c r="U3684" s="18" t="b">
        <v>0</v>
      </c>
    </row>
    <row r="3685" spans="1:21" ht="12.75">
      <c r="A3685" s="8"/>
      <c r="B3685" s="19"/>
      <c r="C3685" s="22"/>
      <c r="D3685" s="10"/>
      <c r="E3685" s="11"/>
      <c r="F3685" s="23"/>
      <c r="G3685" s="23"/>
      <c r="H3685" s="12"/>
      <c r="I3685" s="12"/>
      <c r="J3685" s="13"/>
      <c r="K3685" s="14"/>
      <c r="L3685" s="15"/>
      <c r="M3685" s="16"/>
      <c r="N3685" s="16"/>
      <c r="O3685" s="12"/>
      <c r="P3685" s="12"/>
      <c r="Q3685" s="12"/>
      <c r="R3685" s="18" t="b">
        <v>0</v>
      </c>
      <c r="S3685" s="18" t="b">
        <v>0</v>
      </c>
      <c r="T3685" s="18" t="b">
        <v>0</v>
      </c>
      <c r="U3685" s="18" t="b">
        <v>0</v>
      </c>
    </row>
    <row r="3686" spans="1:21" ht="12.75">
      <c r="A3686" s="8"/>
      <c r="B3686" s="19"/>
      <c r="C3686" s="22"/>
      <c r="D3686" s="10"/>
      <c r="E3686" s="11"/>
      <c r="F3686" s="23"/>
      <c r="G3686" s="23"/>
      <c r="H3686" s="12"/>
      <c r="I3686" s="12"/>
      <c r="J3686" s="13"/>
      <c r="K3686" s="14"/>
      <c r="L3686" s="15"/>
      <c r="M3686" s="16"/>
      <c r="N3686" s="16"/>
      <c r="O3686" s="12"/>
      <c r="P3686" s="12"/>
      <c r="Q3686" s="12"/>
      <c r="R3686" s="18" t="b">
        <v>0</v>
      </c>
      <c r="S3686" s="18" t="b">
        <v>0</v>
      </c>
      <c r="T3686" s="18" t="b">
        <v>0</v>
      </c>
      <c r="U3686" s="18" t="b">
        <v>0</v>
      </c>
    </row>
    <row r="3687" spans="1:21" ht="12.75">
      <c r="A3687" s="8"/>
      <c r="B3687" s="19"/>
      <c r="C3687" s="22"/>
      <c r="D3687" s="10"/>
      <c r="E3687" s="11"/>
      <c r="F3687" s="23"/>
      <c r="G3687" s="23"/>
      <c r="H3687" s="12"/>
      <c r="I3687" s="12"/>
      <c r="J3687" s="13"/>
      <c r="K3687" s="14"/>
      <c r="L3687" s="15"/>
      <c r="M3687" s="16"/>
      <c r="N3687" s="16"/>
      <c r="O3687" s="12"/>
      <c r="P3687" s="12"/>
      <c r="Q3687" s="12"/>
      <c r="R3687" s="18" t="b">
        <v>0</v>
      </c>
      <c r="S3687" s="18" t="b">
        <v>0</v>
      </c>
      <c r="T3687" s="18" t="b">
        <v>0</v>
      </c>
      <c r="U3687" s="18" t="b">
        <v>0</v>
      </c>
    </row>
    <row r="3688" spans="1:21" ht="12.75">
      <c r="A3688" s="8"/>
      <c r="B3688" s="19"/>
      <c r="C3688" s="22"/>
      <c r="D3688" s="10"/>
      <c r="E3688" s="11"/>
      <c r="F3688" s="23"/>
      <c r="G3688" s="23"/>
      <c r="H3688" s="12"/>
      <c r="I3688" s="12"/>
      <c r="J3688" s="13"/>
      <c r="K3688" s="14"/>
      <c r="L3688" s="15"/>
      <c r="M3688" s="16"/>
      <c r="N3688" s="16"/>
      <c r="O3688" s="12"/>
      <c r="P3688" s="12"/>
      <c r="Q3688" s="12"/>
      <c r="R3688" s="18" t="b">
        <v>0</v>
      </c>
      <c r="S3688" s="18" t="b">
        <v>0</v>
      </c>
      <c r="T3688" s="18" t="b">
        <v>0</v>
      </c>
      <c r="U3688" s="18" t="b">
        <v>0</v>
      </c>
    </row>
    <row r="3689" spans="1:21" ht="12.75">
      <c r="A3689" s="8"/>
      <c r="B3689" s="19"/>
      <c r="C3689" s="22"/>
      <c r="D3689" s="10"/>
      <c r="E3689" s="11"/>
      <c r="F3689" s="23"/>
      <c r="G3689" s="23"/>
      <c r="H3689" s="12"/>
      <c r="I3689" s="12"/>
      <c r="J3689" s="13"/>
      <c r="K3689" s="14"/>
      <c r="L3689" s="15"/>
      <c r="M3689" s="16"/>
      <c r="N3689" s="16"/>
      <c r="O3689" s="12"/>
      <c r="P3689" s="12"/>
      <c r="Q3689" s="12"/>
      <c r="R3689" s="18" t="b">
        <v>0</v>
      </c>
      <c r="S3689" s="18" t="b">
        <v>0</v>
      </c>
      <c r="T3689" s="18" t="b">
        <v>0</v>
      </c>
      <c r="U3689" s="18" t="b">
        <v>0</v>
      </c>
    </row>
    <row r="3690" spans="1:21" ht="12.75">
      <c r="A3690" s="8"/>
      <c r="B3690" s="19"/>
      <c r="C3690" s="22"/>
      <c r="D3690" s="10"/>
      <c r="E3690" s="11"/>
      <c r="F3690" s="23"/>
      <c r="G3690" s="23"/>
      <c r="H3690" s="12"/>
      <c r="I3690" s="12"/>
      <c r="J3690" s="13"/>
      <c r="K3690" s="14"/>
      <c r="L3690" s="15"/>
      <c r="M3690" s="16"/>
      <c r="N3690" s="16"/>
      <c r="O3690" s="12"/>
      <c r="P3690" s="12"/>
      <c r="Q3690" s="12"/>
      <c r="R3690" s="18" t="b">
        <v>0</v>
      </c>
      <c r="S3690" s="18" t="b">
        <v>0</v>
      </c>
      <c r="T3690" s="18" t="b">
        <v>0</v>
      </c>
      <c r="U3690" s="18" t="b">
        <v>0</v>
      </c>
    </row>
    <row r="3691" spans="1:21" ht="12.75">
      <c r="A3691" s="8"/>
      <c r="B3691" s="19"/>
      <c r="C3691" s="22"/>
      <c r="D3691" s="10"/>
      <c r="E3691" s="11"/>
      <c r="F3691" s="23"/>
      <c r="G3691" s="23"/>
      <c r="H3691" s="12"/>
      <c r="I3691" s="12"/>
      <c r="J3691" s="13"/>
      <c r="K3691" s="14"/>
      <c r="L3691" s="15"/>
      <c r="M3691" s="16"/>
      <c r="N3691" s="16"/>
      <c r="O3691" s="12"/>
      <c r="P3691" s="12"/>
      <c r="Q3691" s="12"/>
      <c r="R3691" s="18" t="b">
        <v>0</v>
      </c>
      <c r="S3691" s="18" t="b">
        <v>0</v>
      </c>
      <c r="T3691" s="18" t="b">
        <v>0</v>
      </c>
      <c r="U3691" s="18" t="b">
        <v>0</v>
      </c>
    </row>
    <row r="3692" spans="1:21" ht="12.75">
      <c r="A3692" s="8"/>
      <c r="B3692" s="19"/>
      <c r="C3692" s="22"/>
      <c r="D3692" s="10"/>
      <c r="E3692" s="11"/>
      <c r="F3692" s="23"/>
      <c r="G3692" s="23"/>
      <c r="H3692" s="12"/>
      <c r="I3692" s="12"/>
      <c r="J3692" s="13"/>
      <c r="K3692" s="14"/>
      <c r="L3692" s="15"/>
      <c r="M3692" s="16"/>
      <c r="N3692" s="16"/>
      <c r="O3692" s="12"/>
      <c r="P3692" s="12"/>
      <c r="Q3692" s="12"/>
      <c r="R3692" s="18" t="b">
        <v>0</v>
      </c>
      <c r="S3692" s="18" t="b">
        <v>0</v>
      </c>
      <c r="T3692" s="18" t="b">
        <v>0</v>
      </c>
      <c r="U3692" s="18" t="b">
        <v>0</v>
      </c>
    </row>
    <row r="3693" spans="1:21" ht="12.75">
      <c r="A3693" s="8"/>
      <c r="B3693" s="19"/>
      <c r="C3693" s="22"/>
      <c r="D3693" s="10"/>
      <c r="E3693" s="11"/>
      <c r="F3693" s="23"/>
      <c r="G3693" s="23"/>
      <c r="H3693" s="12"/>
      <c r="I3693" s="12"/>
      <c r="J3693" s="13"/>
      <c r="K3693" s="14"/>
      <c r="L3693" s="15"/>
      <c r="M3693" s="16"/>
      <c r="N3693" s="16"/>
      <c r="O3693" s="12"/>
      <c r="P3693" s="12"/>
      <c r="Q3693" s="12"/>
      <c r="R3693" s="18" t="b">
        <v>0</v>
      </c>
      <c r="S3693" s="18" t="b">
        <v>0</v>
      </c>
      <c r="T3693" s="18" t="b">
        <v>0</v>
      </c>
      <c r="U3693" s="18" t="b">
        <v>0</v>
      </c>
    </row>
    <row r="3694" spans="1:21" ht="12.75">
      <c r="A3694" s="8"/>
      <c r="B3694" s="19"/>
      <c r="C3694" s="22"/>
      <c r="D3694" s="10"/>
      <c r="E3694" s="11"/>
      <c r="F3694" s="23"/>
      <c r="G3694" s="23"/>
      <c r="H3694" s="12"/>
      <c r="I3694" s="12"/>
      <c r="J3694" s="13"/>
      <c r="K3694" s="14"/>
      <c r="L3694" s="15"/>
      <c r="M3694" s="16"/>
      <c r="N3694" s="16"/>
      <c r="O3694" s="12"/>
      <c r="P3694" s="12"/>
      <c r="Q3694" s="12"/>
      <c r="R3694" s="18" t="b">
        <v>0</v>
      </c>
      <c r="S3694" s="18" t="b">
        <v>0</v>
      </c>
      <c r="T3694" s="18" t="b">
        <v>0</v>
      </c>
      <c r="U3694" s="18" t="b">
        <v>0</v>
      </c>
    </row>
    <row r="3695" spans="1:21" ht="12.75">
      <c r="A3695" s="8"/>
      <c r="B3695" s="19"/>
      <c r="C3695" s="22"/>
      <c r="D3695" s="10"/>
      <c r="E3695" s="11"/>
      <c r="F3695" s="23"/>
      <c r="G3695" s="23"/>
      <c r="H3695" s="12"/>
      <c r="I3695" s="12"/>
      <c r="J3695" s="13"/>
      <c r="K3695" s="14"/>
      <c r="L3695" s="15"/>
      <c r="M3695" s="16"/>
      <c r="N3695" s="16"/>
      <c r="O3695" s="12"/>
      <c r="P3695" s="12"/>
      <c r="Q3695" s="12"/>
      <c r="R3695" s="18" t="b">
        <v>0</v>
      </c>
      <c r="S3695" s="18" t="b">
        <v>0</v>
      </c>
      <c r="T3695" s="18" t="b">
        <v>0</v>
      </c>
      <c r="U3695" s="18" t="b">
        <v>0</v>
      </c>
    </row>
    <row r="3696" spans="1:21" ht="12.75">
      <c r="A3696" s="8"/>
      <c r="B3696" s="19"/>
      <c r="C3696" s="22"/>
      <c r="D3696" s="10"/>
      <c r="E3696" s="11"/>
      <c r="F3696" s="23"/>
      <c r="G3696" s="23"/>
      <c r="H3696" s="12"/>
      <c r="I3696" s="12"/>
      <c r="J3696" s="13"/>
      <c r="K3696" s="14"/>
      <c r="L3696" s="15"/>
      <c r="M3696" s="16"/>
      <c r="N3696" s="16"/>
      <c r="O3696" s="12"/>
      <c r="P3696" s="12"/>
      <c r="Q3696" s="12"/>
      <c r="R3696" s="18" t="b">
        <v>0</v>
      </c>
      <c r="S3696" s="18" t="b">
        <v>0</v>
      </c>
      <c r="T3696" s="18" t="b">
        <v>0</v>
      </c>
      <c r="U3696" s="18" t="b">
        <v>0</v>
      </c>
    </row>
    <row r="3697" spans="1:21" ht="12.75">
      <c r="A3697" s="8"/>
      <c r="B3697" s="19"/>
      <c r="C3697" s="22"/>
      <c r="D3697" s="10"/>
      <c r="E3697" s="11"/>
      <c r="F3697" s="23"/>
      <c r="G3697" s="23"/>
      <c r="H3697" s="12"/>
      <c r="I3697" s="12"/>
      <c r="J3697" s="13"/>
      <c r="K3697" s="14"/>
      <c r="L3697" s="15"/>
      <c r="M3697" s="16"/>
      <c r="N3697" s="16"/>
      <c r="O3697" s="12"/>
      <c r="P3697" s="12"/>
      <c r="Q3697" s="12"/>
      <c r="R3697" s="18" t="b">
        <v>0</v>
      </c>
      <c r="S3697" s="18" t="b">
        <v>0</v>
      </c>
      <c r="T3697" s="18" t="b">
        <v>0</v>
      </c>
      <c r="U3697" s="18" t="b">
        <v>0</v>
      </c>
    </row>
    <row r="3698" spans="1:21" ht="12.75">
      <c r="A3698" s="8"/>
      <c r="B3698" s="19"/>
      <c r="C3698" s="22"/>
      <c r="D3698" s="10"/>
      <c r="E3698" s="11"/>
      <c r="F3698" s="23"/>
      <c r="G3698" s="23"/>
      <c r="H3698" s="12"/>
      <c r="I3698" s="12"/>
      <c r="J3698" s="13"/>
      <c r="K3698" s="14"/>
      <c r="L3698" s="15"/>
      <c r="M3698" s="16"/>
      <c r="N3698" s="16"/>
      <c r="O3698" s="12"/>
      <c r="P3698" s="12"/>
      <c r="Q3698" s="12"/>
      <c r="R3698" s="18" t="b">
        <v>0</v>
      </c>
      <c r="S3698" s="18" t="b">
        <v>0</v>
      </c>
      <c r="T3698" s="18" t="b">
        <v>0</v>
      </c>
      <c r="U3698" s="18" t="b">
        <v>0</v>
      </c>
    </row>
    <row r="3699" spans="1:21" ht="12.75">
      <c r="A3699" s="8"/>
      <c r="B3699" s="19"/>
      <c r="C3699" s="22"/>
      <c r="D3699" s="10"/>
      <c r="E3699" s="11"/>
      <c r="F3699" s="23"/>
      <c r="G3699" s="23"/>
      <c r="H3699" s="12"/>
      <c r="I3699" s="12"/>
      <c r="J3699" s="13"/>
      <c r="K3699" s="14"/>
      <c r="L3699" s="15"/>
      <c r="M3699" s="16"/>
      <c r="N3699" s="16"/>
      <c r="O3699" s="12"/>
      <c r="P3699" s="12"/>
      <c r="Q3699" s="12"/>
      <c r="R3699" s="18" t="b">
        <v>0</v>
      </c>
      <c r="S3699" s="18" t="b">
        <v>0</v>
      </c>
      <c r="T3699" s="18" t="b">
        <v>0</v>
      </c>
      <c r="U3699" s="18" t="b">
        <v>0</v>
      </c>
    </row>
    <row r="3700" spans="1:21" ht="12.75">
      <c r="A3700" s="8"/>
      <c r="B3700" s="19"/>
      <c r="C3700" s="22"/>
      <c r="D3700" s="10"/>
      <c r="E3700" s="11"/>
      <c r="F3700" s="23"/>
      <c r="G3700" s="23"/>
      <c r="H3700" s="12"/>
      <c r="I3700" s="12"/>
      <c r="J3700" s="13"/>
      <c r="K3700" s="14"/>
      <c r="L3700" s="15"/>
      <c r="M3700" s="16"/>
      <c r="N3700" s="16"/>
      <c r="O3700" s="12"/>
      <c r="P3700" s="12"/>
      <c r="Q3700" s="12"/>
      <c r="R3700" s="18" t="b">
        <v>0</v>
      </c>
      <c r="S3700" s="18" t="b">
        <v>0</v>
      </c>
      <c r="T3700" s="18" t="b">
        <v>0</v>
      </c>
      <c r="U3700" s="18" t="b">
        <v>0</v>
      </c>
    </row>
    <row r="3701" spans="1:21" ht="12.75">
      <c r="A3701" s="8"/>
      <c r="B3701" s="19"/>
      <c r="C3701" s="22"/>
      <c r="D3701" s="10"/>
      <c r="E3701" s="11"/>
      <c r="F3701" s="23"/>
      <c r="G3701" s="23"/>
      <c r="H3701" s="12"/>
      <c r="I3701" s="12"/>
      <c r="J3701" s="13"/>
      <c r="K3701" s="14"/>
      <c r="L3701" s="15"/>
      <c r="M3701" s="16"/>
      <c r="N3701" s="16"/>
      <c r="O3701" s="12"/>
      <c r="P3701" s="12"/>
      <c r="Q3701" s="12"/>
      <c r="R3701" s="18" t="b">
        <v>0</v>
      </c>
      <c r="S3701" s="18" t="b">
        <v>0</v>
      </c>
      <c r="T3701" s="18" t="b">
        <v>0</v>
      </c>
      <c r="U3701" s="18" t="b">
        <v>0</v>
      </c>
    </row>
    <row r="3702" spans="1:21" ht="12.75">
      <c r="A3702" s="8"/>
      <c r="B3702" s="19"/>
      <c r="C3702" s="22"/>
      <c r="D3702" s="10"/>
      <c r="E3702" s="11"/>
      <c r="F3702" s="23"/>
      <c r="G3702" s="23"/>
      <c r="H3702" s="12"/>
      <c r="I3702" s="12"/>
      <c r="J3702" s="13"/>
      <c r="K3702" s="14"/>
      <c r="L3702" s="15"/>
      <c r="M3702" s="16"/>
      <c r="N3702" s="16"/>
      <c r="O3702" s="12"/>
      <c r="P3702" s="12"/>
      <c r="Q3702" s="12"/>
      <c r="R3702" s="18" t="b">
        <v>0</v>
      </c>
      <c r="S3702" s="18" t="b">
        <v>0</v>
      </c>
      <c r="T3702" s="18" t="b">
        <v>0</v>
      </c>
      <c r="U3702" s="18" t="b">
        <v>0</v>
      </c>
    </row>
    <row r="3703" spans="1:21" ht="12.75">
      <c r="A3703" s="8"/>
      <c r="B3703" s="19"/>
      <c r="C3703" s="22"/>
      <c r="D3703" s="10"/>
      <c r="E3703" s="11"/>
      <c r="F3703" s="23"/>
      <c r="G3703" s="23"/>
      <c r="H3703" s="12"/>
      <c r="I3703" s="12"/>
      <c r="J3703" s="13"/>
      <c r="K3703" s="14"/>
      <c r="L3703" s="15"/>
      <c r="M3703" s="16"/>
      <c r="N3703" s="16"/>
      <c r="O3703" s="12"/>
      <c r="P3703" s="12"/>
      <c r="Q3703" s="12"/>
      <c r="R3703" s="18" t="b">
        <v>0</v>
      </c>
      <c r="S3703" s="18" t="b">
        <v>0</v>
      </c>
      <c r="T3703" s="18" t="b">
        <v>0</v>
      </c>
      <c r="U3703" s="18" t="b">
        <v>0</v>
      </c>
    </row>
    <row r="3704" spans="1:21" ht="12.75">
      <c r="A3704" s="8"/>
      <c r="B3704" s="19"/>
      <c r="C3704" s="22"/>
      <c r="D3704" s="10"/>
      <c r="E3704" s="11"/>
      <c r="F3704" s="23"/>
      <c r="G3704" s="23"/>
      <c r="H3704" s="12"/>
      <c r="I3704" s="12"/>
      <c r="J3704" s="13"/>
      <c r="K3704" s="14"/>
      <c r="L3704" s="15"/>
      <c r="M3704" s="16"/>
      <c r="N3704" s="16"/>
      <c r="O3704" s="12"/>
      <c r="P3704" s="12"/>
      <c r="Q3704" s="12"/>
      <c r="R3704" s="18" t="b">
        <v>0</v>
      </c>
      <c r="S3704" s="18" t="b">
        <v>0</v>
      </c>
      <c r="T3704" s="18" t="b">
        <v>0</v>
      </c>
      <c r="U3704" s="18" t="b">
        <v>0</v>
      </c>
    </row>
    <row r="3705" spans="1:21" ht="12.75">
      <c r="A3705" s="8"/>
      <c r="B3705" s="19"/>
      <c r="C3705" s="22"/>
      <c r="D3705" s="10"/>
      <c r="E3705" s="11"/>
      <c r="F3705" s="23"/>
      <c r="G3705" s="23"/>
      <c r="H3705" s="12"/>
      <c r="I3705" s="12"/>
      <c r="J3705" s="13"/>
      <c r="K3705" s="14"/>
      <c r="L3705" s="15"/>
      <c r="M3705" s="16"/>
      <c r="N3705" s="16"/>
      <c r="O3705" s="12"/>
      <c r="P3705" s="12"/>
      <c r="Q3705" s="12"/>
      <c r="R3705" s="18" t="b">
        <v>0</v>
      </c>
      <c r="S3705" s="18" t="b">
        <v>0</v>
      </c>
      <c r="T3705" s="18" t="b">
        <v>0</v>
      </c>
      <c r="U3705" s="18" t="b">
        <v>0</v>
      </c>
    </row>
    <row r="3706" spans="1:21" ht="12.75">
      <c r="A3706" s="8"/>
      <c r="B3706" s="19"/>
      <c r="C3706" s="22"/>
      <c r="D3706" s="10"/>
      <c r="E3706" s="11"/>
      <c r="F3706" s="23"/>
      <c r="G3706" s="23"/>
      <c r="H3706" s="12"/>
      <c r="I3706" s="12"/>
      <c r="J3706" s="13"/>
      <c r="K3706" s="14"/>
      <c r="L3706" s="15"/>
      <c r="M3706" s="16"/>
      <c r="N3706" s="16"/>
      <c r="O3706" s="12"/>
      <c r="P3706" s="12"/>
      <c r="Q3706" s="12"/>
      <c r="R3706" s="18" t="b">
        <v>0</v>
      </c>
      <c r="S3706" s="18" t="b">
        <v>0</v>
      </c>
      <c r="T3706" s="18" t="b">
        <v>0</v>
      </c>
      <c r="U3706" s="18" t="b">
        <v>0</v>
      </c>
    </row>
    <row r="3707" spans="1:21" ht="12.75">
      <c r="A3707" s="8"/>
      <c r="B3707" s="19"/>
      <c r="C3707" s="22"/>
      <c r="D3707" s="10"/>
      <c r="E3707" s="11"/>
      <c r="F3707" s="23"/>
      <c r="G3707" s="23"/>
      <c r="H3707" s="12"/>
      <c r="I3707" s="12"/>
      <c r="J3707" s="13"/>
      <c r="K3707" s="14"/>
      <c r="L3707" s="15"/>
      <c r="M3707" s="16"/>
      <c r="N3707" s="16"/>
      <c r="O3707" s="12"/>
      <c r="P3707" s="12"/>
      <c r="Q3707" s="12"/>
      <c r="R3707" s="18" t="b">
        <v>0</v>
      </c>
      <c r="S3707" s="18" t="b">
        <v>0</v>
      </c>
      <c r="T3707" s="18" t="b">
        <v>0</v>
      </c>
      <c r="U3707" s="18" t="b">
        <v>0</v>
      </c>
    </row>
    <row r="3708" spans="1:21" ht="12.75">
      <c r="A3708" s="8"/>
      <c r="B3708" s="19"/>
      <c r="C3708" s="22"/>
      <c r="D3708" s="10"/>
      <c r="E3708" s="11"/>
      <c r="F3708" s="23"/>
      <c r="G3708" s="23"/>
      <c r="H3708" s="12"/>
      <c r="I3708" s="12"/>
      <c r="J3708" s="13"/>
      <c r="K3708" s="14"/>
      <c r="L3708" s="15"/>
      <c r="M3708" s="16"/>
      <c r="N3708" s="16"/>
      <c r="O3708" s="12"/>
      <c r="P3708" s="12"/>
      <c r="Q3708" s="12"/>
      <c r="R3708" s="18" t="b">
        <v>0</v>
      </c>
      <c r="S3708" s="18" t="b">
        <v>0</v>
      </c>
      <c r="T3708" s="18" t="b">
        <v>0</v>
      </c>
      <c r="U3708" s="18" t="b">
        <v>0</v>
      </c>
    </row>
    <row r="3709" spans="1:21" ht="12.75">
      <c r="A3709" s="8"/>
      <c r="B3709" s="19"/>
      <c r="C3709" s="22"/>
      <c r="D3709" s="10"/>
      <c r="E3709" s="11"/>
      <c r="F3709" s="23"/>
      <c r="G3709" s="23"/>
      <c r="H3709" s="12"/>
      <c r="I3709" s="12"/>
      <c r="J3709" s="13"/>
      <c r="K3709" s="14"/>
      <c r="L3709" s="15"/>
      <c r="M3709" s="16"/>
      <c r="N3709" s="16"/>
      <c r="O3709" s="12"/>
      <c r="P3709" s="12"/>
      <c r="Q3709" s="12"/>
      <c r="R3709" s="18" t="b">
        <v>0</v>
      </c>
      <c r="S3709" s="18" t="b">
        <v>0</v>
      </c>
      <c r="T3709" s="18" t="b">
        <v>0</v>
      </c>
      <c r="U3709" s="18" t="b">
        <v>0</v>
      </c>
    </row>
    <row r="3710" spans="1:21" ht="12.75">
      <c r="A3710" s="8"/>
      <c r="B3710" s="19"/>
      <c r="C3710" s="22"/>
      <c r="D3710" s="10"/>
      <c r="E3710" s="11"/>
      <c r="F3710" s="23"/>
      <c r="G3710" s="23"/>
      <c r="H3710" s="12"/>
      <c r="I3710" s="12"/>
      <c r="J3710" s="13"/>
      <c r="K3710" s="14"/>
      <c r="L3710" s="15"/>
      <c r="M3710" s="16"/>
      <c r="N3710" s="16"/>
      <c r="O3710" s="12"/>
      <c r="P3710" s="12"/>
      <c r="Q3710" s="12"/>
      <c r="R3710" s="18" t="b">
        <v>0</v>
      </c>
      <c r="S3710" s="18" t="b">
        <v>0</v>
      </c>
      <c r="T3710" s="18" t="b">
        <v>0</v>
      </c>
      <c r="U3710" s="18" t="b">
        <v>0</v>
      </c>
    </row>
    <row r="3711" spans="1:21" ht="12.75">
      <c r="A3711" s="8"/>
      <c r="B3711" s="19"/>
      <c r="C3711" s="22"/>
      <c r="D3711" s="10"/>
      <c r="E3711" s="11"/>
      <c r="F3711" s="23"/>
      <c r="G3711" s="23"/>
      <c r="H3711" s="12"/>
      <c r="I3711" s="12"/>
      <c r="J3711" s="13"/>
      <c r="K3711" s="14"/>
      <c r="L3711" s="15"/>
      <c r="M3711" s="16"/>
      <c r="N3711" s="16"/>
      <c r="O3711" s="12"/>
      <c r="P3711" s="12"/>
      <c r="Q3711" s="12"/>
      <c r="R3711" s="18" t="b">
        <v>0</v>
      </c>
      <c r="S3711" s="18" t="b">
        <v>0</v>
      </c>
      <c r="T3711" s="18" t="b">
        <v>0</v>
      </c>
      <c r="U3711" s="18" t="b">
        <v>0</v>
      </c>
    </row>
    <row r="3712" spans="1:21" ht="12.75">
      <c r="A3712" s="8"/>
      <c r="B3712" s="19"/>
      <c r="C3712" s="22"/>
      <c r="D3712" s="10"/>
      <c r="E3712" s="11"/>
      <c r="F3712" s="23"/>
      <c r="G3712" s="23"/>
      <c r="H3712" s="12"/>
      <c r="I3712" s="12"/>
      <c r="J3712" s="13"/>
      <c r="K3712" s="14"/>
      <c r="L3712" s="15"/>
      <c r="M3712" s="16"/>
      <c r="N3712" s="16"/>
      <c r="O3712" s="12"/>
      <c r="P3712" s="12"/>
      <c r="Q3712" s="12"/>
      <c r="R3712" s="18" t="b">
        <v>0</v>
      </c>
      <c r="S3712" s="18" t="b">
        <v>0</v>
      </c>
      <c r="T3712" s="18" t="b">
        <v>0</v>
      </c>
      <c r="U3712" s="18" t="b">
        <v>0</v>
      </c>
    </row>
    <row r="3713" spans="1:21" ht="12.75">
      <c r="A3713" s="8"/>
      <c r="B3713" s="19"/>
      <c r="C3713" s="22"/>
      <c r="D3713" s="10"/>
      <c r="E3713" s="11"/>
      <c r="F3713" s="23"/>
      <c r="G3713" s="23"/>
      <c r="H3713" s="12"/>
      <c r="I3713" s="12"/>
      <c r="J3713" s="13"/>
      <c r="K3713" s="14"/>
      <c r="L3713" s="15"/>
      <c r="M3713" s="16"/>
      <c r="N3713" s="16"/>
      <c r="O3713" s="12"/>
      <c r="P3713" s="12"/>
      <c r="Q3713" s="12"/>
      <c r="R3713" s="18" t="b">
        <v>0</v>
      </c>
      <c r="S3713" s="18" t="b">
        <v>0</v>
      </c>
      <c r="T3713" s="18" t="b">
        <v>0</v>
      </c>
      <c r="U3713" s="18" t="b">
        <v>0</v>
      </c>
    </row>
    <row r="3714" spans="1:21" ht="12.75">
      <c r="A3714" s="8"/>
      <c r="B3714" s="19"/>
      <c r="C3714" s="22"/>
      <c r="D3714" s="10"/>
      <c r="E3714" s="11"/>
      <c r="F3714" s="23"/>
      <c r="G3714" s="23"/>
      <c r="H3714" s="12"/>
      <c r="I3714" s="12"/>
      <c r="J3714" s="13"/>
      <c r="K3714" s="14"/>
      <c r="L3714" s="15"/>
      <c r="M3714" s="16"/>
      <c r="N3714" s="16"/>
      <c r="O3714" s="12"/>
      <c r="P3714" s="12"/>
      <c r="Q3714" s="12"/>
      <c r="R3714" s="18" t="b">
        <v>0</v>
      </c>
      <c r="S3714" s="18" t="b">
        <v>0</v>
      </c>
      <c r="T3714" s="18" t="b">
        <v>0</v>
      </c>
      <c r="U3714" s="18" t="b">
        <v>0</v>
      </c>
    </row>
    <row r="3715" spans="1:21" ht="12.75">
      <c r="A3715" s="8"/>
      <c r="B3715" s="19"/>
      <c r="C3715" s="22"/>
      <c r="D3715" s="10"/>
      <c r="E3715" s="11"/>
      <c r="F3715" s="23"/>
      <c r="G3715" s="23"/>
      <c r="H3715" s="12"/>
      <c r="I3715" s="12"/>
      <c r="J3715" s="13"/>
      <c r="K3715" s="14"/>
      <c r="L3715" s="15"/>
      <c r="M3715" s="16"/>
      <c r="N3715" s="16"/>
      <c r="O3715" s="12"/>
      <c r="P3715" s="12"/>
      <c r="Q3715" s="12"/>
      <c r="R3715" s="18" t="b">
        <v>0</v>
      </c>
      <c r="S3715" s="18" t="b">
        <v>0</v>
      </c>
      <c r="T3715" s="18" t="b">
        <v>0</v>
      </c>
      <c r="U3715" s="18" t="b">
        <v>0</v>
      </c>
    </row>
    <row r="3716" spans="1:21" ht="12.75">
      <c r="A3716" s="8"/>
      <c r="B3716" s="19"/>
      <c r="C3716" s="22"/>
      <c r="D3716" s="10"/>
      <c r="E3716" s="11"/>
      <c r="F3716" s="23"/>
      <c r="G3716" s="23"/>
      <c r="H3716" s="12"/>
      <c r="I3716" s="12"/>
      <c r="J3716" s="13"/>
      <c r="K3716" s="14"/>
      <c r="L3716" s="15"/>
      <c r="M3716" s="16"/>
      <c r="N3716" s="16"/>
      <c r="O3716" s="12"/>
      <c r="P3716" s="12"/>
      <c r="Q3716" s="12"/>
      <c r="R3716" s="18" t="b">
        <v>0</v>
      </c>
      <c r="S3716" s="18" t="b">
        <v>0</v>
      </c>
      <c r="T3716" s="18" t="b">
        <v>0</v>
      </c>
      <c r="U3716" s="18" t="b">
        <v>0</v>
      </c>
    </row>
    <row r="3717" spans="1:21" ht="12.75">
      <c r="A3717" s="8"/>
      <c r="B3717" s="19"/>
      <c r="C3717" s="22"/>
      <c r="D3717" s="10"/>
      <c r="E3717" s="11"/>
      <c r="F3717" s="23"/>
      <c r="G3717" s="23"/>
      <c r="H3717" s="12"/>
      <c r="I3717" s="12"/>
      <c r="J3717" s="13"/>
      <c r="K3717" s="14"/>
      <c r="L3717" s="15"/>
      <c r="M3717" s="16"/>
      <c r="N3717" s="16"/>
      <c r="O3717" s="12"/>
      <c r="P3717" s="12"/>
      <c r="Q3717" s="12"/>
      <c r="R3717" s="18" t="b">
        <v>0</v>
      </c>
      <c r="S3717" s="18" t="b">
        <v>0</v>
      </c>
      <c r="T3717" s="18" t="b">
        <v>0</v>
      </c>
      <c r="U3717" s="18" t="b">
        <v>0</v>
      </c>
    </row>
    <row r="3718" spans="1:21" ht="12.75">
      <c r="A3718" s="8"/>
      <c r="B3718" s="19"/>
      <c r="C3718" s="22"/>
      <c r="D3718" s="10"/>
      <c r="E3718" s="11"/>
      <c r="F3718" s="23"/>
      <c r="G3718" s="23"/>
      <c r="H3718" s="12"/>
      <c r="I3718" s="12"/>
      <c r="J3718" s="13"/>
      <c r="K3718" s="14"/>
      <c r="L3718" s="15"/>
      <c r="M3718" s="16"/>
      <c r="N3718" s="16"/>
      <c r="O3718" s="12"/>
      <c r="P3718" s="12"/>
      <c r="Q3718" s="12"/>
      <c r="R3718" s="18" t="b">
        <v>0</v>
      </c>
      <c r="S3718" s="18" t="b">
        <v>0</v>
      </c>
      <c r="T3718" s="18" t="b">
        <v>0</v>
      </c>
      <c r="U3718" s="18" t="b">
        <v>0</v>
      </c>
    </row>
    <row r="3719" spans="1:21" ht="12.75">
      <c r="A3719" s="8"/>
      <c r="B3719" s="19"/>
      <c r="C3719" s="22"/>
      <c r="D3719" s="10"/>
      <c r="E3719" s="11"/>
      <c r="F3719" s="23"/>
      <c r="G3719" s="23"/>
      <c r="H3719" s="12"/>
      <c r="I3719" s="12"/>
      <c r="J3719" s="13"/>
      <c r="K3719" s="14"/>
      <c r="L3719" s="15"/>
      <c r="M3719" s="16"/>
      <c r="N3719" s="16"/>
      <c r="O3719" s="12"/>
      <c r="P3719" s="12"/>
      <c r="Q3719" s="12"/>
      <c r="R3719" s="18" t="b">
        <v>0</v>
      </c>
      <c r="S3719" s="18" t="b">
        <v>0</v>
      </c>
      <c r="T3719" s="18" t="b">
        <v>0</v>
      </c>
      <c r="U3719" s="18" t="b">
        <v>0</v>
      </c>
    </row>
    <row r="3720" spans="1:21" ht="12.75">
      <c r="A3720" s="8"/>
      <c r="B3720" s="19"/>
      <c r="C3720" s="22"/>
      <c r="D3720" s="10"/>
      <c r="E3720" s="11"/>
      <c r="F3720" s="23"/>
      <c r="G3720" s="23"/>
      <c r="H3720" s="12"/>
      <c r="I3720" s="12"/>
      <c r="J3720" s="13"/>
      <c r="K3720" s="14"/>
      <c r="L3720" s="15"/>
      <c r="M3720" s="16"/>
      <c r="N3720" s="16"/>
      <c r="O3720" s="12"/>
      <c r="P3720" s="12"/>
      <c r="Q3720" s="12"/>
      <c r="R3720" s="18" t="b">
        <v>0</v>
      </c>
      <c r="S3720" s="18" t="b">
        <v>0</v>
      </c>
      <c r="T3720" s="18" t="b">
        <v>0</v>
      </c>
      <c r="U3720" s="18" t="b">
        <v>0</v>
      </c>
    </row>
    <row r="3721" spans="1:21" ht="12.75">
      <c r="A3721" s="8"/>
      <c r="B3721" s="19"/>
      <c r="C3721" s="22"/>
      <c r="D3721" s="10"/>
      <c r="E3721" s="11"/>
      <c r="F3721" s="23"/>
      <c r="G3721" s="23"/>
      <c r="H3721" s="12"/>
      <c r="I3721" s="12"/>
      <c r="J3721" s="13"/>
      <c r="K3721" s="14"/>
      <c r="L3721" s="15"/>
      <c r="M3721" s="16"/>
      <c r="N3721" s="16"/>
      <c r="O3721" s="12"/>
      <c r="P3721" s="12"/>
      <c r="Q3721" s="12"/>
      <c r="R3721" s="18" t="b">
        <v>0</v>
      </c>
      <c r="S3721" s="18" t="b">
        <v>0</v>
      </c>
      <c r="T3721" s="18" t="b">
        <v>0</v>
      </c>
      <c r="U3721" s="18" t="b">
        <v>0</v>
      </c>
    </row>
    <row r="3722" spans="1:21" ht="12.75">
      <c r="A3722" s="8"/>
      <c r="B3722" s="19"/>
      <c r="C3722" s="22"/>
      <c r="D3722" s="10"/>
      <c r="E3722" s="11"/>
      <c r="F3722" s="23"/>
      <c r="G3722" s="23"/>
      <c r="H3722" s="12"/>
      <c r="I3722" s="12"/>
      <c r="J3722" s="13"/>
      <c r="K3722" s="14"/>
      <c r="L3722" s="15"/>
      <c r="M3722" s="16"/>
      <c r="N3722" s="16"/>
      <c r="O3722" s="12"/>
      <c r="P3722" s="12"/>
      <c r="Q3722" s="12"/>
      <c r="R3722" s="18" t="b">
        <v>0</v>
      </c>
      <c r="S3722" s="18" t="b">
        <v>0</v>
      </c>
      <c r="T3722" s="18" t="b">
        <v>0</v>
      </c>
      <c r="U3722" s="18" t="b">
        <v>0</v>
      </c>
    </row>
    <row r="3723" spans="1:21" ht="12.75">
      <c r="A3723" s="8"/>
      <c r="B3723" s="19"/>
      <c r="C3723" s="22"/>
      <c r="D3723" s="10"/>
      <c r="E3723" s="11"/>
      <c r="F3723" s="23"/>
      <c r="G3723" s="23"/>
      <c r="H3723" s="12"/>
      <c r="I3723" s="12"/>
      <c r="J3723" s="13"/>
      <c r="K3723" s="14"/>
      <c r="L3723" s="15"/>
      <c r="M3723" s="16"/>
      <c r="N3723" s="16"/>
      <c r="O3723" s="12"/>
      <c r="P3723" s="12"/>
      <c r="Q3723" s="12"/>
      <c r="R3723" s="18" t="b">
        <v>0</v>
      </c>
      <c r="S3723" s="18" t="b">
        <v>0</v>
      </c>
      <c r="T3723" s="18" t="b">
        <v>0</v>
      </c>
      <c r="U3723" s="18" t="b">
        <v>0</v>
      </c>
    </row>
    <row r="3724" spans="1:21" ht="12.75">
      <c r="A3724" s="8"/>
      <c r="B3724" s="19"/>
      <c r="C3724" s="22"/>
      <c r="D3724" s="10"/>
      <c r="E3724" s="11"/>
      <c r="F3724" s="23"/>
      <c r="G3724" s="23"/>
      <c r="H3724" s="12"/>
      <c r="I3724" s="12"/>
      <c r="J3724" s="13"/>
      <c r="K3724" s="14"/>
      <c r="L3724" s="15"/>
      <c r="M3724" s="16"/>
      <c r="N3724" s="16"/>
      <c r="O3724" s="12"/>
      <c r="P3724" s="12"/>
      <c r="Q3724" s="12"/>
      <c r="R3724" s="18" t="b">
        <v>0</v>
      </c>
      <c r="S3724" s="18" t="b">
        <v>0</v>
      </c>
      <c r="T3724" s="18" t="b">
        <v>0</v>
      </c>
      <c r="U3724" s="18" t="b">
        <v>0</v>
      </c>
    </row>
    <row r="3725" spans="1:21" ht="12.75">
      <c r="A3725" s="8"/>
      <c r="B3725" s="19"/>
      <c r="C3725" s="22"/>
      <c r="D3725" s="10"/>
      <c r="E3725" s="11"/>
      <c r="F3725" s="23"/>
      <c r="G3725" s="23"/>
      <c r="H3725" s="12"/>
      <c r="I3725" s="12"/>
      <c r="J3725" s="13"/>
      <c r="K3725" s="14"/>
      <c r="L3725" s="15"/>
      <c r="M3725" s="16"/>
      <c r="N3725" s="16"/>
      <c r="O3725" s="12"/>
      <c r="P3725" s="12"/>
      <c r="Q3725" s="12"/>
      <c r="R3725" s="18" t="b">
        <v>0</v>
      </c>
      <c r="S3725" s="18" t="b">
        <v>0</v>
      </c>
      <c r="T3725" s="18" t="b">
        <v>0</v>
      </c>
      <c r="U3725" s="18" t="b">
        <v>0</v>
      </c>
    </row>
    <row r="3726" spans="1:21" ht="12.75">
      <c r="A3726" s="8"/>
      <c r="B3726" s="19"/>
      <c r="C3726" s="22"/>
      <c r="D3726" s="10"/>
      <c r="E3726" s="11"/>
      <c r="F3726" s="23"/>
      <c r="G3726" s="23"/>
      <c r="H3726" s="12"/>
      <c r="I3726" s="12"/>
      <c r="J3726" s="13"/>
      <c r="K3726" s="14"/>
      <c r="L3726" s="15"/>
      <c r="M3726" s="16"/>
      <c r="N3726" s="16"/>
      <c r="O3726" s="12"/>
      <c r="P3726" s="12"/>
      <c r="Q3726" s="12"/>
      <c r="R3726" s="18" t="b">
        <v>0</v>
      </c>
      <c r="S3726" s="18" t="b">
        <v>0</v>
      </c>
      <c r="T3726" s="18" t="b">
        <v>0</v>
      </c>
      <c r="U3726" s="18" t="b">
        <v>0</v>
      </c>
    </row>
    <row r="3727" spans="1:21" ht="12.75">
      <c r="A3727" s="8"/>
      <c r="B3727" s="19"/>
      <c r="C3727" s="22"/>
      <c r="D3727" s="10"/>
      <c r="E3727" s="11"/>
      <c r="F3727" s="23"/>
      <c r="G3727" s="23"/>
      <c r="H3727" s="12"/>
      <c r="I3727" s="12"/>
      <c r="J3727" s="13"/>
      <c r="K3727" s="14"/>
      <c r="L3727" s="15"/>
      <c r="M3727" s="16"/>
      <c r="N3727" s="16"/>
      <c r="O3727" s="12"/>
      <c r="P3727" s="12"/>
      <c r="Q3727" s="12"/>
      <c r="R3727" s="18" t="b">
        <v>0</v>
      </c>
      <c r="S3727" s="18" t="b">
        <v>0</v>
      </c>
      <c r="T3727" s="18" t="b">
        <v>0</v>
      </c>
      <c r="U3727" s="18" t="b">
        <v>0</v>
      </c>
    </row>
    <row r="3728" spans="1:21" ht="12.75">
      <c r="A3728" s="8"/>
      <c r="B3728" s="19"/>
      <c r="C3728" s="22"/>
      <c r="D3728" s="10"/>
      <c r="E3728" s="11"/>
      <c r="F3728" s="23"/>
      <c r="G3728" s="23"/>
      <c r="H3728" s="12"/>
      <c r="I3728" s="12"/>
      <c r="J3728" s="13"/>
      <c r="K3728" s="14"/>
      <c r="L3728" s="15"/>
      <c r="M3728" s="16"/>
      <c r="N3728" s="16"/>
      <c r="O3728" s="12"/>
      <c r="P3728" s="12"/>
      <c r="Q3728" s="12"/>
      <c r="R3728" s="18" t="b">
        <v>0</v>
      </c>
      <c r="S3728" s="18" t="b">
        <v>0</v>
      </c>
      <c r="T3728" s="18" t="b">
        <v>0</v>
      </c>
      <c r="U3728" s="18" t="b">
        <v>0</v>
      </c>
    </row>
    <row r="3729" spans="1:21" ht="12.75">
      <c r="A3729" s="8"/>
      <c r="B3729" s="19"/>
      <c r="C3729" s="22"/>
      <c r="D3729" s="10"/>
      <c r="E3729" s="11"/>
      <c r="F3729" s="23"/>
      <c r="G3729" s="23"/>
      <c r="H3729" s="12"/>
      <c r="I3729" s="12"/>
      <c r="J3729" s="13"/>
      <c r="K3729" s="14"/>
      <c r="L3729" s="15"/>
      <c r="M3729" s="16"/>
      <c r="N3729" s="16"/>
      <c r="O3729" s="12"/>
      <c r="P3729" s="12"/>
      <c r="Q3729" s="12"/>
      <c r="R3729" s="18" t="b">
        <v>0</v>
      </c>
      <c r="S3729" s="18" t="b">
        <v>0</v>
      </c>
      <c r="T3729" s="18" t="b">
        <v>0</v>
      </c>
      <c r="U3729" s="18" t="b">
        <v>0</v>
      </c>
    </row>
    <row r="3730" spans="1:21" ht="12.75">
      <c r="A3730" s="8"/>
      <c r="B3730" s="19"/>
      <c r="C3730" s="22"/>
      <c r="D3730" s="10"/>
      <c r="E3730" s="11"/>
      <c r="F3730" s="23"/>
      <c r="G3730" s="23"/>
      <c r="H3730" s="12"/>
      <c r="I3730" s="12"/>
      <c r="J3730" s="13"/>
      <c r="K3730" s="14"/>
      <c r="L3730" s="15"/>
      <c r="M3730" s="16"/>
      <c r="N3730" s="16"/>
      <c r="O3730" s="12"/>
      <c r="P3730" s="12"/>
      <c r="Q3730" s="12"/>
      <c r="R3730" s="18" t="b">
        <v>0</v>
      </c>
      <c r="S3730" s="18" t="b">
        <v>0</v>
      </c>
      <c r="T3730" s="18" t="b">
        <v>0</v>
      </c>
      <c r="U3730" s="18" t="b">
        <v>0</v>
      </c>
    </row>
    <row r="3731" spans="1:21" ht="12.75">
      <c r="A3731" s="8"/>
      <c r="B3731" s="19"/>
      <c r="C3731" s="22"/>
      <c r="D3731" s="10"/>
      <c r="E3731" s="11"/>
      <c r="F3731" s="23"/>
      <c r="G3731" s="23"/>
      <c r="H3731" s="12"/>
      <c r="I3731" s="12"/>
      <c r="J3731" s="13"/>
      <c r="K3731" s="14"/>
      <c r="L3731" s="15"/>
      <c r="M3731" s="16"/>
      <c r="N3731" s="16"/>
      <c r="O3731" s="12"/>
      <c r="P3731" s="12"/>
      <c r="Q3731" s="12"/>
      <c r="R3731" s="18" t="b">
        <v>0</v>
      </c>
      <c r="S3731" s="18" t="b">
        <v>0</v>
      </c>
      <c r="T3731" s="18" t="b">
        <v>0</v>
      </c>
      <c r="U3731" s="18" t="b">
        <v>0</v>
      </c>
    </row>
    <row r="3732" spans="1:21" ht="12.75">
      <c r="A3732" s="8"/>
      <c r="B3732" s="19"/>
      <c r="C3732" s="22"/>
      <c r="D3732" s="10"/>
      <c r="E3732" s="11"/>
      <c r="F3732" s="23"/>
      <c r="G3732" s="23"/>
      <c r="H3732" s="12"/>
      <c r="I3732" s="12"/>
      <c r="J3732" s="13"/>
      <c r="K3732" s="14"/>
      <c r="L3732" s="15"/>
      <c r="M3732" s="16"/>
      <c r="N3732" s="16"/>
      <c r="O3732" s="12"/>
      <c r="P3732" s="12"/>
      <c r="Q3732" s="12"/>
      <c r="R3732" s="18" t="b">
        <v>0</v>
      </c>
      <c r="S3732" s="18" t="b">
        <v>0</v>
      </c>
      <c r="T3732" s="18" t="b">
        <v>0</v>
      </c>
      <c r="U3732" s="18" t="b">
        <v>0</v>
      </c>
    </row>
    <row r="3733" spans="1:21" ht="12.75">
      <c r="A3733" s="8"/>
      <c r="B3733" s="19"/>
      <c r="C3733" s="22"/>
      <c r="D3733" s="10"/>
      <c r="E3733" s="11"/>
      <c r="F3733" s="23"/>
      <c r="G3733" s="23"/>
      <c r="H3733" s="12"/>
      <c r="I3733" s="12"/>
      <c r="J3733" s="13"/>
      <c r="K3733" s="14"/>
      <c r="L3733" s="15"/>
      <c r="M3733" s="16"/>
      <c r="N3733" s="16"/>
      <c r="O3733" s="12"/>
      <c r="P3733" s="12"/>
      <c r="Q3733" s="12"/>
      <c r="R3733" s="18" t="b">
        <v>0</v>
      </c>
      <c r="S3733" s="18" t="b">
        <v>0</v>
      </c>
      <c r="T3733" s="18" t="b">
        <v>0</v>
      </c>
      <c r="U3733" s="18" t="b">
        <v>0</v>
      </c>
    </row>
    <row r="3734" spans="1:21" ht="12.75">
      <c r="A3734" s="8"/>
      <c r="B3734" s="19"/>
      <c r="C3734" s="22"/>
      <c r="D3734" s="10"/>
      <c r="E3734" s="11"/>
      <c r="F3734" s="23"/>
      <c r="G3734" s="23"/>
      <c r="H3734" s="12"/>
      <c r="I3734" s="12"/>
      <c r="J3734" s="13"/>
      <c r="K3734" s="14"/>
      <c r="L3734" s="15"/>
      <c r="M3734" s="16"/>
      <c r="N3734" s="16"/>
      <c r="O3734" s="12"/>
      <c r="P3734" s="12"/>
      <c r="Q3734" s="12"/>
      <c r="R3734" s="18" t="b">
        <v>0</v>
      </c>
      <c r="S3734" s="18" t="b">
        <v>0</v>
      </c>
      <c r="T3734" s="18" t="b">
        <v>0</v>
      </c>
      <c r="U3734" s="18" t="b">
        <v>0</v>
      </c>
    </row>
    <row r="3735" spans="1:21" ht="12.75">
      <c r="A3735" s="8"/>
      <c r="B3735" s="19"/>
      <c r="C3735" s="22"/>
      <c r="D3735" s="10"/>
      <c r="E3735" s="11"/>
      <c r="F3735" s="23"/>
      <c r="G3735" s="23"/>
      <c r="H3735" s="12"/>
      <c r="I3735" s="12"/>
      <c r="J3735" s="13"/>
      <c r="K3735" s="14"/>
      <c r="L3735" s="15"/>
      <c r="M3735" s="16"/>
      <c r="N3735" s="16"/>
      <c r="O3735" s="12"/>
      <c r="P3735" s="12"/>
      <c r="Q3735" s="12"/>
      <c r="R3735" s="18" t="b">
        <v>0</v>
      </c>
      <c r="S3735" s="18" t="b">
        <v>0</v>
      </c>
      <c r="T3735" s="18" t="b">
        <v>0</v>
      </c>
      <c r="U3735" s="18" t="b">
        <v>0</v>
      </c>
    </row>
    <row r="3736" spans="1:21" ht="12.75">
      <c r="A3736" s="8"/>
      <c r="B3736" s="19"/>
      <c r="C3736" s="22"/>
      <c r="D3736" s="10"/>
      <c r="E3736" s="11"/>
      <c r="F3736" s="23"/>
      <c r="G3736" s="23"/>
      <c r="H3736" s="12"/>
      <c r="I3736" s="12"/>
      <c r="J3736" s="13"/>
      <c r="K3736" s="14"/>
      <c r="L3736" s="15"/>
      <c r="M3736" s="16"/>
      <c r="N3736" s="16"/>
      <c r="O3736" s="12"/>
      <c r="P3736" s="12"/>
      <c r="Q3736" s="12"/>
      <c r="R3736" s="18" t="b">
        <v>0</v>
      </c>
      <c r="S3736" s="18" t="b">
        <v>0</v>
      </c>
      <c r="T3736" s="18" t="b">
        <v>0</v>
      </c>
      <c r="U3736" s="18" t="b">
        <v>0</v>
      </c>
    </row>
    <row r="3737" spans="1:21" ht="12.75">
      <c r="A3737" s="8"/>
      <c r="B3737" s="19"/>
      <c r="C3737" s="22"/>
      <c r="D3737" s="10"/>
      <c r="E3737" s="11"/>
      <c r="F3737" s="23"/>
      <c r="G3737" s="23"/>
      <c r="H3737" s="12"/>
      <c r="I3737" s="12"/>
      <c r="J3737" s="13"/>
      <c r="K3737" s="14"/>
      <c r="L3737" s="15"/>
      <c r="M3737" s="16"/>
      <c r="N3737" s="16"/>
      <c r="O3737" s="12"/>
      <c r="P3737" s="12"/>
      <c r="Q3737" s="12"/>
      <c r="R3737" s="18" t="b">
        <v>0</v>
      </c>
      <c r="S3737" s="18" t="b">
        <v>0</v>
      </c>
      <c r="T3737" s="18" t="b">
        <v>0</v>
      </c>
      <c r="U3737" s="18" t="b">
        <v>0</v>
      </c>
    </row>
    <row r="3738" spans="1:21" ht="12.75">
      <c r="A3738" s="8"/>
      <c r="B3738" s="19"/>
      <c r="C3738" s="22"/>
      <c r="D3738" s="10"/>
      <c r="E3738" s="11"/>
      <c r="F3738" s="23"/>
      <c r="G3738" s="23"/>
      <c r="H3738" s="12"/>
      <c r="I3738" s="12"/>
      <c r="J3738" s="13"/>
      <c r="K3738" s="14"/>
      <c r="L3738" s="15"/>
      <c r="M3738" s="16"/>
      <c r="N3738" s="16"/>
      <c r="O3738" s="12"/>
      <c r="P3738" s="12"/>
      <c r="Q3738" s="12"/>
      <c r="R3738" s="18" t="b">
        <v>0</v>
      </c>
      <c r="S3738" s="18" t="b">
        <v>0</v>
      </c>
      <c r="T3738" s="18" t="b">
        <v>0</v>
      </c>
      <c r="U3738" s="18" t="b">
        <v>0</v>
      </c>
    </row>
    <row r="3739" spans="1:21" ht="12.75">
      <c r="A3739" s="8"/>
      <c r="B3739" s="19"/>
      <c r="C3739" s="22"/>
      <c r="D3739" s="10"/>
      <c r="E3739" s="11"/>
      <c r="F3739" s="23"/>
      <c r="G3739" s="23"/>
      <c r="H3739" s="12"/>
      <c r="I3739" s="12"/>
      <c r="J3739" s="13"/>
      <c r="K3739" s="14"/>
      <c r="L3739" s="15"/>
      <c r="M3739" s="16"/>
      <c r="N3739" s="16"/>
      <c r="O3739" s="12"/>
      <c r="P3739" s="12"/>
      <c r="Q3739" s="12"/>
      <c r="R3739" s="18" t="b">
        <v>0</v>
      </c>
      <c r="S3739" s="18" t="b">
        <v>0</v>
      </c>
      <c r="T3739" s="18" t="b">
        <v>0</v>
      </c>
      <c r="U3739" s="18" t="b">
        <v>0</v>
      </c>
    </row>
    <row r="3740" spans="1:21" ht="12.75">
      <c r="A3740" s="8"/>
      <c r="B3740" s="19"/>
      <c r="C3740" s="22"/>
      <c r="D3740" s="10"/>
      <c r="E3740" s="11"/>
      <c r="F3740" s="23"/>
      <c r="G3740" s="23"/>
      <c r="H3740" s="12"/>
      <c r="I3740" s="12"/>
      <c r="J3740" s="13"/>
      <c r="K3740" s="14"/>
      <c r="L3740" s="15"/>
      <c r="M3740" s="16"/>
      <c r="N3740" s="16"/>
      <c r="O3740" s="12"/>
      <c r="P3740" s="12"/>
      <c r="Q3740" s="12"/>
      <c r="R3740" s="18" t="b">
        <v>0</v>
      </c>
      <c r="S3740" s="18" t="b">
        <v>0</v>
      </c>
      <c r="T3740" s="18" t="b">
        <v>0</v>
      </c>
      <c r="U3740" s="18" t="b">
        <v>0</v>
      </c>
    </row>
    <row r="3741" spans="1:21" ht="12.75">
      <c r="A3741" s="8"/>
      <c r="B3741" s="19"/>
      <c r="C3741" s="22"/>
      <c r="D3741" s="10"/>
      <c r="E3741" s="11"/>
      <c r="F3741" s="23"/>
      <c r="G3741" s="23"/>
      <c r="H3741" s="12"/>
      <c r="I3741" s="12"/>
      <c r="J3741" s="13"/>
      <c r="K3741" s="14"/>
      <c r="L3741" s="15"/>
      <c r="M3741" s="16"/>
      <c r="N3741" s="16"/>
      <c r="O3741" s="12"/>
      <c r="P3741" s="12"/>
      <c r="Q3741" s="12"/>
      <c r="R3741" s="18" t="b">
        <v>0</v>
      </c>
      <c r="S3741" s="18" t="b">
        <v>0</v>
      </c>
      <c r="T3741" s="18" t="b">
        <v>0</v>
      </c>
      <c r="U3741" s="18" t="b">
        <v>0</v>
      </c>
    </row>
    <row r="3742" spans="1:21" ht="12.75">
      <c r="A3742" s="8"/>
      <c r="B3742" s="19"/>
      <c r="C3742" s="22"/>
      <c r="D3742" s="10"/>
      <c r="E3742" s="11"/>
      <c r="F3742" s="23"/>
      <c r="G3742" s="23"/>
      <c r="H3742" s="12"/>
      <c r="I3742" s="12"/>
      <c r="J3742" s="13"/>
      <c r="K3742" s="14"/>
      <c r="L3742" s="15"/>
      <c r="M3742" s="16"/>
      <c r="N3742" s="16"/>
      <c r="O3742" s="12"/>
      <c r="P3742" s="12"/>
      <c r="Q3742" s="12"/>
      <c r="R3742" s="18" t="b">
        <v>0</v>
      </c>
      <c r="S3742" s="18" t="b">
        <v>0</v>
      </c>
      <c r="T3742" s="18" t="b">
        <v>0</v>
      </c>
      <c r="U3742" s="18" t="b">
        <v>0</v>
      </c>
    </row>
    <row r="3743" spans="1:21" ht="12.75">
      <c r="A3743" s="8"/>
      <c r="B3743" s="19"/>
      <c r="C3743" s="22"/>
      <c r="D3743" s="10"/>
      <c r="E3743" s="11"/>
      <c r="F3743" s="23"/>
      <c r="G3743" s="23"/>
      <c r="H3743" s="12"/>
      <c r="I3743" s="12"/>
      <c r="J3743" s="13"/>
      <c r="K3743" s="14"/>
      <c r="L3743" s="15"/>
      <c r="M3743" s="16"/>
      <c r="N3743" s="16"/>
      <c r="O3743" s="12"/>
      <c r="P3743" s="12"/>
      <c r="Q3743" s="12"/>
      <c r="R3743" s="18" t="b">
        <v>0</v>
      </c>
      <c r="S3743" s="18" t="b">
        <v>0</v>
      </c>
      <c r="T3743" s="18" t="b">
        <v>0</v>
      </c>
      <c r="U3743" s="18" t="b">
        <v>0</v>
      </c>
    </row>
    <row r="3744" spans="1:21" ht="12.75">
      <c r="A3744" s="8"/>
      <c r="B3744" s="19"/>
      <c r="C3744" s="22"/>
      <c r="D3744" s="10"/>
      <c r="E3744" s="11"/>
      <c r="F3744" s="23"/>
      <c r="G3744" s="23"/>
      <c r="H3744" s="12"/>
      <c r="I3744" s="12"/>
      <c r="J3744" s="13"/>
      <c r="K3744" s="14"/>
      <c r="L3744" s="15"/>
      <c r="M3744" s="16"/>
      <c r="N3744" s="16"/>
      <c r="O3744" s="12"/>
      <c r="P3744" s="12"/>
      <c r="Q3744" s="12"/>
      <c r="R3744" s="18" t="b">
        <v>0</v>
      </c>
      <c r="S3744" s="18" t="b">
        <v>0</v>
      </c>
      <c r="T3744" s="18" t="b">
        <v>0</v>
      </c>
      <c r="U3744" s="18" t="b">
        <v>0</v>
      </c>
    </row>
    <row r="3745" spans="1:21" ht="12.75">
      <c r="A3745" s="8"/>
      <c r="B3745" s="19"/>
      <c r="C3745" s="22"/>
      <c r="D3745" s="10"/>
      <c r="E3745" s="11"/>
      <c r="F3745" s="23"/>
      <c r="G3745" s="23"/>
      <c r="H3745" s="12"/>
      <c r="I3745" s="12"/>
      <c r="J3745" s="13"/>
      <c r="K3745" s="14"/>
      <c r="L3745" s="15"/>
      <c r="M3745" s="16"/>
      <c r="N3745" s="16"/>
      <c r="O3745" s="12"/>
      <c r="P3745" s="12"/>
      <c r="Q3745" s="12"/>
      <c r="R3745" s="18" t="b">
        <v>0</v>
      </c>
      <c r="S3745" s="18" t="b">
        <v>0</v>
      </c>
      <c r="T3745" s="18" t="b">
        <v>0</v>
      </c>
      <c r="U3745" s="18" t="b">
        <v>0</v>
      </c>
    </row>
    <row r="3746" spans="1:21" ht="12.75">
      <c r="A3746" s="8"/>
      <c r="B3746" s="19"/>
      <c r="C3746" s="22"/>
      <c r="D3746" s="10"/>
      <c r="E3746" s="11"/>
      <c r="F3746" s="23"/>
      <c r="G3746" s="23"/>
      <c r="H3746" s="12"/>
      <c r="I3746" s="12"/>
      <c r="J3746" s="13"/>
      <c r="K3746" s="14"/>
      <c r="L3746" s="15"/>
      <c r="M3746" s="16"/>
      <c r="N3746" s="16"/>
      <c r="O3746" s="12"/>
      <c r="P3746" s="12"/>
      <c r="Q3746" s="12"/>
      <c r="R3746" s="18" t="b">
        <v>0</v>
      </c>
      <c r="S3746" s="18" t="b">
        <v>0</v>
      </c>
      <c r="T3746" s="18" t="b">
        <v>0</v>
      </c>
      <c r="U3746" s="18" t="b">
        <v>0</v>
      </c>
    </row>
    <row r="3747" spans="1:21" ht="12.75">
      <c r="A3747" s="8"/>
      <c r="B3747" s="19"/>
      <c r="C3747" s="22"/>
      <c r="D3747" s="10"/>
      <c r="E3747" s="11"/>
      <c r="F3747" s="23"/>
      <c r="G3747" s="23"/>
      <c r="H3747" s="12"/>
      <c r="I3747" s="12"/>
      <c r="J3747" s="13"/>
      <c r="K3747" s="14"/>
      <c r="L3747" s="15"/>
      <c r="M3747" s="16"/>
      <c r="N3747" s="16"/>
      <c r="O3747" s="12"/>
      <c r="P3747" s="12"/>
      <c r="Q3747" s="12"/>
      <c r="R3747" s="18" t="b">
        <v>0</v>
      </c>
      <c r="S3747" s="18" t="b">
        <v>0</v>
      </c>
      <c r="T3747" s="18" t="b">
        <v>0</v>
      </c>
      <c r="U3747" s="18" t="b">
        <v>0</v>
      </c>
    </row>
    <row r="3748" spans="1:21" ht="12.75">
      <c r="A3748" s="8"/>
      <c r="B3748" s="19"/>
      <c r="C3748" s="22"/>
      <c r="D3748" s="10"/>
      <c r="E3748" s="11"/>
      <c r="F3748" s="23"/>
      <c r="G3748" s="23"/>
      <c r="H3748" s="12"/>
      <c r="I3748" s="12"/>
      <c r="J3748" s="13"/>
      <c r="K3748" s="14"/>
      <c r="L3748" s="15"/>
      <c r="M3748" s="16"/>
      <c r="N3748" s="16"/>
      <c r="O3748" s="12"/>
      <c r="P3748" s="12"/>
      <c r="Q3748" s="12"/>
      <c r="R3748" s="18" t="b">
        <v>0</v>
      </c>
      <c r="S3748" s="18" t="b">
        <v>0</v>
      </c>
      <c r="T3748" s="18" t="b">
        <v>0</v>
      </c>
      <c r="U3748" s="18" t="b">
        <v>0</v>
      </c>
    </row>
    <row r="3749" spans="1:21" ht="12.75">
      <c r="A3749" s="8"/>
      <c r="B3749" s="19"/>
      <c r="C3749" s="22"/>
      <c r="D3749" s="10"/>
      <c r="E3749" s="11"/>
      <c r="F3749" s="23"/>
      <c r="G3749" s="23"/>
      <c r="H3749" s="12"/>
      <c r="I3749" s="12"/>
      <c r="J3749" s="13"/>
      <c r="K3749" s="14"/>
      <c r="L3749" s="15"/>
      <c r="M3749" s="16"/>
      <c r="N3749" s="16"/>
      <c r="O3749" s="12"/>
      <c r="P3749" s="12"/>
      <c r="Q3749" s="12"/>
      <c r="R3749" s="18" t="b">
        <v>0</v>
      </c>
      <c r="S3749" s="18" t="b">
        <v>0</v>
      </c>
      <c r="T3749" s="18" t="b">
        <v>0</v>
      </c>
      <c r="U3749" s="18" t="b">
        <v>0</v>
      </c>
    </row>
    <row r="3750" spans="1:21" ht="12.75">
      <c r="A3750" s="8"/>
      <c r="B3750" s="19"/>
      <c r="C3750" s="22"/>
      <c r="D3750" s="10"/>
      <c r="E3750" s="11"/>
      <c r="F3750" s="23"/>
      <c r="G3750" s="23"/>
      <c r="H3750" s="12"/>
      <c r="I3750" s="12"/>
      <c r="J3750" s="13"/>
      <c r="K3750" s="14"/>
      <c r="L3750" s="15"/>
      <c r="M3750" s="16"/>
      <c r="N3750" s="16"/>
      <c r="O3750" s="12"/>
      <c r="P3750" s="12"/>
      <c r="Q3750" s="12"/>
      <c r="R3750" s="18" t="b">
        <v>0</v>
      </c>
      <c r="S3750" s="18" t="b">
        <v>0</v>
      </c>
      <c r="T3750" s="18" t="b">
        <v>0</v>
      </c>
      <c r="U3750" s="18" t="b">
        <v>0</v>
      </c>
    </row>
    <row r="3751" spans="1:21" ht="12.75">
      <c r="A3751" s="8"/>
      <c r="B3751" s="19"/>
      <c r="C3751" s="22"/>
      <c r="D3751" s="10"/>
      <c r="E3751" s="11"/>
      <c r="F3751" s="23"/>
      <c r="G3751" s="23"/>
      <c r="H3751" s="12"/>
      <c r="I3751" s="12"/>
      <c r="J3751" s="13"/>
      <c r="K3751" s="14"/>
      <c r="L3751" s="15"/>
      <c r="M3751" s="16"/>
      <c r="N3751" s="16"/>
      <c r="O3751" s="12"/>
      <c r="P3751" s="12"/>
      <c r="Q3751" s="12"/>
      <c r="R3751" s="18" t="b">
        <v>0</v>
      </c>
      <c r="S3751" s="18" t="b">
        <v>0</v>
      </c>
      <c r="T3751" s="18" t="b">
        <v>0</v>
      </c>
      <c r="U3751" s="18" t="b">
        <v>0</v>
      </c>
    </row>
    <row r="3752" spans="1:21" ht="12.75">
      <c r="A3752" s="8"/>
      <c r="B3752" s="19"/>
      <c r="C3752" s="22"/>
      <c r="D3752" s="10"/>
      <c r="E3752" s="11"/>
      <c r="F3752" s="23"/>
      <c r="G3752" s="23"/>
      <c r="H3752" s="12"/>
      <c r="I3752" s="12"/>
      <c r="J3752" s="13"/>
      <c r="K3752" s="14"/>
      <c r="L3752" s="15"/>
      <c r="M3752" s="16"/>
      <c r="N3752" s="16"/>
      <c r="O3752" s="12"/>
      <c r="P3752" s="12"/>
      <c r="Q3752" s="12"/>
      <c r="R3752" s="18" t="b">
        <v>0</v>
      </c>
      <c r="S3752" s="18" t="b">
        <v>0</v>
      </c>
      <c r="T3752" s="18" t="b">
        <v>0</v>
      </c>
      <c r="U3752" s="18" t="b">
        <v>0</v>
      </c>
    </row>
    <row r="3753" spans="1:21" ht="12.75">
      <c r="A3753" s="8"/>
      <c r="B3753" s="19"/>
      <c r="C3753" s="22"/>
      <c r="D3753" s="10"/>
      <c r="E3753" s="11"/>
      <c r="F3753" s="23"/>
      <c r="G3753" s="23"/>
      <c r="H3753" s="12"/>
      <c r="I3753" s="12"/>
      <c r="J3753" s="13"/>
      <c r="K3753" s="14"/>
      <c r="L3753" s="15"/>
      <c r="M3753" s="16"/>
      <c r="N3753" s="16"/>
      <c r="O3753" s="12"/>
      <c r="P3753" s="12"/>
      <c r="Q3753" s="12"/>
      <c r="R3753" s="18" t="b">
        <v>0</v>
      </c>
      <c r="S3753" s="18" t="b">
        <v>0</v>
      </c>
      <c r="T3753" s="18" t="b">
        <v>0</v>
      </c>
      <c r="U3753" s="18" t="b">
        <v>0</v>
      </c>
    </row>
    <row r="3754" spans="1:21" ht="12.75">
      <c r="A3754" s="8"/>
      <c r="B3754" s="19"/>
      <c r="C3754" s="22"/>
      <c r="D3754" s="10"/>
      <c r="E3754" s="11"/>
      <c r="F3754" s="23"/>
      <c r="G3754" s="23"/>
      <c r="H3754" s="12"/>
      <c r="I3754" s="12"/>
      <c r="J3754" s="13"/>
      <c r="K3754" s="14"/>
      <c r="L3754" s="15"/>
      <c r="M3754" s="16"/>
      <c r="N3754" s="16"/>
      <c r="O3754" s="12"/>
      <c r="P3754" s="12"/>
      <c r="Q3754" s="12"/>
      <c r="R3754" s="18" t="b">
        <v>0</v>
      </c>
      <c r="S3754" s="18" t="b">
        <v>0</v>
      </c>
      <c r="T3754" s="18" t="b">
        <v>0</v>
      </c>
      <c r="U3754" s="18" t="b">
        <v>0</v>
      </c>
    </row>
    <row r="3755" spans="1:21" ht="12.75">
      <c r="A3755" s="8"/>
      <c r="B3755" s="19"/>
      <c r="C3755" s="22"/>
      <c r="D3755" s="10"/>
      <c r="E3755" s="11"/>
      <c r="F3755" s="23"/>
      <c r="G3755" s="23"/>
      <c r="H3755" s="12"/>
      <c r="I3755" s="12"/>
      <c r="J3755" s="13"/>
      <c r="K3755" s="14"/>
      <c r="L3755" s="15"/>
      <c r="M3755" s="16"/>
      <c r="N3755" s="16"/>
      <c r="O3755" s="12"/>
      <c r="P3755" s="12"/>
      <c r="Q3755" s="12"/>
      <c r="R3755" s="18" t="b">
        <v>0</v>
      </c>
      <c r="S3755" s="18" t="b">
        <v>0</v>
      </c>
      <c r="T3755" s="18" t="b">
        <v>0</v>
      </c>
      <c r="U3755" s="18" t="b">
        <v>0</v>
      </c>
    </row>
    <row r="3756" spans="1:21" ht="12.75">
      <c r="A3756" s="8"/>
      <c r="B3756" s="19"/>
      <c r="C3756" s="22"/>
      <c r="D3756" s="10"/>
      <c r="E3756" s="11"/>
      <c r="F3756" s="23"/>
      <c r="G3756" s="23"/>
      <c r="H3756" s="12"/>
      <c r="I3756" s="12"/>
      <c r="J3756" s="13"/>
      <c r="K3756" s="14"/>
      <c r="L3756" s="15"/>
      <c r="M3756" s="16"/>
      <c r="N3756" s="16"/>
      <c r="O3756" s="12"/>
      <c r="P3756" s="12"/>
      <c r="Q3756" s="12"/>
      <c r="R3756" s="18" t="b">
        <v>0</v>
      </c>
      <c r="S3756" s="18" t="b">
        <v>0</v>
      </c>
      <c r="T3756" s="18" t="b">
        <v>0</v>
      </c>
      <c r="U3756" s="18" t="b">
        <v>0</v>
      </c>
    </row>
    <row r="3757" spans="1:21" ht="12.75">
      <c r="A3757" s="8"/>
      <c r="B3757" s="19"/>
      <c r="C3757" s="22"/>
      <c r="D3757" s="10"/>
      <c r="E3757" s="11"/>
      <c r="F3757" s="23"/>
      <c r="G3757" s="23"/>
      <c r="H3757" s="12"/>
      <c r="I3757" s="12"/>
      <c r="J3757" s="13"/>
      <c r="K3757" s="14"/>
      <c r="L3757" s="15"/>
      <c r="M3757" s="16"/>
      <c r="N3757" s="16"/>
      <c r="O3757" s="12"/>
      <c r="P3757" s="12"/>
      <c r="Q3757" s="12"/>
      <c r="R3757" s="18" t="b">
        <v>0</v>
      </c>
      <c r="S3757" s="18" t="b">
        <v>0</v>
      </c>
      <c r="T3757" s="18" t="b">
        <v>0</v>
      </c>
      <c r="U3757" s="18" t="b">
        <v>0</v>
      </c>
    </row>
    <row r="3758" spans="1:21" ht="12.75">
      <c r="A3758" s="8"/>
      <c r="B3758" s="19"/>
      <c r="C3758" s="22"/>
      <c r="D3758" s="10"/>
      <c r="E3758" s="11"/>
      <c r="F3758" s="23"/>
      <c r="G3758" s="23"/>
      <c r="H3758" s="12"/>
      <c r="I3758" s="12"/>
      <c r="J3758" s="13"/>
      <c r="K3758" s="14"/>
      <c r="L3758" s="15"/>
      <c r="M3758" s="16"/>
      <c r="N3758" s="16"/>
      <c r="O3758" s="12"/>
      <c r="P3758" s="12"/>
      <c r="Q3758" s="12"/>
      <c r="R3758" s="18" t="b">
        <v>0</v>
      </c>
      <c r="S3758" s="18" t="b">
        <v>0</v>
      </c>
      <c r="T3758" s="18" t="b">
        <v>0</v>
      </c>
      <c r="U3758" s="18" t="b">
        <v>0</v>
      </c>
    </row>
    <row r="3759" spans="1:21" ht="12.75">
      <c r="A3759" s="8"/>
      <c r="B3759" s="19"/>
      <c r="C3759" s="22"/>
      <c r="D3759" s="10"/>
      <c r="E3759" s="11"/>
      <c r="F3759" s="23"/>
      <c r="G3759" s="23"/>
      <c r="H3759" s="12"/>
      <c r="I3759" s="12"/>
      <c r="J3759" s="13"/>
      <c r="K3759" s="14"/>
      <c r="L3759" s="15"/>
      <c r="M3759" s="16"/>
      <c r="N3759" s="16"/>
      <c r="O3759" s="12"/>
      <c r="P3759" s="12"/>
      <c r="Q3759" s="12"/>
      <c r="R3759" s="18" t="b">
        <v>0</v>
      </c>
      <c r="S3759" s="18" t="b">
        <v>0</v>
      </c>
      <c r="T3759" s="18" t="b">
        <v>0</v>
      </c>
      <c r="U3759" s="18" t="b">
        <v>0</v>
      </c>
    </row>
    <row r="3760" spans="1:21" ht="12.75">
      <c r="A3760" s="8"/>
      <c r="B3760" s="19"/>
      <c r="C3760" s="22"/>
      <c r="D3760" s="10"/>
      <c r="E3760" s="11"/>
      <c r="F3760" s="23"/>
      <c r="G3760" s="23"/>
      <c r="H3760" s="12"/>
      <c r="I3760" s="12"/>
      <c r="J3760" s="13"/>
      <c r="K3760" s="14"/>
      <c r="L3760" s="15"/>
      <c r="M3760" s="16"/>
      <c r="N3760" s="16"/>
      <c r="O3760" s="12"/>
      <c r="P3760" s="12"/>
      <c r="Q3760" s="12"/>
      <c r="R3760" s="18" t="b">
        <v>0</v>
      </c>
      <c r="S3760" s="18" t="b">
        <v>0</v>
      </c>
      <c r="T3760" s="18" t="b">
        <v>0</v>
      </c>
      <c r="U3760" s="18" t="b">
        <v>0</v>
      </c>
    </row>
    <row r="3761" spans="1:21" ht="12.75">
      <c r="A3761" s="8"/>
      <c r="B3761" s="19"/>
      <c r="C3761" s="22"/>
      <c r="D3761" s="10"/>
      <c r="E3761" s="11"/>
      <c r="F3761" s="23"/>
      <c r="G3761" s="23"/>
      <c r="H3761" s="12"/>
      <c r="I3761" s="12"/>
      <c r="J3761" s="13"/>
      <c r="K3761" s="14"/>
      <c r="L3761" s="15"/>
      <c r="M3761" s="16"/>
      <c r="N3761" s="16"/>
      <c r="O3761" s="12"/>
      <c r="P3761" s="12"/>
      <c r="Q3761" s="12"/>
      <c r="R3761" s="18" t="b">
        <v>0</v>
      </c>
      <c r="S3761" s="18" t="b">
        <v>0</v>
      </c>
      <c r="T3761" s="18" t="b">
        <v>0</v>
      </c>
      <c r="U3761" s="18" t="b">
        <v>0</v>
      </c>
    </row>
    <row r="3762" spans="1:21" ht="12.75">
      <c r="A3762" s="8"/>
      <c r="B3762" s="19"/>
      <c r="C3762" s="22"/>
      <c r="D3762" s="10"/>
      <c r="E3762" s="11"/>
      <c r="F3762" s="23"/>
      <c r="G3762" s="23"/>
      <c r="H3762" s="12"/>
      <c r="I3762" s="12"/>
      <c r="J3762" s="13"/>
      <c r="K3762" s="14"/>
      <c r="L3762" s="15"/>
      <c r="M3762" s="16"/>
      <c r="N3762" s="16"/>
      <c r="O3762" s="12"/>
      <c r="P3762" s="12"/>
      <c r="Q3762" s="12"/>
      <c r="R3762" s="18" t="b">
        <v>0</v>
      </c>
      <c r="S3762" s="18" t="b">
        <v>0</v>
      </c>
      <c r="T3762" s="18" t="b">
        <v>0</v>
      </c>
      <c r="U3762" s="18" t="b">
        <v>0</v>
      </c>
    </row>
    <row r="3763" spans="1:21" ht="12.75">
      <c r="A3763" s="8"/>
      <c r="B3763" s="19"/>
      <c r="C3763" s="22"/>
      <c r="D3763" s="10"/>
      <c r="E3763" s="11"/>
      <c r="F3763" s="23"/>
      <c r="G3763" s="23"/>
      <c r="H3763" s="12"/>
      <c r="I3763" s="12"/>
      <c r="J3763" s="13"/>
      <c r="K3763" s="14"/>
      <c r="L3763" s="15"/>
      <c r="M3763" s="16"/>
      <c r="N3763" s="16"/>
      <c r="O3763" s="12"/>
      <c r="P3763" s="12"/>
      <c r="Q3763" s="12"/>
      <c r="R3763" s="18" t="b">
        <v>0</v>
      </c>
      <c r="S3763" s="18" t="b">
        <v>0</v>
      </c>
      <c r="T3763" s="18" t="b">
        <v>0</v>
      </c>
      <c r="U3763" s="18" t="b">
        <v>0</v>
      </c>
    </row>
    <row r="3764" spans="1:21" ht="12.75">
      <c r="A3764" s="8"/>
      <c r="B3764" s="19"/>
      <c r="C3764" s="22"/>
      <c r="D3764" s="10"/>
      <c r="E3764" s="11"/>
      <c r="F3764" s="23"/>
      <c r="G3764" s="23"/>
      <c r="H3764" s="12"/>
      <c r="I3764" s="12"/>
      <c r="J3764" s="13"/>
      <c r="K3764" s="14"/>
      <c r="L3764" s="15"/>
      <c r="M3764" s="16"/>
      <c r="N3764" s="16"/>
      <c r="O3764" s="12"/>
      <c r="P3764" s="12"/>
      <c r="Q3764" s="12"/>
      <c r="R3764" s="18" t="b">
        <v>0</v>
      </c>
      <c r="S3764" s="18" t="b">
        <v>0</v>
      </c>
      <c r="T3764" s="18" t="b">
        <v>0</v>
      </c>
      <c r="U3764" s="18" t="b">
        <v>0</v>
      </c>
    </row>
    <row r="3765" spans="1:21" ht="12.75">
      <c r="A3765" s="8"/>
      <c r="B3765" s="19"/>
      <c r="C3765" s="22"/>
      <c r="D3765" s="10"/>
      <c r="E3765" s="11"/>
      <c r="F3765" s="23"/>
      <c r="G3765" s="23"/>
      <c r="H3765" s="12"/>
      <c r="I3765" s="12"/>
      <c r="J3765" s="13"/>
      <c r="K3765" s="14"/>
      <c r="L3765" s="15"/>
      <c r="M3765" s="16"/>
      <c r="N3765" s="16"/>
      <c r="O3765" s="12"/>
      <c r="P3765" s="12"/>
      <c r="Q3765" s="12"/>
      <c r="R3765" s="18" t="b">
        <v>0</v>
      </c>
      <c r="S3765" s="18" t="b">
        <v>0</v>
      </c>
      <c r="T3765" s="18" t="b">
        <v>0</v>
      </c>
      <c r="U3765" s="18" t="b">
        <v>0</v>
      </c>
    </row>
    <row r="3766" spans="1:21" ht="12.75">
      <c r="A3766" s="8"/>
      <c r="B3766" s="19"/>
      <c r="C3766" s="22"/>
      <c r="D3766" s="10"/>
      <c r="E3766" s="11"/>
      <c r="F3766" s="23"/>
      <c r="G3766" s="23"/>
      <c r="H3766" s="12"/>
      <c r="I3766" s="12"/>
      <c r="J3766" s="13"/>
      <c r="K3766" s="14"/>
      <c r="L3766" s="15"/>
      <c r="M3766" s="16"/>
      <c r="N3766" s="16"/>
      <c r="O3766" s="12"/>
      <c r="P3766" s="12"/>
      <c r="Q3766" s="12"/>
      <c r="R3766" s="18" t="b">
        <v>0</v>
      </c>
      <c r="S3766" s="18" t="b">
        <v>0</v>
      </c>
      <c r="T3766" s="18" t="b">
        <v>0</v>
      </c>
      <c r="U3766" s="18" t="b">
        <v>0</v>
      </c>
    </row>
    <row r="3767" spans="1:21" ht="12.75">
      <c r="A3767" s="8"/>
      <c r="B3767" s="19"/>
      <c r="C3767" s="22"/>
      <c r="D3767" s="10"/>
      <c r="E3767" s="11"/>
      <c r="F3767" s="23"/>
      <c r="G3767" s="23"/>
      <c r="H3767" s="12"/>
      <c r="I3767" s="12"/>
      <c r="J3767" s="13"/>
      <c r="K3767" s="14"/>
      <c r="L3767" s="15"/>
      <c r="M3767" s="16"/>
      <c r="N3767" s="16"/>
      <c r="O3767" s="12"/>
      <c r="P3767" s="12"/>
      <c r="Q3767" s="12"/>
      <c r="R3767" s="18" t="b">
        <v>0</v>
      </c>
      <c r="S3767" s="18" t="b">
        <v>0</v>
      </c>
      <c r="T3767" s="18" t="b">
        <v>0</v>
      </c>
      <c r="U3767" s="18" t="b">
        <v>0</v>
      </c>
    </row>
    <row r="3768" spans="1:21" ht="12.75">
      <c r="A3768" s="8"/>
      <c r="B3768" s="19"/>
      <c r="C3768" s="22"/>
      <c r="D3768" s="10"/>
      <c r="E3768" s="11"/>
      <c r="F3768" s="23"/>
      <c r="G3768" s="23"/>
      <c r="H3768" s="12"/>
      <c r="I3768" s="12"/>
      <c r="J3768" s="13"/>
      <c r="K3768" s="14"/>
      <c r="L3768" s="15"/>
      <c r="M3768" s="16"/>
      <c r="N3768" s="16"/>
      <c r="O3768" s="12"/>
      <c r="P3768" s="12"/>
      <c r="Q3768" s="12"/>
      <c r="R3768" s="18" t="b">
        <v>0</v>
      </c>
      <c r="S3768" s="18" t="b">
        <v>0</v>
      </c>
      <c r="T3768" s="18" t="b">
        <v>0</v>
      </c>
      <c r="U3768" s="18" t="b">
        <v>0</v>
      </c>
    </row>
    <row r="3769" spans="1:21" ht="12.75">
      <c r="A3769" s="8"/>
      <c r="B3769" s="19"/>
      <c r="C3769" s="22"/>
      <c r="D3769" s="10"/>
      <c r="E3769" s="11"/>
      <c r="F3769" s="23"/>
      <c r="G3769" s="23"/>
      <c r="H3769" s="12"/>
      <c r="I3769" s="12"/>
      <c r="J3769" s="13"/>
      <c r="K3769" s="14"/>
      <c r="L3769" s="15"/>
      <c r="M3769" s="16"/>
      <c r="N3769" s="16"/>
      <c r="O3769" s="12"/>
      <c r="P3769" s="12"/>
      <c r="Q3769" s="12"/>
      <c r="R3769" s="18" t="b">
        <v>0</v>
      </c>
      <c r="S3769" s="18" t="b">
        <v>0</v>
      </c>
      <c r="T3769" s="18" t="b">
        <v>0</v>
      </c>
      <c r="U3769" s="18" t="b">
        <v>0</v>
      </c>
    </row>
    <row r="3770" spans="1:21" ht="12.75">
      <c r="A3770" s="8"/>
      <c r="B3770" s="19"/>
      <c r="C3770" s="22"/>
      <c r="D3770" s="10"/>
      <c r="E3770" s="11"/>
      <c r="F3770" s="23"/>
      <c r="G3770" s="23"/>
      <c r="H3770" s="12"/>
      <c r="I3770" s="12"/>
      <c r="J3770" s="13"/>
      <c r="K3770" s="14"/>
      <c r="L3770" s="15"/>
      <c r="M3770" s="16"/>
      <c r="N3770" s="16"/>
      <c r="O3770" s="12"/>
      <c r="P3770" s="12"/>
      <c r="Q3770" s="12"/>
      <c r="R3770" s="18" t="b">
        <v>0</v>
      </c>
      <c r="S3770" s="18" t="b">
        <v>0</v>
      </c>
      <c r="T3770" s="18" t="b">
        <v>0</v>
      </c>
      <c r="U3770" s="18" t="b">
        <v>0</v>
      </c>
    </row>
    <row r="3771" spans="1:21" ht="12.75">
      <c r="A3771" s="8"/>
      <c r="B3771" s="19"/>
      <c r="C3771" s="22"/>
      <c r="D3771" s="10"/>
      <c r="E3771" s="11"/>
      <c r="F3771" s="23"/>
      <c r="G3771" s="23"/>
      <c r="H3771" s="12"/>
      <c r="I3771" s="12"/>
      <c r="J3771" s="13"/>
      <c r="K3771" s="14"/>
      <c r="L3771" s="15"/>
      <c r="M3771" s="16"/>
      <c r="N3771" s="16"/>
      <c r="O3771" s="12"/>
      <c r="P3771" s="12"/>
      <c r="Q3771" s="12"/>
      <c r="R3771" s="18" t="b">
        <v>0</v>
      </c>
      <c r="S3771" s="18" t="b">
        <v>0</v>
      </c>
      <c r="T3771" s="18" t="b">
        <v>0</v>
      </c>
      <c r="U3771" s="18" t="b">
        <v>0</v>
      </c>
    </row>
    <row r="3772" spans="1:21" ht="12.75">
      <c r="A3772" s="8"/>
      <c r="B3772" s="19"/>
      <c r="C3772" s="22"/>
      <c r="D3772" s="10"/>
      <c r="E3772" s="11"/>
      <c r="F3772" s="23"/>
      <c r="G3772" s="23"/>
      <c r="H3772" s="12"/>
      <c r="I3772" s="12"/>
      <c r="J3772" s="13"/>
      <c r="K3772" s="14"/>
      <c r="L3772" s="15"/>
      <c r="M3772" s="16"/>
      <c r="N3772" s="16"/>
      <c r="O3772" s="12"/>
      <c r="P3772" s="12"/>
      <c r="Q3772" s="12"/>
      <c r="R3772" s="18" t="b">
        <v>0</v>
      </c>
      <c r="S3772" s="18" t="b">
        <v>0</v>
      </c>
      <c r="T3772" s="18" t="b">
        <v>0</v>
      </c>
      <c r="U3772" s="18" t="b">
        <v>0</v>
      </c>
    </row>
    <row r="3773" spans="1:21" ht="12.75">
      <c r="A3773" s="8"/>
      <c r="B3773" s="19"/>
      <c r="C3773" s="22"/>
      <c r="D3773" s="10"/>
      <c r="E3773" s="11"/>
      <c r="F3773" s="23"/>
      <c r="G3773" s="23"/>
      <c r="H3773" s="12"/>
      <c r="I3773" s="12"/>
      <c r="J3773" s="13"/>
      <c r="K3773" s="14"/>
      <c r="L3773" s="15"/>
      <c r="M3773" s="16"/>
      <c r="N3773" s="16"/>
      <c r="O3773" s="12"/>
      <c r="P3773" s="12"/>
      <c r="Q3773" s="12"/>
      <c r="R3773" s="18" t="b">
        <v>0</v>
      </c>
      <c r="S3773" s="18" t="b">
        <v>0</v>
      </c>
      <c r="T3773" s="18" t="b">
        <v>0</v>
      </c>
      <c r="U3773" s="18" t="b">
        <v>0</v>
      </c>
    </row>
    <row r="3774" spans="1:21" ht="12.75">
      <c r="A3774" s="8"/>
      <c r="B3774" s="19"/>
      <c r="C3774" s="22"/>
      <c r="D3774" s="10"/>
      <c r="E3774" s="11"/>
      <c r="F3774" s="23"/>
      <c r="G3774" s="23"/>
      <c r="H3774" s="12"/>
      <c r="I3774" s="12"/>
      <c r="J3774" s="13"/>
      <c r="K3774" s="14"/>
      <c r="L3774" s="15"/>
      <c r="M3774" s="16"/>
      <c r="N3774" s="16"/>
      <c r="O3774" s="12"/>
      <c r="P3774" s="12"/>
      <c r="Q3774" s="12"/>
      <c r="R3774" s="18" t="b">
        <v>0</v>
      </c>
      <c r="S3774" s="18" t="b">
        <v>0</v>
      </c>
      <c r="T3774" s="18" t="b">
        <v>0</v>
      </c>
      <c r="U3774" s="18" t="b">
        <v>0</v>
      </c>
    </row>
    <row r="3775" spans="1:21" ht="12.75">
      <c r="A3775" s="8"/>
      <c r="B3775" s="19"/>
      <c r="C3775" s="22"/>
      <c r="D3775" s="10"/>
      <c r="E3775" s="11"/>
      <c r="F3775" s="23"/>
      <c r="G3775" s="23"/>
      <c r="H3775" s="12"/>
      <c r="I3775" s="12"/>
      <c r="J3775" s="13"/>
      <c r="K3775" s="14"/>
      <c r="L3775" s="15"/>
      <c r="M3775" s="16"/>
      <c r="N3775" s="16"/>
      <c r="O3775" s="12"/>
      <c r="P3775" s="12"/>
      <c r="Q3775" s="12"/>
      <c r="R3775" s="18" t="b">
        <v>0</v>
      </c>
      <c r="S3775" s="18" t="b">
        <v>0</v>
      </c>
      <c r="T3775" s="18" t="b">
        <v>0</v>
      </c>
      <c r="U3775" s="18" t="b">
        <v>0</v>
      </c>
    </row>
    <row r="3776" spans="1:21" ht="12.75">
      <c r="A3776" s="8"/>
      <c r="B3776" s="19"/>
      <c r="C3776" s="22"/>
      <c r="D3776" s="10"/>
      <c r="E3776" s="11"/>
      <c r="F3776" s="23"/>
      <c r="G3776" s="23"/>
      <c r="H3776" s="12"/>
      <c r="I3776" s="12"/>
      <c r="J3776" s="13"/>
      <c r="K3776" s="14"/>
      <c r="L3776" s="15"/>
      <c r="M3776" s="16"/>
      <c r="N3776" s="16"/>
      <c r="O3776" s="12"/>
      <c r="P3776" s="12"/>
      <c r="Q3776" s="12"/>
      <c r="R3776" s="18" t="b">
        <v>0</v>
      </c>
      <c r="S3776" s="18" t="b">
        <v>0</v>
      </c>
      <c r="T3776" s="18" t="b">
        <v>0</v>
      </c>
      <c r="U3776" s="18" t="b">
        <v>0</v>
      </c>
    </row>
    <row r="3777" spans="1:21" ht="12.75">
      <c r="A3777" s="8"/>
      <c r="B3777" s="19"/>
      <c r="C3777" s="22"/>
      <c r="D3777" s="10"/>
      <c r="E3777" s="11"/>
      <c r="F3777" s="23"/>
      <c r="G3777" s="23"/>
      <c r="H3777" s="12"/>
      <c r="I3777" s="12"/>
      <c r="J3777" s="13"/>
      <c r="K3777" s="14"/>
      <c r="L3777" s="15"/>
      <c r="M3777" s="16"/>
      <c r="N3777" s="16"/>
      <c r="O3777" s="12"/>
      <c r="P3777" s="12"/>
      <c r="Q3777" s="12"/>
      <c r="R3777" s="18" t="b">
        <v>0</v>
      </c>
      <c r="S3777" s="18" t="b">
        <v>0</v>
      </c>
      <c r="T3777" s="18" t="b">
        <v>0</v>
      </c>
      <c r="U3777" s="18" t="b">
        <v>0</v>
      </c>
    </row>
    <row r="3778" spans="1:21" ht="12.75">
      <c r="A3778" s="8"/>
      <c r="B3778" s="19"/>
      <c r="C3778" s="22"/>
      <c r="D3778" s="10"/>
      <c r="E3778" s="11"/>
      <c r="F3778" s="23"/>
      <c r="G3778" s="23"/>
      <c r="H3778" s="12"/>
      <c r="I3778" s="12"/>
      <c r="J3778" s="13"/>
      <c r="K3778" s="14"/>
      <c r="L3778" s="15"/>
      <c r="M3778" s="16"/>
      <c r="N3778" s="16"/>
      <c r="O3778" s="12"/>
      <c r="P3778" s="12"/>
      <c r="Q3778" s="12"/>
      <c r="R3778" s="18" t="b">
        <v>0</v>
      </c>
      <c r="S3778" s="18" t="b">
        <v>0</v>
      </c>
      <c r="T3778" s="18" t="b">
        <v>0</v>
      </c>
      <c r="U3778" s="18" t="b">
        <v>0</v>
      </c>
    </row>
    <row r="3779" spans="1:21" ht="12.75">
      <c r="A3779" s="8"/>
      <c r="B3779" s="19"/>
      <c r="C3779" s="22"/>
      <c r="D3779" s="10"/>
      <c r="E3779" s="11"/>
      <c r="F3779" s="23"/>
      <c r="G3779" s="23"/>
      <c r="H3779" s="12"/>
      <c r="I3779" s="12"/>
      <c r="J3779" s="13"/>
      <c r="K3779" s="14"/>
      <c r="L3779" s="15"/>
      <c r="M3779" s="16"/>
      <c r="N3779" s="16"/>
      <c r="O3779" s="12"/>
      <c r="P3779" s="12"/>
      <c r="Q3779" s="12"/>
      <c r="R3779" s="18" t="b">
        <v>0</v>
      </c>
      <c r="S3779" s="18" t="b">
        <v>0</v>
      </c>
      <c r="T3779" s="18" t="b">
        <v>0</v>
      </c>
      <c r="U3779" s="18" t="b">
        <v>0</v>
      </c>
    </row>
    <row r="3780" spans="1:21" ht="12.75">
      <c r="A3780" s="8"/>
      <c r="B3780" s="19"/>
      <c r="C3780" s="22"/>
      <c r="D3780" s="10"/>
      <c r="E3780" s="11"/>
      <c r="F3780" s="23"/>
      <c r="G3780" s="23"/>
      <c r="H3780" s="12"/>
      <c r="I3780" s="12"/>
      <c r="J3780" s="13"/>
      <c r="K3780" s="14"/>
      <c r="L3780" s="15"/>
      <c r="M3780" s="16"/>
      <c r="N3780" s="16"/>
      <c r="O3780" s="12"/>
      <c r="P3780" s="12"/>
      <c r="Q3780" s="12"/>
      <c r="R3780" s="18" t="b">
        <v>0</v>
      </c>
      <c r="S3780" s="18" t="b">
        <v>0</v>
      </c>
      <c r="T3780" s="18" t="b">
        <v>0</v>
      </c>
      <c r="U3780" s="18" t="b">
        <v>0</v>
      </c>
    </row>
    <row r="3781" spans="1:21" ht="12.75">
      <c r="A3781" s="8"/>
      <c r="B3781" s="19"/>
      <c r="C3781" s="22"/>
      <c r="D3781" s="10"/>
      <c r="E3781" s="11"/>
      <c r="F3781" s="23"/>
      <c r="G3781" s="23"/>
      <c r="H3781" s="12"/>
      <c r="I3781" s="12"/>
      <c r="J3781" s="13"/>
      <c r="K3781" s="14"/>
      <c r="L3781" s="15"/>
      <c r="M3781" s="16"/>
      <c r="N3781" s="16"/>
      <c r="O3781" s="12"/>
      <c r="P3781" s="12"/>
      <c r="Q3781" s="12"/>
      <c r="R3781" s="18" t="b">
        <v>0</v>
      </c>
      <c r="S3781" s="18" t="b">
        <v>0</v>
      </c>
      <c r="T3781" s="18" t="b">
        <v>0</v>
      </c>
      <c r="U3781" s="18" t="b">
        <v>0</v>
      </c>
    </row>
    <row r="3782" spans="1:21" ht="12.75">
      <c r="A3782" s="8"/>
      <c r="B3782" s="19"/>
      <c r="C3782" s="22"/>
      <c r="D3782" s="10"/>
      <c r="E3782" s="11"/>
      <c r="F3782" s="23"/>
      <c r="G3782" s="23"/>
      <c r="H3782" s="12"/>
      <c r="I3782" s="12"/>
      <c r="J3782" s="13"/>
      <c r="K3782" s="14"/>
      <c r="L3782" s="15"/>
      <c r="M3782" s="16"/>
      <c r="N3782" s="16"/>
      <c r="O3782" s="12"/>
      <c r="P3782" s="12"/>
      <c r="Q3782" s="12"/>
      <c r="R3782" s="18" t="b">
        <v>0</v>
      </c>
      <c r="S3782" s="18" t="b">
        <v>0</v>
      </c>
      <c r="T3782" s="18" t="b">
        <v>0</v>
      </c>
      <c r="U3782" s="18" t="b">
        <v>0</v>
      </c>
    </row>
    <row r="3783" spans="1:21" ht="12.75">
      <c r="A3783" s="8"/>
      <c r="B3783" s="19"/>
      <c r="C3783" s="22"/>
      <c r="D3783" s="10"/>
      <c r="E3783" s="11"/>
      <c r="F3783" s="23"/>
      <c r="G3783" s="23"/>
      <c r="H3783" s="12"/>
      <c r="I3783" s="12"/>
      <c r="J3783" s="13"/>
      <c r="K3783" s="14"/>
      <c r="L3783" s="15"/>
      <c r="M3783" s="16"/>
      <c r="N3783" s="16"/>
      <c r="O3783" s="12"/>
      <c r="P3783" s="12"/>
      <c r="Q3783" s="12"/>
      <c r="R3783" s="18" t="b">
        <v>0</v>
      </c>
      <c r="S3783" s="18" t="b">
        <v>0</v>
      </c>
      <c r="T3783" s="18" t="b">
        <v>0</v>
      </c>
      <c r="U3783" s="18" t="b">
        <v>0</v>
      </c>
    </row>
    <row r="3784" spans="1:21" ht="12.75">
      <c r="A3784" s="8"/>
      <c r="B3784" s="19"/>
      <c r="C3784" s="22"/>
      <c r="D3784" s="10"/>
      <c r="E3784" s="11"/>
      <c r="F3784" s="23"/>
      <c r="G3784" s="23"/>
      <c r="H3784" s="12"/>
      <c r="I3784" s="12"/>
      <c r="J3784" s="13"/>
      <c r="K3784" s="14"/>
      <c r="L3784" s="15"/>
      <c r="M3784" s="16"/>
      <c r="N3784" s="16"/>
      <c r="O3784" s="12"/>
      <c r="P3784" s="12"/>
      <c r="Q3784" s="12"/>
      <c r="R3784" s="18" t="b">
        <v>0</v>
      </c>
      <c r="S3784" s="18" t="b">
        <v>0</v>
      </c>
      <c r="T3784" s="18" t="b">
        <v>0</v>
      </c>
      <c r="U3784" s="18" t="b">
        <v>0</v>
      </c>
    </row>
    <row r="3785" spans="1:21" ht="12.75">
      <c r="A3785" s="8"/>
      <c r="B3785" s="19"/>
      <c r="C3785" s="22"/>
      <c r="D3785" s="10"/>
      <c r="E3785" s="11"/>
      <c r="F3785" s="23"/>
      <c r="G3785" s="23"/>
      <c r="H3785" s="12"/>
      <c r="I3785" s="12"/>
      <c r="J3785" s="13"/>
      <c r="K3785" s="14"/>
      <c r="L3785" s="15"/>
      <c r="M3785" s="16"/>
      <c r="N3785" s="16"/>
      <c r="O3785" s="12"/>
      <c r="P3785" s="12"/>
      <c r="Q3785" s="12"/>
      <c r="R3785" s="18" t="b">
        <v>0</v>
      </c>
      <c r="S3785" s="18" t="b">
        <v>0</v>
      </c>
      <c r="T3785" s="18" t="b">
        <v>0</v>
      </c>
      <c r="U3785" s="18" t="b">
        <v>0</v>
      </c>
    </row>
    <row r="3786" spans="1:21" ht="12.75">
      <c r="A3786" s="8"/>
      <c r="B3786" s="19"/>
      <c r="C3786" s="22"/>
      <c r="D3786" s="10"/>
      <c r="E3786" s="11"/>
      <c r="F3786" s="23"/>
      <c r="G3786" s="23"/>
      <c r="H3786" s="12"/>
      <c r="I3786" s="12"/>
      <c r="J3786" s="13"/>
      <c r="K3786" s="14"/>
      <c r="L3786" s="15"/>
      <c r="M3786" s="16"/>
      <c r="N3786" s="16"/>
      <c r="O3786" s="12"/>
      <c r="P3786" s="12"/>
      <c r="Q3786" s="12"/>
      <c r="R3786" s="18" t="b">
        <v>0</v>
      </c>
      <c r="S3786" s="18" t="b">
        <v>0</v>
      </c>
      <c r="T3786" s="18" t="b">
        <v>0</v>
      </c>
      <c r="U3786" s="18" t="b">
        <v>0</v>
      </c>
    </row>
    <row r="3787" spans="1:21" ht="12.75">
      <c r="A3787" s="8"/>
      <c r="B3787" s="19"/>
      <c r="C3787" s="22"/>
      <c r="D3787" s="10"/>
      <c r="E3787" s="11"/>
      <c r="F3787" s="23"/>
      <c r="G3787" s="23"/>
      <c r="H3787" s="12"/>
      <c r="I3787" s="12"/>
      <c r="J3787" s="13"/>
      <c r="K3787" s="14"/>
      <c r="L3787" s="15"/>
      <c r="M3787" s="16"/>
      <c r="N3787" s="16"/>
      <c r="O3787" s="12"/>
      <c r="P3787" s="12"/>
      <c r="Q3787" s="12"/>
      <c r="R3787" s="18" t="b">
        <v>0</v>
      </c>
      <c r="S3787" s="18" t="b">
        <v>0</v>
      </c>
      <c r="T3787" s="18" t="b">
        <v>0</v>
      </c>
      <c r="U3787" s="18" t="b">
        <v>0</v>
      </c>
    </row>
    <row r="3788" spans="1:21" ht="12.75">
      <c r="A3788" s="8"/>
      <c r="B3788" s="19"/>
      <c r="C3788" s="22"/>
      <c r="D3788" s="10"/>
      <c r="E3788" s="11"/>
      <c r="F3788" s="23"/>
      <c r="G3788" s="23"/>
      <c r="H3788" s="12"/>
      <c r="I3788" s="12"/>
      <c r="J3788" s="13"/>
      <c r="K3788" s="14"/>
      <c r="L3788" s="15"/>
      <c r="M3788" s="16"/>
      <c r="N3788" s="16"/>
      <c r="O3788" s="12"/>
      <c r="P3788" s="12"/>
      <c r="Q3788" s="12"/>
      <c r="R3788" s="18" t="b">
        <v>0</v>
      </c>
      <c r="S3788" s="18" t="b">
        <v>0</v>
      </c>
      <c r="T3788" s="18" t="b">
        <v>0</v>
      </c>
      <c r="U3788" s="18" t="b">
        <v>0</v>
      </c>
    </row>
    <row r="3789" spans="1:21" ht="12.75">
      <c r="A3789" s="8"/>
      <c r="B3789" s="19"/>
      <c r="C3789" s="22"/>
      <c r="D3789" s="10"/>
      <c r="E3789" s="11"/>
      <c r="F3789" s="23"/>
      <c r="G3789" s="23"/>
      <c r="H3789" s="12"/>
      <c r="I3789" s="12"/>
      <c r="J3789" s="13"/>
      <c r="K3789" s="14"/>
      <c r="L3789" s="15"/>
      <c r="M3789" s="16"/>
      <c r="N3789" s="16"/>
      <c r="O3789" s="12"/>
      <c r="P3789" s="12"/>
      <c r="Q3789" s="12"/>
      <c r="R3789" s="18" t="b">
        <v>0</v>
      </c>
      <c r="S3789" s="18" t="b">
        <v>0</v>
      </c>
      <c r="T3789" s="18" t="b">
        <v>0</v>
      </c>
      <c r="U3789" s="18" t="b">
        <v>0</v>
      </c>
    </row>
    <row r="3790" spans="1:21" ht="12.75">
      <c r="A3790" s="8"/>
      <c r="B3790" s="19"/>
      <c r="C3790" s="22"/>
      <c r="D3790" s="10"/>
      <c r="E3790" s="11"/>
      <c r="F3790" s="23"/>
      <c r="G3790" s="23"/>
      <c r="H3790" s="12"/>
      <c r="I3790" s="12"/>
      <c r="J3790" s="13"/>
      <c r="K3790" s="14"/>
      <c r="L3790" s="15"/>
      <c r="M3790" s="16"/>
      <c r="N3790" s="16"/>
      <c r="O3790" s="12"/>
      <c r="P3790" s="12"/>
      <c r="Q3790" s="12"/>
      <c r="R3790" s="18" t="b">
        <v>0</v>
      </c>
      <c r="S3790" s="18" t="b">
        <v>0</v>
      </c>
      <c r="T3790" s="18" t="b">
        <v>0</v>
      </c>
      <c r="U3790" s="18" t="b">
        <v>0</v>
      </c>
    </row>
    <row r="3791" spans="1:21" ht="12.75">
      <c r="A3791" s="8"/>
      <c r="B3791" s="19"/>
      <c r="C3791" s="22"/>
      <c r="D3791" s="10"/>
      <c r="E3791" s="11"/>
      <c r="F3791" s="23"/>
      <c r="G3791" s="23"/>
      <c r="H3791" s="12"/>
      <c r="I3791" s="12"/>
      <c r="J3791" s="13"/>
      <c r="K3791" s="14"/>
      <c r="L3791" s="15"/>
      <c r="M3791" s="16"/>
      <c r="N3791" s="16"/>
      <c r="O3791" s="12"/>
      <c r="P3791" s="12"/>
      <c r="Q3791" s="12"/>
      <c r="R3791" s="18" t="b">
        <v>0</v>
      </c>
      <c r="S3791" s="18" t="b">
        <v>0</v>
      </c>
      <c r="T3791" s="18" t="b">
        <v>0</v>
      </c>
      <c r="U3791" s="18" t="b">
        <v>0</v>
      </c>
    </row>
    <row r="3792" spans="1:21" ht="12.75">
      <c r="A3792" s="8"/>
      <c r="B3792" s="19"/>
      <c r="C3792" s="22"/>
      <c r="D3792" s="10"/>
      <c r="E3792" s="11"/>
      <c r="F3792" s="23"/>
      <c r="G3792" s="23"/>
      <c r="H3792" s="12"/>
      <c r="I3792" s="12"/>
      <c r="J3792" s="13"/>
      <c r="K3792" s="14"/>
      <c r="L3792" s="15"/>
      <c r="M3792" s="16"/>
      <c r="N3792" s="16"/>
      <c r="O3792" s="12"/>
      <c r="P3792" s="12"/>
      <c r="Q3792" s="12"/>
      <c r="R3792" s="18" t="b">
        <v>0</v>
      </c>
      <c r="S3792" s="18" t="b">
        <v>0</v>
      </c>
      <c r="T3792" s="18" t="b">
        <v>0</v>
      </c>
      <c r="U3792" s="18" t="b">
        <v>0</v>
      </c>
    </row>
    <row r="3793" spans="1:21" ht="12.75">
      <c r="A3793" s="8"/>
      <c r="B3793" s="19"/>
      <c r="C3793" s="22"/>
      <c r="D3793" s="10"/>
      <c r="E3793" s="11"/>
      <c r="F3793" s="23"/>
      <c r="G3793" s="23"/>
      <c r="H3793" s="12"/>
      <c r="I3793" s="12"/>
      <c r="J3793" s="13"/>
      <c r="K3793" s="14"/>
      <c r="L3793" s="15"/>
      <c r="M3793" s="16"/>
      <c r="N3793" s="16"/>
      <c r="O3793" s="12"/>
      <c r="P3793" s="12"/>
      <c r="Q3793" s="12"/>
      <c r="R3793" s="18" t="b">
        <v>0</v>
      </c>
      <c r="S3793" s="18" t="b">
        <v>0</v>
      </c>
      <c r="T3793" s="18" t="b">
        <v>0</v>
      </c>
      <c r="U3793" s="18" t="b">
        <v>0</v>
      </c>
    </row>
    <row r="3794" spans="1:21" ht="12.75">
      <c r="A3794" s="8"/>
      <c r="B3794" s="19"/>
      <c r="C3794" s="22"/>
      <c r="D3794" s="10"/>
      <c r="E3794" s="11"/>
      <c r="F3794" s="23"/>
      <c r="G3794" s="23"/>
      <c r="H3794" s="12"/>
      <c r="I3794" s="12"/>
      <c r="J3794" s="13"/>
      <c r="K3794" s="14"/>
      <c r="L3794" s="15"/>
      <c r="M3794" s="16"/>
      <c r="N3794" s="16"/>
      <c r="O3794" s="12"/>
      <c r="P3794" s="12"/>
      <c r="Q3794" s="12"/>
      <c r="R3794" s="18" t="b">
        <v>0</v>
      </c>
      <c r="S3794" s="18" t="b">
        <v>0</v>
      </c>
      <c r="T3794" s="18" t="b">
        <v>0</v>
      </c>
      <c r="U3794" s="18" t="b">
        <v>0</v>
      </c>
    </row>
    <row r="3795" spans="1:21" ht="12.75">
      <c r="A3795" s="8"/>
      <c r="B3795" s="19"/>
      <c r="C3795" s="22"/>
      <c r="D3795" s="10"/>
      <c r="E3795" s="11"/>
      <c r="F3795" s="23"/>
      <c r="G3795" s="23"/>
      <c r="H3795" s="12"/>
      <c r="I3795" s="12"/>
      <c r="J3795" s="13"/>
      <c r="K3795" s="14"/>
      <c r="L3795" s="15"/>
      <c r="M3795" s="16"/>
      <c r="N3795" s="16"/>
      <c r="O3795" s="12"/>
      <c r="P3795" s="12"/>
      <c r="Q3795" s="12"/>
      <c r="R3795" s="18" t="b">
        <v>0</v>
      </c>
      <c r="S3795" s="18" t="b">
        <v>0</v>
      </c>
      <c r="T3795" s="18" t="b">
        <v>0</v>
      </c>
      <c r="U3795" s="18" t="b">
        <v>0</v>
      </c>
    </row>
    <row r="3796" spans="1:21" ht="12.75">
      <c r="A3796" s="8"/>
      <c r="B3796" s="19"/>
      <c r="C3796" s="22"/>
      <c r="D3796" s="10"/>
      <c r="E3796" s="11"/>
      <c r="F3796" s="23"/>
      <c r="G3796" s="23"/>
      <c r="H3796" s="12"/>
      <c r="I3796" s="12"/>
      <c r="J3796" s="13"/>
      <c r="K3796" s="14"/>
      <c r="L3796" s="15"/>
      <c r="M3796" s="16"/>
      <c r="N3796" s="16"/>
      <c r="O3796" s="12"/>
      <c r="P3796" s="12"/>
      <c r="Q3796" s="12"/>
      <c r="R3796" s="18" t="b">
        <v>0</v>
      </c>
      <c r="S3796" s="18" t="b">
        <v>0</v>
      </c>
      <c r="T3796" s="18" t="b">
        <v>0</v>
      </c>
      <c r="U3796" s="18" t="b">
        <v>0</v>
      </c>
    </row>
    <row r="3797" spans="1:21" ht="12.75">
      <c r="A3797" s="8"/>
      <c r="B3797" s="19"/>
      <c r="C3797" s="22"/>
      <c r="D3797" s="10"/>
      <c r="E3797" s="11"/>
      <c r="F3797" s="23"/>
      <c r="G3797" s="23"/>
      <c r="H3797" s="12"/>
      <c r="I3797" s="12"/>
      <c r="J3797" s="13"/>
      <c r="K3797" s="14"/>
      <c r="L3797" s="15"/>
      <c r="M3797" s="16"/>
      <c r="N3797" s="16"/>
      <c r="O3797" s="12"/>
      <c r="P3797" s="12"/>
      <c r="Q3797" s="12"/>
      <c r="R3797" s="18" t="b">
        <v>0</v>
      </c>
      <c r="S3797" s="18" t="b">
        <v>0</v>
      </c>
      <c r="T3797" s="18" t="b">
        <v>0</v>
      </c>
      <c r="U3797" s="18" t="b">
        <v>0</v>
      </c>
    </row>
    <row r="3798" spans="1:21" ht="12.75">
      <c r="A3798" s="8"/>
      <c r="B3798" s="19"/>
      <c r="C3798" s="22"/>
      <c r="D3798" s="10"/>
      <c r="E3798" s="11"/>
      <c r="F3798" s="23"/>
      <c r="G3798" s="23"/>
      <c r="H3798" s="12"/>
      <c r="I3798" s="12"/>
      <c r="J3798" s="13"/>
      <c r="K3798" s="14"/>
      <c r="L3798" s="15"/>
      <c r="M3798" s="16"/>
      <c r="N3798" s="16"/>
      <c r="O3798" s="12"/>
      <c r="P3798" s="12"/>
      <c r="Q3798" s="12"/>
      <c r="R3798" s="18" t="b">
        <v>0</v>
      </c>
      <c r="S3798" s="18" t="b">
        <v>0</v>
      </c>
      <c r="T3798" s="18" t="b">
        <v>0</v>
      </c>
      <c r="U3798" s="18" t="b">
        <v>0</v>
      </c>
    </row>
    <row r="3799" spans="1:21" ht="12.75">
      <c r="A3799" s="8"/>
      <c r="B3799" s="19"/>
      <c r="C3799" s="22"/>
      <c r="D3799" s="10"/>
      <c r="E3799" s="11"/>
      <c r="F3799" s="23"/>
      <c r="G3799" s="23"/>
      <c r="H3799" s="12"/>
      <c r="I3799" s="12"/>
      <c r="J3799" s="13"/>
      <c r="K3799" s="14"/>
      <c r="L3799" s="15"/>
      <c r="M3799" s="16"/>
      <c r="N3799" s="16"/>
      <c r="O3799" s="12"/>
      <c r="P3799" s="12"/>
      <c r="Q3799" s="12"/>
      <c r="R3799" s="18" t="b">
        <v>0</v>
      </c>
      <c r="S3799" s="18" t="b">
        <v>0</v>
      </c>
      <c r="T3799" s="18" t="b">
        <v>0</v>
      </c>
      <c r="U3799" s="18" t="b">
        <v>0</v>
      </c>
    </row>
    <row r="3800" spans="1:21" ht="12.75">
      <c r="A3800" s="8"/>
      <c r="B3800" s="19"/>
      <c r="C3800" s="22"/>
      <c r="D3800" s="10"/>
      <c r="E3800" s="11"/>
      <c r="F3800" s="23"/>
      <c r="G3800" s="23"/>
      <c r="H3800" s="12"/>
      <c r="I3800" s="12"/>
      <c r="J3800" s="13"/>
      <c r="K3800" s="14"/>
      <c r="L3800" s="15"/>
      <c r="M3800" s="16"/>
      <c r="N3800" s="16"/>
      <c r="O3800" s="12"/>
      <c r="P3800" s="12"/>
      <c r="Q3800" s="12"/>
      <c r="R3800" s="18" t="b">
        <v>0</v>
      </c>
      <c r="S3800" s="18" t="b">
        <v>0</v>
      </c>
      <c r="T3800" s="18" t="b">
        <v>0</v>
      </c>
      <c r="U3800" s="18" t="b">
        <v>0</v>
      </c>
    </row>
    <row r="3801" spans="1:21" ht="12.75">
      <c r="A3801" s="8"/>
      <c r="B3801" s="19"/>
      <c r="C3801" s="22"/>
      <c r="D3801" s="10"/>
      <c r="E3801" s="11"/>
      <c r="F3801" s="23"/>
      <c r="G3801" s="23"/>
      <c r="H3801" s="12"/>
      <c r="I3801" s="12"/>
      <c r="J3801" s="13"/>
      <c r="K3801" s="14"/>
      <c r="L3801" s="15"/>
      <c r="M3801" s="16"/>
      <c r="N3801" s="16"/>
      <c r="O3801" s="12"/>
      <c r="P3801" s="12"/>
      <c r="Q3801" s="12"/>
      <c r="R3801" s="18" t="b">
        <v>0</v>
      </c>
      <c r="S3801" s="18" t="b">
        <v>0</v>
      </c>
      <c r="T3801" s="18" t="b">
        <v>0</v>
      </c>
      <c r="U3801" s="18" t="b">
        <v>0</v>
      </c>
    </row>
    <row r="3802" spans="1:21" ht="12.75">
      <c r="A3802" s="8"/>
      <c r="B3802" s="19"/>
      <c r="C3802" s="22"/>
      <c r="D3802" s="10"/>
      <c r="E3802" s="11"/>
      <c r="F3802" s="23"/>
      <c r="G3802" s="23"/>
      <c r="H3802" s="12"/>
      <c r="I3802" s="12"/>
      <c r="J3802" s="13"/>
      <c r="K3802" s="14"/>
      <c r="L3802" s="15"/>
      <c r="M3802" s="16"/>
      <c r="N3802" s="16"/>
      <c r="O3802" s="12"/>
      <c r="P3802" s="12"/>
      <c r="Q3802" s="12"/>
      <c r="R3802" s="18" t="b">
        <v>0</v>
      </c>
      <c r="S3802" s="18" t="b">
        <v>0</v>
      </c>
      <c r="T3802" s="18" t="b">
        <v>0</v>
      </c>
      <c r="U3802" s="18" t="b">
        <v>0</v>
      </c>
    </row>
    <row r="3803" spans="1:21" ht="12.75">
      <c r="A3803" s="8"/>
      <c r="B3803" s="19"/>
      <c r="C3803" s="22"/>
      <c r="D3803" s="10"/>
      <c r="E3803" s="11"/>
      <c r="F3803" s="23"/>
      <c r="G3803" s="23"/>
      <c r="H3803" s="12"/>
      <c r="I3803" s="12"/>
      <c r="J3803" s="13"/>
      <c r="K3803" s="14"/>
      <c r="L3803" s="15"/>
      <c r="M3803" s="16"/>
      <c r="N3803" s="16"/>
      <c r="O3803" s="12"/>
      <c r="P3803" s="12"/>
      <c r="Q3803" s="12"/>
      <c r="R3803" s="18" t="b">
        <v>0</v>
      </c>
      <c r="S3803" s="18" t="b">
        <v>0</v>
      </c>
      <c r="T3803" s="18" t="b">
        <v>0</v>
      </c>
      <c r="U3803" s="18" t="b">
        <v>0</v>
      </c>
    </row>
    <row r="3804" spans="1:21" ht="12.75">
      <c r="A3804" s="8"/>
      <c r="B3804" s="19"/>
      <c r="C3804" s="22"/>
      <c r="D3804" s="10"/>
      <c r="E3804" s="11"/>
      <c r="F3804" s="23"/>
      <c r="G3804" s="23"/>
      <c r="H3804" s="12"/>
      <c r="I3804" s="12"/>
      <c r="J3804" s="13"/>
      <c r="K3804" s="14"/>
      <c r="L3804" s="15"/>
      <c r="M3804" s="16"/>
      <c r="N3804" s="16"/>
      <c r="O3804" s="12"/>
      <c r="P3804" s="12"/>
      <c r="Q3804" s="12"/>
      <c r="R3804" s="18" t="b">
        <v>0</v>
      </c>
      <c r="S3804" s="18" t="b">
        <v>0</v>
      </c>
      <c r="T3804" s="18" t="b">
        <v>0</v>
      </c>
      <c r="U3804" s="18" t="b">
        <v>0</v>
      </c>
    </row>
    <row r="3805" spans="1:21" ht="12.75">
      <c r="A3805" s="8"/>
      <c r="B3805" s="19"/>
      <c r="C3805" s="22"/>
      <c r="D3805" s="10"/>
      <c r="E3805" s="11"/>
      <c r="F3805" s="23"/>
      <c r="G3805" s="23"/>
      <c r="H3805" s="12"/>
      <c r="I3805" s="12"/>
      <c r="J3805" s="13"/>
      <c r="K3805" s="14"/>
      <c r="L3805" s="15"/>
      <c r="M3805" s="16"/>
      <c r="N3805" s="16"/>
      <c r="O3805" s="12"/>
      <c r="P3805" s="12"/>
      <c r="Q3805" s="12"/>
      <c r="R3805" s="18" t="b">
        <v>0</v>
      </c>
      <c r="S3805" s="18" t="b">
        <v>0</v>
      </c>
      <c r="T3805" s="18" t="b">
        <v>0</v>
      </c>
      <c r="U3805" s="18" t="b">
        <v>0</v>
      </c>
    </row>
    <row r="3806" spans="1:21" ht="12.75">
      <c r="A3806" s="8"/>
      <c r="B3806" s="19"/>
      <c r="C3806" s="22"/>
      <c r="D3806" s="10"/>
      <c r="E3806" s="11"/>
      <c r="F3806" s="23"/>
      <c r="G3806" s="23"/>
      <c r="H3806" s="12"/>
      <c r="I3806" s="12"/>
      <c r="J3806" s="13"/>
      <c r="K3806" s="14"/>
      <c r="L3806" s="15"/>
      <c r="M3806" s="16"/>
      <c r="N3806" s="16"/>
      <c r="O3806" s="12"/>
      <c r="P3806" s="12"/>
      <c r="Q3806" s="12"/>
      <c r="R3806" s="18" t="b">
        <v>0</v>
      </c>
      <c r="S3806" s="18" t="b">
        <v>0</v>
      </c>
      <c r="T3806" s="18" t="b">
        <v>0</v>
      </c>
      <c r="U3806" s="18" t="b">
        <v>0</v>
      </c>
    </row>
    <row r="3807" spans="1:21" ht="12.75">
      <c r="A3807" s="8"/>
      <c r="B3807" s="19"/>
      <c r="C3807" s="22"/>
      <c r="D3807" s="10"/>
      <c r="E3807" s="11"/>
      <c r="F3807" s="23"/>
      <c r="G3807" s="23"/>
      <c r="H3807" s="12"/>
      <c r="I3807" s="12"/>
      <c r="J3807" s="13"/>
      <c r="K3807" s="14"/>
      <c r="L3807" s="15"/>
      <c r="M3807" s="16"/>
      <c r="N3807" s="16"/>
      <c r="O3807" s="12"/>
      <c r="P3807" s="12"/>
      <c r="Q3807" s="12"/>
      <c r="R3807" s="18" t="b">
        <v>0</v>
      </c>
      <c r="S3807" s="18" t="b">
        <v>0</v>
      </c>
      <c r="T3807" s="18" t="b">
        <v>0</v>
      </c>
      <c r="U3807" s="18" t="b">
        <v>0</v>
      </c>
    </row>
    <row r="3808" spans="1:21" ht="12.75">
      <c r="A3808" s="8"/>
      <c r="B3808" s="19"/>
      <c r="C3808" s="22"/>
      <c r="D3808" s="10"/>
      <c r="E3808" s="11"/>
      <c r="F3808" s="23"/>
      <c r="G3808" s="23"/>
      <c r="H3808" s="12"/>
      <c r="I3808" s="12"/>
      <c r="J3808" s="13"/>
      <c r="K3808" s="14"/>
      <c r="L3808" s="15"/>
      <c r="M3808" s="16"/>
      <c r="N3808" s="16"/>
      <c r="O3808" s="12"/>
      <c r="P3808" s="12"/>
      <c r="Q3808" s="12"/>
      <c r="R3808" s="18" t="b">
        <v>0</v>
      </c>
      <c r="S3808" s="18" t="b">
        <v>0</v>
      </c>
      <c r="T3808" s="18" t="b">
        <v>0</v>
      </c>
      <c r="U3808" s="18" t="b">
        <v>0</v>
      </c>
    </row>
    <row r="3809" spans="1:21" ht="12.75">
      <c r="A3809" s="8"/>
      <c r="B3809" s="19"/>
      <c r="C3809" s="22"/>
      <c r="D3809" s="10"/>
      <c r="E3809" s="11"/>
      <c r="F3809" s="23"/>
      <c r="G3809" s="23"/>
      <c r="H3809" s="12"/>
      <c r="I3809" s="12"/>
      <c r="J3809" s="13"/>
      <c r="K3809" s="14"/>
      <c r="L3809" s="15"/>
      <c r="M3809" s="16"/>
      <c r="N3809" s="16"/>
      <c r="O3809" s="12"/>
      <c r="P3809" s="12"/>
      <c r="Q3809" s="12"/>
      <c r="R3809" s="18" t="b">
        <v>0</v>
      </c>
      <c r="S3809" s="18" t="b">
        <v>0</v>
      </c>
      <c r="T3809" s="18" t="b">
        <v>0</v>
      </c>
      <c r="U3809" s="18" t="b">
        <v>0</v>
      </c>
    </row>
    <row r="3810" spans="1:21" ht="12.75">
      <c r="A3810" s="8"/>
      <c r="B3810" s="19"/>
      <c r="C3810" s="22"/>
      <c r="D3810" s="10"/>
      <c r="E3810" s="11"/>
      <c r="F3810" s="23"/>
      <c r="G3810" s="23"/>
      <c r="H3810" s="12"/>
      <c r="I3810" s="12"/>
      <c r="J3810" s="13"/>
      <c r="K3810" s="14"/>
      <c r="L3810" s="15"/>
      <c r="M3810" s="16"/>
      <c r="N3810" s="16"/>
      <c r="O3810" s="12"/>
      <c r="P3810" s="12"/>
      <c r="Q3810" s="12"/>
      <c r="R3810" s="18" t="b">
        <v>0</v>
      </c>
      <c r="S3810" s="18" t="b">
        <v>0</v>
      </c>
      <c r="T3810" s="18" t="b">
        <v>0</v>
      </c>
      <c r="U3810" s="18" t="b">
        <v>0</v>
      </c>
    </row>
    <row r="3811" spans="1:21" ht="12.75">
      <c r="A3811" s="8"/>
      <c r="B3811" s="19"/>
      <c r="C3811" s="22"/>
      <c r="D3811" s="10"/>
      <c r="E3811" s="11"/>
      <c r="F3811" s="23"/>
      <c r="G3811" s="23"/>
      <c r="H3811" s="12"/>
      <c r="I3811" s="12"/>
      <c r="J3811" s="13"/>
      <c r="K3811" s="14"/>
      <c r="L3811" s="15"/>
      <c r="M3811" s="16"/>
      <c r="N3811" s="16"/>
      <c r="O3811" s="12"/>
      <c r="P3811" s="12"/>
      <c r="Q3811" s="12"/>
      <c r="R3811" s="18" t="b">
        <v>0</v>
      </c>
      <c r="S3811" s="18" t="b">
        <v>0</v>
      </c>
      <c r="T3811" s="18" t="b">
        <v>0</v>
      </c>
      <c r="U3811" s="18" t="b">
        <v>0</v>
      </c>
    </row>
    <row r="3812" spans="1:21" ht="12.75">
      <c r="A3812" s="8"/>
      <c r="B3812" s="19"/>
      <c r="C3812" s="22"/>
      <c r="D3812" s="10"/>
      <c r="E3812" s="11"/>
      <c r="F3812" s="23"/>
      <c r="G3812" s="23"/>
      <c r="H3812" s="12"/>
      <c r="I3812" s="12"/>
      <c r="J3812" s="13"/>
      <c r="K3812" s="14"/>
      <c r="L3812" s="15"/>
      <c r="M3812" s="16"/>
      <c r="N3812" s="16"/>
      <c r="O3812" s="12"/>
      <c r="P3812" s="12"/>
      <c r="Q3812" s="12"/>
      <c r="R3812" s="18" t="b">
        <v>0</v>
      </c>
      <c r="S3812" s="18" t="b">
        <v>0</v>
      </c>
      <c r="T3812" s="18" t="b">
        <v>0</v>
      </c>
      <c r="U3812" s="18" t="b">
        <v>0</v>
      </c>
    </row>
    <row r="3813" spans="1:21" ht="12.75">
      <c r="A3813" s="8"/>
      <c r="B3813" s="19"/>
      <c r="C3813" s="22"/>
      <c r="D3813" s="10"/>
      <c r="E3813" s="11"/>
      <c r="F3813" s="23"/>
      <c r="G3813" s="23"/>
      <c r="H3813" s="12"/>
      <c r="I3813" s="12"/>
      <c r="J3813" s="13"/>
      <c r="K3813" s="14"/>
      <c r="L3813" s="15"/>
      <c r="M3813" s="16"/>
      <c r="N3813" s="16"/>
      <c r="O3813" s="12"/>
      <c r="P3813" s="12"/>
      <c r="Q3813" s="12"/>
      <c r="R3813" s="18" t="b">
        <v>0</v>
      </c>
      <c r="S3813" s="18" t="b">
        <v>0</v>
      </c>
      <c r="T3813" s="18" t="b">
        <v>0</v>
      </c>
      <c r="U3813" s="18" t="b">
        <v>0</v>
      </c>
    </row>
    <row r="3814" spans="1:21" ht="12.75">
      <c r="A3814" s="8"/>
      <c r="B3814" s="19"/>
      <c r="C3814" s="22"/>
      <c r="D3814" s="10"/>
      <c r="E3814" s="11"/>
      <c r="F3814" s="23"/>
      <c r="G3814" s="23"/>
      <c r="H3814" s="12"/>
      <c r="I3814" s="12"/>
      <c r="J3814" s="13"/>
      <c r="K3814" s="14"/>
      <c r="L3814" s="15"/>
      <c r="M3814" s="16"/>
      <c r="N3814" s="16"/>
      <c r="O3814" s="12"/>
      <c r="P3814" s="12"/>
      <c r="Q3814" s="12"/>
      <c r="R3814" s="18" t="b">
        <v>0</v>
      </c>
      <c r="S3814" s="18" t="b">
        <v>0</v>
      </c>
      <c r="T3814" s="18" t="b">
        <v>0</v>
      </c>
      <c r="U3814" s="18" t="b">
        <v>0</v>
      </c>
    </row>
    <row r="3815" spans="1:21" ht="12.75">
      <c r="A3815" s="8"/>
      <c r="B3815" s="19"/>
      <c r="C3815" s="22"/>
      <c r="D3815" s="10"/>
      <c r="E3815" s="11"/>
      <c r="F3815" s="23"/>
      <c r="G3815" s="23"/>
      <c r="H3815" s="12"/>
      <c r="I3815" s="12"/>
      <c r="J3815" s="13"/>
      <c r="K3815" s="14"/>
      <c r="L3815" s="15"/>
      <c r="M3815" s="16"/>
      <c r="N3815" s="16"/>
      <c r="O3815" s="12"/>
      <c r="P3815" s="12"/>
      <c r="Q3815" s="12"/>
      <c r="R3815" s="18" t="b">
        <v>0</v>
      </c>
      <c r="S3815" s="18" t="b">
        <v>0</v>
      </c>
      <c r="T3815" s="18" t="b">
        <v>0</v>
      </c>
      <c r="U3815" s="18" t="b">
        <v>0</v>
      </c>
    </row>
    <row r="3816" spans="1:21" ht="12.75">
      <c r="A3816" s="8"/>
      <c r="B3816" s="19"/>
      <c r="C3816" s="22"/>
      <c r="D3816" s="10"/>
      <c r="E3816" s="11"/>
      <c r="F3816" s="23"/>
      <c r="G3816" s="23"/>
      <c r="H3816" s="12"/>
      <c r="I3816" s="12"/>
      <c r="J3816" s="13"/>
      <c r="K3816" s="14"/>
      <c r="L3816" s="15"/>
      <c r="M3816" s="16"/>
      <c r="N3816" s="16"/>
      <c r="O3816" s="12"/>
      <c r="P3816" s="12"/>
      <c r="Q3816" s="12"/>
      <c r="R3816" s="18" t="b">
        <v>0</v>
      </c>
      <c r="S3816" s="18" t="b">
        <v>0</v>
      </c>
      <c r="T3816" s="18" t="b">
        <v>0</v>
      </c>
      <c r="U3816" s="18" t="b">
        <v>0</v>
      </c>
    </row>
    <row r="3817" spans="1:21" ht="12.75">
      <c r="A3817" s="8"/>
      <c r="B3817" s="19"/>
      <c r="C3817" s="22"/>
      <c r="D3817" s="10"/>
      <c r="E3817" s="11"/>
      <c r="F3817" s="23"/>
      <c r="G3817" s="23"/>
      <c r="H3817" s="12"/>
      <c r="I3817" s="12"/>
      <c r="J3817" s="13"/>
      <c r="K3817" s="14"/>
      <c r="L3817" s="15"/>
      <c r="M3817" s="16"/>
      <c r="N3817" s="16"/>
      <c r="O3817" s="12"/>
      <c r="P3817" s="12"/>
      <c r="Q3817" s="12"/>
      <c r="R3817" s="18" t="b">
        <v>0</v>
      </c>
      <c r="S3817" s="18" t="b">
        <v>0</v>
      </c>
      <c r="T3817" s="18" t="b">
        <v>0</v>
      </c>
      <c r="U3817" s="18" t="b">
        <v>0</v>
      </c>
    </row>
    <row r="3818" spans="1:21" ht="12.75">
      <c r="A3818" s="8"/>
      <c r="B3818" s="19"/>
      <c r="C3818" s="22"/>
      <c r="D3818" s="10"/>
      <c r="E3818" s="11"/>
      <c r="F3818" s="23"/>
      <c r="G3818" s="23"/>
      <c r="H3818" s="12"/>
      <c r="I3818" s="12"/>
      <c r="J3818" s="13"/>
      <c r="K3818" s="14"/>
      <c r="L3818" s="15"/>
      <c r="M3818" s="16"/>
      <c r="N3818" s="16"/>
      <c r="O3818" s="12"/>
      <c r="P3818" s="12"/>
      <c r="Q3818" s="12"/>
      <c r="R3818" s="18" t="b">
        <v>0</v>
      </c>
      <c r="S3818" s="18" t="b">
        <v>0</v>
      </c>
      <c r="T3818" s="18" t="b">
        <v>0</v>
      </c>
      <c r="U3818" s="18" t="b">
        <v>0</v>
      </c>
    </row>
    <row r="3819" spans="1:21" ht="12.75">
      <c r="A3819" s="8"/>
      <c r="B3819" s="19"/>
      <c r="C3819" s="22"/>
      <c r="D3819" s="10"/>
      <c r="E3819" s="11"/>
      <c r="F3819" s="23"/>
      <c r="G3819" s="23"/>
      <c r="H3819" s="12"/>
      <c r="I3819" s="12"/>
      <c r="J3819" s="13"/>
      <c r="K3819" s="14"/>
      <c r="L3819" s="15"/>
      <c r="M3819" s="16"/>
      <c r="N3819" s="16"/>
      <c r="O3819" s="12"/>
      <c r="P3819" s="12"/>
      <c r="Q3819" s="12"/>
      <c r="R3819" s="18" t="b">
        <v>0</v>
      </c>
      <c r="S3819" s="18" t="b">
        <v>0</v>
      </c>
      <c r="T3819" s="18" t="b">
        <v>0</v>
      </c>
      <c r="U3819" s="18" t="b">
        <v>0</v>
      </c>
    </row>
    <row r="3820" spans="1:21" ht="12.75">
      <c r="A3820" s="8"/>
      <c r="B3820" s="19"/>
      <c r="C3820" s="22"/>
      <c r="D3820" s="10"/>
      <c r="E3820" s="11"/>
      <c r="F3820" s="23"/>
      <c r="G3820" s="23"/>
      <c r="H3820" s="12"/>
      <c r="I3820" s="12"/>
      <c r="J3820" s="13"/>
      <c r="K3820" s="14"/>
      <c r="L3820" s="15"/>
      <c r="M3820" s="16"/>
      <c r="N3820" s="16"/>
      <c r="O3820" s="12"/>
      <c r="P3820" s="12"/>
      <c r="Q3820" s="12"/>
      <c r="R3820" s="18" t="b">
        <v>0</v>
      </c>
      <c r="S3820" s="18" t="b">
        <v>0</v>
      </c>
      <c r="T3820" s="18" t="b">
        <v>0</v>
      </c>
      <c r="U3820" s="18" t="b">
        <v>0</v>
      </c>
    </row>
    <row r="3821" spans="1:21" ht="12.75">
      <c r="A3821" s="8"/>
      <c r="B3821" s="19"/>
      <c r="C3821" s="22"/>
      <c r="D3821" s="10"/>
      <c r="E3821" s="11"/>
      <c r="F3821" s="23"/>
      <c r="G3821" s="23"/>
      <c r="H3821" s="12"/>
      <c r="I3821" s="12"/>
      <c r="J3821" s="13"/>
      <c r="K3821" s="14"/>
      <c r="L3821" s="15"/>
      <c r="M3821" s="16"/>
      <c r="N3821" s="16"/>
      <c r="O3821" s="12"/>
      <c r="P3821" s="12"/>
      <c r="Q3821" s="12"/>
      <c r="R3821" s="18" t="b">
        <v>0</v>
      </c>
      <c r="S3821" s="18" t="b">
        <v>0</v>
      </c>
      <c r="T3821" s="18" t="b">
        <v>0</v>
      </c>
      <c r="U3821" s="18" t="b">
        <v>0</v>
      </c>
    </row>
    <row r="3822" spans="1:21" ht="12.75">
      <c r="A3822" s="8"/>
      <c r="B3822" s="19"/>
      <c r="C3822" s="22"/>
      <c r="D3822" s="10"/>
      <c r="E3822" s="11"/>
      <c r="F3822" s="23"/>
      <c r="G3822" s="23"/>
      <c r="H3822" s="12"/>
      <c r="I3822" s="12"/>
      <c r="J3822" s="13"/>
      <c r="K3822" s="14"/>
      <c r="L3822" s="15"/>
      <c r="M3822" s="16"/>
      <c r="N3822" s="16"/>
      <c r="O3822" s="12"/>
      <c r="P3822" s="12"/>
      <c r="Q3822" s="12"/>
      <c r="R3822" s="18" t="b">
        <v>0</v>
      </c>
      <c r="S3822" s="18" t="b">
        <v>0</v>
      </c>
      <c r="T3822" s="18" t="b">
        <v>0</v>
      </c>
      <c r="U3822" s="18" t="b">
        <v>0</v>
      </c>
    </row>
    <row r="3823" spans="1:21" ht="12.75">
      <c r="A3823" s="8"/>
      <c r="B3823" s="19"/>
      <c r="C3823" s="22"/>
      <c r="D3823" s="10"/>
      <c r="E3823" s="11"/>
      <c r="F3823" s="23"/>
      <c r="G3823" s="23"/>
      <c r="H3823" s="12"/>
      <c r="I3823" s="12"/>
      <c r="J3823" s="13"/>
      <c r="K3823" s="14"/>
      <c r="L3823" s="15"/>
      <c r="M3823" s="16"/>
      <c r="N3823" s="16"/>
      <c r="O3823" s="12"/>
      <c r="P3823" s="12"/>
      <c r="Q3823" s="12"/>
      <c r="R3823" s="18" t="b">
        <v>0</v>
      </c>
      <c r="S3823" s="18" t="b">
        <v>0</v>
      </c>
      <c r="T3823" s="18" t="b">
        <v>0</v>
      </c>
      <c r="U3823" s="18" t="b">
        <v>0</v>
      </c>
    </row>
    <row r="3824" spans="1:21" ht="12.75">
      <c r="A3824" s="8"/>
      <c r="B3824" s="19"/>
      <c r="C3824" s="22"/>
      <c r="D3824" s="10"/>
      <c r="E3824" s="11"/>
      <c r="F3824" s="23"/>
      <c r="G3824" s="23"/>
      <c r="H3824" s="12"/>
      <c r="I3824" s="12"/>
      <c r="J3824" s="13"/>
      <c r="K3824" s="14"/>
      <c r="L3824" s="15"/>
      <c r="M3824" s="16"/>
      <c r="N3824" s="16"/>
      <c r="O3824" s="12"/>
      <c r="P3824" s="12"/>
      <c r="Q3824" s="12"/>
      <c r="R3824" s="18" t="b">
        <v>0</v>
      </c>
      <c r="S3824" s="18" t="b">
        <v>0</v>
      </c>
      <c r="T3824" s="18" t="b">
        <v>0</v>
      </c>
      <c r="U3824" s="18" t="b">
        <v>0</v>
      </c>
    </row>
    <row r="3825" spans="1:21" ht="12.75">
      <c r="A3825" s="8"/>
      <c r="B3825" s="19"/>
      <c r="C3825" s="22"/>
      <c r="D3825" s="10"/>
      <c r="E3825" s="11"/>
      <c r="F3825" s="23"/>
      <c r="G3825" s="23"/>
      <c r="H3825" s="12"/>
      <c r="I3825" s="12"/>
      <c r="J3825" s="13"/>
      <c r="K3825" s="14"/>
      <c r="L3825" s="15"/>
      <c r="M3825" s="16"/>
      <c r="N3825" s="16"/>
      <c r="O3825" s="12"/>
      <c r="P3825" s="12"/>
      <c r="Q3825" s="12"/>
      <c r="R3825" s="18" t="b">
        <v>0</v>
      </c>
      <c r="S3825" s="18" t="b">
        <v>0</v>
      </c>
      <c r="T3825" s="18" t="b">
        <v>0</v>
      </c>
      <c r="U3825" s="18" t="b">
        <v>0</v>
      </c>
    </row>
    <row r="3826" spans="1:21" ht="12.75">
      <c r="A3826" s="8"/>
      <c r="B3826" s="19"/>
      <c r="C3826" s="22"/>
      <c r="D3826" s="10"/>
      <c r="E3826" s="11"/>
      <c r="F3826" s="23"/>
      <c r="G3826" s="23"/>
      <c r="H3826" s="12"/>
      <c r="I3826" s="12"/>
      <c r="J3826" s="13"/>
      <c r="K3826" s="14"/>
      <c r="L3826" s="15"/>
      <c r="M3826" s="16"/>
      <c r="N3826" s="16"/>
      <c r="O3826" s="12"/>
      <c r="P3826" s="12"/>
      <c r="Q3826" s="12"/>
      <c r="R3826" s="18" t="b">
        <v>0</v>
      </c>
      <c r="S3826" s="18" t="b">
        <v>0</v>
      </c>
      <c r="T3826" s="18" t="b">
        <v>0</v>
      </c>
      <c r="U3826" s="18" t="b">
        <v>0</v>
      </c>
    </row>
    <row r="3827" spans="1:21" ht="12.75">
      <c r="A3827" s="8"/>
      <c r="B3827" s="19"/>
      <c r="C3827" s="22"/>
      <c r="D3827" s="10"/>
      <c r="E3827" s="11"/>
      <c r="F3827" s="23"/>
      <c r="G3827" s="23"/>
      <c r="H3827" s="12"/>
      <c r="I3827" s="12"/>
      <c r="J3827" s="13"/>
      <c r="K3827" s="14"/>
      <c r="L3827" s="15"/>
      <c r="M3827" s="16"/>
      <c r="N3827" s="16"/>
      <c r="O3827" s="12"/>
      <c r="P3827" s="12"/>
      <c r="Q3827" s="12"/>
      <c r="R3827" s="18" t="b">
        <v>0</v>
      </c>
      <c r="S3827" s="18" t="b">
        <v>0</v>
      </c>
      <c r="T3827" s="18" t="b">
        <v>0</v>
      </c>
      <c r="U3827" s="18" t="b">
        <v>0</v>
      </c>
    </row>
    <row r="3828" spans="1:21" ht="12.75">
      <c r="A3828" s="8"/>
      <c r="B3828" s="19"/>
      <c r="C3828" s="22"/>
      <c r="D3828" s="10"/>
      <c r="E3828" s="11"/>
      <c r="F3828" s="23"/>
      <c r="G3828" s="23"/>
      <c r="H3828" s="12"/>
      <c r="I3828" s="12"/>
      <c r="J3828" s="13"/>
      <c r="K3828" s="14"/>
      <c r="L3828" s="15"/>
      <c r="M3828" s="16"/>
      <c r="N3828" s="16"/>
      <c r="O3828" s="12"/>
      <c r="P3828" s="12"/>
      <c r="Q3828" s="12"/>
      <c r="R3828" s="18" t="b">
        <v>0</v>
      </c>
      <c r="S3828" s="18" t="b">
        <v>0</v>
      </c>
      <c r="T3828" s="18" t="b">
        <v>0</v>
      </c>
      <c r="U3828" s="18" t="b">
        <v>0</v>
      </c>
    </row>
    <row r="3829" spans="1:21" ht="12.75">
      <c r="A3829" s="8"/>
      <c r="B3829" s="19"/>
      <c r="C3829" s="22"/>
      <c r="D3829" s="10"/>
      <c r="E3829" s="11"/>
      <c r="F3829" s="23"/>
      <c r="G3829" s="23"/>
      <c r="H3829" s="12"/>
      <c r="I3829" s="12"/>
      <c r="J3829" s="13"/>
      <c r="K3829" s="14"/>
      <c r="L3829" s="15"/>
      <c r="M3829" s="16"/>
      <c r="N3829" s="16"/>
      <c r="O3829" s="12"/>
      <c r="P3829" s="12"/>
      <c r="Q3829" s="12"/>
      <c r="R3829" s="18" t="b">
        <v>0</v>
      </c>
      <c r="S3829" s="18" t="b">
        <v>0</v>
      </c>
      <c r="T3829" s="18" t="b">
        <v>0</v>
      </c>
      <c r="U3829" s="18" t="b">
        <v>0</v>
      </c>
    </row>
    <row r="3830" spans="1:21" ht="12.75">
      <c r="A3830" s="8"/>
      <c r="B3830" s="19"/>
      <c r="C3830" s="22"/>
      <c r="D3830" s="10"/>
      <c r="E3830" s="11"/>
      <c r="F3830" s="23"/>
      <c r="G3830" s="23"/>
      <c r="H3830" s="12"/>
      <c r="I3830" s="12"/>
      <c r="J3830" s="13"/>
      <c r="K3830" s="14"/>
      <c r="L3830" s="15"/>
      <c r="M3830" s="16"/>
      <c r="N3830" s="16"/>
      <c r="O3830" s="12"/>
      <c r="P3830" s="12"/>
      <c r="Q3830" s="12"/>
      <c r="R3830" s="18" t="b">
        <v>0</v>
      </c>
      <c r="S3830" s="18" t="b">
        <v>0</v>
      </c>
      <c r="T3830" s="18" t="b">
        <v>0</v>
      </c>
      <c r="U3830" s="18" t="b">
        <v>0</v>
      </c>
    </row>
    <row r="3831" spans="1:21" ht="12.75">
      <c r="A3831" s="8"/>
      <c r="B3831" s="19"/>
      <c r="C3831" s="22"/>
      <c r="D3831" s="10"/>
      <c r="E3831" s="11"/>
      <c r="F3831" s="23"/>
      <c r="G3831" s="23"/>
      <c r="H3831" s="12"/>
      <c r="I3831" s="12"/>
      <c r="J3831" s="13"/>
      <c r="K3831" s="14"/>
      <c r="L3831" s="15"/>
      <c r="M3831" s="16"/>
      <c r="N3831" s="16"/>
      <c r="O3831" s="12"/>
      <c r="P3831" s="12"/>
      <c r="Q3831" s="12"/>
      <c r="R3831" s="18" t="b">
        <v>0</v>
      </c>
      <c r="S3831" s="18" t="b">
        <v>0</v>
      </c>
      <c r="T3831" s="18" t="b">
        <v>0</v>
      </c>
      <c r="U3831" s="18" t="b">
        <v>0</v>
      </c>
    </row>
    <row r="3832" spans="1:21" ht="12.75">
      <c r="A3832" s="8"/>
      <c r="B3832" s="19"/>
      <c r="C3832" s="22"/>
      <c r="D3832" s="10"/>
      <c r="E3832" s="11"/>
      <c r="F3832" s="23"/>
      <c r="G3832" s="23"/>
      <c r="H3832" s="12"/>
      <c r="I3832" s="12"/>
      <c r="J3832" s="13"/>
      <c r="K3832" s="14"/>
      <c r="L3832" s="15"/>
      <c r="M3832" s="16"/>
      <c r="N3832" s="16"/>
      <c r="O3832" s="12"/>
      <c r="P3832" s="12"/>
      <c r="Q3832" s="12"/>
      <c r="R3832" s="18" t="b">
        <v>0</v>
      </c>
      <c r="S3832" s="18" t="b">
        <v>0</v>
      </c>
      <c r="T3832" s="18" t="b">
        <v>0</v>
      </c>
      <c r="U3832" s="18" t="b">
        <v>0</v>
      </c>
    </row>
    <row r="3833" spans="1:21" ht="12.75">
      <c r="A3833" s="8"/>
      <c r="B3833" s="19"/>
      <c r="C3833" s="22"/>
      <c r="D3833" s="10"/>
      <c r="E3833" s="11"/>
      <c r="F3833" s="23"/>
      <c r="G3833" s="23"/>
      <c r="H3833" s="12"/>
      <c r="I3833" s="12"/>
      <c r="J3833" s="13"/>
      <c r="K3833" s="14"/>
      <c r="L3833" s="15"/>
      <c r="M3833" s="16"/>
      <c r="N3833" s="16"/>
      <c r="O3833" s="12"/>
      <c r="P3833" s="12"/>
      <c r="Q3833" s="12"/>
      <c r="R3833" s="18" t="b">
        <v>0</v>
      </c>
      <c r="S3833" s="18" t="b">
        <v>0</v>
      </c>
      <c r="T3833" s="18" t="b">
        <v>0</v>
      </c>
      <c r="U3833" s="18" t="b">
        <v>0</v>
      </c>
    </row>
    <row r="3834" spans="1:21" ht="12.75">
      <c r="A3834" s="8"/>
      <c r="B3834" s="19"/>
      <c r="C3834" s="22"/>
      <c r="D3834" s="10"/>
      <c r="E3834" s="11"/>
      <c r="F3834" s="23"/>
      <c r="G3834" s="23"/>
      <c r="H3834" s="12"/>
      <c r="I3834" s="12"/>
      <c r="J3834" s="13"/>
      <c r="K3834" s="14"/>
      <c r="L3834" s="15"/>
      <c r="M3834" s="16"/>
      <c r="N3834" s="16"/>
      <c r="O3834" s="12"/>
      <c r="P3834" s="12"/>
      <c r="Q3834" s="12"/>
      <c r="R3834" s="18" t="b">
        <v>0</v>
      </c>
      <c r="S3834" s="18" t="b">
        <v>0</v>
      </c>
      <c r="T3834" s="18" t="b">
        <v>0</v>
      </c>
      <c r="U3834" s="18" t="b">
        <v>0</v>
      </c>
    </row>
    <row r="3835" spans="1:21" ht="12.75">
      <c r="A3835" s="8"/>
      <c r="B3835" s="19"/>
      <c r="C3835" s="22"/>
      <c r="D3835" s="10"/>
      <c r="E3835" s="11"/>
      <c r="F3835" s="23"/>
      <c r="G3835" s="23"/>
      <c r="H3835" s="12"/>
      <c r="I3835" s="12"/>
      <c r="J3835" s="13"/>
      <c r="K3835" s="14"/>
      <c r="L3835" s="15"/>
      <c r="M3835" s="16"/>
      <c r="N3835" s="16"/>
      <c r="O3835" s="12"/>
      <c r="P3835" s="12"/>
      <c r="Q3835" s="12"/>
      <c r="R3835" s="18" t="b">
        <v>0</v>
      </c>
      <c r="S3835" s="18" t="b">
        <v>0</v>
      </c>
      <c r="T3835" s="18" t="b">
        <v>0</v>
      </c>
      <c r="U3835" s="18" t="b">
        <v>0</v>
      </c>
    </row>
    <row r="3836" spans="1:21" ht="12.75">
      <c r="A3836" s="8"/>
      <c r="B3836" s="19"/>
      <c r="C3836" s="22"/>
      <c r="D3836" s="10"/>
      <c r="E3836" s="11"/>
      <c r="F3836" s="23"/>
      <c r="G3836" s="23"/>
      <c r="H3836" s="12"/>
      <c r="I3836" s="12"/>
      <c r="J3836" s="13"/>
      <c r="K3836" s="14"/>
      <c r="L3836" s="15"/>
      <c r="M3836" s="16"/>
      <c r="N3836" s="16"/>
      <c r="O3836" s="12"/>
      <c r="P3836" s="12"/>
      <c r="Q3836" s="12"/>
      <c r="R3836" s="18" t="b">
        <v>0</v>
      </c>
      <c r="S3836" s="18" t="b">
        <v>0</v>
      </c>
      <c r="T3836" s="18" t="b">
        <v>0</v>
      </c>
      <c r="U3836" s="18" t="b">
        <v>0</v>
      </c>
    </row>
    <row r="3837" spans="1:21" ht="12.75">
      <c r="A3837" s="8"/>
      <c r="B3837" s="19"/>
      <c r="C3837" s="22"/>
      <c r="D3837" s="10"/>
      <c r="E3837" s="11"/>
      <c r="F3837" s="23"/>
      <c r="G3837" s="23"/>
      <c r="H3837" s="12"/>
      <c r="I3837" s="12"/>
      <c r="J3837" s="13"/>
      <c r="K3837" s="14"/>
      <c r="L3837" s="15"/>
      <c r="M3837" s="16"/>
      <c r="N3837" s="16"/>
      <c r="O3837" s="12"/>
      <c r="P3837" s="12"/>
      <c r="Q3837" s="12"/>
      <c r="R3837" s="18" t="b">
        <v>0</v>
      </c>
      <c r="S3837" s="18" t="b">
        <v>0</v>
      </c>
      <c r="T3837" s="18" t="b">
        <v>0</v>
      </c>
      <c r="U3837" s="18" t="b">
        <v>0</v>
      </c>
    </row>
    <row r="3838" spans="1:21" ht="12.75">
      <c r="A3838" s="8"/>
      <c r="B3838" s="19"/>
      <c r="C3838" s="22"/>
      <c r="D3838" s="10"/>
      <c r="E3838" s="11"/>
      <c r="F3838" s="23"/>
      <c r="G3838" s="23"/>
      <c r="H3838" s="12"/>
      <c r="I3838" s="12"/>
      <c r="J3838" s="13"/>
      <c r="K3838" s="14"/>
      <c r="L3838" s="15"/>
      <c r="M3838" s="16"/>
      <c r="N3838" s="16"/>
      <c r="O3838" s="12"/>
      <c r="P3838" s="12"/>
      <c r="Q3838" s="12"/>
      <c r="R3838" s="18" t="b">
        <v>0</v>
      </c>
      <c r="S3838" s="18" t="b">
        <v>0</v>
      </c>
      <c r="T3838" s="18" t="b">
        <v>0</v>
      </c>
      <c r="U3838" s="18" t="b">
        <v>0</v>
      </c>
    </row>
    <row r="3839" spans="1:21" ht="12.75">
      <c r="A3839" s="8"/>
      <c r="B3839" s="19"/>
      <c r="C3839" s="22"/>
      <c r="D3839" s="10"/>
      <c r="E3839" s="11"/>
      <c r="F3839" s="23"/>
      <c r="G3839" s="23"/>
      <c r="H3839" s="12"/>
      <c r="I3839" s="12"/>
      <c r="J3839" s="13"/>
      <c r="K3839" s="14"/>
      <c r="L3839" s="15"/>
      <c r="M3839" s="16"/>
      <c r="N3839" s="16"/>
      <c r="O3839" s="12"/>
      <c r="P3839" s="12"/>
      <c r="Q3839" s="12"/>
      <c r="R3839" s="18" t="b">
        <v>0</v>
      </c>
      <c r="S3839" s="18" t="b">
        <v>0</v>
      </c>
      <c r="T3839" s="18" t="b">
        <v>0</v>
      </c>
      <c r="U3839" s="18" t="b">
        <v>0</v>
      </c>
    </row>
    <row r="3840" spans="1:21" ht="12.75">
      <c r="A3840" s="8"/>
      <c r="B3840" s="19"/>
      <c r="C3840" s="22"/>
      <c r="D3840" s="10"/>
      <c r="E3840" s="11"/>
      <c r="F3840" s="23"/>
      <c r="G3840" s="23"/>
      <c r="H3840" s="12"/>
      <c r="I3840" s="12"/>
      <c r="J3840" s="13"/>
      <c r="K3840" s="14"/>
      <c r="L3840" s="15"/>
      <c r="M3840" s="16"/>
      <c r="N3840" s="16"/>
      <c r="O3840" s="12"/>
      <c r="P3840" s="12"/>
      <c r="Q3840" s="12"/>
      <c r="R3840" s="18" t="b">
        <v>0</v>
      </c>
      <c r="S3840" s="18" t="b">
        <v>0</v>
      </c>
      <c r="T3840" s="18" t="b">
        <v>0</v>
      </c>
      <c r="U3840" s="18" t="b">
        <v>0</v>
      </c>
    </row>
    <row r="3841" spans="1:21" ht="12.75">
      <c r="A3841" s="8"/>
      <c r="B3841" s="19"/>
      <c r="C3841" s="22"/>
      <c r="D3841" s="10"/>
      <c r="E3841" s="11"/>
      <c r="F3841" s="23"/>
      <c r="G3841" s="23"/>
      <c r="H3841" s="12"/>
      <c r="I3841" s="12"/>
      <c r="J3841" s="13"/>
      <c r="K3841" s="14"/>
      <c r="L3841" s="15"/>
      <c r="M3841" s="16"/>
      <c r="N3841" s="16"/>
      <c r="O3841" s="12"/>
      <c r="P3841" s="12"/>
      <c r="Q3841" s="12"/>
      <c r="R3841" s="18" t="b">
        <v>0</v>
      </c>
      <c r="S3841" s="18" t="b">
        <v>0</v>
      </c>
      <c r="T3841" s="18" t="b">
        <v>0</v>
      </c>
      <c r="U3841" s="18" t="b">
        <v>0</v>
      </c>
    </row>
    <row r="3842" spans="1:21" ht="12.75">
      <c r="A3842" s="8"/>
      <c r="B3842" s="19"/>
      <c r="C3842" s="22"/>
      <c r="D3842" s="10"/>
      <c r="E3842" s="11"/>
      <c r="F3842" s="23"/>
      <c r="G3842" s="23"/>
      <c r="H3842" s="12"/>
      <c r="I3842" s="12"/>
      <c r="J3842" s="13"/>
      <c r="K3842" s="14"/>
      <c r="L3842" s="15"/>
      <c r="M3842" s="16"/>
      <c r="N3842" s="16"/>
      <c r="O3842" s="12"/>
      <c r="P3842" s="12"/>
      <c r="Q3842" s="12"/>
      <c r="R3842" s="18" t="b">
        <v>0</v>
      </c>
      <c r="S3842" s="18" t="b">
        <v>0</v>
      </c>
      <c r="T3842" s="18" t="b">
        <v>0</v>
      </c>
      <c r="U3842" s="18" t="b">
        <v>0</v>
      </c>
    </row>
    <row r="3843" spans="1:21" ht="12.75">
      <c r="A3843" s="8"/>
      <c r="B3843" s="19"/>
      <c r="C3843" s="22"/>
      <c r="D3843" s="10"/>
      <c r="E3843" s="11"/>
      <c r="F3843" s="23"/>
      <c r="G3843" s="23"/>
      <c r="H3843" s="12"/>
      <c r="I3843" s="12"/>
      <c r="J3843" s="13"/>
      <c r="K3843" s="14"/>
      <c r="L3843" s="15"/>
      <c r="M3843" s="16"/>
      <c r="N3843" s="16"/>
      <c r="O3843" s="12"/>
      <c r="P3843" s="12"/>
      <c r="Q3843" s="12"/>
      <c r="R3843" s="18" t="b">
        <v>0</v>
      </c>
      <c r="S3843" s="18" t="b">
        <v>0</v>
      </c>
      <c r="T3843" s="18" t="b">
        <v>0</v>
      </c>
      <c r="U3843" s="18" t="b">
        <v>0</v>
      </c>
    </row>
    <row r="3844" spans="1:21" ht="12.75">
      <c r="A3844" s="8"/>
      <c r="B3844" s="19"/>
      <c r="C3844" s="22"/>
      <c r="D3844" s="10"/>
      <c r="E3844" s="11"/>
      <c r="F3844" s="23"/>
      <c r="G3844" s="23"/>
      <c r="H3844" s="12"/>
      <c r="I3844" s="12"/>
      <c r="J3844" s="13"/>
      <c r="K3844" s="14"/>
      <c r="L3844" s="15"/>
      <c r="M3844" s="16"/>
      <c r="N3844" s="16"/>
      <c r="O3844" s="12"/>
      <c r="P3844" s="12"/>
      <c r="Q3844" s="12"/>
      <c r="R3844" s="18" t="b">
        <v>0</v>
      </c>
      <c r="S3844" s="18" t="b">
        <v>0</v>
      </c>
      <c r="T3844" s="18" t="b">
        <v>0</v>
      </c>
      <c r="U3844" s="18" t="b">
        <v>0</v>
      </c>
    </row>
    <row r="3845" spans="1:21" ht="12.75">
      <c r="A3845" s="8"/>
      <c r="B3845" s="19"/>
      <c r="C3845" s="22"/>
      <c r="D3845" s="10"/>
      <c r="E3845" s="11"/>
      <c r="F3845" s="23"/>
      <c r="G3845" s="23"/>
      <c r="H3845" s="12"/>
      <c r="I3845" s="12"/>
      <c r="J3845" s="13"/>
      <c r="K3845" s="14"/>
      <c r="L3845" s="15"/>
      <c r="M3845" s="16"/>
      <c r="N3845" s="16"/>
      <c r="O3845" s="12"/>
      <c r="P3845" s="12"/>
      <c r="Q3845" s="12"/>
      <c r="R3845" s="18" t="b">
        <v>0</v>
      </c>
      <c r="S3845" s="18" t="b">
        <v>0</v>
      </c>
      <c r="T3845" s="18" t="b">
        <v>0</v>
      </c>
      <c r="U3845" s="18" t="b">
        <v>0</v>
      </c>
    </row>
    <row r="3846" spans="1:21" ht="12.75">
      <c r="A3846" s="8"/>
      <c r="B3846" s="19"/>
      <c r="C3846" s="22"/>
      <c r="D3846" s="10"/>
      <c r="E3846" s="11"/>
      <c r="F3846" s="23"/>
      <c r="G3846" s="23"/>
      <c r="H3846" s="12"/>
      <c r="I3846" s="12"/>
      <c r="J3846" s="13"/>
      <c r="K3846" s="14"/>
      <c r="L3846" s="15"/>
      <c r="M3846" s="16"/>
      <c r="N3846" s="16"/>
      <c r="O3846" s="12"/>
      <c r="P3846" s="12"/>
      <c r="Q3846" s="12"/>
      <c r="R3846" s="18" t="b">
        <v>0</v>
      </c>
      <c r="S3846" s="18" t="b">
        <v>0</v>
      </c>
      <c r="T3846" s="18" t="b">
        <v>0</v>
      </c>
      <c r="U3846" s="18" t="b">
        <v>0</v>
      </c>
    </row>
    <row r="3847" spans="1:21" ht="12.75">
      <c r="A3847" s="8"/>
      <c r="B3847" s="19"/>
      <c r="C3847" s="22"/>
      <c r="D3847" s="10"/>
      <c r="E3847" s="11"/>
      <c r="F3847" s="23"/>
      <c r="G3847" s="23"/>
      <c r="H3847" s="12"/>
      <c r="I3847" s="12"/>
      <c r="J3847" s="13"/>
      <c r="K3847" s="14"/>
      <c r="L3847" s="15"/>
      <c r="M3847" s="16"/>
      <c r="N3847" s="16"/>
      <c r="O3847" s="12"/>
      <c r="P3847" s="12"/>
      <c r="Q3847" s="12"/>
      <c r="R3847" s="18" t="b">
        <v>0</v>
      </c>
      <c r="S3847" s="18" t="b">
        <v>0</v>
      </c>
      <c r="T3847" s="18" t="b">
        <v>0</v>
      </c>
      <c r="U3847" s="18" t="b">
        <v>0</v>
      </c>
    </row>
    <row r="3848" spans="1:21" ht="12.75">
      <c r="A3848" s="8"/>
      <c r="B3848" s="19"/>
      <c r="C3848" s="22"/>
      <c r="D3848" s="10"/>
      <c r="E3848" s="11"/>
      <c r="F3848" s="23"/>
      <c r="G3848" s="23"/>
      <c r="H3848" s="12"/>
      <c r="I3848" s="12"/>
      <c r="J3848" s="13"/>
      <c r="K3848" s="14"/>
      <c r="L3848" s="15"/>
      <c r="M3848" s="16"/>
      <c r="N3848" s="16"/>
      <c r="O3848" s="12"/>
      <c r="P3848" s="12"/>
      <c r="Q3848" s="12"/>
      <c r="R3848" s="18" t="b">
        <v>0</v>
      </c>
      <c r="S3848" s="18" t="b">
        <v>0</v>
      </c>
      <c r="T3848" s="18" t="b">
        <v>0</v>
      </c>
      <c r="U3848" s="18" t="b">
        <v>0</v>
      </c>
    </row>
    <row r="3849" spans="1:21" ht="12.75">
      <c r="A3849" s="8"/>
      <c r="B3849" s="19"/>
      <c r="C3849" s="22"/>
      <c r="D3849" s="10"/>
      <c r="E3849" s="11"/>
      <c r="F3849" s="23"/>
      <c r="G3849" s="23"/>
      <c r="H3849" s="12"/>
      <c r="I3849" s="12"/>
      <c r="J3849" s="13"/>
      <c r="K3849" s="14"/>
      <c r="L3849" s="15"/>
      <c r="M3849" s="16"/>
      <c r="N3849" s="16"/>
      <c r="O3849" s="12"/>
      <c r="P3849" s="12"/>
      <c r="Q3849" s="12"/>
      <c r="R3849" s="18" t="b">
        <v>0</v>
      </c>
      <c r="S3849" s="18" t="b">
        <v>0</v>
      </c>
      <c r="T3849" s="18" t="b">
        <v>0</v>
      </c>
      <c r="U3849" s="18" t="b">
        <v>0</v>
      </c>
    </row>
    <row r="3850" spans="1:21" ht="12.75">
      <c r="A3850" s="8"/>
      <c r="B3850" s="19"/>
      <c r="C3850" s="22"/>
      <c r="D3850" s="10"/>
      <c r="E3850" s="11"/>
      <c r="F3850" s="23"/>
      <c r="G3850" s="23"/>
      <c r="H3850" s="12"/>
      <c r="I3850" s="12"/>
      <c r="J3850" s="13"/>
      <c r="K3850" s="14"/>
      <c r="L3850" s="15"/>
      <c r="M3850" s="16"/>
      <c r="N3850" s="16"/>
      <c r="O3850" s="12"/>
      <c r="P3850" s="12"/>
      <c r="Q3850" s="12"/>
      <c r="R3850" s="18" t="b">
        <v>0</v>
      </c>
      <c r="S3850" s="18" t="b">
        <v>0</v>
      </c>
      <c r="T3850" s="18" t="b">
        <v>0</v>
      </c>
      <c r="U3850" s="18" t="b">
        <v>0</v>
      </c>
    </row>
    <row r="3851" spans="1:21" ht="12.75">
      <c r="A3851" s="8"/>
      <c r="B3851" s="19"/>
      <c r="C3851" s="22"/>
      <c r="D3851" s="10"/>
      <c r="E3851" s="11"/>
      <c r="F3851" s="23"/>
      <c r="G3851" s="23"/>
      <c r="H3851" s="12"/>
      <c r="I3851" s="12"/>
      <c r="J3851" s="13"/>
      <c r="K3851" s="14"/>
      <c r="L3851" s="15"/>
      <c r="M3851" s="16"/>
      <c r="N3851" s="16"/>
      <c r="O3851" s="12"/>
      <c r="P3851" s="12"/>
      <c r="Q3851" s="12"/>
      <c r="R3851" s="18" t="b">
        <v>0</v>
      </c>
      <c r="S3851" s="18" t="b">
        <v>0</v>
      </c>
      <c r="T3851" s="18" t="b">
        <v>0</v>
      </c>
      <c r="U3851" s="18" t="b">
        <v>0</v>
      </c>
    </row>
    <row r="3852" spans="1:21" ht="12.75">
      <c r="A3852" s="8"/>
      <c r="B3852" s="19"/>
      <c r="C3852" s="22"/>
      <c r="D3852" s="10"/>
      <c r="E3852" s="11"/>
      <c r="F3852" s="23"/>
      <c r="G3852" s="23"/>
      <c r="H3852" s="12"/>
      <c r="I3852" s="12"/>
      <c r="J3852" s="13"/>
      <c r="K3852" s="14"/>
      <c r="L3852" s="15"/>
      <c r="M3852" s="16"/>
      <c r="N3852" s="16"/>
      <c r="O3852" s="12"/>
      <c r="P3852" s="12"/>
      <c r="Q3852" s="12"/>
      <c r="R3852" s="18" t="b">
        <v>0</v>
      </c>
      <c r="S3852" s="18" t="b">
        <v>0</v>
      </c>
      <c r="T3852" s="18" t="b">
        <v>0</v>
      </c>
      <c r="U3852" s="18" t="b">
        <v>0</v>
      </c>
    </row>
    <row r="3853" spans="1:21" ht="12.75">
      <c r="A3853" s="8"/>
      <c r="B3853" s="19"/>
      <c r="C3853" s="22"/>
      <c r="D3853" s="10"/>
      <c r="E3853" s="11"/>
      <c r="F3853" s="23"/>
      <c r="G3853" s="23"/>
      <c r="H3853" s="12"/>
      <c r="I3853" s="12"/>
      <c r="J3853" s="13"/>
      <c r="K3853" s="14"/>
      <c r="L3853" s="15"/>
      <c r="M3853" s="16"/>
      <c r="N3853" s="16"/>
      <c r="O3853" s="12"/>
      <c r="P3853" s="12"/>
      <c r="Q3853" s="12"/>
      <c r="R3853" s="18" t="b">
        <v>0</v>
      </c>
      <c r="S3853" s="18" t="b">
        <v>0</v>
      </c>
      <c r="T3853" s="18" t="b">
        <v>0</v>
      </c>
      <c r="U3853" s="18" t="b">
        <v>0</v>
      </c>
    </row>
    <row r="3854" spans="1:21" ht="12.75">
      <c r="A3854" s="8"/>
      <c r="B3854" s="19"/>
      <c r="C3854" s="22"/>
      <c r="D3854" s="10"/>
      <c r="E3854" s="11"/>
      <c r="F3854" s="23"/>
      <c r="G3854" s="23"/>
      <c r="H3854" s="12"/>
      <c r="I3854" s="12"/>
      <c r="J3854" s="13"/>
      <c r="K3854" s="14"/>
      <c r="L3854" s="15"/>
      <c r="M3854" s="16"/>
      <c r="N3854" s="16"/>
      <c r="O3854" s="12"/>
      <c r="P3854" s="12"/>
      <c r="Q3854" s="12"/>
      <c r="R3854" s="18" t="b">
        <v>0</v>
      </c>
      <c r="S3854" s="18" t="b">
        <v>0</v>
      </c>
      <c r="T3854" s="18" t="b">
        <v>0</v>
      </c>
      <c r="U3854" s="18" t="b">
        <v>0</v>
      </c>
    </row>
    <row r="3855" spans="1:21" ht="12.75">
      <c r="A3855" s="8"/>
      <c r="B3855" s="19"/>
      <c r="C3855" s="22"/>
      <c r="D3855" s="10"/>
      <c r="E3855" s="11"/>
      <c r="F3855" s="23"/>
      <c r="G3855" s="23"/>
      <c r="H3855" s="12"/>
      <c r="I3855" s="12"/>
      <c r="J3855" s="13"/>
      <c r="K3855" s="14"/>
      <c r="L3855" s="15"/>
      <c r="M3855" s="16"/>
      <c r="N3855" s="16"/>
      <c r="O3855" s="12"/>
      <c r="P3855" s="12"/>
      <c r="Q3855" s="12"/>
      <c r="R3855" s="18" t="b">
        <v>0</v>
      </c>
      <c r="S3855" s="18" t="b">
        <v>0</v>
      </c>
      <c r="T3855" s="18" t="b">
        <v>0</v>
      </c>
      <c r="U3855" s="18" t="b">
        <v>0</v>
      </c>
    </row>
    <row r="3856" spans="1:21" ht="12.75">
      <c r="A3856" s="8"/>
      <c r="B3856" s="19"/>
      <c r="C3856" s="22"/>
      <c r="D3856" s="10"/>
      <c r="E3856" s="11"/>
      <c r="F3856" s="23"/>
      <c r="G3856" s="23"/>
      <c r="H3856" s="12"/>
      <c r="I3856" s="12"/>
      <c r="J3856" s="13"/>
      <c r="K3856" s="14"/>
      <c r="L3856" s="15"/>
      <c r="M3856" s="16"/>
      <c r="N3856" s="16"/>
      <c r="O3856" s="12"/>
      <c r="P3856" s="12"/>
      <c r="Q3856" s="12"/>
      <c r="R3856" s="18" t="b">
        <v>0</v>
      </c>
      <c r="S3856" s="18" t="b">
        <v>0</v>
      </c>
      <c r="T3856" s="18" t="b">
        <v>0</v>
      </c>
      <c r="U3856" s="18" t="b">
        <v>0</v>
      </c>
    </row>
    <row r="3857" spans="1:21" ht="12.75">
      <c r="A3857" s="8"/>
      <c r="B3857" s="19"/>
      <c r="C3857" s="22"/>
      <c r="D3857" s="10"/>
      <c r="E3857" s="11"/>
      <c r="F3857" s="23"/>
      <c r="G3857" s="23"/>
      <c r="H3857" s="12"/>
      <c r="I3857" s="12"/>
      <c r="J3857" s="13"/>
      <c r="K3857" s="14"/>
      <c r="L3857" s="15"/>
      <c r="M3857" s="16"/>
      <c r="N3857" s="16"/>
      <c r="O3857" s="12"/>
      <c r="P3857" s="12"/>
      <c r="Q3857" s="12"/>
      <c r="R3857" s="18" t="b">
        <v>0</v>
      </c>
      <c r="S3857" s="18" t="b">
        <v>0</v>
      </c>
      <c r="T3857" s="18" t="b">
        <v>0</v>
      </c>
      <c r="U3857" s="18" t="b">
        <v>0</v>
      </c>
    </row>
    <row r="3858" spans="1:21" ht="12.75">
      <c r="A3858" s="8"/>
      <c r="B3858" s="19"/>
      <c r="C3858" s="22"/>
      <c r="D3858" s="10"/>
      <c r="E3858" s="11"/>
      <c r="F3858" s="23"/>
      <c r="G3858" s="23"/>
      <c r="H3858" s="12"/>
      <c r="I3858" s="12"/>
      <c r="J3858" s="13"/>
      <c r="K3858" s="14"/>
      <c r="L3858" s="15"/>
      <c r="M3858" s="16"/>
      <c r="N3858" s="16"/>
      <c r="O3858" s="12"/>
      <c r="P3858" s="12"/>
      <c r="Q3858" s="12"/>
      <c r="R3858" s="18" t="b">
        <v>0</v>
      </c>
      <c r="S3858" s="18" t="b">
        <v>0</v>
      </c>
      <c r="T3858" s="18" t="b">
        <v>0</v>
      </c>
      <c r="U3858" s="18" t="b">
        <v>0</v>
      </c>
    </row>
    <row r="3859" spans="1:21" ht="12.75">
      <c r="A3859" s="8"/>
      <c r="B3859" s="19"/>
      <c r="C3859" s="22"/>
      <c r="D3859" s="10"/>
      <c r="E3859" s="11"/>
      <c r="F3859" s="23"/>
      <c r="G3859" s="23"/>
      <c r="H3859" s="12"/>
      <c r="I3859" s="12"/>
      <c r="J3859" s="13"/>
      <c r="K3859" s="14"/>
      <c r="L3859" s="15"/>
      <c r="M3859" s="16"/>
      <c r="N3859" s="16"/>
      <c r="O3859" s="12"/>
      <c r="P3859" s="12"/>
      <c r="Q3859" s="12"/>
      <c r="R3859" s="18" t="b">
        <v>0</v>
      </c>
      <c r="S3859" s="18" t="b">
        <v>0</v>
      </c>
      <c r="T3859" s="18" t="b">
        <v>0</v>
      </c>
      <c r="U3859" s="18" t="b">
        <v>0</v>
      </c>
    </row>
    <row r="3860" spans="1:21" ht="12.75">
      <c r="A3860" s="8"/>
      <c r="B3860" s="19"/>
      <c r="C3860" s="22"/>
      <c r="D3860" s="10"/>
      <c r="E3860" s="11"/>
      <c r="F3860" s="23"/>
      <c r="G3860" s="23"/>
      <c r="H3860" s="12"/>
      <c r="I3860" s="12"/>
      <c r="J3860" s="13"/>
      <c r="K3860" s="14"/>
      <c r="L3860" s="15"/>
      <c r="M3860" s="16"/>
      <c r="N3860" s="16"/>
      <c r="O3860" s="12"/>
      <c r="P3860" s="12"/>
      <c r="Q3860" s="12"/>
      <c r="R3860" s="18" t="b">
        <v>0</v>
      </c>
      <c r="S3860" s="18" t="b">
        <v>0</v>
      </c>
      <c r="T3860" s="18" t="b">
        <v>0</v>
      </c>
      <c r="U3860" s="18" t="b">
        <v>0</v>
      </c>
    </row>
    <row r="3861" spans="1:21" ht="12.75">
      <c r="A3861" s="8"/>
      <c r="B3861" s="19"/>
      <c r="C3861" s="22"/>
      <c r="D3861" s="10"/>
      <c r="E3861" s="11"/>
      <c r="F3861" s="23"/>
      <c r="G3861" s="23"/>
      <c r="H3861" s="12"/>
      <c r="I3861" s="12"/>
      <c r="J3861" s="13"/>
      <c r="K3861" s="14"/>
      <c r="L3861" s="15"/>
      <c r="M3861" s="16"/>
      <c r="N3861" s="16"/>
      <c r="O3861" s="12"/>
      <c r="P3861" s="12"/>
      <c r="Q3861" s="12"/>
      <c r="R3861" s="18" t="b">
        <v>0</v>
      </c>
      <c r="S3861" s="18" t="b">
        <v>0</v>
      </c>
      <c r="T3861" s="18" t="b">
        <v>0</v>
      </c>
      <c r="U3861" s="18" t="b">
        <v>0</v>
      </c>
    </row>
    <row r="3862" spans="1:21" ht="12.75">
      <c r="A3862" s="8"/>
      <c r="B3862" s="19"/>
      <c r="C3862" s="22"/>
      <c r="D3862" s="10"/>
      <c r="E3862" s="11"/>
      <c r="F3862" s="23"/>
      <c r="G3862" s="23"/>
      <c r="H3862" s="12"/>
      <c r="I3862" s="12"/>
      <c r="J3862" s="13"/>
      <c r="K3862" s="14"/>
      <c r="L3862" s="15"/>
      <c r="M3862" s="16"/>
      <c r="N3862" s="16"/>
      <c r="O3862" s="12"/>
      <c r="P3862" s="12"/>
      <c r="Q3862" s="12"/>
      <c r="R3862" s="18" t="b">
        <v>0</v>
      </c>
      <c r="S3862" s="18" t="b">
        <v>0</v>
      </c>
      <c r="T3862" s="18" t="b">
        <v>0</v>
      </c>
      <c r="U3862" s="18" t="b">
        <v>0</v>
      </c>
    </row>
    <row r="3863" spans="1:21" ht="12.75">
      <c r="A3863" s="8"/>
      <c r="B3863" s="19"/>
      <c r="C3863" s="22"/>
      <c r="D3863" s="10"/>
      <c r="E3863" s="11"/>
      <c r="F3863" s="23"/>
      <c r="G3863" s="23"/>
      <c r="H3863" s="12"/>
      <c r="I3863" s="12"/>
      <c r="J3863" s="13"/>
      <c r="K3863" s="14"/>
      <c r="L3863" s="15"/>
      <c r="M3863" s="16"/>
      <c r="N3863" s="16"/>
      <c r="O3863" s="12"/>
      <c r="P3863" s="12"/>
      <c r="Q3863" s="12"/>
      <c r="R3863" s="18" t="b">
        <v>0</v>
      </c>
      <c r="S3863" s="18" t="b">
        <v>0</v>
      </c>
      <c r="T3863" s="18" t="b">
        <v>0</v>
      </c>
      <c r="U3863" s="18" t="b">
        <v>0</v>
      </c>
    </row>
    <row r="3864" spans="1:21" ht="12.75">
      <c r="A3864" s="8"/>
      <c r="B3864" s="19"/>
      <c r="C3864" s="22"/>
      <c r="D3864" s="10"/>
      <c r="E3864" s="11"/>
      <c r="F3864" s="23"/>
      <c r="G3864" s="23"/>
      <c r="H3864" s="12"/>
      <c r="I3864" s="12"/>
      <c r="J3864" s="13"/>
      <c r="K3864" s="14"/>
      <c r="L3864" s="15"/>
      <c r="M3864" s="16"/>
      <c r="N3864" s="16"/>
      <c r="O3864" s="12"/>
      <c r="P3864" s="12"/>
      <c r="Q3864" s="12"/>
      <c r="R3864" s="18" t="b">
        <v>0</v>
      </c>
      <c r="S3864" s="18" t="b">
        <v>0</v>
      </c>
      <c r="T3864" s="18" t="b">
        <v>0</v>
      </c>
      <c r="U3864" s="18" t="b">
        <v>0</v>
      </c>
    </row>
    <row r="3865" spans="1:21" ht="12.75">
      <c r="A3865" s="8"/>
      <c r="B3865" s="19"/>
      <c r="C3865" s="22"/>
      <c r="D3865" s="10"/>
      <c r="E3865" s="11"/>
      <c r="F3865" s="23"/>
      <c r="G3865" s="23"/>
      <c r="H3865" s="12"/>
      <c r="I3865" s="12"/>
      <c r="J3865" s="13"/>
      <c r="K3865" s="14"/>
      <c r="L3865" s="15"/>
      <c r="M3865" s="16"/>
      <c r="N3865" s="16"/>
      <c r="O3865" s="12"/>
      <c r="P3865" s="12"/>
      <c r="Q3865" s="12"/>
      <c r="R3865" s="18" t="b">
        <v>0</v>
      </c>
      <c r="S3865" s="18" t="b">
        <v>0</v>
      </c>
      <c r="T3865" s="18" t="b">
        <v>0</v>
      </c>
      <c r="U3865" s="18" t="b">
        <v>0</v>
      </c>
    </row>
    <row r="3866" spans="1:21" ht="12.75">
      <c r="A3866" s="8"/>
      <c r="B3866" s="19"/>
      <c r="C3866" s="22"/>
      <c r="D3866" s="10"/>
      <c r="E3866" s="11"/>
      <c r="F3866" s="23"/>
      <c r="G3866" s="23"/>
      <c r="H3866" s="12"/>
      <c r="I3866" s="12"/>
      <c r="J3866" s="13"/>
      <c r="K3866" s="14"/>
      <c r="L3866" s="15"/>
      <c r="M3866" s="16"/>
      <c r="N3866" s="16"/>
      <c r="O3866" s="12"/>
      <c r="P3866" s="12"/>
      <c r="Q3866" s="12"/>
      <c r="R3866" s="18" t="b">
        <v>0</v>
      </c>
      <c r="S3866" s="18" t="b">
        <v>0</v>
      </c>
      <c r="T3866" s="18" t="b">
        <v>0</v>
      </c>
      <c r="U3866" s="18" t="b">
        <v>0</v>
      </c>
    </row>
    <row r="3867" spans="1:21" ht="12.75">
      <c r="A3867" s="8"/>
      <c r="B3867" s="19"/>
      <c r="C3867" s="22"/>
      <c r="D3867" s="10"/>
      <c r="E3867" s="11"/>
      <c r="F3867" s="23"/>
      <c r="G3867" s="23"/>
      <c r="H3867" s="12"/>
      <c r="I3867" s="12"/>
      <c r="J3867" s="13"/>
      <c r="K3867" s="14"/>
      <c r="L3867" s="15"/>
      <c r="M3867" s="16"/>
      <c r="N3867" s="16"/>
      <c r="O3867" s="12"/>
      <c r="P3867" s="12"/>
      <c r="Q3867" s="12"/>
      <c r="R3867" s="18" t="b">
        <v>0</v>
      </c>
      <c r="S3867" s="18" t="b">
        <v>0</v>
      </c>
      <c r="T3867" s="18" t="b">
        <v>0</v>
      </c>
      <c r="U3867" s="18" t="b">
        <v>0</v>
      </c>
    </row>
    <row r="3868" spans="1:21" ht="12.75">
      <c r="A3868" s="8"/>
      <c r="B3868" s="19"/>
      <c r="C3868" s="22"/>
      <c r="D3868" s="10"/>
      <c r="E3868" s="11"/>
      <c r="F3868" s="23"/>
      <c r="G3868" s="23"/>
      <c r="H3868" s="12"/>
      <c r="I3868" s="12"/>
      <c r="J3868" s="13"/>
      <c r="K3868" s="14"/>
      <c r="L3868" s="15"/>
      <c r="M3868" s="16"/>
      <c r="N3868" s="16"/>
      <c r="O3868" s="12"/>
      <c r="P3868" s="12"/>
      <c r="Q3868" s="12"/>
      <c r="R3868" s="18" t="b">
        <v>0</v>
      </c>
      <c r="S3868" s="18" t="b">
        <v>0</v>
      </c>
      <c r="T3868" s="18" t="b">
        <v>0</v>
      </c>
      <c r="U3868" s="18" t="b">
        <v>0</v>
      </c>
    </row>
    <row r="3869" spans="1:21" ht="12.75">
      <c r="A3869" s="8"/>
      <c r="B3869" s="19"/>
      <c r="C3869" s="22"/>
      <c r="D3869" s="10"/>
      <c r="E3869" s="11"/>
      <c r="F3869" s="23"/>
      <c r="G3869" s="23"/>
      <c r="H3869" s="12"/>
      <c r="I3869" s="12"/>
      <c r="J3869" s="13"/>
      <c r="K3869" s="14"/>
      <c r="L3869" s="15"/>
      <c r="M3869" s="16"/>
      <c r="N3869" s="16"/>
      <c r="O3869" s="12"/>
      <c r="P3869" s="12"/>
      <c r="Q3869" s="12"/>
      <c r="R3869" s="18" t="b">
        <v>0</v>
      </c>
      <c r="S3869" s="18" t="b">
        <v>0</v>
      </c>
      <c r="T3869" s="18" t="b">
        <v>0</v>
      </c>
      <c r="U3869" s="18" t="b">
        <v>0</v>
      </c>
    </row>
    <row r="3870" spans="1:21" ht="12.75">
      <c r="A3870" s="8"/>
      <c r="B3870" s="19"/>
      <c r="C3870" s="22"/>
      <c r="D3870" s="10"/>
      <c r="E3870" s="11"/>
      <c r="F3870" s="23"/>
      <c r="G3870" s="23"/>
      <c r="H3870" s="12"/>
      <c r="I3870" s="12"/>
      <c r="J3870" s="13"/>
      <c r="K3870" s="14"/>
      <c r="L3870" s="15"/>
      <c r="M3870" s="16"/>
      <c r="N3870" s="16"/>
      <c r="O3870" s="12"/>
      <c r="P3870" s="12"/>
      <c r="Q3870" s="12"/>
      <c r="R3870" s="18" t="b">
        <v>0</v>
      </c>
      <c r="S3870" s="18" t="b">
        <v>0</v>
      </c>
      <c r="T3870" s="18" t="b">
        <v>0</v>
      </c>
      <c r="U3870" s="18" t="b">
        <v>0</v>
      </c>
    </row>
    <row r="3871" spans="1:21" ht="12.75">
      <c r="A3871" s="8"/>
      <c r="B3871" s="19"/>
      <c r="C3871" s="22"/>
      <c r="D3871" s="10"/>
      <c r="E3871" s="11"/>
      <c r="F3871" s="23"/>
      <c r="G3871" s="23"/>
      <c r="H3871" s="12"/>
      <c r="I3871" s="12"/>
      <c r="J3871" s="13"/>
      <c r="K3871" s="14"/>
      <c r="L3871" s="15"/>
      <c r="M3871" s="16"/>
      <c r="N3871" s="16"/>
      <c r="O3871" s="12"/>
      <c r="P3871" s="12"/>
      <c r="Q3871" s="12"/>
      <c r="R3871" s="18" t="b">
        <v>0</v>
      </c>
      <c r="S3871" s="18" t="b">
        <v>0</v>
      </c>
      <c r="T3871" s="18" t="b">
        <v>0</v>
      </c>
      <c r="U3871" s="18" t="b">
        <v>0</v>
      </c>
    </row>
    <row r="3872" spans="1:21" ht="12.75">
      <c r="A3872" s="8"/>
      <c r="B3872" s="19"/>
      <c r="C3872" s="22"/>
      <c r="D3872" s="10"/>
      <c r="E3872" s="11"/>
      <c r="F3872" s="23"/>
      <c r="G3872" s="23"/>
      <c r="H3872" s="12"/>
      <c r="I3872" s="12"/>
      <c r="J3872" s="13"/>
      <c r="K3872" s="14"/>
      <c r="L3872" s="15"/>
      <c r="M3872" s="16"/>
      <c r="N3872" s="16"/>
      <c r="O3872" s="12"/>
      <c r="P3872" s="12"/>
      <c r="Q3872" s="12"/>
      <c r="R3872" s="18" t="b">
        <v>0</v>
      </c>
      <c r="S3872" s="18" t="b">
        <v>0</v>
      </c>
      <c r="T3872" s="18" t="b">
        <v>0</v>
      </c>
      <c r="U3872" s="18" t="b">
        <v>0</v>
      </c>
    </row>
    <row r="3873" spans="1:21" ht="12.75">
      <c r="A3873" s="8"/>
      <c r="B3873" s="19"/>
      <c r="C3873" s="22"/>
      <c r="D3873" s="10"/>
      <c r="E3873" s="11"/>
      <c r="F3873" s="23"/>
      <c r="G3873" s="23"/>
      <c r="H3873" s="12"/>
      <c r="I3873" s="12"/>
      <c r="J3873" s="13"/>
      <c r="K3873" s="14"/>
      <c r="L3873" s="15"/>
      <c r="M3873" s="16"/>
      <c r="N3873" s="16"/>
      <c r="O3873" s="12"/>
      <c r="P3873" s="12"/>
      <c r="Q3873" s="12"/>
      <c r="R3873" s="18" t="b">
        <v>0</v>
      </c>
      <c r="S3873" s="18" t="b">
        <v>0</v>
      </c>
      <c r="T3873" s="18" t="b">
        <v>0</v>
      </c>
      <c r="U3873" s="18" t="b">
        <v>0</v>
      </c>
    </row>
    <row r="3874" spans="1:21" ht="12.75">
      <c r="A3874" s="8"/>
      <c r="B3874" s="19"/>
      <c r="C3874" s="22"/>
      <c r="D3874" s="10"/>
      <c r="E3874" s="11"/>
      <c r="F3874" s="23"/>
      <c r="G3874" s="23"/>
      <c r="H3874" s="12"/>
      <c r="I3874" s="12"/>
      <c r="J3874" s="13"/>
      <c r="K3874" s="14"/>
      <c r="L3874" s="15"/>
      <c r="M3874" s="16"/>
      <c r="N3874" s="16"/>
      <c r="O3874" s="12"/>
      <c r="P3874" s="12"/>
      <c r="Q3874" s="12"/>
      <c r="R3874" s="18" t="b">
        <v>0</v>
      </c>
      <c r="S3874" s="18" t="b">
        <v>0</v>
      </c>
      <c r="T3874" s="18" t="b">
        <v>0</v>
      </c>
      <c r="U3874" s="18" t="b">
        <v>0</v>
      </c>
    </row>
    <row r="3875" spans="1:21" ht="12.75">
      <c r="A3875" s="8"/>
      <c r="B3875" s="19"/>
      <c r="C3875" s="22"/>
      <c r="D3875" s="10"/>
      <c r="E3875" s="11"/>
      <c r="F3875" s="23"/>
      <c r="G3875" s="23"/>
      <c r="H3875" s="12"/>
      <c r="I3875" s="12"/>
      <c r="J3875" s="13"/>
      <c r="K3875" s="14"/>
      <c r="L3875" s="15"/>
      <c r="M3875" s="16"/>
      <c r="N3875" s="16"/>
      <c r="O3875" s="12"/>
      <c r="P3875" s="12"/>
      <c r="Q3875" s="12"/>
      <c r="R3875" s="18" t="b">
        <v>0</v>
      </c>
      <c r="S3875" s="18" t="b">
        <v>0</v>
      </c>
      <c r="T3875" s="18" t="b">
        <v>0</v>
      </c>
      <c r="U3875" s="18" t="b">
        <v>0</v>
      </c>
    </row>
    <row r="3876" spans="1:21" ht="12.75">
      <c r="A3876" s="8"/>
      <c r="B3876" s="19"/>
      <c r="C3876" s="22"/>
      <c r="D3876" s="10"/>
      <c r="E3876" s="11"/>
      <c r="F3876" s="23"/>
      <c r="G3876" s="23"/>
      <c r="H3876" s="12"/>
      <c r="I3876" s="12"/>
      <c r="J3876" s="13"/>
      <c r="K3876" s="14"/>
      <c r="L3876" s="15"/>
      <c r="M3876" s="16"/>
      <c r="N3876" s="16"/>
      <c r="O3876" s="12"/>
      <c r="P3876" s="12"/>
      <c r="Q3876" s="12"/>
      <c r="R3876" s="18" t="b">
        <v>0</v>
      </c>
      <c r="S3876" s="18" t="b">
        <v>0</v>
      </c>
      <c r="T3876" s="18" t="b">
        <v>0</v>
      </c>
      <c r="U3876" s="18" t="b">
        <v>0</v>
      </c>
    </row>
    <row r="3877" spans="1:21" ht="12.75">
      <c r="A3877" s="8"/>
      <c r="B3877" s="19"/>
      <c r="C3877" s="22"/>
      <c r="D3877" s="10"/>
      <c r="E3877" s="11"/>
      <c r="F3877" s="23"/>
      <c r="G3877" s="23"/>
      <c r="H3877" s="12"/>
      <c r="I3877" s="12"/>
      <c r="J3877" s="13"/>
      <c r="K3877" s="14"/>
      <c r="L3877" s="15"/>
      <c r="M3877" s="16"/>
      <c r="N3877" s="16"/>
      <c r="O3877" s="12"/>
      <c r="P3877" s="12"/>
      <c r="Q3877" s="12"/>
      <c r="R3877" s="18" t="b">
        <v>0</v>
      </c>
      <c r="S3877" s="18" t="b">
        <v>0</v>
      </c>
      <c r="T3877" s="18" t="b">
        <v>0</v>
      </c>
      <c r="U3877" s="18" t="b">
        <v>0</v>
      </c>
    </row>
    <row r="3878" spans="1:21" ht="12.75">
      <c r="A3878" s="8"/>
      <c r="B3878" s="19"/>
      <c r="C3878" s="22"/>
      <c r="D3878" s="10"/>
      <c r="E3878" s="11"/>
      <c r="F3878" s="23"/>
      <c r="G3878" s="23"/>
      <c r="H3878" s="12"/>
      <c r="I3878" s="12"/>
      <c r="J3878" s="13"/>
      <c r="K3878" s="14"/>
      <c r="L3878" s="15"/>
      <c r="M3878" s="16"/>
      <c r="N3878" s="16"/>
      <c r="O3878" s="12"/>
      <c r="P3878" s="12"/>
      <c r="Q3878" s="12"/>
      <c r="R3878" s="18" t="b">
        <v>0</v>
      </c>
      <c r="S3878" s="18" t="b">
        <v>0</v>
      </c>
      <c r="T3878" s="18" t="b">
        <v>0</v>
      </c>
      <c r="U3878" s="18" t="b">
        <v>0</v>
      </c>
    </row>
    <row r="3879" spans="1:21" ht="12.75">
      <c r="A3879" s="8"/>
      <c r="B3879" s="19"/>
      <c r="C3879" s="22"/>
      <c r="D3879" s="10"/>
      <c r="E3879" s="11"/>
      <c r="F3879" s="23"/>
      <c r="G3879" s="23"/>
      <c r="H3879" s="12"/>
      <c r="I3879" s="12"/>
      <c r="J3879" s="13"/>
      <c r="K3879" s="14"/>
      <c r="L3879" s="15"/>
      <c r="M3879" s="16"/>
      <c r="N3879" s="16"/>
      <c r="O3879" s="12"/>
      <c r="P3879" s="12"/>
      <c r="Q3879" s="12"/>
      <c r="R3879" s="18" t="b">
        <v>0</v>
      </c>
      <c r="S3879" s="18" t="b">
        <v>0</v>
      </c>
      <c r="T3879" s="18" t="b">
        <v>0</v>
      </c>
      <c r="U3879" s="18" t="b">
        <v>0</v>
      </c>
    </row>
    <row r="3880" spans="1:21" ht="12.75">
      <c r="A3880" s="8"/>
      <c r="B3880" s="19"/>
      <c r="C3880" s="22"/>
      <c r="D3880" s="10"/>
      <c r="E3880" s="11"/>
      <c r="F3880" s="23"/>
      <c r="G3880" s="23"/>
      <c r="H3880" s="12"/>
      <c r="I3880" s="12"/>
      <c r="J3880" s="13"/>
      <c r="K3880" s="14"/>
      <c r="L3880" s="15"/>
      <c r="M3880" s="16"/>
      <c r="N3880" s="16"/>
      <c r="O3880" s="12"/>
      <c r="P3880" s="12"/>
      <c r="Q3880" s="12"/>
      <c r="R3880" s="18" t="b">
        <v>0</v>
      </c>
      <c r="S3880" s="18" t="b">
        <v>0</v>
      </c>
      <c r="T3880" s="18" t="b">
        <v>0</v>
      </c>
      <c r="U3880" s="18" t="b">
        <v>0</v>
      </c>
    </row>
    <row r="3881" spans="1:21" ht="12.75">
      <c r="A3881" s="8"/>
      <c r="B3881" s="19"/>
      <c r="C3881" s="22"/>
      <c r="D3881" s="10"/>
      <c r="E3881" s="11"/>
      <c r="F3881" s="23"/>
      <c r="G3881" s="23"/>
      <c r="H3881" s="12"/>
      <c r="I3881" s="12"/>
      <c r="J3881" s="13"/>
      <c r="K3881" s="14"/>
      <c r="L3881" s="15"/>
      <c r="M3881" s="16"/>
      <c r="N3881" s="16"/>
      <c r="O3881" s="12"/>
      <c r="P3881" s="12"/>
      <c r="Q3881" s="12"/>
      <c r="R3881" s="18" t="b">
        <v>0</v>
      </c>
      <c r="S3881" s="18" t="b">
        <v>0</v>
      </c>
      <c r="T3881" s="18" t="b">
        <v>0</v>
      </c>
      <c r="U3881" s="18" t="b">
        <v>0</v>
      </c>
    </row>
    <row r="3882" spans="1:21" ht="12.75">
      <c r="A3882" s="8"/>
      <c r="B3882" s="19"/>
      <c r="C3882" s="22"/>
      <c r="D3882" s="10"/>
      <c r="E3882" s="11"/>
      <c r="F3882" s="23"/>
      <c r="G3882" s="23"/>
      <c r="H3882" s="12"/>
      <c r="I3882" s="12"/>
      <c r="J3882" s="13"/>
      <c r="K3882" s="14"/>
      <c r="L3882" s="15"/>
      <c r="M3882" s="16"/>
      <c r="N3882" s="16"/>
      <c r="O3882" s="12"/>
      <c r="P3882" s="12"/>
      <c r="Q3882" s="12"/>
      <c r="R3882" s="18" t="b">
        <v>0</v>
      </c>
      <c r="S3882" s="18" t="b">
        <v>0</v>
      </c>
      <c r="T3882" s="18" t="b">
        <v>0</v>
      </c>
      <c r="U3882" s="18" t="b">
        <v>0</v>
      </c>
    </row>
    <row r="3883" spans="1:21" ht="12.75">
      <c r="A3883" s="8"/>
      <c r="B3883" s="19"/>
      <c r="C3883" s="22"/>
      <c r="D3883" s="10"/>
      <c r="E3883" s="11"/>
      <c r="F3883" s="23"/>
      <c r="G3883" s="23"/>
      <c r="H3883" s="12"/>
      <c r="I3883" s="12"/>
      <c r="J3883" s="13"/>
      <c r="K3883" s="14"/>
      <c r="L3883" s="15"/>
      <c r="M3883" s="16"/>
      <c r="N3883" s="16"/>
      <c r="O3883" s="12"/>
      <c r="P3883" s="12"/>
      <c r="Q3883" s="12"/>
      <c r="R3883" s="18" t="b">
        <v>0</v>
      </c>
      <c r="S3883" s="18" t="b">
        <v>0</v>
      </c>
      <c r="T3883" s="18" t="b">
        <v>0</v>
      </c>
      <c r="U3883" s="18" t="b">
        <v>0</v>
      </c>
    </row>
    <row r="3884" spans="1:21" ht="12.75">
      <c r="A3884" s="8"/>
      <c r="B3884" s="19"/>
      <c r="C3884" s="22"/>
      <c r="D3884" s="10"/>
      <c r="E3884" s="11"/>
      <c r="F3884" s="23"/>
      <c r="G3884" s="23"/>
      <c r="H3884" s="12"/>
      <c r="I3884" s="12"/>
      <c r="J3884" s="13"/>
      <c r="K3884" s="14"/>
      <c r="L3884" s="15"/>
      <c r="M3884" s="16"/>
      <c r="N3884" s="16"/>
      <c r="O3884" s="12"/>
      <c r="P3884" s="12"/>
      <c r="Q3884" s="12"/>
      <c r="R3884" s="18" t="b">
        <v>0</v>
      </c>
      <c r="S3884" s="18" t="b">
        <v>0</v>
      </c>
      <c r="T3884" s="18" t="b">
        <v>0</v>
      </c>
      <c r="U3884" s="18" t="b">
        <v>0</v>
      </c>
    </row>
    <row r="3885" spans="1:21" ht="12.75">
      <c r="A3885" s="8"/>
      <c r="B3885" s="19"/>
      <c r="C3885" s="22"/>
      <c r="D3885" s="10"/>
      <c r="E3885" s="11"/>
      <c r="F3885" s="23"/>
      <c r="G3885" s="23"/>
      <c r="H3885" s="12"/>
      <c r="I3885" s="12"/>
      <c r="J3885" s="13"/>
      <c r="K3885" s="14"/>
      <c r="L3885" s="15"/>
      <c r="M3885" s="16"/>
      <c r="N3885" s="16"/>
      <c r="O3885" s="12"/>
      <c r="P3885" s="12"/>
      <c r="Q3885" s="12"/>
      <c r="R3885" s="18" t="b">
        <v>0</v>
      </c>
      <c r="S3885" s="18" t="b">
        <v>0</v>
      </c>
      <c r="T3885" s="18" t="b">
        <v>0</v>
      </c>
      <c r="U3885" s="18" t="b">
        <v>0</v>
      </c>
    </row>
    <row r="3886" spans="1:21" ht="12.75">
      <c r="A3886" s="8"/>
      <c r="B3886" s="19"/>
      <c r="C3886" s="22"/>
      <c r="D3886" s="10"/>
      <c r="E3886" s="11"/>
      <c r="F3886" s="23"/>
      <c r="G3886" s="23"/>
      <c r="H3886" s="12"/>
      <c r="I3886" s="12"/>
      <c r="J3886" s="13"/>
      <c r="K3886" s="14"/>
      <c r="L3886" s="15"/>
      <c r="M3886" s="16"/>
      <c r="N3886" s="16"/>
      <c r="O3886" s="12"/>
      <c r="P3886" s="12"/>
      <c r="Q3886" s="12"/>
      <c r="R3886" s="18" t="b">
        <v>0</v>
      </c>
      <c r="S3886" s="18" t="b">
        <v>0</v>
      </c>
      <c r="T3886" s="18" t="b">
        <v>0</v>
      </c>
      <c r="U3886" s="18" t="b">
        <v>0</v>
      </c>
    </row>
    <row r="3887" spans="1:21" ht="12.75">
      <c r="A3887" s="8"/>
      <c r="B3887" s="19"/>
      <c r="C3887" s="22"/>
      <c r="D3887" s="10"/>
      <c r="E3887" s="11"/>
      <c r="F3887" s="23"/>
      <c r="G3887" s="23"/>
      <c r="H3887" s="12"/>
      <c r="I3887" s="12"/>
      <c r="J3887" s="13"/>
      <c r="K3887" s="14"/>
      <c r="L3887" s="15"/>
      <c r="M3887" s="16"/>
      <c r="N3887" s="16"/>
      <c r="O3887" s="12"/>
      <c r="P3887" s="12"/>
      <c r="Q3887" s="12"/>
      <c r="R3887" s="18" t="b">
        <v>0</v>
      </c>
      <c r="S3887" s="18" t="b">
        <v>0</v>
      </c>
      <c r="T3887" s="18" t="b">
        <v>0</v>
      </c>
      <c r="U3887" s="18" t="b">
        <v>0</v>
      </c>
    </row>
    <row r="3888" spans="1:21" ht="12.75">
      <c r="A3888" s="8"/>
      <c r="B3888" s="19"/>
      <c r="C3888" s="22"/>
      <c r="D3888" s="10"/>
      <c r="E3888" s="11"/>
      <c r="F3888" s="23"/>
      <c r="G3888" s="23"/>
      <c r="H3888" s="12"/>
      <c r="I3888" s="12"/>
      <c r="J3888" s="13"/>
      <c r="K3888" s="14"/>
      <c r="L3888" s="15"/>
      <c r="M3888" s="16"/>
      <c r="N3888" s="16"/>
      <c r="O3888" s="12"/>
      <c r="P3888" s="12"/>
      <c r="Q3888" s="12"/>
      <c r="R3888" s="18" t="b">
        <v>0</v>
      </c>
      <c r="S3888" s="18" t="b">
        <v>0</v>
      </c>
      <c r="T3888" s="18" t="b">
        <v>0</v>
      </c>
      <c r="U3888" s="18" t="b">
        <v>0</v>
      </c>
    </row>
    <row r="3889" spans="1:21" ht="12.75">
      <c r="A3889" s="8"/>
      <c r="B3889" s="19"/>
      <c r="C3889" s="22"/>
      <c r="D3889" s="10"/>
      <c r="E3889" s="11"/>
      <c r="F3889" s="23"/>
      <c r="G3889" s="23"/>
      <c r="H3889" s="12"/>
      <c r="I3889" s="12"/>
      <c r="J3889" s="13"/>
      <c r="K3889" s="14"/>
      <c r="L3889" s="15"/>
      <c r="M3889" s="16"/>
      <c r="N3889" s="16"/>
      <c r="O3889" s="12"/>
      <c r="P3889" s="12"/>
      <c r="Q3889" s="12"/>
      <c r="R3889" s="18" t="b">
        <v>0</v>
      </c>
      <c r="S3889" s="18" t="b">
        <v>0</v>
      </c>
      <c r="T3889" s="18" t="b">
        <v>0</v>
      </c>
      <c r="U3889" s="18" t="b">
        <v>0</v>
      </c>
    </row>
    <row r="3890" spans="1:21" ht="12.75">
      <c r="A3890" s="8"/>
      <c r="B3890" s="19"/>
      <c r="C3890" s="22"/>
      <c r="D3890" s="10"/>
      <c r="E3890" s="11"/>
      <c r="F3890" s="23"/>
      <c r="G3890" s="23"/>
      <c r="H3890" s="12"/>
      <c r="I3890" s="12"/>
      <c r="J3890" s="13"/>
      <c r="K3890" s="14"/>
      <c r="L3890" s="15"/>
      <c r="M3890" s="16"/>
      <c r="N3890" s="16"/>
      <c r="O3890" s="12"/>
      <c r="P3890" s="12"/>
      <c r="Q3890" s="12"/>
      <c r="R3890" s="18" t="b">
        <v>0</v>
      </c>
      <c r="S3890" s="18" t="b">
        <v>0</v>
      </c>
      <c r="T3890" s="18" t="b">
        <v>0</v>
      </c>
      <c r="U3890" s="18" t="b">
        <v>0</v>
      </c>
    </row>
    <row r="3891" spans="1:21" ht="12.75">
      <c r="A3891" s="8"/>
      <c r="B3891" s="19"/>
      <c r="C3891" s="22"/>
      <c r="D3891" s="10"/>
      <c r="E3891" s="11"/>
      <c r="F3891" s="23"/>
      <c r="G3891" s="23"/>
      <c r="H3891" s="12"/>
      <c r="I3891" s="12"/>
      <c r="J3891" s="13"/>
      <c r="K3891" s="14"/>
      <c r="L3891" s="15"/>
      <c r="M3891" s="16"/>
      <c r="N3891" s="16"/>
      <c r="O3891" s="12"/>
      <c r="P3891" s="12"/>
      <c r="Q3891" s="12"/>
      <c r="R3891" s="18" t="b">
        <v>0</v>
      </c>
      <c r="S3891" s="18" t="b">
        <v>0</v>
      </c>
      <c r="T3891" s="18" t="b">
        <v>0</v>
      </c>
      <c r="U3891" s="18" t="b">
        <v>0</v>
      </c>
    </row>
    <row r="3892" spans="1:21" ht="12.75">
      <c r="A3892" s="8"/>
      <c r="B3892" s="19"/>
      <c r="C3892" s="22"/>
      <c r="D3892" s="10"/>
      <c r="E3892" s="11"/>
      <c r="F3892" s="23"/>
      <c r="G3892" s="23"/>
      <c r="H3892" s="12"/>
      <c r="I3892" s="12"/>
      <c r="J3892" s="13"/>
      <c r="K3892" s="14"/>
      <c r="L3892" s="15"/>
      <c r="M3892" s="16"/>
      <c r="N3892" s="16"/>
      <c r="O3892" s="12"/>
      <c r="P3892" s="12"/>
      <c r="Q3892" s="12"/>
      <c r="R3892" s="18" t="b">
        <v>0</v>
      </c>
      <c r="S3892" s="18" t="b">
        <v>0</v>
      </c>
      <c r="T3892" s="18" t="b">
        <v>0</v>
      </c>
      <c r="U3892" s="18" t="b">
        <v>0</v>
      </c>
    </row>
    <row r="3893" spans="1:21" ht="12.75">
      <c r="A3893" s="8"/>
      <c r="B3893" s="19"/>
      <c r="C3893" s="22"/>
      <c r="D3893" s="10"/>
      <c r="E3893" s="11"/>
      <c r="F3893" s="23"/>
      <c r="G3893" s="23"/>
      <c r="H3893" s="12"/>
      <c r="I3893" s="12"/>
      <c r="J3893" s="13"/>
      <c r="K3893" s="14"/>
      <c r="L3893" s="15"/>
      <c r="M3893" s="16"/>
      <c r="N3893" s="16"/>
      <c r="O3893" s="12"/>
      <c r="P3893" s="12"/>
      <c r="Q3893" s="12"/>
      <c r="R3893" s="18" t="b">
        <v>0</v>
      </c>
      <c r="S3893" s="18" t="b">
        <v>0</v>
      </c>
      <c r="T3893" s="18" t="b">
        <v>0</v>
      </c>
      <c r="U3893" s="18" t="b">
        <v>0</v>
      </c>
    </row>
    <row r="3894" spans="1:21" ht="12.75">
      <c r="A3894" s="8"/>
      <c r="B3894" s="19"/>
      <c r="C3894" s="22"/>
      <c r="D3894" s="10"/>
      <c r="E3894" s="11"/>
      <c r="F3894" s="23"/>
      <c r="G3894" s="23"/>
      <c r="H3894" s="12"/>
      <c r="I3894" s="12"/>
      <c r="J3894" s="13"/>
      <c r="K3894" s="14"/>
      <c r="L3894" s="15"/>
      <c r="M3894" s="16"/>
      <c r="N3894" s="16"/>
      <c r="O3894" s="12"/>
      <c r="P3894" s="12"/>
      <c r="Q3894" s="12"/>
      <c r="R3894" s="18" t="b">
        <v>0</v>
      </c>
      <c r="S3894" s="18" t="b">
        <v>0</v>
      </c>
      <c r="T3894" s="18" t="b">
        <v>0</v>
      </c>
      <c r="U3894" s="18" t="b">
        <v>0</v>
      </c>
    </row>
    <row r="3895" spans="1:21" ht="12.75">
      <c r="A3895" s="8"/>
      <c r="B3895" s="19"/>
      <c r="C3895" s="22"/>
      <c r="D3895" s="10"/>
      <c r="E3895" s="11"/>
      <c r="F3895" s="23"/>
      <c r="G3895" s="23"/>
      <c r="H3895" s="12"/>
      <c r="I3895" s="12"/>
      <c r="J3895" s="13"/>
      <c r="K3895" s="14"/>
      <c r="L3895" s="15"/>
      <c r="M3895" s="16"/>
      <c r="N3895" s="16"/>
      <c r="O3895" s="12"/>
      <c r="P3895" s="12"/>
      <c r="Q3895" s="12"/>
      <c r="R3895" s="18" t="b">
        <v>0</v>
      </c>
      <c r="S3895" s="18" t="b">
        <v>0</v>
      </c>
      <c r="T3895" s="18" t="b">
        <v>0</v>
      </c>
      <c r="U3895" s="18" t="b">
        <v>0</v>
      </c>
    </row>
    <row r="3896" spans="1:21" ht="12.75">
      <c r="A3896" s="8"/>
      <c r="B3896" s="19"/>
      <c r="C3896" s="22"/>
      <c r="D3896" s="10"/>
      <c r="E3896" s="11"/>
      <c r="F3896" s="23"/>
      <c r="G3896" s="23"/>
      <c r="H3896" s="12"/>
      <c r="I3896" s="12"/>
      <c r="J3896" s="13"/>
      <c r="K3896" s="14"/>
      <c r="L3896" s="15"/>
      <c r="M3896" s="16"/>
      <c r="N3896" s="16"/>
      <c r="O3896" s="12"/>
      <c r="P3896" s="12"/>
      <c r="Q3896" s="12"/>
      <c r="R3896" s="18" t="b">
        <v>0</v>
      </c>
      <c r="S3896" s="18" t="b">
        <v>0</v>
      </c>
      <c r="T3896" s="18" t="b">
        <v>0</v>
      </c>
      <c r="U3896" s="18" t="b">
        <v>0</v>
      </c>
    </row>
    <row r="3897" spans="1:21" ht="12.75">
      <c r="A3897" s="8"/>
      <c r="B3897" s="19"/>
      <c r="C3897" s="22"/>
      <c r="D3897" s="10"/>
      <c r="E3897" s="11"/>
      <c r="F3897" s="23"/>
      <c r="G3897" s="23"/>
      <c r="H3897" s="12"/>
      <c r="I3897" s="12"/>
      <c r="J3897" s="13"/>
      <c r="K3897" s="14"/>
      <c r="L3897" s="15"/>
      <c r="M3897" s="16"/>
      <c r="N3897" s="16"/>
      <c r="O3897" s="12"/>
      <c r="P3897" s="12"/>
      <c r="Q3897" s="12"/>
      <c r="R3897" s="18" t="b">
        <v>0</v>
      </c>
      <c r="S3897" s="18" t="b">
        <v>0</v>
      </c>
      <c r="T3897" s="18" t="b">
        <v>0</v>
      </c>
      <c r="U3897" s="18" t="b">
        <v>0</v>
      </c>
    </row>
    <row r="3898" spans="1:21" ht="12.75">
      <c r="A3898" s="8"/>
      <c r="B3898" s="19"/>
      <c r="C3898" s="22"/>
      <c r="D3898" s="10"/>
      <c r="E3898" s="11"/>
      <c r="F3898" s="23"/>
      <c r="G3898" s="23"/>
      <c r="H3898" s="12"/>
      <c r="I3898" s="12"/>
      <c r="J3898" s="13"/>
      <c r="K3898" s="14"/>
      <c r="L3898" s="15"/>
      <c r="M3898" s="16"/>
      <c r="N3898" s="16"/>
      <c r="O3898" s="12"/>
      <c r="P3898" s="12"/>
      <c r="Q3898" s="12"/>
      <c r="R3898" s="18" t="b">
        <v>0</v>
      </c>
      <c r="S3898" s="18" t="b">
        <v>0</v>
      </c>
      <c r="T3898" s="18" t="b">
        <v>0</v>
      </c>
      <c r="U3898" s="18" t="b">
        <v>0</v>
      </c>
    </row>
    <row r="3899" spans="1:21" ht="12.75">
      <c r="A3899" s="8"/>
      <c r="B3899" s="19"/>
      <c r="C3899" s="22"/>
      <c r="D3899" s="10"/>
      <c r="E3899" s="11"/>
      <c r="F3899" s="23"/>
      <c r="G3899" s="23"/>
      <c r="H3899" s="12"/>
      <c r="I3899" s="12"/>
      <c r="J3899" s="13"/>
      <c r="K3899" s="14"/>
      <c r="L3899" s="15"/>
      <c r="M3899" s="16"/>
      <c r="N3899" s="16"/>
      <c r="O3899" s="12"/>
      <c r="P3899" s="12"/>
      <c r="Q3899" s="12"/>
      <c r="R3899" s="18" t="b">
        <v>0</v>
      </c>
      <c r="S3899" s="18" t="b">
        <v>0</v>
      </c>
      <c r="T3899" s="18" t="b">
        <v>0</v>
      </c>
      <c r="U3899" s="18" t="b">
        <v>0</v>
      </c>
    </row>
    <row r="3900" spans="1:21" ht="12.75">
      <c r="A3900" s="8"/>
      <c r="B3900" s="19"/>
      <c r="C3900" s="22"/>
      <c r="D3900" s="10"/>
      <c r="E3900" s="11"/>
      <c r="F3900" s="23"/>
      <c r="G3900" s="23"/>
      <c r="H3900" s="12"/>
      <c r="I3900" s="12"/>
      <c r="J3900" s="13"/>
      <c r="K3900" s="14"/>
      <c r="L3900" s="15"/>
      <c r="M3900" s="16"/>
      <c r="N3900" s="16"/>
      <c r="O3900" s="12"/>
      <c r="P3900" s="12"/>
      <c r="Q3900" s="12"/>
      <c r="R3900" s="18" t="b">
        <v>0</v>
      </c>
      <c r="S3900" s="18" t="b">
        <v>0</v>
      </c>
      <c r="T3900" s="18" t="b">
        <v>0</v>
      </c>
      <c r="U3900" s="18" t="b">
        <v>0</v>
      </c>
    </row>
    <row r="3901" spans="1:21" ht="12.75">
      <c r="A3901" s="8"/>
      <c r="B3901" s="19"/>
      <c r="C3901" s="22"/>
      <c r="D3901" s="10"/>
      <c r="E3901" s="11"/>
      <c r="F3901" s="23"/>
      <c r="G3901" s="23"/>
      <c r="H3901" s="12"/>
      <c r="I3901" s="12"/>
      <c r="J3901" s="13"/>
      <c r="K3901" s="14"/>
      <c r="L3901" s="15"/>
      <c r="M3901" s="16"/>
      <c r="N3901" s="16"/>
      <c r="O3901" s="12"/>
      <c r="P3901" s="12"/>
      <c r="Q3901" s="12"/>
      <c r="R3901" s="18" t="b">
        <v>0</v>
      </c>
      <c r="S3901" s="18" t="b">
        <v>0</v>
      </c>
      <c r="T3901" s="18" t="b">
        <v>0</v>
      </c>
      <c r="U3901" s="18" t="b">
        <v>0</v>
      </c>
    </row>
    <row r="3902" spans="1:21" ht="12.75">
      <c r="A3902" s="8"/>
      <c r="B3902" s="19"/>
      <c r="C3902" s="22"/>
      <c r="D3902" s="10"/>
      <c r="E3902" s="11"/>
      <c r="F3902" s="23"/>
      <c r="G3902" s="23"/>
      <c r="H3902" s="12"/>
      <c r="I3902" s="12"/>
      <c r="J3902" s="13"/>
      <c r="K3902" s="14"/>
      <c r="L3902" s="15"/>
      <c r="M3902" s="16"/>
      <c r="N3902" s="16"/>
      <c r="O3902" s="12"/>
      <c r="P3902" s="12"/>
      <c r="Q3902" s="12"/>
      <c r="R3902" s="18" t="b">
        <v>0</v>
      </c>
      <c r="S3902" s="18" t="b">
        <v>0</v>
      </c>
      <c r="T3902" s="18" t="b">
        <v>0</v>
      </c>
      <c r="U3902" s="18" t="b">
        <v>0</v>
      </c>
    </row>
    <row r="3903" spans="1:21" ht="12.75">
      <c r="A3903" s="8"/>
      <c r="B3903" s="19"/>
      <c r="C3903" s="22"/>
      <c r="D3903" s="10"/>
      <c r="E3903" s="11"/>
      <c r="F3903" s="23"/>
      <c r="G3903" s="23"/>
      <c r="H3903" s="12"/>
      <c r="I3903" s="12"/>
      <c r="J3903" s="13"/>
      <c r="K3903" s="14"/>
      <c r="L3903" s="15"/>
      <c r="M3903" s="16"/>
      <c r="N3903" s="16"/>
      <c r="O3903" s="12"/>
      <c r="P3903" s="12"/>
      <c r="Q3903" s="12"/>
      <c r="R3903" s="18" t="b">
        <v>0</v>
      </c>
      <c r="S3903" s="18" t="b">
        <v>0</v>
      </c>
      <c r="T3903" s="18" t="b">
        <v>0</v>
      </c>
      <c r="U3903" s="18" t="b">
        <v>0</v>
      </c>
    </row>
    <row r="3904" spans="1:21" ht="12.75">
      <c r="A3904" s="8"/>
      <c r="B3904" s="19"/>
      <c r="C3904" s="22"/>
      <c r="D3904" s="10"/>
      <c r="E3904" s="11"/>
      <c r="F3904" s="23"/>
      <c r="G3904" s="23"/>
      <c r="H3904" s="12"/>
      <c r="I3904" s="12"/>
      <c r="J3904" s="13"/>
      <c r="K3904" s="14"/>
      <c r="L3904" s="15"/>
      <c r="M3904" s="16"/>
      <c r="N3904" s="16"/>
      <c r="O3904" s="12"/>
      <c r="P3904" s="12"/>
      <c r="Q3904" s="12"/>
      <c r="R3904" s="18" t="b">
        <v>0</v>
      </c>
      <c r="S3904" s="18" t="b">
        <v>0</v>
      </c>
      <c r="T3904" s="18" t="b">
        <v>0</v>
      </c>
      <c r="U3904" s="18" t="b">
        <v>0</v>
      </c>
    </row>
    <row r="3905" spans="1:21" ht="12.75">
      <c r="A3905" s="8"/>
      <c r="B3905" s="19"/>
      <c r="C3905" s="22"/>
      <c r="D3905" s="10"/>
      <c r="E3905" s="11"/>
      <c r="F3905" s="23"/>
      <c r="G3905" s="23"/>
      <c r="H3905" s="12"/>
      <c r="I3905" s="12"/>
      <c r="J3905" s="13"/>
      <c r="K3905" s="14"/>
      <c r="L3905" s="15"/>
      <c r="M3905" s="16"/>
      <c r="N3905" s="16"/>
      <c r="O3905" s="12"/>
      <c r="P3905" s="12"/>
      <c r="Q3905" s="12"/>
      <c r="R3905" s="18" t="b">
        <v>0</v>
      </c>
      <c r="S3905" s="18" t="b">
        <v>0</v>
      </c>
      <c r="T3905" s="18" t="b">
        <v>0</v>
      </c>
      <c r="U3905" s="18" t="b">
        <v>0</v>
      </c>
    </row>
    <row r="3906" spans="1:21" ht="12.75">
      <c r="A3906" s="8"/>
      <c r="B3906" s="19"/>
      <c r="C3906" s="22"/>
      <c r="D3906" s="10"/>
      <c r="E3906" s="11"/>
      <c r="F3906" s="23"/>
      <c r="G3906" s="23"/>
      <c r="H3906" s="12"/>
      <c r="I3906" s="12"/>
      <c r="J3906" s="13"/>
      <c r="K3906" s="14"/>
      <c r="L3906" s="15"/>
      <c r="M3906" s="16"/>
      <c r="N3906" s="16"/>
      <c r="O3906" s="12"/>
      <c r="P3906" s="12"/>
      <c r="Q3906" s="12"/>
      <c r="R3906" s="18" t="b">
        <v>0</v>
      </c>
      <c r="S3906" s="18" t="b">
        <v>0</v>
      </c>
      <c r="T3906" s="18" t="b">
        <v>0</v>
      </c>
      <c r="U3906" s="18" t="b">
        <v>0</v>
      </c>
    </row>
    <row r="3907" spans="1:21" ht="12.75">
      <c r="A3907" s="8"/>
      <c r="B3907" s="19"/>
      <c r="C3907" s="22"/>
      <c r="D3907" s="10"/>
      <c r="E3907" s="11"/>
      <c r="F3907" s="23"/>
      <c r="G3907" s="23"/>
      <c r="H3907" s="12"/>
      <c r="I3907" s="12"/>
      <c r="J3907" s="13"/>
      <c r="K3907" s="14"/>
      <c r="L3907" s="15"/>
      <c r="M3907" s="16"/>
      <c r="N3907" s="16"/>
      <c r="O3907" s="12"/>
      <c r="P3907" s="12"/>
      <c r="Q3907" s="12"/>
      <c r="R3907" s="18" t="b">
        <v>0</v>
      </c>
      <c r="S3907" s="18" t="b">
        <v>0</v>
      </c>
      <c r="T3907" s="18" t="b">
        <v>0</v>
      </c>
      <c r="U3907" s="18" t="b">
        <v>0</v>
      </c>
    </row>
    <row r="3908" spans="1:21" ht="12.75">
      <c r="A3908" s="8"/>
      <c r="B3908" s="19"/>
      <c r="C3908" s="22"/>
      <c r="D3908" s="10"/>
      <c r="E3908" s="11"/>
      <c r="F3908" s="23"/>
      <c r="G3908" s="23"/>
      <c r="H3908" s="12"/>
      <c r="I3908" s="12"/>
      <c r="J3908" s="13"/>
      <c r="K3908" s="14"/>
      <c r="L3908" s="15"/>
      <c r="M3908" s="16"/>
      <c r="N3908" s="16"/>
      <c r="O3908" s="12"/>
      <c r="P3908" s="12"/>
      <c r="Q3908" s="12"/>
      <c r="R3908" s="18" t="b">
        <v>0</v>
      </c>
      <c r="S3908" s="18" t="b">
        <v>0</v>
      </c>
      <c r="T3908" s="18" t="b">
        <v>0</v>
      </c>
      <c r="U3908" s="18" t="b">
        <v>0</v>
      </c>
    </row>
    <row r="3909" spans="1:21" ht="12.75">
      <c r="A3909" s="8"/>
      <c r="B3909" s="19"/>
      <c r="C3909" s="22"/>
      <c r="D3909" s="10"/>
      <c r="E3909" s="11"/>
      <c r="F3909" s="23"/>
      <c r="G3909" s="23"/>
      <c r="H3909" s="12"/>
      <c r="I3909" s="12"/>
      <c r="J3909" s="13"/>
      <c r="K3909" s="14"/>
      <c r="L3909" s="15"/>
      <c r="M3909" s="16"/>
      <c r="N3909" s="16"/>
      <c r="O3909" s="12"/>
      <c r="P3909" s="12"/>
      <c r="Q3909" s="12"/>
      <c r="R3909" s="18" t="b">
        <v>0</v>
      </c>
      <c r="S3909" s="18" t="b">
        <v>0</v>
      </c>
      <c r="T3909" s="18" t="b">
        <v>0</v>
      </c>
      <c r="U3909" s="18" t="b">
        <v>0</v>
      </c>
    </row>
    <row r="3910" spans="1:21" ht="12.75">
      <c r="A3910" s="8"/>
      <c r="B3910" s="19"/>
      <c r="C3910" s="22"/>
      <c r="D3910" s="10"/>
      <c r="E3910" s="11"/>
      <c r="F3910" s="23"/>
      <c r="G3910" s="23"/>
      <c r="H3910" s="12"/>
      <c r="I3910" s="12"/>
      <c r="J3910" s="13"/>
      <c r="K3910" s="14"/>
      <c r="L3910" s="15"/>
      <c r="M3910" s="16"/>
      <c r="N3910" s="16"/>
      <c r="O3910" s="12"/>
      <c r="P3910" s="12"/>
      <c r="Q3910" s="12"/>
      <c r="R3910" s="18" t="b">
        <v>0</v>
      </c>
      <c r="S3910" s="18" t="b">
        <v>0</v>
      </c>
      <c r="T3910" s="18" t="b">
        <v>0</v>
      </c>
      <c r="U3910" s="18" t="b">
        <v>0</v>
      </c>
    </row>
    <row r="3911" spans="1:21" ht="12.75">
      <c r="A3911" s="8"/>
      <c r="B3911" s="19"/>
      <c r="C3911" s="22"/>
      <c r="D3911" s="10"/>
      <c r="E3911" s="11"/>
      <c r="F3911" s="23"/>
      <c r="G3911" s="23"/>
      <c r="H3911" s="12"/>
      <c r="I3911" s="12"/>
      <c r="J3911" s="13"/>
      <c r="K3911" s="14"/>
      <c r="L3911" s="15"/>
      <c r="M3911" s="16"/>
      <c r="N3911" s="16"/>
      <c r="O3911" s="12"/>
      <c r="P3911" s="12"/>
      <c r="Q3911" s="12"/>
      <c r="R3911" s="18" t="b">
        <v>0</v>
      </c>
      <c r="S3911" s="18" t="b">
        <v>0</v>
      </c>
      <c r="T3911" s="18" t="b">
        <v>0</v>
      </c>
      <c r="U3911" s="18" t="b">
        <v>0</v>
      </c>
    </row>
    <row r="3912" spans="1:21" ht="12.75">
      <c r="A3912" s="8"/>
      <c r="B3912" s="19"/>
      <c r="C3912" s="22"/>
      <c r="D3912" s="10"/>
      <c r="E3912" s="11"/>
      <c r="F3912" s="23"/>
      <c r="G3912" s="23"/>
      <c r="H3912" s="12"/>
      <c r="I3912" s="12"/>
      <c r="J3912" s="13"/>
      <c r="K3912" s="14"/>
      <c r="L3912" s="15"/>
      <c r="M3912" s="16"/>
      <c r="N3912" s="16"/>
      <c r="O3912" s="12"/>
      <c r="P3912" s="12"/>
      <c r="Q3912" s="12"/>
      <c r="R3912" s="18" t="b">
        <v>0</v>
      </c>
      <c r="S3912" s="18" t="b">
        <v>0</v>
      </c>
      <c r="T3912" s="18" t="b">
        <v>0</v>
      </c>
      <c r="U3912" s="18" t="b">
        <v>0</v>
      </c>
    </row>
    <row r="3913" spans="1:21" ht="12.75">
      <c r="A3913" s="8"/>
      <c r="B3913" s="19"/>
      <c r="C3913" s="22"/>
      <c r="D3913" s="10"/>
      <c r="E3913" s="11"/>
      <c r="F3913" s="23"/>
      <c r="G3913" s="23"/>
      <c r="H3913" s="12"/>
      <c r="I3913" s="12"/>
      <c r="J3913" s="13"/>
      <c r="K3913" s="14"/>
      <c r="L3913" s="15"/>
      <c r="M3913" s="16"/>
      <c r="N3913" s="16"/>
      <c r="O3913" s="12"/>
      <c r="P3913" s="12"/>
      <c r="Q3913" s="12"/>
      <c r="R3913" s="18" t="b">
        <v>0</v>
      </c>
      <c r="S3913" s="18" t="b">
        <v>0</v>
      </c>
      <c r="T3913" s="18" t="b">
        <v>0</v>
      </c>
      <c r="U3913" s="18" t="b">
        <v>0</v>
      </c>
    </row>
    <row r="3914" spans="1:21" ht="12.75">
      <c r="A3914" s="8"/>
      <c r="B3914" s="19"/>
      <c r="C3914" s="22"/>
      <c r="D3914" s="10"/>
      <c r="E3914" s="11"/>
      <c r="F3914" s="23"/>
      <c r="G3914" s="23"/>
      <c r="H3914" s="12"/>
      <c r="I3914" s="12"/>
      <c r="J3914" s="13"/>
      <c r="K3914" s="14"/>
      <c r="L3914" s="15"/>
      <c r="M3914" s="16"/>
      <c r="N3914" s="16"/>
      <c r="O3914" s="12"/>
      <c r="P3914" s="12"/>
      <c r="Q3914" s="12"/>
      <c r="R3914" s="18" t="b">
        <v>0</v>
      </c>
      <c r="S3914" s="18" t="b">
        <v>0</v>
      </c>
      <c r="T3914" s="18" t="b">
        <v>0</v>
      </c>
      <c r="U3914" s="18" t="b">
        <v>0</v>
      </c>
    </row>
    <row r="3915" spans="1:21" ht="12.75">
      <c r="A3915" s="8"/>
      <c r="B3915" s="19"/>
      <c r="C3915" s="22"/>
      <c r="D3915" s="10"/>
      <c r="E3915" s="11"/>
      <c r="F3915" s="23"/>
      <c r="G3915" s="23"/>
      <c r="H3915" s="12"/>
      <c r="I3915" s="12"/>
      <c r="J3915" s="13"/>
      <c r="K3915" s="14"/>
      <c r="L3915" s="15"/>
      <c r="M3915" s="16"/>
      <c r="N3915" s="16"/>
      <c r="O3915" s="12"/>
      <c r="P3915" s="12"/>
      <c r="Q3915" s="12"/>
      <c r="R3915" s="18" t="b">
        <v>0</v>
      </c>
      <c r="S3915" s="18" t="b">
        <v>0</v>
      </c>
      <c r="T3915" s="18" t="b">
        <v>0</v>
      </c>
      <c r="U3915" s="18" t="b">
        <v>0</v>
      </c>
    </row>
    <row r="3916" spans="1:21" ht="12.75">
      <c r="A3916" s="8"/>
      <c r="B3916" s="19"/>
      <c r="C3916" s="22"/>
      <c r="D3916" s="10"/>
      <c r="E3916" s="11"/>
      <c r="F3916" s="23"/>
      <c r="G3916" s="23"/>
      <c r="H3916" s="12"/>
      <c r="I3916" s="12"/>
      <c r="J3916" s="13"/>
      <c r="K3916" s="14"/>
      <c r="L3916" s="15"/>
      <c r="M3916" s="16"/>
      <c r="N3916" s="16"/>
      <c r="O3916" s="12"/>
      <c r="P3916" s="12"/>
      <c r="Q3916" s="12"/>
      <c r="R3916" s="18" t="b">
        <v>0</v>
      </c>
      <c r="S3916" s="18" t="b">
        <v>0</v>
      </c>
      <c r="T3916" s="18" t="b">
        <v>0</v>
      </c>
      <c r="U3916" s="18" t="b">
        <v>0</v>
      </c>
    </row>
    <row r="3917" spans="1:21" ht="12.75">
      <c r="A3917" s="8"/>
      <c r="B3917" s="19"/>
      <c r="C3917" s="22"/>
      <c r="D3917" s="10"/>
      <c r="E3917" s="11"/>
      <c r="F3917" s="23"/>
      <c r="G3917" s="23"/>
      <c r="H3917" s="12"/>
      <c r="I3917" s="12"/>
      <c r="J3917" s="13"/>
      <c r="K3917" s="14"/>
      <c r="L3917" s="15"/>
      <c r="M3917" s="16"/>
      <c r="N3917" s="16"/>
      <c r="O3917" s="12"/>
      <c r="P3917" s="12"/>
      <c r="Q3917" s="12"/>
      <c r="R3917" s="18" t="b">
        <v>0</v>
      </c>
      <c r="S3917" s="18" t="b">
        <v>0</v>
      </c>
      <c r="T3917" s="18" t="b">
        <v>0</v>
      </c>
      <c r="U3917" s="18" t="b">
        <v>0</v>
      </c>
    </row>
    <row r="3918" spans="1:21" ht="12.75">
      <c r="A3918" s="8"/>
      <c r="B3918" s="19"/>
      <c r="C3918" s="22"/>
      <c r="D3918" s="10"/>
      <c r="E3918" s="11"/>
      <c r="F3918" s="23"/>
      <c r="G3918" s="23"/>
      <c r="H3918" s="12"/>
      <c r="I3918" s="12"/>
      <c r="J3918" s="13"/>
      <c r="K3918" s="14"/>
      <c r="L3918" s="15"/>
      <c r="M3918" s="16"/>
      <c r="N3918" s="16"/>
      <c r="O3918" s="12"/>
      <c r="P3918" s="12"/>
      <c r="Q3918" s="12"/>
      <c r="R3918" s="18" t="b">
        <v>0</v>
      </c>
      <c r="S3918" s="18" t="b">
        <v>0</v>
      </c>
      <c r="T3918" s="18" t="b">
        <v>0</v>
      </c>
      <c r="U3918" s="18" t="b">
        <v>0</v>
      </c>
    </row>
    <row r="3919" spans="1:21" ht="12.75">
      <c r="A3919" s="8"/>
      <c r="B3919" s="19"/>
      <c r="C3919" s="22"/>
      <c r="D3919" s="10"/>
      <c r="E3919" s="11"/>
      <c r="F3919" s="23"/>
      <c r="G3919" s="23"/>
      <c r="H3919" s="12"/>
      <c r="I3919" s="12"/>
      <c r="J3919" s="13"/>
      <c r="K3919" s="14"/>
      <c r="L3919" s="15"/>
      <c r="M3919" s="16"/>
      <c r="N3919" s="16"/>
      <c r="O3919" s="12"/>
      <c r="P3919" s="12"/>
      <c r="Q3919" s="12"/>
      <c r="R3919" s="18" t="b">
        <v>0</v>
      </c>
      <c r="S3919" s="18" t="b">
        <v>0</v>
      </c>
      <c r="T3919" s="18" t="b">
        <v>0</v>
      </c>
      <c r="U3919" s="18" t="b">
        <v>0</v>
      </c>
    </row>
    <row r="3920" spans="1:21" ht="12.75">
      <c r="A3920" s="8"/>
      <c r="B3920" s="19"/>
      <c r="C3920" s="22"/>
      <c r="D3920" s="10"/>
      <c r="E3920" s="11"/>
      <c r="F3920" s="23"/>
      <c r="G3920" s="23"/>
      <c r="H3920" s="12"/>
      <c r="I3920" s="12"/>
      <c r="J3920" s="13"/>
      <c r="K3920" s="14"/>
      <c r="L3920" s="15"/>
      <c r="M3920" s="16"/>
      <c r="N3920" s="16"/>
      <c r="O3920" s="12"/>
      <c r="P3920" s="12"/>
      <c r="Q3920" s="12"/>
      <c r="R3920" s="18" t="b">
        <v>0</v>
      </c>
      <c r="S3920" s="18" t="b">
        <v>0</v>
      </c>
      <c r="T3920" s="18" t="b">
        <v>0</v>
      </c>
      <c r="U3920" s="18" t="b">
        <v>0</v>
      </c>
    </row>
    <row r="3921" spans="1:21" ht="12.75">
      <c r="A3921" s="8"/>
      <c r="B3921" s="19"/>
      <c r="C3921" s="22"/>
      <c r="D3921" s="10"/>
      <c r="E3921" s="11"/>
      <c r="F3921" s="23"/>
      <c r="G3921" s="23"/>
      <c r="H3921" s="12"/>
      <c r="I3921" s="12"/>
      <c r="J3921" s="13"/>
      <c r="K3921" s="14"/>
      <c r="L3921" s="15"/>
      <c r="M3921" s="16"/>
      <c r="N3921" s="16"/>
      <c r="O3921" s="12"/>
      <c r="P3921" s="12"/>
      <c r="Q3921" s="12"/>
      <c r="R3921" s="18" t="b">
        <v>0</v>
      </c>
      <c r="S3921" s="18" t="b">
        <v>0</v>
      </c>
      <c r="T3921" s="18" t="b">
        <v>0</v>
      </c>
      <c r="U3921" s="18" t="b">
        <v>0</v>
      </c>
    </row>
    <row r="3922" spans="1:21" ht="12.75">
      <c r="A3922" s="8"/>
      <c r="B3922" s="19"/>
      <c r="C3922" s="22"/>
      <c r="D3922" s="10"/>
      <c r="E3922" s="11"/>
      <c r="F3922" s="23"/>
      <c r="G3922" s="23"/>
      <c r="H3922" s="12"/>
      <c r="I3922" s="12"/>
      <c r="J3922" s="13"/>
      <c r="K3922" s="14"/>
      <c r="L3922" s="15"/>
      <c r="M3922" s="16"/>
      <c r="N3922" s="16"/>
      <c r="O3922" s="12"/>
      <c r="P3922" s="12"/>
      <c r="Q3922" s="12"/>
      <c r="R3922" s="18" t="b">
        <v>0</v>
      </c>
      <c r="S3922" s="18" t="b">
        <v>0</v>
      </c>
      <c r="T3922" s="18" t="b">
        <v>0</v>
      </c>
      <c r="U3922" s="18" t="b">
        <v>0</v>
      </c>
    </row>
    <row r="3923" spans="1:21" ht="12.75">
      <c r="A3923" s="8"/>
      <c r="B3923" s="19"/>
      <c r="C3923" s="22"/>
      <c r="D3923" s="10"/>
      <c r="E3923" s="11"/>
      <c r="F3923" s="23"/>
      <c r="G3923" s="23"/>
      <c r="H3923" s="12"/>
      <c r="I3923" s="12"/>
      <c r="J3923" s="13"/>
      <c r="K3923" s="14"/>
      <c r="L3923" s="15"/>
      <c r="M3923" s="16"/>
      <c r="N3923" s="16"/>
      <c r="O3923" s="12"/>
      <c r="P3923" s="12"/>
      <c r="Q3923" s="12"/>
      <c r="R3923" s="18" t="b">
        <v>0</v>
      </c>
      <c r="S3923" s="18" t="b">
        <v>0</v>
      </c>
      <c r="T3923" s="18" t="b">
        <v>0</v>
      </c>
      <c r="U3923" s="18" t="b">
        <v>0</v>
      </c>
    </row>
    <row r="3924" spans="1:21" ht="12.75">
      <c r="A3924" s="8"/>
      <c r="B3924" s="19"/>
      <c r="C3924" s="22"/>
      <c r="D3924" s="10"/>
      <c r="E3924" s="11"/>
      <c r="F3924" s="23"/>
      <c r="G3924" s="23"/>
      <c r="H3924" s="12"/>
      <c r="I3924" s="12"/>
      <c r="J3924" s="13"/>
      <c r="K3924" s="14"/>
      <c r="L3924" s="15"/>
      <c r="M3924" s="16"/>
      <c r="N3924" s="16"/>
      <c r="O3924" s="12"/>
      <c r="P3924" s="12"/>
      <c r="Q3924" s="12"/>
      <c r="R3924" s="18" t="b">
        <v>0</v>
      </c>
      <c r="S3924" s="18" t="b">
        <v>0</v>
      </c>
      <c r="T3924" s="18" t="b">
        <v>0</v>
      </c>
      <c r="U3924" s="18" t="b">
        <v>0</v>
      </c>
    </row>
    <row r="3925" spans="1:21" ht="12.75">
      <c r="A3925" s="8"/>
      <c r="B3925" s="19"/>
      <c r="C3925" s="22"/>
      <c r="D3925" s="10"/>
      <c r="E3925" s="11"/>
      <c r="F3925" s="23"/>
      <c r="G3925" s="23"/>
      <c r="H3925" s="12"/>
      <c r="I3925" s="12"/>
      <c r="J3925" s="13"/>
      <c r="K3925" s="14"/>
      <c r="L3925" s="15"/>
      <c r="M3925" s="16"/>
      <c r="N3925" s="16"/>
      <c r="O3925" s="12"/>
      <c r="P3925" s="12"/>
      <c r="Q3925" s="12"/>
      <c r="R3925" s="18" t="b">
        <v>0</v>
      </c>
      <c r="S3925" s="18" t="b">
        <v>0</v>
      </c>
      <c r="T3925" s="18" t="b">
        <v>0</v>
      </c>
      <c r="U3925" s="18" t="b">
        <v>0</v>
      </c>
    </row>
    <row r="3926" spans="1:21" ht="12.75">
      <c r="A3926" s="8"/>
      <c r="B3926" s="19"/>
      <c r="C3926" s="22"/>
      <c r="D3926" s="10"/>
      <c r="E3926" s="11"/>
      <c r="F3926" s="23"/>
      <c r="G3926" s="23"/>
      <c r="H3926" s="12"/>
      <c r="I3926" s="12"/>
      <c r="J3926" s="13"/>
      <c r="K3926" s="14"/>
      <c r="L3926" s="15"/>
      <c r="M3926" s="16"/>
      <c r="N3926" s="16"/>
      <c r="O3926" s="12"/>
      <c r="P3926" s="12"/>
      <c r="Q3926" s="12"/>
      <c r="R3926" s="18" t="b">
        <v>0</v>
      </c>
      <c r="S3926" s="18" t="b">
        <v>0</v>
      </c>
      <c r="T3926" s="18" t="b">
        <v>0</v>
      </c>
      <c r="U3926" s="18" t="b">
        <v>0</v>
      </c>
    </row>
    <row r="3927" spans="1:21" ht="12.75">
      <c r="A3927" s="8"/>
      <c r="B3927" s="19"/>
      <c r="C3927" s="22"/>
      <c r="D3927" s="10"/>
      <c r="E3927" s="11"/>
      <c r="F3927" s="23"/>
      <c r="G3927" s="23"/>
      <c r="H3927" s="12"/>
      <c r="I3927" s="12"/>
      <c r="J3927" s="13"/>
      <c r="K3927" s="14"/>
      <c r="L3927" s="15"/>
      <c r="M3927" s="16"/>
      <c r="N3927" s="16"/>
      <c r="O3927" s="12"/>
      <c r="P3927" s="12"/>
      <c r="Q3927" s="12"/>
      <c r="R3927" s="18" t="b">
        <v>0</v>
      </c>
      <c r="S3927" s="18" t="b">
        <v>0</v>
      </c>
      <c r="T3927" s="18" t="b">
        <v>0</v>
      </c>
      <c r="U3927" s="18" t="b">
        <v>0</v>
      </c>
    </row>
    <row r="3928" spans="1:21" ht="12.75">
      <c r="A3928" s="8"/>
      <c r="B3928" s="19"/>
      <c r="C3928" s="22"/>
      <c r="D3928" s="10"/>
      <c r="E3928" s="11"/>
      <c r="F3928" s="23"/>
      <c r="G3928" s="23"/>
      <c r="H3928" s="12"/>
      <c r="I3928" s="12"/>
      <c r="J3928" s="13"/>
      <c r="K3928" s="14"/>
      <c r="L3928" s="15"/>
      <c r="M3928" s="16"/>
      <c r="N3928" s="16"/>
      <c r="O3928" s="12"/>
      <c r="P3928" s="12"/>
      <c r="Q3928" s="12"/>
      <c r="R3928" s="18" t="b">
        <v>0</v>
      </c>
      <c r="S3928" s="18" t="b">
        <v>0</v>
      </c>
      <c r="T3928" s="18" t="b">
        <v>0</v>
      </c>
      <c r="U3928" s="18" t="b">
        <v>0</v>
      </c>
    </row>
    <row r="3929" spans="1:21" ht="12.75">
      <c r="A3929" s="8"/>
      <c r="B3929" s="19"/>
      <c r="C3929" s="22"/>
      <c r="D3929" s="10"/>
      <c r="E3929" s="11"/>
      <c r="F3929" s="23"/>
      <c r="G3929" s="23"/>
      <c r="H3929" s="12"/>
      <c r="I3929" s="12"/>
      <c r="J3929" s="13"/>
      <c r="K3929" s="14"/>
      <c r="L3929" s="15"/>
      <c r="M3929" s="16"/>
      <c r="N3929" s="16"/>
      <c r="O3929" s="12"/>
      <c r="P3929" s="12"/>
      <c r="Q3929" s="12"/>
      <c r="R3929" s="18" t="b">
        <v>0</v>
      </c>
      <c r="S3929" s="18" t="b">
        <v>0</v>
      </c>
      <c r="T3929" s="18" t="b">
        <v>0</v>
      </c>
      <c r="U3929" s="18" t="b">
        <v>0</v>
      </c>
    </row>
    <row r="3930" spans="1:21" ht="12.75">
      <c r="A3930" s="8"/>
      <c r="B3930" s="19"/>
      <c r="C3930" s="22"/>
      <c r="D3930" s="10"/>
      <c r="E3930" s="11"/>
      <c r="F3930" s="23"/>
      <c r="G3930" s="23"/>
      <c r="H3930" s="12"/>
      <c r="I3930" s="12"/>
      <c r="J3930" s="13"/>
      <c r="K3930" s="14"/>
      <c r="L3930" s="15"/>
      <c r="M3930" s="16"/>
      <c r="N3930" s="16"/>
      <c r="O3930" s="12"/>
      <c r="P3930" s="12"/>
      <c r="Q3930" s="12"/>
      <c r="R3930" s="18" t="b">
        <v>0</v>
      </c>
      <c r="S3930" s="18" t="b">
        <v>0</v>
      </c>
      <c r="T3930" s="18" t="b">
        <v>0</v>
      </c>
      <c r="U3930" s="18" t="b">
        <v>0</v>
      </c>
    </row>
    <row r="3931" spans="1:21" ht="12.75">
      <c r="A3931" s="8"/>
      <c r="B3931" s="19"/>
      <c r="C3931" s="22"/>
      <c r="D3931" s="10"/>
      <c r="E3931" s="11"/>
      <c r="F3931" s="23"/>
      <c r="G3931" s="23"/>
      <c r="H3931" s="12"/>
      <c r="I3931" s="12"/>
      <c r="J3931" s="13"/>
      <c r="K3931" s="14"/>
      <c r="L3931" s="15"/>
      <c r="M3931" s="16"/>
      <c r="N3931" s="16"/>
      <c r="O3931" s="12"/>
      <c r="P3931" s="12"/>
      <c r="Q3931" s="12"/>
      <c r="R3931" s="18" t="b">
        <v>0</v>
      </c>
      <c r="S3931" s="18" t="b">
        <v>0</v>
      </c>
      <c r="T3931" s="18" t="b">
        <v>0</v>
      </c>
      <c r="U3931" s="18" t="b">
        <v>0</v>
      </c>
    </row>
    <row r="3932" spans="1:21" ht="12.75">
      <c r="A3932" s="8"/>
      <c r="B3932" s="19"/>
      <c r="C3932" s="22"/>
      <c r="D3932" s="10"/>
      <c r="E3932" s="11"/>
      <c r="F3932" s="23"/>
      <c r="G3932" s="23"/>
      <c r="H3932" s="12"/>
      <c r="I3932" s="12"/>
      <c r="J3932" s="13"/>
      <c r="K3932" s="14"/>
      <c r="L3932" s="15"/>
      <c r="M3932" s="16"/>
      <c r="N3932" s="16"/>
      <c r="O3932" s="12"/>
      <c r="P3932" s="12"/>
      <c r="Q3932" s="12"/>
      <c r="R3932" s="18" t="b">
        <v>0</v>
      </c>
      <c r="S3932" s="18" t="b">
        <v>0</v>
      </c>
      <c r="T3932" s="18" t="b">
        <v>0</v>
      </c>
      <c r="U3932" s="18" t="b">
        <v>0</v>
      </c>
    </row>
    <row r="3933" spans="1:21" ht="12.75">
      <c r="A3933" s="8"/>
      <c r="B3933" s="19"/>
      <c r="C3933" s="22"/>
      <c r="D3933" s="10"/>
      <c r="E3933" s="11"/>
      <c r="F3933" s="23"/>
      <c r="G3933" s="23"/>
      <c r="H3933" s="12"/>
      <c r="I3933" s="12"/>
      <c r="J3933" s="13"/>
      <c r="K3933" s="14"/>
      <c r="L3933" s="15"/>
      <c r="M3933" s="16"/>
      <c r="N3933" s="16"/>
      <c r="O3933" s="12"/>
      <c r="P3933" s="12"/>
      <c r="Q3933" s="12"/>
      <c r="R3933" s="18" t="b">
        <v>0</v>
      </c>
      <c r="S3933" s="18" t="b">
        <v>0</v>
      </c>
      <c r="T3933" s="18" t="b">
        <v>0</v>
      </c>
      <c r="U3933" s="18" t="b">
        <v>0</v>
      </c>
    </row>
    <row r="3934" spans="1:21" ht="12.75">
      <c r="A3934" s="8"/>
      <c r="B3934" s="19"/>
      <c r="C3934" s="22"/>
      <c r="D3934" s="10"/>
      <c r="E3934" s="11"/>
      <c r="F3934" s="23"/>
      <c r="G3934" s="23"/>
      <c r="H3934" s="12"/>
      <c r="I3934" s="12"/>
      <c r="J3934" s="13"/>
      <c r="K3934" s="14"/>
      <c r="L3934" s="15"/>
      <c r="M3934" s="16"/>
      <c r="N3934" s="16"/>
      <c r="O3934" s="12"/>
      <c r="P3934" s="12"/>
      <c r="Q3934" s="12"/>
      <c r="R3934" s="18" t="b">
        <v>0</v>
      </c>
      <c r="S3934" s="18" t="b">
        <v>0</v>
      </c>
      <c r="T3934" s="18" t="b">
        <v>0</v>
      </c>
      <c r="U3934" s="18" t="b">
        <v>0</v>
      </c>
    </row>
    <row r="3935" spans="1:21" ht="12.75">
      <c r="A3935" s="8"/>
      <c r="B3935" s="19"/>
      <c r="C3935" s="22"/>
      <c r="D3935" s="10"/>
      <c r="E3935" s="11"/>
      <c r="F3935" s="23"/>
      <c r="G3935" s="23"/>
      <c r="H3935" s="12"/>
      <c r="I3935" s="12"/>
      <c r="J3935" s="13"/>
      <c r="K3935" s="14"/>
      <c r="L3935" s="15"/>
      <c r="M3935" s="16"/>
      <c r="N3935" s="16"/>
      <c r="O3935" s="12"/>
      <c r="P3935" s="12"/>
      <c r="Q3935" s="12"/>
      <c r="R3935" s="18" t="b">
        <v>0</v>
      </c>
      <c r="S3935" s="18" t="b">
        <v>0</v>
      </c>
      <c r="T3935" s="18" t="b">
        <v>0</v>
      </c>
      <c r="U3935" s="18" t="b">
        <v>0</v>
      </c>
    </row>
    <row r="3936" spans="1:21" ht="12.75">
      <c r="A3936" s="8"/>
      <c r="B3936" s="19"/>
      <c r="C3936" s="22"/>
      <c r="D3936" s="10"/>
      <c r="E3936" s="11"/>
      <c r="F3936" s="23"/>
      <c r="G3936" s="23"/>
      <c r="H3936" s="12"/>
      <c r="I3936" s="12"/>
      <c r="J3936" s="13"/>
      <c r="K3936" s="14"/>
      <c r="L3936" s="15"/>
      <c r="M3936" s="16"/>
      <c r="N3936" s="16"/>
      <c r="O3936" s="12"/>
      <c r="P3936" s="12"/>
      <c r="Q3936" s="12"/>
      <c r="R3936" s="18" t="b">
        <v>0</v>
      </c>
      <c r="S3936" s="18" t="b">
        <v>0</v>
      </c>
      <c r="T3936" s="18" t="b">
        <v>0</v>
      </c>
      <c r="U3936" s="18" t="b">
        <v>0</v>
      </c>
    </row>
    <row r="3937" spans="1:21" ht="12.75">
      <c r="A3937" s="8"/>
      <c r="B3937" s="19"/>
      <c r="C3937" s="22"/>
      <c r="D3937" s="10"/>
      <c r="E3937" s="11"/>
      <c r="F3937" s="23"/>
      <c r="G3937" s="23"/>
      <c r="H3937" s="12"/>
      <c r="I3937" s="12"/>
      <c r="J3937" s="13"/>
      <c r="K3937" s="14"/>
      <c r="L3937" s="15"/>
      <c r="M3937" s="16"/>
      <c r="N3937" s="16"/>
      <c r="O3937" s="12"/>
      <c r="P3937" s="12"/>
      <c r="Q3937" s="12"/>
      <c r="R3937" s="18" t="b">
        <v>0</v>
      </c>
      <c r="S3937" s="18" t="b">
        <v>0</v>
      </c>
      <c r="T3937" s="18" t="b">
        <v>0</v>
      </c>
      <c r="U3937" s="18" t="b">
        <v>0</v>
      </c>
    </row>
    <row r="3938" spans="1:21" ht="12.75">
      <c r="A3938" s="8"/>
      <c r="B3938" s="19"/>
      <c r="C3938" s="22"/>
      <c r="D3938" s="10"/>
      <c r="E3938" s="11"/>
      <c r="F3938" s="23"/>
      <c r="G3938" s="23"/>
      <c r="H3938" s="12"/>
      <c r="I3938" s="12"/>
      <c r="J3938" s="13"/>
      <c r="K3938" s="14"/>
      <c r="L3938" s="15"/>
      <c r="M3938" s="16"/>
      <c r="N3938" s="16"/>
      <c r="O3938" s="12"/>
      <c r="P3938" s="12"/>
      <c r="Q3938" s="12"/>
      <c r="R3938" s="18" t="b">
        <v>0</v>
      </c>
      <c r="S3938" s="18" t="b">
        <v>0</v>
      </c>
      <c r="T3938" s="18" t="b">
        <v>0</v>
      </c>
      <c r="U3938" s="18" t="b">
        <v>0</v>
      </c>
    </row>
    <row r="3939" spans="1:21" ht="12.75">
      <c r="A3939" s="8"/>
      <c r="B3939" s="19"/>
      <c r="C3939" s="22"/>
      <c r="D3939" s="10"/>
      <c r="E3939" s="11"/>
      <c r="F3939" s="23"/>
      <c r="G3939" s="23"/>
      <c r="H3939" s="12"/>
      <c r="I3939" s="12"/>
      <c r="J3939" s="13"/>
      <c r="K3939" s="14"/>
      <c r="L3939" s="15"/>
      <c r="M3939" s="16"/>
      <c r="N3939" s="16"/>
      <c r="O3939" s="12"/>
      <c r="P3939" s="12"/>
      <c r="Q3939" s="12"/>
      <c r="R3939" s="18" t="b">
        <v>0</v>
      </c>
      <c r="S3939" s="18" t="b">
        <v>0</v>
      </c>
      <c r="T3939" s="18" t="b">
        <v>0</v>
      </c>
      <c r="U3939" s="18" t="b">
        <v>0</v>
      </c>
    </row>
    <row r="3940" spans="1:21" ht="12.75">
      <c r="A3940" s="8"/>
      <c r="B3940" s="19"/>
      <c r="C3940" s="22"/>
      <c r="D3940" s="10"/>
      <c r="E3940" s="11"/>
      <c r="F3940" s="23"/>
      <c r="G3940" s="23"/>
      <c r="H3940" s="12"/>
      <c r="I3940" s="12"/>
      <c r="J3940" s="13"/>
      <c r="K3940" s="14"/>
      <c r="L3940" s="15"/>
      <c r="M3940" s="16"/>
      <c r="N3940" s="16"/>
      <c r="O3940" s="12"/>
      <c r="P3940" s="12"/>
      <c r="Q3940" s="12"/>
      <c r="R3940" s="18" t="b">
        <v>0</v>
      </c>
      <c r="S3940" s="18" t="b">
        <v>0</v>
      </c>
      <c r="T3940" s="18" t="b">
        <v>0</v>
      </c>
      <c r="U3940" s="18" t="b">
        <v>0</v>
      </c>
    </row>
    <row r="3941" spans="1:21" ht="12.75">
      <c r="A3941" s="8"/>
      <c r="B3941" s="19"/>
      <c r="C3941" s="22"/>
      <c r="D3941" s="10"/>
      <c r="E3941" s="11"/>
      <c r="F3941" s="23"/>
      <c r="G3941" s="23"/>
      <c r="H3941" s="12"/>
      <c r="I3941" s="12"/>
      <c r="J3941" s="13"/>
      <c r="K3941" s="14"/>
      <c r="L3941" s="15"/>
      <c r="M3941" s="16"/>
      <c r="N3941" s="16"/>
      <c r="O3941" s="12"/>
      <c r="P3941" s="12"/>
      <c r="Q3941" s="12"/>
      <c r="R3941" s="18" t="b">
        <v>0</v>
      </c>
      <c r="S3941" s="18" t="b">
        <v>0</v>
      </c>
      <c r="T3941" s="18" t="b">
        <v>0</v>
      </c>
      <c r="U3941" s="18" t="b">
        <v>0</v>
      </c>
    </row>
    <row r="3942" spans="1:21" ht="12.75">
      <c r="A3942" s="8"/>
      <c r="B3942" s="19"/>
      <c r="C3942" s="22"/>
      <c r="D3942" s="10"/>
      <c r="E3942" s="11"/>
      <c r="F3942" s="23"/>
      <c r="G3942" s="23"/>
      <c r="H3942" s="12"/>
      <c r="I3942" s="12"/>
      <c r="J3942" s="13"/>
      <c r="K3942" s="14"/>
      <c r="L3942" s="15"/>
      <c r="M3942" s="16"/>
      <c r="N3942" s="16"/>
      <c r="O3942" s="12"/>
      <c r="P3942" s="12"/>
      <c r="Q3942" s="12"/>
      <c r="R3942" s="18" t="b">
        <v>0</v>
      </c>
      <c r="S3942" s="18" t="b">
        <v>0</v>
      </c>
      <c r="T3942" s="18" t="b">
        <v>0</v>
      </c>
      <c r="U3942" s="18" t="b">
        <v>0</v>
      </c>
    </row>
    <row r="3943" spans="1:21" ht="12.75">
      <c r="A3943" s="8"/>
      <c r="B3943" s="19"/>
      <c r="C3943" s="22"/>
      <c r="D3943" s="10"/>
      <c r="E3943" s="11"/>
      <c r="F3943" s="23"/>
      <c r="G3943" s="23"/>
      <c r="H3943" s="12"/>
      <c r="I3943" s="12"/>
      <c r="J3943" s="13"/>
      <c r="K3943" s="14"/>
      <c r="L3943" s="15"/>
      <c r="M3943" s="16"/>
      <c r="N3943" s="16"/>
      <c r="O3943" s="12"/>
      <c r="P3943" s="12"/>
      <c r="Q3943" s="12"/>
      <c r="R3943" s="18" t="b">
        <v>0</v>
      </c>
      <c r="S3943" s="18" t="b">
        <v>0</v>
      </c>
      <c r="T3943" s="18" t="b">
        <v>0</v>
      </c>
      <c r="U3943" s="18" t="b">
        <v>0</v>
      </c>
    </row>
    <row r="3944" spans="1:21" ht="12.75">
      <c r="A3944" s="8"/>
      <c r="B3944" s="19"/>
      <c r="C3944" s="22"/>
      <c r="D3944" s="10"/>
      <c r="E3944" s="11"/>
      <c r="F3944" s="23"/>
      <c r="G3944" s="23"/>
      <c r="H3944" s="12"/>
      <c r="I3944" s="12"/>
      <c r="J3944" s="13"/>
      <c r="K3944" s="14"/>
      <c r="L3944" s="15"/>
      <c r="M3944" s="16"/>
      <c r="N3944" s="16"/>
      <c r="O3944" s="12"/>
      <c r="P3944" s="12"/>
      <c r="Q3944" s="12"/>
      <c r="R3944" s="18" t="b">
        <v>0</v>
      </c>
      <c r="S3944" s="18" t="b">
        <v>0</v>
      </c>
      <c r="T3944" s="18" t="b">
        <v>0</v>
      </c>
      <c r="U3944" s="18" t="b">
        <v>0</v>
      </c>
    </row>
    <row r="3945" spans="1:21" ht="12.75">
      <c r="A3945" s="8"/>
      <c r="B3945" s="19"/>
      <c r="C3945" s="22"/>
      <c r="D3945" s="10"/>
      <c r="E3945" s="11"/>
      <c r="F3945" s="23"/>
      <c r="G3945" s="23"/>
      <c r="H3945" s="12"/>
      <c r="I3945" s="12"/>
      <c r="J3945" s="13"/>
      <c r="K3945" s="14"/>
      <c r="L3945" s="15"/>
      <c r="M3945" s="16"/>
      <c r="N3945" s="16"/>
      <c r="O3945" s="12"/>
      <c r="P3945" s="12"/>
      <c r="Q3945" s="12"/>
      <c r="R3945" s="18" t="b">
        <v>0</v>
      </c>
      <c r="S3945" s="18" t="b">
        <v>0</v>
      </c>
      <c r="T3945" s="18" t="b">
        <v>0</v>
      </c>
      <c r="U3945" s="18" t="b">
        <v>0</v>
      </c>
    </row>
    <row r="3946" spans="1:21" ht="12.75">
      <c r="A3946" s="8"/>
      <c r="B3946" s="19"/>
      <c r="C3946" s="22"/>
      <c r="D3946" s="10"/>
      <c r="E3946" s="11"/>
      <c r="F3946" s="23"/>
      <c r="G3946" s="23"/>
      <c r="H3946" s="12"/>
      <c r="I3946" s="12"/>
      <c r="J3946" s="13"/>
      <c r="K3946" s="14"/>
      <c r="L3946" s="15"/>
      <c r="M3946" s="16"/>
      <c r="N3946" s="16"/>
      <c r="O3946" s="12"/>
      <c r="P3946" s="12"/>
      <c r="Q3946" s="12"/>
      <c r="R3946" s="18" t="b">
        <v>0</v>
      </c>
      <c r="S3946" s="18" t="b">
        <v>0</v>
      </c>
      <c r="T3946" s="18" t="b">
        <v>0</v>
      </c>
      <c r="U3946" s="18" t="b">
        <v>0</v>
      </c>
    </row>
    <row r="3947" spans="1:21" ht="12.75">
      <c r="A3947" s="8"/>
      <c r="B3947" s="19"/>
      <c r="C3947" s="22"/>
      <c r="D3947" s="10"/>
      <c r="E3947" s="11"/>
      <c r="F3947" s="23"/>
      <c r="G3947" s="23"/>
      <c r="H3947" s="12"/>
      <c r="I3947" s="12"/>
      <c r="J3947" s="13"/>
      <c r="K3947" s="14"/>
      <c r="L3947" s="15"/>
      <c r="M3947" s="16"/>
      <c r="N3947" s="16"/>
      <c r="O3947" s="12"/>
      <c r="P3947" s="12"/>
      <c r="Q3947" s="12"/>
      <c r="R3947" s="18" t="b">
        <v>0</v>
      </c>
      <c r="S3947" s="18" t="b">
        <v>0</v>
      </c>
      <c r="T3947" s="18" t="b">
        <v>0</v>
      </c>
      <c r="U3947" s="18" t="b">
        <v>0</v>
      </c>
    </row>
    <row r="3948" spans="1:21" ht="12.75">
      <c r="A3948" s="8"/>
      <c r="B3948" s="19"/>
      <c r="C3948" s="22"/>
      <c r="D3948" s="10"/>
      <c r="E3948" s="11"/>
      <c r="F3948" s="23"/>
      <c r="G3948" s="23"/>
      <c r="H3948" s="12"/>
      <c r="I3948" s="12"/>
      <c r="J3948" s="13"/>
      <c r="K3948" s="14"/>
      <c r="L3948" s="15"/>
      <c r="M3948" s="16"/>
      <c r="N3948" s="16"/>
      <c r="O3948" s="12"/>
      <c r="P3948" s="12"/>
      <c r="Q3948" s="12"/>
      <c r="R3948" s="18" t="b">
        <v>0</v>
      </c>
      <c r="S3948" s="18" t="b">
        <v>0</v>
      </c>
      <c r="T3948" s="18" t="b">
        <v>0</v>
      </c>
      <c r="U3948" s="18" t="b">
        <v>0</v>
      </c>
    </row>
    <row r="3949" spans="1:21" ht="12.75">
      <c r="A3949" s="8"/>
      <c r="B3949" s="19"/>
      <c r="C3949" s="22"/>
      <c r="D3949" s="10"/>
      <c r="E3949" s="11"/>
      <c r="F3949" s="23"/>
      <c r="G3949" s="23"/>
      <c r="H3949" s="12"/>
      <c r="I3949" s="12"/>
      <c r="J3949" s="13"/>
      <c r="K3949" s="14"/>
      <c r="L3949" s="15"/>
      <c r="M3949" s="16"/>
      <c r="N3949" s="16"/>
      <c r="O3949" s="12"/>
      <c r="P3949" s="12"/>
      <c r="Q3949" s="12"/>
      <c r="R3949" s="18" t="b">
        <v>0</v>
      </c>
      <c r="S3949" s="18" t="b">
        <v>0</v>
      </c>
      <c r="T3949" s="18" t="b">
        <v>0</v>
      </c>
      <c r="U3949" s="18" t="b">
        <v>0</v>
      </c>
    </row>
    <row r="3950" spans="1:21" ht="12.75">
      <c r="A3950" s="8"/>
      <c r="B3950" s="19"/>
      <c r="C3950" s="22"/>
      <c r="D3950" s="10"/>
      <c r="E3950" s="11"/>
      <c r="F3950" s="23"/>
      <c r="G3950" s="23"/>
      <c r="H3950" s="12"/>
      <c r="I3950" s="12"/>
      <c r="J3950" s="13"/>
      <c r="K3950" s="14"/>
      <c r="L3950" s="15"/>
      <c r="M3950" s="16"/>
      <c r="N3950" s="16"/>
      <c r="O3950" s="12"/>
      <c r="P3950" s="12"/>
      <c r="Q3950" s="12"/>
      <c r="R3950" s="18" t="b">
        <v>0</v>
      </c>
      <c r="S3950" s="18" t="b">
        <v>0</v>
      </c>
      <c r="T3950" s="18" t="b">
        <v>0</v>
      </c>
      <c r="U3950" s="18" t="b">
        <v>0</v>
      </c>
    </row>
    <row r="3951" spans="1:21" ht="12.75">
      <c r="A3951" s="8"/>
      <c r="B3951" s="19"/>
      <c r="C3951" s="22"/>
      <c r="D3951" s="10"/>
      <c r="E3951" s="11"/>
      <c r="F3951" s="23"/>
      <c r="G3951" s="23"/>
      <c r="H3951" s="12"/>
      <c r="I3951" s="12"/>
      <c r="J3951" s="13"/>
      <c r="K3951" s="14"/>
      <c r="L3951" s="15"/>
      <c r="M3951" s="16"/>
      <c r="N3951" s="16"/>
      <c r="O3951" s="12"/>
      <c r="P3951" s="12"/>
      <c r="Q3951" s="12"/>
      <c r="R3951" s="18" t="b">
        <v>0</v>
      </c>
      <c r="S3951" s="18" t="b">
        <v>0</v>
      </c>
      <c r="T3951" s="18" t="b">
        <v>0</v>
      </c>
      <c r="U3951" s="18" t="b">
        <v>0</v>
      </c>
    </row>
    <row r="3952" spans="1:21" ht="12.75">
      <c r="A3952" s="8"/>
      <c r="B3952" s="19"/>
      <c r="C3952" s="22"/>
      <c r="D3952" s="10"/>
      <c r="E3952" s="11"/>
      <c r="F3952" s="23"/>
      <c r="G3952" s="23"/>
      <c r="H3952" s="12"/>
      <c r="I3952" s="12"/>
      <c r="J3952" s="13"/>
      <c r="K3952" s="14"/>
      <c r="L3952" s="15"/>
      <c r="M3952" s="16"/>
      <c r="N3952" s="16"/>
      <c r="O3952" s="12"/>
      <c r="P3952" s="12"/>
      <c r="Q3952" s="12"/>
      <c r="R3952" s="18" t="b">
        <v>0</v>
      </c>
      <c r="S3952" s="18" t="b">
        <v>0</v>
      </c>
      <c r="T3952" s="18" t="b">
        <v>0</v>
      </c>
      <c r="U3952" s="18" t="b">
        <v>0</v>
      </c>
    </row>
    <row r="3953" spans="1:21" ht="12.75">
      <c r="A3953" s="8"/>
      <c r="B3953" s="19"/>
      <c r="C3953" s="22"/>
      <c r="D3953" s="10"/>
      <c r="E3953" s="11"/>
      <c r="F3953" s="23"/>
      <c r="G3953" s="23"/>
      <c r="H3953" s="12"/>
      <c r="I3953" s="12"/>
      <c r="J3953" s="13"/>
      <c r="K3953" s="14"/>
      <c r="L3953" s="15"/>
      <c r="M3953" s="16"/>
      <c r="N3953" s="16"/>
      <c r="O3953" s="12"/>
      <c r="P3953" s="12"/>
      <c r="Q3953" s="12"/>
      <c r="R3953" s="18" t="b">
        <v>0</v>
      </c>
      <c r="S3953" s="18" t="b">
        <v>0</v>
      </c>
      <c r="T3953" s="18" t="b">
        <v>0</v>
      </c>
      <c r="U3953" s="18" t="b">
        <v>0</v>
      </c>
    </row>
    <row r="3954" spans="1:21" ht="12.75">
      <c r="A3954" s="8"/>
      <c r="B3954" s="19"/>
      <c r="C3954" s="22"/>
      <c r="D3954" s="10"/>
      <c r="E3954" s="11"/>
      <c r="F3954" s="23"/>
      <c r="G3954" s="23"/>
      <c r="H3954" s="12"/>
      <c r="I3954" s="12"/>
      <c r="J3954" s="13"/>
      <c r="K3954" s="14"/>
      <c r="L3954" s="15"/>
      <c r="M3954" s="16"/>
      <c r="N3954" s="16"/>
      <c r="O3954" s="12"/>
      <c r="P3954" s="12"/>
      <c r="Q3954" s="12"/>
      <c r="R3954" s="18" t="b">
        <v>0</v>
      </c>
      <c r="S3954" s="18" t="b">
        <v>0</v>
      </c>
      <c r="T3954" s="18" t="b">
        <v>0</v>
      </c>
      <c r="U3954" s="18" t="b">
        <v>0</v>
      </c>
    </row>
    <row r="3955" spans="1:21" ht="12.75">
      <c r="A3955" s="8"/>
      <c r="B3955" s="19"/>
      <c r="C3955" s="22"/>
      <c r="D3955" s="10"/>
      <c r="E3955" s="11"/>
      <c r="F3955" s="23"/>
      <c r="G3955" s="23"/>
      <c r="H3955" s="12"/>
      <c r="I3955" s="12"/>
      <c r="J3955" s="13"/>
      <c r="K3955" s="14"/>
      <c r="L3955" s="15"/>
      <c r="M3955" s="16"/>
      <c r="N3955" s="16"/>
      <c r="O3955" s="12"/>
      <c r="P3955" s="12"/>
      <c r="Q3955" s="12"/>
      <c r="R3955" s="18" t="b">
        <v>0</v>
      </c>
      <c r="S3955" s="18" t="b">
        <v>0</v>
      </c>
      <c r="T3955" s="18" t="b">
        <v>0</v>
      </c>
      <c r="U3955" s="18" t="b">
        <v>0</v>
      </c>
    </row>
    <row r="3956" spans="1:21" ht="12.75">
      <c r="A3956" s="8"/>
      <c r="B3956" s="19"/>
      <c r="C3956" s="22"/>
      <c r="D3956" s="10"/>
      <c r="E3956" s="11"/>
      <c r="F3956" s="23"/>
      <c r="G3956" s="23"/>
      <c r="H3956" s="12"/>
      <c r="I3956" s="12"/>
      <c r="J3956" s="13"/>
      <c r="K3956" s="14"/>
      <c r="L3956" s="15"/>
      <c r="M3956" s="16"/>
      <c r="N3956" s="16"/>
      <c r="O3956" s="12"/>
      <c r="P3956" s="12"/>
      <c r="Q3956" s="12"/>
      <c r="R3956" s="18" t="b">
        <v>0</v>
      </c>
      <c r="S3956" s="18" t="b">
        <v>0</v>
      </c>
      <c r="T3956" s="18" t="b">
        <v>0</v>
      </c>
      <c r="U3956" s="18" t="b">
        <v>0</v>
      </c>
    </row>
    <row r="3957" spans="1:21" ht="12.75">
      <c r="A3957" s="8"/>
      <c r="B3957" s="19"/>
      <c r="C3957" s="22"/>
      <c r="D3957" s="10"/>
      <c r="E3957" s="11"/>
      <c r="F3957" s="23"/>
      <c r="G3957" s="23"/>
      <c r="H3957" s="12"/>
      <c r="I3957" s="12"/>
      <c r="J3957" s="13"/>
      <c r="K3957" s="14"/>
      <c r="L3957" s="15"/>
      <c r="M3957" s="16"/>
      <c r="N3957" s="16"/>
      <c r="O3957" s="12"/>
      <c r="P3957" s="12"/>
      <c r="Q3957" s="12"/>
      <c r="R3957" s="18" t="b">
        <v>0</v>
      </c>
      <c r="S3957" s="18" t="b">
        <v>0</v>
      </c>
      <c r="T3957" s="18" t="b">
        <v>0</v>
      </c>
      <c r="U3957" s="18" t="b">
        <v>0</v>
      </c>
    </row>
    <row r="3958" spans="1:21" ht="12.75">
      <c r="A3958" s="8"/>
      <c r="B3958" s="19"/>
      <c r="C3958" s="22"/>
      <c r="D3958" s="10"/>
      <c r="E3958" s="11"/>
      <c r="F3958" s="23"/>
      <c r="G3958" s="23"/>
      <c r="H3958" s="12"/>
      <c r="I3958" s="12"/>
      <c r="J3958" s="13"/>
      <c r="K3958" s="14"/>
      <c r="L3958" s="15"/>
      <c r="M3958" s="16"/>
      <c r="N3958" s="16"/>
      <c r="O3958" s="12"/>
      <c r="P3958" s="12"/>
      <c r="Q3958" s="12"/>
      <c r="R3958" s="18" t="b">
        <v>0</v>
      </c>
      <c r="S3958" s="18" t="b">
        <v>0</v>
      </c>
      <c r="T3958" s="18" t="b">
        <v>0</v>
      </c>
      <c r="U3958" s="18" t="b">
        <v>0</v>
      </c>
    </row>
    <row r="3959" spans="1:21" ht="12.75">
      <c r="A3959" s="8"/>
      <c r="B3959" s="19"/>
      <c r="C3959" s="22"/>
      <c r="D3959" s="10"/>
      <c r="E3959" s="11"/>
      <c r="F3959" s="23"/>
      <c r="G3959" s="23"/>
      <c r="H3959" s="12"/>
      <c r="I3959" s="12"/>
      <c r="J3959" s="13"/>
      <c r="K3959" s="14"/>
      <c r="L3959" s="15"/>
      <c r="M3959" s="16"/>
      <c r="N3959" s="16"/>
      <c r="O3959" s="12"/>
      <c r="P3959" s="12"/>
      <c r="Q3959" s="12"/>
      <c r="R3959" s="18" t="b">
        <v>0</v>
      </c>
      <c r="S3959" s="18" t="b">
        <v>0</v>
      </c>
      <c r="T3959" s="18" t="b">
        <v>0</v>
      </c>
      <c r="U3959" s="18" t="b">
        <v>0</v>
      </c>
    </row>
    <row r="3960" spans="1:21" ht="12.75">
      <c r="A3960" s="8"/>
      <c r="B3960" s="19"/>
      <c r="C3960" s="22"/>
      <c r="D3960" s="10"/>
      <c r="E3960" s="11"/>
      <c r="F3960" s="23"/>
      <c r="G3960" s="23"/>
      <c r="H3960" s="12"/>
      <c r="I3960" s="12"/>
      <c r="J3960" s="13"/>
      <c r="K3960" s="14"/>
      <c r="L3960" s="15"/>
      <c r="M3960" s="16"/>
      <c r="N3960" s="16"/>
      <c r="O3960" s="12"/>
      <c r="P3960" s="12"/>
      <c r="Q3960" s="12"/>
      <c r="R3960" s="18" t="b">
        <v>0</v>
      </c>
      <c r="S3960" s="18" t="b">
        <v>0</v>
      </c>
      <c r="T3960" s="18" t="b">
        <v>0</v>
      </c>
      <c r="U3960" s="18" t="b">
        <v>0</v>
      </c>
    </row>
    <row r="3961" spans="1:21" ht="12.75">
      <c r="A3961" s="8"/>
      <c r="B3961" s="19"/>
      <c r="C3961" s="22"/>
      <c r="D3961" s="10"/>
      <c r="E3961" s="11"/>
      <c r="F3961" s="23"/>
      <c r="G3961" s="23"/>
      <c r="H3961" s="12"/>
      <c r="I3961" s="12"/>
      <c r="J3961" s="13"/>
      <c r="K3961" s="14"/>
      <c r="L3961" s="15"/>
      <c r="M3961" s="16"/>
      <c r="N3961" s="16"/>
      <c r="O3961" s="12"/>
      <c r="P3961" s="12"/>
      <c r="Q3961" s="12"/>
      <c r="R3961" s="18" t="b">
        <v>0</v>
      </c>
      <c r="S3961" s="18" t="b">
        <v>0</v>
      </c>
      <c r="T3961" s="18" t="b">
        <v>0</v>
      </c>
      <c r="U3961" s="18" t="b">
        <v>0</v>
      </c>
    </row>
    <row r="3962" spans="1:21" ht="12.75">
      <c r="A3962" s="8"/>
      <c r="B3962" s="19"/>
      <c r="C3962" s="22"/>
      <c r="D3962" s="10"/>
      <c r="E3962" s="11"/>
      <c r="F3962" s="23"/>
      <c r="G3962" s="23"/>
      <c r="H3962" s="12"/>
      <c r="I3962" s="12"/>
      <c r="J3962" s="13"/>
      <c r="K3962" s="14"/>
      <c r="L3962" s="15"/>
      <c r="M3962" s="16"/>
      <c r="N3962" s="16"/>
      <c r="O3962" s="12"/>
      <c r="P3962" s="12"/>
      <c r="Q3962" s="12"/>
      <c r="R3962" s="18" t="b">
        <v>0</v>
      </c>
      <c r="S3962" s="18" t="b">
        <v>0</v>
      </c>
      <c r="T3962" s="18" t="b">
        <v>0</v>
      </c>
      <c r="U3962" s="18" t="b">
        <v>0</v>
      </c>
    </row>
    <row r="3963" spans="1:21" ht="12.75">
      <c r="A3963" s="8"/>
      <c r="B3963" s="19"/>
      <c r="C3963" s="22"/>
      <c r="D3963" s="10"/>
      <c r="E3963" s="11"/>
      <c r="F3963" s="23"/>
      <c r="G3963" s="23"/>
      <c r="H3963" s="12"/>
      <c r="I3963" s="12"/>
      <c r="J3963" s="13"/>
      <c r="K3963" s="14"/>
      <c r="L3963" s="15"/>
      <c r="M3963" s="16"/>
      <c r="N3963" s="16"/>
      <c r="O3963" s="12"/>
      <c r="P3963" s="12"/>
      <c r="Q3963" s="12"/>
      <c r="R3963" s="18" t="b">
        <v>0</v>
      </c>
      <c r="S3963" s="18" t="b">
        <v>0</v>
      </c>
      <c r="T3963" s="18" t="b">
        <v>0</v>
      </c>
      <c r="U3963" s="18" t="b">
        <v>0</v>
      </c>
    </row>
    <row r="3964" spans="1:21" ht="12.75">
      <c r="A3964" s="8"/>
      <c r="B3964" s="19"/>
      <c r="C3964" s="22"/>
      <c r="D3964" s="10"/>
      <c r="E3964" s="11"/>
      <c r="F3964" s="23"/>
      <c r="G3964" s="23"/>
      <c r="H3964" s="12"/>
      <c r="I3964" s="12"/>
      <c r="J3964" s="13"/>
      <c r="K3964" s="14"/>
      <c r="L3964" s="15"/>
      <c r="M3964" s="16"/>
      <c r="N3964" s="16"/>
      <c r="O3964" s="12"/>
      <c r="P3964" s="12"/>
      <c r="Q3964" s="12"/>
      <c r="R3964" s="18" t="b">
        <v>0</v>
      </c>
      <c r="S3964" s="18" t="b">
        <v>0</v>
      </c>
      <c r="T3964" s="18" t="b">
        <v>0</v>
      </c>
      <c r="U3964" s="18" t="b">
        <v>0</v>
      </c>
    </row>
    <row r="3965" spans="1:21" ht="12.75">
      <c r="A3965" s="8"/>
      <c r="B3965" s="19"/>
      <c r="C3965" s="22"/>
      <c r="D3965" s="10"/>
      <c r="E3965" s="11"/>
      <c r="F3965" s="23"/>
      <c r="G3965" s="23"/>
      <c r="H3965" s="12"/>
      <c r="I3965" s="12"/>
      <c r="J3965" s="13"/>
      <c r="K3965" s="14"/>
      <c r="L3965" s="15"/>
      <c r="M3965" s="16"/>
      <c r="N3965" s="16"/>
      <c r="O3965" s="12"/>
      <c r="P3965" s="12"/>
      <c r="Q3965" s="12"/>
      <c r="R3965" s="18" t="b">
        <v>0</v>
      </c>
      <c r="S3965" s="18" t="b">
        <v>0</v>
      </c>
      <c r="T3965" s="18" t="b">
        <v>0</v>
      </c>
      <c r="U3965" s="18" t="b">
        <v>0</v>
      </c>
    </row>
    <row r="3966" spans="1:21" ht="12.75">
      <c r="A3966" s="8"/>
      <c r="B3966" s="19"/>
      <c r="C3966" s="22"/>
      <c r="D3966" s="10"/>
      <c r="E3966" s="11"/>
      <c r="F3966" s="23"/>
      <c r="G3966" s="23"/>
      <c r="H3966" s="12"/>
      <c r="I3966" s="12"/>
      <c r="J3966" s="13"/>
      <c r="K3966" s="14"/>
      <c r="L3966" s="15"/>
      <c r="M3966" s="16"/>
      <c r="N3966" s="16"/>
      <c r="O3966" s="12"/>
      <c r="P3966" s="12"/>
      <c r="Q3966" s="12"/>
      <c r="R3966" s="18" t="b">
        <v>0</v>
      </c>
      <c r="S3966" s="18" t="b">
        <v>0</v>
      </c>
      <c r="T3966" s="18" t="b">
        <v>0</v>
      </c>
      <c r="U3966" s="18" t="b">
        <v>0</v>
      </c>
    </row>
    <row r="3967" spans="1:21" ht="12.75">
      <c r="A3967" s="8"/>
      <c r="B3967" s="19"/>
      <c r="C3967" s="22"/>
      <c r="D3967" s="10"/>
      <c r="E3967" s="11"/>
      <c r="F3967" s="23"/>
      <c r="G3967" s="23"/>
      <c r="H3967" s="12"/>
      <c r="I3967" s="12"/>
      <c r="J3967" s="13"/>
      <c r="K3967" s="14"/>
      <c r="L3967" s="15"/>
      <c r="M3967" s="16"/>
      <c r="N3967" s="16"/>
      <c r="O3967" s="12"/>
      <c r="P3967" s="12"/>
      <c r="Q3967" s="12"/>
      <c r="R3967" s="18" t="b">
        <v>0</v>
      </c>
      <c r="S3967" s="18" t="b">
        <v>0</v>
      </c>
      <c r="T3967" s="18" t="b">
        <v>0</v>
      </c>
      <c r="U3967" s="18" t="b">
        <v>0</v>
      </c>
    </row>
    <row r="3968" spans="1:21" ht="12.75">
      <c r="A3968" s="8"/>
      <c r="B3968" s="19"/>
      <c r="C3968" s="22"/>
      <c r="D3968" s="10"/>
      <c r="E3968" s="11"/>
      <c r="F3968" s="23"/>
      <c r="G3968" s="23"/>
      <c r="H3968" s="12"/>
      <c r="I3968" s="12"/>
      <c r="J3968" s="13"/>
      <c r="K3968" s="14"/>
      <c r="L3968" s="15"/>
      <c r="M3968" s="16"/>
      <c r="N3968" s="16"/>
      <c r="O3968" s="12"/>
      <c r="P3968" s="12"/>
      <c r="Q3968" s="12"/>
      <c r="R3968" s="18" t="b">
        <v>0</v>
      </c>
      <c r="S3968" s="18" t="b">
        <v>0</v>
      </c>
      <c r="T3968" s="18" t="b">
        <v>0</v>
      </c>
      <c r="U3968" s="18" t="b">
        <v>0</v>
      </c>
    </row>
    <row r="3969" spans="1:21" ht="12.75">
      <c r="A3969" s="8"/>
      <c r="B3969" s="19"/>
      <c r="C3969" s="22"/>
      <c r="D3969" s="10"/>
      <c r="E3969" s="11"/>
      <c r="F3969" s="23"/>
      <c r="G3969" s="23"/>
      <c r="H3969" s="12"/>
      <c r="I3969" s="12"/>
      <c r="J3969" s="13"/>
      <c r="K3969" s="14"/>
      <c r="L3969" s="15"/>
      <c r="M3969" s="16"/>
      <c r="N3969" s="16"/>
      <c r="O3969" s="12"/>
      <c r="P3969" s="12"/>
      <c r="Q3969" s="12"/>
      <c r="R3969" s="18" t="b">
        <v>0</v>
      </c>
      <c r="S3969" s="18" t="b">
        <v>0</v>
      </c>
      <c r="T3969" s="18" t="b">
        <v>0</v>
      </c>
      <c r="U3969" s="18" t="b">
        <v>0</v>
      </c>
    </row>
    <row r="3970" spans="1:21" ht="12.75">
      <c r="A3970" s="8"/>
      <c r="B3970" s="19"/>
      <c r="C3970" s="22"/>
      <c r="D3970" s="10"/>
      <c r="E3970" s="11"/>
      <c r="F3970" s="23"/>
      <c r="G3970" s="23"/>
      <c r="H3970" s="12"/>
      <c r="I3970" s="12"/>
      <c r="J3970" s="13"/>
      <c r="K3970" s="14"/>
      <c r="L3970" s="15"/>
      <c r="M3970" s="16"/>
      <c r="N3970" s="16"/>
      <c r="O3970" s="12"/>
      <c r="P3970" s="12"/>
      <c r="Q3970" s="12"/>
      <c r="R3970" s="18" t="b">
        <v>0</v>
      </c>
      <c r="S3970" s="18" t="b">
        <v>0</v>
      </c>
      <c r="T3970" s="18" t="b">
        <v>0</v>
      </c>
      <c r="U3970" s="18" t="b">
        <v>0</v>
      </c>
    </row>
    <row r="3971" spans="1:21" ht="12.75">
      <c r="A3971" s="8"/>
      <c r="B3971" s="19"/>
      <c r="C3971" s="22"/>
      <c r="D3971" s="10"/>
      <c r="E3971" s="11"/>
      <c r="F3971" s="23"/>
      <c r="G3971" s="23"/>
      <c r="H3971" s="12"/>
      <c r="I3971" s="12"/>
      <c r="J3971" s="13"/>
      <c r="K3971" s="14"/>
      <c r="L3971" s="15"/>
      <c r="M3971" s="16"/>
      <c r="N3971" s="16"/>
      <c r="O3971" s="12"/>
      <c r="P3971" s="12"/>
      <c r="Q3971" s="12"/>
      <c r="R3971" s="18" t="b">
        <v>0</v>
      </c>
      <c r="S3971" s="18" t="b">
        <v>0</v>
      </c>
      <c r="T3971" s="18" t="b">
        <v>0</v>
      </c>
      <c r="U3971" s="18" t="b">
        <v>0</v>
      </c>
    </row>
    <row r="3972" spans="1:21" ht="12.75">
      <c r="A3972" s="8"/>
      <c r="B3972" s="19"/>
      <c r="C3972" s="22"/>
      <c r="D3972" s="10"/>
      <c r="E3972" s="11"/>
      <c r="F3972" s="23"/>
      <c r="G3972" s="23"/>
      <c r="H3972" s="12"/>
      <c r="I3972" s="12"/>
      <c r="J3972" s="13"/>
      <c r="K3972" s="14"/>
      <c r="L3972" s="15"/>
      <c r="M3972" s="16"/>
      <c r="N3972" s="16"/>
      <c r="O3972" s="12"/>
      <c r="P3972" s="12"/>
      <c r="Q3972" s="12"/>
      <c r="R3972" s="18" t="b">
        <v>0</v>
      </c>
      <c r="S3972" s="18" t="b">
        <v>0</v>
      </c>
      <c r="T3972" s="18" t="b">
        <v>0</v>
      </c>
      <c r="U3972" s="18" t="b">
        <v>0</v>
      </c>
    </row>
    <row r="3973" spans="1:21" ht="12.75">
      <c r="A3973" s="8"/>
      <c r="B3973" s="19"/>
      <c r="C3973" s="22"/>
      <c r="D3973" s="10"/>
      <c r="E3973" s="11"/>
      <c r="F3973" s="23"/>
      <c r="G3973" s="23"/>
      <c r="H3973" s="12"/>
      <c r="I3973" s="12"/>
      <c r="J3973" s="13"/>
      <c r="K3973" s="14"/>
      <c r="L3973" s="15"/>
      <c r="M3973" s="16"/>
      <c r="N3973" s="16"/>
      <c r="O3973" s="12"/>
      <c r="P3973" s="12"/>
      <c r="Q3973" s="12"/>
      <c r="R3973" s="18" t="b">
        <v>0</v>
      </c>
      <c r="S3973" s="18" t="b">
        <v>0</v>
      </c>
      <c r="T3973" s="18" t="b">
        <v>0</v>
      </c>
      <c r="U3973" s="18" t="b">
        <v>0</v>
      </c>
    </row>
    <row r="3974" spans="1:21" ht="12.75">
      <c r="A3974" s="8"/>
      <c r="B3974" s="19"/>
      <c r="C3974" s="22"/>
      <c r="D3974" s="10"/>
      <c r="E3974" s="11"/>
      <c r="F3974" s="23"/>
      <c r="G3974" s="23"/>
      <c r="H3974" s="12"/>
      <c r="I3974" s="12"/>
      <c r="J3974" s="13"/>
      <c r="K3974" s="14"/>
      <c r="L3974" s="15"/>
      <c r="M3974" s="16"/>
      <c r="N3974" s="16"/>
      <c r="O3974" s="12"/>
      <c r="P3974" s="12"/>
      <c r="Q3974" s="12"/>
      <c r="R3974" s="18" t="b">
        <v>0</v>
      </c>
      <c r="S3974" s="18" t="b">
        <v>0</v>
      </c>
      <c r="T3974" s="18" t="b">
        <v>0</v>
      </c>
      <c r="U3974" s="18" t="b">
        <v>0</v>
      </c>
    </row>
    <row r="3975" spans="1:21" ht="12.75">
      <c r="A3975" s="8"/>
      <c r="B3975" s="19"/>
      <c r="C3975" s="22"/>
      <c r="D3975" s="10"/>
      <c r="E3975" s="11"/>
      <c r="F3975" s="23"/>
      <c r="G3975" s="23"/>
      <c r="H3975" s="12"/>
      <c r="I3975" s="12"/>
      <c r="J3975" s="13"/>
      <c r="K3975" s="14"/>
      <c r="L3975" s="15"/>
      <c r="M3975" s="16"/>
      <c r="N3975" s="16"/>
      <c r="O3975" s="12"/>
      <c r="P3975" s="12"/>
      <c r="Q3975" s="12"/>
      <c r="R3975" s="18" t="b">
        <v>0</v>
      </c>
      <c r="S3975" s="18" t="b">
        <v>0</v>
      </c>
      <c r="T3975" s="18" t="b">
        <v>0</v>
      </c>
      <c r="U3975" s="18" t="b">
        <v>0</v>
      </c>
    </row>
    <row r="3976" spans="1:21" ht="12.75">
      <c r="A3976" s="8" t="e">
        <f ca="1">IF(K3976="Yes",_xludf.IMAGE("https://i.imgur.com/fKx8ugK.png",3),IF(K3976="Not found",_xludf.IMAGE("https://i.imgur.com/NnPyonJ.png",3),IF(K3976="",_xludf.IMAGE("https://i.imgur.com/x4IXK6M.png",3))))</f>
        <v>#NAME?</v>
      </c>
      <c r="B3976" s="19"/>
      <c r="C3976" s="22"/>
      <c r="D3976" s="10"/>
      <c r="E3976" s="11"/>
      <c r="F3976" s="23"/>
      <c r="G3976" s="23"/>
      <c r="H3976" s="12"/>
      <c r="I3976" s="12"/>
      <c r="J3976" s="13"/>
      <c r="K3976" s="14" t="s">
        <v>25</v>
      </c>
      <c r="L3976" s="15" t="s">
        <v>3409</v>
      </c>
      <c r="M3976" s="16"/>
      <c r="N3976" s="16"/>
      <c r="O3976" s="12">
        <v>2400</v>
      </c>
      <c r="P3976" s="12">
        <v>700</v>
      </c>
      <c r="Q3976" s="21" t="s">
        <v>52</v>
      </c>
      <c r="R3976" s="18" t="b">
        <v>1</v>
      </c>
      <c r="S3976" s="18" t="b">
        <v>0</v>
      </c>
      <c r="T3976" s="18" t="b">
        <v>0</v>
      </c>
      <c r="U3976" s="18" t="b">
        <v>0</v>
      </c>
    </row>
    <row r="3977" spans="1:21" ht="12.75">
      <c r="A3977" s="8"/>
      <c r="B3977" s="19"/>
      <c r="C3977" s="22"/>
      <c r="D3977" s="10"/>
      <c r="E3977" s="11"/>
      <c r="F3977" s="23"/>
      <c r="G3977" s="23"/>
      <c r="H3977" s="12"/>
      <c r="I3977" s="12"/>
      <c r="J3977" s="13"/>
      <c r="K3977" s="14"/>
      <c r="L3977" s="15"/>
      <c r="M3977" s="16"/>
      <c r="N3977" s="16"/>
      <c r="O3977" s="12"/>
      <c r="P3977" s="12"/>
      <c r="Q3977" s="12"/>
      <c r="R3977" s="18" t="b">
        <v>0</v>
      </c>
      <c r="S3977" s="18" t="b">
        <v>0</v>
      </c>
      <c r="T3977" s="18" t="b">
        <v>0</v>
      </c>
      <c r="U3977" s="18" t="b">
        <v>0</v>
      </c>
    </row>
    <row r="3978" spans="1:21" ht="12.75">
      <c r="A3978" s="8"/>
      <c r="B3978" s="19"/>
      <c r="C3978" s="22"/>
      <c r="D3978" s="10"/>
      <c r="E3978" s="11"/>
      <c r="F3978" s="23"/>
      <c r="G3978" s="23"/>
      <c r="H3978" s="12"/>
      <c r="I3978" s="12"/>
      <c r="J3978" s="13"/>
      <c r="K3978" s="14"/>
      <c r="L3978" s="15"/>
      <c r="M3978" s="16"/>
      <c r="N3978" s="16"/>
      <c r="O3978" s="12"/>
      <c r="P3978" s="12"/>
      <c r="Q3978" s="12"/>
      <c r="R3978" s="18" t="b">
        <v>0</v>
      </c>
      <c r="S3978" s="18" t="b">
        <v>0</v>
      </c>
      <c r="T3978" s="18" t="b">
        <v>0</v>
      </c>
      <c r="U3978" s="18" t="b">
        <v>0</v>
      </c>
    </row>
    <row r="3979" spans="1:21" ht="12.75">
      <c r="A3979" s="8"/>
      <c r="B3979" s="19"/>
      <c r="C3979" s="22"/>
      <c r="D3979" s="10"/>
      <c r="E3979" s="11"/>
      <c r="F3979" s="23"/>
      <c r="G3979" s="23"/>
      <c r="H3979" s="12"/>
      <c r="I3979" s="12"/>
      <c r="J3979" s="13"/>
      <c r="K3979" s="14"/>
      <c r="L3979" s="15"/>
      <c r="M3979" s="16"/>
      <c r="N3979" s="16"/>
      <c r="O3979" s="12"/>
      <c r="P3979" s="12"/>
      <c r="Q3979" s="12"/>
      <c r="R3979" s="18" t="b">
        <v>0</v>
      </c>
      <c r="S3979" s="18" t="b">
        <v>0</v>
      </c>
      <c r="T3979" s="18" t="b">
        <v>0</v>
      </c>
      <c r="U3979" s="18" t="b">
        <v>0</v>
      </c>
    </row>
    <row r="3980" spans="1:21" ht="12.75">
      <c r="A3980" s="8"/>
      <c r="B3980" s="19"/>
      <c r="C3980" s="22"/>
      <c r="D3980" s="10"/>
      <c r="E3980" s="11"/>
      <c r="F3980" s="23"/>
      <c r="G3980" s="23"/>
      <c r="H3980" s="12"/>
      <c r="I3980" s="12"/>
      <c r="J3980" s="13"/>
      <c r="K3980" s="14"/>
      <c r="L3980" s="15"/>
      <c r="M3980" s="16"/>
      <c r="N3980" s="16"/>
      <c r="O3980" s="12"/>
      <c r="P3980" s="12"/>
      <c r="Q3980" s="12"/>
      <c r="R3980" s="18" t="b">
        <v>0</v>
      </c>
      <c r="S3980" s="18" t="b">
        <v>0</v>
      </c>
      <c r="T3980" s="18" t="b">
        <v>0</v>
      </c>
      <c r="U3980" s="18" t="b">
        <v>0</v>
      </c>
    </row>
    <row r="3981" spans="1:21" ht="12.75">
      <c r="A3981" s="8"/>
      <c r="B3981" s="19"/>
      <c r="C3981" s="22"/>
      <c r="D3981" s="10"/>
      <c r="E3981" s="11"/>
      <c r="F3981" s="23"/>
      <c r="G3981" s="23"/>
      <c r="H3981" s="12"/>
      <c r="I3981" s="12"/>
      <c r="J3981" s="13"/>
      <c r="K3981" s="14"/>
      <c r="L3981" s="15"/>
      <c r="M3981" s="16"/>
      <c r="N3981" s="16"/>
      <c r="O3981" s="12"/>
      <c r="P3981" s="12"/>
      <c r="Q3981" s="12"/>
      <c r="R3981" s="18" t="b">
        <v>0</v>
      </c>
      <c r="S3981" s="18" t="b">
        <v>0</v>
      </c>
      <c r="T3981" s="18" t="b">
        <v>0</v>
      </c>
      <c r="U3981" s="18" t="b">
        <v>0</v>
      </c>
    </row>
    <row r="3982" spans="1:21" ht="12.75">
      <c r="A3982" s="8"/>
      <c r="B3982" s="19"/>
      <c r="C3982" s="22"/>
      <c r="D3982" s="10"/>
      <c r="E3982" s="11"/>
      <c r="F3982" s="23"/>
      <c r="G3982" s="23"/>
      <c r="H3982" s="12"/>
      <c r="I3982" s="12"/>
      <c r="J3982" s="13"/>
      <c r="K3982" s="14"/>
      <c r="L3982" s="15"/>
      <c r="M3982" s="16"/>
      <c r="N3982" s="16"/>
      <c r="O3982" s="12"/>
      <c r="P3982" s="12"/>
      <c r="Q3982" s="12"/>
      <c r="R3982" s="18" t="b">
        <v>0</v>
      </c>
      <c r="S3982" s="18" t="b">
        <v>0</v>
      </c>
      <c r="T3982" s="18" t="b">
        <v>0</v>
      </c>
      <c r="U3982" s="18" t="b">
        <v>0</v>
      </c>
    </row>
    <row r="3983" spans="1:21" ht="12.75">
      <c r="A3983" s="8"/>
      <c r="B3983" s="19"/>
      <c r="C3983" s="22"/>
      <c r="D3983" s="10"/>
      <c r="E3983" s="11"/>
      <c r="F3983" s="23"/>
      <c r="G3983" s="23"/>
      <c r="H3983" s="12"/>
      <c r="I3983" s="12"/>
      <c r="J3983" s="13"/>
      <c r="K3983" s="14"/>
      <c r="L3983" s="15"/>
      <c r="M3983" s="16"/>
      <c r="N3983" s="16"/>
      <c r="O3983" s="12"/>
      <c r="P3983" s="12"/>
      <c r="Q3983" s="12"/>
      <c r="R3983" s="18" t="b">
        <v>0</v>
      </c>
      <c r="S3983" s="18" t="b">
        <v>0</v>
      </c>
      <c r="T3983" s="18" t="b">
        <v>0</v>
      </c>
      <c r="U3983" s="18" t="b">
        <v>0</v>
      </c>
    </row>
    <row r="3984" spans="1:21" ht="12.75">
      <c r="A3984" s="8"/>
      <c r="B3984" s="19"/>
      <c r="C3984" s="22"/>
      <c r="D3984" s="10"/>
      <c r="E3984" s="11"/>
      <c r="F3984" s="23"/>
      <c r="G3984" s="23"/>
      <c r="H3984" s="12"/>
      <c r="I3984" s="12"/>
      <c r="J3984" s="13"/>
      <c r="K3984" s="14"/>
      <c r="L3984" s="15"/>
      <c r="M3984" s="16"/>
      <c r="N3984" s="16"/>
      <c r="O3984" s="12"/>
      <c r="P3984" s="12"/>
      <c r="Q3984" s="12"/>
      <c r="R3984" s="18" t="b">
        <v>0</v>
      </c>
      <c r="S3984" s="18" t="b">
        <v>0</v>
      </c>
      <c r="T3984" s="18" t="b">
        <v>0</v>
      </c>
      <c r="U3984" s="18" t="b">
        <v>0</v>
      </c>
    </row>
    <row r="3985" spans="1:21" ht="12.75">
      <c r="A3985" s="8"/>
      <c r="B3985" s="19"/>
      <c r="C3985" s="22"/>
      <c r="D3985" s="10"/>
      <c r="E3985" s="11"/>
      <c r="F3985" s="23"/>
      <c r="G3985" s="23"/>
      <c r="H3985" s="12"/>
      <c r="I3985" s="12"/>
      <c r="J3985" s="13"/>
      <c r="K3985" s="14"/>
      <c r="L3985" s="15"/>
      <c r="M3985" s="16"/>
      <c r="N3985" s="16"/>
      <c r="O3985" s="12"/>
      <c r="P3985" s="12"/>
      <c r="Q3985" s="12"/>
      <c r="R3985" s="18" t="b">
        <v>0</v>
      </c>
      <c r="S3985" s="18" t="b">
        <v>0</v>
      </c>
      <c r="T3985" s="18" t="b">
        <v>0</v>
      </c>
      <c r="U3985" s="18" t="b">
        <v>0</v>
      </c>
    </row>
  </sheetData>
  <customSheetViews>
    <customSheetView guid="{46A1835A-E658-47B8-A951-AB3E5C923452}" filter="1" showAutoFilter="1">
      <pageMargins left="0.7" right="0.7" top="0.75" bottom="0.75" header="0.3" footer="0.3"/>
      <autoFilter ref="A1:R662" xr:uid="{BAFD3C0C-70E6-4F34-8DBF-6ACB4D2F7698}"/>
    </customSheetView>
    <customSheetView guid="{D602963C-AD66-4926-A793-E08871C2565B}" filter="1" showAutoFilter="1">
      <pageMargins left="0.7" right="0.7" top="0.75" bottom="0.75" header="0.3" footer="0.3"/>
      <autoFilter ref="A1:R662" xr:uid="{92FF1964-953D-4401-9852-3651B817A9E5}"/>
    </customSheetView>
    <customSheetView guid="{A7908AEC-260A-4EBB-897A-372013B2F314}" filter="1" showAutoFilter="1">
      <pageMargins left="0.7" right="0.7" top="0.75" bottom="0.75" header="0.3" footer="0.3"/>
      <autoFilter ref="A1:T2975" xr:uid="{D651388A-A957-493C-BE2E-98EC7D45C5C1}">
        <filterColumn colId="6">
          <filters>
            <filter val="AWAN"/>
            <filter val="Balenciaga"/>
            <filter val="Balmain"/>
            <filter val="Barbour"/>
            <filter val="Baum Und Pferdgarten"/>
            <filter val="Billie &amp; me"/>
            <filter val="by Malene Birger"/>
            <filter val="byTiMo"/>
            <filter val="Calvin Klein"/>
            <filter val="Camilla Pihl"/>
            <filter val="Cardsome"/>
            <filter val="Carin Wester"/>
            <filter val="Cathrine Hammel"/>
            <filter val="Céline"/>
            <filter val="Chanel"/>
            <filter val="Chloé"/>
            <filter val="Christopher Kane"/>
            <filter val="Color Vision"/>
            <filter val="Creative Collective"/>
            <filter val="Dale of Norway"/>
            <filter val="Day Birger"/>
            <filter val="Devotion Twins"/>
            <filter val="Diana Orving"/>
            <filter val="Diane von Furstenberg"/>
            <filter val="Dolce &amp; Gabbana"/>
            <filter val="Dondup"/>
            <filter val="Ella&amp;il"/>
            <filter val="Envelope"/>
            <filter val="ENVELOPE1976"/>
            <filter val="Faithful the brand"/>
            <filter val="Five Units"/>
            <filter val="Fleischer Couture"/>
            <filter val="Forte Forte"/>
            <filter val="Ganni"/>
            <filter val="Ghospell"/>
            <filter val="Givenchy"/>
            <filter val="Gucci"/>
            <filter val="H&amp;M"/>
            <filter val="H20Fagerholt"/>
            <filter val="Hekne"/>
            <filter val="Helmut Lang"/>
            <filter val="Hofmann Copenhagen"/>
            <filter val="Holzweiler"/>
            <filter val="Houdini"/>
            <filter val="HunkyDory"/>
            <filter val="Høst &amp; Vår"/>
            <filter val="IBEN"/>
            <filter val="Ida Sjöstedt"/>
            <filter val="ILAG"/>
            <filter val="InWear"/>
            <filter val="IRO"/>
            <filter val="Karen By Simonsen"/>
            <filter val="Maud"/>
            <filter val="Rech Sport"/>
            <filter val="Six Ámes"/>
            <filter val="Soyaaulait"/>
            <filter val="Twentyfour"/>
          </filters>
        </filterColumn>
        <filterColumn colId="8">
          <filters blank="1">
            <filter val="OK to sell and FJONG get 100% of the earnings"/>
            <filter val="TRUE"/>
          </filters>
        </filterColumn>
        <filterColumn colId="17">
          <filters>
            <filter val="FALSE"/>
          </filters>
        </filterColumn>
        <filterColumn colId="18">
          <filters>
            <filter val="TRUE"/>
          </filters>
        </filterColumn>
        <filterColumn colId="19">
          <filters>
            <filter val="TRUE"/>
          </filters>
        </filterColumn>
      </autoFilter>
    </customSheetView>
    <customSheetView guid="{226A896B-008F-4277-8C34-A591500777C3}" filter="1" showAutoFilter="1">
      <pageMargins left="0.7" right="0.7" top="0.75" bottom="0.75" header="0.3" footer="0.3"/>
      <autoFilter ref="A1:R975" xr:uid="{3FF4C94A-9E54-4553-B619-D04CA7861FDB}"/>
    </customSheetView>
    <customSheetView guid="{0FDC851D-8912-4AE7-8F5E-9E4208556BE8}" filter="1" showAutoFilter="1">
      <pageMargins left="0.7" right="0.7" top="0.75" bottom="0.75" header="0.3" footer="0.3"/>
      <autoFilter ref="A1:R662" xr:uid="{5C28B934-CE2F-4F91-B624-9AA4B40B1DD3}"/>
    </customSheetView>
    <customSheetView guid="{EEBC7114-4EEA-4C9E-9CFD-A610CFF4EAFF}" filter="1" showAutoFilter="1">
      <pageMargins left="0.7" right="0.7" top="0.75" bottom="0.75" header="0.3" footer="0.3"/>
      <autoFilter ref="A1:R205" xr:uid="{03EF4594-211F-458F-A780-698F4D7B0D23}"/>
    </customSheetView>
    <customSheetView guid="{620483F5-C180-46B3-8CF6-EFCC0D505BD8}" filter="1" showAutoFilter="1">
      <pageMargins left="0.7" right="0.7" top="0.75" bottom="0.75" header="0.3" footer="0.3"/>
      <autoFilter ref="A1:R662" xr:uid="{CEB8EBFA-0661-4FA5-AB0C-C7FAAA6A5D74}"/>
    </customSheetView>
    <customSheetView guid="{64A70697-EAB3-4B98-9469-0A712F5F5CA4}" filter="1" showAutoFilter="1">
      <pageMargins left="0.7" right="0.7" top="0.75" bottom="0.75" header="0.3" footer="0.3"/>
      <autoFilter ref="A1:R662" xr:uid="{18FFF94E-F6AD-4396-81C0-7CC271ACD5B7}">
        <filterColumn colId="17">
          <filters>
            <filter val="FALSE"/>
          </filters>
        </filterColumn>
      </autoFilter>
    </customSheetView>
    <customSheetView guid="{7A7183E3-2C89-44CD-B527-D0C82291BA79}" filter="1" showAutoFilter="1">
      <pageMargins left="0.7" right="0.7" top="0.75" bottom="0.75" header="0.3" footer="0.3"/>
      <autoFilter ref="N471" xr:uid="{DE9C25DE-3F3E-493F-B021-B70D95E71001}"/>
    </customSheetView>
    <customSheetView guid="{CFD8A37D-46B8-4461-A036-5D1785C15F09}" filter="1" showAutoFilter="1">
      <pageMargins left="0.7" right="0.7" top="0.75" bottom="0.75" header="0.3" footer="0.3"/>
      <autoFilter ref="A1:R662" xr:uid="{D8CB5B9F-1FFD-4AA8-B3AF-276F19E6CEC1}"/>
    </customSheetView>
    <customSheetView guid="{CE961BB3-0E92-4D53-AE10-9F133A6C059E}" filter="1" showAutoFilter="1">
      <pageMargins left="0.7" right="0.7" top="0.75" bottom="0.75" header="0.3" footer="0.3"/>
      <autoFilter ref="A1:R662" xr:uid="{E20962A5-50E5-41E3-8F55-020C7BBC48FB}"/>
    </customSheetView>
    <customSheetView guid="{73214520-0640-4A11-BEF0-3A89FECE9524}" filter="1" showAutoFilter="1">
      <pageMargins left="0.7" right="0.7" top="0.75" bottom="0.75" header="0.3" footer="0.3"/>
      <autoFilter ref="A1:R382" xr:uid="{6E3894E6-43C0-44D2-96CD-34EE7B346A3B}">
        <filterColumn colId="6">
          <filters>
            <filter val="2NDDAY"/>
            <filter val="Acne Studios"/>
            <filter val="Alexander McQueen"/>
            <filter val="Altuzarra"/>
            <filter val="Ami Amalia"/>
            <filter val="Ane Mone"/>
            <filter val="Aris"/>
            <filter val="Arnie Says"/>
            <filter val="Baum Und Pferdgarten"/>
            <filter val="Burberry"/>
            <filter val="by Malene Birger"/>
            <filter val="By Malina"/>
            <filter val="byTimo"/>
            <filter val="C.L.E.A.N"/>
            <filter val="C.L.E.A.N by Christina Ledang"/>
            <filter val="C.L.E.A.N. by Christina Ledang"/>
            <filter val="Cala Jade"/>
            <filter val="Chanel"/>
            <filter val="Color Vision"/>
            <filter val="Confettibird"/>
            <filter val="Day Birger"/>
            <filter val="Day Birger et Mikkelsen"/>
            <filter val="Diana Orving"/>
            <filter val="Ella&amp;Il"/>
            <filter val="Faithfull The Brand"/>
            <filter val="Filippa K"/>
            <filter val="Fleischer Couture"/>
            <filter val="HunkyDory"/>
            <filter val="ILAG"/>
            <filter val="Jarlo"/>
            <filter val="Kupong Knit"/>
            <filter val="Lee"/>
            <filter val="LPA The Label"/>
            <filter val="Maud"/>
            <filter val="Maud Ateliér"/>
            <filter val="Mette Møller"/>
            <filter val="Neo Noir"/>
            <filter val="Nina Jarebrink"/>
            <filter val="Noella"/>
            <filter val="Nuum Collection"/>
            <filter val="Pia Tjelta"/>
            <filter val="Pia Tjelta byTiMo"/>
            <filter val="Rails"/>
            <filter val="Rat &amp; Boa"/>
            <filter val="Realisation Par"/>
            <filter val="Riccovero"/>
            <filter val="Rodebjer"/>
            <filter val="ROTATE Birger Christensen"/>
            <filter val="Samsøe &amp; Samsøe"/>
            <filter val="See by Chloe"/>
            <filter val="Soyaaulait"/>
            <filter val="Topshop"/>
            <filter val="Urban Pioneers"/>
            <filter val="Victoria Beckham"/>
          </filters>
        </filterColumn>
      </autoFilter>
    </customSheetView>
    <customSheetView guid="{11B3B19F-B0AC-482B-BA7A-774DEE8BF19A}" filter="1" showAutoFilter="1">
      <pageMargins left="0.7" right="0.7" top="0.75" bottom="0.75" header="0.3" footer="0.3"/>
      <autoFilter ref="A1:R662" xr:uid="{1699735F-F85D-4461-8D60-4E0C8636B8F6}"/>
    </customSheetView>
    <customSheetView guid="{C1440F92-4A1A-4261-B347-717B07439564}" filter="1" showAutoFilter="1">
      <pageMargins left="0.7" right="0.7" top="0.75" bottom="0.75" header="0.3" footer="0.3"/>
      <autoFilter ref="A1:R662" xr:uid="{3AE0CE6B-F0FE-4ECA-BE2A-E131D5AF6F7E}"/>
    </customSheetView>
    <customSheetView guid="{59DE15F0-9687-4EFA-BCB5-F29BB4B1B8C7}" filter="1" showAutoFilter="1">
      <pageMargins left="0.7" right="0.7" top="0.75" bottom="0.75" header="0.3" footer="0.3"/>
      <autoFilter ref="A1:R662" xr:uid="{D7B0CDE7-A9F8-4380-BD8B-1D883AFC6803}"/>
    </customSheetView>
    <customSheetView guid="{FAFB024D-3C2D-4921-BC39-C8BE9E9930E0}" filter="1" showAutoFilter="1">
      <pageMargins left="0.7" right="0.7" top="0.75" bottom="0.75" header="0.3" footer="0.3"/>
      <autoFilter ref="A1:R203" xr:uid="{A3E5D07C-0366-409E-83FB-82866201FCA3}">
        <filterColumn colId="17">
          <filters>
            <filter val="TRUE"/>
          </filters>
        </filterColumn>
      </autoFilter>
    </customSheetView>
    <customSheetView guid="{4272690F-5CF0-4DB7-95C4-CFF9E26EC1CD}" filter="1" showAutoFilter="1">
      <pageMargins left="0.7" right="0.7" top="0.75" bottom="0.75" header="0.3" footer="0.3"/>
      <autoFilter ref="A1:R662" xr:uid="{4D49D19F-EB91-4CBD-A458-500F384FCCA3}"/>
    </customSheetView>
    <customSheetView guid="{6A037885-C68D-4E54-A656-936EBEC80F91}" filter="1" showAutoFilter="1">
      <pageMargins left="0.7" right="0.7" top="0.75" bottom="0.75" header="0.3" footer="0.3"/>
      <autoFilter ref="A1:R662" xr:uid="{DD1BB520-836C-49FE-A335-C600EC53288C}"/>
    </customSheetView>
    <customSheetView guid="{665882C0-F0A4-460E-8014-4C1CB3D185BF}" filter="1" showAutoFilter="1">
      <pageMargins left="0.7" right="0.7" top="0.75" bottom="0.75" header="0.3" footer="0.3"/>
      <autoFilter ref="A1:R662" xr:uid="{9BB9AEE9-A761-4245-98B0-02FB6B6F034E}"/>
    </customSheetView>
    <customSheetView guid="{8C1CD24D-ED34-4B5F-895A-2E8C897E4978}" filter="1" showAutoFilter="1">
      <pageMargins left="0.7" right="0.7" top="0.75" bottom="0.75" header="0.3" footer="0.3"/>
      <autoFilter ref="A1:R662" xr:uid="{4203D9F5-B7E1-48D0-8C23-0D3774FF8412}"/>
    </customSheetView>
    <customSheetView guid="{0FF9B8C2-F98F-47A1-9F43-5C77B63248E7}" filter="1" showAutoFilter="1">
      <pageMargins left="0.7" right="0.7" top="0.75" bottom="0.75" header="0.3" footer="0.3"/>
      <autoFilter ref="A1:T2975" xr:uid="{CF120EAE-23B8-4298-B784-3F6D8C7CABCA}">
        <filterColumn colId="6">
          <filters blank="1">
            <filter val="-"/>
            <filter val="2NDDAY"/>
            <filter val="Acne Studios"/>
            <filter val="Adrianna Papell"/>
            <filter val="Alaïa"/>
            <filter val="Alexander McQueen"/>
            <filter val="Altuzarra"/>
            <filter val="Ami Amalia"/>
            <filter val="Ane Mone"/>
            <filter val="Aris"/>
            <filter val="Armani"/>
            <filter val="Arnie Says"/>
            <filter val="ASOS"/>
            <filter val="AWAN"/>
            <filter val="Balenciaga"/>
            <filter val="Balmain"/>
            <filter val="Barbour"/>
            <filter val="Bastet Noir"/>
            <filter val="Baum Und Pferdgarten"/>
            <filter val="Billie &amp; me"/>
            <filter val="Britt Sisseck"/>
            <filter val="Burberry"/>
            <filter val="By Malene Birger"/>
            <filter val="By Malina"/>
            <filter val="byTimo"/>
            <filter val="Calvin Klein"/>
            <filter val="Camilla Pihl"/>
            <filter val="Cardsome"/>
            <filter val="Carin Wester"/>
            <filter val="Cathrine Hammel"/>
            <filter val="Céline"/>
            <filter val="Chanel"/>
            <filter val="Chloé"/>
            <filter val="Christopher Kane"/>
            <filter val="Color Vision"/>
            <filter val="Creative Collective"/>
            <filter val="Dale of Norway"/>
            <filter val="Day Birger"/>
            <filter val="Devotion Twins"/>
            <filter val="Diana Orving"/>
            <filter val="Diane von Furstenberg"/>
            <filter val="Dolce &amp; Gabbana"/>
            <filter val="Dondup"/>
            <filter val="Ella&amp;Il"/>
            <filter val="Envelope"/>
            <filter val="ENVELOPE1976"/>
            <filter val="Faithful the brand"/>
            <filter val="Five Units"/>
            <filter val="Fleischer Couture"/>
            <filter val="Forte Forte"/>
            <filter val="Ghospell"/>
            <filter val="Givenchy"/>
            <filter val="Gucci"/>
            <filter val="H&amp;M"/>
            <filter val="H20Fagerholt"/>
            <filter val="Hekne"/>
            <filter val="Helmut Lang"/>
            <filter val="Houdini"/>
            <filter val="HunkyDory"/>
            <filter val="Ida Sjöstedt"/>
            <filter val="ILAG"/>
            <filter val="IRO"/>
            <filter val="Juicy Couture"/>
            <filter val="Karen By Simonsen"/>
            <filter val="Kari Traa"/>
            <filter val="Kupong"/>
            <filter val="Kupong Knit"/>
            <filter val="Kupong knit.wear"/>
            <filter val="Lee"/>
            <filter val="Levete Room"/>
            <filter val="Line of Oslo"/>
            <filter val="Louis Vuitton"/>
            <filter val="LPA The Label"/>
            <filter val="Malo"/>
            <filter val="Mango"/>
            <filter val="Manillusion"/>
            <filter val="Maud"/>
            <filter val="Maud Ateliér"/>
            <filter val="Mette Møller"/>
            <filter val="Murlong Cres"/>
            <filter val="MØRCK"/>
            <filter val="Needle &amp; Thread"/>
            <filter val="Nina Jarebrink"/>
            <filter val="Noella"/>
            <filter val="Nuum Collection"/>
            <filter val="Part Two"/>
            <filter val="Pia Tjelta"/>
            <filter val="Pia Tjelta byTiMo"/>
            <filter val="Plein Sud"/>
            <filter val="Prada"/>
            <filter val="Rails"/>
            <filter val="Rat &amp; Boa"/>
            <filter val="Ravn Ravn"/>
            <filter val="Realisation Par"/>
            <filter val="Réalisation Par"/>
            <filter val="Rech Sport"/>
            <filter val="Red Valentino"/>
            <filter val="Riccovero"/>
            <filter val="Sandro"/>
            <filter val="See by Chloe"/>
            <filter val="Six Ámes"/>
            <filter val="Soft Rebels"/>
            <filter val="SoyaAulait"/>
            <filter val="SOYAAULAIT"/>
            <filter val="Stella McCartney"/>
            <filter val="Studio Bazar"/>
            <filter val="Stylein"/>
            <filter val="Tadashi Shoji"/>
            <filter val="Theory"/>
            <filter val="Topshop"/>
            <filter val="Twentyfour"/>
            <filter val="Undorn"/>
            <filter val="Valentino"/>
            <filter val="Versace"/>
            <filter val="Via Miralles"/>
            <filter val="Victoria Beckham"/>
            <filter val="Viktor Rolf HM"/>
            <filter val="Vintage"/>
            <filter val="Whyred"/>
            <filter val="Yaya"/>
          </filters>
        </filterColumn>
        <filterColumn colId="17">
          <filters>
            <filter val="FALSE"/>
          </filters>
        </filterColumn>
        <filterColumn colId="18">
          <filters>
            <filter val="TRUE"/>
          </filters>
        </filterColumn>
        <filterColumn colId="19">
          <filters>
            <filter val="TRUE"/>
          </filters>
        </filterColumn>
      </autoFilter>
    </customSheetView>
    <customSheetView guid="{075718FC-1F4F-459B-A788-AAE56C5A0957}" filter="1" showAutoFilter="1">
      <pageMargins left="0.7" right="0.7" top="0.75" bottom="0.75" header="0.3" footer="0.3"/>
      <autoFilter ref="A1:R662" xr:uid="{FD4D79C4-EDD9-4B4C-8EC5-555BCEAA0FEC}"/>
    </customSheetView>
    <customSheetView guid="{12A94D23-D20F-41D0-8054-E679E166CF71}" filter="1" showAutoFilter="1">
      <pageMargins left="0.7" right="0.7" top="0.75" bottom="0.75" header="0.3" footer="0.3"/>
      <autoFilter ref="A1:R455" xr:uid="{3C63B32A-9C5D-4332-A5E1-83B91191422C}"/>
    </customSheetView>
    <customSheetView guid="{790C9A3F-B9AB-47D4-B483-66EE533BAA74}" filter="1" showAutoFilter="1">
      <pageMargins left="0.7" right="0.7" top="0.75" bottom="0.75" header="0.3" footer="0.3"/>
      <autoFilter ref="A1:R455" xr:uid="{ED46F1FB-6F9D-4055-B75A-DEDBD658C091}"/>
    </customSheetView>
    <customSheetView guid="{07176263-F884-424C-8718-43A6BBA455BE}" filter="1" showAutoFilter="1">
      <pageMargins left="0.7" right="0.7" top="0.75" bottom="0.75" header="0.3" footer="0.3"/>
      <autoFilter ref="A1:R430" xr:uid="{85AAF275-22B6-43F8-B902-70BE365F66A0}"/>
    </customSheetView>
    <customSheetView guid="{B1F3D576-48FB-428D-A77B-6AEB42D35CB2}" filter="1" showAutoFilter="1">
      <pageMargins left="0.7" right="0.7" top="0.75" bottom="0.75" header="0.3" footer="0.3"/>
      <autoFilter ref="A1:R662" xr:uid="{2E65480C-5FAA-4306-B284-D54CC6EF2880}"/>
    </customSheetView>
    <customSheetView guid="{299DE9C9-F2CF-453C-A5A9-AAB8CE7CC499}" filter="1" showAutoFilter="1">
      <pageMargins left="0.7" right="0.7" top="0.75" bottom="0.75" header="0.3" footer="0.3"/>
      <autoFilter ref="A1:R975" xr:uid="{13B1753F-8673-4247-8528-0148831BD4DB}"/>
    </customSheetView>
    <customSheetView guid="{4AFC838C-A60C-40E6-BACC-779F8AA1D677}" filter="1" showAutoFilter="1">
      <pageMargins left="0.7" right="0.7" top="0.75" bottom="0.75" header="0.3" footer="0.3"/>
      <autoFilter ref="A1:R662" xr:uid="{3C5DBE6F-A47C-48CF-8815-64F8212CFCAD}"/>
    </customSheetView>
  </customSheetViews>
  <conditionalFormatting sqref="I2:I3976">
    <cfRule type="cellIs" dxfId="3" priority="3" operator="equal">
      <formula>"FALSE"</formula>
    </cfRule>
    <cfRule type="cellIs" dxfId="2" priority="4" operator="equal">
      <formula>"TRUE"</formula>
    </cfRule>
  </conditionalFormatting>
  <conditionalFormatting sqref="J1:K1 J3:K3985">
    <cfRule type="cellIs" dxfId="1" priority="1" operator="equal">
      <formula>"Not found"</formula>
    </cfRule>
  </conditionalFormatting>
  <conditionalFormatting sqref="M1:N3985">
    <cfRule type="cellIs" dxfId="0" priority="2" operator="equal">
      <formula>"&lt;Please add description&gt;"</formula>
    </cfRule>
  </conditionalFormatting>
  <dataValidations count="4">
    <dataValidation type="list" allowBlank="1" sqref="K2:K3985" xr:uid="{00000000-0002-0000-0000-000000000000}">
      <formula1>"Yes,WFR,Not found"</formula1>
    </dataValidation>
    <dataValidation type="list" allowBlank="1" sqref="J2:J3985" xr:uid="{00000000-0002-0000-0000-000001000000}">
      <formula1>"Public,Unpublic,Deleted,WFR"</formula1>
    </dataValidation>
    <dataValidation type="list" allowBlank="1" showErrorMessage="1" sqref="Q4:Q7 Q14 Q18 Q26:Q27 Q30 Q36:Q37 Q40:Q41 Q45 Q50 Q53:Q58 Q60:Q62 Q65 Q69 Q72 Q75:Q76 Q78:Q79 Q82 Q84:Q85 Q87:Q93 Q96:Q97 Q99 Q104:Q110 Q112:Q115 Q117:Q124 Q126:Q142 Q144 Q146:Q147 Q149 Q157:Q160 Q173 Q185:Q187 Q189 Q199 Q219 Q225 Q227 Q239:Q240 Q242:Q243 Q245:Q246 Q248:Q250 Q252 Q257 Q260 Q265:Q266 Q272 Q282 Q284 Q290 Q295 Q297 Q303 Q305 Q312 Q314 Q318 Q323 Q328 Q330 Q332 Q340 Q342 Q361 Q364 Q368:Q369 Q371 Q374 Q376:Q378 Q380 Q383 Q390:Q393 Q395:Q396 Q398:Q400 Q404 Q408 Q411 Q413:Q414 Q419 Q424:Q425 Q439:Q440 Q444:Q474 Q481:Q482 Q484 Q487 Q491 Q494:Q495 Q498:Q500 Q503 Q505 Q510 Q514:Q518 Q520 Q526 Q535:Q536 Q543:Q544 Q549 Q553 Q557:Q558 Q561:Q562 Q564:Q567 Q571:Q574 Q576:Q577 Q579:Q600 Q606 Q609:Q611 Q613:Q614 Q623 Q626 Q628 Q632 Q635:Q638 Q645 Q647 Q650:Q651 Q657:Q661 Q668 Q679 Q681 Q691 Q701:Q703 Q707 Q709 Q714:Q717 Q720:Q721 Q724 Q726:Q727 Q730:Q733 Q735 Q737:Q746 Q750:Q752 Q755:Q860 Q863:Q864 Q868:Q874 Q880:Q895 Q897 Q899:Q912 Q914 Q917:Q925 Q927:Q944 Q947:Q958 Q960:Q971 Q973:Q974 Q976:Q988 Q995:Q997 Q1001:Q1002 Q1009 Q1012:Q1018 Q1020:Q1025 Q1027:Q1030 Q1032:Q1033 Q1035 Q1037:Q1039 Q1041:Q1042 Q1046:Q1048 Q1051:Q1054 Q1056 Q1058 Q1060 Q1063:Q1068 Q1070:Q1075 Q1080:Q1081 Q1083 Q1085:Q1087 Q1089:Q1092 Q1094:Q1100 Q1102:Q1108 Q1110:Q1113 Q1115:Q1117 Q1120:Q1126 Q1128:Q1130 Q1133:Q1134 Q1136:Q1139 Q1144:Q1170 Q1173:Q1191 Q1193:Q1195 Q1198 Q1204 Q1213:Q1214 Q2976 Q3976" xr:uid="{00000000-0002-0000-0000-000002000000}">
      <formula1>"KB,Showroom,EGNA,Circulær,Prisløs,Blush"</formula1>
    </dataValidation>
    <dataValidation type="list" allowBlank="1" sqref="L2:L3985" xr:uid="{00000000-0002-0000-0000-000003000000}">
      <formula1>"1 - As new,2 - Very good condition,3 - Good condition,4 - Minor defects,5 - Damaged,6 - Redesigned"</formula1>
    </dataValidation>
  </dataValidations>
  <hyperlinks>
    <hyperlink ref="E1249" r:id="rId1" xr:uid="{00000000-0004-0000-0000-000000000000}"/>
    <hyperlink ref="E425" r:id="rId2" location="outfit_summary" xr:uid="{00000000-0004-0000-0000-000001000000}"/>
    <hyperlink ref="E420" r:id="rId3" xr:uid="{00000000-0004-0000-0000-000002000000}"/>
    <hyperlink ref="E561" r:id="rId4" xr:uid="{00000000-0004-0000-0000-000003000000}"/>
    <hyperlink ref="E306" r:id="rId5" xr:uid="{00000000-0004-0000-0000-000004000000}"/>
    <hyperlink ref="E527" r:id="rId6" xr:uid="{00000000-0004-0000-0000-000005000000}"/>
    <hyperlink ref="F527" r:id="rId7" xr:uid="{00000000-0004-0000-0000-000006000000}"/>
    <hyperlink ref="E1296" r:id="rId8" xr:uid="{00000000-0004-0000-0000-000007000000}"/>
    <hyperlink ref="E421" r:id="rId9" xr:uid="{00000000-0004-0000-0000-000008000000}"/>
    <hyperlink ref="E688" r:id="rId10" xr:uid="{00000000-0004-0000-0000-000009000000}"/>
    <hyperlink ref="E683" r:id="rId11" location="outfit_summary" xr:uid="{00000000-0004-0000-0000-00000A000000}"/>
    <hyperlink ref="E234" r:id="rId12" location="outfit_summary" xr:uid="{00000000-0004-0000-0000-00000B000000}"/>
    <hyperlink ref="E315" r:id="rId13" location="outfit_summary" xr:uid="{00000000-0004-0000-0000-00000C000000}"/>
    <hyperlink ref="E666" r:id="rId14" xr:uid="{00000000-0004-0000-0000-00000D000000}"/>
    <hyperlink ref="E836" r:id="rId15" xr:uid="{00000000-0004-0000-0000-00000E000000}"/>
    <hyperlink ref="E707" r:id="rId16" xr:uid="{00000000-0004-0000-0000-00000F000000}"/>
    <hyperlink ref="E648" r:id="rId17" location="outfit_summary" xr:uid="{00000000-0004-0000-0000-000010000000}"/>
    <hyperlink ref="E144" r:id="rId18" location="edit_outfit_admin_notes" xr:uid="{00000000-0004-0000-0000-000011000000}"/>
    <hyperlink ref="E256" r:id="rId19" location="outfit_summary" xr:uid="{00000000-0004-0000-0000-000012000000}"/>
    <hyperlink ref="E404" r:id="rId20" xr:uid="{00000000-0004-0000-0000-000013000000}"/>
    <hyperlink ref="E1209" r:id="rId21" location="outfit_summary" xr:uid="{00000000-0004-0000-0000-000014000000}"/>
    <hyperlink ref="E954" r:id="rId22" xr:uid="{00000000-0004-0000-0000-000015000000}"/>
    <hyperlink ref="E538" r:id="rId23" xr:uid="{00000000-0004-0000-0000-000016000000}"/>
    <hyperlink ref="E297" r:id="rId24" xr:uid="{00000000-0004-0000-0000-000017000000}"/>
    <hyperlink ref="E414" r:id="rId25" xr:uid="{00000000-0004-0000-0000-000018000000}"/>
    <hyperlink ref="E677" r:id="rId26" xr:uid="{00000000-0004-0000-0000-000019000000}"/>
    <hyperlink ref="E542" r:id="rId27" location="edit_outfit_admin_notes" xr:uid="{00000000-0004-0000-0000-00001A000000}"/>
    <hyperlink ref="E55" r:id="rId28" xr:uid="{00000000-0004-0000-0000-00001B000000}"/>
    <hyperlink ref="E690" r:id="rId29" xr:uid="{00000000-0004-0000-0000-00001C000000}"/>
    <hyperlink ref="E138" r:id="rId30" xr:uid="{00000000-0004-0000-0000-00001D000000}"/>
    <hyperlink ref="E653" r:id="rId31" location="outfit_summary" xr:uid="{00000000-0004-0000-0000-00001E000000}"/>
    <hyperlink ref="E126" r:id="rId32" xr:uid="{00000000-0004-0000-0000-00001F000000}"/>
    <hyperlink ref="E600" r:id="rId33" xr:uid="{00000000-0004-0000-0000-000020000000}"/>
    <hyperlink ref="E1219" r:id="rId34" location="outfit_summary" xr:uid="{00000000-0004-0000-0000-000021000000}"/>
    <hyperlink ref="E681" r:id="rId35" xr:uid="{00000000-0004-0000-0000-000022000000}"/>
    <hyperlink ref="E641" r:id="rId36" location="edit_outfit_admin_notes" xr:uid="{00000000-0004-0000-0000-000023000000}"/>
    <hyperlink ref="E1090" r:id="rId37" xr:uid="{00000000-0004-0000-0000-000024000000}"/>
    <hyperlink ref="E367" r:id="rId38" xr:uid="{00000000-0004-0000-0000-000025000000}"/>
    <hyperlink ref="E245" r:id="rId39" xr:uid="{00000000-0004-0000-0000-000026000000}"/>
    <hyperlink ref="E832" r:id="rId40" xr:uid="{00000000-0004-0000-0000-000027000000}"/>
    <hyperlink ref="G832" r:id="rId41" xr:uid="{00000000-0004-0000-0000-000028000000}"/>
    <hyperlink ref="E1207" r:id="rId42" xr:uid="{00000000-0004-0000-0000-000029000000}"/>
    <hyperlink ref="E1185" r:id="rId43" xr:uid="{00000000-0004-0000-0000-00002A000000}"/>
    <hyperlink ref="E1068" r:id="rId44" xr:uid="{00000000-0004-0000-0000-00002B000000}"/>
    <hyperlink ref="E1088" r:id="rId45" xr:uid="{00000000-0004-0000-0000-00002C000000}"/>
    <hyperlink ref="E74" r:id="rId46" xr:uid="{00000000-0004-0000-0000-00002D000000}"/>
    <hyperlink ref="E748" r:id="rId47" xr:uid="{00000000-0004-0000-0000-00002E000000}"/>
    <hyperlink ref="E160" r:id="rId48" xr:uid="{00000000-0004-0000-0000-00002F000000}"/>
    <hyperlink ref="E631" r:id="rId49" xr:uid="{00000000-0004-0000-0000-000030000000}"/>
    <hyperlink ref="E392" r:id="rId50" location="edit_outfit_admin_notes" xr:uid="{00000000-0004-0000-0000-000031000000}"/>
    <hyperlink ref="E93" r:id="rId51" xr:uid="{00000000-0004-0000-0000-000032000000}"/>
    <hyperlink ref="E1106" r:id="rId52" xr:uid="{00000000-0004-0000-0000-000033000000}"/>
    <hyperlink ref="E299" r:id="rId53" xr:uid="{00000000-0004-0000-0000-000034000000}"/>
    <hyperlink ref="E645" r:id="rId54" xr:uid="{00000000-0004-0000-0000-000035000000}"/>
    <hyperlink ref="E248" r:id="rId55" xr:uid="{00000000-0004-0000-0000-000036000000}"/>
    <hyperlink ref="E436" r:id="rId56" xr:uid="{00000000-0004-0000-0000-000037000000}"/>
    <hyperlink ref="E847" r:id="rId57" xr:uid="{00000000-0004-0000-0000-000038000000}"/>
    <hyperlink ref="E1175" r:id="rId58" xr:uid="{00000000-0004-0000-0000-000039000000}"/>
    <hyperlink ref="E1029" r:id="rId59" xr:uid="{00000000-0004-0000-0000-00003A000000}"/>
    <hyperlink ref="E260" r:id="rId60" xr:uid="{00000000-0004-0000-0000-00003B000000}"/>
    <hyperlink ref="E711" r:id="rId61" xr:uid="{00000000-0004-0000-0000-00003C000000}"/>
    <hyperlink ref="E883" r:id="rId62" location="edit_outfit_admin_notes" xr:uid="{00000000-0004-0000-0000-00003D000000}"/>
    <hyperlink ref="E320" r:id="rId63" location="edit_outfit_admin_notes" xr:uid="{00000000-0004-0000-0000-00003E000000}"/>
    <hyperlink ref="E176" r:id="rId64" xr:uid="{00000000-0004-0000-0000-00003F000000}"/>
    <hyperlink ref="E802" r:id="rId65" location="edit_outfit_admin_notes" xr:uid="{00000000-0004-0000-0000-000040000000}"/>
    <hyperlink ref="E554" r:id="rId66" xr:uid="{00000000-0004-0000-0000-000041000000}"/>
    <hyperlink ref="E973" r:id="rId67" location="edit_outfit_admin_notes" xr:uid="{00000000-0004-0000-0000-000042000000}"/>
    <hyperlink ref="E1083" r:id="rId68" location="outfit_summary" xr:uid="{00000000-0004-0000-0000-000043000000}"/>
    <hyperlink ref="E515" r:id="rId69" location="edit_outfit_admin_notes" xr:uid="{00000000-0004-0000-0000-000044000000}"/>
    <hyperlink ref="E687" r:id="rId70" location="outfit_summary" xr:uid="{00000000-0004-0000-0000-000045000000}"/>
    <hyperlink ref="E851" r:id="rId71" location="edit_outfit_is_public" xr:uid="{00000000-0004-0000-0000-000046000000}"/>
    <hyperlink ref="E829" r:id="rId72" xr:uid="{00000000-0004-0000-0000-000047000000}"/>
    <hyperlink ref="E738" r:id="rId73" xr:uid="{00000000-0004-0000-0000-000048000000}"/>
    <hyperlink ref="E1278" r:id="rId74" xr:uid="{00000000-0004-0000-0000-000049000000}"/>
    <hyperlink ref="E886" r:id="rId75" location="edit_outfit_admin_notes" xr:uid="{00000000-0004-0000-0000-00004A000000}"/>
    <hyperlink ref="E287" r:id="rId76" xr:uid="{00000000-0004-0000-0000-00004B000000}"/>
    <hyperlink ref="E1110" r:id="rId77" xr:uid="{00000000-0004-0000-0000-00004C000000}"/>
    <hyperlink ref="E985" r:id="rId78" location="edit_outfit_name" xr:uid="{00000000-0004-0000-0000-00004D000000}"/>
    <hyperlink ref="E400" r:id="rId79" xr:uid="{00000000-0004-0000-0000-00004E000000}"/>
    <hyperlink ref="E1243" r:id="rId80" xr:uid="{00000000-0004-0000-0000-00004F000000}"/>
    <hyperlink ref="E117" r:id="rId81" xr:uid="{00000000-0004-0000-0000-000050000000}"/>
    <hyperlink ref="E1049" r:id="rId82" xr:uid="{00000000-0004-0000-0000-000051000000}"/>
    <hyperlink ref="E506" r:id="rId83" location="outfit_summary" xr:uid="{00000000-0004-0000-0000-000052000000}"/>
    <hyperlink ref="E1242" r:id="rId84" location="outfit_summary" xr:uid="{00000000-0004-0000-0000-000053000000}"/>
    <hyperlink ref="E334" r:id="rId85" location="outfit_summary" xr:uid="{00000000-0004-0000-0000-000054000000}"/>
    <hyperlink ref="E228" r:id="rId86" xr:uid="{00000000-0004-0000-0000-000055000000}"/>
    <hyperlink ref="E917" r:id="rId87" xr:uid="{00000000-0004-0000-0000-000056000000}"/>
    <hyperlink ref="E729" r:id="rId88" xr:uid="{00000000-0004-0000-0000-000057000000}"/>
    <hyperlink ref="E1007" r:id="rId89" xr:uid="{00000000-0004-0000-0000-000058000000}"/>
    <hyperlink ref="E1072" r:id="rId90" location="outfit_summary" xr:uid="{00000000-0004-0000-0000-000059000000}"/>
    <hyperlink ref="E1008" r:id="rId91" xr:uid="{00000000-0004-0000-0000-00005A000000}"/>
    <hyperlink ref="E211" r:id="rId92" location="outfit_summary" xr:uid="{00000000-0004-0000-0000-00005B000000}"/>
    <hyperlink ref="E990" r:id="rId93" xr:uid="{00000000-0004-0000-0000-00005C000000}"/>
    <hyperlink ref="E757" r:id="rId94" xr:uid="{00000000-0004-0000-0000-00005D000000}"/>
    <hyperlink ref="E827" r:id="rId95" xr:uid="{00000000-0004-0000-0000-00005E000000}"/>
    <hyperlink ref="E340" r:id="rId96" xr:uid="{00000000-0004-0000-0000-00005F000000}"/>
    <hyperlink ref="E347" r:id="rId97" location="edit_outfit_admin_notes" xr:uid="{00000000-0004-0000-0000-000060000000}"/>
    <hyperlink ref="E823" r:id="rId98" xr:uid="{00000000-0004-0000-0000-000061000000}"/>
    <hyperlink ref="E217" r:id="rId99" xr:uid="{00000000-0004-0000-0000-000062000000}"/>
    <hyperlink ref="E587" r:id="rId100" xr:uid="{00000000-0004-0000-0000-000063000000}"/>
    <hyperlink ref="E762" r:id="rId101" xr:uid="{00000000-0004-0000-0000-000064000000}"/>
    <hyperlink ref="E598" r:id="rId102" xr:uid="{00000000-0004-0000-0000-000065000000}"/>
    <hyperlink ref="E553" r:id="rId103" xr:uid="{00000000-0004-0000-0000-000066000000}"/>
    <hyperlink ref="E835" r:id="rId104" location="outfit_summary" xr:uid="{00000000-0004-0000-0000-000067000000}"/>
    <hyperlink ref="E1143" r:id="rId105" location="outfit_summary" xr:uid="{00000000-0004-0000-0000-000068000000}"/>
    <hyperlink ref="E727" r:id="rId106" xr:uid="{00000000-0004-0000-0000-000069000000}"/>
    <hyperlink ref="E1241" r:id="rId107" xr:uid="{00000000-0004-0000-0000-00006A000000}"/>
    <hyperlink ref="E426" r:id="rId108" location="edit_outfit_admin_notes" xr:uid="{00000000-0004-0000-0000-00006B000000}"/>
    <hyperlink ref="E1286" r:id="rId109" xr:uid="{00000000-0004-0000-0000-00006C000000}"/>
    <hyperlink ref="E1009" r:id="rId110" xr:uid="{00000000-0004-0000-0000-00006D000000}"/>
    <hyperlink ref="E463" r:id="rId111" xr:uid="{00000000-0004-0000-0000-00006E000000}"/>
    <hyperlink ref="E241" r:id="rId112" xr:uid="{00000000-0004-0000-0000-00006F000000}"/>
    <hyperlink ref="E1079" r:id="rId113" location="outfit_summary" xr:uid="{00000000-0004-0000-0000-000070000000}"/>
    <hyperlink ref="E1239" r:id="rId114" xr:uid="{00000000-0004-0000-0000-000071000000}"/>
    <hyperlink ref="E158" r:id="rId115" xr:uid="{00000000-0004-0000-0000-000072000000}"/>
    <hyperlink ref="E58" r:id="rId116" xr:uid="{00000000-0004-0000-0000-000073000000}"/>
    <hyperlink ref="E854" r:id="rId117" location="edit_outfit_admin_notes" xr:uid="{00000000-0004-0000-0000-000074000000}"/>
    <hyperlink ref="E118" r:id="rId118" xr:uid="{00000000-0004-0000-0000-000075000000}"/>
    <hyperlink ref="E1123" r:id="rId119" xr:uid="{00000000-0004-0000-0000-000076000000}"/>
    <hyperlink ref="E1269" r:id="rId120" location="outfit_summary" xr:uid="{00000000-0004-0000-0000-000077000000}"/>
    <hyperlink ref="E592" r:id="rId121" location="outfit_summary" xr:uid="{00000000-0004-0000-0000-000078000000}"/>
    <hyperlink ref="E1074" r:id="rId122" xr:uid="{00000000-0004-0000-0000-000079000000}"/>
    <hyperlink ref="N312" r:id="rId123" xr:uid="{00000000-0004-0000-0000-00007A000000}"/>
    <hyperlink ref="E697" r:id="rId124" xr:uid="{00000000-0004-0000-0000-00007B000000}"/>
    <hyperlink ref="E409" r:id="rId125" xr:uid="{00000000-0004-0000-0000-00007C000000}"/>
    <hyperlink ref="E970" r:id="rId126" location="outfit_summary" xr:uid="{00000000-0004-0000-0000-00007D000000}"/>
    <hyperlink ref="E1258" r:id="rId127" xr:uid="{00000000-0004-0000-0000-00007E000000}"/>
    <hyperlink ref="E535" r:id="rId128" xr:uid="{00000000-0004-0000-0000-00007F000000}"/>
    <hyperlink ref="E743" r:id="rId129" xr:uid="{00000000-0004-0000-0000-000080000000}"/>
    <hyperlink ref="E397" r:id="rId130" location="outfit_summary" xr:uid="{00000000-0004-0000-0000-000081000000}"/>
    <hyperlink ref="E695" r:id="rId131" xr:uid="{00000000-0004-0000-0000-000082000000}"/>
    <hyperlink ref="E570" r:id="rId132" xr:uid="{00000000-0004-0000-0000-000083000000}"/>
    <hyperlink ref="E227" r:id="rId133" location="outfit_summary" xr:uid="{00000000-0004-0000-0000-000084000000}"/>
    <hyperlink ref="E595" r:id="rId134" xr:uid="{00000000-0004-0000-0000-000085000000}"/>
    <hyperlink ref="E614" r:id="rId135" xr:uid="{00000000-0004-0000-0000-000086000000}"/>
    <hyperlink ref="E871" r:id="rId136" xr:uid="{00000000-0004-0000-0000-000087000000}"/>
    <hyperlink ref="E1017" r:id="rId137" xr:uid="{00000000-0004-0000-0000-000088000000}"/>
    <hyperlink ref="E1179" r:id="rId138" xr:uid="{00000000-0004-0000-0000-000089000000}"/>
    <hyperlink ref="E868" r:id="rId139" xr:uid="{00000000-0004-0000-0000-00008A000000}"/>
    <hyperlink ref="E536" r:id="rId140" xr:uid="{00000000-0004-0000-0000-00008B000000}"/>
    <hyperlink ref="E389" r:id="rId141" xr:uid="{00000000-0004-0000-0000-00008C000000}"/>
    <hyperlink ref="E722" r:id="rId142" xr:uid="{00000000-0004-0000-0000-00008D000000}"/>
    <hyperlink ref="E250" r:id="rId143" xr:uid="{00000000-0004-0000-0000-00008E000000}"/>
    <hyperlink ref="E1181" r:id="rId144" location="edit_outfit_admin_notes" xr:uid="{00000000-0004-0000-0000-00008F000000}"/>
    <hyperlink ref="E830" r:id="rId145" xr:uid="{00000000-0004-0000-0000-000090000000}"/>
    <hyperlink ref="E455" r:id="rId146" xr:uid="{00000000-0004-0000-0000-000091000000}"/>
    <hyperlink ref="E147" r:id="rId147" xr:uid="{00000000-0004-0000-0000-000092000000}"/>
    <hyperlink ref="E435" r:id="rId148" xr:uid="{00000000-0004-0000-0000-000093000000}"/>
    <hyperlink ref="E576" r:id="rId149" xr:uid="{00000000-0004-0000-0000-000094000000}"/>
    <hyperlink ref="E841" r:id="rId150" xr:uid="{00000000-0004-0000-0000-000095000000}"/>
    <hyperlink ref="E121" r:id="rId151" xr:uid="{00000000-0004-0000-0000-000096000000}"/>
    <hyperlink ref="E1211" r:id="rId152" xr:uid="{00000000-0004-0000-0000-000097000000}"/>
    <hyperlink ref="E778" r:id="rId153" xr:uid="{00000000-0004-0000-0000-000098000000}"/>
    <hyperlink ref="E939" r:id="rId154" xr:uid="{00000000-0004-0000-0000-000099000000}"/>
    <hyperlink ref="E1130" r:id="rId155" location="edit_outfit_admin_notes" xr:uid="{00000000-0004-0000-0000-00009A000000}"/>
    <hyperlink ref="E852" r:id="rId156" location="outfit_summary" xr:uid="{00000000-0004-0000-0000-00009B000000}"/>
    <hyperlink ref="E1025" r:id="rId157" xr:uid="{00000000-0004-0000-0000-00009C000000}"/>
    <hyperlink ref="E853" r:id="rId158" location="outfit_summary" xr:uid="{00000000-0004-0000-0000-00009D000000}"/>
    <hyperlink ref="E235" r:id="rId159" xr:uid="{00000000-0004-0000-0000-00009E000000}"/>
    <hyperlink ref="E680" r:id="rId160" xr:uid="{00000000-0004-0000-0000-00009F000000}"/>
    <hyperlink ref="E678" r:id="rId161" xr:uid="{00000000-0004-0000-0000-0000A0000000}"/>
    <hyperlink ref="E650" r:id="rId162" location="outfit_summary" xr:uid="{00000000-0004-0000-0000-0000A1000000}"/>
    <hyperlink ref="E995" r:id="rId163" xr:uid="{00000000-0004-0000-0000-0000A2000000}"/>
    <hyperlink ref="E1073" r:id="rId164" location="edit_outfit_admin_notes" xr:uid="{00000000-0004-0000-0000-0000A3000000}"/>
    <hyperlink ref="E1222" r:id="rId165" xr:uid="{00000000-0004-0000-0000-0000A4000000}"/>
    <hyperlink ref="E265" r:id="rId166" location="outfit_summary" xr:uid="{00000000-0004-0000-0000-0000A5000000}"/>
    <hyperlink ref="E629" r:id="rId167" location="outfit_summary" xr:uid="{00000000-0004-0000-0000-0000A6000000}"/>
    <hyperlink ref="E86" r:id="rId168" location="outfit_summary" xr:uid="{00000000-0004-0000-0000-0000A7000000}"/>
    <hyperlink ref="E231" r:id="rId169" xr:uid="{00000000-0004-0000-0000-0000A8000000}"/>
    <hyperlink ref="E1208" r:id="rId170" location="edit_outfit_admin_notes" xr:uid="{00000000-0004-0000-0000-0000A9000000}"/>
    <hyperlink ref="E946" r:id="rId171" location="outfit_summary" xr:uid="{00000000-0004-0000-0000-0000AA000000}"/>
    <hyperlink ref="E301" r:id="rId172" location="outfit_summary" xr:uid="{00000000-0004-0000-0000-0000AB000000}"/>
    <hyperlink ref="E438" r:id="rId173" location="edit_outfit_name" xr:uid="{00000000-0004-0000-0000-0000AC000000}"/>
    <hyperlink ref="E988" r:id="rId174" xr:uid="{00000000-0004-0000-0000-0000AD000000}"/>
    <hyperlink ref="E840" r:id="rId175" location="edit_outfit_admin_notes" xr:uid="{00000000-0004-0000-0000-0000AE000000}"/>
    <hyperlink ref="E1256" r:id="rId176" xr:uid="{00000000-0004-0000-0000-0000AF000000}"/>
    <hyperlink ref="E1187" r:id="rId177" location="outfit_summary" xr:uid="{00000000-0004-0000-0000-0000B0000000}"/>
    <hyperlink ref="E637" r:id="rId178" xr:uid="{00000000-0004-0000-0000-0000B1000000}"/>
    <hyperlink ref="E571" r:id="rId179" location="outfit_summary" xr:uid="{00000000-0004-0000-0000-0000B2000000}"/>
    <hyperlink ref="E1042" r:id="rId180" location="edit_outfit_admin_notes" xr:uid="{00000000-0004-0000-0000-0000B3000000}"/>
    <hyperlink ref="E942" r:id="rId181" xr:uid="{00000000-0004-0000-0000-0000B4000000}"/>
    <hyperlink ref="E808" r:id="rId182" xr:uid="{00000000-0004-0000-0000-0000B5000000}"/>
    <hyperlink ref="E863" r:id="rId183" xr:uid="{00000000-0004-0000-0000-0000B6000000}"/>
    <hyperlink ref="E501" r:id="rId184" xr:uid="{00000000-0004-0000-0000-0000B7000000}"/>
    <hyperlink ref="E291" r:id="rId185" xr:uid="{00000000-0004-0000-0000-0000B8000000}"/>
    <hyperlink ref="E1210" r:id="rId186" location="edit_outfit_admin_notes" xr:uid="{00000000-0004-0000-0000-0000B9000000}"/>
    <hyperlink ref="E1054" r:id="rId187" xr:uid="{00000000-0004-0000-0000-0000BA000000}"/>
    <hyperlink ref="E899" r:id="rId188" location="edit_outfit_admin_notes" xr:uid="{00000000-0004-0000-0000-0000BB000000}"/>
    <hyperlink ref="E391" r:id="rId189" location="edit_outfit_admin_notes" xr:uid="{00000000-0004-0000-0000-0000BC000000}"/>
    <hyperlink ref="E54" r:id="rId190" xr:uid="{00000000-0004-0000-0000-0000BD000000}"/>
    <hyperlink ref="E1100" r:id="rId191" xr:uid="{00000000-0004-0000-0000-0000BE000000}"/>
    <hyperlink ref="E143" r:id="rId192" location="edit_outfit_name" xr:uid="{00000000-0004-0000-0000-0000BF000000}"/>
    <hyperlink ref="E146" r:id="rId193" xr:uid="{00000000-0004-0000-0000-0000C0000000}"/>
    <hyperlink ref="E746" r:id="rId194" xr:uid="{00000000-0004-0000-0000-0000C1000000}"/>
    <hyperlink ref="E1172" r:id="rId195" xr:uid="{00000000-0004-0000-0000-0000C2000000}"/>
    <hyperlink ref="E1171" r:id="rId196" location="outfit_summary" xr:uid="{00000000-0004-0000-0000-0000C3000000}"/>
    <hyperlink ref="E816" r:id="rId197" location="outfit_summary" xr:uid="{00000000-0004-0000-0000-0000C4000000}"/>
    <hyperlink ref="E765" r:id="rId198" xr:uid="{00000000-0004-0000-0000-0000C5000000}"/>
    <hyperlink ref="E311" r:id="rId199" xr:uid="{00000000-0004-0000-0000-0000C6000000}"/>
    <hyperlink ref="E607" r:id="rId200" location="edit_outfit_admin_notes" xr:uid="{00000000-0004-0000-0000-0000C7000000}"/>
    <hyperlink ref="E454" r:id="rId201" xr:uid="{00000000-0004-0000-0000-0000C8000000}"/>
    <hyperlink ref="E106" r:id="rId202" xr:uid="{00000000-0004-0000-0000-0000C9000000}"/>
    <hyperlink ref="E1184" r:id="rId203" xr:uid="{00000000-0004-0000-0000-0000CA000000}"/>
    <hyperlink ref="E1119" r:id="rId204" xr:uid="{00000000-0004-0000-0000-0000CB000000}"/>
    <hyperlink ref="E1173" r:id="rId205" xr:uid="{00000000-0004-0000-0000-0000CC000000}"/>
    <hyperlink ref="E1244" r:id="rId206" xr:uid="{00000000-0004-0000-0000-0000CD000000}"/>
    <hyperlink ref="E1295" r:id="rId207" location="edit_outfit_admin_notes" xr:uid="{00000000-0004-0000-0000-0000CE000000}"/>
    <hyperlink ref="E497" r:id="rId208" xr:uid="{00000000-0004-0000-0000-0000CF000000}"/>
    <hyperlink ref="E416" r:id="rId209" xr:uid="{00000000-0004-0000-0000-0000D0000000}"/>
    <hyperlink ref="E185" r:id="rId210" location="outfit_summary" xr:uid="{00000000-0004-0000-0000-0000D1000000}"/>
    <hyperlink ref="E566" r:id="rId211" xr:uid="{00000000-0004-0000-0000-0000D2000000}"/>
    <hyperlink ref="E1273" r:id="rId212" location="edit_outfit_admin_notes" xr:uid="{00000000-0004-0000-0000-0000D3000000}"/>
    <hyperlink ref="E948" r:id="rId213" location="edit_outfit_name" xr:uid="{00000000-0004-0000-0000-0000D4000000}"/>
    <hyperlink ref="E676" r:id="rId214" location="outfit_summary" xr:uid="{00000000-0004-0000-0000-0000D5000000}"/>
    <hyperlink ref="E610" r:id="rId215" location="outfit_summary" xr:uid="{00000000-0004-0000-0000-0000D6000000}"/>
    <hyperlink ref="E999" r:id="rId216" xr:uid="{00000000-0004-0000-0000-0000D7000000}"/>
    <hyperlink ref="E668" r:id="rId217" location="edit_outfit_admin_notes" xr:uid="{00000000-0004-0000-0000-0000D8000000}"/>
    <hyperlink ref="E739" r:id="rId218" xr:uid="{00000000-0004-0000-0000-0000D9000000}"/>
    <hyperlink ref="E481" r:id="rId219" xr:uid="{00000000-0004-0000-0000-0000DA000000}"/>
    <hyperlink ref="E251" r:id="rId220" xr:uid="{00000000-0004-0000-0000-0000DB000000}"/>
    <hyperlink ref="E721" r:id="rId221" xr:uid="{00000000-0004-0000-0000-0000DC000000}"/>
    <hyperlink ref="E955" r:id="rId222" xr:uid="{00000000-0004-0000-0000-0000DD000000}"/>
    <hyperlink ref="E1167" r:id="rId223" xr:uid="{00000000-0004-0000-0000-0000DE000000}"/>
    <hyperlink ref="E136" r:id="rId224" xr:uid="{00000000-0004-0000-0000-0000DF000000}"/>
    <hyperlink ref="E745" r:id="rId225" location="outfit_summary" xr:uid="{00000000-0004-0000-0000-0000E0000000}"/>
    <hyperlink ref="E964" r:id="rId226" xr:uid="{00000000-0004-0000-0000-0000E1000000}"/>
    <hyperlink ref="E49" r:id="rId227" xr:uid="{00000000-0004-0000-0000-0000E2000000}"/>
    <hyperlink ref="E50" r:id="rId228" location="!" xr:uid="{00000000-0004-0000-0000-0000E3000000}"/>
  </hyperlinks>
  <pageMargins left="0.7" right="0.7" top="0.75" bottom="0.75" header="0.3" footer="0.3"/>
  <tableParts count="5">
    <tablePart r:id="rId229"/>
    <tablePart r:id="rId230"/>
    <tablePart r:id="rId231"/>
    <tablePart r:id="rId232"/>
    <tablePart r:id="rId23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K1068"/>
  <sheetViews>
    <sheetView workbookViewId="0">
      <pane ySplit="1" topLeftCell="A98" activePane="bottomLeft" state="frozen"/>
      <selection pane="bottomLeft" activeCell="B3" sqref="B3"/>
    </sheetView>
  </sheetViews>
  <sheetFormatPr baseColWidth="10" defaultColWidth="12.5703125" defaultRowHeight="15.75" customHeight="1"/>
  <cols>
    <col min="1" max="1" width="8.42578125" customWidth="1"/>
    <col min="2" max="2" width="7.140625" hidden="1" customWidth="1"/>
    <col min="3" max="3" width="14.42578125" hidden="1" customWidth="1"/>
    <col min="4" max="4" width="14.42578125" customWidth="1"/>
    <col min="5" max="5" width="10.42578125" hidden="1" customWidth="1"/>
    <col min="6" max="6" width="22.5703125" customWidth="1"/>
    <col min="7" max="7" width="14.5703125" hidden="1" customWidth="1"/>
    <col min="8" max="8" width="14.5703125" customWidth="1"/>
    <col min="10" max="10" width="24" customWidth="1"/>
    <col min="11" max="11" width="23.28515625" hidden="1" customWidth="1"/>
    <col min="13" max="13" width="12.5703125" hidden="1"/>
    <col min="15" max="15" width="14.7109375" customWidth="1"/>
    <col min="16" max="16" width="27.85546875" customWidth="1"/>
    <col min="18" max="19" width="22.28515625" customWidth="1"/>
    <col min="20" max="20" width="25.28515625" hidden="1" customWidth="1"/>
    <col min="21" max="21" width="13.85546875" hidden="1" customWidth="1"/>
    <col min="25" max="25" width="9.5703125" customWidth="1"/>
    <col min="26" max="26" width="8.5703125" customWidth="1"/>
    <col min="29" max="29" width="12.28515625" customWidth="1"/>
  </cols>
  <sheetData>
    <row r="1" spans="1:37" ht="12.75">
      <c r="A1" s="130" t="s">
        <v>3410</v>
      </c>
      <c r="B1" s="131" t="s">
        <v>3411</v>
      </c>
      <c r="C1" s="131" t="s">
        <v>3412</v>
      </c>
      <c r="D1" s="131" t="s">
        <v>3413</v>
      </c>
      <c r="E1" s="131" t="s">
        <v>3412</v>
      </c>
      <c r="F1" s="131" t="s">
        <v>3414</v>
      </c>
      <c r="G1" s="131" t="s">
        <v>3412</v>
      </c>
      <c r="H1" s="131" t="s">
        <v>3415</v>
      </c>
      <c r="I1" s="131" t="s">
        <v>3416</v>
      </c>
      <c r="J1" s="131" t="s">
        <v>3417</v>
      </c>
      <c r="K1" s="131" t="s">
        <v>3418</v>
      </c>
      <c r="L1" s="132" t="s">
        <v>3419</v>
      </c>
      <c r="M1" s="131" t="s">
        <v>20</v>
      </c>
      <c r="N1" s="131" t="s">
        <v>3420</v>
      </c>
      <c r="O1" s="131" t="s">
        <v>3421</v>
      </c>
      <c r="P1" s="131" t="s">
        <v>3422</v>
      </c>
      <c r="Q1" s="131" t="s">
        <v>3423</v>
      </c>
      <c r="R1" s="131" t="s">
        <v>3424</v>
      </c>
      <c r="S1" s="133" t="s">
        <v>3425</v>
      </c>
      <c r="T1" s="131" t="s">
        <v>3426</v>
      </c>
      <c r="U1" s="131" t="s">
        <v>3427</v>
      </c>
      <c r="V1" s="134" t="s">
        <v>3428</v>
      </c>
      <c r="W1" s="134" t="s">
        <v>3429</v>
      </c>
      <c r="X1" s="134" t="s">
        <v>3430</v>
      </c>
      <c r="Y1" s="134" t="s">
        <v>3431</v>
      </c>
      <c r="Z1" s="134" t="s">
        <v>3432</v>
      </c>
      <c r="AA1" s="134" t="s">
        <v>3433</v>
      </c>
      <c r="AB1" s="134" t="s">
        <v>3434</v>
      </c>
      <c r="AC1" s="134" t="s">
        <v>3435</v>
      </c>
      <c r="AD1" s="134" t="s">
        <v>3436</v>
      </c>
      <c r="AE1" s="134" t="s">
        <v>3437</v>
      </c>
      <c r="AF1" s="134" t="s">
        <v>3438</v>
      </c>
      <c r="AG1" s="135" t="s">
        <v>3439</v>
      </c>
      <c r="AH1" s="136" t="s">
        <v>3438</v>
      </c>
      <c r="AI1" s="136" t="s">
        <v>3440</v>
      </c>
      <c r="AJ1" s="135" t="s">
        <v>3441</v>
      </c>
      <c r="AK1" s="135" t="s">
        <v>3442</v>
      </c>
    </row>
    <row r="2" spans="1:37" ht="12.75">
      <c r="A2" s="137"/>
      <c r="B2" s="137" t="s">
        <v>3443</v>
      </c>
      <c r="C2" s="137"/>
      <c r="D2" s="137" t="s">
        <v>9</v>
      </c>
      <c r="E2" s="138"/>
      <c r="F2" s="138" t="s">
        <v>3444</v>
      </c>
      <c r="G2" s="137"/>
      <c r="H2" s="137" t="s">
        <v>3445</v>
      </c>
      <c r="I2" s="139"/>
      <c r="J2" s="137" t="s">
        <v>3446</v>
      </c>
      <c r="K2" s="137"/>
      <c r="L2" s="140">
        <v>44564</v>
      </c>
      <c r="M2" s="137" t="s">
        <v>20</v>
      </c>
      <c r="N2" s="141" t="s">
        <v>3447</v>
      </c>
      <c r="O2" s="142" t="s">
        <v>99</v>
      </c>
      <c r="P2" s="142" t="s">
        <v>3448</v>
      </c>
      <c r="Q2" s="137" t="s">
        <v>3449</v>
      </c>
      <c r="R2" s="138" t="s">
        <v>20</v>
      </c>
      <c r="S2" s="143" t="s">
        <v>20</v>
      </c>
      <c r="T2" s="137"/>
      <c r="U2" s="137"/>
      <c r="V2" s="142" t="s">
        <v>32</v>
      </c>
      <c r="W2" s="142"/>
      <c r="X2" s="142">
        <v>750</v>
      </c>
      <c r="Y2" s="137"/>
      <c r="Z2" s="137"/>
      <c r="AA2" s="137">
        <v>80</v>
      </c>
      <c r="AB2" s="142">
        <f t="shared" ref="AB2:AB38" si="0">(X2*(1-Y2))-Z2+AA2</f>
        <v>830</v>
      </c>
      <c r="AC2" s="142">
        <f>VLOOKUP(V2,'Partner info'!A$2:K$502,6,FALSE)</f>
        <v>0</v>
      </c>
      <c r="AD2" s="142">
        <f t="shared" ref="AD2:AD8" si="1">AB2*AC2</f>
        <v>0</v>
      </c>
      <c r="AE2" s="142">
        <f t="shared" ref="AE2:AE43" si="2">AB2-AD2</f>
        <v>830</v>
      </c>
      <c r="AF2" s="142">
        <v>1</v>
      </c>
      <c r="AG2" s="144">
        <f t="array" ref="AG2:AG1068">YEAR(L2:L1068)</f>
        <v>2022</v>
      </c>
      <c r="AH2" s="145">
        <f t="array" ref="AH2:AH1068">MONTH(L2:L1068)</f>
        <v>1</v>
      </c>
      <c r="AI2" s="146" t="e">
        <f t="array" aca="1" ref="AI2" ca="1">_xludf.IFS(AH2=1,"01",AH2=2,"02",AH2=3,"03",AH2=4,"04",AH2=5,"05",AH2=6,"06",AH2=7,"07",AH2=8,"08",AH2=9,"09",AH2=10,"10",AH2=11,"11",AH2=12,"12")</f>
        <v>#NAME?</v>
      </c>
      <c r="AJ2" s="147" t="e">
        <f t="shared" ref="AJ2:AJ256" ca="1" si="3">_xludf.CONCAT(AG2,AI2)</f>
        <v>#NAME?</v>
      </c>
      <c r="AK2" s="148" t="str">
        <f t="shared" ref="AK2:AK8" si="4">TEXT(L2,"YYYY-MM")</f>
        <v>YYYY-01</v>
      </c>
    </row>
    <row r="3" spans="1:37" ht="12.75">
      <c r="A3" s="137"/>
      <c r="B3" s="137" t="s">
        <v>3443</v>
      </c>
      <c r="C3" s="137"/>
      <c r="D3" s="137" t="s">
        <v>9</v>
      </c>
      <c r="E3" s="138"/>
      <c r="F3" s="138" t="s">
        <v>3450</v>
      </c>
      <c r="G3" s="137"/>
      <c r="H3" s="137" t="s">
        <v>3445</v>
      </c>
      <c r="I3" s="139"/>
      <c r="J3" s="137" t="s">
        <v>3446</v>
      </c>
      <c r="K3" s="137"/>
      <c r="L3" s="140">
        <v>44564</v>
      </c>
      <c r="M3" s="137" t="s">
        <v>20</v>
      </c>
      <c r="N3" s="141" t="s">
        <v>3451</v>
      </c>
      <c r="O3" s="142" t="s">
        <v>578</v>
      </c>
      <c r="P3" s="142" t="s">
        <v>3452</v>
      </c>
      <c r="Q3" s="137" t="s">
        <v>3453</v>
      </c>
      <c r="R3" s="138" t="s">
        <v>20</v>
      </c>
      <c r="S3" s="143" t="s">
        <v>20</v>
      </c>
      <c r="T3" s="137"/>
      <c r="U3" s="137"/>
      <c r="V3" s="142" t="s">
        <v>32</v>
      </c>
      <c r="W3" s="142"/>
      <c r="X3" s="142">
        <v>650</v>
      </c>
      <c r="Y3" s="137"/>
      <c r="Z3" s="137"/>
      <c r="AA3" s="137">
        <v>80</v>
      </c>
      <c r="AB3" s="142">
        <f t="shared" si="0"/>
        <v>730</v>
      </c>
      <c r="AC3" s="142">
        <f>VLOOKUP(V3,'Partner info'!A$2:K$502,6,FALSE)</f>
        <v>0</v>
      </c>
      <c r="AD3" s="142">
        <f t="shared" si="1"/>
        <v>0</v>
      </c>
      <c r="AE3" s="142">
        <f t="shared" si="2"/>
        <v>730</v>
      </c>
      <c r="AF3" s="142">
        <v>1</v>
      </c>
      <c r="AG3" s="144">
        <v>2022</v>
      </c>
      <c r="AH3" s="145">
        <v>1</v>
      </c>
      <c r="AI3" s="146" t="e">
        <f t="array" aca="1" ref="AI3" ca="1">_xludf.IFS(AH3=1,"01",AH3=2,"02",AH3=3,"03",AH3=4,"04",AH3=5,"05",AH3=6,"06",AH3=7,"07",AH3=8,"08",AH3=9,"09",AH3=10,"10",AH3=11,"11",AH3=12,"12")</f>
        <v>#NAME?</v>
      </c>
      <c r="AJ3" s="147" t="e">
        <f t="shared" ca="1" si="3"/>
        <v>#NAME?</v>
      </c>
      <c r="AK3" s="148" t="str">
        <f t="shared" si="4"/>
        <v>YYYY-01</v>
      </c>
    </row>
    <row r="4" spans="1:37" ht="12.75">
      <c r="B4" s="12" t="s">
        <v>3443</v>
      </c>
      <c r="C4" s="12"/>
      <c r="D4" s="12" t="s">
        <v>9</v>
      </c>
      <c r="E4" s="23"/>
      <c r="F4" s="23" t="s">
        <v>3454</v>
      </c>
      <c r="G4" s="12"/>
      <c r="H4" s="12" t="s">
        <v>3445</v>
      </c>
      <c r="I4" s="9"/>
      <c r="J4" s="12" t="s">
        <v>3446</v>
      </c>
      <c r="L4" s="149">
        <v>44564</v>
      </c>
      <c r="M4" s="12" t="s">
        <v>20</v>
      </c>
      <c r="N4" s="150" t="s">
        <v>3455</v>
      </c>
      <c r="O4" s="151" t="s">
        <v>88</v>
      </c>
      <c r="P4" s="151" t="s">
        <v>3456</v>
      </c>
      <c r="Q4" s="12" t="s">
        <v>3457</v>
      </c>
      <c r="R4" s="23" t="s">
        <v>20</v>
      </c>
      <c r="S4" s="22" t="s">
        <v>20</v>
      </c>
      <c r="V4" s="151" t="s">
        <v>57</v>
      </c>
      <c r="W4" s="151"/>
      <c r="X4" s="151">
        <v>550</v>
      </c>
      <c r="Y4" s="152">
        <v>0.1</v>
      </c>
      <c r="Z4" s="12"/>
      <c r="AA4" s="12">
        <v>80</v>
      </c>
      <c r="AB4" s="151">
        <f t="shared" si="0"/>
        <v>575</v>
      </c>
      <c r="AC4" s="153">
        <f>VLOOKUP(V4,'Partner info'!A$2:K$502,6,FALSE)</f>
        <v>0.8</v>
      </c>
      <c r="AD4" s="151">
        <f t="shared" si="1"/>
        <v>460</v>
      </c>
      <c r="AE4" s="151">
        <f t="shared" si="2"/>
        <v>115</v>
      </c>
      <c r="AF4" s="151">
        <v>1</v>
      </c>
      <c r="AG4" s="144">
        <v>2022</v>
      </c>
      <c r="AH4" s="145">
        <v>1</v>
      </c>
      <c r="AI4" s="146" t="e">
        <f t="array" aca="1" ref="AI4" ca="1">_xludf.IFS(AH4=1,"01",AH4=2,"02",AH4=3,"03",AH4=4,"04",AH4=5,"05",AH4=6,"06",AH4=7,"07",AH4=8,"08",AH4=9,"09",AH4=10,"10",AH4=11,"11",AH4=12,"12")</f>
        <v>#NAME?</v>
      </c>
      <c r="AJ4" s="147" t="e">
        <f t="shared" ca="1" si="3"/>
        <v>#NAME?</v>
      </c>
      <c r="AK4" s="148" t="str">
        <f t="shared" si="4"/>
        <v>YYYY-01</v>
      </c>
    </row>
    <row r="5" spans="1:37" ht="12.75">
      <c r="A5" s="137"/>
      <c r="B5" s="137" t="s">
        <v>3443</v>
      </c>
      <c r="C5" s="137"/>
      <c r="D5" s="137" t="s">
        <v>9</v>
      </c>
      <c r="E5" s="138"/>
      <c r="F5" s="138" t="s">
        <v>3454</v>
      </c>
      <c r="G5" s="137"/>
      <c r="H5" s="137" t="s">
        <v>3445</v>
      </c>
      <c r="I5" s="139"/>
      <c r="J5" s="137" t="s">
        <v>3446</v>
      </c>
      <c r="K5" s="137"/>
      <c r="L5" s="140">
        <v>44564</v>
      </c>
      <c r="M5" s="137" t="s">
        <v>20</v>
      </c>
      <c r="N5" s="141" t="s">
        <v>3458</v>
      </c>
      <c r="O5" s="142" t="s">
        <v>88</v>
      </c>
      <c r="P5" s="142" t="s">
        <v>3459</v>
      </c>
      <c r="Q5" s="137" t="s">
        <v>3457</v>
      </c>
      <c r="R5" s="138" t="s">
        <v>20</v>
      </c>
      <c r="S5" s="143" t="s">
        <v>20</v>
      </c>
      <c r="T5" s="137"/>
      <c r="U5" s="137"/>
      <c r="V5" s="142" t="s">
        <v>57</v>
      </c>
      <c r="W5" s="142"/>
      <c r="X5" s="142">
        <v>650</v>
      </c>
      <c r="Y5" s="154">
        <v>0.1</v>
      </c>
      <c r="Z5" s="137"/>
      <c r="AA5" s="137">
        <v>0</v>
      </c>
      <c r="AB5" s="142">
        <f t="shared" si="0"/>
        <v>585</v>
      </c>
      <c r="AC5" s="155">
        <f>VLOOKUP(V5,'Partner info'!A$2:K$502,6,FALSE)</f>
        <v>0.8</v>
      </c>
      <c r="AD5" s="142">
        <f t="shared" si="1"/>
        <v>468</v>
      </c>
      <c r="AE5" s="142">
        <f t="shared" si="2"/>
        <v>117</v>
      </c>
      <c r="AF5" s="142">
        <v>1</v>
      </c>
      <c r="AG5" s="144">
        <v>2022</v>
      </c>
      <c r="AH5" s="145">
        <v>1</v>
      </c>
      <c r="AI5" s="146" t="e">
        <f t="array" aca="1" ref="AI5" ca="1">_xludf.IFS(AH5=1,"01",AH5=2,"02",AH5=3,"03",AH5=4,"04",AH5=5,"05",AH5=6,"06",AH5=7,"07",AH5=8,"08",AH5=9,"09",AH5=10,"10",AH5=11,"11",AH5=12,"12")</f>
        <v>#NAME?</v>
      </c>
      <c r="AJ5" s="147" t="e">
        <f t="shared" ca="1" si="3"/>
        <v>#NAME?</v>
      </c>
      <c r="AK5" s="148" t="str">
        <f t="shared" si="4"/>
        <v>YYYY-01</v>
      </c>
    </row>
    <row r="6" spans="1:37" ht="12.75">
      <c r="B6" s="12" t="s">
        <v>3443</v>
      </c>
      <c r="C6" s="12"/>
      <c r="D6" s="12" t="s">
        <v>9</v>
      </c>
      <c r="E6" s="23"/>
      <c r="F6" s="23" t="s">
        <v>3460</v>
      </c>
      <c r="G6" s="12"/>
      <c r="H6" s="12" t="s">
        <v>3445</v>
      </c>
      <c r="I6" s="9"/>
      <c r="J6" s="12" t="s">
        <v>3446</v>
      </c>
      <c r="L6" s="149">
        <v>44566</v>
      </c>
      <c r="M6" s="12" t="s">
        <v>20</v>
      </c>
      <c r="N6" s="150" t="s">
        <v>3461</v>
      </c>
      <c r="O6" s="151" t="s">
        <v>1951</v>
      </c>
      <c r="P6" s="151" t="s">
        <v>3462</v>
      </c>
      <c r="Q6" s="12" t="s">
        <v>3453</v>
      </c>
      <c r="R6" s="23" t="s">
        <v>20</v>
      </c>
      <c r="S6" s="22" t="s">
        <v>20</v>
      </c>
      <c r="V6" s="151" t="s">
        <v>57</v>
      </c>
      <c r="W6" s="151"/>
      <c r="X6" s="151">
        <v>1300</v>
      </c>
      <c r="Z6" s="12"/>
      <c r="AA6" s="12">
        <v>80</v>
      </c>
      <c r="AB6" s="151">
        <f t="shared" si="0"/>
        <v>1380</v>
      </c>
      <c r="AC6" s="153">
        <f>VLOOKUP(V6,'Partner info'!A$2:K$502,6,FALSE)</f>
        <v>0.8</v>
      </c>
      <c r="AD6" s="151">
        <f t="shared" si="1"/>
        <v>1104</v>
      </c>
      <c r="AE6" s="151">
        <f t="shared" si="2"/>
        <v>276</v>
      </c>
      <c r="AF6" s="151">
        <v>1</v>
      </c>
      <c r="AG6" s="144">
        <v>2022</v>
      </c>
      <c r="AH6" s="145">
        <v>1</v>
      </c>
      <c r="AI6" s="146" t="e">
        <f t="array" aca="1" ref="AI6" ca="1">_xludf.IFS(AH6=1,"01",AH6=2,"02",AH6=3,"03",AH6=4,"04",AH6=5,"05",AH6=6,"06",AH6=7,"07",AH6=8,"08",AH6=9,"09",AH6=10,"10",AH6=11,"11",AH6=12,"12")</f>
        <v>#NAME?</v>
      </c>
      <c r="AJ6" s="147" t="e">
        <f t="shared" ca="1" si="3"/>
        <v>#NAME?</v>
      </c>
      <c r="AK6" s="148" t="str">
        <f t="shared" si="4"/>
        <v>YYYY-01</v>
      </c>
    </row>
    <row r="7" spans="1:37" ht="12.75">
      <c r="A7" s="156"/>
      <c r="B7" s="156" t="s">
        <v>3443</v>
      </c>
      <c r="C7" s="156"/>
      <c r="D7" s="156" t="s">
        <v>9</v>
      </c>
      <c r="E7" s="157"/>
      <c r="F7" s="157" t="s">
        <v>3463</v>
      </c>
      <c r="G7" s="156"/>
      <c r="H7" s="156" t="s">
        <v>3445</v>
      </c>
      <c r="I7" s="158"/>
      <c r="J7" s="156" t="s">
        <v>3446</v>
      </c>
      <c r="K7" s="156"/>
      <c r="L7" s="159">
        <v>44567</v>
      </c>
      <c r="M7" s="156" t="s">
        <v>20</v>
      </c>
      <c r="N7" s="160" t="s">
        <v>3464</v>
      </c>
      <c r="O7" s="161" t="s">
        <v>99</v>
      </c>
      <c r="P7" s="161" t="s">
        <v>3465</v>
      </c>
      <c r="Q7" s="156" t="s">
        <v>3453</v>
      </c>
      <c r="R7" s="157" t="s">
        <v>20</v>
      </c>
      <c r="S7" s="162" t="s">
        <v>20</v>
      </c>
      <c r="T7" s="156"/>
      <c r="U7" s="156"/>
      <c r="V7" s="161" t="s">
        <v>32</v>
      </c>
      <c r="W7" s="161"/>
      <c r="X7" s="161">
        <v>950</v>
      </c>
      <c r="Y7" s="156"/>
      <c r="Z7" s="156"/>
      <c r="AA7" s="156">
        <v>80</v>
      </c>
      <c r="AB7" s="161">
        <f t="shared" si="0"/>
        <v>1030</v>
      </c>
      <c r="AC7" s="163">
        <f>VLOOKUP(V7,'Partner info'!A$2:K$502,6,FALSE)</f>
        <v>0</v>
      </c>
      <c r="AD7" s="161">
        <f t="shared" si="1"/>
        <v>0</v>
      </c>
      <c r="AE7" s="161">
        <f t="shared" si="2"/>
        <v>1030</v>
      </c>
      <c r="AF7" s="161">
        <f t="shared" ref="AF7:AF261" si="5">MONTH(L7)</f>
        <v>1</v>
      </c>
      <c r="AG7" s="144">
        <v>2022</v>
      </c>
      <c r="AH7" s="145">
        <v>1</v>
      </c>
      <c r="AI7" s="146" t="e">
        <f t="array" aca="1" ref="AI7" ca="1">_xludf.IFS(AH7=1,"01",AH7=2,"02",AH7=3,"03",AH7=4,"04",AH7=5,"05",AH7=6,"06",AH7=7,"07",AH7=8,"08",AH7=9,"09",AH7=10,"10",AH7=11,"11",AH7=12,"12")</f>
        <v>#NAME?</v>
      </c>
      <c r="AJ7" s="147" t="e">
        <f t="shared" ca="1" si="3"/>
        <v>#NAME?</v>
      </c>
      <c r="AK7" s="148" t="str">
        <f t="shared" si="4"/>
        <v>YYYY-01</v>
      </c>
    </row>
    <row r="8" spans="1:37" ht="12.75">
      <c r="A8" s="156"/>
      <c r="B8" s="156" t="s">
        <v>3443</v>
      </c>
      <c r="C8" s="156"/>
      <c r="D8" s="156" t="s">
        <v>9</v>
      </c>
      <c r="E8" s="157"/>
      <c r="F8" s="157" t="s">
        <v>3444</v>
      </c>
      <c r="G8" s="156"/>
      <c r="H8" s="156" t="s">
        <v>3445</v>
      </c>
      <c r="I8" s="158"/>
      <c r="J8" s="156" t="s">
        <v>3446</v>
      </c>
      <c r="K8" s="156"/>
      <c r="L8" s="159">
        <v>44568</v>
      </c>
      <c r="M8" s="156" t="s">
        <v>20</v>
      </c>
      <c r="N8" s="160" t="s">
        <v>3466</v>
      </c>
      <c r="O8" s="161" t="s">
        <v>99</v>
      </c>
      <c r="P8" s="161" t="s">
        <v>3467</v>
      </c>
      <c r="Q8" s="156" t="s">
        <v>3468</v>
      </c>
      <c r="R8" s="157" t="s">
        <v>20</v>
      </c>
      <c r="S8" s="162" t="s">
        <v>20</v>
      </c>
      <c r="T8" s="156"/>
      <c r="U8" s="156"/>
      <c r="V8" s="161" t="s">
        <v>32</v>
      </c>
      <c r="W8" s="161"/>
      <c r="X8" s="161">
        <v>750</v>
      </c>
      <c r="Y8" s="156"/>
      <c r="Z8" s="156"/>
      <c r="AA8" s="156">
        <v>80</v>
      </c>
      <c r="AB8" s="161">
        <f t="shared" si="0"/>
        <v>830</v>
      </c>
      <c r="AC8" s="163">
        <f>VLOOKUP(V8,'Partner info'!A$2:K$502,6,FALSE)</f>
        <v>0</v>
      </c>
      <c r="AD8" s="161">
        <f t="shared" si="1"/>
        <v>0</v>
      </c>
      <c r="AE8" s="161">
        <f t="shared" si="2"/>
        <v>830</v>
      </c>
      <c r="AF8" s="161">
        <f t="shared" si="5"/>
        <v>1</v>
      </c>
      <c r="AG8" s="144">
        <v>2022</v>
      </c>
      <c r="AH8" s="145">
        <v>1</v>
      </c>
      <c r="AI8" s="146" t="e">
        <f t="array" aca="1" ref="AI8" ca="1">_xludf.IFS(AH8=1,"01",AH8=2,"02",AH8=3,"03",AH8=4,"04",AH8=5,"05",AH8=6,"06",AH8=7,"07",AH8=8,"08",AH8=9,"09",AH8=10,"10",AH8=11,"11",AH8=12,"12")</f>
        <v>#NAME?</v>
      </c>
      <c r="AJ8" s="147" t="e">
        <f t="shared" ca="1" si="3"/>
        <v>#NAME?</v>
      </c>
      <c r="AK8" s="148" t="str">
        <f t="shared" si="4"/>
        <v>YYYY-01</v>
      </c>
    </row>
    <row r="9" spans="1:37" ht="12.75">
      <c r="A9" s="164"/>
      <c r="B9" s="164" t="s">
        <v>3469</v>
      </c>
      <c r="C9" s="164"/>
      <c r="D9" s="164" t="s">
        <v>3470</v>
      </c>
      <c r="E9" s="165"/>
      <c r="F9" s="165" t="s">
        <v>3471</v>
      </c>
      <c r="G9" s="164"/>
      <c r="H9" s="164" t="s">
        <v>3445</v>
      </c>
      <c r="I9" s="166"/>
      <c r="J9" s="164" t="s">
        <v>3446</v>
      </c>
      <c r="K9" s="164"/>
      <c r="L9" s="167">
        <v>44570</v>
      </c>
      <c r="M9" s="164" t="s">
        <v>20</v>
      </c>
      <c r="N9" s="168" t="s">
        <v>3472</v>
      </c>
      <c r="O9" s="164" t="s">
        <v>347</v>
      </c>
      <c r="P9" s="164" t="s">
        <v>3473</v>
      </c>
      <c r="Q9" s="164" t="s">
        <v>3468</v>
      </c>
      <c r="R9" s="165" t="s">
        <v>20</v>
      </c>
      <c r="S9" s="169" t="s">
        <v>20</v>
      </c>
      <c r="T9" s="164"/>
      <c r="U9" s="164"/>
      <c r="V9" s="164" t="s">
        <v>32</v>
      </c>
      <c r="W9" s="164"/>
      <c r="X9" s="164">
        <v>650</v>
      </c>
      <c r="Y9" s="170"/>
      <c r="Z9" s="164">
        <v>730</v>
      </c>
      <c r="AA9" s="164">
        <v>80</v>
      </c>
      <c r="AB9" s="164">
        <f t="shared" si="0"/>
        <v>0</v>
      </c>
      <c r="AC9" s="171" t="e">
        <f>VLOOKUP(V9,'Partner info'!$B$2:$C$500,2,FALSE)</f>
        <v>#N/A</v>
      </c>
      <c r="AD9" s="164" t="e">
        <f>X9*AC9</f>
        <v>#N/A</v>
      </c>
      <c r="AE9" s="164" t="e">
        <f t="shared" si="2"/>
        <v>#N/A</v>
      </c>
      <c r="AF9" s="164">
        <f t="shared" si="5"/>
        <v>1</v>
      </c>
      <c r="AG9" s="144">
        <v>2022</v>
      </c>
      <c r="AH9" s="145">
        <v>1</v>
      </c>
      <c r="AI9" s="146" t="e">
        <f t="array" aca="1" ref="AI9" ca="1">_xludf.IFS(AH9=1,"01",AH9=2,"02",AH9=3,"03",AH9=4,"04",AH9=5,"05",AH9=6,"06",AH9=7,"07",AH9=8,"08",AH9=9,"09",AH9=10,"10",AH9=11,"11",AH9=12,"12")</f>
        <v>#NAME?</v>
      </c>
      <c r="AJ9" s="147" t="e">
        <f t="shared" ca="1" si="3"/>
        <v>#NAME?</v>
      </c>
      <c r="AK9" s="148"/>
    </row>
    <row r="10" spans="1:37" ht="12.75">
      <c r="A10" s="137"/>
      <c r="B10" s="137" t="s">
        <v>3443</v>
      </c>
      <c r="C10" s="137"/>
      <c r="D10" s="137" t="s">
        <v>9</v>
      </c>
      <c r="E10" s="138"/>
      <c r="F10" s="138" t="s">
        <v>3474</v>
      </c>
      <c r="G10" s="137"/>
      <c r="H10" s="137" t="s">
        <v>3445</v>
      </c>
      <c r="I10" s="139"/>
      <c r="J10" s="137" t="s">
        <v>3446</v>
      </c>
      <c r="K10" s="137"/>
      <c r="L10" s="140">
        <v>44570</v>
      </c>
      <c r="M10" s="137" t="s">
        <v>20</v>
      </c>
      <c r="N10" s="141" t="s">
        <v>3475</v>
      </c>
      <c r="O10" s="142" t="s">
        <v>31</v>
      </c>
      <c r="P10" s="142" t="s">
        <v>3476</v>
      </c>
      <c r="Q10" s="137" t="s">
        <v>3477</v>
      </c>
      <c r="R10" s="138" t="s">
        <v>20</v>
      </c>
      <c r="S10" s="143" t="s">
        <v>20</v>
      </c>
      <c r="T10" s="137"/>
      <c r="U10" s="137"/>
      <c r="V10" s="142" t="s">
        <v>32</v>
      </c>
      <c r="W10" s="142"/>
      <c r="X10" s="142">
        <v>700</v>
      </c>
      <c r="Y10" s="137"/>
      <c r="Z10" s="137"/>
      <c r="AA10" s="137">
        <v>80</v>
      </c>
      <c r="AB10" s="142">
        <f t="shared" si="0"/>
        <v>780</v>
      </c>
      <c r="AC10" s="155">
        <f>VLOOKUP(V10,'Partner info'!A$2:K$502,6,FALSE)</f>
        <v>0</v>
      </c>
      <c r="AD10" s="142">
        <f t="shared" ref="AD10:AD31" si="6">AB10*AC10</f>
        <v>0</v>
      </c>
      <c r="AE10" s="142">
        <f t="shared" si="2"/>
        <v>780</v>
      </c>
      <c r="AF10" s="142">
        <f t="shared" si="5"/>
        <v>1</v>
      </c>
      <c r="AG10" s="144">
        <v>2022</v>
      </c>
      <c r="AH10" s="145">
        <v>1</v>
      </c>
      <c r="AI10" s="146" t="e">
        <f t="array" aca="1" ref="AI10" ca="1">_xludf.IFS(AH10=1,"01",AH10=2,"02",AH10=3,"03",AH10=4,"04",AH10=5,"05",AH10=6,"06",AH10=7,"07",AH10=8,"08",AH10=9,"09",AH10=10,"10",AH10=11,"11",AH10=12,"12")</f>
        <v>#NAME?</v>
      </c>
      <c r="AJ10" s="147" t="e">
        <f t="shared" ca="1" si="3"/>
        <v>#NAME?</v>
      </c>
      <c r="AK10" s="148" t="str">
        <f t="shared" ref="AK10:AK31" si="7">TEXT(L10,"YYYY-MM")</f>
        <v>YYYY-01</v>
      </c>
    </row>
    <row r="11" spans="1:37" ht="12.75">
      <c r="A11" s="137"/>
      <c r="B11" s="137" t="s">
        <v>3443</v>
      </c>
      <c r="C11" s="137"/>
      <c r="D11" s="137" t="s">
        <v>9</v>
      </c>
      <c r="E11" s="138"/>
      <c r="F11" s="138" t="s">
        <v>3478</v>
      </c>
      <c r="G11" s="137"/>
      <c r="H11" s="137" t="s">
        <v>3445</v>
      </c>
      <c r="I11" s="139"/>
      <c r="J11" s="137" t="s">
        <v>3446</v>
      </c>
      <c r="K11" s="137"/>
      <c r="L11" s="140">
        <v>44572</v>
      </c>
      <c r="M11" s="137" t="s">
        <v>20</v>
      </c>
      <c r="N11" s="141" t="s">
        <v>3479</v>
      </c>
      <c r="O11" s="142" t="s">
        <v>110</v>
      </c>
      <c r="P11" s="142" t="s">
        <v>3480</v>
      </c>
      <c r="Q11" s="137" t="s">
        <v>3457</v>
      </c>
      <c r="R11" s="138" t="s">
        <v>20</v>
      </c>
      <c r="S11" s="143" t="s">
        <v>20</v>
      </c>
      <c r="T11" s="137"/>
      <c r="U11" s="137"/>
      <c r="V11" s="142" t="s">
        <v>32</v>
      </c>
      <c r="W11" s="142"/>
      <c r="X11" s="142">
        <v>500</v>
      </c>
      <c r="Y11" s="137"/>
      <c r="Z11" s="137"/>
      <c r="AA11" s="137">
        <v>80</v>
      </c>
      <c r="AB11" s="142">
        <f t="shared" si="0"/>
        <v>580</v>
      </c>
      <c r="AC11" s="155">
        <f>VLOOKUP(V11,'Partner info'!A$2:K$502,6,FALSE)</f>
        <v>0</v>
      </c>
      <c r="AD11" s="142">
        <f t="shared" si="6"/>
        <v>0</v>
      </c>
      <c r="AE11" s="142">
        <f t="shared" si="2"/>
        <v>580</v>
      </c>
      <c r="AF11" s="142">
        <f t="shared" si="5"/>
        <v>1</v>
      </c>
      <c r="AG11" s="144">
        <v>2022</v>
      </c>
      <c r="AH11" s="145">
        <v>1</v>
      </c>
      <c r="AI11" s="146" t="e">
        <f t="array" aca="1" ref="AI11" ca="1">_xludf.IFS(AH11=1,"01",AH11=2,"02",AH11=3,"03",AH11=4,"04",AH11=5,"05",AH11=6,"06",AH11=7,"07",AH11=8,"08",AH11=9,"09",AH11=10,"10",AH11=11,"11",AH11=12,"12")</f>
        <v>#NAME?</v>
      </c>
      <c r="AJ11" s="147" t="e">
        <f t="shared" ca="1" si="3"/>
        <v>#NAME?</v>
      </c>
      <c r="AK11" s="148" t="str">
        <f t="shared" si="7"/>
        <v>YYYY-01</v>
      </c>
    </row>
    <row r="12" spans="1:37" ht="12.75">
      <c r="A12" s="137"/>
      <c r="B12" s="137" t="s">
        <v>3443</v>
      </c>
      <c r="C12" s="137"/>
      <c r="D12" s="137" t="s">
        <v>9</v>
      </c>
      <c r="E12" s="138"/>
      <c r="F12" s="138" t="s">
        <v>3481</v>
      </c>
      <c r="G12" s="137"/>
      <c r="H12" s="137" t="s">
        <v>3445</v>
      </c>
      <c r="I12" s="139"/>
      <c r="J12" s="137" t="s">
        <v>3446</v>
      </c>
      <c r="K12" s="137"/>
      <c r="L12" s="140">
        <v>44579</v>
      </c>
      <c r="M12" s="137" t="s">
        <v>20</v>
      </c>
      <c r="N12" s="141" t="s">
        <v>3482</v>
      </c>
      <c r="O12" s="142" t="s">
        <v>2111</v>
      </c>
      <c r="P12" s="142" t="s">
        <v>3483</v>
      </c>
      <c r="Q12" s="137" t="s">
        <v>3453</v>
      </c>
      <c r="R12" s="138" t="s">
        <v>20</v>
      </c>
      <c r="S12" s="143" t="s">
        <v>20</v>
      </c>
      <c r="T12" s="137"/>
      <c r="U12" s="137"/>
      <c r="V12" s="142" t="s">
        <v>32</v>
      </c>
      <c r="W12" s="142"/>
      <c r="X12" s="142">
        <v>400</v>
      </c>
      <c r="Y12" s="137"/>
      <c r="Z12" s="137"/>
      <c r="AA12" s="137">
        <v>80</v>
      </c>
      <c r="AB12" s="142">
        <f t="shared" si="0"/>
        <v>480</v>
      </c>
      <c r="AC12" s="155">
        <f>VLOOKUP(V12,'Partner info'!A$2:K$502,6,FALSE)</f>
        <v>0</v>
      </c>
      <c r="AD12" s="142">
        <f t="shared" si="6"/>
        <v>0</v>
      </c>
      <c r="AE12" s="142">
        <f t="shared" si="2"/>
        <v>480</v>
      </c>
      <c r="AF12" s="142">
        <f t="shared" si="5"/>
        <v>1</v>
      </c>
      <c r="AG12" s="144">
        <v>2022</v>
      </c>
      <c r="AH12" s="145">
        <v>1</v>
      </c>
      <c r="AI12" s="146" t="e">
        <f t="array" aca="1" ref="AI12" ca="1">_xludf.IFS(AH12=1,"01",AH12=2,"02",AH12=3,"03",AH12=4,"04",AH12=5,"05",AH12=6,"06",AH12=7,"07",AH12=8,"08",AH12=9,"09",AH12=10,"10",AH12=11,"11",AH12=12,"12")</f>
        <v>#NAME?</v>
      </c>
      <c r="AJ12" s="147" t="e">
        <f t="shared" ca="1" si="3"/>
        <v>#NAME?</v>
      </c>
      <c r="AK12" s="148" t="str">
        <f t="shared" si="7"/>
        <v>YYYY-01</v>
      </c>
    </row>
    <row r="13" spans="1:37" ht="12.75">
      <c r="A13" s="137"/>
      <c r="B13" s="137" t="s">
        <v>3443</v>
      </c>
      <c r="C13" s="137"/>
      <c r="D13" s="137" t="s">
        <v>9</v>
      </c>
      <c r="E13" s="138"/>
      <c r="F13" s="138" t="s">
        <v>3484</v>
      </c>
      <c r="G13" s="137"/>
      <c r="H13" s="137" t="s">
        <v>3445</v>
      </c>
      <c r="I13" s="139"/>
      <c r="J13" s="137" t="s">
        <v>3446</v>
      </c>
      <c r="K13" s="137"/>
      <c r="L13" s="140">
        <v>44579</v>
      </c>
      <c r="M13" s="137" t="s">
        <v>20</v>
      </c>
      <c r="N13" s="142" t="s">
        <v>20</v>
      </c>
      <c r="O13" s="142" t="s">
        <v>222</v>
      </c>
      <c r="P13" s="142" t="s">
        <v>3485</v>
      </c>
      <c r="Q13" s="137" t="s">
        <v>3449</v>
      </c>
      <c r="R13" s="138" t="s">
        <v>20</v>
      </c>
      <c r="S13" s="143" t="s">
        <v>20</v>
      </c>
      <c r="T13" s="137"/>
      <c r="U13" s="137"/>
      <c r="V13" s="142" t="s">
        <v>651</v>
      </c>
      <c r="W13" s="142"/>
      <c r="X13" s="142">
        <v>750</v>
      </c>
      <c r="Y13" s="137"/>
      <c r="Z13" s="137"/>
      <c r="AA13" s="137">
        <v>80</v>
      </c>
      <c r="AB13" s="142">
        <f t="shared" si="0"/>
        <v>830</v>
      </c>
      <c r="AC13" s="155">
        <f>VLOOKUP(V13,'Partner info'!A$2:K$502,6,FALSE)</f>
        <v>0.8</v>
      </c>
      <c r="AD13" s="142">
        <f t="shared" si="6"/>
        <v>664</v>
      </c>
      <c r="AE13" s="142">
        <f t="shared" si="2"/>
        <v>166</v>
      </c>
      <c r="AF13" s="142">
        <f t="shared" si="5"/>
        <v>1</v>
      </c>
      <c r="AG13" s="144">
        <v>2022</v>
      </c>
      <c r="AH13" s="145">
        <v>1</v>
      </c>
      <c r="AI13" s="146" t="e">
        <f t="array" aca="1" ref="AI13" ca="1">_xludf.IFS(AH13=1,"01",AH13=2,"02",AH13=3,"03",AH13=4,"04",AH13=5,"05",AH13=6,"06",AH13=7,"07",AH13=8,"08",AH13=9,"09",AH13=10,"10",AH13=11,"11",AH13=12,"12")</f>
        <v>#NAME?</v>
      </c>
      <c r="AJ13" s="147" t="e">
        <f t="shared" ca="1" si="3"/>
        <v>#NAME?</v>
      </c>
      <c r="AK13" s="148" t="str">
        <f t="shared" si="7"/>
        <v>YYYY-01</v>
      </c>
    </row>
    <row r="14" spans="1:37" ht="12.75">
      <c r="B14" s="12" t="s">
        <v>3443</v>
      </c>
      <c r="C14" s="12"/>
      <c r="D14" s="12" t="s">
        <v>9</v>
      </c>
      <c r="E14" s="23"/>
      <c r="F14" s="23" t="s">
        <v>3486</v>
      </c>
      <c r="G14" s="12"/>
      <c r="H14" s="12" t="s">
        <v>3445</v>
      </c>
      <c r="I14" s="9"/>
      <c r="J14" s="12" t="s">
        <v>3446</v>
      </c>
      <c r="L14" s="149">
        <v>44579</v>
      </c>
      <c r="M14" s="12" t="s">
        <v>20</v>
      </c>
      <c r="N14" s="151" t="s">
        <v>20</v>
      </c>
      <c r="O14" s="151" t="s">
        <v>222</v>
      </c>
      <c r="P14" s="151" t="s">
        <v>3487</v>
      </c>
      <c r="Q14" s="12" t="s">
        <v>3468</v>
      </c>
      <c r="R14" s="23" t="s">
        <v>20</v>
      </c>
      <c r="S14" s="22" t="s">
        <v>20</v>
      </c>
      <c r="V14" s="151" t="s">
        <v>651</v>
      </c>
      <c r="W14" s="151"/>
      <c r="X14" s="151">
        <v>700</v>
      </c>
      <c r="Z14" s="12"/>
      <c r="AA14" s="12">
        <v>80</v>
      </c>
      <c r="AB14" s="151">
        <f t="shared" si="0"/>
        <v>780</v>
      </c>
      <c r="AC14" s="153">
        <f>VLOOKUP(V14,'Partner info'!A$2:K$502,6,FALSE)</f>
        <v>0.8</v>
      </c>
      <c r="AD14" s="151">
        <f t="shared" si="6"/>
        <v>624</v>
      </c>
      <c r="AE14" s="151">
        <f t="shared" si="2"/>
        <v>156</v>
      </c>
      <c r="AF14" s="151">
        <f t="shared" si="5"/>
        <v>1</v>
      </c>
      <c r="AG14" s="144">
        <v>2022</v>
      </c>
      <c r="AH14" s="145">
        <v>1</v>
      </c>
      <c r="AI14" s="146" t="e">
        <f t="array" aca="1" ref="AI14" ca="1">_xludf.IFS(AH14=1,"01",AH14=2,"02",AH14=3,"03",AH14=4,"04",AH14=5,"05",AH14=6,"06",AH14=7,"07",AH14=8,"08",AH14=9,"09",AH14=10,"10",AH14=11,"11",AH14=12,"12")</f>
        <v>#NAME?</v>
      </c>
      <c r="AJ14" s="147" t="e">
        <f t="shared" ca="1" si="3"/>
        <v>#NAME?</v>
      </c>
      <c r="AK14" s="148" t="str">
        <f t="shared" si="7"/>
        <v>YYYY-01</v>
      </c>
    </row>
    <row r="15" spans="1:37" ht="12.75">
      <c r="A15" s="137"/>
      <c r="B15" s="137" t="s">
        <v>3443</v>
      </c>
      <c r="C15" s="137"/>
      <c r="D15" s="137" t="s">
        <v>9</v>
      </c>
      <c r="E15" s="138"/>
      <c r="F15" s="138" t="s">
        <v>3486</v>
      </c>
      <c r="G15" s="137"/>
      <c r="H15" s="137" t="s">
        <v>3445</v>
      </c>
      <c r="I15" s="139"/>
      <c r="J15" s="137" t="s">
        <v>3446</v>
      </c>
      <c r="K15" s="137"/>
      <c r="L15" s="140">
        <v>44579</v>
      </c>
      <c r="M15" s="137" t="s">
        <v>20</v>
      </c>
      <c r="N15" s="142" t="s">
        <v>20</v>
      </c>
      <c r="O15" s="142" t="s">
        <v>222</v>
      </c>
      <c r="P15" s="142" t="s">
        <v>3488</v>
      </c>
      <c r="Q15" s="137" t="s">
        <v>3468</v>
      </c>
      <c r="R15" s="138" t="s">
        <v>20</v>
      </c>
      <c r="S15" s="143" t="s">
        <v>20</v>
      </c>
      <c r="T15" s="137"/>
      <c r="U15" s="137"/>
      <c r="V15" s="142" t="s">
        <v>651</v>
      </c>
      <c r="W15" s="142"/>
      <c r="X15" s="142">
        <v>700</v>
      </c>
      <c r="Y15" s="137"/>
      <c r="Z15" s="137"/>
      <c r="AA15" s="137">
        <v>0</v>
      </c>
      <c r="AB15" s="142">
        <f t="shared" si="0"/>
        <v>700</v>
      </c>
      <c r="AC15" s="155">
        <f>VLOOKUP(V15,'Partner info'!A$2:K$502,6,FALSE)</f>
        <v>0.8</v>
      </c>
      <c r="AD15" s="142">
        <f t="shared" si="6"/>
        <v>560</v>
      </c>
      <c r="AE15" s="142">
        <f t="shared" si="2"/>
        <v>140</v>
      </c>
      <c r="AF15" s="142">
        <f t="shared" si="5"/>
        <v>1</v>
      </c>
      <c r="AG15" s="144">
        <v>2022</v>
      </c>
      <c r="AH15" s="145">
        <v>1</v>
      </c>
      <c r="AI15" s="146" t="e">
        <f t="array" aca="1" ref="AI15" ca="1">_xludf.IFS(AH15=1,"01",AH15=2,"02",AH15=3,"03",AH15=4,"04",AH15=5,"05",AH15=6,"06",AH15=7,"07",AH15=8,"08",AH15=9,"09",AH15=10,"10",AH15=11,"11",AH15=12,"12")</f>
        <v>#NAME?</v>
      </c>
      <c r="AJ15" s="147" t="e">
        <f t="shared" ca="1" si="3"/>
        <v>#NAME?</v>
      </c>
      <c r="AK15" s="148" t="str">
        <f t="shared" si="7"/>
        <v>YYYY-01</v>
      </c>
    </row>
    <row r="16" spans="1:37" ht="12.75">
      <c r="A16" s="137"/>
      <c r="B16" s="137" t="s">
        <v>3443</v>
      </c>
      <c r="C16" s="137"/>
      <c r="D16" s="137" t="s">
        <v>9</v>
      </c>
      <c r="E16" s="138"/>
      <c r="F16" s="138" t="s">
        <v>3489</v>
      </c>
      <c r="G16" s="137"/>
      <c r="H16" s="137" t="s">
        <v>3445</v>
      </c>
      <c r="I16" s="139"/>
      <c r="J16" s="137" t="s">
        <v>3446</v>
      </c>
      <c r="K16" s="137"/>
      <c r="L16" s="140">
        <v>44585</v>
      </c>
      <c r="M16" s="137" t="s">
        <v>20</v>
      </c>
      <c r="N16" s="141" t="s">
        <v>3490</v>
      </c>
      <c r="O16" s="142" t="s">
        <v>294</v>
      </c>
      <c r="P16" s="142" t="s">
        <v>3491</v>
      </c>
      <c r="Q16" s="137" t="s">
        <v>3468</v>
      </c>
      <c r="R16" s="138" t="s">
        <v>20</v>
      </c>
      <c r="S16" s="143" t="s">
        <v>20</v>
      </c>
      <c r="T16" s="137"/>
      <c r="U16" s="137"/>
      <c r="V16" s="142" t="s">
        <v>32</v>
      </c>
      <c r="W16" s="142"/>
      <c r="X16" s="142">
        <v>850</v>
      </c>
      <c r="Y16" s="137"/>
      <c r="Z16" s="137"/>
      <c r="AA16" s="137">
        <v>80</v>
      </c>
      <c r="AB16" s="142">
        <f t="shared" si="0"/>
        <v>930</v>
      </c>
      <c r="AC16" s="155">
        <f>VLOOKUP(V16,'Partner info'!A$2:K$502,6,FALSE)</f>
        <v>0</v>
      </c>
      <c r="AD16" s="142">
        <f t="shared" si="6"/>
        <v>0</v>
      </c>
      <c r="AE16" s="142">
        <f t="shared" si="2"/>
        <v>930</v>
      </c>
      <c r="AF16" s="142">
        <f t="shared" si="5"/>
        <v>1</v>
      </c>
      <c r="AG16" s="144">
        <v>2022</v>
      </c>
      <c r="AH16" s="145">
        <v>1</v>
      </c>
      <c r="AI16" s="146" t="e">
        <f t="array" aca="1" ref="AI16" ca="1">_xludf.IFS(AH16=1,"01",AH16=2,"02",AH16=3,"03",AH16=4,"04",AH16=5,"05",AH16=6,"06",AH16=7,"07",AH16=8,"08",AH16=9,"09",AH16=10,"10",AH16=11,"11",AH16=12,"12")</f>
        <v>#NAME?</v>
      </c>
      <c r="AJ16" s="147" t="e">
        <f t="shared" ca="1" si="3"/>
        <v>#NAME?</v>
      </c>
      <c r="AK16" s="148" t="str">
        <f t="shared" si="7"/>
        <v>YYYY-01</v>
      </c>
    </row>
    <row r="17" spans="1:37" ht="12.75">
      <c r="B17" s="12" t="s">
        <v>3443</v>
      </c>
      <c r="C17" s="12"/>
      <c r="D17" s="12" t="s">
        <v>9</v>
      </c>
      <c r="E17" s="23"/>
      <c r="F17" s="23" t="s">
        <v>3492</v>
      </c>
      <c r="G17" s="12"/>
      <c r="H17" s="12" t="s">
        <v>3445</v>
      </c>
      <c r="I17" s="9"/>
      <c r="J17" s="12" t="s">
        <v>3446</v>
      </c>
      <c r="L17" s="149">
        <v>44585</v>
      </c>
      <c r="M17" s="12" t="s">
        <v>20</v>
      </c>
      <c r="N17" s="150" t="s">
        <v>3493</v>
      </c>
      <c r="O17" s="151" t="s">
        <v>23</v>
      </c>
      <c r="P17" s="151" t="s">
        <v>3494</v>
      </c>
      <c r="Q17" s="12" t="s">
        <v>3477</v>
      </c>
      <c r="R17" s="23" t="s">
        <v>20</v>
      </c>
      <c r="S17" s="22" t="s">
        <v>20</v>
      </c>
      <c r="V17" s="151" t="s">
        <v>32</v>
      </c>
      <c r="W17" s="151"/>
      <c r="X17" s="151">
        <v>1520</v>
      </c>
      <c r="Z17" s="12"/>
      <c r="AA17" s="12">
        <v>80</v>
      </c>
      <c r="AB17" s="151">
        <f t="shared" si="0"/>
        <v>1600</v>
      </c>
      <c r="AC17" s="153">
        <f>VLOOKUP(V17,'Partner info'!A$2:K$502,6,FALSE)</f>
        <v>0</v>
      </c>
      <c r="AD17" s="151">
        <f t="shared" si="6"/>
        <v>0</v>
      </c>
      <c r="AE17" s="151">
        <f t="shared" si="2"/>
        <v>1600</v>
      </c>
      <c r="AF17" s="151">
        <f t="shared" si="5"/>
        <v>1</v>
      </c>
      <c r="AG17" s="144">
        <v>2022</v>
      </c>
      <c r="AH17" s="145">
        <v>1</v>
      </c>
      <c r="AI17" s="146" t="e">
        <f t="array" aca="1" ref="AI17" ca="1">_xludf.IFS(AH17=1,"01",AH17=2,"02",AH17=3,"03",AH17=4,"04",AH17=5,"05",AH17=6,"06",AH17=7,"07",AH17=8,"08",AH17=9,"09",AH17=10,"10",AH17=11,"11",AH17=12,"12")</f>
        <v>#NAME?</v>
      </c>
      <c r="AJ17" s="147" t="e">
        <f t="shared" ca="1" si="3"/>
        <v>#NAME?</v>
      </c>
      <c r="AK17" s="148" t="str">
        <f t="shared" si="7"/>
        <v>YYYY-01</v>
      </c>
    </row>
    <row r="18" spans="1:37" ht="12.75">
      <c r="A18" s="156"/>
      <c r="B18" s="156" t="s">
        <v>3443</v>
      </c>
      <c r="C18" s="156"/>
      <c r="D18" s="156" t="s">
        <v>9</v>
      </c>
      <c r="E18" s="157"/>
      <c r="F18" s="157" t="s">
        <v>3495</v>
      </c>
      <c r="G18" s="156"/>
      <c r="H18" s="156" t="s">
        <v>3445</v>
      </c>
      <c r="I18" s="158"/>
      <c r="J18" s="156" t="s">
        <v>3446</v>
      </c>
      <c r="K18" s="156"/>
      <c r="L18" s="159">
        <v>44585</v>
      </c>
      <c r="M18" s="156" t="s">
        <v>20</v>
      </c>
      <c r="N18" s="160" t="s">
        <v>3496</v>
      </c>
      <c r="O18" s="161" t="s">
        <v>294</v>
      </c>
      <c r="P18" s="161" t="s">
        <v>3497</v>
      </c>
      <c r="Q18" s="156" t="s">
        <v>3453</v>
      </c>
      <c r="R18" s="157" t="s">
        <v>20</v>
      </c>
      <c r="S18" s="162" t="s">
        <v>20</v>
      </c>
      <c r="T18" s="156"/>
      <c r="U18" s="156"/>
      <c r="V18" s="161" t="s">
        <v>32</v>
      </c>
      <c r="W18" s="161"/>
      <c r="X18" s="161">
        <v>800</v>
      </c>
      <c r="Y18" s="156"/>
      <c r="Z18" s="156"/>
      <c r="AA18" s="156">
        <v>80</v>
      </c>
      <c r="AB18" s="161">
        <f t="shared" si="0"/>
        <v>880</v>
      </c>
      <c r="AC18" s="163">
        <f>VLOOKUP(V18,'Partner info'!A$2:K$502,6,FALSE)</f>
        <v>0</v>
      </c>
      <c r="AD18" s="161">
        <f t="shared" si="6"/>
        <v>0</v>
      </c>
      <c r="AE18" s="161">
        <f t="shared" si="2"/>
        <v>880</v>
      </c>
      <c r="AF18" s="161">
        <f t="shared" si="5"/>
        <v>1</v>
      </c>
      <c r="AG18" s="144">
        <v>2022</v>
      </c>
      <c r="AH18" s="145">
        <v>1</v>
      </c>
      <c r="AI18" s="146" t="e">
        <f t="array" aca="1" ref="AI18" ca="1">_xludf.IFS(AH18=1,"01",AH18=2,"02",AH18=3,"03",AH18=4,"04",AH18=5,"05",AH18=6,"06",AH18=7,"07",AH18=8,"08",AH18=9,"09",AH18=10,"10",AH18=11,"11",AH18=12,"12")</f>
        <v>#NAME?</v>
      </c>
      <c r="AJ18" s="147" t="e">
        <f t="shared" ca="1" si="3"/>
        <v>#NAME?</v>
      </c>
      <c r="AK18" s="148" t="str">
        <f t="shared" si="7"/>
        <v>YYYY-01</v>
      </c>
    </row>
    <row r="19" spans="1:37" ht="12.75">
      <c r="A19" s="156"/>
      <c r="B19" s="156" t="s">
        <v>3443</v>
      </c>
      <c r="C19" s="156"/>
      <c r="D19" s="156" t="s">
        <v>9</v>
      </c>
      <c r="E19" s="157"/>
      <c r="F19" s="157" t="s">
        <v>3498</v>
      </c>
      <c r="G19" s="156"/>
      <c r="H19" s="156" t="s">
        <v>3445</v>
      </c>
      <c r="I19" s="158"/>
      <c r="J19" s="156" t="s">
        <v>3446</v>
      </c>
      <c r="K19" s="156"/>
      <c r="L19" s="159">
        <v>44586</v>
      </c>
      <c r="M19" s="156" t="s">
        <v>20</v>
      </c>
      <c r="N19" s="160" t="s">
        <v>3499</v>
      </c>
      <c r="O19" s="161" t="s">
        <v>2111</v>
      </c>
      <c r="P19" s="161" t="s">
        <v>3500</v>
      </c>
      <c r="Q19" s="156" t="s">
        <v>3477</v>
      </c>
      <c r="R19" s="157" t="s">
        <v>20</v>
      </c>
      <c r="S19" s="162" t="s">
        <v>20</v>
      </c>
      <c r="T19" s="156"/>
      <c r="U19" s="156"/>
      <c r="V19" s="161" t="s">
        <v>32</v>
      </c>
      <c r="W19" s="161"/>
      <c r="X19" s="161">
        <v>400</v>
      </c>
      <c r="Y19" s="156"/>
      <c r="Z19" s="156"/>
      <c r="AA19" s="156">
        <v>80</v>
      </c>
      <c r="AB19" s="161">
        <f t="shared" si="0"/>
        <v>480</v>
      </c>
      <c r="AC19" s="163">
        <f>VLOOKUP(V19,'Partner info'!A$2:K$502,6,FALSE)</f>
        <v>0</v>
      </c>
      <c r="AD19" s="161">
        <f t="shared" si="6"/>
        <v>0</v>
      </c>
      <c r="AE19" s="161">
        <f t="shared" si="2"/>
        <v>480</v>
      </c>
      <c r="AF19" s="161">
        <f t="shared" si="5"/>
        <v>1</v>
      </c>
      <c r="AG19" s="144">
        <v>2022</v>
      </c>
      <c r="AH19" s="145">
        <v>1</v>
      </c>
      <c r="AI19" s="146" t="e">
        <f t="array" aca="1" ref="AI19" ca="1">_xludf.IFS(AH19=1,"01",AH19=2,"02",AH19=3,"03",AH19=4,"04",AH19=5,"05",AH19=6,"06",AH19=7,"07",AH19=8,"08",AH19=9,"09",AH19=10,"10",AH19=11,"11",AH19=12,"12")</f>
        <v>#NAME?</v>
      </c>
      <c r="AJ19" s="147" t="e">
        <f t="shared" ca="1" si="3"/>
        <v>#NAME?</v>
      </c>
      <c r="AK19" s="148" t="str">
        <f t="shared" si="7"/>
        <v>YYYY-01</v>
      </c>
    </row>
    <row r="20" spans="1:37" ht="12.75">
      <c r="A20" s="156"/>
      <c r="B20" s="156" t="s">
        <v>3443</v>
      </c>
      <c r="C20" s="156"/>
      <c r="D20" s="156" t="s">
        <v>9</v>
      </c>
      <c r="E20" s="157"/>
      <c r="F20" s="157" t="s">
        <v>3501</v>
      </c>
      <c r="G20" s="156"/>
      <c r="H20" s="156" t="s">
        <v>3445</v>
      </c>
      <c r="I20" s="158"/>
      <c r="J20" s="156" t="s">
        <v>3446</v>
      </c>
      <c r="K20" s="156"/>
      <c r="L20" s="159">
        <v>44586</v>
      </c>
      <c r="M20" s="156" t="s">
        <v>20</v>
      </c>
      <c r="N20" s="160" t="s">
        <v>3502</v>
      </c>
      <c r="O20" s="161" t="s">
        <v>99</v>
      </c>
      <c r="P20" s="161" t="s">
        <v>3503</v>
      </c>
      <c r="Q20" s="156" t="s">
        <v>3453</v>
      </c>
      <c r="R20" s="157" t="s">
        <v>20</v>
      </c>
      <c r="S20" s="162" t="s">
        <v>20</v>
      </c>
      <c r="T20" s="156"/>
      <c r="U20" s="156"/>
      <c r="V20" s="161" t="s">
        <v>32</v>
      </c>
      <c r="W20" s="161"/>
      <c r="X20" s="161">
        <v>800</v>
      </c>
      <c r="Y20" s="156"/>
      <c r="Z20" s="156"/>
      <c r="AA20" s="156">
        <v>80</v>
      </c>
      <c r="AB20" s="161">
        <f t="shared" si="0"/>
        <v>880</v>
      </c>
      <c r="AC20" s="163">
        <f>VLOOKUP(V20,'Partner info'!A$2:K$502,6,FALSE)</f>
        <v>0</v>
      </c>
      <c r="AD20" s="161">
        <f t="shared" si="6"/>
        <v>0</v>
      </c>
      <c r="AE20" s="161">
        <f t="shared" si="2"/>
        <v>880</v>
      </c>
      <c r="AF20" s="161">
        <f t="shared" si="5"/>
        <v>1</v>
      </c>
      <c r="AG20" s="144">
        <v>2022</v>
      </c>
      <c r="AH20" s="145">
        <v>1</v>
      </c>
      <c r="AI20" s="146" t="e">
        <f t="array" aca="1" ref="AI20" ca="1">_xludf.IFS(AH20=1,"01",AH20=2,"02",AH20=3,"03",AH20=4,"04",AH20=5,"05",AH20=6,"06",AH20=7,"07",AH20=8,"08",AH20=9,"09",AH20=10,"10",AH20=11,"11",AH20=12,"12")</f>
        <v>#NAME?</v>
      </c>
      <c r="AJ20" s="147" t="e">
        <f t="shared" ca="1" si="3"/>
        <v>#NAME?</v>
      </c>
      <c r="AK20" s="148" t="str">
        <f t="shared" si="7"/>
        <v>YYYY-01</v>
      </c>
    </row>
    <row r="21" spans="1:37" ht="12.75">
      <c r="A21" s="156"/>
      <c r="B21" s="156" t="s">
        <v>3443</v>
      </c>
      <c r="C21" s="156"/>
      <c r="D21" s="156" t="s">
        <v>9</v>
      </c>
      <c r="E21" s="157"/>
      <c r="F21" s="157" t="s">
        <v>3504</v>
      </c>
      <c r="G21" s="156"/>
      <c r="H21" s="156" t="s">
        <v>3445</v>
      </c>
      <c r="I21" s="158"/>
      <c r="J21" s="156" t="s">
        <v>3446</v>
      </c>
      <c r="K21" s="156"/>
      <c r="L21" s="159">
        <v>44586</v>
      </c>
      <c r="M21" s="156" t="s">
        <v>20</v>
      </c>
      <c r="N21" s="160" t="s">
        <v>3505</v>
      </c>
      <c r="O21" s="161" t="s">
        <v>216</v>
      </c>
      <c r="P21" s="161" t="s">
        <v>3506</v>
      </c>
      <c r="Q21" s="156" t="s">
        <v>3449</v>
      </c>
      <c r="R21" s="157" t="s">
        <v>20</v>
      </c>
      <c r="S21" s="162" t="s">
        <v>20</v>
      </c>
      <c r="T21" s="156"/>
      <c r="U21" s="156"/>
      <c r="V21" s="161" t="s">
        <v>57</v>
      </c>
      <c r="W21" s="161"/>
      <c r="X21" s="161">
        <v>550</v>
      </c>
      <c r="Y21" s="156"/>
      <c r="Z21" s="156"/>
      <c r="AA21" s="156">
        <v>80</v>
      </c>
      <c r="AB21" s="161">
        <f t="shared" si="0"/>
        <v>630</v>
      </c>
      <c r="AC21" s="163">
        <f>VLOOKUP(V21,'Partner info'!A$2:K$502,6,FALSE)</f>
        <v>0.8</v>
      </c>
      <c r="AD21" s="161">
        <f t="shared" si="6"/>
        <v>504</v>
      </c>
      <c r="AE21" s="161">
        <f t="shared" si="2"/>
        <v>126</v>
      </c>
      <c r="AF21" s="161">
        <f t="shared" si="5"/>
        <v>1</v>
      </c>
      <c r="AG21" s="144">
        <v>2022</v>
      </c>
      <c r="AH21" s="145">
        <v>1</v>
      </c>
      <c r="AI21" s="146" t="e">
        <f t="array" aca="1" ref="AI21" ca="1">_xludf.IFS(AH21=1,"01",AH21=2,"02",AH21=3,"03",AH21=4,"04",AH21=5,"05",AH21=6,"06",AH21=7,"07",AH21=8,"08",AH21=9,"09",AH21=10,"10",AH21=11,"11",AH21=12,"12")</f>
        <v>#NAME?</v>
      </c>
      <c r="AJ21" s="147" t="e">
        <f t="shared" ca="1" si="3"/>
        <v>#NAME?</v>
      </c>
      <c r="AK21" s="148" t="str">
        <f t="shared" si="7"/>
        <v>YYYY-01</v>
      </c>
    </row>
    <row r="22" spans="1:37" ht="15" customHeight="1">
      <c r="A22" s="156"/>
      <c r="B22" s="156" t="s">
        <v>3443</v>
      </c>
      <c r="C22" s="156"/>
      <c r="D22" s="156" t="s">
        <v>9</v>
      </c>
      <c r="E22" s="157"/>
      <c r="F22" s="157" t="s">
        <v>3507</v>
      </c>
      <c r="G22" s="156"/>
      <c r="H22" s="156" t="s">
        <v>3445</v>
      </c>
      <c r="I22" s="158"/>
      <c r="J22" s="156" t="s">
        <v>3446</v>
      </c>
      <c r="K22" s="156"/>
      <c r="L22" s="159">
        <v>44586</v>
      </c>
      <c r="M22" s="156" t="s">
        <v>20</v>
      </c>
      <c r="N22" s="160" t="s">
        <v>3508</v>
      </c>
      <c r="O22" s="161" t="s">
        <v>740</v>
      </c>
      <c r="P22" s="161" t="s">
        <v>3509</v>
      </c>
      <c r="Q22" s="156" t="s">
        <v>3453</v>
      </c>
      <c r="R22" s="157" t="s">
        <v>20</v>
      </c>
      <c r="S22" s="162" t="s">
        <v>20</v>
      </c>
      <c r="T22" s="156"/>
      <c r="U22" s="156"/>
      <c r="V22" s="161" t="s">
        <v>57</v>
      </c>
      <c r="W22" s="161"/>
      <c r="X22" s="161">
        <v>620</v>
      </c>
      <c r="Y22" s="156"/>
      <c r="Z22" s="156"/>
      <c r="AA22" s="156">
        <v>80</v>
      </c>
      <c r="AB22" s="161">
        <f t="shared" si="0"/>
        <v>700</v>
      </c>
      <c r="AC22" s="163">
        <f>VLOOKUP(V22,'Partner info'!A$2:K$502,6,FALSE)</f>
        <v>0.8</v>
      </c>
      <c r="AD22" s="161">
        <f t="shared" si="6"/>
        <v>560</v>
      </c>
      <c r="AE22" s="161">
        <f t="shared" si="2"/>
        <v>140</v>
      </c>
      <c r="AF22" s="161">
        <f t="shared" si="5"/>
        <v>1</v>
      </c>
      <c r="AG22" s="144">
        <v>2022</v>
      </c>
      <c r="AH22" s="145">
        <v>1</v>
      </c>
      <c r="AI22" s="146" t="e">
        <f t="array" aca="1" ref="AI22" ca="1">_xludf.IFS(AH22=1,"01",AH22=2,"02",AH22=3,"03",AH22=4,"04",AH22=5,"05",AH22=6,"06",AH22=7,"07",AH22=8,"08",AH22=9,"09",AH22=10,"10",AH22=11,"11",AH22=12,"12")</f>
        <v>#NAME?</v>
      </c>
      <c r="AJ22" s="147" t="e">
        <f t="shared" ca="1" si="3"/>
        <v>#NAME?</v>
      </c>
      <c r="AK22" s="148" t="str">
        <f t="shared" si="7"/>
        <v>YYYY-01</v>
      </c>
    </row>
    <row r="23" spans="1:37" ht="12.75">
      <c r="A23" s="156"/>
      <c r="B23" s="156" t="s">
        <v>3443</v>
      </c>
      <c r="C23" s="156"/>
      <c r="D23" s="156" t="s">
        <v>9</v>
      </c>
      <c r="E23" s="157"/>
      <c r="F23" s="157" t="s">
        <v>3510</v>
      </c>
      <c r="G23" s="156"/>
      <c r="H23" s="156" t="s">
        <v>3445</v>
      </c>
      <c r="I23" s="158"/>
      <c r="J23" s="156" t="s">
        <v>3446</v>
      </c>
      <c r="K23" s="156"/>
      <c r="L23" s="159">
        <v>44587</v>
      </c>
      <c r="M23" s="156" t="s">
        <v>20</v>
      </c>
      <c r="N23" s="160" t="s">
        <v>3511</v>
      </c>
      <c r="O23" s="161" t="s">
        <v>216</v>
      </c>
      <c r="P23" s="161" t="s">
        <v>3512</v>
      </c>
      <c r="Q23" s="156" t="s">
        <v>3453</v>
      </c>
      <c r="R23" s="157" t="s">
        <v>20</v>
      </c>
      <c r="S23" s="162" t="s">
        <v>20</v>
      </c>
      <c r="T23" s="156"/>
      <c r="U23" s="156"/>
      <c r="V23" s="161" t="s">
        <v>57</v>
      </c>
      <c r="W23" s="161"/>
      <c r="X23" s="161">
        <v>750</v>
      </c>
      <c r="Y23" s="156"/>
      <c r="Z23" s="156"/>
      <c r="AA23" s="156">
        <v>80</v>
      </c>
      <c r="AB23" s="161">
        <f t="shared" si="0"/>
        <v>830</v>
      </c>
      <c r="AC23" s="163">
        <f>VLOOKUP(V23,'Partner info'!A$2:K$502,6,FALSE)</f>
        <v>0.8</v>
      </c>
      <c r="AD23" s="161">
        <f t="shared" si="6"/>
        <v>664</v>
      </c>
      <c r="AE23" s="161">
        <f t="shared" si="2"/>
        <v>166</v>
      </c>
      <c r="AF23" s="161">
        <f t="shared" si="5"/>
        <v>1</v>
      </c>
      <c r="AG23" s="144">
        <v>2022</v>
      </c>
      <c r="AH23" s="145">
        <v>1</v>
      </c>
      <c r="AI23" s="146" t="e">
        <f t="array" aca="1" ref="AI23" ca="1">_xludf.IFS(AH23=1,"01",AH23=2,"02",AH23=3,"03",AH23=4,"04",AH23=5,"05",AH23=6,"06",AH23=7,"07",AH23=8,"08",AH23=9,"09",AH23=10,"10",AH23=11,"11",AH23=12,"12")</f>
        <v>#NAME?</v>
      </c>
      <c r="AJ23" s="147" t="e">
        <f t="shared" ca="1" si="3"/>
        <v>#NAME?</v>
      </c>
      <c r="AK23" s="148" t="str">
        <f t="shared" si="7"/>
        <v>YYYY-01</v>
      </c>
    </row>
    <row r="24" spans="1:37" ht="12.75">
      <c r="A24" s="156"/>
      <c r="B24" s="156" t="s">
        <v>3443</v>
      </c>
      <c r="C24" s="156"/>
      <c r="D24" s="156" t="s">
        <v>9</v>
      </c>
      <c r="E24" s="157"/>
      <c r="F24" s="157" t="s">
        <v>3513</v>
      </c>
      <c r="G24" s="156"/>
      <c r="H24" s="156" t="s">
        <v>3445</v>
      </c>
      <c r="I24" s="158"/>
      <c r="J24" s="156" t="s">
        <v>3446</v>
      </c>
      <c r="K24" s="156"/>
      <c r="L24" s="159">
        <v>44587</v>
      </c>
      <c r="M24" s="156" t="s">
        <v>20</v>
      </c>
      <c r="N24" s="160" t="s">
        <v>3514</v>
      </c>
      <c r="O24" s="161" t="s">
        <v>384</v>
      </c>
      <c r="P24" s="161" t="s">
        <v>3515</v>
      </c>
      <c r="Q24" s="156" t="s">
        <v>3453</v>
      </c>
      <c r="R24" s="157" t="s">
        <v>20</v>
      </c>
      <c r="S24" s="162" t="s">
        <v>20</v>
      </c>
      <c r="T24" s="156"/>
      <c r="U24" s="156"/>
      <c r="V24" s="161" t="s">
        <v>32</v>
      </c>
      <c r="W24" s="161"/>
      <c r="X24" s="161">
        <v>800</v>
      </c>
      <c r="Y24" s="172">
        <v>0.1</v>
      </c>
      <c r="Z24" s="156"/>
      <c r="AA24" s="156">
        <v>80</v>
      </c>
      <c r="AB24" s="161">
        <f t="shared" si="0"/>
        <v>800</v>
      </c>
      <c r="AC24" s="163">
        <f>VLOOKUP(V24,'Partner info'!A$2:K$502,6,FALSE)</f>
        <v>0</v>
      </c>
      <c r="AD24" s="161">
        <f t="shared" si="6"/>
        <v>0</v>
      </c>
      <c r="AE24" s="161">
        <f t="shared" si="2"/>
        <v>800</v>
      </c>
      <c r="AF24" s="161">
        <f t="shared" si="5"/>
        <v>1</v>
      </c>
      <c r="AG24" s="144">
        <v>2022</v>
      </c>
      <c r="AH24" s="145">
        <v>1</v>
      </c>
      <c r="AI24" s="146" t="e">
        <f t="array" aca="1" ref="AI24" ca="1">_xludf.IFS(AH24=1,"01",AH24=2,"02",AH24=3,"03",AH24=4,"04",AH24=5,"05",AH24=6,"06",AH24=7,"07",AH24=8,"08",AH24=9,"09",AH24=10,"10",AH24=11,"11",AH24=12,"12")</f>
        <v>#NAME?</v>
      </c>
      <c r="AJ24" s="147" t="e">
        <f t="shared" ca="1" si="3"/>
        <v>#NAME?</v>
      </c>
      <c r="AK24" s="148" t="str">
        <f t="shared" si="7"/>
        <v>YYYY-01</v>
      </c>
    </row>
    <row r="25" spans="1:37" ht="12.75">
      <c r="B25" s="12" t="s">
        <v>3443</v>
      </c>
      <c r="C25" s="12"/>
      <c r="D25" s="12" t="s">
        <v>9</v>
      </c>
      <c r="E25" s="23"/>
      <c r="F25" s="23" t="s">
        <v>3513</v>
      </c>
      <c r="G25" s="12"/>
      <c r="H25" s="12" t="s">
        <v>3445</v>
      </c>
      <c r="I25" s="9"/>
      <c r="J25" s="12" t="s">
        <v>3446</v>
      </c>
      <c r="L25" s="149">
        <v>44587</v>
      </c>
      <c r="M25" s="12" t="s">
        <v>20</v>
      </c>
      <c r="N25" s="151" t="s">
        <v>20</v>
      </c>
      <c r="O25" s="151" t="s">
        <v>578</v>
      </c>
      <c r="P25" s="151" t="s">
        <v>3516</v>
      </c>
      <c r="Q25" s="12" t="s">
        <v>3453</v>
      </c>
      <c r="R25" s="23" t="s">
        <v>20</v>
      </c>
      <c r="S25" s="22" t="s">
        <v>20</v>
      </c>
      <c r="V25" s="151" t="s">
        <v>32</v>
      </c>
      <c r="W25" s="151"/>
      <c r="X25" s="151">
        <v>750</v>
      </c>
      <c r="Y25" s="152">
        <v>0.1</v>
      </c>
      <c r="Z25" s="12"/>
      <c r="AA25" s="12">
        <v>0</v>
      </c>
      <c r="AB25" s="151">
        <f t="shared" si="0"/>
        <v>675</v>
      </c>
      <c r="AC25" s="153">
        <f>VLOOKUP(V25,'Partner info'!A$2:K$502,6,FALSE)</f>
        <v>0</v>
      </c>
      <c r="AD25" s="151">
        <f t="shared" si="6"/>
        <v>0</v>
      </c>
      <c r="AE25" s="151">
        <f t="shared" si="2"/>
        <v>675</v>
      </c>
      <c r="AF25" s="151">
        <f t="shared" si="5"/>
        <v>1</v>
      </c>
      <c r="AG25" s="144">
        <v>2022</v>
      </c>
      <c r="AH25" s="145">
        <v>1</v>
      </c>
      <c r="AI25" s="146" t="e">
        <f t="array" aca="1" ref="AI25" ca="1">_xludf.IFS(AH25=1,"01",AH25=2,"02",AH25=3,"03",AH25=4,"04",AH25=5,"05",AH25=6,"06",AH25=7,"07",AH25=8,"08",AH25=9,"09",AH25=10,"10",AH25=11,"11",AH25=12,"12")</f>
        <v>#NAME?</v>
      </c>
      <c r="AJ25" s="147" t="e">
        <f t="shared" ca="1" si="3"/>
        <v>#NAME?</v>
      </c>
      <c r="AK25" s="148" t="str">
        <f t="shared" si="7"/>
        <v>YYYY-01</v>
      </c>
    </row>
    <row r="26" spans="1:37" ht="12.75">
      <c r="A26" s="156"/>
      <c r="B26" s="156" t="s">
        <v>3443</v>
      </c>
      <c r="C26" s="156"/>
      <c r="D26" s="156" t="s">
        <v>9</v>
      </c>
      <c r="E26" s="157"/>
      <c r="F26" s="157" t="s">
        <v>3517</v>
      </c>
      <c r="G26" s="156"/>
      <c r="H26" s="156" t="s">
        <v>3445</v>
      </c>
      <c r="I26" s="158"/>
      <c r="J26" s="156" t="s">
        <v>3446</v>
      </c>
      <c r="K26" s="156"/>
      <c r="L26" s="159">
        <v>44588</v>
      </c>
      <c r="M26" s="156" t="s">
        <v>20</v>
      </c>
      <c r="N26" s="160" t="s">
        <v>3518</v>
      </c>
      <c r="O26" s="161" t="s">
        <v>294</v>
      </c>
      <c r="P26" s="161" t="s">
        <v>3519</v>
      </c>
      <c r="Q26" s="156" t="s">
        <v>3468</v>
      </c>
      <c r="R26" s="157" t="s">
        <v>20</v>
      </c>
      <c r="S26" s="162" t="s">
        <v>20</v>
      </c>
      <c r="T26" s="156"/>
      <c r="U26" s="156"/>
      <c r="V26" s="161" t="s">
        <v>32</v>
      </c>
      <c r="W26" s="161"/>
      <c r="X26" s="161">
        <v>560</v>
      </c>
      <c r="Y26" s="156"/>
      <c r="Z26" s="156"/>
      <c r="AA26" s="156">
        <v>0</v>
      </c>
      <c r="AB26" s="161">
        <f t="shared" si="0"/>
        <v>560</v>
      </c>
      <c r="AC26" s="163">
        <f>VLOOKUP(V26,'Partner info'!A$2:K$502,6,FALSE)</f>
        <v>0</v>
      </c>
      <c r="AD26" s="161">
        <f t="shared" si="6"/>
        <v>0</v>
      </c>
      <c r="AE26" s="161">
        <f t="shared" si="2"/>
        <v>560</v>
      </c>
      <c r="AF26" s="161">
        <f t="shared" si="5"/>
        <v>1</v>
      </c>
      <c r="AG26" s="144">
        <v>2022</v>
      </c>
      <c r="AH26" s="145">
        <v>1</v>
      </c>
      <c r="AI26" s="146" t="e">
        <f t="array" aca="1" ref="AI26" ca="1">_xludf.IFS(AH26=1,"01",AH26=2,"02",AH26=3,"03",AH26=4,"04",AH26=5,"05",AH26=6,"06",AH26=7,"07",AH26=8,"08",AH26=9,"09",AH26=10,"10",AH26=11,"11",AH26=12,"12")</f>
        <v>#NAME?</v>
      </c>
      <c r="AJ26" s="147" t="e">
        <f t="shared" ca="1" si="3"/>
        <v>#NAME?</v>
      </c>
      <c r="AK26" s="148" t="str">
        <f t="shared" si="7"/>
        <v>YYYY-01</v>
      </c>
    </row>
    <row r="27" spans="1:37" ht="12.75">
      <c r="A27" s="156"/>
      <c r="B27" s="156" t="s">
        <v>3443</v>
      </c>
      <c r="C27" s="156"/>
      <c r="D27" s="156" t="s">
        <v>9</v>
      </c>
      <c r="E27" s="157"/>
      <c r="F27" s="157" t="s">
        <v>3520</v>
      </c>
      <c r="G27" s="156"/>
      <c r="H27" s="156" t="s">
        <v>3445</v>
      </c>
      <c r="I27" s="158"/>
      <c r="J27" s="156" t="s">
        <v>3446</v>
      </c>
      <c r="K27" s="156"/>
      <c r="L27" s="159">
        <v>44588</v>
      </c>
      <c r="M27" s="156" t="s">
        <v>20</v>
      </c>
      <c r="N27" s="160" t="s">
        <v>3521</v>
      </c>
      <c r="O27" s="161" t="s">
        <v>99</v>
      </c>
      <c r="P27" s="161" t="s">
        <v>3522</v>
      </c>
      <c r="Q27" s="156" t="s">
        <v>3477</v>
      </c>
      <c r="R27" s="157" t="s">
        <v>20</v>
      </c>
      <c r="S27" s="162" t="s">
        <v>20</v>
      </c>
      <c r="T27" s="156"/>
      <c r="U27" s="156"/>
      <c r="V27" s="161" t="s">
        <v>32</v>
      </c>
      <c r="W27" s="161"/>
      <c r="X27" s="161">
        <v>900</v>
      </c>
      <c r="Y27" s="156"/>
      <c r="Z27" s="156"/>
      <c r="AA27" s="156">
        <v>80</v>
      </c>
      <c r="AB27" s="161">
        <f t="shared" si="0"/>
        <v>980</v>
      </c>
      <c r="AC27" s="163">
        <f>VLOOKUP(V27,'Partner info'!A$2:K$502,6,FALSE)</f>
        <v>0</v>
      </c>
      <c r="AD27" s="161">
        <f t="shared" si="6"/>
        <v>0</v>
      </c>
      <c r="AE27" s="161">
        <f t="shared" si="2"/>
        <v>980</v>
      </c>
      <c r="AF27" s="161">
        <f t="shared" si="5"/>
        <v>1</v>
      </c>
      <c r="AG27" s="144">
        <v>2022</v>
      </c>
      <c r="AH27" s="145">
        <v>1</v>
      </c>
      <c r="AI27" s="146" t="e">
        <f t="array" aca="1" ref="AI27" ca="1">_xludf.IFS(AH27=1,"01",AH27=2,"02",AH27=3,"03",AH27=4,"04",AH27=5,"05",AH27=6,"06",AH27=7,"07",AH27=8,"08",AH27=9,"09",AH27=10,"10",AH27=11,"11",AH27=12,"12")</f>
        <v>#NAME?</v>
      </c>
      <c r="AJ27" s="147" t="e">
        <f t="shared" ca="1" si="3"/>
        <v>#NAME?</v>
      </c>
      <c r="AK27" s="148" t="str">
        <f t="shared" si="7"/>
        <v>YYYY-01</v>
      </c>
    </row>
    <row r="28" spans="1:37" ht="12.75">
      <c r="A28" s="173"/>
      <c r="B28" s="173" t="s">
        <v>3443</v>
      </c>
      <c r="C28" s="173"/>
      <c r="D28" s="173" t="s">
        <v>9</v>
      </c>
      <c r="E28" s="174"/>
      <c r="F28" s="174" t="s">
        <v>3523</v>
      </c>
      <c r="G28" s="173"/>
      <c r="H28" s="173" t="s">
        <v>3445</v>
      </c>
      <c r="I28" s="175"/>
      <c r="J28" s="173" t="s">
        <v>3446</v>
      </c>
      <c r="K28" s="173"/>
      <c r="L28" s="176">
        <v>44593</v>
      </c>
      <c r="M28" s="173" t="s">
        <v>20</v>
      </c>
      <c r="N28" s="177" t="s">
        <v>3524</v>
      </c>
      <c r="O28" s="178" t="s">
        <v>23</v>
      </c>
      <c r="P28" s="178" t="s">
        <v>3525</v>
      </c>
      <c r="Q28" s="173" t="s">
        <v>3453</v>
      </c>
      <c r="R28" s="174" t="s">
        <v>20</v>
      </c>
      <c r="S28" s="179" t="s">
        <v>20</v>
      </c>
      <c r="T28" s="173"/>
      <c r="U28" s="173"/>
      <c r="V28" s="178" t="s">
        <v>32</v>
      </c>
      <c r="W28" s="178"/>
      <c r="X28" s="178">
        <v>600</v>
      </c>
      <c r="Y28" s="173"/>
      <c r="Z28" s="173"/>
      <c r="AA28" s="173">
        <v>80</v>
      </c>
      <c r="AB28" s="178">
        <f t="shared" si="0"/>
        <v>680</v>
      </c>
      <c r="AC28" s="180">
        <f>VLOOKUP(V28,'Partner info'!A$2:K$502,6,FALSE)</f>
        <v>0</v>
      </c>
      <c r="AD28" s="178">
        <f t="shared" si="6"/>
        <v>0</v>
      </c>
      <c r="AE28" s="178">
        <f t="shared" si="2"/>
        <v>680</v>
      </c>
      <c r="AF28" s="178">
        <f t="shared" si="5"/>
        <v>2</v>
      </c>
      <c r="AG28" s="144">
        <v>2022</v>
      </c>
      <c r="AH28" s="145">
        <v>2</v>
      </c>
      <c r="AI28" s="146" t="e">
        <f t="array" aca="1" ref="AI28" ca="1">_xludf.IFS(AH28=1,"01",AH28=2,"02",AH28=3,"03",AH28=4,"04",AH28=5,"05",AH28=6,"06",AH28=7,"07",AH28=8,"08",AH28=9,"09",AH28=10,"10",AH28=11,"11",AH28=12,"12")</f>
        <v>#NAME?</v>
      </c>
      <c r="AJ28" s="147" t="e">
        <f t="shared" ca="1" si="3"/>
        <v>#NAME?</v>
      </c>
      <c r="AK28" s="148" t="str">
        <f t="shared" si="7"/>
        <v>YYYY-02</v>
      </c>
    </row>
    <row r="29" spans="1:37" ht="12.75">
      <c r="A29" s="173"/>
      <c r="B29" s="173" t="s">
        <v>3443</v>
      </c>
      <c r="C29" s="173"/>
      <c r="D29" s="173" t="s">
        <v>9</v>
      </c>
      <c r="E29" s="174"/>
      <c r="F29" s="174" t="s">
        <v>3526</v>
      </c>
      <c r="G29" s="173"/>
      <c r="H29" s="173" t="s">
        <v>3445</v>
      </c>
      <c r="I29" s="175"/>
      <c r="J29" s="173" t="s">
        <v>3446</v>
      </c>
      <c r="K29" s="173"/>
      <c r="L29" s="176">
        <v>44593</v>
      </c>
      <c r="M29" s="173" t="s">
        <v>20</v>
      </c>
      <c r="N29" s="177" t="s">
        <v>3527</v>
      </c>
      <c r="O29" s="178" t="s">
        <v>88</v>
      </c>
      <c r="P29" s="178" t="s">
        <v>3528</v>
      </c>
      <c r="Q29" s="173" t="s">
        <v>3449</v>
      </c>
      <c r="R29" s="174" t="s">
        <v>20</v>
      </c>
      <c r="S29" s="179" t="s">
        <v>20</v>
      </c>
      <c r="T29" s="173"/>
      <c r="U29" s="173"/>
      <c r="V29" s="178" t="s">
        <v>57</v>
      </c>
      <c r="W29" s="178"/>
      <c r="X29" s="178">
        <v>550</v>
      </c>
      <c r="Y29" s="173"/>
      <c r="Z29" s="173"/>
      <c r="AA29" s="173">
        <v>80</v>
      </c>
      <c r="AB29" s="178">
        <f t="shared" si="0"/>
        <v>630</v>
      </c>
      <c r="AC29" s="180">
        <f>VLOOKUP(V29,'Partner info'!A$2:K$502,6,FALSE)</f>
        <v>0.8</v>
      </c>
      <c r="AD29" s="178">
        <f t="shared" si="6"/>
        <v>504</v>
      </c>
      <c r="AE29" s="178">
        <f t="shared" si="2"/>
        <v>126</v>
      </c>
      <c r="AF29" s="178">
        <f t="shared" si="5"/>
        <v>2</v>
      </c>
      <c r="AG29" s="144">
        <v>2022</v>
      </c>
      <c r="AH29" s="145">
        <v>2</v>
      </c>
      <c r="AI29" s="146" t="e">
        <f t="array" aca="1" ref="AI29" ca="1">_xludf.IFS(AH29=1,"01",AH29=2,"02",AH29=3,"03",AH29=4,"04",AH29=5,"05",AH29=6,"06",AH29=7,"07",AH29=8,"08",AH29=9,"09",AH29=10,"10",AH29=11,"11",AH29=12,"12")</f>
        <v>#NAME?</v>
      </c>
      <c r="AJ29" s="147" t="e">
        <f t="shared" ca="1" si="3"/>
        <v>#NAME?</v>
      </c>
      <c r="AK29" s="148" t="str">
        <f t="shared" si="7"/>
        <v>YYYY-02</v>
      </c>
    </row>
    <row r="30" spans="1:37" ht="12.75">
      <c r="A30" s="173"/>
      <c r="B30" s="173" t="s">
        <v>3443</v>
      </c>
      <c r="C30" s="173"/>
      <c r="D30" s="173" t="s">
        <v>9</v>
      </c>
      <c r="E30" s="174"/>
      <c r="F30" s="174" t="s">
        <v>3529</v>
      </c>
      <c r="G30" s="173"/>
      <c r="H30" s="173" t="s">
        <v>3445</v>
      </c>
      <c r="I30" s="175"/>
      <c r="J30" s="173" t="s">
        <v>3446</v>
      </c>
      <c r="K30" s="173"/>
      <c r="L30" s="176">
        <v>44595</v>
      </c>
      <c r="M30" s="173" t="s">
        <v>20</v>
      </c>
      <c r="N30" s="177" t="s">
        <v>3530</v>
      </c>
      <c r="O30" s="178" t="s">
        <v>99</v>
      </c>
      <c r="P30" s="178" t="s">
        <v>3531</v>
      </c>
      <c r="Q30" s="173" t="s">
        <v>3468</v>
      </c>
      <c r="R30" s="174" t="s">
        <v>20</v>
      </c>
      <c r="S30" s="179" t="s">
        <v>20</v>
      </c>
      <c r="T30" s="173"/>
      <c r="U30" s="173"/>
      <c r="V30" s="178" t="s">
        <v>32</v>
      </c>
      <c r="W30" s="178"/>
      <c r="X30" s="178">
        <v>820</v>
      </c>
      <c r="Y30" s="173"/>
      <c r="Z30" s="173"/>
      <c r="AA30" s="173">
        <v>80</v>
      </c>
      <c r="AB30" s="178">
        <f t="shared" si="0"/>
        <v>900</v>
      </c>
      <c r="AC30" s="180">
        <f>VLOOKUP(V30,'Partner info'!A$2:K$502,6,FALSE)</f>
        <v>0</v>
      </c>
      <c r="AD30" s="178">
        <f t="shared" si="6"/>
        <v>0</v>
      </c>
      <c r="AE30" s="178">
        <f t="shared" si="2"/>
        <v>900</v>
      </c>
      <c r="AF30" s="178">
        <f t="shared" si="5"/>
        <v>2</v>
      </c>
      <c r="AG30" s="144">
        <v>2022</v>
      </c>
      <c r="AH30" s="145">
        <v>2</v>
      </c>
      <c r="AI30" s="146" t="e">
        <f t="array" aca="1" ref="AI30" ca="1">_xludf.IFS(AH30=1,"01",AH30=2,"02",AH30=3,"03",AH30=4,"04",AH30=5,"05",AH30=6,"06",AH30=7,"07",AH30=8,"08",AH30=9,"09",AH30=10,"10",AH30=11,"11",AH30=12,"12")</f>
        <v>#NAME?</v>
      </c>
      <c r="AJ30" s="147" t="e">
        <f t="shared" ca="1" si="3"/>
        <v>#NAME?</v>
      </c>
      <c r="AK30" s="148" t="str">
        <f t="shared" si="7"/>
        <v>YYYY-02</v>
      </c>
    </row>
    <row r="31" spans="1:37" ht="12.75">
      <c r="A31" s="173"/>
      <c r="B31" s="173" t="s">
        <v>3443</v>
      </c>
      <c r="C31" s="173"/>
      <c r="D31" s="173" t="s">
        <v>9</v>
      </c>
      <c r="E31" s="174"/>
      <c r="F31" s="174" t="s">
        <v>3532</v>
      </c>
      <c r="G31" s="173"/>
      <c r="H31" s="173" t="s">
        <v>3445</v>
      </c>
      <c r="I31" s="175"/>
      <c r="J31" s="173" t="s">
        <v>3446</v>
      </c>
      <c r="K31" s="173"/>
      <c r="L31" s="176">
        <v>44599</v>
      </c>
      <c r="M31" s="173" t="s">
        <v>20</v>
      </c>
      <c r="N31" s="177" t="s">
        <v>3533</v>
      </c>
      <c r="O31" s="178" t="s">
        <v>384</v>
      </c>
      <c r="P31" s="178" t="s">
        <v>3534</v>
      </c>
      <c r="Q31" s="173" t="s">
        <v>3449</v>
      </c>
      <c r="R31" s="174" t="s">
        <v>20</v>
      </c>
      <c r="S31" s="179" t="s">
        <v>20</v>
      </c>
      <c r="T31" s="173"/>
      <c r="U31" s="173"/>
      <c r="V31" s="178" t="s">
        <v>32</v>
      </c>
      <c r="W31" s="178"/>
      <c r="X31" s="178">
        <v>750</v>
      </c>
      <c r="Y31" s="173"/>
      <c r="Z31" s="173"/>
      <c r="AA31" s="173">
        <v>80</v>
      </c>
      <c r="AB31" s="178">
        <f t="shared" si="0"/>
        <v>830</v>
      </c>
      <c r="AC31" s="180">
        <f>VLOOKUP(V31,'Partner info'!A$2:K$502,6,FALSE)</f>
        <v>0</v>
      </c>
      <c r="AD31" s="178">
        <f t="shared" si="6"/>
        <v>0</v>
      </c>
      <c r="AE31" s="178">
        <f t="shared" si="2"/>
        <v>830</v>
      </c>
      <c r="AF31" s="178">
        <f t="shared" si="5"/>
        <v>2</v>
      </c>
      <c r="AG31" s="144">
        <v>2022</v>
      </c>
      <c r="AH31" s="145">
        <v>2</v>
      </c>
      <c r="AI31" s="146" t="e">
        <f t="array" aca="1" ref="AI31" ca="1">_xludf.IFS(AH31=1,"01",AH31=2,"02",AH31=3,"03",AH31=4,"04",AH31=5,"05",AH31=6,"06",AH31=7,"07",AH31=8,"08",AH31=9,"09",AH31=10,"10",AH31=11,"11",AH31=12,"12")</f>
        <v>#NAME?</v>
      </c>
      <c r="AJ31" s="147" t="e">
        <f t="shared" ca="1" si="3"/>
        <v>#NAME?</v>
      </c>
      <c r="AK31" s="148" t="str">
        <f t="shared" si="7"/>
        <v>YYYY-02</v>
      </c>
    </row>
    <row r="32" spans="1:37" ht="12.75">
      <c r="A32" s="164"/>
      <c r="B32" s="164" t="s">
        <v>3469</v>
      </c>
      <c r="C32" s="164"/>
      <c r="D32" s="164" t="s">
        <v>9</v>
      </c>
      <c r="E32" s="165"/>
      <c r="F32" s="165" t="s">
        <v>3535</v>
      </c>
      <c r="G32" s="164"/>
      <c r="H32" s="164" t="s">
        <v>3445</v>
      </c>
      <c r="I32" s="166"/>
      <c r="J32" s="164" t="s">
        <v>3446</v>
      </c>
      <c r="K32" s="164"/>
      <c r="L32" s="167">
        <v>44599</v>
      </c>
      <c r="M32" s="164" t="s">
        <v>20</v>
      </c>
      <c r="N32" s="168" t="s">
        <v>3536</v>
      </c>
      <c r="O32" s="164" t="s">
        <v>2111</v>
      </c>
      <c r="P32" s="164" t="s">
        <v>2750</v>
      </c>
      <c r="Q32" s="164" t="s">
        <v>3453</v>
      </c>
      <c r="R32" s="165" t="s">
        <v>20</v>
      </c>
      <c r="S32" s="169" t="s">
        <v>20</v>
      </c>
      <c r="T32" s="164" t="s">
        <v>3537</v>
      </c>
      <c r="U32" s="164"/>
      <c r="V32" s="164" t="s">
        <v>32</v>
      </c>
      <c r="W32" s="164"/>
      <c r="X32" s="164">
        <v>450</v>
      </c>
      <c r="Y32" s="170"/>
      <c r="Z32" s="164">
        <v>530</v>
      </c>
      <c r="AA32" s="164">
        <v>80</v>
      </c>
      <c r="AB32" s="164">
        <f t="shared" si="0"/>
        <v>0</v>
      </c>
      <c r="AC32" s="171" t="e">
        <f>VLOOKUP(V32,'Partner info'!$B$2:$C$500,2,FALSE)</f>
        <v>#N/A</v>
      </c>
      <c r="AD32" s="164" t="e">
        <f>X32*AC32</f>
        <v>#N/A</v>
      </c>
      <c r="AE32" s="164" t="e">
        <f t="shared" si="2"/>
        <v>#N/A</v>
      </c>
      <c r="AF32" s="164">
        <f t="shared" si="5"/>
        <v>2</v>
      </c>
      <c r="AG32" s="144">
        <v>2022</v>
      </c>
      <c r="AH32" s="145">
        <v>2</v>
      </c>
      <c r="AI32" s="146" t="e">
        <f t="array" aca="1" ref="AI32" ca="1">_xludf.IFS(AH32=1,"01",AH32=2,"02",AH32=3,"03",AH32=4,"04",AH32=5,"05",AH32=6,"06",AH32=7,"07",AH32=8,"08",AH32=9,"09",AH32=10,"10",AH32=11,"11",AH32=12,"12")</f>
        <v>#NAME?</v>
      </c>
      <c r="AJ32" s="147" t="e">
        <f t="shared" ca="1" si="3"/>
        <v>#NAME?</v>
      </c>
      <c r="AK32" s="148"/>
    </row>
    <row r="33" spans="1:37" ht="12.75">
      <c r="A33" s="173"/>
      <c r="B33" s="173" t="s">
        <v>3443</v>
      </c>
      <c r="C33" s="173"/>
      <c r="D33" s="173" t="s">
        <v>9</v>
      </c>
      <c r="E33" s="174"/>
      <c r="F33" s="174" t="s">
        <v>3538</v>
      </c>
      <c r="G33" s="173"/>
      <c r="H33" s="173" t="s">
        <v>3445</v>
      </c>
      <c r="I33" s="175"/>
      <c r="J33" s="173" t="s">
        <v>3446</v>
      </c>
      <c r="K33" s="173"/>
      <c r="L33" s="176">
        <v>44615</v>
      </c>
      <c r="M33" s="173" t="s">
        <v>20</v>
      </c>
      <c r="N33" s="177" t="s">
        <v>3539</v>
      </c>
      <c r="O33" s="178" t="s">
        <v>294</v>
      </c>
      <c r="P33" s="178" t="s">
        <v>3540</v>
      </c>
      <c r="Q33" s="173" t="s">
        <v>3449</v>
      </c>
      <c r="R33" s="174" t="s">
        <v>20</v>
      </c>
      <c r="S33" s="179" t="s">
        <v>20</v>
      </c>
      <c r="T33" s="173"/>
      <c r="U33" s="173"/>
      <c r="V33" s="178" t="s">
        <v>32</v>
      </c>
      <c r="W33" s="178"/>
      <c r="X33" s="178">
        <v>900</v>
      </c>
      <c r="Y33" s="173"/>
      <c r="Z33" s="173"/>
      <c r="AA33" s="173">
        <v>80</v>
      </c>
      <c r="AB33" s="178">
        <f t="shared" si="0"/>
        <v>980</v>
      </c>
      <c r="AC33" s="180">
        <f>VLOOKUP(V33,'Partner info'!A$2:K$502,6,FALSE)</f>
        <v>0</v>
      </c>
      <c r="AD33" s="178">
        <f t="shared" ref="AD33:AD39" si="8">AB33*AC33</f>
        <v>0</v>
      </c>
      <c r="AE33" s="178">
        <f t="shared" si="2"/>
        <v>980</v>
      </c>
      <c r="AF33" s="178">
        <f t="shared" si="5"/>
        <v>2</v>
      </c>
      <c r="AG33" s="144">
        <v>2022</v>
      </c>
      <c r="AH33" s="145">
        <v>2</v>
      </c>
      <c r="AI33" s="146" t="e">
        <f t="array" aca="1" ref="AI33" ca="1">_xludf.IFS(AH33=1,"01",AH33=2,"02",AH33=3,"03",AH33=4,"04",AH33=5,"05",AH33=6,"06",AH33=7,"07",AH33=8,"08",AH33=9,"09",AH33=10,"10",AH33=11,"11",AH33=12,"12")</f>
        <v>#NAME?</v>
      </c>
      <c r="AJ33" s="147" t="e">
        <f t="shared" ca="1" si="3"/>
        <v>#NAME?</v>
      </c>
      <c r="AK33" s="148" t="str">
        <f t="shared" ref="AK33:AK39" si="9">TEXT(L33,"YYYY-MM")</f>
        <v>YYYY-02</v>
      </c>
    </row>
    <row r="34" spans="1:37" ht="12.75">
      <c r="A34" s="173"/>
      <c r="B34" s="173" t="s">
        <v>3443</v>
      </c>
      <c r="C34" s="173"/>
      <c r="D34" s="173" t="s">
        <v>9</v>
      </c>
      <c r="E34" s="174"/>
      <c r="F34" s="174" t="s">
        <v>3541</v>
      </c>
      <c r="G34" s="173"/>
      <c r="H34" s="173" t="s">
        <v>3445</v>
      </c>
      <c r="I34" s="175"/>
      <c r="J34" s="173" t="s">
        <v>3446</v>
      </c>
      <c r="K34" s="173"/>
      <c r="L34" s="176">
        <v>44615</v>
      </c>
      <c r="M34" s="173" t="s">
        <v>20</v>
      </c>
      <c r="N34" s="177" t="s">
        <v>3542</v>
      </c>
      <c r="O34" s="178" t="s">
        <v>994</v>
      </c>
      <c r="P34" s="178" t="s">
        <v>3543</v>
      </c>
      <c r="Q34" s="173" t="s">
        <v>3449</v>
      </c>
      <c r="R34" s="174" t="s">
        <v>20</v>
      </c>
      <c r="S34" s="179" t="s">
        <v>20</v>
      </c>
      <c r="T34" s="173"/>
      <c r="U34" s="173"/>
      <c r="V34" s="178" t="s">
        <v>57</v>
      </c>
      <c r="W34" s="178"/>
      <c r="X34" s="178">
        <v>750</v>
      </c>
      <c r="Y34" s="173"/>
      <c r="Z34" s="173"/>
      <c r="AA34" s="173">
        <v>80</v>
      </c>
      <c r="AB34" s="178">
        <f t="shared" si="0"/>
        <v>830</v>
      </c>
      <c r="AC34" s="180">
        <f>VLOOKUP(V34,'Partner info'!A$2:K$502,6,FALSE)</f>
        <v>0.8</v>
      </c>
      <c r="AD34" s="178">
        <f t="shared" si="8"/>
        <v>664</v>
      </c>
      <c r="AE34" s="178">
        <f t="shared" si="2"/>
        <v>166</v>
      </c>
      <c r="AF34" s="178">
        <f t="shared" si="5"/>
        <v>2</v>
      </c>
      <c r="AG34" s="144">
        <v>2022</v>
      </c>
      <c r="AH34" s="145">
        <v>2</v>
      </c>
      <c r="AI34" s="146" t="e">
        <f t="array" aca="1" ref="AI34" ca="1">_xludf.IFS(AH34=1,"01",AH34=2,"02",AH34=3,"03",AH34=4,"04",AH34=5,"05",AH34=6,"06",AH34=7,"07",AH34=8,"08",AH34=9,"09",AH34=10,"10",AH34=11,"11",AH34=12,"12")</f>
        <v>#NAME?</v>
      </c>
      <c r="AJ34" s="147" t="e">
        <f t="shared" ca="1" si="3"/>
        <v>#NAME?</v>
      </c>
      <c r="AK34" s="148" t="str">
        <f t="shared" si="9"/>
        <v>YYYY-02</v>
      </c>
    </row>
    <row r="35" spans="1:37" ht="12.75">
      <c r="A35" s="173"/>
      <c r="B35" s="173" t="s">
        <v>3443</v>
      </c>
      <c r="C35" s="173"/>
      <c r="D35" s="173" t="s">
        <v>9</v>
      </c>
      <c r="E35" s="174"/>
      <c r="F35" s="174" t="s">
        <v>3544</v>
      </c>
      <c r="G35" s="173"/>
      <c r="H35" s="173" t="s">
        <v>3445</v>
      </c>
      <c r="I35" s="175"/>
      <c r="J35" s="173" t="s">
        <v>3446</v>
      </c>
      <c r="K35" s="173"/>
      <c r="L35" s="176">
        <v>44614</v>
      </c>
      <c r="M35" s="173" t="s">
        <v>20</v>
      </c>
      <c r="N35" s="177" t="s">
        <v>3545</v>
      </c>
      <c r="O35" s="178" t="s">
        <v>2111</v>
      </c>
      <c r="P35" s="178" t="s">
        <v>3546</v>
      </c>
      <c r="Q35" s="173" t="s">
        <v>3468</v>
      </c>
      <c r="R35" s="174" t="s">
        <v>20</v>
      </c>
      <c r="S35" s="179" t="s">
        <v>20</v>
      </c>
      <c r="T35" s="173"/>
      <c r="U35" s="173"/>
      <c r="V35" s="178" t="s">
        <v>32</v>
      </c>
      <c r="W35" s="178"/>
      <c r="X35" s="178">
        <v>400</v>
      </c>
      <c r="Y35" s="173"/>
      <c r="Z35" s="173"/>
      <c r="AA35" s="173">
        <v>80</v>
      </c>
      <c r="AB35" s="178">
        <f t="shared" si="0"/>
        <v>480</v>
      </c>
      <c r="AC35" s="180">
        <f>VLOOKUP(V35,'Partner info'!A$2:K$502,6,FALSE)</f>
        <v>0</v>
      </c>
      <c r="AD35" s="178">
        <f t="shared" si="8"/>
        <v>0</v>
      </c>
      <c r="AE35" s="178">
        <f t="shared" si="2"/>
        <v>480</v>
      </c>
      <c r="AF35" s="178">
        <f t="shared" si="5"/>
        <v>2</v>
      </c>
      <c r="AG35" s="144">
        <v>2022</v>
      </c>
      <c r="AH35" s="145">
        <v>2</v>
      </c>
      <c r="AI35" s="146" t="e">
        <f t="array" aca="1" ref="AI35" ca="1">_xludf.IFS(AH35=1,"01",AH35=2,"02",AH35=3,"03",AH35=4,"04",AH35=5,"05",AH35=6,"06",AH35=7,"07",AH35=8,"08",AH35=9,"09",AH35=10,"10",AH35=11,"11",AH35=12,"12")</f>
        <v>#NAME?</v>
      </c>
      <c r="AJ35" s="147" t="e">
        <f t="shared" ca="1" si="3"/>
        <v>#NAME?</v>
      </c>
      <c r="AK35" s="148" t="str">
        <f t="shared" si="9"/>
        <v>YYYY-02</v>
      </c>
    </row>
    <row r="36" spans="1:37" ht="12.75">
      <c r="A36" s="173"/>
      <c r="B36" s="173" t="s">
        <v>3443</v>
      </c>
      <c r="C36" s="173"/>
      <c r="D36" s="173" t="s">
        <v>9</v>
      </c>
      <c r="E36" s="174"/>
      <c r="F36" s="174" t="s">
        <v>3547</v>
      </c>
      <c r="G36" s="173"/>
      <c r="H36" s="173" t="s">
        <v>3445</v>
      </c>
      <c r="I36" s="175"/>
      <c r="J36" s="173" t="s">
        <v>3446</v>
      </c>
      <c r="K36" s="173"/>
      <c r="L36" s="176">
        <v>44615</v>
      </c>
      <c r="M36" s="173" t="s">
        <v>20</v>
      </c>
      <c r="N36" s="177" t="s">
        <v>3548</v>
      </c>
      <c r="O36" s="178" t="s">
        <v>578</v>
      </c>
      <c r="P36" s="178" t="s">
        <v>3549</v>
      </c>
      <c r="Q36" s="173" t="s">
        <v>3468</v>
      </c>
      <c r="R36" s="174" t="s">
        <v>20</v>
      </c>
      <c r="S36" s="179" t="s">
        <v>20</v>
      </c>
      <c r="T36" s="173"/>
      <c r="U36" s="173"/>
      <c r="V36" s="178" t="s">
        <v>32</v>
      </c>
      <c r="W36" s="178"/>
      <c r="X36" s="178">
        <v>500</v>
      </c>
      <c r="Y36" s="173"/>
      <c r="Z36" s="173"/>
      <c r="AA36" s="173">
        <v>80</v>
      </c>
      <c r="AB36" s="178">
        <f t="shared" si="0"/>
        <v>580</v>
      </c>
      <c r="AC36" s="180">
        <f>VLOOKUP(V36,'Partner info'!A$2:K$502,6,FALSE)</f>
        <v>0</v>
      </c>
      <c r="AD36" s="178">
        <f t="shared" si="8"/>
        <v>0</v>
      </c>
      <c r="AE36" s="178">
        <f t="shared" si="2"/>
        <v>580</v>
      </c>
      <c r="AF36" s="178">
        <f t="shared" si="5"/>
        <v>2</v>
      </c>
      <c r="AG36" s="144">
        <v>2022</v>
      </c>
      <c r="AH36" s="145">
        <v>2</v>
      </c>
      <c r="AI36" s="146" t="e">
        <f t="array" aca="1" ref="AI36" ca="1">_xludf.IFS(AH36=1,"01",AH36=2,"02",AH36=3,"03",AH36=4,"04",AH36=5,"05",AH36=6,"06",AH36=7,"07",AH36=8,"08",AH36=9,"09",AH36=10,"10",AH36=11,"11",AH36=12,"12")</f>
        <v>#NAME?</v>
      </c>
      <c r="AJ36" s="147" t="e">
        <f t="shared" ca="1" si="3"/>
        <v>#NAME?</v>
      </c>
      <c r="AK36" s="148" t="str">
        <f t="shared" si="9"/>
        <v>YYYY-02</v>
      </c>
    </row>
    <row r="37" spans="1:37" ht="12.75">
      <c r="A37" s="173"/>
      <c r="B37" s="173" t="s">
        <v>3443</v>
      </c>
      <c r="C37" s="173"/>
      <c r="D37" s="173" t="s">
        <v>9</v>
      </c>
      <c r="E37" s="174"/>
      <c r="F37" s="174" t="s">
        <v>3550</v>
      </c>
      <c r="G37" s="173"/>
      <c r="H37" s="173" t="s">
        <v>3445</v>
      </c>
      <c r="I37" s="175"/>
      <c r="J37" s="173" t="s">
        <v>3446</v>
      </c>
      <c r="K37" s="173"/>
      <c r="L37" s="176">
        <v>44614</v>
      </c>
      <c r="M37" s="173" t="s">
        <v>20</v>
      </c>
      <c r="N37" s="177" t="s">
        <v>3551</v>
      </c>
      <c r="O37" s="178" t="s">
        <v>99</v>
      </c>
      <c r="P37" s="178" t="s">
        <v>3552</v>
      </c>
      <c r="Q37" s="173" t="s">
        <v>3457</v>
      </c>
      <c r="R37" s="174" t="s">
        <v>20</v>
      </c>
      <c r="S37" s="179" t="s">
        <v>20</v>
      </c>
      <c r="T37" s="173"/>
      <c r="U37" s="173"/>
      <c r="V37" s="178" t="s">
        <v>32</v>
      </c>
      <c r="W37" s="178"/>
      <c r="X37" s="178">
        <v>700</v>
      </c>
      <c r="Y37" s="173"/>
      <c r="Z37" s="173"/>
      <c r="AA37" s="173">
        <v>80</v>
      </c>
      <c r="AB37" s="178">
        <f t="shared" si="0"/>
        <v>780</v>
      </c>
      <c r="AC37" s="180">
        <f>VLOOKUP(V37,'Partner info'!A$2:K$502,6,FALSE)</f>
        <v>0</v>
      </c>
      <c r="AD37" s="178">
        <f t="shared" si="8"/>
        <v>0</v>
      </c>
      <c r="AE37" s="178">
        <f t="shared" si="2"/>
        <v>780</v>
      </c>
      <c r="AF37" s="178">
        <f t="shared" si="5"/>
        <v>2</v>
      </c>
      <c r="AG37" s="144">
        <v>2022</v>
      </c>
      <c r="AH37" s="145">
        <v>2</v>
      </c>
      <c r="AI37" s="146" t="e">
        <f t="array" aca="1" ref="AI37" ca="1">_xludf.IFS(AH37=1,"01",AH37=2,"02",AH37=3,"03",AH37=4,"04",AH37=5,"05",AH37=6,"06",AH37=7,"07",AH37=8,"08",AH37=9,"09",AH37=10,"10",AH37=11,"11",AH37=12,"12")</f>
        <v>#NAME?</v>
      </c>
      <c r="AJ37" s="147" t="e">
        <f t="shared" ca="1" si="3"/>
        <v>#NAME?</v>
      </c>
      <c r="AK37" s="148" t="str">
        <f t="shared" si="9"/>
        <v>YYYY-02</v>
      </c>
    </row>
    <row r="38" spans="1:37" ht="12.75">
      <c r="A38" s="156"/>
      <c r="B38" s="156" t="s">
        <v>3443</v>
      </c>
      <c r="C38" s="156"/>
      <c r="D38" s="156" t="s">
        <v>9</v>
      </c>
      <c r="E38" s="157"/>
      <c r="F38" s="157" t="s">
        <v>3553</v>
      </c>
      <c r="G38" s="156"/>
      <c r="H38" s="156" t="s">
        <v>3445</v>
      </c>
      <c r="I38" s="158">
        <v>88001915</v>
      </c>
      <c r="J38" s="181" t="s">
        <v>3554</v>
      </c>
      <c r="K38" s="156"/>
      <c r="L38" s="159">
        <v>44630</v>
      </c>
      <c r="M38" s="156" t="s">
        <v>20</v>
      </c>
      <c r="N38" s="182" t="str">
        <f>VLOOKUP(I38,Inventory!C:J,3,FALSE)</f>
        <v>https://fjong.com/admin/pages/edit-outfit/outfit.9c739a55c8a46a22</v>
      </c>
      <c r="O38" s="161" t="str">
        <f>VLOOKUP(I38,Inventory!C:J,5,FALSE)</f>
        <v>Samsøe Samsøe</v>
      </c>
      <c r="P38" s="161" t="str">
        <f>VLOOKUP(I38,Inventory!C:J,4,FALSE)</f>
        <v>XS Boise short dress</v>
      </c>
      <c r="Q38" s="156" t="s">
        <v>3477</v>
      </c>
      <c r="R38" s="157" t="s">
        <v>3555</v>
      </c>
      <c r="S38" s="162" t="s">
        <v>3556</v>
      </c>
      <c r="T38" s="156"/>
      <c r="U38" s="156"/>
      <c r="V38" s="161" t="str">
        <f>VLOOKUP(I38,Inventory!C:R,6,FALSE)</f>
        <v>FJONG</v>
      </c>
      <c r="W38" s="161">
        <f>VLOOKUP(I38,Inventory!C:R,13,FALSE)</f>
        <v>2500</v>
      </c>
      <c r="X38" s="178">
        <f>VLOOKUP(I38,Inventory!C:R,14,FALSE)</f>
        <v>700</v>
      </c>
      <c r="Y38" s="156"/>
      <c r="Z38" s="156"/>
      <c r="AA38" s="156">
        <v>80</v>
      </c>
      <c r="AB38" s="178">
        <f t="shared" si="0"/>
        <v>780</v>
      </c>
      <c r="AC38" s="180">
        <f>VLOOKUP(V38,'Partner info'!A$2:K$502,6,FALSE)</f>
        <v>0</v>
      </c>
      <c r="AD38" s="178">
        <f t="shared" si="8"/>
        <v>0</v>
      </c>
      <c r="AE38" s="178">
        <f t="shared" si="2"/>
        <v>780</v>
      </c>
      <c r="AF38" s="178">
        <f t="shared" si="5"/>
        <v>3</v>
      </c>
      <c r="AG38" s="144">
        <v>2022</v>
      </c>
      <c r="AH38" s="145">
        <v>3</v>
      </c>
      <c r="AI38" s="146" t="e">
        <f t="array" aca="1" ref="AI38" ca="1">_xludf.IFS(AH38=1,"01",AH38=2,"02",AH38=3,"03",AH38=4,"04",AH38=5,"05",AH38=6,"06",AH38=7,"07",AH38=8,"08",AH38=9,"09",AH38=10,"10",AH38=11,"11",AH38=12,"12")</f>
        <v>#NAME?</v>
      </c>
      <c r="AJ38" s="147" t="e">
        <f t="shared" ca="1" si="3"/>
        <v>#NAME?</v>
      </c>
      <c r="AK38" s="148" t="str">
        <f t="shared" si="9"/>
        <v>YYYY-03</v>
      </c>
    </row>
    <row r="39" spans="1:37" ht="12.75">
      <c r="A39" s="156"/>
      <c r="B39" s="156" t="s">
        <v>3443</v>
      </c>
      <c r="C39" s="156"/>
      <c r="D39" s="156" t="s">
        <v>9</v>
      </c>
      <c r="E39" s="157"/>
      <c r="F39" s="157" t="s">
        <v>3557</v>
      </c>
      <c r="G39" s="156"/>
      <c r="H39" s="156" t="s">
        <v>3445</v>
      </c>
      <c r="I39" s="158" t="s">
        <v>1970</v>
      </c>
      <c r="J39" s="181" t="s">
        <v>3558</v>
      </c>
      <c r="K39" s="156"/>
      <c r="L39" s="159">
        <v>44630</v>
      </c>
      <c r="M39" s="156" t="s">
        <v>20</v>
      </c>
      <c r="N39" s="182" t="str">
        <f>VLOOKUP(I39,Inventory!C:J,3,FALSE)</f>
        <v>https://fjong.com/admin/pages/edit-outfit/outfit.f3097326923e4b7aa08837728b1a8b29</v>
      </c>
      <c r="O39" s="161" t="str">
        <f>VLOOKUP(I39,Inventory!C:J,5,FALSE)</f>
        <v>Creative Collective</v>
      </c>
      <c r="P39" s="161" t="str">
        <f>VLOOKUP(I39,Inventory!C:J,4,FALSE)</f>
        <v>XS Skyway Full Sleeved Top</v>
      </c>
      <c r="Q39" s="156" t="s">
        <v>3477</v>
      </c>
      <c r="R39" s="157" t="s">
        <v>3559</v>
      </c>
      <c r="S39" s="162" t="s">
        <v>3560</v>
      </c>
      <c r="T39" s="156"/>
      <c r="U39" s="156"/>
      <c r="V39" s="161" t="str">
        <f>VLOOKUP(I39,Inventory!C:R,6,FALSE)</f>
        <v>Villoid</v>
      </c>
      <c r="W39" s="161">
        <f>VLOOKUP(I39,Inventory!C:R,13,FALSE)</f>
        <v>1800</v>
      </c>
      <c r="X39" s="142">
        <f>VLOOKUP(I39,Inventory!C:R,14,FALSE)</f>
        <v>450</v>
      </c>
      <c r="Y39" s="156"/>
      <c r="Z39" s="156"/>
      <c r="AA39" s="156">
        <v>80</v>
      </c>
      <c r="AB39" s="151">
        <f>(X39*(1-Y39))+AA39</f>
        <v>530</v>
      </c>
      <c r="AC39" s="153">
        <f>VLOOKUP(V39,'Partner info'!A$2:K$502,6,FALSE)</f>
        <v>0.8</v>
      </c>
      <c r="AD39" s="151">
        <f t="shared" si="8"/>
        <v>424</v>
      </c>
      <c r="AE39" s="151">
        <f t="shared" si="2"/>
        <v>106</v>
      </c>
      <c r="AF39" s="151">
        <f t="shared" si="5"/>
        <v>3</v>
      </c>
      <c r="AG39" s="144">
        <v>2022</v>
      </c>
      <c r="AH39" s="145">
        <v>3</v>
      </c>
      <c r="AI39" s="146" t="e">
        <f t="array" aca="1" ref="AI39" ca="1">_xludf.IFS(AH39=1,"01",AH39=2,"02",AH39=3,"03",AH39=4,"04",AH39=5,"05",AH39=6,"06",AH39=7,"07",AH39=8,"08",AH39=9,"09",AH39=10,"10",AH39=11,"11",AH39=12,"12")</f>
        <v>#NAME?</v>
      </c>
      <c r="AJ39" s="147" t="e">
        <f t="shared" ca="1" si="3"/>
        <v>#NAME?</v>
      </c>
      <c r="AK39" s="148" t="str">
        <f t="shared" si="9"/>
        <v>YYYY-03</v>
      </c>
    </row>
    <row r="40" spans="1:37" ht="12.75">
      <c r="A40" s="183"/>
      <c r="B40" s="183" t="s">
        <v>3469</v>
      </c>
      <c r="C40" s="183"/>
      <c r="D40" s="183" t="s">
        <v>9</v>
      </c>
      <c r="E40" s="184"/>
      <c r="F40" s="184" t="s">
        <v>3561</v>
      </c>
      <c r="G40" s="183"/>
      <c r="H40" s="183" t="s">
        <v>3445</v>
      </c>
      <c r="I40" s="185">
        <v>88001417</v>
      </c>
      <c r="J40" s="186" t="s">
        <v>3562</v>
      </c>
      <c r="K40" s="183"/>
      <c r="L40" s="187">
        <v>44630</v>
      </c>
      <c r="M40" s="183" t="s">
        <v>20</v>
      </c>
      <c r="N40" s="188" t="str">
        <f>VLOOKUP(I40,Inventory!C:J,3,FALSE)</f>
        <v>https://fjong.com/admin/pages/edit-outfit/outfit.b2206c1b8be94546ab034c86d3fc7006</v>
      </c>
      <c r="O40" s="183" t="str">
        <f>VLOOKUP(I40,Inventory!C:J,5,FALSE)</f>
        <v>MAUD</v>
      </c>
      <c r="P40" s="183" t="str">
        <f>VLOOKUP(I40,Inventory!C:J,4,FALSE)</f>
        <v>S Lima Sky Blue Dress</v>
      </c>
      <c r="Q40" s="183" t="s">
        <v>3453</v>
      </c>
      <c r="R40" s="184" t="s">
        <v>3563</v>
      </c>
      <c r="S40" s="189">
        <v>47646830</v>
      </c>
      <c r="T40" s="183" t="s">
        <v>3564</v>
      </c>
      <c r="U40" s="183"/>
      <c r="V40" s="183" t="str">
        <f>VLOOKUP(I40,Inventory!C:R,6,FALSE)</f>
        <v>FJONG</v>
      </c>
      <c r="W40" s="183">
        <f>VLOOKUP(I40,Inventory!C:R,12,FALSE)</f>
        <v>0</v>
      </c>
      <c r="X40" s="183">
        <f>VLOOKUP(I40,Inventory!C:R,13,FALSE)</f>
        <v>2850</v>
      </c>
      <c r="Y40" s="190"/>
      <c r="Z40" s="183">
        <v>2500</v>
      </c>
      <c r="AA40" s="183">
        <v>80</v>
      </c>
      <c r="AB40" s="183">
        <f t="shared" ref="AB40:AB43" si="10">(X40*(1-Y40))-Z40+AA40</f>
        <v>430</v>
      </c>
      <c r="AC40" s="191" t="s">
        <v>4292</v>
      </c>
      <c r="AD40" s="183" t="e">
        <f>X40*AC40</f>
        <v>#VALUE!</v>
      </c>
      <c r="AE40" s="183" t="e">
        <f t="shared" si="2"/>
        <v>#VALUE!</v>
      </c>
      <c r="AF40" s="183">
        <f t="shared" si="5"/>
        <v>3</v>
      </c>
      <c r="AG40" s="144">
        <v>2022</v>
      </c>
      <c r="AH40" s="145">
        <v>3</v>
      </c>
      <c r="AI40" s="146" t="e">
        <f t="array" aca="1" ref="AI40" ca="1">_xludf.IFS(AH40=1,"01",AH40=2,"02",AH40=3,"03",AH40=4,"04",AH40=5,"05",AH40=6,"06",AH40=7,"07",AH40=8,"08",AH40=9,"09",AH40=10,"10",AH40=11,"11",AH40=12,"12")</f>
        <v>#NAME?</v>
      </c>
      <c r="AJ40" s="147" t="e">
        <f t="shared" ca="1" si="3"/>
        <v>#NAME?</v>
      </c>
      <c r="AK40" s="148"/>
    </row>
    <row r="41" spans="1:37" ht="12.75">
      <c r="A41" s="183"/>
      <c r="B41" s="183" t="s">
        <v>3469</v>
      </c>
      <c r="C41" s="183"/>
      <c r="D41" s="183" t="s">
        <v>9</v>
      </c>
      <c r="E41" s="184"/>
      <c r="F41" s="184" t="s">
        <v>3565</v>
      </c>
      <c r="G41" s="183"/>
      <c r="H41" s="183" t="s">
        <v>3445</v>
      </c>
      <c r="I41" s="185" t="s">
        <v>2031</v>
      </c>
      <c r="J41" s="186" t="s">
        <v>3566</v>
      </c>
      <c r="K41" s="183"/>
      <c r="L41" s="187">
        <v>44631</v>
      </c>
      <c r="M41" s="183" t="s">
        <v>20</v>
      </c>
      <c r="N41" s="186" t="s">
        <v>3567</v>
      </c>
      <c r="O41" s="183" t="s">
        <v>651</v>
      </c>
      <c r="P41" s="183" t="s">
        <v>2032</v>
      </c>
      <c r="Q41" s="183" t="s">
        <v>3568</v>
      </c>
      <c r="R41" s="184" t="s">
        <v>3569</v>
      </c>
      <c r="S41" s="189">
        <v>90653895</v>
      </c>
      <c r="T41" s="183" t="s">
        <v>3570</v>
      </c>
      <c r="U41" s="183"/>
      <c r="V41" s="183" t="s">
        <v>651</v>
      </c>
      <c r="W41" s="183">
        <v>3200</v>
      </c>
      <c r="X41" s="183">
        <v>1450</v>
      </c>
      <c r="Y41" s="191">
        <v>0.1</v>
      </c>
      <c r="Z41" s="183">
        <v>1385</v>
      </c>
      <c r="AA41" s="183">
        <v>80</v>
      </c>
      <c r="AB41" s="183">
        <f t="shared" si="10"/>
        <v>0</v>
      </c>
      <c r="AC41" s="191" t="s">
        <v>4292</v>
      </c>
      <c r="AD41" s="183">
        <v>1044</v>
      </c>
      <c r="AE41" s="183">
        <f t="shared" si="2"/>
        <v>-1044</v>
      </c>
      <c r="AF41" s="183">
        <f t="shared" si="5"/>
        <v>3</v>
      </c>
      <c r="AG41" s="144">
        <v>2022</v>
      </c>
      <c r="AH41" s="145">
        <v>3</v>
      </c>
      <c r="AI41" s="146" t="e">
        <f t="array" aca="1" ref="AI41" ca="1">_xludf.IFS(AH41=1,"01",AH41=2,"02",AH41=3,"03",AH41=4,"04",AH41=5,"05",AH41=6,"06",AH41=7,"07",AH41=8,"08",AH41=9,"09",AH41=10,"10",AH41=11,"11",AH41=12,"12")</f>
        <v>#NAME?</v>
      </c>
      <c r="AJ41" s="147" t="e">
        <f t="shared" ca="1" si="3"/>
        <v>#NAME?</v>
      </c>
      <c r="AK41" s="148"/>
    </row>
    <row r="42" spans="1:37" ht="12.75">
      <c r="A42" s="156"/>
      <c r="B42" s="156" t="s">
        <v>3443</v>
      </c>
      <c r="C42" s="156"/>
      <c r="D42" s="156" t="s">
        <v>9</v>
      </c>
      <c r="E42" s="156"/>
      <c r="F42" s="156" t="s">
        <v>3571</v>
      </c>
      <c r="G42" s="156"/>
      <c r="H42" s="156" t="s">
        <v>3445</v>
      </c>
      <c r="I42" s="158" t="s">
        <v>2006</v>
      </c>
      <c r="J42" s="181" t="s">
        <v>3572</v>
      </c>
      <c r="K42" s="156"/>
      <c r="L42" s="159">
        <v>44634</v>
      </c>
      <c r="M42" s="156" t="s">
        <v>20</v>
      </c>
      <c r="N42" s="182" t="str">
        <f>VLOOKUP(I42,Inventory!C:J,3,FALSE)</f>
        <v>https://fjong.com/admin/pages/edit-outfit/outfit.fee8cc681da44661b16fdf09d0fd7000</v>
      </c>
      <c r="O42" s="161" t="str">
        <f>VLOOKUP(I42,Inventory!C:J,5,FALSE)</f>
        <v>Ganni</v>
      </c>
      <c r="P42" s="161" t="str">
        <f>VLOOKUP(I42,Inventory!C:J,4,FALSE)</f>
        <v>M Peony Dress</v>
      </c>
      <c r="Q42" s="192" t="s">
        <v>3468</v>
      </c>
      <c r="R42" s="193" t="s">
        <v>3573</v>
      </c>
      <c r="S42" s="194" t="s">
        <v>3574</v>
      </c>
      <c r="T42" s="192"/>
      <c r="U42" s="156"/>
      <c r="V42" s="161" t="str">
        <f>VLOOKUP(I42,Inventory!C:R,6,FALSE)</f>
        <v>Høyer</v>
      </c>
      <c r="W42" s="161">
        <f>VLOOKUP(I42,Inventory!C:R,13,FALSE)</f>
        <v>1100</v>
      </c>
      <c r="X42" s="161">
        <f>VLOOKUP(I42,Inventory!C:R,14,FALSE)</f>
        <v>290</v>
      </c>
      <c r="Y42" s="156"/>
      <c r="Z42" s="156"/>
      <c r="AA42" s="156">
        <v>80</v>
      </c>
      <c r="AB42" s="161">
        <f t="shared" si="10"/>
        <v>370</v>
      </c>
      <c r="AC42" s="163">
        <f>VLOOKUP(V42,'Partner info'!A$2:K$502,6,FALSE)</f>
        <v>0.8</v>
      </c>
      <c r="AD42" s="161">
        <f>AB42*AC42</f>
        <v>296</v>
      </c>
      <c r="AE42" s="161">
        <f t="shared" si="2"/>
        <v>74</v>
      </c>
      <c r="AF42" s="161">
        <f t="shared" si="5"/>
        <v>3</v>
      </c>
      <c r="AG42" s="144">
        <v>2022</v>
      </c>
      <c r="AH42" s="145">
        <v>3</v>
      </c>
      <c r="AI42" s="146" t="e">
        <f t="array" aca="1" ref="AI42" ca="1">_xludf.IFS(AH42=1,"01",AH42=2,"02",AH42=3,"03",AH42=4,"04",AH42=5,"05",AH42=6,"06",AH42=7,"07",AH42=8,"08",AH42=9,"09",AH42=10,"10",AH42=11,"11",AH42=12,"12")</f>
        <v>#NAME?</v>
      </c>
      <c r="AJ42" s="147" t="e">
        <f t="shared" ca="1" si="3"/>
        <v>#NAME?</v>
      </c>
      <c r="AK42" s="148" t="str">
        <f>TEXT(L42,"YYYY-MM")</f>
        <v>YYYY-03</v>
      </c>
    </row>
    <row r="43" spans="1:37" ht="12.75">
      <c r="A43" s="183"/>
      <c r="B43" s="183" t="s">
        <v>3469</v>
      </c>
      <c r="C43" s="183"/>
      <c r="D43" s="183" t="s">
        <v>9</v>
      </c>
      <c r="E43" s="184"/>
      <c r="F43" s="184" t="s">
        <v>3575</v>
      </c>
      <c r="G43" s="183"/>
      <c r="H43" s="183" t="s">
        <v>3445</v>
      </c>
      <c r="I43" s="185" t="s">
        <v>1614</v>
      </c>
      <c r="J43" s="186" t="s">
        <v>3576</v>
      </c>
      <c r="K43" s="183"/>
      <c r="L43" s="187">
        <v>44636</v>
      </c>
      <c r="M43" s="183" t="s">
        <v>20</v>
      </c>
      <c r="N43" s="195" t="s">
        <v>3577</v>
      </c>
      <c r="O43" s="183" t="s">
        <v>1616</v>
      </c>
      <c r="P43" s="183" t="s">
        <v>1617</v>
      </c>
      <c r="Q43" s="183" t="s">
        <v>3468</v>
      </c>
      <c r="R43" s="184" t="s">
        <v>3578</v>
      </c>
      <c r="S43" s="189" t="s">
        <v>3579</v>
      </c>
      <c r="T43" s="183" t="s">
        <v>3564</v>
      </c>
      <c r="U43" s="183"/>
      <c r="V43" s="183" t="str">
        <f>VLOOKUP(I43,Inventory!C:R,6,FALSE)</f>
        <v>FJONG</v>
      </c>
      <c r="W43" s="183">
        <v>9000</v>
      </c>
      <c r="X43" s="183">
        <v>2000</v>
      </c>
      <c r="Y43" s="183"/>
      <c r="Z43" s="183">
        <v>2000</v>
      </c>
      <c r="AA43" s="183">
        <v>80</v>
      </c>
      <c r="AB43" s="183">
        <f t="shared" si="10"/>
        <v>80</v>
      </c>
      <c r="AC43" s="191" t="e">
        <f>VLOOKUP(V43,'Partner info'!$B$2:$C$500,2,FALSE)</f>
        <v>#N/A</v>
      </c>
      <c r="AD43" s="183" t="e">
        <f>X43*AC43</f>
        <v>#N/A</v>
      </c>
      <c r="AE43" s="183" t="e">
        <f t="shared" si="2"/>
        <v>#N/A</v>
      </c>
      <c r="AF43" s="183">
        <f t="shared" si="5"/>
        <v>3</v>
      </c>
      <c r="AG43" s="144">
        <v>2022</v>
      </c>
      <c r="AH43" s="145">
        <v>3</v>
      </c>
      <c r="AI43" s="146" t="e">
        <f t="array" aca="1" ref="AI43" ca="1">_xludf.IFS(AH43=1,"01",AH43=2,"02",AH43=3,"03",AH43=4,"04",AH43=5,"05",AH43=6,"06",AH43=7,"07",AH43=8,"08",AH43=9,"09",AH43=10,"10",AH43=11,"11",AH43=12,"12")</f>
        <v>#NAME?</v>
      </c>
      <c r="AJ43" s="147" t="e">
        <f t="shared" ca="1" si="3"/>
        <v>#NAME?</v>
      </c>
      <c r="AK43" s="148"/>
    </row>
    <row r="44" spans="1:37" ht="12.75">
      <c r="A44" s="183"/>
      <c r="B44" s="183" t="s">
        <v>3469</v>
      </c>
      <c r="C44" s="183"/>
      <c r="D44" s="183" t="s">
        <v>9</v>
      </c>
      <c r="E44" s="184"/>
      <c r="F44" s="184" t="s">
        <v>3580</v>
      </c>
      <c r="G44" s="183"/>
      <c r="H44" s="183" t="s">
        <v>3445</v>
      </c>
      <c r="I44" s="189" t="s">
        <v>3581</v>
      </c>
      <c r="J44" s="186" t="s">
        <v>3582</v>
      </c>
      <c r="K44" s="183"/>
      <c r="L44" s="187">
        <v>44637</v>
      </c>
      <c r="M44" s="183" t="s">
        <v>20</v>
      </c>
      <c r="N44" s="183" t="e">
        <f>VLOOKUP(I44,Inventory!C:J,3,FALSE)</f>
        <v>#N/A</v>
      </c>
      <c r="O44" s="183" t="e">
        <f>VLOOKUP(I44,Inventory!C:J,5,FALSE)</f>
        <v>#N/A</v>
      </c>
      <c r="P44" s="183" t="e">
        <f>VLOOKUP(I44,Inventory!C:J,4,FALSE)</f>
        <v>#N/A</v>
      </c>
      <c r="Q44" s="183" t="s">
        <v>3583</v>
      </c>
      <c r="R44" s="184" t="s">
        <v>3584</v>
      </c>
      <c r="S44" s="189" t="s">
        <v>3585</v>
      </c>
      <c r="T44" s="183" t="s">
        <v>3564</v>
      </c>
      <c r="U44" s="183"/>
      <c r="V44" s="183"/>
      <c r="W44" s="183"/>
      <c r="X44" s="183"/>
      <c r="Y44" s="191">
        <v>0.1</v>
      </c>
      <c r="Z44" s="183">
        <v>855</v>
      </c>
      <c r="AA44" s="183">
        <v>80</v>
      </c>
      <c r="AB44" s="183">
        <v>0</v>
      </c>
      <c r="AC44" s="191">
        <v>0</v>
      </c>
      <c r="AD44" s="183">
        <v>0</v>
      </c>
      <c r="AE44" s="183">
        <v>80</v>
      </c>
      <c r="AF44" s="183">
        <f t="shared" si="5"/>
        <v>3</v>
      </c>
      <c r="AG44" s="144">
        <v>2022</v>
      </c>
      <c r="AH44" s="145">
        <v>3</v>
      </c>
      <c r="AI44" s="146" t="e">
        <f t="array" aca="1" ref="AI44" ca="1">_xludf.IFS(AH44=1,"01",AH44=2,"02",AH44=3,"03",AH44=4,"04",AH44=5,"05",AH44=6,"06",AH44=7,"07",AH44=8,"08",AH44=9,"09",AH44=10,"10",AH44=11,"11",AH44=12,"12")</f>
        <v>#NAME?</v>
      </c>
      <c r="AJ44" s="147" t="e">
        <f t="shared" ca="1" si="3"/>
        <v>#NAME?</v>
      </c>
      <c r="AK44" s="148"/>
    </row>
    <row r="45" spans="1:37" ht="12.75">
      <c r="A45" s="156"/>
      <c r="B45" s="156" t="s">
        <v>3443</v>
      </c>
      <c r="C45" s="156"/>
      <c r="D45" s="156" t="s">
        <v>9</v>
      </c>
      <c r="E45" s="157"/>
      <c r="F45" s="157" t="s">
        <v>3586</v>
      </c>
      <c r="G45" s="156"/>
      <c r="H45" s="156" t="s">
        <v>3445</v>
      </c>
      <c r="I45" s="196">
        <v>88001691</v>
      </c>
      <c r="J45" s="181" t="s">
        <v>3587</v>
      </c>
      <c r="K45" s="156"/>
      <c r="L45" s="159">
        <v>44638</v>
      </c>
      <c r="M45" s="156" t="s">
        <v>20</v>
      </c>
      <c r="N45" s="182" t="str">
        <f>VLOOKUP(I45,Inventory!C:J,3,FALSE)</f>
        <v>https://fjong.com/admin/pages/edit-outfit/outfit.8730c25b49a247be</v>
      </c>
      <c r="O45" s="161" t="str">
        <f>VLOOKUP(I45,Inventory!C:J,5,FALSE)</f>
        <v>Samsøe Samsøe</v>
      </c>
      <c r="P45" s="161" t="str">
        <f>VLOOKUP(I45,Inventory!C:J,4,FALSE)</f>
        <v>S Mano top</v>
      </c>
      <c r="Q45" s="197" t="s">
        <v>3453</v>
      </c>
      <c r="R45" s="157" t="s">
        <v>3588</v>
      </c>
      <c r="S45" s="162" t="s">
        <v>3589</v>
      </c>
      <c r="T45" s="156"/>
      <c r="U45" s="156"/>
      <c r="V45" s="161" t="str">
        <f>VLOOKUP(I45,Inventory!C:R,6,FALSE)</f>
        <v>FJONG</v>
      </c>
      <c r="W45" s="161">
        <f>VLOOKUP(I45,Inventory!C:R,13,FALSE)</f>
        <v>1300</v>
      </c>
      <c r="X45" s="161">
        <f>VLOOKUP(I45,Inventory!C:R,14,FALSE)</f>
        <v>400</v>
      </c>
      <c r="Y45" s="156"/>
      <c r="Z45" s="156"/>
      <c r="AA45" s="156">
        <v>80</v>
      </c>
      <c r="AB45" s="161">
        <f t="shared" ref="AB45:AB72" si="11">(X45*(1-Y45))-Z45+AA45</f>
        <v>480</v>
      </c>
      <c r="AC45" s="163">
        <f>VLOOKUP(V45,'Partner info'!A$2:K$502,6,FALSE)</f>
        <v>0</v>
      </c>
      <c r="AD45" s="161">
        <f t="shared" ref="AD45:AD72" si="12">AB45*AC45</f>
        <v>0</v>
      </c>
      <c r="AE45" s="161">
        <f t="shared" ref="AE45:AE72" si="13">AB45-AD45</f>
        <v>480</v>
      </c>
      <c r="AF45" s="161">
        <f t="shared" si="5"/>
        <v>3</v>
      </c>
      <c r="AG45" s="144">
        <v>2022</v>
      </c>
      <c r="AH45" s="145">
        <v>3</v>
      </c>
      <c r="AI45" s="146" t="e">
        <f t="array" aca="1" ref="AI45" ca="1">_xludf.IFS(AH45=1,"01",AH45=2,"02",AH45=3,"03",AH45=4,"04",AH45=5,"05",AH45=6,"06",AH45=7,"07",AH45=8,"08",AH45=9,"09",AH45=10,"10",AH45=11,"11",AH45=12,"12")</f>
        <v>#NAME?</v>
      </c>
      <c r="AJ45" s="147" t="e">
        <f t="shared" ca="1" si="3"/>
        <v>#NAME?</v>
      </c>
      <c r="AK45" s="148" t="str">
        <f t="shared" ref="AK45:AK72" si="14">TEXT(L45,"YYYY-MM")</f>
        <v>YYYY-03</v>
      </c>
    </row>
    <row r="46" spans="1:37" ht="12.75">
      <c r="A46" s="156"/>
      <c r="B46" s="156" t="s">
        <v>3443</v>
      </c>
      <c r="C46" s="156"/>
      <c r="D46" s="156" t="s">
        <v>9</v>
      </c>
      <c r="E46" s="156"/>
      <c r="F46" s="156" t="s">
        <v>3590</v>
      </c>
      <c r="G46" s="156"/>
      <c r="H46" s="156" t="s">
        <v>3445</v>
      </c>
      <c r="I46" s="158">
        <v>88002947</v>
      </c>
      <c r="J46" s="181" t="s">
        <v>3591</v>
      </c>
      <c r="K46" s="156"/>
      <c r="L46" s="159">
        <v>44638</v>
      </c>
      <c r="M46" s="156" t="s">
        <v>20</v>
      </c>
      <c r="N46" s="182" t="str">
        <f>VLOOKUP(I46,Inventory!C:J,3,FALSE)</f>
        <v>https://fjong.com/admin/pages/edit-outfit/outfit.ae3b425f7b70953b</v>
      </c>
      <c r="O46" s="161" t="str">
        <f>VLOOKUP(I46,Inventory!C:J,5,FALSE)</f>
        <v>Samsøe Samsøe</v>
      </c>
      <c r="P46" s="161" t="str">
        <f>VLOOKUP(I46,Inventory!C:J,4,FALSE)</f>
        <v>S Willow Short Dress Black</v>
      </c>
      <c r="Q46" s="156" t="s">
        <v>3453</v>
      </c>
      <c r="R46" s="156" t="s">
        <v>3592</v>
      </c>
      <c r="S46" s="158" t="s">
        <v>3593</v>
      </c>
      <c r="T46" s="156"/>
      <c r="U46" s="156"/>
      <c r="V46" s="161" t="str">
        <f>VLOOKUP(I46,Inventory!C:R,6,FALSE)</f>
        <v>FJONG</v>
      </c>
      <c r="W46" s="161" t="str">
        <f>VLOOKUP(I46,Inventory!C:R,13,FALSE)</f>
        <v>3000</v>
      </c>
      <c r="X46" s="161">
        <f>VLOOKUP(I46,Inventory!C:R,14,FALSE)</f>
        <v>250</v>
      </c>
      <c r="Y46" s="156"/>
      <c r="Z46" s="156"/>
      <c r="AA46" s="156">
        <v>80</v>
      </c>
      <c r="AB46" s="161">
        <f t="shared" si="11"/>
        <v>330</v>
      </c>
      <c r="AC46" s="163">
        <f>VLOOKUP(V46,'Partner info'!A$2:K$502,6,FALSE)</f>
        <v>0</v>
      </c>
      <c r="AD46" s="161">
        <f t="shared" si="12"/>
        <v>0</v>
      </c>
      <c r="AE46" s="161">
        <f t="shared" si="13"/>
        <v>330</v>
      </c>
      <c r="AF46" s="161">
        <f t="shared" si="5"/>
        <v>3</v>
      </c>
      <c r="AG46" s="144">
        <v>2022</v>
      </c>
      <c r="AH46" s="145">
        <v>3</v>
      </c>
      <c r="AI46" s="146" t="e">
        <f t="array" aca="1" ref="AI46" ca="1">_xludf.IFS(AH46=1,"01",AH46=2,"02",AH46=3,"03",AH46=4,"04",AH46=5,"05",AH46=6,"06",AH46=7,"07",AH46=8,"08",AH46=9,"09",AH46=10,"10",AH46=11,"11",AH46=12,"12")</f>
        <v>#NAME?</v>
      </c>
      <c r="AJ46" s="147" t="e">
        <f t="shared" ca="1" si="3"/>
        <v>#NAME?</v>
      </c>
      <c r="AK46" s="148" t="str">
        <f t="shared" si="14"/>
        <v>YYYY-03</v>
      </c>
    </row>
    <row r="47" spans="1:37" ht="12.75">
      <c r="A47" s="156"/>
      <c r="B47" s="156" t="s">
        <v>3443</v>
      </c>
      <c r="C47" s="156"/>
      <c r="D47" s="156" t="s">
        <v>9</v>
      </c>
      <c r="E47" s="157"/>
      <c r="F47" s="157" t="s">
        <v>3594</v>
      </c>
      <c r="G47" s="156"/>
      <c r="H47" s="156" t="s">
        <v>3445</v>
      </c>
      <c r="I47" s="158">
        <v>88100763</v>
      </c>
      <c r="J47" s="181" t="s">
        <v>3595</v>
      </c>
      <c r="K47" s="156"/>
      <c r="L47" s="159">
        <v>44640</v>
      </c>
      <c r="M47" s="156" t="s">
        <v>20</v>
      </c>
      <c r="N47" s="182" t="str">
        <f>VLOOKUP(I47,Inventory!C:J,3,FALSE)</f>
        <v>https://fjong.com/admin/pages/edit-outfit/outfit.c27c17ce72dc43058efce34e24bcffb9</v>
      </c>
      <c r="O47" s="161" t="str">
        <f>VLOOKUP(I47,Inventory!C:J,5,FALSE)</f>
        <v>By Malene Birger</v>
      </c>
      <c r="P47" s="161" t="str">
        <f>VLOOKUP(I47,Inventory!C:J,4,FALSE)</f>
        <v>M Ayaja Striped Skirt</v>
      </c>
      <c r="Q47" s="156" t="s">
        <v>3468</v>
      </c>
      <c r="R47" s="156" t="s">
        <v>3596</v>
      </c>
      <c r="S47" s="162">
        <v>93671423</v>
      </c>
      <c r="T47" s="156"/>
      <c r="U47" s="156"/>
      <c r="V47" s="161" t="str">
        <f>VLOOKUP(I47,Inventory!C:R,6,FALSE)</f>
        <v>Høyer</v>
      </c>
      <c r="W47" s="161">
        <f>VLOOKUP(I47,Inventory!C:R,13,FALSE)</f>
        <v>800</v>
      </c>
      <c r="X47" s="161">
        <f>VLOOKUP(I47,Inventory!C:R,14,FALSE)</f>
        <v>240</v>
      </c>
      <c r="Y47" s="156"/>
      <c r="Z47" s="156"/>
      <c r="AA47" s="156">
        <v>80</v>
      </c>
      <c r="AB47" s="161">
        <f t="shared" si="11"/>
        <v>320</v>
      </c>
      <c r="AC47" s="163">
        <f>VLOOKUP(V47,'Partner info'!A$2:K$502,6,FALSE)</f>
        <v>0.8</v>
      </c>
      <c r="AD47" s="161">
        <f t="shared" si="12"/>
        <v>256</v>
      </c>
      <c r="AE47" s="161">
        <f t="shared" si="13"/>
        <v>64</v>
      </c>
      <c r="AF47" s="161">
        <f t="shared" si="5"/>
        <v>3</v>
      </c>
      <c r="AG47" s="144">
        <v>2022</v>
      </c>
      <c r="AH47" s="145">
        <v>3</v>
      </c>
      <c r="AI47" s="146" t="e">
        <f t="array" aca="1" ref="AI47" ca="1">_xludf.IFS(AH47=1,"01",AH47=2,"02",AH47=3,"03",AH47=4,"04",AH47=5,"05",AH47=6,"06",AH47=7,"07",AH47=8,"08",AH47=9,"09",AH47=10,"10",AH47=11,"11",AH47=12,"12")</f>
        <v>#NAME?</v>
      </c>
      <c r="AJ47" s="147" t="e">
        <f t="shared" ca="1" si="3"/>
        <v>#NAME?</v>
      </c>
      <c r="AK47" s="148" t="str">
        <f t="shared" si="14"/>
        <v>YYYY-03</v>
      </c>
    </row>
    <row r="48" spans="1:37" ht="12.75">
      <c r="B48" s="12" t="s">
        <v>3443</v>
      </c>
      <c r="D48" s="12" t="s">
        <v>9</v>
      </c>
      <c r="E48" s="23"/>
      <c r="F48" s="23" t="s">
        <v>3594</v>
      </c>
      <c r="G48" s="12"/>
      <c r="H48" s="12" t="s">
        <v>3445</v>
      </c>
      <c r="I48" s="9">
        <v>88000481</v>
      </c>
      <c r="L48" s="149">
        <v>44640</v>
      </c>
      <c r="M48" s="12" t="s">
        <v>20</v>
      </c>
      <c r="N48" s="198" t="str">
        <f>VLOOKUP(I48,Inventory!C:J,3,FALSE)</f>
        <v>https://fjong.com/admin/pages/edit-outfit/outfit.ae6321b563974c5f</v>
      </c>
      <c r="O48" s="199" t="str">
        <f>VLOOKUP(I48,Inventory!C:J,5,FALSE)</f>
        <v>Carven</v>
      </c>
      <c r="P48" s="151" t="str">
        <f>VLOOKUP(I48,Inventory!C:J,4,FALSE)</f>
        <v>Robe en Lurex Dress</v>
      </c>
      <c r="Q48" s="12" t="s">
        <v>3468</v>
      </c>
      <c r="S48" s="22"/>
      <c r="V48" s="151" t="str">
        <f>VLOOKUP(I48,Inventory!C:R,6,FALSE)</f>
        <v>FJONG</v>
      </c>
      <c r="W48" s="151">
        <f>VLOOKUP(I48,Inventory!C:R,13,FALSE)</f>
        <v>600</v>
      </c>
      <c r="X48" s="151">
        <f>VLOOKUP(I48,Inventory!C:R,14,FALSE)</f>
        <v>349</v>
      </c>
      <c r="AA48" s="12">
        <v>0</v>
      </c>
      <c r="AB48" s="151">
        <f t="shared" si="11"/>
        <v>349</v>
      </c>
      <c r="AC48" s="153">
        <f>VLOOKUP(V48,'Partner info'!A$2:K$502,6,FALSE)</f>
        <v>0</v>
      </c>
      <c r="AD48" s="151">
        <f t="shared" si="12"/>
        <v>0</v>
      </c>
      <c r="AE48" s="151">
        <f t="shared" si="13"/>
        <v>349</v>
      </c>
      <c r="AF48" s="151">
        <f t="shared" si="5"/>
        <v>3</v>
      </c>
      <c r="AG48" s="144">
        <v>2022</v>
      </c>
      <c r="AH48" s="145">
        <v>3</v>
      </c>
      <c r="AI48" s="146" t="e">
        <f t="array" aca="1" ref="AI48" ca="1">_xludf.IFS(AH48=1,"01",AH48=2,"02",AH48=3,"03",AH48=4,"04",AH48=5,"05",AH48=6,"06",AH48=7,"07",AH48=8,"08",AH48=9,"09",AH48=10,"10",AH48=11,"11",AH48=12,"12")</f>
        <v>#NAME?</v>
      </c>
      <c r="AJ48" s="147" t="e">
        <f t="shared" ca="1" si="3"/>
        <v>#NAME?</v>
      </c>
      <c r="AK48" s="148" t="str">
        <f t="shared" si="14"/>
        <v>YYYY-03</v>
      </c>
    </row>
    <row r="49" spans="1:37" ht="12.75">
      <c r="A49" s="156"/>
      <c r="B49" s="156" t="s">
        <v>3443</v>
      </c>
      <c r="C49" s="156"/>
      <c r="D49" s="156" t="s">
        <v>9</v>
      </c>
      <c r="E49" s="157"/>
      <c r="F49" s="157" t="s">
        <v>3597</v>
      </c>
      <c r="G49" s="156"/>
      <c r="H49" s="156" t="s">
        <v>3445</v>
      </c>
      <c r="I49" s="158">
        <v>88000433</v>
      </c>
      <c r="J49" s="181" t="s">
        <v>3598</v>
      </c>
      <c r="K49" s="156"/>
      <c r="L49" s="159">
        <v>44640</v>
      </c>
      <c r="M49" s="156" t="s">
        <v>20</v>
      </c>
      <c r="N49" s="182" t="str">
        <f>VLOOKUP(I49,Inventory!C:J,3,FALSE)</f>
        <v>https://fjong.com/admin/pages/edit-outfit/outfit.9c2285b935d84f3b85e9678007eac190</v>
      </c>
      <c r="O49" s="161" t="str">
        <f>VLOOKUP(I49,Inventory!C:J,5,FALSE)</f>
        <v>Samsøe Samsøe</v>
      </c>
      <c r="P49" s="161" t="str">
        <f>VLOOKUP(I49,Inventory!C:J,4,FALSE)</f>
        <v>L Serena ls Eden Blouse</v>
      </c>
      <c r="Q49" s="156" t="s">
        <v>3449</v>
      </c>
      <c r="R49" s="156" t="s">
        <v>3599</v>
      </c>
      <c r="S49" s="162">
        <v>41675005</v>
      </c>
      <c r="T49" s="156"/>
      <c r="U49" s="156"/>
      <c r="V49" s="161" t="str">
        <f>VLOOKUP(I49,Inventory!C:R,6,FALSE)</f>
        <v>FJONG</v>
      </c>
      <c r="W49" s="161">
        <f>VLOOKUP(I49,Inventory!C:R,13,FALSE)</f>
        <v>2500</v>
      </c>
      <c r="X49" s="161">
        <f>VLOOKUP(I49,Inventory!C:R,14,FALSE)</f>
        <v>700</v>
      </c>
      <c r="Y49" s="156"/>
      <c r="Z49" s="156"/>
      <c r="AA49" s="156">
        <v>80</v>
      </c>
      <c r="AB49" s="161">
        <f t="shared" si="11"/>
        <v>780</v>
      </c>
      <c r="AC49" s="163">
        <f>VLOOKUP(V49,'Partner info'!A$2:K$502,6,FALSE)</f>
        <v>0</v>
      </c>
      <c r="AD49" s="161">
        <f t="shared" si="12"/>
        <v>0</v>
      </c>
      <c r="AE49" s="161">
        <f t="shared" si="13"/>
        <v>780</v>
      </c>
      <c r="AF49" s="161">
        <f t="shared" si="5"/>
        <v>3</v>
      </c>
      <c r="AG49" s="144">
        <v>2022</v>
      </c>
      <c r="AH49" s="145">
        <v>3</v>
      </c>
      <c r="AI49" s="146" t="e">
        <f t="array" aca="1" ref="AI49" ca="1">_xludf.IFS(AH49=1,"01",AH49=2,"02",AH49=3,"03",AH49=4,"04",AH49=5,"05",AH49=6,"06",AH49=7,"07",AH49=8,"08",AH49=9,"09",AH49=10,"10",AH49=11,"11",AH49=12,"12")</f>
        <v>#NAME?</v>
      </c>
      <c r="AJ49" s="147" t="e">
        <f t="shared" ca="1" si="3"/>
        <v>#NAME?</v>
      </c>
      <c r="AK49" s="148" t="str">
        <f t="shared" si="14"/>
        <v>YYYY-03</v>
      </c>
    </row>
    <row r="50" spans="1:37" ht="12.75">
      <c r="A50" s="156"/>
      <c r="B50" s="156" t="s">
        <v>3443</v>
      </c>
      <c r="C50" s="156"/>
      <c r="D50" s="156" t="s">
        <v>9</v>
      </c>
      <c r="E50" s="156"/>
      <c r="F50" s="156" t="s">
        <v>3600</v>
      </c>
      <c r="G50" s="156"/>
      <c r="H50" s="156" t="s">
        <v>3445</v>
      </c>
      <c r="I50" s="158" t="s">
        <v>2122</v>
      </c>
      <c r="J50" s="156"/>
      <c r="K50" s="156"/>
      <c r="L50" s="159">
        <v>44641</v>
      </c>
      <c r="M50" s="156"/>
      <c r="N50" s="182" t="str">
        <f>VLOOKUP(I50,Inventory!C:J,3,FALSE)</f>
        <v>https://fjong.com/admin/pages/edit-outfit/outfit.aabec0f9392d459cb1158a3feafa42c3</v>
      </c>
      <c r="O50" s="161" t="str">
        <f>VLOOKUP(I50,Inventory!C:J,5,FALSE)</f>
        <v>IBEN</v>
      </c>
      <c r="P50" s="161" t="str">
        <f>VLOOKUP(I50,Inventory!C:J,4,FALSE)</f>
        <v>XS Elias Shirt Moonlight</v>
      </c>
      <c r="Q50" s="156" t="s">
        <v>3477</v>
      </c>
      <c r="R50" s="156" t="s">
        <v>3601</v>
      </c>
      <c r="S50" s="158">
        <v>99125105</v>
      </c>
      <c r="T50" s="156"/>
      <c r="U50" s="156"/>
      <c r="V50" s="161" t="str">
        <f>VLOOKUP(I50,Inventory!C:R,6,FALSE)</f>
        <v>IBEN (Storheil Agency)</v>
      </c>
      <c r="W50" s="161">
        <f>VLOOKUP(I50,Inventory!C:R,13,FALSE)</f>
        <v>900</v>
      </c>
      <c r="X50" s="161">
        <f>VLOOKUP(I50,Inventory!C:R,14,FALSE)</f>
        <v>320</v>
      </c>
      <c r="Y50" s="172">
        <v>0.2</v>
      </c>
      <c r="Z50" s="156"/>
      <c r="AA50" s="156">
        <v>0</v>
      </c>
      <c r="AB50" s="161">
        <f t="shared" si="11"/>
        <v>256</v>
      </c>
      <c r="AC50" s="163">
        <f>VLOOKUP(V50,'Partner info'!A$2:K$502,6,FALSE)</f>
        <v>0.8</v>
      </c>
      <c r="AD50" s="161">
        <f t="shared" si="12"/>
        <v>204.8</v>
      </c>
      <c r="AE50" s="161">
        <f t="shared" si="13"/>
        <v>51.199999999999989</v>
      </c>
      <c r="AF50" s="161">
        <f t="shared" si="5"/>
        <v>3</v>
      </c>
      <c r="AG50" s="144">
        <v>2022</v>
      </c>
      <c r="AH50" s="145">
        <v>3</v>
      </c>
      <c r="AI50" s="146" t="e">
        <f t="array" aca="1" ref="AI50" ca="1">_xludf.IFS(AH50=1,"01",AH50=2,"02",AH50=3,"03",AH50=4,"04",AH50=5,"05",AH50=6,"06",AH50=7,"07",AH50=8,"08",AH50=9,"09",AH50=10,"10",AH50=11,"11",AH50=12,"12")</f>
        <v>#NAME?</v>
      </c>
      <c r="AJ50" s="147" t="e">
        <f t="shared" ca="1" si="3"/>
        <v>#NAME?</v>
      </c>
      <c r="AK50" s="148" t="str">
        <f t="shared" si="14"/>
        <v>YYYY-03</v>
      </c>
    </row>
    <row r="51" spans="1:37" ht="12.75">
      <c r="A51" s="156"/>
      <c r="B51" s="156" t="s">
        <v>3443</v>
      </c>
      <c r="C51" s="156"/>
      <c r="D51" s="156" t="s">
        <v>9</v>
      </c>
      <c r="E51" s="156"/>
      <c r="F51" s="156" t="s">
        <v>3602</v>
      </c>
      <c r="G51" s="156"/>
      <c r="H51" s="156" t="s">
        <v>3445</v>
      </c>
      <c r="I51" s="158">
        <v>88100004</v>
      </c>
      <c r="J51" s="181" t="s">
        <v>3603</v>
      </c>
      <c r="K51" s="156"/>
      <c r="L51" s="159">
        <v>44649</v>
      </c>
      <c r="M51" s="156" t="s">
        <v>20</v>
      </c>
      <c r="N51" s="182" t="str">
        <f>VLOOKUP(I51,Inventory!C:J,3,FALSE)</f>
        <v>https://fjong.com/admin/pages/edit-outfit/outfit.90905e386df640ff96ea108db7afabfa</v>
      </c>
      <c r="O51" s="161" t="str">
        <f>VLOOKUP(I51,Inventory!C:J,5,FALSE)</f>
        <v>Line of Oslo</v>
      </c>
      <c r="P51" s="161" t="str">
        <f>VLOOKUP(I51,Inventory!C:J,4,FALSE)</f>
        <v>S Tara Satin Pink Blouse</v>
      </c>
      <c r="Q51" s="156" t="s">
        <v>3453</v>
      </c>
      <c r="R51" s="156" t="s">
        <v>3604</v>
      </c>
      <c r="S51" s="158" t="s">
        <v>3605</v>
      </c>
      <c r="T51" s="156"/>
      <c r="U51" s="156"/>
      <c r="V51" s="161" t="str">
        <f>VLOOKUP(I51,Inventory!C:R,6,FALSE)</f>
        <v>FJONG</v>
      </c>
      <c r="W51" s="161">
        <f>VLOOKUP(I51,Inventory!C:R,13,FALSE)</f>
        <v>2500</v>
      </c>
      <c r="X51" s="161">
        <f>VLOOKUP(I51,Inventory!C:R,14,FALSE)</f>
        <v>1100</v>
      </c>
      <c r="Y51" s="156"/>
      <c r="Z51" s="156"/>
      <c r="AA51" s="156">
        <v>80</v>
      </c>
      <c r="AB51" s="161">
        <f t="shared" si="11"/>
        <v>1180</v>
      </c>
      <c r="AC51" s="163">
        <f>VLOOKUP(V51,'Partner info'!A$2:K$502,6,FALSE)</f>
        <v>0</v>
      </c>
      <c r="AD51" s="161">
        <f t="shared" si="12"/>
        <v>0</v>
      </c>
      <c r="AE51" s="161">
        <f t="shared" si="13"/>
        <v>1180</v>
      </c>
      <c r="AF51" s="161">
        <f t="shared" si="5"/>
        <v>3</v>
      </c>
      <c r="AG51" s="144">
        <v>2022</v>
      </c>
      <c r="AH51" s="145">
        <v>3</v>
      </c>
      <c r="AI51" s="146" t="e">
        <f t="array" aca="1" ref="AI51" ca="1">_xludf.IFS(AH51=1,"01",AH51=2,"02",AH51=3,"03",AH51=4,"04",AH51=5,"05",AH51=6,"06",AH51=7,"07",AH51=8,"08",AH51=9,"09",AH51=10,"10",AH51=11,"11",AH51=12,"12")</f>
        <v>#NAME?</v>
      </c>
      <c r="AJ51" s="147" t="e">
        <f t="shared" ca="1" si="3"/>
        <v>#NAME?</v>
      </c>
      <c r="AK51" s="148" t="str">
        <f t="shared" si="14"/>
        <v>YYYY-03</v>
      </c>
    </row>
    <row r="52" spans="1:37" ht="12.75">
      <c r="B52" s="12" t="s">
        <v>3443</v>
      </c>
      <c r="D52" s="12" t="s">
        <v>9</v>
      </c>
      <c r="E52" s="12"/>
      <c r="F52" s="12" t="s">
        <v>3602</v>
      </c>
      <c r="G52" s="12"/>
      <c r="H52" s="12" t="s">
        <v>3445</v>
      </c>
      <c r="I52" s="9">
        <v>88000578</v>
      </c>
      <c r="L52" s="149">
        <v>44649</v>
      </c>
      <c r="M52" s="12" t="s">
        <v>20</v>
      </c>
      <c r="N52" s="198" t="str">
        <f>VLOOKUP(I52,Inventory!C:J,3,FALSE)</f>
        <v>https://fjong.com/admin/pages/edit-outfit/outfit.e536b14584e64882bf1a43fcbe402bd8</v>
      </c>
      <c r="O52" s="151" t="str">
        <f>VLOOKUP(I52,Inventory!C:J,5,FALSE)</f>
        <v>Line of Oslo</v>
      </c>
      <c r="P52" s="151" t="str">
        <f>VLOOKUP(I52,Inventory!C:J,4,FALSE)</f>
        <v>L Hannah Satin Pink</v>
      </c>
      <c r="Q52" s="12" t="s">
        <v>3449</v>
      </c>
      <c r="S52" s="9"/>
      <c r="V52" s="151" t="str">
        <f>VLOOKUP(I52,Inventory!C:R,6,FALSE)</f>
        <v>FJONG</v>
      </c>
      <c r="W52" s="151">
        <f>VLOOKUP(I52,Inventory!C:R,13,FALSE)</f>
        <v>3000</v>
      </c>
      <c r="X52" s="151">
        <f>VLOOKUP(I52,Inventory!C:R,14,FALSE)</f>
        <v>950</v>
      </c>
      <c r="AA52" s="12">
        <v>0</v>
      </c>
      <c r="AB52" s="151">
        <f t="shared" si="11"/>
        <v>950</v>
      </c>
      <c r="AC52" s="153">
        <f>VLOOKUP(V52,'Partner info'!A$2:K$502,6,FALSE)</f>
        <v>0</v>
      </c>
      <c r="AD52" s="151">
        <f t="shared" si="12"/>
        <v>0</v>
      </c>
      <c r="AE52" s="151">
        <f t="shared" si="13"/>
        <v>950</v>
      </c>
      <c r="AF52" s="151">
        <f t="shared" si="5"/>
        <v>3</v>
      </c>
      <c r="AG52" s="144">
        <v>2022</v>
      </c>
      <c r="AH52" s="145">
        <v>3</v>
      </c>
      <c r="AI52" s="146" t="e">
        <f t="array" aca="1" ref="AI52" ca="1">_xludf.IFS(AH52=1,"01",AH52=2,"02",AH52=3,"03",AH52=4,"04",AH52=5,"05",AH52=6,"06",AH52=7,"07",AH52=8,"08",AH52=9,"09",AH52=10,"10",AH52=11,"11",AH52=12,"12")</f>
        <v>#NAME?</v>
      </c>
      <c r="AJ52" s="147" t="e">
        <f t="shared" ca="1" si="3"/>
        <v>#NAME?</v>
      </c>
      <c r="AK52" s="148" t="str">
        <f t="shared" si="14"/>
        <v>YYYY-03</v>
      </c>
    </row>
    <row r="53" spans="1:37" ht="12.75">
      <c r="A53" s="156"/>
      <c r="B53" s="156" t="s">
        <v>3443</v>
      </c>
      <c r="C53" s="156"/>
      <c r="D53" s="156" t="s">
        <v>9</v>
      </c>
      <c r="E53" s="156"/>
      <c r="F53" s="156" t="s">
        <v>3606</v>
      </c>
      <c r="G53" s="156"/>
      <c r="H53" s="156" t="s">
        <v>3445</v>
      </c>
      <c r="I53" s="158" t="s">
        <v>3607</v>
      </c>
      <c r="J53" s="181" t="s">
        <v>3608</v>
      </c>
      <c r="K53" s="156"/>
      <c r="L53" s="159">
        <v>44649</v>
      </c>
      <c r="M53" s="156" t="s">
        <v>20</v>
      </c>
      <c r="N53" s="160" t="s">
        <v>3609</v>
      </c>
      <c r="O53" s="161" t="s">
        <v>1089</v>
      </c>
      <c r="P53" s="161" t="s">
        <v>3610</v>
      </c>
      <c r="Q53" s="156" t="s">
        <v>3449</v>
      </c>
      <c r="R53" s="156" t="s">
        <v>3611</v>
      </c>
      <c r="S53" s="158" t="s">
        <v>3612</v>
      </c>
      <c r="T53" s="156"/>
      <c r="U53" s="156"/>
      <c r="V53" s="161" t="s">
        <v>57</v>
      </c>
      <c r="W53" s="161">
        <v>1600</v>
      </c>
      <c r="X53" s="161">
        <v>550</v>
      </c>
      <c r="Y53" s="156"/>
      <c r="Z53" s="156"/>
      <c r="AA53" s="156">
        <v>80</v>
      </c>
      <c r="AB53" s="161">
        <f t="shared" si="11"/>
        <v>630</v>
      </c>
      <c r="AC53" s="163">
        <f>VLOOKUP(V53,'Partner info'!A$2:K$502,6,FALSE)</f>
        <v>0.8</v>
      </c>
      <c r="AD53" s="161">
        <f t="shared" si="12"/>
        <v>504</v>
      </c>
      <c r="AE53" s="161">
        <f t="shared" si="13"/>
        <v>126</v>
      </c>
      <c r="AF53" s="161">
        <f t="shared" si="5"/>
        <v>3</v>
      </c>
      <c r="AG53" s="144">
        <v>2022</v>
      </c>
      <c r="AH53" s="145">
        <v>3</v>
      </c>
      <c r="AI53" s="146" t="e">
        <f t="array" aca="1" ref="AI53" ca="1">_xludf.IFS(AH53=1,"01",AH53=2,"02",AH53=3,"03",AH53=4,"04",AH53=5,"05",AH53=6,"06",AH53=7,"07",AH53=8,"08",AH53=9,"09",AH53=10,"10",AH53=11,"11",AH53=12,"12")</f>
        <v>#NAME?</v>
      </c>
      <c r="AJ53" s="147" t="e">
        <f t="shared" ca="1" si="3"/>
        <v>#NAME?</v>
      </c>
      <c r="AK53" s="148" t="str">
        <f t="shared" si="14"/>
        <v>YYYY-03</v>
      </c>
    </row>
    <row r="54" spans="1:37" ht="12.75">
      <c r="B54" s="12" t="s">
        <v>3443</v>
      </c>
      <c r="D54" s="12" t="s">
        <v>9</v>
      </c>
      <c r="E54" s="12"/>
      <c r="F54" s="12" t="s">
        <v>3606</v>
      </c>
      <c r="G54" s="12"/>
      <c r="H54" s="12" t="s">
        <v>3445</v>
      </c>
      <c r="I54" s="9" t="s">
        <v>2485</v>
      </c>
      <c r="L54" s="149">
        <v>44649</v>
      </c>
      <c r="M54" s="12" t="s">
        <v>20</v>
      </c>
      <c r="N54" s="198" t="str">
        <f>VLOOKUP(I54,Inventory!C:J,3,FALSE)</f>
        <v>https://fjong.com/admin/pages/edit-outfit/outfit.9cb602e5b83949d49bc50bbbfa5b7d04</v>
      </c>
      <c r="O54" s="151" t="str">
        <f>VLOOKUP(I54,Inventory!C:J,5,FALSE)</f>
        <v>Creative Collective</v>
      </c>
      <c r="P54" s="151" t="str">
        <f>VLOOKUP(I54,Inventory!C:J,4,FALSE)</f>
        <v>L Dusk Blue Jeans Jacket</v>
      </c>
      <c r="Q54" s="12" t="s">
        <v>3449</v>
      </c>
      <c r="S54" s="9"/>
      <c r="V54" s="151" t="str">
        <f>VLOOKUP(I54,Inventory!C:R,6,FALSE)</f>
        <v>Villoid</v>
      </c>
      <c r="W54" s="151">
        <f>VLOOKUP(I54,Inventory!C:R,13,FALSE)</f>
        <v>1300</v>
      </c>
      <c r="X54" s="151">
        <f>VLOOKUP(I54,Inventory!C:R,14,FALSE)</f>
        <v>260</v>
      </c>
      <c r="AA54" s="12">
        <v>0</v>
      </c>
      <c r="AB54" s="151">
        <f t="shared" si="11"/>
        <v>260</v>
      </c>
      <c r="AC54" s="153">
        <f>VLOOKUP(V54,'Partner info'!A$2:K$502,6,FALSE)</f>
        <v>0.8</v>
      </c>
      <c r="AD54" s="151">
        <f t="shared" si="12"/>
        <v>208</v>
      </c>
      <c r="AE54" s="151">
        <f t="shared" si="13"/>
        <v>52</v>
      </c>
      <c r="AF54" s="151">
        <f t="shared" si="5"/>
        <v>3</v>
      </c>
      <c r="AG54" s="144">
        <v>2022</v>
      </c>
      <c r="AH54" s="145">
        <v>3</v>
      </c>
      <c r="AI54" s="146" t="e">
        <f t="array" aca="1" ref="AI54" ca="1">_xludf.IFS(AH54=1,"01",AH54=2,"02",AH54=3,"03",AH54=4,"04",AH54=5,"05",AH54=6,"06",AH54=7,"07",AH54=8,"08",AH54=9,"09",AH54=10,"10",AH54=11,"11",AH54=12,"12")</f>
        <v>#NAME?</v>
      </c>
      <c r="AJ54" s="147" t="e">
        <f t="shared" ca="1" si="3"/>
        <v>#NAME?</v>
      </c>
      <c r="AK54" s="148" t="str">
        <f t="shared" si="14"/>
        <v>YYYY-03</v>
      </c>
    </row>
    <row r="55" spans="1:37" ht="12.75">
      <c r="A55" s="156"/>
      <c r="B55" s="156" t="s">
        <v>3443</v>
      </c>
      <c r="C55" s="156"/>
      <c r="D55" s="156" t="s">
        <v>9</v>
      </c>
      <c r="E55" s="156"/>
      <c r="F55" s="156" t="s">
        <v>3613</v>
      </c>
      <c r="G55" s="156"/>
      <c r="H55" s="156" t="s">
        <v>3445</v>
      </c>
      <c r="I55" s="196" t="s">
        <v>1923</v>
      </c>
      <c r="J55" s="181" t="s">
        <v>3614</v>
      </c>
      <c r="K55" s="156"/>
      <c r="L55" s="159">
        <v>44650</v>
      </c>
      <c r="M55" s="156" t="s">
        <v>20</v>
      </c>
      <c r="N55" s="182" t="str">
        <f>VLOOKUP(I55,Inventory!C:J,3,FALSE)</f>
        <v>https://fjong.com/admin/pages/edit-outfit/outfit.fc591bc905fd4943a8d1022f6576efe1</v>
      </c>
      <c r="O55" s="161" t="str">
        <f>VLOOKUP(I55,Inventory!C:J,5,FALSE)</f>
        <v>By Malene Birger</v>
      </c>
      <c r="P55" s="161" t="str">
        <f>VLOOKUP(I55,Inventory!C:J,4,FALSE)</f>
        <v>L Satin Skirt Clemence</v>
      </c>
      <c r="Q55" s="156" t="s">
        <v>3449</v>
      </c>
      <c r="R55" s="156" t="s">
        <v>3615</v>
      </c>
      <c r="S55" s="158" t="s">
        <v>3616</v>
      </c>
      <c r="T55" s="156"/>
      <c r="U55" s="156"/>
      <c r="V55" s="161" t="str">
        <f>VLOOKUP(I55,Inventory!C:R,6,FALSE)</f>
        <v>FJONG</v>
      </c>
      <c r="W55" s="161">
        <f>VLOOKUP(I55,Inventory!C:R,13,FALSE)</f>
        <v>700</v>
      </c>
      <c r="X55" s="161">
        <f>VLOOKUP(I55,Inventory!C:R,14,FALSE)</f>
        <v>290</v>
      </c>
      <c r="Y55" s="156"/>
      <c r="Z55" s="156"/>
      <c r="AA55" s="156">
        <v>80</v>
      </c>
      <c r="AB55" s="161">
        <f t="shared" si="11"/>
        <v>370</v>
      </c>
      <c r="AC55" s="163">
        <f>VLOOKUP(V55,'Partner info'!A$2:K$502,6,FALSE)</f>
        <v>0</v>
      </c>
      <c r="AD55" s="161">
        <f t="shared" si="12"/>
        <v>0</v>
      </c>
      <c r="AE55" s="161">
        <f t="shared" si="13"/>
        <v>370</v>
      </c>
      <c r="AF55" s="161">
        <f t="shared" si="5"/>
        <v>3</v>
      </c>
      <c r="AG55" s="144">
        <v>2022</v>
      </c>
      <c r="AH55" s="145">
        <v>3</v>
      </c>
      <c r="AI55" s="146" t="e">
        <f t="array" aca="1" ref="AI55" ca="1">_xludf.IFS(AH55=1,"01",AH55=2,"02",AH55=3,"03",AH55=4,"04",AH55=5,"05",AH55=6,"06",AH55=7,"07",AH55=8,"08",AH55=9,"09",AH55=10,"10",AH55=11,"11",AH55=12,"12")</f>
        <v>#NAME?</v>
      </c>
      <c r="AJ55" s="147" t="e">
        <f t="shared" ca="1" si="3"/>
        <v>#NAME?</v>
      </c>
      <c r="AK55" s="148" t="str">
        <f t="shared" si="14"/>
        <v>YYYY-03</v>
      </c>
    </row>
    <row r="56" spans="1:37" ht="12.75">
      <c r="B56" s="12" t="s">
        <v>3443</v>
      </c>
      <c r="D56" s="12" t="s">
        <v>9</v>
      </c>
      <c r="E56" s="12"/>
      <c r="F56" s="12" t="s">
        <v>3613</v>
      </c>
      <c r="G56" s="12"/>
      <c r="H56" s="12" t="s">
        <v>3445</v>
      </c>
      <c r="I56" s="9">
        <v>88001883</v>
      </c>
      <c r="L56" s="149">
        <v>44650</v>
      </c>
      <c r="M56" s="12" t="s">
        <v>20</v>
      </c>
      <c r="N56" s="198" t="str">
        <f>VLOOKUP(I56,Inventory!C:J,3,FALSE)</f>
        <v>https://fjong.com/admin/pages/edit-outfit/outfit.00731d8db5504c64af534f9f43a7f061</v>
      </c>
      <c r="O56" s="151" t="str">
        <f>VLOOKUP(I56,Inventory!C:J,5,FALSE)</f>
        <v>Samsøe Samsøe</v>
      </c>
      <c r="P56" s="151" t="str">
        <f>VLOOKUP(I56,Inventory!C:J,4,FALSE)</f>
        <v>L Heaston Skirt Hushed Violet</v>
      </c>
      <c r="Q56" s="12" t="s">
        <v>3449</v>
      </c>
      <c r="S56" s="9"/>
      <c r="V56" s="151" t="str">
        <f>VLOOKUP(I56,Inventory!C:R,6,FALSE)</f>
        <v>FJONG</v>
      </c>
      <c r="W56" s="151">
        <f>VLOOKUP(I56,Inventory!C:R,13,FALSE)</f>
        <v>800</v>
      </c>
      <c r="X56" s="151">
        <f>VLOOKUP(I56,Inventory!C:R,14,FALSE)</f>
        <v>50</v>
      </c>
      <c r="AA56" s="12">
        <v>0</v>
      </c>
      <c r="AB56" s="151">
        <f t="shared" si="11"/>
        <v>50</v>
      </c>
      <c r="AC56" s="153">
        <f>VLOOKUP(V56,'Partner info'!A$2:K$502,6,FALSE)</f>
        <v>0</v>
      </c>
      <c r="AD56" s="151">
        <f t="shared" si="12"/>
        <v>0</v>
      </c>
      <c r="AE56" s="151">
        <f t="shared" si="13"/>
        <v>50</v>
      </c>
      <c r="AF56" s="151">
        <f t="shared" si="5"/>
        <v>3</v>
      </c>
      <c r="AG56" s="144">
        <v>2022</v>
      </c>
      <c r="AH56" s="145">
        <v>3</v>
      </c>
      <c r="AI56" s="146" t="e">
        <f t="array" aca="1" ref="AI56" ca="1">_xludf.IFS(AH56=1,"01",AH56=2,"02",AH56=3,"03",AH56=4,"04",AH56=5,"05",AH56=6,"06",AH56=7,"07",AH56=8,"08",AH56=9,"09",AH56=10,"10",AH56=11,"11",AH56=12,"12")</f>
        <v>#NAME?</v>
      </c>
      <c r="AJ56" s="147" t="e">
        <f t="shared" ca="1" si="3"/>
        <v>#NAME?</v>
      </c>
      <c r="AK56" s="148" t="str">
        <f t="shared" si="14"/>
        <v>YYYY-03</v>
      </c>
    </row>
    <row r="57" spans="1:37" ht="12.75">
      <c r="A57" s="156"/>
      <c r="B57" s="156" t="s">
        <v>3443</v>
      </c>
      <c r="C57" s="156"/>
      <c r="D57" s="156" t="s">
        <v>9</v>
      </c>
      <c r="E57" s="156"/>
      <c r="F57" s="156" t="s">
        <v>3594</v>
      </c>
      <c r="G57" s="156"/>
      <c r="H57" s="156" t="s">
        <v>3445</v>
      </c>
      <c r="I57" s="158">
        <v>88200373</v>
      </c>
      <c r="J57" s="181" t="s">
        <v>3617</v>
      </c>
      <c r="K57" s="156"/>
      <c r="L57" s="159">
        <v>44652</v>
      </c>
      <c r="M57" s="156" t="s">
        <v>20</v>
      </c>
      <c r="N57" s="182" t="str">
        <f>VLOOKUP(I57,Inventory!C:J,3,FALSE)</f>
        <v>https://fjong.com/admin/pages/edit-outfit/outfit.111aa3d2b67a4bfd8be45b0039bb5ed1</v>
      </c>
      <c r="O57" s="161" t="str">
        <f>VLOOKUP(I57,Inventory!C:J,5,FALSE)</f>
        <v>Holzweiler</v>
      </c>
      <c r="P57" s="161" t="str">
        <f>VLOOKUP(I57,Inventory!C:J,4,FALSE)</f>
        <v>M Oda Jeans</v>
      </c>
      <c r="Q57" s="156" t="s">
        <v>3449</v>
      </c>
      <c r="R57" s="156" t="s">
        <v>3596</v>
      </c>
      <c r="S57" s="162">
        <v>93671423</v>
      </c>
      <c r="T57" s="156"/>
      <c r="U57" s="156"/>
      <c r="V57" s="161" t="str">
        <f>VLOOKUP(I57,Inventory!C:R,6,FALSE)</f>
        <v>Holzweiler</v>
      </c>
      <c r="W57" s="161">
        <f>VLOOKUP(I57,Inventory!C:R,13,FALSE)</f>
        <v>2900</v>
      </c>
      <c r="X57" s="161">
        <f>VLOOKUP(I57,Inventory!C:R,14,FALSE)</f>
        <v>400</v>
      </c>
      <c r="Y57" s="156"/>
      <c r="Z57" s="156"/>
      <c r="AA57" s="156">
        <v>80</v>
      </c>
      <c r="AB57" s="161">
        <f t="shared" si="11"/>
        <v>480</v>
      </c>
      <c r="AC57" s="163">
        <f>VLOOKUP(V57,'Partner info'!A$2:K$502,6,FALSE)</f>
        <v>0.8</v>
      </c>
      <c r="AD57" s="161">
        <f t="shared" si="12"/>
        <v>384</v>
      </c>
      <c r="AE57" s="161">
        <f t="shared" si="13"/>
        <v>96</v>
      </c>
      <c r="AF57" s="161">
        <f t="shared" si="5"/>
        <v>4</v>
      </c>
      <c r="AG57" s="144">
        <v>2022</v>
      </c>
      <c r="AH57" s="145">
        <v>4</v>
      </c>
      <c r="AI57" s="146" t="e">
        <f t="array" aca="1" ref="AI57" ca="1">_xludf.IFS(AH57=1,"01",AH57=2,"02",AH57=3,"03",AH57=4,"04",AH57=5,"05",AH57=6,"06",AH57=7,"07",AH57=8,"08",AH57=9,"09",AH57=10,"10",AH57=11,"11",AH57=12,"12")</f>
        <v>#NAME?</v>
      </c>
      <c r="AJ57" s="147" t="e">
        <f t="shared" ca="1" si="3"/>
        <v>#NAME?</v>
      </c>
      <c r="AK57" s="148" t="str">
        <f t="shared" si="14"/>
        <v>YYYY-04</v>
      </c>
    </row>
    <row r="58" spans="1:37" ht="12.75">
      <c r="A58" s="156"/>
      <c r="B58" s="156" t="s">
        <v>3443</v>
      </c>
      <c r="C58" s="156"/>
      <c r="D58" s="156" t="s">
        <v>9</v>
      </c>
      <c r="E58" s="156"/>
      <c r="F58" s="156" t="s">
        <v>3618</v>
      </c>
      <c r="G58" s="156"/>
      <c r="H58" s="156" t="s">
        <v>3445</v>
      </c>
      <c r="I58" s="158">
        <v>88101301</v>
      </c>
      <c r="J58" s="181" t="s">
        <v>3617</v>
      </c>
      <c r="K58" s="156"/>
      <c r="L58" s="159">
        <v>44655</v>
      </c>
      <c r="M58" s="156" t="s">
        <v>20</v>
      </c>
      <c r="N58" s="182" t="str">
        <f>VLOOKUP(I58,Inventory!C:J,3,FALSE)</f>
        <v>https://fjong.com/admin/pages/edit-outfit/outfit.59f5e44d06e04f8994127e5f6cc8c05c</v>
      </c>
      <c r="O58" s="161" t="str">
        <f>VLOOKUP(I58,Inventory!C:J,5,FALSE)</f>
        <v>FWSS</v>
      </c>
      <c r="P58" s="161" t="str">
        <f>VLOOKUP(I58,Inventory!C:J,4,FALSE)</f>
        <v>S High Pressure Skirt</v>
      </c>
      <c r="Q58" s="156" t="s">
        <v>3449</v>
      </c>
      <c r="R58" s="156" t="s">
        <v>3619</v>
      </c>
      <c r="S58" s="158" t="s">
        <v>3620</v>
      </c>
      <c r="T58" s="156"/>
      <c r="U58" s="156"/>
      <c r="V58" s="161" t="str">
        <f>VLOOKUP(I58,Inventory!C:R,6,FALSE)</f>
        <v>FJONG</v>
      </c>
      <c r="W58" s="161">
        <f>VLOOKUP(I58,Inventory!C:R,13,FALSE)</f>
        <v>2000</v>
      </c>
      <c r="X58" s="161">
        <f>VLOOKUP(I58,Inventory!C:R,14,FALSE)</f>
        <v>500</v>
      </c>
      <c r="Y58" s="172">
        <v>0.1</v>
      </c>
      <c r="Z58" s="156"/>
      <c r="AA58" s="156">
        <v>80</v>
      </c>
      <c r="AB58" s="161">
        <f t="shared" si="11"/>
        <v>530</v>
      </c>
      <c r="AC58" s="163">
        <f>VLOOKUP(V58,'Partner info'!A$2:K$502,6,FALSE)</f>
        <v>0</v>
      </c>
      <c r="AD58" s="161">
        <f t="shared" si="12"/>
        <v>0</v>
      </c>
      <c r="AE58" s="161">
        <f t="shared" si="13"/>
        <v>530</v>
      </c>
      <c r="AF58" s="161">
        <f t="shared" si="5"/>
        <v>4</v>
      </c>
      <c r="AG58" s="144">
        <v>2022</v>
      </c>
      <c r="AH58" s="145">
        <v>4</v>
      </c>
      <c r="AI58" s="146" t="e">
        <f t="array" aca="1" ref="AI58" ca="1">_xludf.IFS(AH58=1,"01",AH58=2,"02",AH58=3,"03",AH58=4,"04",AH58=5,"05",AH58=6,"06",AH58=7,"07",AH58=8,"08",AH58=9,"09",AH58=10,"10",AH58=11,"11",AH58=12,"12")</f>
        <v>#NAME?</v>
      </c>
      <c r="AJ58" s="147" t="e">
        <f t="shared" ca="1" si="3"/>
        <v>#NAME?</v>
      </c>
      <c r="AK58" s="148" t="str">
        <f t="shared" si="14"/>
        <v>YYYY-04</v>
      </c>
    </row>
    <row r="59" spans="1:37" ht="12.75">
      <c r="A59" s="156"/>
      <c r="B59" s="156" t="s">
        <v>3443</v>
      </c>
      <c r="C59" s="156"/>
      <c r="D59" s="156" t="s">
        <v>9</v>
      </c>
      <c r="E59" s="156"/>
      <c r="F59" s="156" t="s">
        <v>3621</v>
      </c>
      <c r="G59" s="156"/>
      <c r="H59" s="156" t="s">
        <v>3445</v>
      </c>
      <c r="I59" s="158" t="s">
        <v>649</v>
      </c>
      <c r="J59" s="181" t="s">
        <v>3622</v>
      </c>
      <c r="K59" s="156"/>
      <c r="L59" s="159">
        <v>44656</v>
      </c>
      <c r="M59" s="156" t="s">
        <v>20</v>
      </c>
      <c r="N59" s="160" t="s">
        <v>3623</v>
      </c>
      <c r="O59" s="161" t="str">
        <f>VLOOKUP(I59,Inventory!C:J,5,FALSE)</f>
        <v>Kupong knit.wear</v>
      </c>
      <c r="P59" s="161" t="str">
        <f>VLOOKUP(I59,Inventory!C:J,4,FALSE)</f>
        <v>M Emma Pants glatt 1</v>
      </c>
      <c r="Q59" s="156" t="s">
        <v>3468</v>
      </c>
      <c r="R59" s="156" t="s">
        <v>3624</v>
      </c>
      <c r="S59" s="158" t="s">
        <v>3625</v>
      </c>
      <c r="T59" s="156"/>
      <c r="U59" s="156"/>
      <c r="V59" s="161" t="s">
        <v>651</v>
      </c>
      <c r="W59" s="161">
        <f>VLOOKUP(I59,Inventory!C:R,13,FALSE)</f>
        <v>1200</v>
      </c>
      <c r="X59" s="161">
        <f>VLOOKUP(I59,Inventory!C:R,14,FALSE)</f>
        <v>299</v>
      </c>
      <c r="Y59" s="156"/>
      <c r="Z59" s="156"/>
      <c r="AA59" s="156">
        <v>80</v>
      </c>
      <c r="AB59" s="161">
        <f t="shared" si="11"/>
        <v>379</v>
      </c>
      <c r="AC59" s="163">
        <f>VLOOKUP(V59,'Partner info'!A$2:K$502,6,FALSE)</f>
        <v>0.8</v>
      </c>
      <c r="AD59" s="161">
        <f t="shared" si="12"/>
        <v>303.2</v>
      </c>
      <c r="AE59" s="161">
        <f t="shared" si="13"/>
        <v>75.800000000000011</v>
      </c>
      <c r="AF59" s="161">
        <f t="shared" si="5"/>
        <v>4</v>
      </c>
      <c r="AG59" s="144">
        <v>2022</v>
      </c>
      <c r="AH59" s="145">
        <v>4</v>
      </c>
      <c r="AI59" s="146" t="e">
        <f t="array" aca="1" ref="AI59" ca="1">_xludf.IFS(AH59=1,"01",AH59=2,"02",AH59=3,"03",AH59=4,"04",AH59=5,"05",AH59=6,"06",AH59=7,"07",AH59=8,"08",AH59=9,"09",AH59=10,"10",AH59=11,"11",AH59=12,"12")</f>
        <v>#NAME?</v>
      </c>
      <c r="AJ59" s="147" t="e">
        <f t="shared" ca="1" si="3"/>
        <v>#NAME?</v>
      </c>
      <c r="AK59" s="148" t="str">
        <f t="shared" si="14"/>
        <v>YYYY-04</v>
      </c>
    </row>
    <row r="60" spans="1:37" ht="12.75">
      <c r="B60" s="12" t="s">
        <v>3443</v>
      </c>
      <c r="D60" s="12" t="s">
        <v>9</v>
      </c>
      <c r="E60" s="12"/>
      <c r="F60" s="12" t="s">
        <v>3621</v>
      </c>
      <c r="G60" s="12"/>
      <c r="H60" s="12" t="s">
        <v>3445</v>
      </c>
      <c r="I60" s="9" t="s">
        <v>654</v>
      </c>
      <c r="L60" s="149">
        <v>44656</v>
      </c>
      <c r="M60" s="12" t="s">
        <v>20</v>
      </c>
      <c r="N60" s="150" t="s">
        <v>3626</v>
      </c>
      <c r="O60" s="151" t="str">
        <f>VLOOKUP(I60,Inventory!C:J,5,FALSE)</f>
        <v>Kupong knit.wear</v>
      </c>
      <c r="P60" s="151" t="str">
        <f>VLOOKUP(I60,Inventory!C:J,4,FALSE)</f>
        <v>M Emma LS Sweater</v>
      </c>
      <c r="Q60" s="12" t="s">
        <v>3468</v>
      </c>
      <c r="S60" s="9"/>
      <c r="V60" s="151" t="s">
        <v>651</v>
      </c>
      <c r="W60" s="151">
        <f>VLOOKUP(I60,Inventory!C:R,13,FALSE)</f>
        <v>2200</v>
      </c>
      <c r="X60" s="151">
        <f>VLOOKUP(I60,Inventory!C:R,14,FALSE)</f>
        <v>440</v>
      </c>
      <c r="AA60" s="12">
        <v>0</v>
      </c>
      <c r="AB60" s="151">
        <f t="shared" si="11"/>
        <v>440</v>
      </c>
      <c r="AC60" s="153">
        <f>VLOOKUP(V60,'Partner info'!A$2:K$502,6,FALSE)</f>
        <v>0.8</v>
      </c>
      <c r="AD60" s="151">
        <f t="shared" si="12"/>
        <v>352</v>
      </c>
      <c r="AE60" s="151">
        <f t="shared" si="13"/>
        <v>88</v>
      </c>
      <c r="AF60" s="151">
        <f t="shared" si="5"/>
        <v>4</v>
      </c>
      <c r="AG60" s="144">
        <v>2022</v>
      </c>
      <c r="AH60" s="145">
        <v>4</v>
      </c>
      <c r="AI60" s="146" t="e">
        <f t="array" aca="1" ref="AI60" ca="1">_xludf.IFS(AH60=1,"01",AH60=2,"02",AH60=3,"03",AH60=4,"04",AH60=5,"05",AH60=6,"06",AH60=7,"07",AH60=8,"08",AH60=9,"09",AH60=10,"10",AH60=11,"11",AH60=12,"12")</f>
        <v>#NAME?</v>
      </c>
      <c r="AJ60" s="147" t="e">
        <f t="shared" ca="1" si="3"/>
        <v>#NAME?</v>
      </c>
      <c r="AK60" s="148" t="str">
        <f t="shared" si="14"/>
        <v>YYYY-04</v>
      </c>
    </row>
    <row r="61" spans="1:37" ht="12.75">
      <c r="A61" s="156"/>
      <c r="B61" s="156" t="s">
        <v>3443</v>
      </c>
      <c r="C61" s="156"/>
      <c r="D61" s="156" t="s">
        <v>9</v>
      </c>
      <c r="E61" s="156"/>
      <c r="F61" s="156" t="s">
        <v>3627</v>
      </c>
      <c r="G61" s="156"/>
      <c r="H61" s="156" t="s">
        <v>3445</v>
      </c>
      <c r="I61" s="158" t="s">
        <v>652</v>
      </c>
      <c r="J61" s="181" t="s">
        <v>3628</v>
      </c>
      <c r="K61" s="156"/>
      <c r="L61" s="159">
        <v>44656</v>
      </c>
      <c r="M61" s="156" t="s">
        <v>20</v>
      </c>
      <c r="N61" s="161" t="str">
        <f>VLOOKUP(I61,Inventory!C:J,3,FALSE)</f>
        <v>-</v>
      </c>
      <c r="O61" s="161" t="str">
        <f>VLOOKUP(I61,Inventory!C:J,5,FALSE)</f>
        <v>Kupong knit.wear</v>
      </c>
      <c r="P61" s="161" t="str">
        <f>VLOOKUP(I61,Inventory!C:J,4,FALSE)</f>
        <v>M Emma Pants glatt 2</v>
      </c>
      <c r="Q61" s="156" t="s">
        <v>3468</v>
      </c>
      <c r="R61" s="156" t="s">
        <v>3629</v>
      </c>
      <c r="S61" s="158" t="s">
        <v>3630</v>
      </c>
      <c r="T61" s="156"/>
      <c r="U61" s="156"/>
      <c r="V61" s="161" t="s">
        <v>651</v>
      </c>
      <c r="W61" s="161">
        <f>VLOOKUP(I61,Inventory!C:R,13,FALSE)</f>
        <v>2300</v>
      </c>
      <c r="X61" s="161">
        <f>VLOOKUP(I61,Inventory!C:R,14,FALSE)</f>
        <v>400</v>
      </c>
      <c r="Y61" s="172">
        <v>0.1</v>
      </c>
      <c r="Z61" s="156"/>
      <c r="AA61" s="156">
        <v>80</v>
      </c>
      <c r="AB61" s="161">
        <f t="shared" si="11"/>
        <v>440</v>
      </c>
      <c r="AC61" s="163">
        <f>VLOOKUP(V61,'Partner info'!A$2:K$502,6,FALSE)</f>
        <v>0.8</v>
      </c>
      <c r="AD61" s="161">
        <f t="shared" si="12"/>
        <v>352</v>
      </c>
      <c r="AE61" s="161">
        <f t="shared" si="13"/>
        <v>88</v>
      </c>
      <c r="AF61" s="161">
        <f t="shared" si="5"/>
        <v>4</v>
      </c>
      <c r="AG61" s="144">
        <v>2022</v>
      </c>
      <c r="AH61" s="145">
        <v>4</v>
      </c>
      <c r="AI61" s="146" t="e">
        <f t="array" aca="1" ref="AI61" ca="1">_xludf.IFS(AH61=1,"01",AH61=2,"02",AH61=3,"03",AH61=4,"04",AH61=5,"05",AH61=6,"06",AH61=7,"07",AH61=8,"08",AH61=9,"09",AH61=10,"10",AH61=11,"11",AH61=12,"12")</f>
        <v>#NAME?</v>
      </c>
      <c r="AJ61" s="147" t="e">
        <f t="shared" ca="1" si="3"/>
        <v>#NAME?</v>
      </c>
      <c r="AK61" s="148" t="str">
        <f t="shared" si="14"/>
        <v>YYYY-04</v>
      </c>
    </row>
    <row r="62" spans="1:37" ht="12.75">
      <c r="A62" s="156"/>
      <c r="B62" s="156" t="s">
        <v>3443</v>
      </c>
      <c r="C62" s="156"/>
      <c r="D62" s="156" t="s">
        <v>9</v>
      </c>
      <c r="E62" s="156"/>
      <c r="F62" s="156" t="s">
        <v>3631</v>
      </c>
      <c r="G62" s="156"/>
      <c r="H62" s="156" t="s">
        <v>3445</v>
      </c>
      <c r="I62" s="158" t="s">
        <v>1570</v>
      </c>
      <c r="J62" s="181" t="s">
        <v>3632</v>
      </c>
      <c r="K62" s="156"/>
      <c r="L62" s="159">
        <v>44663</v>
      </c>
      <c r="M62" s="156" t="s">
        <v>20</v>
      </c>
      <c r="N62" s="182" t="str">
        <f>VLOOKUP(I62,Inventory!C:J,3,FALSE)</f>
        <v>https://fjong.com/admin/pages/edit-outfit/outfit.870addd15a984f2787fdf85cddb64d42</v>
      </c>
      <c r="O62" s="161" t="str">
        <f>VLOOKUP(I62,Inventory!C:J,5,FALSE)</f>
        <v>Creative Collective</v>
      </c>
      <c r="P62" s="161" t="str">
        <f>VLOOKUP(I62,Inventory!C:J,4,FALSE)</f>
        <v>XL 2 Porcelain Rose Tara Sweater</v>
      </c>
      <c r="Q62" s="156" t="s">
        <v>3457</v>
      </c>
      <c r="R62" s="156" t="s">
        <v>3633</v>
      </c>
      <c r="S62" s="158" t="s">
        <v>3634</v>
      </c>
      <c r="T62" s="156"/>
      <c r="U62" s="156"/>
      <c r="V62" s="161" t="str">
        <f>VLOOKUP(I62,Inventory!C:R,6,FALSE)</f>
        <v>Høyer</v>
      </c>
      <c r="W62" s="161">
        <f>VLOOKUP(I62,Inventory!C:R,13,FALSE)</f>
        <v>1000</v>
      </c>
      <c r="X62" s="161">
        <f>VLOOKUP(I62,Inventory!C:R,14,FALSE)</f>
        <v>400</v>
      </c>
      <c r="Y62" s="156"/>
      <c r="Z62" s="156"/>
      <c r="AA62" s="156">
        <v>80</v>
      </c>
      <c r="AB62" s="161">
        <f t="shared" si="11"/>
        <v>480</v>
      </c>
      <c r="AC62" s="163">
        <f>VLOOKUP(V62,'Partner info'!A$2:K$502,6,FALSE)</f>
        <v>0.8</v>
      </c>
      <c r="AD62" s="161">
        <f t="shared" si="12"/>
        <v>384</v>
      </c>
      <c r="AE62" s="161">
        <f t="shared" si="13"/>
        <v>96</v>
      </c>
      <c r="AF62" s="161">
        <f t="shared" si="5"/>
        <v>4</v>
      </c>
      <c r="AG62" s="144">
        <v>2022</v>
      </c>
      <c r="AH62" s="145">
        <v>4</v>
      </c>
      <c r="AI62" s="146" t="e">
        <f t="array" aca="1" ref="AI62" ca="1">_xludf.IFS(AH62=1,"01",AH62=2,"02",AH62=3,"03",AH62=4,"04",AH62=5,"05",AH62=6,"06",AH62=7,"07",AH62=8,"08",AH62=9,"09",AH62=10,"10",AH62=11,"11",AH62=12,"12")</f>
        <v>#NAME?</v>
      </c>
      <c r="AJ62" s="147" t="e">
        <f t="shared" ca="1" si="3"/>
        <v>#NAME?</v>
      </c>
      <c r="AK62" s="148" t="str">
        <f t="shared" si="14"/>
        <v>YYYY-04</v>
      </c>
    </row>
    <row r="63" spans="1:37" ht="12.75">
      <c r="A63" s="156"/>
      <c r="B63" s="156" t="s">
        <v>3443</v>
      </c>
      <c r="C63" s="156"/>
      <c r="D63" s="156" t="s">
        <v>9</v>
      </c>
      <c r="E63" s="156"/>
      <c r="F63" s="156" t="s">
        <v>3635</v>
      </c>
      <c r="G63" s="156"/>
      <c r="H63" s="156" t="s">
        <v>3445</v>
      </c>
      <c r="I63" s="158">
        <v>10688992</v>
      </c>
      <c r="J63" s="181" t="s">
        <v>3636</v>
      </c>
      <c r="K63" s="156"/>
      <c r="L63" s="159">
        <v>44663</v>
      </c>
      <c r="M63" s="156" t="s">
        <v>20</v>
      </c>
      <c r="N63" s="200" t="str">
        <f>VLOOKUP(I63,Inventory!C:J,3,FALSE)</f>
        <v>https://fjong.com/admin/pages/edit-outfit/outfit.be4fe65c50663cf3</v>
      </c>
      <c r="O63" s="201" t="str">
        <f>VLOOKUP(I63,Inventory!C:J,5,FALSE)</f>
        <v>Jarlo</v>
      </c>
      <c r="P63" s="201" t="str">
        <f>VLOOKUP(I63,Inventory!C:J,4,FALSE)</f>
        <v>Blaze red L</v>
      </c>
      <c r="Q63" s="156" t="s">
        <v>3449</v>
      </c>
      <c r="R63" s="156" t="s">
        <v>3637</v>
      </c>
      <c r="S63" s="158" t="s">
        <v>3638</v>
      </c>
      <c r="T63" s="156"/>
      <c r="U63" s="156"/>
      <c r="V63" s="161" t="str">
        <f>VLOOKUP(I63,Inventory!C:R,6,FALSE)</f>
        <v>FJONG</v>
      </c>
      <c r="W63" s="161">
        <f>VLOOKUP(I63,Inventory!C:R,13,FALSE)</f>
        <v>0</v>
      </c>
      <c r="X63" s="161">
        <f>VLOOKUP(I63,Inventory!C:R,14,FALSE)</f>
        <v>500</v>
      </c>
      <c r="Y63" s="172">
        <v>0.1</v>
      </c>
      <c r="Z63" s="156"/>
      <c r="AA63" s="156">
        <v>80</v>
      </c>
      <c r="AB63" s="161">
        <f t="shared" si="11"/>
        <v>530</v>
      </c>
      <c r="AC63" s="163">
        <f>VLOOKUP(V63,'Partner info'!A$2:K$502,6,FALSE)</f>
        <v>0</v>
      </c>
      <c r="AD63" s="161">
        <f t="shared" si="12"/>
        <v>0</v>
      </c>
      <c r="AE63" s="161">
        <f t="shared" si="13"/>
        <v>530</v>
      </c>
      <c r="AF63" s="161">
        <f t="shared" si="5"/>
        <v>4</v>
      </c>
      <c r="AG63" s="144">
        <v>2022</v>
      </c>
      <c r="AH63" s="145">
        <v>4</v>
      </c>
      <c r="AI63" s="146" t="e">
        <f t="array" aca="1" ref="AI63" ca="1">_xludf.IFS(AH63=1,"01",AH63=2,"02",AH63=3,"03",AH63=4,"04",AH63=5,"05",AH63=6,"06",AH63=7,"07",AH63=8,"08",AH63=9,"09",AH63=10,"10",AH63=11,"11",AH63=12,"12")</f>
        <v>#NAME?</v>
      </c>
      <c r="AJ63" s="147" t="e">
        <f t="shared" ca="1" si="3"/>
        <v>#NAME?</v>
      </c>
      <c r="AK63" s="148" t="str">
        <f t="shared" si="14"/>
        <v>YYYY-04</v>
      </c>
    </row>
    <row r="64" spans="1:37" ht="12.75">
      <c r="A64" s="156"/>
      <c r="B64" s="156" t="s">
        <v>3443</v>
      </c>
      <c r="C64" s="156"/>
      <c r="D64" s="156" t="s">
        <v>9</v>
      </c>
      <c r="E64" s="156"/>
      <c r="F64" s="156" t="s">
        <v>3484</v>
      </c>
      <c r="G64" s="156"/>
      <c r="H64" s="156" t="s">
        <v>3445</v>
      </c>
      <c r="I64" s="158">
        <v>88000134</v>
      </c>
      <c r="J64" s="181" t="s">
        <v>3639</v>
      </c>
      <c r="K64" s="156"/>
      <c r="L64" s="159">
        <v>44665</v>
      </c>
      <c r="M64" s="156" t="s">
        <v>20</v>
      </c>
      <c r="N64" s="182" t="str">
        <f>VLOOKUP(I64,Inventory!C:J,3,FALSE)</f>
        <v>https://fjong.com/admin/pages/edit-outfit/outfit.4d4e09b9b0e543a3ba29014099787eb9</v>
      </c>
      <c r="O64" s="161" t="str">
        <f>VLOOKUP(I64,Inventory!C:J,5,FALSE)</f>
        <v>FWSS</v>
      </c>
      <c r="P64" s="161" t="str">
        <f>VLOOKUP(I64,Inventory!C:J,4,FALSE)</f>
        <v>L Isabella Wrap Top Grayed Jade</v>
      </c>
      <c r="Q64" s="156" t="s">
        <v>3449</v>
      </c>
      <c r="R64" s="156" t="s">
        <v>3640</v>
      </c>
      <c r="S64" s="158">
        <v>93400811</v>
      </c>
      <c r="T64" s="156"/>
      <c r="U64" s="156"/>
      <c r="V64" s="161" t="str">
        <f>VLOOKUP(I64,Inventory!C:R,6,FALSE)</f>
        <v>FJONG</v>
      </c>
      <c r="W64" s="161">
        <f>VLOOKUP(I64,Inventory!C:R,13,FALSE)</f>
        <v>1000</v>
      </c>
      <c r="X64" s="161">
        <f>VLOOKUP(I64,Inventory!C:R,14,FALSE)</f>
        <v>225</v>
      </c>
      <c r="Y64" s="172">
        <v>0.1</v>
      </c>
      <c r="Z64" s="156"/>
      <c r="AA64" s="156">
        <v>80</v>
      </c>
      <c r="AB64" s="161">
        <f t="shared" si="11"/>
        <v>282.5</v>
      </c>
      <c r="AC64" s="163">
        <f>VLOOKUP(V64,'Partner info'!A$2:K$502,6,FALSE)</f>
        <v>0</v>
      </c>
      <c r="AD64" s="161">
        <f t="shared" si="12"/>
        <v>0</v>
      </c>
      <c r="AE64" s="161">
        <f t="shared" si="13"/>
        <v>282.5</v>
      </c>
      <c r="AF64" s="161">
        <f t="shared" si="5"/>
        <v>4</v>
      </c>
      <c r="AG64" s="144">
        <v>2022</v>
      </c>
      <c r="AH64" s="145">
        <v>4</v>
      </c>
      <c r="AI64" s="146" t="e">
        <f t="array" aca="1" ref="AI64" ca="1">_xludf.IFS(AH64=1,"01",AH64=2,"02",AH64=3,"03",AH64=4,"04",AH64=5,"05",AH64=6,"06",AH64=7,"07",AH64=8,"08",AH64=9,"09",AH64=10,"10",AH64=11,"11",AH64=12,"12")</f>
        <v>#NAME?</v>
      </c>
      <c r="AJ64" s="147" t="e">
        <f t="shared" ca="1" si="3"/>
        <v>#NAME?</v>
      </c>
      <c r="AK64" s="148" t="str">
        <f t="shared" si="14"/>
        <v>YYYY-04</v>
      </c>
    </row>
    <row r="65" spans="1:37" ht="12.75">
      <c r="B65" s="12" t="s">
        <v>3443</v>
      </c>
      <c r="D65" s="12" t="s">
        <v>9</v>
      </c>
      <c r="E65" s="12"/>
      <c r="F65" s="12" t="s">
        <v>3484</v>
      </c>
      <c r="G65" s="12"/>
      <c r="H65" s="12" t="s">
        <v>3445</v>
      </c>
      <c r="I65" s="9">
        <v>88001540</v>
      </c>
      <c r="L65" s="149">
        <v>44665</v>
      </c>
      <c r="M65" s="12" t="s">
        <v>20</v>
      </c>
      <c r="N65" s="198" t="str">
        <f>VLOOKUP(I65,Inventory!C:J,3,FALSE)</f>
        <v>https://fjong.com/admin/pages/edit-outfit/outfit.881c622dd1ad4a4696de3155635e6ac3</v>
      </c>
      <c r="O65" s="151" t="str">
        <f>VLOOKUP(I65,Inventory!C:J,5,FALSE)</f>
        <v>Samsøe Samsøe</v>
      </c>
      <c r="P65" s="151" t="str">
        <f>VLOOKUP(I65,Inventory!C:J,4,FALSE)</f>
        <v>L Nadia Skirt Hushed Violet</v>
      </c>
      <c r="Q65" s="12" t="s">
        <v>3449</v>
      </c>
      <c r="R65" s="12" t="s">
        <v>3640</v>
      </c>
      <c r="S65" s="9">
        <v>93400811</v>
      </c>
      <c r="V65" s="151" t="str">
        <f>VLOOKUP(I65,Inventory!C:R,6,FALSE)</f>
        <v>FJONG</v>
      </c>
      <c r="W65" s="151">
        <f>VLOOKUP(I65,Inventory!C:R,13,FALSE)</f>
        <v>2000</v>
      </c>
      <c r="X65" s="151">
        <f>VLOOKUP(I65,Inventory!C:R,14,FALSE)</f>
        <v>800</v>
      </c>
      <c r="Y65" s="152">
        <v>0.1</v>
      </c>
      <c r="AA65" s="12">
        <v>0</v>
      </c>
      <c r="AB65" s="151">
        <f t="shared" si="11"/>
        <v>720</v>
      </c>
      <c r="AC65" s="153">
        <f>VLOOKUP(V65,'Partner info'!A$2:K$502,6,FALSE)</f>
        <v>0</v>
      </c>
      <c r="AD65" s="151">
        <f t="shared" si="12"/>
        <v>0</v>
      </c>
      <c r="AE65" s="151">
        <f t="shared" si="13"/>
        <v>720</v>
      </c>
      <c r="AF65" s="151">
        <f t="shared" si="5"/>
        <v>4</v>
      </c>
      <c r="AG65" s="144">
        <v>2022</v>
      </c>
      <c r="AH65" s="145">
        <v>4</v>
      </c>
      <c r="AI65" s="146" t="e">
        <f t="array" aca="1" ref="AI65" ca="1">_xludf.IFS(AH65=1,"01",AH65=2,"02",AH65=3,"03",AH65=4,"04",AH65=5,"05",AH65=6,"06",AH65=7,"07",AH65=8,"08",AH65=9,"09",AH65=10,"10",AH65=11,"11",AH65=12,"12")</f>
        <v>#NAME?</v>
      </c>
      <c r="AJ65" s="147" t="e">
        <f t="shared" ca="1" si="3"/>
        <v>#NAME?</v>
      </c>
      <c r="AK65" s="148" t="str">
        <f t="shared" si="14"/>
        <v>YYYY-04</v>
      </c>
    </row>
    <row r="66" spans="1:37" ht="12.75">
      <c r="A66" s="156"/>
      <c r="B66" s="156" t="s">
        <v>3443</v>
      </c>
      <c r="C66" s="156"/>
      <c r="D66" s="156" t="s">
        <v>9</v>
      </c>
      <c r="E66" s="156"/>
      <c r="F66" s="156" t="s">
        <v>3641</v>
      </c>
      <c r="G66" s="156"/>
      <c r="H66" s="156" t="s">
        <v>3445</v>
      </c>
      <c r="I66" s="158" t="s">
        <v>511</v>
      </c>
      <c r="J66" s="181" t="s">
        <v>3642</v>
      </c>
      <c r="K66" s="156"/>
      <c r="L66" s="159">
        <v>44669</v>
      </c>
      <c r="M66" s="156" t="s">
        <v>20</v>
      </c>
      <c r="N66" s="200" t="str">
        <f>VLOOKUP(I66,Inventory!C:J,3,FALSE)</f>
        <v>https://fjong.com/admin/pages/edit-outfit/outfit.b0c0de9e57841e7c</v>
      </c>
      <c r="O66" s="201" t="str">
        <f>VLOOKUP(I66,Inventory!C:J,5,FALSE)</f>
        <v>byTiMo</v>
      </c>
      <c r="P66" s="201" t="str">
        <f>VLOOKUP(I66,Inventory!C:J,4,FALSE)</f>
        <v>S Black Maxi Dress</v>
      </c>
      <c r="Q66" s="156" t="s">
        <v>3453</v>
      </c>
      <c r="R66" s="156" t="s">
        <v>3643</v>
      </c>
      <c r="S66" s="158" t="s">
        <v>3644</v>
      </c>
      <c r="T66" s="156"/>
      <c r="U66" s="156"/>
      <c r="V66" s="161" t="str">
        <f>VLOOKUP(I66,Inventory!C:R,6,FALSE)</f>
        <v>FJONG</v>
      </c>
      <c r="W66" s="161">
        <f>VLOOKUP(I66,Inventory!C:R,13,FALSE)</f>
        <v>3500</v>
      </c>
      <c r="X66" s="161">
        <f>VLOOKUP(I66,Inventory!C:R,14,FALSE)</f>
        <v>1750</v>
      </c>
      <c r="Y66" s="172">
        <v>0.1</v>
      </c>
      <c r="Z66" s="156"/>
      <c r="AA66" s="156">
        <v>80</v>
      </c>
      <c r="AB66" s="161">
        <f t="shared" si="11"/>
        <v>1655</v>
      </c>
      <c r="AC66" s="163">
        <f>VLOOKUP(V66,'Partner info'!A$2:K$502,6,FALSE)</f>
        <v>0</v>
      </c>
      <c r="AD66" s="161">
        <f t="shared" si="12"/>
        <v>0</v>
      </c>
      <c r="AE66" s="161">
        <f t="shared" si="13"/>
        <v>1655</v>
      </c>
      <c r="AF66" s="161">
        <f t="shared" si="5"/>
        <v>4</v>
      </c>
      <c r="AG66" s="144">
        <v>2022</v>
      </c>
      <c r="AH66" s="145">
        <v>4</v>
      </c>
      <c r="AI66" s="146" t="e">
        <f t="array" aca="1" ref="AI66" ca="1">_xludf.IFS(AH66=1,"01",AH66=2,"02",AH66=3,"03",AH66=4,"04",AH66=5,"05",AH66=6,"06",AH66=7,"07",AH66=8,"08",AH66=9,"09",AH66=10,"10",AH66=11,"11",AH66=12,"12")</f>
        <v>#NAME?</v>
      </c>
      <c r="AJ66" s="147" t="e">
        <f t="shared" ca="1" si="3"/>
        <v>#NAME?</v>
      </c>
      <c r="AK66" s="148" t="str">
        <f t="shared" si="14"/>
        <v>YYYY-04</v>
      </c>
    </row>
    <row r="67" spans="1:37" ht="12.75">
      <c r="A67" s="156"/>
      <c r="B67" s="156" t="s">
        <v>3443</v>
      </c>
      <c r="C67" s="156"/>
      <c r="D67" s="156" t="s">
        <v>9</v>
      </c>
      <c r="E67" s="156"/>
      <c r="F67" s="156" t="s">
        <v>3645</v>
      </c>
      <c r="G67" s="156"/>
      <c r="H67" s="156" t="s">
        <v>3445</v>
      </c>
      <c r="I67" s="158" t="s">
        <v>2510</v>
      </c>
      <c r="J67" s="181" t="s">
        <v>3646</v>
      </c>
      <c r="K67" s="156"/>
      <c r="L67" s="159">
        <v>44670</v>
      </c>
      <c r="M67" s="156" t="s">
        <v>20</v>
      </c>
      <c r="N67" s="182" t="str">
        <f>VLOOKUP(I67,Inventory!C:J,3,FALSE)</f>
        <v>https://fjong.com/admin/pages/edit-outfit/outfit.59ddaed88ab44fc58a989b1b6e46768e</v>
      </c>
      <c r="O67" s="161" t="str">
        <f>VLOOKUP(I67,Inventory!C:J,5,FALSE)</f>
        <v>IBEN</v>
      </c>
      <c r="P67" s="161" t="str">
        <f>VLOOKUP(I67,Inventory!C:J,4,FALSE)</f>
        <v>L Dante Dress Off White</v>
      </c>
      <c r="Q67" s="156" t="s">
        <v>3449</v>
      </c>
      <c r="R67" s="156" t="s">
        <v>3647</v>
      </c>
      <c r="S67" s="158">
        <v>41258805</v>
      </c>
      <c r="T67" s="156"/>
      <c r="U67" s="156"/>
      <c r="V67" s="161" t="str">
        <f>VLOOKUP(I67,Inventory!C:R,6,FALSE)</f>
        <v>IBEN (Storheil Agency)</v>
      </c>
      <c r="W67" s="161">
        <f>VLOOKUP(I67,Inventory!C:R,13,FALSE)</f>
        <v>2700</v>
      </c>
      <c r="X67" s="161">
        <f>VLOOKUP(I67,Inventory!C:R,14,FALSE)</f>
        <v>540</v>
      </c>
      <c r="Y67" s="156"/>
      <c r="Z67" s="156"/>
      <c r="AA67" s="156">
        <v>80</v>
      </c>
      <c r="AB67" s="161">
        <f t="shared" si="11"/>
        <v>620</v>
      </c>
      <c r="AC67" s="163">
        <f>VLOOKUP(V67,'Partner info'!A$2:K$502,6,FALSE)</f>
        <v>0.8</v>
      </c>
      <c r="AD67" s="161">
        <f t="shared" si="12"/>
        <v>496</v>
      </c>
      <c r="AE67" s="161">
        <f t="shared" si="13"/>
        <v>124</v>
      </c>
      <c r="AF67" s="161">
        <f t="shared" si="5"/>
        <v>4</v>
      </c>
      <c r="AG67" s="144">
        <v>2022</v>
      </c>
      <c r="AH67" s="145">
        <v>4</v>
      </c>
      <c r="AI67" s="146" t="e">
        <f t="array" aca="1" ref="AI67" ca="1">_xludf.IFS(AH67=1,"01",AH67=2,"02",AH67=3,"03",AH67=4,"04",AH67=5,"05",AH67=6,"06",AH67=7,"07",AH67=8,"08",AH67=9,"09",AH67=10,"10",AH67=11,"11",AH67=12,"12")</f>
        <v>#NAME?</v>
      </c>
      <c r="AJ67" s="147" t="e">
        <f t="shared" ca="1" si="3"/>
        <v>#NAME?</v>
      </c>
      <c r="AK67" s="148" t="str">
        <f t="shared" si="14"/>
        <v>YYYY-04</v>
      </c>
    </row>
    <row r="68" spans="1:37" ht="12.75">
      <c r="A68" s="156"/>
      <c r="B68" s="156" t="s">
        <v>3443</v>
      </c>
      <c r="C68" s="156"/>
      <c r="D68" s="156" t="s">
        <v>9</v>
      </c>
      <c r="E68" s="156"/>
      <c r="F68" s="156" t="s">
        <v>3648</v>
      </c>
      <c r="G68" s="156"/>
      <c r="H68" s="156" t="s">
        <v>3445</v>
      </c>
      <c r="I68" s="158">
        <v>88001413</v>
      </c>
      <c r="J68" s="181" t="s">
        <v>3649</v>
      </c>
      <c r="K68" s="156"/>
      <c r="L68" s="159">
        <v>44672</v>
      </c>
      <c r="M68" s="156" t="s">
        <v>20</v>
      </c>
      <c r="N68" s="182" t="str">
        <f>VLOOKUP(I68,Inventory!C:J,3,FALSE)</f>
        <v>https://fjong.com/admin/pages/edit-outfit/outfit.ee608350f8c64d238744d67b1cdeec3c</v>
      </c>
      <c r="O68" s="161" t="str">
        <f>VLOOKUP(I68,Inventory!C:J,5,FALSE)</f>
        <v>MAUD</v>
      </c>
      <c r="P68" s="161" t="str">
        <f>VLOOKUP(I68,Inventory!C:J,4,FALSE)</f>
        <v>S Butterfly Long Dress Aspen Gold</v>
      </c>
      <c r="Q68" s="156" t="s">
        <v>3453</v>
      </c>
      <c r="R68" s="156" t="s">
        <v>3650</v>
      </c>
      <c r="S68" s="158" t="s">
        <v>3651</v>
      </c>
      <c r="T68" s="156"/>
      <c r="U68" s="156"/>
      <c r="V68" s="161" t="str">
        <f>VLOOKUP(I68,Inventory!C:R,6,FALSE)</f>
        <v>FJONG</v>
      </c>
      <c r="W68" s="161">
        <f>VLOOKUP(I68,Inventory!C:R,13,FALSE)</f>
        <v>2300</v>
      </c>
      <c r="X68" s="161">
        <f>VLOOKUP(I68,Inventory!C:R,14,FALSE)</f>
        <v>600</v>
      </c>
      <c r="Y68" s="156"/>
      <c r="Z68" s="156"/>
      <c r="AA68" s="156">
        <v>80</v>
      </c>
      <c r="AB68" s="161">
        <f t="shared" si="11"/>
        <v>680</v>
      </c>
      <c r="AC68" s="163">
        <f>VLOOKUP(V68,'Partner info'!A$2:K$502,6,FALSE)</f>
        <v>0</v>
      </c>
      <c r="AD68" s="161">
        <f t="shared" si="12"/>
        <v>0</v>
      </c>
      <c r="AE68" s="161">
        <f t="shared" si="13"/>
        <v>680</v>
      </c>
      <c r="AF68" s="161">
        <f t="shared" si="5"/>
        <v>4</v>
      </c>
      <c r="AG68" s="144">
        <v>2022</v>
      </c>
      <c r="AH68" s="145">
        <v>4</v>
      </c>
      <c r="AI68" s="146" t="e">
        <f t="array" aca="1" ref="AI68" ca="1">_xludf.IFS(AH68=1,"01",AH68=2,"02",AH68=3,"03",AH68=4,"04",AH68=5,"05",AH68=6,"06",AH68=7,"07",AH68=8,"08",AH68=9,"09",AH68=10,"10",AH68=11,"11",AH68=12,"12")</f>
        <v>#NAME?</v>
      </c>
      <c r="AJ68" s="147" t="e">
        <f t="shared" ca="1" si="3"/>
        <v>#NAME?</v>
      </c>
      <c r="AK68" s="148" t="str">
        <f t="shared" si="14"/>
        <v>YYYY-04</v>
      </c>
    </row>
    <row r="69" spans="1:37" ht="12.75">
      <c r="B69" s="12" t="s">
        <v>3443</v>
      </c>
      <c r="D69" s="12" t="s">
        <v>9</v>
      </c>
      <c r="E69" s="12"/>
      <c r="F69" s="12" t="s">
        <v>3648</v>
      </c>
      <c r="G69" s="12"/>
      <c r="H69" s="12" t="s">
        <v>3445</v>
      </c>
      <c r="I69" s="9">
        <v>88000408</v>
      </c>
      <c r="L69" s="149">
        <v>44672</v>
      </c>
      <c r="M69" s="12" t="s">
        <v>20</v>
      </c>
      <c r="N69" s="198" t="str">
        <f>VLOOKUP(I69,Inventory!C:J,3,FALSE)</f>
        <v>https://fjong.com/admin/pages/edit-outfit/outfit.acefb4576277494ebf8a334cf8e4c43c</v>
      </c>
      <c r="O69" s="151" t="str">
        <f>VLOOKUP(I69,Inventory!C:J,5,FALSE)</f>
        <v>FWSS</v>
      </c>
      <c r="P69" s="151" t="str">
        <f>VLOOKUP(I69,Inventory!C:J,4,FALSE)</f>
        <v>XS Runa Skirt Red Pique-Nique</v>
      </c>
      <c r="Q69" s="12" t="s">
        <v>3477</v>
      </c>
      <c r="R69" s="12" t="s">
        <v>3650</v>
      </c>
      <c r="S69" s="9" t="s">
        <v>3652</v>
      </c>
      <c r="V69" s="151" t="str">
        <f>VLOOKUP(I69,Inventory!C:R,6,FALSE)</f>
        <v>FJONG</v>
      </c>
      <c r="W69" s="151" t="str">
        <f>VLOOKUP(I69,Inventory!C:R,13,FALSE)</f>
        <v>2800</v>
      </c>
      <c r="X69" s="151">
        <f>VLOOKUP(I69,Inventory!C:R,14,FALSE)</f>
        <v>840.00000000000023</v>
      </c>
      <c r="AA69" s="12">
        <v>0</v>
      </c>
      <c r="AB69" s="151">
        <f t="shared" si="11"/>
        <v>840.00000000000023</v>
      </c>
      <c r="AC69" s="153">
        <f>VLOOKUP(V69,'Partner info'!A$2:K$502,6,FALSE)</f>
        <v>0</v>
      </c>
      <c r="AD69" s="151">
        <f t="shared" si="12"/>
        <v>0</v>
      </c>
      <c r="AE69" s="151">
        <f t="shared" si="13"/>
        <v>840.00000000000023</v>
      </c>
      <c r="AF69" s="151">
        <f t="shared" si="5"/>
        <v>4</v>
      </c>
      <c r="AG69" s="144">
        <v>2022</v>
      </c>
      <c r="AH69" s="145">
        <v>4</v>
      </c>
      <c r="AI69" s="146" t="e">
        <f t="array" aca="1" ref="AI69" ca="1">_xludf.IFS(AH69=1,"01",AH69=2,"02",AH69=3,"03",AH69=4,"04",AH69=5,"05",AH69=6,"06",AH69=7,"07",AH69=8,"08",AH69=9,"09",AH69=10,"10",AH69=11,"11",AH69=12,"12")</f>
        <v>#NAME?</v>
      </c>
      <c r="AJ69" s="147" t="e">
        <f t="shared" ca="1" si="3"/>
        <v>#NAME?</v>
      </c>
      <c r="AK69" s="148" t="str">
        <f t="shared" si="14"/>
        <v>YYYY-04</v>
      </c>
    </row>
    <row r="70" spans="1:37" ht="12.75">
      <c r="B70" s="12" t="s">
        <v>3443</v>
      </c>
      <c r="D70" s="12" t="s">
        <v>9</v>
      </c>
      <c r="E70" s="12"/>
      <c r="F70" s="12" t="s">
        <v>3648</v>
      </c>
      <c r="G70" s="12"/>
      <c r="H70" s="12" t="s">
        <v>3445</v>
      </c>
      <c r="I70" s="9" t="s">
        <v>1964</v>
      </c>
      <c r="L70" s="149">
        <v>44672</v>
      </c>
      <c r="M70" s="12" t="s">
        <v>20</v>
      </c>
      <c r="N70" s="198" t="str">
        <f>VLOOKUP(I70,Inventory!C:J,3,FALSE)</f>
        <v>https://fjong.com/admin/pages/edit-outfit/outfit.e0def5f68a2447e6adc6e194fa82fa02</v>
      </c>
      <c r="O70" s="151" t="str">
        <f>VLOOKUP(I70,Inventory!C:J,5,FALSE)</f>
        <v>Creative Collective</v>
      </c>
      <c r="P70" s="151" t="str">
        <f>VLOOKUP(I70,Inventory!C:J,4,FALSE)</f>
        <v>XS Skyway Ruffle Floral Sleeve Top</v>
      </c>
      <c r="Q70" s="12" t="s">
        <v>3477</v>
      </c>
      <c r="R70" s="137" t="s">
        <v>3650</v>
      </c>
      <c r="S70" s="139" t="s">
        <v>3653</v>
      </c>
      <c r="V70" s="151" t="str">
        <f>VLOOKUP(I70,Inventory!C:R,6,FALSE)</f>
        <v>Villoid</v>
      </c>
      <c r="W70" s="151">
        <f>VLOOKUP(I70,Inventory!C:R,13,FALSE)</f>
        <v>1400</v>
      </c>
      <c r="X70" s="151">
        <f>VLOOKUP(I70,Inventory!C:R,14,FALSE)</f>
        <v>450</v>
      </c>
      <c r="AA70" s="12">
        <v>0</v>
      </c>
      <c r="AB70" s="151">
        <f t="shared" si="11"/>
        <v>450</v>
      </c>
      <c r="AC70" s="153">
        <f>VLOOKUP(V70,'Partner info'!A$2:K$502,6,FALSE)</f>
        <v>0.8</v>
      </c>
      <c r="AD70" s="151">
        <f t="shared" si="12"/>
        <v>360</v>
      </c>
      <c r="AE70" s="151">
        <f t="shared" si="13"/>
        <v>90</v>
      </c>
      <c r="AF70" s="151">
        <f t="shared" si="5"/>
        <v>4</v>
      </c>
      <c r="AG70" s="144">
        <v>2022</v>
      </c>
      <c r="AH70" s="145">
        <v>4</v>
      </c>
      <c r="AI70" s="146" t="e">
        <f t="array" aca="1" ref="AI70" ca="1">_xludf.IFS(AH70=1,"01",AH70=2,"02",AH70=3,"03",AH70=4,"04",AH70=5,"05",AH70=6,"06",AH70=7,"07",AH70=8,"08",AH70=9,"09",AH70=10,"10",AH70=11,"11",AH70=12,"12")</f>
        <v>#NAME?</v>
      </c>
      <c r="AJ70" s="147" t="e">
        <f t="shared" ca="1" si="3"/>
        <v>#NAME?</v>
      </c>
      <c r="AK70" s="148" t="str">
        <f t="shared" si="14"/>
        <v>YYYY-04</v>
      </c>
    </row>
    <row r="71" spans="1:37" ht="12.75">
      <c r="A71" s="156"/>
      <c r="B71" s="156" t="s">
        <v>3443</v>
      </c>
      <c r="C71" s="156"/>
      <c r="D71" s="156" t="s">
        <v>9</v>
      </c>
      <c r="E71" s="156"/>
      <c r="F71" s="156" t="s">
        <v>3654</v>
      </c>
      <c r="G71" s="156"/>
      <c r="H71" s="156" t="s">
        <v>3445</v>
      </c>
      <c r="I71" s="158">
        <v>88000171</v>
      </c>
      <c r="J71" s="181" t="s">
        <v>3655</v>
      </c>
      <c r="K71" s="156"/>
      <c r="L71" s="159">
        <v>44674</v>
      </c>
      <c r="M71" s="156" t="s">
        <v>20</v>
      </c>
      <c r="N71" s="182" t="str">
        <f>VLOOKUP(I71,Inventory!C:J,3,FALSE)</f>
        <v>https://fjong.com/admin/pages/edit-outfit/outfit.0c20133857c441f59e528b29387fed2b</v>
      </c>
      <c r="O71" s="161" t="str">
        <f>VLOOKUP(I71,Inventory!C:J,5,FALSE)</f>
        <v>Hofmann Copenhagen</v>
      </c>
      <c r="P71" s="161" t="str">
        <f>VLOOKUP(I71,Inventory!C:J,4,FALSE)</f>
        <v>Ella&amp;Il</v>
      </c>
      <c r="Q71" s="156" t="s">
        <v>3449</v>
      </c>
      <c r="R71" s="12" t="s">
        <v>3656</v>
      </c>
      <c r="S71" s="9" t="s">
        <v>3657</v>
      </c>
      <c r="T71" s="156"/>
      <c r="U71" s="156"/>
      <c r="V71" s="161" t="str">
        <f>VLOOKUP(I71,Inventory!C:R,6,FALSE)</f>
        <v>FJONG</v>
      </c>
      <c r="W71" s="161">
        <f>VLOOKUP(I71,Inventory!C:R,13,FALSE)</f>
        <v>900</v>
      </c>
      <c r="X71" s="161">
        <f>VLOOKUP(I71,Inventory!C:R,14,FALSE)</f>
        <v>180</v>
      </c>
      <c r="Y71" s="156"/>
      <c r="Z71" s="156"/>
      <c r="AA71" s="156">
        <v>80</v>
      </c>
      <c r="AB71" s="161">
        <f t="shared" si="11"/>
        <v>260</v>
      </c>
      <c r="AC71" s="163">
        <f>VLOOKUP(V71,'Partner info'!A$2:K$502,6,FALSE)</f>
        <v>0</v>
      </c>
      <c r="AD71" s="161">
        <f t="shared" si="12"/>
        <v>0</v>
      </c>
      <c r="AE71" s="161">
        <f t="shared" si="13"/>
        <v>260</v>
      </c>
      <c r="AF71" s="161">
        <f t="shared" si="5"/>
        <v>4</v>
      </c>
      <c r="AG71" s="144">
        <v>2022</v>
      </c>
      <c r="AH71" s="145">
        <v>4</v>
      </c>
      <c r="AI71" s="146" t="e">
        <f t="array" aca="1" ref="AI71" ca="1">_xludf.IFS(AH71=1,"01",AH71=2,"02",AH71=3,"03",AH71=4,"04",AH71=5,"05",AH71=6,"06",AH71=7,"07",AH71=8,"08",AH71=9,"09",AH71=10,"10",AH71=11,"11",AH71=12,"12")</f>
        <v>#NAME?</v>
      </c>
      <c r="AJ71" s="147" t="e">
        <f t="shared" ca="1" si="3"/>
        <v>#NAME?</v>
      </c>
      <c r="AK71" s="148" t="str">
        <f t="shared" si="14"/>
        <v>YYYY-04</v>
      </c>
    </row>
    <row r="72" spans="1:37" ht="12.75">
      <c r="B72" s="12" t="s">
        <v>3443</v>
      </c>
      <c r="D72" s="12" t="s">
        <v>9</v>
      </c>
      <c r="E72" s="12"/>
      <c r="F72" s="12" t="s">
        <v>3654</v>
      </c>
      <c r="G72" s="12"/>
      <c r="H72" s="12" t="s">
        <v>3445</v>
      </c>
      <c r="I72" s="9">
        <v>88000234</v>
      </c>
      <c r="L72" s="149">
        <v>44674</v>
      </c>
      <c r="M72" s="12" t="s">
        <v>20</v>
      </c>
      <c r="N72" s="198" t="str">
        <f>VLOOKUP(I72,Inventory!C:J,3,FALSE)</f>
        <v>https://fjong.com/admin/pages/edit-outfit/outfit.48abe912a1f740659e1a7d6edf0456a9</v>
      </c>
      <c r="O72" s="151" t="str">
        <f>VLOOKUP(I72,Inventory!C:J,5,FALSE)</f>
        <v>FWSS</v>
      </c>
      <c r="P72" s="151" t="str">
        <f>VLOOKUP(I72,Inventory!C:J,4,FALSE)</f>
        <v>L Vanilla Custard Nicoline Skirt</v>
      </c>
      <c r="Q72" s="12" t="s">
        <v>3449</v>
      </c>
      <c r="R72" s="12" t="s">
        <v>3656</v>
      </c>
      <c r="S72" s="9"/>
      <c r="V72" s="151" t="str">
        <f>VLOOKUP(I72,Inventory!C:R,6,FALSE)</f>
        <v>FJONG</v>
      </c>
      <c r="W72" s="151">
        <f>VLOOKUP(I72,Inventory!C:R,13,FALSE)</f>
        <v>900</v>
      </c>
      <c r="X72" s="151">
        <f>VLOOKUP(I72,Inventory!C:R,14,FALSE)</f>
        <v>150</v>
      </c>
      <c r="AA72" s="12">
        <v>0</v>
      </c>
      <c r="AB72" s="151">
        <f t="shared" si="11"/>
        <v>150</v>
      </c>
      <c r="AC72" s="153">
        <f>VLOOKUP(V72,'Partner info'!A$2:K$502,6,FALSE)</f>
        <v>0</v>
      </c>
      <c r="AD72" s="151">
        <f t="shared" si="12"/>
        <v>0</v>
      </c>
      <c r="AE72" s="151">
        <f t="shared" si="13"/>
        <v>150</v>
      </c>
      <c r="AF72" s="151">
        <f t="shared" si="5"/>
        <v>4</v>
      </c>
      <c r="AG72" s="144">
        <v>2022</v>
      </c>
      <c r="AH72" s="145">
        <v>4</v>
      </c>
      <c r="AI72" s="146" t="e">
        <f t="array" aca="1" ref="AI72" ca="1">_xludf.IFS(AH72=1,"01",AH72=2,"02",AH72=3,"03",AH72=4,"04",AH72=5,"05",AH72=6,"06",AH72=7,"07",AH72=8,"08",AH72=9,"09",AH72=10,"10",AH72=11,"11",AH72=12,"12")</f>
        <v>#NAME?</v>
      </c>
      <c r="AJ72" s="147" t="e">
        <f t="shared" ca="1" si="3"/>
        <v>#NAME?</v>
      </c>
      <c r="AK72" s="148" t="str">
        <f t="shared" si="14"/>
        <v>YYYY-04</v>
      </c>
    </row>
    <row r="73" spans="1:37" ht="12.75">
      <c r="A73" s="183"/>
      <c r="B73" s="183" t="s">
        <v>3469</v>
      </c>
      <c r="C73" s="183"/>
      <c r="D73" s="183" t="s">
        <v>9</v>
      </c>
      <c r="E73" s="183"/>
      <c r="F73" s="183" t="s">
        <v>3658</v>
      </c>
      <c r="G73" s="183"/>
      <c r="H73" s="183" t="s">
        <v>3445</v>
      </c>
      <c r="I73" s="185" t="s">
        <v>3659</v>
      </c>
      <c r="J73" s="186" t="s">
        <v>3660</v>
      </c>
      <c r="K73" s="183"/>
      <c r="L73" s="187">
        <v>44674</v>
      </c>
      <c r="M73" s="183" t="s">
        <v>20</v>
      </c>
      <c r="N73" s="183" t="e">
        <f>VLOOKUP(I73,Inventory!C:J,3,FALSE)</f>
        <v>#N/A</v>
      </c>
      <c r="O73" s="183" t="e">
        <f>VLOOKUP(I73,Inventory!C:J,5,FALSE)</f>
        <v>#N/A</v>
      </c>
      <c r="P73" s="183" t="e">
        <f>VLOOKUP(I73,Inventory!C:J,4,FALSE)</f>
        <v>#N/A</v>
      </c>
      <c r="Q73" s="183" t="s">
        <v>3449</v>
      </c>
      <c r="R73" s="183" t="s">
        <v>3661</v>
      </c>
      <c r="S73" s="185" t="s">
        <v>3662</v>
      </c>
      <c r="T73" s="183" t="s">
        <v>3564</v>
      </c>
      <c r="U73" s="183"/>
      <c r="V73" s="183"/>
      <c r="W73" s="183"/>
      <c r="X73" s="183"/>
      <c r="Y73" s="183"/>
      <c r="Z73" s="183">
        <v>1720</v>
      </c>
      <c r="AA73" s="183">
        <v>80</v>
      </c>
      <c r="AB73" s="183">
        <v>0</v>
      </c>
      <c r="AC73" s="191">
        <v>0</v>
      </c>
      <c r="AD73" s="183">
        <v>0</v>
      </c>
      <c r="AE73" s="183">
        <v>80</v>
      </c>
      <c r="AF73" s="183">
        <f t="shared" si="5"/>
        <v>4</v>
      </c>
      <c r="AG73" s="144">
        <v>2022</v>
      </c>
      <c r="AH73" s="145">
        <v>4</v>
      </c>
      <c r="AI73" s="146" t="e">
        <f t="array" aca="1" ref="AI73" ca="1">_xludf.IFS(AH73=1,"01",AH73=2,"02",AH73=3,"03",AH73=4,"04",AH73=5,"05",AH73=6,"06",AH73=7,"07",AH73=8,"08",AH73=9,"09",AH73=10,"10",AH73=11,"11",AH73=12,"12")</f>
        <v>#NAME?</v>
      </c>
      <c r="AJ73" s="147" t="e">
        <f t="shared" ca="1" si="3"/>
        <v>#NAME?</v>
      </c>
      <c r="AK73" s="148"/>
    </row>
    <row r="74" spans="1:37" ht="12.75">
      <c r="A74" s="156"/>
      <c r="B74" s="156" t="s">
        <v>3443</v>
      </c>
      <c r="C74" s="156"/>
      <c r="D74" s="156" t="s">
        <v>9</v>
      </c>
      <c r="E74" s="156"/>
      <c r="F74" s="156" t="s">
        <v>3663</v>
      </c>
      <c r="G74" s="156"/>
      <c r="H74" s="156" t="s">
        <v>3445</v>
      </c>
      <c r="I74" s="158">
        <v>88100988</v>
      </c>
      <c r="J74" s="181" t="s">
        <v>3664</v>
      </c>
      <c r="K74" s="156"/>
      <c r="L74" s="159">
        <v>44674</v>
      </c>
      <c r="M74" s="156" t="s">
        <v>20</v>
      </c>
      <c r="N74" s="182" t="str">
        <f>VLOOKUP(I74,Inventory!C:J,3,FALSE)</f>
        <v>https://fjong.com/admin/pages/edit-outfit/outfit.c6af39a91ea24408bec71a2fd67996c1</v>
      </c>
      <c r="O74" s="161" t="str">
        <f>VLOOKUP(I74,Inventory!C:J,5,FALSE)</f>
        <v>Carven</v>
      </c>
      <c r="P74" s="161" t="str">
        <f>VLOOKUP(I74,Inventory!C:J,4,FALSE)</f>
        <v>M1 Ruffled Red Skirt</v>
      </c>
      <c r="Q74" s="156" t="s">
        <v>3468</v>
      </c>
      <c r="R74" s="156" t="s">
        <v>3665</v>
      </c>
      <c r="S74" s="158" t="s">
        <v>3666</v>
      </c>
      <c r="T74" s="156"/>
      <c r="U74" s="156"/>
      <c r="V74" s="161" t="str">
        <f>VLOOKUP(I74,Inventory!C:R,6,FALSE)</f>
        <v>Høyer</v>
      </c>
      <c r="W74" s="161" t="str">
        <f>VLOOKUP(I74,Inventory!C:R,13,FALSE)</f>
        <v>3500</v>
      </c>
      <c r="X74" s="161">
        <f>VLOOKUP(I74,Inventory!C:R,14,FALSE)</f>
        <v>1050</v>
      </c>
      <c r="Y74" s="156"/>
      <c r="Z74" s="156"/>
      <c r="AA74" s="156">
        <v>80</v>
      </c>
      <c r="AB74" s="161">
        <f t="shared" ref="AB74:AB328" si="15">(X74*(1-Y74))-Z74+AA74</f>
        <v>1130</v>
      </c>
      <c r="AC74" s="163">
        <f>VLOOKUP(V74,'Partner info'!A$2:K$502,6,FALSE)</f>
        <v>0.8</v>
      </c>
      <c r="AD74" s="161">
        <f t="shared" ref="AD74:AD84" si="16">AB74*AC74</f>
        <v>904</v>
      </c>
      <c r="AE74" s="161">
        <f t="shared" ref="AE74:AE328" si="17">AB74-AD74</f>
        <v>226</v>
      </c>
      <c r="AF74" s="161">
        <f t="shared" si="5"/>
        <v>4</v>
      </c>
      <c r="AG74" s="144">
        <v>2022</v>
      </c>
      <c r="AH74" s="145">
        <v>4</v>
      </c>
      <c r="AI74" s="146" t="e">
        <f t="array" aca="1" ref="AI74" ca="1">_xludf.IFS(AH74=1,"01",AH74=2,"02",AH74=3,"03",AH74=4,"04",AH74=5,"05",AH74=6,"06",AH74=7,"07",AH74=8,"08",AH74=9,"09",AH74=10,"10",AH74=11,"11",AH74=12,"12")</f>
        <v>#NAME?</v>
      </c>
      <c r="AJ74" s="147" t="e">
        <f t="shared" ca="1" si="3"/>
        <v>#NAME?</v>
      </c>
      <c r="AK74" s="148" t="str">
        <f t="shared" ref="AK74:AK84" si="18">TEXT(L74,"YYYY-MM")</f>
        <v>YYYY-04</v>
      </c>
    </row>
    <row r="75" spans="1:37" ht="12.75">
      <c r="B75" s="12" t="s">
        <v>3443</v>
      </c>
      <c r="D75" s="12" t="s">
        <v>9</v>
      </c>
      <c r="E75" s="12"/>
      <c r="F75" s="12" t="s">
        <v>3663</v>
      </c>
      <c r="G75" s="12"/>
      <c r="H75" s="12" t="s">
        <v>3445</v>
      </c>
      <c r="I75" s="9" t="s">
        <v>1938</v>
      </c>
      <c r="L75" s="149">
        <v>44674</v>
      </c>
      <c r="M75" s="12" t="s">
        <v>20</v>
      </c>
      <c r="N75" s="198" t="str">
        <f>VLOOKUP(I75,Inventory!C:J,3,FALSE)</f>
        <v>https://fjong.com/admin/pages/edit-outfit/outfit.1abb743732ab455789b71cf43061f073</v>
      </c>
      <c r="O75" s="151" t="str">
        <f>VLOOKUP(I75,Inventory!C:J,5,FALSE)</f>
        <v>By Malene Birger</v>
      </c>
      <c r="P75" s="151" t="str">
        <f>VLOOKUP(I75,Inventory!C:J,4,FALSE)</f>
        <v>S Red Risandra Dress</v>
      </c>
      <c r="Q75" s="12" t="s">
        <v>3453</v>
      </c>
      <c r="R75" s="12" t="s">
        <v>3665</v>
      </c>
      <c r="S75" s="9"/>
      <c r="V75" s="151" t="str">
        <f>VLOOKUP(I75,Inventory!C:R,6,FALSE)</f>
        <v>Høyer</v>
      </c>
      <c r="W75" s="151">
        <f>VLOOKUP(I75,Inventory!C:R,13,FALSE)</f>
        <v>3200</v>
      </c>
      <c r="X75" s="151">
        <f>VLOOKUP(I75,Inventory!C:R,14,FALSE)</f>
        <v>950</v>
      </c>
      <c r="AA75" s="12">
        <v>0</v>
      </c>
      <c r="AB75" s="151">
        <f t="shared" si="15"/>
        <v>950</v>
      </c>
      <c r="AC75" s="153">
        <f>VLOOKUP(V75,'Partner info'!A$2:K$502,6,FALSE)</f>
        <v>0.8</v>
      </c>
      <c r="AD75" s="151">
        <f t="shared" si="16"/>
        <v>760</v>
      </c>
      <c r="AE75" s="151">
        <f t="shared" si="17"/>
        <v>190</v>
      </c>
      <c r="AF75" s="151">
        <f t="shared" si="5"/>
        <v>4</v>
      </c>
      <c r="AG75" s="144">
        <v>2022</v>
      </c>
      <c r="AH75" s="145">
        <v>4</v>
      </c>
      <c r="AI75" s="146" t="e">
        <f t="array" aca="1" ref="AI75" ca="1">_xludf.IFS(AH75=1,"01",AH75=2,"02",AH75=3,"03",AH75=4,"04",AH75=5,"05",AH75=6,"06",AH75=7,"07",AH75=8,"08",AH75=9,"09",AH75=10,"10",AH75=11,"11",AH75=12,"12")</f>
        <v>#NAME?</v>
      </c>
      <c r="AJ75" s="147" t="e">
        <f t="shared" ca="1" si="3"/>
        <v>#NAME?</v>
      </c>
      <c r="AK75" s="148" t="str">
        <f t="shared" si="18"/>
        <v>YYYY-04</v>
      </c>
    </row>
    <row r="76" spans="1:37" ht="12.75">
      <c r="A76" s="156"/>
      <c r="B76" s="156" t="s">
        <v>3443</v>
      </c>
      <c r="C76" s="156"/>
      <c r="D76" s="156" t="s">
        <v>9</v>
      </c>
      <c r="E76" s="156"/>
      <c r="F76" s="156" t="s">
        <v>3667</v>
      </c>
      <c r="G76" s="156"/>
      <c r="H76" s="156" t="s">
        <v>3445</v>
      </c>
      <c r="I76" s="158">
        <v>88001488</v>
      </c>
      <c r="J76" s="181" t="s">
        <v>3668</v>
      </c>
      <c r="K76" s="156"/>
      <c r="L76" s="159">
        <v>44679</v>
      </c>
      <c r="M76" s="156" t="s">
        <v>20</v>
      </c>
      <c r="N76" s="182" t="str">
        <f>VLOOKUP(I76,Inventory!C:J,3,FALSE)</f>
        <v>https://fjong.com/admin/pages/edit-outfit/outfit.8f613a6bec774468879e261136c5d41f</v>
      </c>
      <c r="O76" s="161" t="str">
        <f>VLOOKUP(I76,Inventory!C:J,5,FALSE)</f>
        <v>Samsøe Samsøe</v>
      </c>
      <c r="P76" s="161" t="str">
        <f>VLOOKUP(I76,Inventory!C:J,4,FALSE)</f>
        <v>L Willow Chinois Green Jumpsuit</v>
      </c>
      <c r="Q76" s="156" t="s">
        <v>3449</v>
      </c>
      <c r="R76" s="156" t="s">
        <v>3669</v>
      </c>
      <c r="S76" s="158" t="s">
        <v>3670</v>
      </c>
      <c r="T76" s="156"/>
      <c r="U76" s="156"/>
      <c r="V76" s="161" t="str">
        <f>VLOOKUP(I76,Inventory!C:R,6,FALSE)</f>
        <v>FJONG</v>
      </c>
      <c r="W76" s="161">
        <f>VLOOKUP(I76,Inventory!C:R,13,FALSE)</f>
        <v>1700</v>
      </c>
      <c r="X76" s="161">
        <f>VLOOKUP(I76,Inventory!C:R,14,FALSE)</f>
        <v>449</v>
      </c>
      <c r="Y76" s="172">
        <v>0.1</v>
      </c>
      <c r="Z76" s="156"/>
      <c r="AA76" s="156">
        <v>80</v>
      </c>
      <c r="AB76" s="161">
        <f t="shared" si="15"/>
        <v>484.1</v>
      </c>
      <c r="AC76" s="163">
        <f>VLOOKUP(V76,'Partner info'!A$2:K$502,6,FALSE)</f>
        <v>0</v>
      </c>
      <c r="AD76" s="161">
        <f t="shared" si="16"/>
        <v>0</v>
      </c>
      <c r="AE76" s="161">
        <f t="shared" si="17"/>
        <v>484.1</v>
      </c>
      <c r="AF76" s="161">
        <f t="shared" si="5"/>
        <v>4</v>
      </c>
      <c r="AG76" s="144">
        <v>2022</v>
      </c>
      <c r="AH76" s="145">
        <v>4</v>
      </c>
      <c r="AI76" s="146" t="e">
        <f t="array" aca="1" ref="AI76" ca="1">_xludf.IFS(AH76=1,"01",AH76=2,"02",AH76=3,"03",AH76=4,"04",AH76=5,"05",AH76=6,"06",AH76=7,"07",AH76=8,"08",AH76=9,"09",AH76=10,"10",AH76=11,"11",AH76=12,"12")</f>
        <v>#NAME?</v>
      </c>
      <c r="AJ76" s="147" t="e">
        <f t="shared" ca="1" si="3"/>
        <v>#NAME?</v>
      </c>
      <c r="AK76" s="148" t="str">
        <f t="shared" si="18"/>
        <v>YYYY-04</v>
      </c>
    </row>
    <row r="77" spans="1:37" ht="12.75">
      <c r="B77" s="12" t="s">
        <v>3443</v>
      </c>
      <c r="D77" s="12" t="s">
        <v>9</v>
      </c>
      <c r="E77" s="12"/>
      <c r="F77" s="12" t="s">
        <v>3667</v>
      </c>
      <c r="G77" s="12"/>
      <c r="H77" s="12" t="s">
        <v>3445</v>
      </c>
      <c r="I77" s="9" t="s">
        <v>2003</v>
      </c>
      <c r="L77" s="149">
        <v>44679</v>
      </c>
      <c r="M77" s="12" t="s">
        <v>20</v>
      </c>
      <c r="N77" s="198" t="str">
        <f>VLOOKUP(I77,Inventory!C:J,3,FALSE)</f>
        <v>https://fjong.com/admin/pages/edit-outfit/outfit.f35fb9bc8b8443c9ba9cbfb936f5e5df</v>
      </c>
      <c r="O77" s="151" t="str">
        <f>VLOOKUP(I77,Inventory!C:J,5,FALSE)</f>
        <v>Ganni</v>
      </c>
      <c r="P77" s="151" t="str">
        <f>VLOOKUP(I77,Inventory!C:J,4,FALSE)</f>
        <v>XL2 Cameron Skirt</v>
      </c>
      <c r="Q77" s="12" t="s">
        <v>3457</v>
      </c>
      <c r="S77" s="9"/>
      <c r="V77" s="151" t="str">
        <f>VLOOKUP(I77,Inventory!C:R,6,FALSE)</f>
        <v>Høyer</v>
      </c>
      <c r="W77" s="151">
        <f>VLOOKUP(I77,Inventory!C:R,13,FALSE)</f>
        <v>1800</v>
      </c>
      <c r="X77" s="151">
        <f>VLOOKUP(I77,Inventory!C:R,14,FALSE)</f>
        <v>450</v>
      </c>
      <c r="Y77" s="152">
        <v>0.1</v>
      </c>
      <c r="AA77" s="12">
        <v>0</v>
      </c>
      <c r="AB77" s="151">
        <f t="shared" si="15"/>
        <v>405</v>
      </c>
      <c r="AC77" s="153">
        <f>VLOOKUP(V77,'Partner info'!A$2:K$502,6,FALSE)</f>
        <v>0.8</v>
      </c>
      <c r="AD77" s="151">
        <f t="shared" si="16"/>
        <v>324</v>
      </c>
      <c r="AE77" s="151">
        <f t="shared" si="17"/>
        <v>81</v>
      </c>
      <c r="AF77" s="151">
        <f t="shared" si="5"/>
        <v>4</v>
      </c>
      <c r="AG77" s="144">
        <v>2022</v>
      </c>
      <c r="AH77" s="145">
        <v>4</v>
      </c>
      <c r="AI77" s="146" t="e">
        <f t="array" aca="1" ref="AI77" ca="1">_xludf.IFS(AH77=1,"01",AH77=2,"02",AH77=3,"03",AH77=4,"04",AH77=5,"05",AH77=6,"06",AH77=7,"07",AH77=8,"08",AH77=9,"09",AH77=10,"10",AH77=11,"11",AH77=12,"12")</f>
        <v>#NAME?</v>
      </c>
      <c r="AJ77" s="147" t="e">
        <f t="shared" ca="1" si="3"/>
        <v>#NAME?</v>
      </c>
      <c r="AK77" s="148" t="str">
        <f t="shared" si="18"/>
        <v>YYYY-04</v>
      </c>
    </row>
    <row r="78" spans="1:37" ht="12.75">
      <c r="A78" s="173"/>
      <c r="B78" s="173" t="s">
        <v>3443</v>
      </c>
      <c r="C78" s="173"/>
      <c r="D78" s="173" t="s">
        <v>9</v>
      </c>
      <c r="E78" s="173"/>
      <c r="F78" s="173" t="s">
        <v>3648</v>
      </c>
      <c r="G78" s="173"/>
      <c r="H78" s="173" t="s">
        <v>3445</v>
      </c>
      <c r="I78" s="175">
        <v>88100878</v>
      </c>
      <c r="J78" s="202" t="s">
        <v>3671</v>
      </c>
      <c r="K78" s="173"/>
      <c r="L78" s="176">
        <v>44681</v>
      </c>
      <c r="M78" s="173" t="s">
        <v>20</v>
      </c>
      <c r="N78" s="203" t="str">
        <f>VLOOKUP(I78,Inventory!C:J,3,FALSE)</f>
        <v>https://fjong.com/admin/pages/edit-outfit/outfit.2b518ac585a64196939bfeba67376f99</v>
      </c>
      <c r="O78" s="178" t="str">
        <f>VLOOKUP(I78,Inventory!C:J,5,FALSE)</f>
        <v>By Malene Birger</v>
      </c>
      <c r="P78" s="178" t="str">
        <f>VLOOKUP(I78,Inventory!C:J,4,FALSE)</f>
        <v>XS Brown Cotton Shirt</v>
      </c>
      <c r="Q78" s="173" t="s">
        <v>3477</v>
      </c>
      <c r="R78" s="174" t="s">
        <v>3650</v>
      </c>
      <c r="S78" s="179" t="s">
        <v>3651</v>
      </c>
      <c r="T78" s="173"/>
      <c r="U78" s="173"/>
      <c r="V78" s="178" t="str">
        <f>VLOOKUP(I78,Inventory!C:R,6,FALSE)</f>
        <v>Høyer</v>
      </c>
      <c r="W78" s="178">
        <f>VLOOKUP(I78,Inventory!C:R,13,FALSE)</f>
        <v>3800</v>
      </c>
      <c r="X78" s="178">
        <f>VLOOKUP(I78,Inventory!C:R,14,FALSE)</f>
        <v>1200</v>
      </c>
      <c r="Y78" s="173"/>
      <c r="Z78" s="173"/>
      <c r="AA78" s="173">
        <v>80</v>
      </c>
      <c r="AB78" s="178">
        <f t="shared" si="15"/>
        <v>1280</v>
      </c>
      <c r="AC78" s="180">
        <f>VLOOKUP(V78,'Partner info'!A$2:K$502,6,FALSE)</f>
        <v>0.8</v>
      </c>
      <c r="AD78" s="178">
        <f t="shared" si="16"/>
        <v>1024</v>
      </c>
      <c r="AE78" s="178">
        <f t="shared" si="17"/>
        <v>256</v>
      </c>
      <c r="AF78" s="178">
        <f t="shared" si="5"/>
        <v>4</v>
      </c>
      <c r="AG78" s="144">
        <v>2022</v>
      </c>
      <c r="AH78" s="145">
        <v>4</v>
      </c>
      <c r="AI78" s="146" t="e">
        <f t="array" aca="1" ref="AI78" ca="1">_xludf.IFS(AH78=1,"01",AH78=2,"02",AH78=3,"03",AH78=4,"04",AH78=5,"05",AH78=6,"06",AH78=7,"07",AH78=8,"08",AH78=9,"09",AH78=10,"10",AH78=11,"11",AH78=12,"12")</f>
        <v>#NAME?</v>
      </c>
      <c r="AJ78" s="147" t="e">
        <f t="shared" ca="1" si="3"/>
        <v>#NAME?</v>
      </c>
      <c r="AK78" s="148" t="str">
        <f t="shared" si="18"/>
        <v>YYYY-04</v>
      </c>
    </row>
    <row r="79" spans="1:37" ht="12.75">
      <c r="A79" s="173"/>
      <c r="B79" s="173" t="s">
        <v>3443</v>
      </c>
      <c r="C79" s="173"/>
      <c r="D79" s="173" t="s">
        <v>9</v>
      </c>
      <c r="E79" s="173"/>
      <c r="F79" s="173" t="s">
        <v>3672</v>
      </c>
      <c r="G79" s="173"/>
      <c r="H79" s="173" t="s">
        <v>3445</v>
      </c>
      <c r="I79" s="175">
        <v>10689813</v>
      </c>
      <c r="J79" s="202" t="s">
        <v>3673</v>
      </c>
      <c r="K79" s="173"/>
      <c r="L79" s="176">
        <v>44681</v>
      </c>
      <c r="M79" s="173" t="s">
        <v>20</v>
      </c>
      <c r="N79" s="203" t="str">
        <f>VLOOKUP(I79,Inventory!C:J,3,FALSE)</f>
        <v>https://fjong.com/admin/pages/edit-outfit/outfit.aa6a639fb3dd71ea</v>
      </c>
      <c r="O79" s="178" t="str">
        <f>VLOOKUP(I79,Inventory!C:J,5,FALSE)</f>
        <v>Jarlo</v>
      </c>
      <c r="P79" s="178" t="str">
        <f>VLOOKUP(I79,Inventory!C:J,4,FALSE)</f>
        <v>Blaze blue M</v>
      </c>
      <c r="Q79" s="173" t="s">
        <v>3468</v>
      </c>
      <c r="R79" s="174" t="s">
        <v>3674</v>
      </c>
      <c r="S79" s="179">
        <v>47832578</v>
      </c>
      <c r="T79" s="173"/>
      <c r="U79" s="173"/>
      <c r="V79" s="178" t="str">
        <f>VLOOKUP(I79,Inventory!C:R,6,FALSE)</f>
        <v>FJONG</v>
      </c>
      <c r="W79" s="178">
        <f>VLOOKUP(I79,Inventory!C:R,13,FALSE)</f>
        <v>1300</v>
      </c>
      <c r="X79" s="178">
        <f>VLOOKUP(I79,Inventory!C:R,14,FALSE)</f>
        <v>390</v>
      </c>
      <c r="Y79" s="173"/>
      <c r="Z79" s="173"/>
      <c r="AA79" s="173">
        <v>80</v>
      </c>
      <c r="AB79" s="178">
        <f t="shared" si="15"/>
        <v>470</v>
      </c>
      <c r="AC79" s="180">
        <f>VLOOKUP(V79,'Partner info'!A$2:K$502,6,FALSE)</f>
        <v>0</v>
      </c>
      <c r="AD79" s="178">
        <f t="shared" si="16"/>
        <v>0</v>
      </c>
      <c r="AE79" s="178">
        <f t="shared" si="17"/>
        <v>470</v>
      </c>
      <c r="AF79" s="178">
        <f t="shared" si="5"/>
        <v>4</v>
      </c>
      <c r="AG79" s="144">
        <v>2022</v>
      </c>
      <c r="AH79" s="145">
        <v>4</v>
      </c>
      <c r="AI79" s="146" t="e">
        <f t="array" aca="1" ref="AI79" ca="1">_xludf.IFS(AH79=1,"01",AH79=2,"02",AH79=3,"03",AH79=4,"04",AH79=5,"05",AH79=6,"06",AH79=7,"07",AH79=8,"08",AH79=9,"09",AH79=10,"10",AH79=11,"11",AH79=12,"12")</f>
        <v>#NAME?</v>
      </c>
      <c r="AJ79" s="147" t="e">
        <f t="shared" ca="1" si="3"/>
        <v>#NAME?</v>
      </c>
      <c r="AK79" s="148" t="str">
        <f t="shared" si="18"/>
        <v>YYYY-04</v>
      </c>
    </row>
    <row r="80" spans="1:37" ht="12.75">
      <c r="A80" s="156"/>
      <c r="B80" s="156" t="s">
        <v>3443</v>
      </c>
      <c r="C80" s="156"/>
      <c r="D80" s="156" t="s">
        <v>9</v>
      </c>
      <c r="E80" s="156"/>
      <c r="F80" s="156" t="s">
        <v>3675</v>
      </c>
      <c r="G80" s="156"/>
      <c r="H80" s="156" t="s">
        <v>3445</v>
      </c>
      <c r="I80" s="158" t="s">
        <v>2029</v>
      </c>
      <c r="J80" s="181" t="s">
        <v>3676</v>
      </c>
      <c r="K80" s="156"/>
      <c r="L80" s="159">
        <v>44682</v>
      </c>
      <c r="M80" s="156" t="s">
        <v>20</v>
      </c>
      <c r="N80" s="161" t="str">
        <f>VLOOKUP(I80,Inventory!C:J,3,FALSE)</f>
        <v>-</v>
      </c>
      <c r="O80" s="161" t="str">
        <f>VLOOKUP(I80,Inventory!C:J,5,FALSE)</f>
        <v>Kupong knit.wear</v>
      </c>
      <c r="P80" s="161" t="str">
        <f>VLOOKUP(I80,Inventory!C:J,4,FALSE)</f>
        <v>Onesize Kris Cardigan Dark Grey</v>
      </c>
      <c r="Q80" s="204" t="s">
        <v>3677</v>
      </c>
      <c r="R80" s="157" t="s">
        <v>3678</v>
      </c>
      <c r="S80" s="162" t="s">
        <v>3679</v>
      </c>
      <c r="T80" s="156"/>
      <c r="U80" s="156"/>
      <c r="V80" s="178" t="str">
        <f>VLOOKUP(I80,Inventory!C:R,6,FALSE)</f>
        <v>Kupong Knit.wear</v>
      </c>
      <c r="W80" s="178">
        <f>VLOOKUP(I80,Inventory!C:R,13,FALSE)</f>
        <v>2400</v>
      </c>
      <c r="X80" s="178">
        <f>VLOOKUP(I80,Inventory!C:R,14,FALSE)</f>
        <v>700</v>
      </c>
      <c r="Y80" s="173"/>
      <c r="Z80" s="173"/>
      <c r="AA80" s="173">
        <v>80</v>
      </c>
      <c r="AB80" s="178">
        <f t="shared" si="15"/>
        <v>780</v>
      </c>
      <c r="AC80" s="180">
        <f>VLOOKUP(V80,'Partner info'!A$2:K$502,6,FALSE)</f>
        <v>0.8</v>
      </c>
      <c r="AD80" s="178">
        <f t="shared" si="16"/>
        <v>624</v>
      </c>
      <c r="AE80" s="178">
        <f t="shared" si="17"/>
        <v>156</v>
      </c>
      <c r="AF80" s="178">
        <f t="shared" si="5"/>
        <v>5</v>
      </c>
      <c r="AG80" s="144">
        <v>2022</v>
      </c>
      <c r="AH80" s="145">
        <v>5</v>
      </c>
      <c r="AI80" s="146" t="e">
        <f t="array" aca="1" ref="AI80" ca="1">_xludf.IFS(AH80=1,"01",AH80=2,"02",AH80=3,"03",AH80=4,"04",AH80=5,"05",AH80=6,"06",AH80=7,"07",AH80=8,"08",AH80=9,"09",AH80=10,"10",AH80=11,"11",AH80=12,"12")</f>
        <v>#NAME?</v>
      </c>
      <c r="AJ80" s="147" t="e">
        <f t="shared" ca="1" si="3"/>
        <v>#NAME?</v>
      </c>
      <c r="AK80" s="148" t="str">
        <f t="shared" si="18"/>
        <v>YYYY-05</v>
      </c>
    </row>
    <row r="81" spans="1:37" ht="12.75">
      <c r="A81" s="156"/>
      <c r="B81" s="156" t="s">
        <v>3443</v>
      </c>
      <c r="C81" s="156"/>
      <c r="D81" s="156" t="s">
        <v>9</v>
      </c>
      <c r="E81" s="156"/>
      <c r="F81" s="156" t="s">
        <v>3680</v>
      </c>
      <c r="G81" s="156"/>
      <c r="H81" s="156" t="s">
        <v>3445</v>
      </c>
      <c r="I81" s="158">
        <v>88001770</v>
      </c>
      <c r="J81" s="181" t="s">
        <v>3681</v>
      </c>
      <c r="K81" s="156"/>
      <c r="L81" s="159">
        <v>44686</v>
      </c>
      <c r="M81" s="156" t="s">
        <v>20</v>
      </c>
      <c r="N81" s="182" t="str">
        <f>VLOOKUP(I81,Inventory!C:J,3,FALSE)</f>
        <v>https://fjong.com/admin/pages/edit-outfit/outfit.be2d3fe01a8e6fcb</v>
      </c>
      <c r="O81" s="161" t="str">
        <f>VLOOKUP(I81,Inventory!C:J,5,FALSE)</f>
        <v>Jarlo</v>
      </c>
      <c r="P81" s="161" t="str">
        <f>VLOOKUP(I81,Inventory!C:J,4,FALSE)</f>
        <v>Blaze blush XS</v>
      </c>
      <c r="Q81" s="204" t="s">
        <v>3477</v>
      </c>
      <c r="R81" s="156" t="s">
        <v>3682</v>
      </c>
      <c r="S81" s="158" t="s">
        <v>3683</v>
      </c>
      <c r="T81" s="156"/>
      <c r="U81" s="156"/>
      <c r="V81" s="161" t="str">
        <f>VLOOKUP(I81,Inventory!C:R,6,FALSE)</f>
        <v>FJONG</v>
      </c>
      <c r="W81" s="161">
        <f>VLOOKUP(I81,Inventory!C:R,13,FALSE)</f>
        <v>7500</v>
      </c>
      <c r="X81" s="161">
        <f>VLOOKUP(I81,Inventory!C:R,14,FALSE)</f>
        <v>1500</v>
      </c>
      <c r="Y81" s="156"/>
      <c r="Z81" s="156"/>
      <c r="AA81" s="156">
        <v>80</v>
      </c>
      <c r="AB81" s="161">
        <f t="shared" si="15"/>
        <v>1580</v>
      </c>
      <c r="AC81" s="163">
        <f>VLOOKUP(V81,'Partner info'!A$2:K$502,6,FALSE)</f>
        <v>0</v>
      </c>
      <c r="AD81" s="161">
        <f t="shared" si="16"/>
        <v>0</v>
      </c>
      <c r="AE81" s="161">
        <f t="shared" si="17"/>
        <v>1580</v>
      </c>
      <c r="AF81" s="161">
        <f t="shared" si="5"/>
        <v>5</v>
      </c>
      <c r="AG81" s="144">
        <v>2022</v>
      </c>
      <c r="AH81" s="145">
        <v>5</v>
      </c>
      <c r="AI81" s="146" t="e">
        <f t="array" aca="1" ref="AI81" ca="1">_xludf.IFS(AH81=1,"01",AH81=2,"02",AH81=3,"03",AH81=4,"04",AH81=5,"05",AH81=6,"06",AH81=7,"07",AH81=8,"08",AH81=9,"09",AH81=10,"10",AH81=11,"11",AH81=12,"12")</f>
        <v>#NAME?</v>
      </c>
      <c r="AJ81" s="147" t="e">
        <f t="shared" ca="1" si="3"/>
        <v>#NAME?</v>
      </c>
      <c r="AK81" s="148" t="str">
        <f t="shared" si="18"/>
        <v>YYYY-05</v>
      </c>
    </row>
    <row r="82" spans="1:37" ht="12.75">
      <c r="A82" s="137"/>
      <c r="B82" s="137" t="s">
        <v>3443</v>
      </c>
      <c r="C82" s="137"/>
      <c r="D82" s="137" t="s">
        <v>9</v>
      </c>
      <c r="E82" s="137"/>
      <c r="F82" s="137" t="s">
        <v>3680</v>
      </c>
      <c r="G82" s="137"/>
      <c r="H82" s="137" t="s">
        <v>3445</v>
      </c>
      <c r="I82" s="205" t="s">
        <v>2055</v>
      </c>
      <c r="J82" s="137"/>
      <c r="K82" s="137"/>
      <c r="L82" s="140">
        <v>44686</v>
      </c>
      <c r="M82" s="137" t="s">
        <v>20</v>
      </c>
      <c r="N82" s="206" t="str">
        <f>VLOOKUP(I82,Inventory!C:J,3,FALSE)</f>
        <v>https://fjong.com/admin/pages/edit-outfit/outfit.690b9845885f4f4c881b3bd004c592aa</v>
      </c>
      <c r="O82" s="142" t="str">
        <f>VLOOKUP(I82,Inventory!C:J,5,FALSE)</f>
        <v>MAUD</v>
      </c>
      <c r="P82" s="142" t="str">
        <f>VLOOKUP(I82,Inventory!C:J,4,FALSE)</f>
        <v>Ottoman Knit Dress Emberglow</v>
      </c>
      <c r="Q82" s="207" t="s">
        <v>3453</v>
      </c>
      <c r="R82" s="137" t="s">
        <v>3682</v>
      </c>
      <c r="S82" s="139" t="s">
        <v>3683</v>
      </c>
      <c r="T82" s="137"/>
      <c r="U82" s="137"/>
      <c r="V82" s="142" t="str">
        <f>VLOOKUP(I82,Inventory!C:R,6,FALSE)</f>
        <v>Høyer</v>
      </c>
      <c r="W82" s="142">
        <f>VLOOKUP(I82,Inventory!C:R,13,FALSE)</f>
        <v>1900</v>
      </c>
      <c r="X82" s="142">
        <f>VLOOKUP(I82,Inventory!C:R,14,FALSE)</f>
        <v>800</v>
      </c>
      <c r="Y82" s="137"/>
      <c r="Z82" s="137"/>
      <c r="AA82" s="137">
        <v>0</v>
      </c>
      <c r="AB82" s="142">
        <f t="shared" si="15"/>
        <v>800</v>
      </c>
      <c r="AC82" s="155">
        <f>VLOOKUP(V82,'Partner info'!A$2:K$502,6,FALSE)</f>
        <v>0.8</v>
      </c>
      <c r="AD82" s="142">
        <f t="shared" si="16"/>
        <v>640</v>
      </c>
      <c r="AE82" s="142">
        <f t="shared" si="17"/>
        <v>160</v>
      </c>
      <c r="AF82" s="142">
        <f t="shared" si="5"/>
        <v>5</v>
      </c>
      <c r="AG82" s="144">
        <v>2022</v>
      </c>
      <c r="AH82" s="145">
        <v>5</v>
      </c>
      <c r="AI82" s="146" t="e">
        <f t="array" aca="1" ref="AI82" ca="1">_xludf.IFS(AH82=1,"01",AH82=2,"02",AH82=3,"03",AH82=4,"04",AH82=5,"05",AH82=6,"06",AH82=7,"07",AH82=8,"08",AH82=9,"09",AH82=10,"10",AH82=11,"11",AH82=12,"12")</f>
        <v>#NAME?</v>
      </c>
      <c r="AJ82" s="147" t="e">
        <f t="shared" ca="1" si="3"/>
        <v>#NAME?</v>
      </c>
      <c r="AK82" s="148" t="str">
        <f t="shared" si="18"/>
        <v>YYYY-05</v>
      </c>
    </row>
    <row r="83" spans="1:37" ht="12.75">
      <c r="B83" s="12" t="s">
        <v>3443</v>
      </c>
      <c r="D83" s="12" t="s">
        <v>9</v>
      </c>
      <c r="E83" s="12"/>
      <c r="F83" s="12" t="s">
        <v>3684</v>
      </c>
      <c r="G83" s="12"/>
      <c r="H83" s="12" t="s">
        <v>3445</v>
      </c>
      <c r="I83" s="9">
        <v>88001925</v>
      </c>
      <c r="J83" s="208" t="s">
        <v>3685</v>
      </c>
      <c r="L83" s="149">
        <v>44688</v>
      </c>
      <c r="M83" s="12" t="s">
        <v>20</v>
      </c>
      <c r="N83" s="182" t="str">
        <f>VLOOKUP(I83,Inventory!C:J,3,FALSE)</f>
        <v>https://fjong.com/admin/pages/edit-outfit/outfit.8b2bcd93f2f8004f</v>
      </c>
      <c r="O83" s="161" t="str">
        <f>VLOOKUP(I83,Inventory!C:J,5,FALSE)</f>
        <v>FWSS</v>
      </c>
      <c r="P83" s="161" t="str">
        <f>VLOOKUP(I83,Inventory!C:J,4,FALSE)</f>
        <v>S3 Horrid 2 Hisdal Flower Trousers</v>
      </c>
      <c r="Q83" s="209" t="s">
        <v>3453</v>
      </c>
      <c r="R83" s="12" t="s">
        <v>3686</v>
      </c>
      <c r="S83" s="9" t="s">
        <v>3687</v>
      </c>
      <c r="V83" s="151" t="str">
        <f>VLOOKUP(I83,Inventory!C:R,6,FALSE)</f>
        <v>FJONG</v>
      </c>
      <c r="W83" s="151">
        <f>VLOOKUP(I83,Inventory!C:R,13,FALSE)</f>
        <v>1800</v>
      </c>
      <c r="X83" s="151">
        <f>VLOOKUP(I83,Inventory!C:R,14,FALSE)</f>
        <v>549</v>
      </c>
      <c r="AA83" s="12">
        <v>80</v>
      </c>
      <c r="AB83" s="151">
        <f t="shared" si="15"/>
        <v>629</v>
      </c>
      <c r="AC83" s="153">
        <f>VLOOKUP(V83,'Partner info'!A$2:K$502,6,FALSE)</f>
        <v>0</v>
      </c>
      <c r="AD83" s="151">
        <f t="shared" si="16"/>
        <v>0</v>
      </c>
      <c r="AE83" s="151">
        <f t="shared" si="17"/>
        <v>629</v>
      </c>
      <c r="AF83" s="151">
        <f t="shared" si="5"/>
        <v>5</v>
      </c>
      <c r="AG83" s="144">
        <v>2022</v>
      </c>
      <c r="AH83" s="145">
        <v>5</v>
      </c>
      <c r="AI83" s="146" t="e">
        <f t="array" aca="1" ref="AI83" ca="1">_xludf.IFS(AH83=1,"01",AH83=2,"02",AH83=3,"03",AH83=4,"04",AH83=5,"05",AH83=6,"06",AH83=7,"07",AH83=8,"08",AH83=9,"09",AH83=10,"10",AH83=11,"11",AH83=12,"12")</f>
        <v>#NAME?</v>
      </c>
      <c r="AJ83" s="147" t="e">
        <f t="shared" ca="1" si="3"/>
        <v>#NAME?</v>
      </c>
      <c r="AK83" s="148" t="str">
        <f t="shared" si="18"/>
        <v>YYYY-05</v>
      </c>
    </row>
    <row r="84" spans="1:37" ht="12.75">
      <c r="A84" s="156"/>
      <c r="B84" s="156" t="s">
        <v>3443</v>
      </c>
      <c r="C84" s="156"/>
      <c r="D84" s="156" t="s">
        <v>9</v>
      </c>
      <c r="E84" s="156"/>
      <c r="F84" s="156" t="s">
        <v>3688</v>
      </c>
      <c r="G84" s="156"/>
      <c r="H84" s="156" t="s">
        <v>3445</v>
      </c>
      <c r="I84" s="158">
        <v>10689568</v>
      </c>
      <c r="J84" s="181" t="s">
        <v>3689</v>
      </c>
      <c r="K84" s="156"/>
      <c r="L84" s="159">
        <v>44689</v>
      </c>
      <c r="M84" s="156" t="s">
        <v>20</v>
      </c>
      <c r="N84" s="182" t="str">
        <f>VLOOKUP(I84,Inventory!C:J,3,FALSE)</f>
        <v>https://fjong.com/admin/pages/edit-outfit/outfit.a543df635d20e0a7</v>
      </c>
      <c r="O84" s="161" t="str">
        <f>VLOOKUP(I84,Inventory!C:J,5,FALSE)</f>
        <v>Jarlo</v>
      </c>
      <c r="P84" s="161" t="str">
        <f>VLOOKUP(I84,Inventory!C:J,4,FALSE)</f>
        <v>blaze blush M</v>
      </c>
      <c r="Q84" s="204" t="s">
        <v>3468</v>
      </c>
      <c r="R84" s="156" t="s">
        <v>3690</v>
      </c>
      <c r="S84" s="158" t="s">
        <v>3691</v>
      </c>
      <c r="T84" s="156"/>
      <c r="U84" s="156"/>
      <c r="V84" s="161" t="str">
        <f>VLOOKUP(I84,Inventory!C:R,6,FALSE)</f>
        <v>FJONG</v>
      </c>
      <c r="W84" s="161">
        <f>VLOOKUP(I84,Inventory!C:R,13,FALSE)</f>
        <v>1100</v>
      </c>
      <c r="X84" s="161">
        <f>VLOOKUP(I84,Inventory!C:R,14,FALSE)</f>
        <v>290</v>
      </c>
      <c r="Y84" s="156"/>
      <c r="Z84" s="156"/>
      <c r="AA84" s="156">
        <v>80</v>
      </c>
      <c r="AB84" s="161">
        <f t="shared" si="15"/>
        <v>370</v>
      </c>
      <c r="AC84" s="163">
        <f>VLOOKUP(V84,'Partner info'!A$2:K$502,6,FALSE)</f>
        <v>0</v>
      </c>
      <c r="AD84" s="161">
        <f t="shared" si="16"/>
        <v>0</v>
      </c>
      <c r="AE84" s="161">
        <f t="shared" si="17"/>
        <v>370</v>
      </c>
      <c r="AF84" s="161">
        <f t="shared" si="5"/>
        <v>5</v>
      </c>
      <c r="AG84" s="144">
        <v>2022</v>
      </c>
      <c r="AH84" s="145">
        <v>5</v>
      </c>
      <c r="AI84" s="146" t="e">
        <f t="array" aca="1" ref="AI84" ca="1">_xludf.IFS(AH84=1,"01",AH84=2,"02",AH84=3,"03",AH84=4,"04",AH84=5,"05",AH84=6,"06",AH84=7,"07",AH84=8,"08",AH84=9,"09",AH84=10,"10",AH84=11,"11",AH84=12,"12")</f>
        <v>#NAME?</v>
      </c>
      <c r="AJ84" s="147" t="e">
        <f t="shared" ca="1" si="3"/>
        <v>#NAME?</v>
      </c>
      <c r="AK84" s="148" t="str">
        <f t="shared" si="18"/>
        <v>YYYY-05</v>
      </c>
    </row>
    <row r="85" spans="1:37" ht="12.75">
      <c r="A85" s="183"/>
      <c r="B85" s="183" t="s">
        <v>3469</v>
      </c>
      <c r="C85" s="183"/>
      <c r="D85" s="183" t="s">
        <v>9</v>
      </c>
      <c r="E85" s="183"/>
      <c r="F85" s="183" t="s">
        <v>3692</v>
      </c>
      <c r="G85" s="183"/>
      <c r="H85" s="183" t="s">
        <v>3445</v>
      </c>
      <c r="I85" s="185">
        <v>88001410</v>
      </c>
      <c r="J85" s="186" t="s">
        <v>3693</v>
      </c>
      <c r="K85" s="183"/>
      <c r="L85" s="187">
        <v>44691</v>
      </c>
      <c r="M85" s="183" t="s">
        <v>20</v>
      </c>
      <c r="N85" s="188" t="str">
        <f>VLOOKUP(I85,Inventory!C:J,3,FALSE)</f>
        <v>https://fjong.com/admin/pages/edit-outfit/outfit.58727a4c61184b6791d5411deba54c39</v>
      </c>
      <c r="O85" s="183" t="str">
        <f>VLOOKUP(I85,Inventory!C:J,5,FALSE)</f>
        <v>MAUD</v>
      </c>
      <c r="P85" s="183" t="str">
        <f>VLOOKUP(I85,Inventory!C:J,4,FALSE)</f>
        <v>M Butterfly Long Dress Aspen Gold</v>
      </c>
      <c r="Q85" s="183" t="s">
        <v>3468</v>
      </c>
      <c r="R85" s="183" t="s">
        <v>3694</v>
      </c>
      <c r="S85" s="185" t="s">
        <v>3695</v>
      </c>
      <c r="T85" s="183"/>
      <c r="U85" s="183"/>
      <c r="V85" s="183" t="str">
        <f>VLOOKUP(I85,Inventory!C:R,6,FALSE)</f>
        <v>FJONG</v>
      </c>
      <c r="W85" s="183">
        <f>VLOOKUP(I85,Inventory!C:R,12,FALSE)</f>
        <v>0</v>
      </c>
      <c r="X85" s="183">
        <f>VLOOKUP(I85,Inventory!C:R,13,FALSE)</f>
        <v>11000</v>
      </c>
      <c r="Y85" s="183"/>
      <c r="Z85" s="183">
        <v>1020</v>
      </c>
      <c r="AA85" s="183">
        <v>80</v>
      </c>
      <c r="AB85" s="183">
        <f t="shared" si="15"/>
        <v>10060</v>
      </c>
      <c r="AC85" s="191" t="e">
        <f>VLOOKUP(V85,'Partner info'!$B$2:$C$500,2,FALSE)</f>
        <v>#N/A</v>
      </c>
      <c r="AD85" s="183" t="e">
        <f>X85*AC85</f>
        <v>#N/A</v>
      </c>
      <c r="AE85" s="183" t="e">
        <f t="shared" si="17"/>
        <v>#N/A</v>
      </c>
      <c r="AF85" s="183">
        <f t="shared" si="5"/>
        <v>5</v>
      </c>
      <c r="AG85" s="144">
        <v>2022</v>
      </c>
      <c r="AH85" s="145">
        <v>5</v>
      </c>
      <c r="AI85" s="146" t="e">
        <f t="array" aca="1" ref="AI85" ca="1">_xludf.IFS(AH85=1,"01",AH85=2,"02",AH85=3,"03",AH85=4,"04",AH85=5,"05",AH85=6,"06",AH85=7,"07",AH85=8,"08",AH85=9,"09",AH85=10,"10",AH85=11,"11",AH85=12,"12")</f>
        <v>#NAME?</v>
      </c>
      <c r="AJ85" s="147" t="e">
        <f t="shared" ca="1" si="3"/>
        <v>#NAME?</v>
      </c>
      <c r="AK85" s="148"/>
    </row>
    <row r="86" spans="1:37" ht="12.75">
      <c r="A86" s="156"/>
      <c r="B86" s="156" t="s">
        <v>3443</v>
      </c>
      <c r="C86" s="156"/>
      <c r="D86" s="156" t="s">
        <v>9</v>
      </c>
      <c r="E86" s="156"/>
      <c r="F86" s="156" t="s">
        <v>3696</v>
      </c>
      <c r="G86" s="156"/>
      <c r="H86" s="156" t="s">
        <v>3445</v>
      </c>
      <c r="I86" s="158">
        <v>88000863</v>
      </c>
      <c r="J86" s="156" t="s">
        <v>3697</v>
      </c>
      <c r="K86" s="156"/>
      <c r="L86" s="159">
        <v>44693</v>
      </c>
      <c r="M86" s="156" t="s">
        <v>20</v>
      </c>
      <c r="N86" s="182" t="str">
        <f>VLOOKUP(I86,Inventory!C:J,3,FALSE)</f>
        <v>https://fjong.com/admin/pages/edit-outfit/outfit.4c9864b84197439ab388910160076c5d</v>
      </c>
      <c r="O86" s="161" t="str">
        <f>VLOOKUP(I86,Inventory!C:J,5,FALSE)</f>
        <v>byTiMo</v>
      </c>
      <c r="P86" s="161" t="str">
        <f>VLOOKUP(I86,Inventory!C:J,4,FALSE)</f>
        <v>M Lilac Bouquet Chiffon Gown</v>
      </c>
      <c r="Q86" s="156" t="s">
        <v>3468</v>
      </c>
      <c r="R86" s="156"/>
      <c r="S86" s="158"/>
      <c r="T86" s="156"/>
      <c r="U86" s="156"/>
      <c r="V86" s="161" t="str">
        <f>VLOOKUP(I86,Inventory!C:R,6,FALSE)</f>
        <v>FJONG</v>
      </c>
      <c r="W86" s="161">
        <f>VLOOKUP(I86,Inventory!C:R,13,FALSE)</f>
        <v>3200</v>
      </c>
      <c r="X86" s="161">
        <f>VLOOKUP(I86,Inventory!C:R,14,FALSE)</f>
        <v>799</v>
      </c>
      <c r="Y86" s="156"/>
      <c r="Z86" s="156"/>
      <c r="AA86" s="156">
        <v>0</v>
      </c>
      <c r="AB86" s="161">
        <f t="shared" si="15"/>
        <v>799</v>
      </c>
      <c r="AC86" s="163">
        <f>VLOOKUP(V86,'Partner info'!A$2:K$502,6,FALSE)</f>
        <v>0</v>
      </c>
      <c r="AD86" s="161">
        <f t="shared" ref="AD86:AD138" si="19">AB86*AC86</f>
        <v>0</v>
      </c>
      <c r="AE86" s="161">
        <f t="shared" si="17"/>
        <v>799</v>
      </c>
      <c r="AF86" s="161">
        <f t="shared" si="5"/>
        <v>5</v>
      </c>
      <c r="AG86" s="144">
        <v>2022</v>
      </c>
      <c r="AH86" s="145">
        <v>5</v>
      </c>
      <c r="AI86" s="146" t="e">
        <f t="array" aca="1" ref="AI86" ca="1">_xludf.IFS(AH86=1,"01",AH86=2,"02",AH86=3,"03",AH86=4,"04",AH86=5,"05",AH86=6,"06",AH86=7,"07",AH86=8,"08",AH86=9,"09",AH86=10,"10",AH86=11,"11",AH86=12,"12")</f>
        <v>#NAME?</v>
      </c>
      <c r="AJ86" s="147" t="e">
        <f t="shared" ca="1" si="3"/>
        <v>#NAME?</v>
      </c>
      <c r="AK86" s="148" t="str">
        <f t="shared" ref="AK86:AK138" si="20">TEXT(L86,"YYYY-MM")</f>
        <v>YYYY-05</v>
      </c>
    </row>
    <row r="87" spans="1:37" ht="12.75">
      <c r="A87" s="156"/>
      <c r="B87" s="156" t="s">
        <v>3443</v>
      </c>
      <c r="C87" s="156"/>
      <c r="D87" s="156" t="s">
        <v>9</v>
      </c>
      <c r="E87" s="156"/>
      <c r="F87" s="156" t="s">
        <v>3696</v>
      </c>
      <c r="G87" s="156"/>
      <c r="H87" s="156" t="s">
        <v>3445</v>
      </c>
      <c r="I87" s="158" t="s">
        <v>1926</v>
      </c>
      <c r="J87" s="156" t="s">
        <v>3697</v>
      </c>
      <c r="K87" s="156"/>
      <c r="L87" s="159">
        <v>44693</v>
      </c>
      <c r="M87" s="156"/>
      <c r="N87" s="182" t="str">
        <f>VLOOKUP(I87,Inventory!C:J,3,FALSE)</f>
        <v>https://fjong.com/admin/pages/edit-outfit/outfit.63ded062f336407789b1f0027fdc29ef</v>
      </c>
      <c r="O87" s="161" t="str">
        <f>VLOOKUP(I87,Inventory!C:J,5,FALSE)</f>
        <v>By Malene Birger</v>
      </c>
      <c r="P87" s="161" t="str">
        <f>VLOOKUP(I87,Inventory!C:J,4,FALSE)</f>
        <v>XS1 Blue Floral Shirt</v>
      </c>
      <c r="Q87" s="156" t="s">
        <v>3477</v>
      </c>
      <c r="R87" s="156"/>
      <c r="S87" s="158"/>
      <c r="T87" s="156"/>
      <c r="U87" s="156"/>
      <c r="V87" s="161" t="str">
        <f>VLOOKUP(I87,Inventory!C:R,6,FALSE)</f>
        <v>Høyer</v>
      </c>
      <c r="W87" s="161">
        <f>VLOOKUP(I87,Inventory!C:R,13,FALSE)</f>
        <v>1300</v>
      </c>
      <c r="X87" s="161">
        <f>VLOOKUP(I87,Inventory!C:R,14,FALSE)</f>
        <v>499</v>
      </c>
      <c r="Y87" s="156"/>
      <c r="Z87" s="156"/>
      <c r="AA87" s="156">
        <v>0</v>
      </c>
      <c r="AB87" s="161">
        <f t="shared" si="15"/>
        <v>499</v>
      </c>
      <c r="AC87" s="163">
        <f>VLOOKUP(V87,'Partner info'!A$2:K$502,6,FALSE)</f>
        <v>0.8</v>
      </c>
      <c r="AD87" s="161">
        <f t="shared" si="19"/>
        <v>399.20000000000005</v>
      </c>
      <c r="AE87" s="161">
        <f t="shared" si="17"/>
        <v>99.799999999999955</v>
      </c>
      <c r="AF87" s="161">
        <f t="shared" si="5"/>
        <v>5</v>
      </c>
      <c r="AG87" s="144">
        <v>2022</v>
      </c>
      <c r="AH87" s="145">
        <v>5</v>
      </c>
      <c r="AI87" s="146" t="e">
        <f t="array" aca="1" ref="AI87" ca="1">_xludf.IFS(AH87=1,"01",AH87=2,"02",AH87=3,"03",AH87=4,"04",AH87=5,"05",AH87=6,"06",AH87=7,"07",AH87=8,"08",AH87=9,"09",AH87=10,"10",AH87=11,"11",AH87=12,"12")</f>
        <v>#NAME?</v>
      </c>
      <c r="AJ87" s="147" t="e">
        <f t="shared" ca="1" si="3"/>
        <v>#NAME?</v>
      </c>
      <c r="AK87" s="148" t="str">
        <f t="shared" si="20"/>
        <v>YYYY-05</v>
      </c>
    </row>
    <row r="88" spans="1:37" ht="12.75">
      <c r="A88" s="156"/>
      <c r="B88" s="156" t="s">
        <v>3443</v>
      </c>
      <c r="C88" s="156"/>
      <c r="D88" s="156" t="s">
        <v>9</v>
      </c>
      <c r="E88" s="156"/>
      <c r="F88" s="156" t="s">
        <v>3696</v>
      </c>
      <c r="G88" s="156"/>
      <c r="H88" s="156" t="s">
        <v>3445</v>
      </c>
      <c r="I88" s="158">
        <v>88100291</v>
      </c>
      <c r="J88" s="156" t="s">
        <v>3697</v>
      </c>
      <c r="K88" s="156"/>
      <c r="L88" s="159">
        <v>44693</v>
      </c>
      <c r="M88" s="156"/>
      <c r="N88" s="182" t="str">
        <f>VLOOKUP(I88,Inventory!C:J,3,FALSE)</f>
        <v>https://fjong.com/admin/pages/edit-outfit/outfit.16e87e3968054dc8824ba7ff56aed7f4</v>
      </c>
      <c r="O88" s="161" t="str">
        <f>VLOOKUP(I88,Inventory!C:J,5,FALSE)</f>
        <v>byTiMo</v>
      </c>
      <c r="P88" s="161" t="str">
        <f>VLOOKUP(I88,Inventory!C:J,4,FALSE)</f>
        <v>M Red Flowers Summer Rouching Gown</v>
      </c>
      <c r="Q88" s="156" t="s">
        <v>3468</v>
      </c>
      <c r="R88" s="156"/>
      <c r="S88" s="158"/>
      <c r="T88" s="156"/>
      <c r="U88" s="156"/>
      <c r="V88" s="161" t="str">
        <f>VLOOKUP(I88,Inventory!C:R,6,FALSE)</f>
        <v>FJONG</v>
      </c>
      <c r="W88" s="161">
        <f>VLOOKUP(I88,Inventory!C:R,13,FALSE)</f>
        <v>750</v>
      </c>
      <c r="X88" s="161">
        <f>VLOOKUP(I88,Inventory!C:R,14,FALSE)</f>
        <v>250</v>
      </c>
      <c r="Y88" s="156"/>
      <c r="Z88" s="156"/>
      <c r="AA88" s="156">
        <v>0</v>
      </c>
      <c r="AB88" s="161">
        <f t="shared" si="15"/>
        <v>250</v>
      </c>
      <c r="AC88" s="163">
        <f>VLOOKUP(V88,'Partner info'!A$2:K$502,6,FALSE)</f>
        <v>0</v>
      </c>
      <c r="AD88" s="161">
        <f t="shared" si="19"/>
        <v>0</v>
      </c>
      <c r="AE88" s="161">
        <f t="shared" si="17"/>
        <v>250</v>
      </c>
      <c r="AF88" s="161">
        <f t="shared" si="5"/>
        <v>5</v>
      </c>
      <c r="AG88" s="144">
        <v>2022</v>
      </c>
      <c r="AH88" s="145">
        <v>5</v>
      </c>
      <c r="AI88" s="146" t="e">
        <f t="array" aca="1" ref="AI88" ca="1">_xludf.IFS(AH88=1,"01",AH88=2,"02",AH88=3,"03",AH88=4,"04",AH88=5,"05",AH88=6,"06",AH88=7,"07",AH88=8,"08",AH88=9,"09",AH88=10,"10",AH88=11,"11",AH88=12,"12")</f>
        <v>#NAME?</v>
      </c>
      <c r="AJ88" s="147" t="e">
        <f t="shared" ca="1" si="3"/>
        <v>#NAME?</v>
      </c>
      <c r="AK88" s="148" t="str">
        <f t="shared" si="20"/>
        <v>YYYY-05</v>
      </c>
    </row>
    <row r="89" spans="1:37" ht="12.75">
      <c r="B89" s="12" t="s">
        <v>3443</v>
      </c>
      <c r="D89" s="12" t="s">
        <v>9</v>
      </c>
      <c r="E89" s="12"/>
      <c r="F89" s="12" t="s">
        <v>3696</v>
      </c>
      <c r="G89" s="12"/>
      <c r="H89" s="12" t="s">
        <v>3445</v>
      </c>
      <c r="I89" s="9">
        <v>88002001</v>
      </c>
      <c r="J89" s="12" t="s">
        <v>3697</v>
      </c>
      <c r="L89" s="149">
        <v>44693</v>
      </c>
      <c r="N89" s="198" t="str">
        <f>VLOOKUP(I89,Inventory!C:J,3,FALSE)</f>
        <v>https://fjong.com/admin/pages/edit-outfit/outfit.7f256b54c8ab4dbda7cb6cbc915c4ed7</v>
      </c>
      <c r="O89" s="151" t="str">
        <f>VLOOKUP(I89,Inventory!C:J,5,FALSE)</f>
        <v>Faithful the brand</v>
      </c>
      <c r="P89" s="151" t="str">
        <f>VLOOKUP(I89,Inventory!C:J,4,FALSE)</f>
        <v>M Emilia Midi Dress Myrtille Floral</v>
      </c>
      <c r="Q89" s="12" t="s">
        <v>3468</v>
      </c>
      <c r="S89" s="9"/>
      <c r="V89" s="151" t="str">
        <f>VLOOKUP(I89,Inventory!C:R,6,FALSE)</f>
        <v>FJONG</v>
      </c>
      <c r="W89" s="151">
        <f>VLOOKUP(I89,Inventory!C:R,13,FALSE)</f>
        <v>1100</v>
      </c>
      <c r="X89" s="151">
        <f>VLOOKUP(I89,Inventory!C:R,14,FALSE)</f>
        <v>450</v>
      </c>
      <c r="AA89" s="12">
        <v>0</v>
      </c>
      <c r="AB89" s="151">
        <f t="shared" si="15"/>
        <v>450</v>
      </c>
      <c r="AC89" s="153">
        <f>VLOOKUP(V89,'Partner info'!A$2:K$502,6,FALSE)</f>
        <v>0</v>
      </c>
      <c r="AD89" s="151">
        <f t="shared" si="19"/>
        <v>0</v>
      </c>
      <c r="AE89" s="151">
        <f t="shared" si="17"/>
        <v>450</v>
      </c>
      <c r="AF89" s="151">
        <f t="shared" si="5"/>
        <v>5</v>
      </c>
      <c r="AG89" s="144">
        <v>2022</v>
      </c>
      <c r="AH89" s="145">
        <v>5</v>
      </c>
      <c r="AI89" s="146" t="e">
        <f t="array" aca="1" ref="AI89" ca="1">_xludf.IFS(AH89=1,"01",AH89=2,"02",AH89=3,"03",AH89=4,"04",AH89=5,"05",AH89=6,"06",AH89=7,"07",AH89=8,"08",AH89=9,"09",AH89=10,"10",AH89=11,"11",AH89=12,"12")</f>
        <v>#NAME?</v>
      </c>
      <c r="AJ89" s="147" t="e">
        <f t="shared" ca="1" si="3"/>
        <v>#NAME?</v>
      </c>
      <c r="AK89" s="148" t="str">
        <f t="shared" si="20"/>
        <v>YYYY-05</v>
      </c>
    </row>
    <row r="90" spans="1:37" ht="12.75">
      <c r="A90" s="156"/>
      <c r="B90" s="156" t="s">
        <v>3443</v>
      </c>
      <c r="C90" s="156"/>
      <c r="D90" s="156" t="s">
        <v>9</v>
      </c>
      <c r="E90" s="156"/>
      <c r="F90" s="156" t="s">
        <v>3696</v>
      </c>
      <c r="G90" s="156"/>
      <c r="H90" s="156" t="s">
        <v>3445</v>
      </c>
      <c r="I90" s="158" t="s">
        <v>1929</v>
      </c>
      <c r="J90" s="156" t="s">
        <v>3697</v>
      </c>
      <c r="K90" s="156"/>
      <c r="L90" s="159">
        <v>44693</v>
      </c>
      <c r="M90" s="156"/>
      <c r="N90" s="182" t="str">
        <f>VLOOKUP(I90,Inventory!C:J,3,FALSE)</f>
        <v>https://fjong.com/admin/pages/edit-outfit/outfit.1bee365da3a84e53aecc44958f9c7bf8</v>
      </c>
      <c r="O90" s="161" t="str">
        <f>VLOOKUP(I90,Inventory!C:J,5,FALSE)</f>
        <v>By Malene Birger</v>
      </c>
      <c r="P90" s="161" t="str">
        <f>VLOOKUP(I90,Inventory!C:J,4,FALSE)</f>
        <v>XS 2 Blue Floral Shirt</v>
      </c>
      <c r="Q90" s="156" t="s">
        <v>3477</v>
      </c>
      <c r="R90" s="156"/>
      <c r="S90" s="158"/>
      <c r="T90" s="156"/>
      <c r="U90" s="156"/>
      <c r="V90" s="161" t="str">
        <f>VLOOKUP(I90,Inventory!C:R,6,FALSE)</f>
        <v>Høyer</v>
      </c>
      <c r="W90" s="161">
        <f>VLOOKUP(I90,Inventory!C:R,13,FALSE)</f>
        <v>4000</v>
      </c>
      <c r="X90" s="161">
        <f>VLOOKUP(I90,Inventory!C:R,14,FALSE)</f>
        <v>1200</v>
      </c>
      <c r="Y90" s="156"/>
      <c r="Z90" s="156"/>
      <c r="AA90" s="156">
        <v>0</v>
      </c>
      <c r="AB90" s="161">
        <f t="shared" si="15"/>
        <v>1200</v>
      </c>
      <c r="AC90" s="163">
        <f>VLOOKUP(V90,'Partner info'!A$2:K$502,6,FALSE)</f>
        <v>0.8</v>
      </c>
      <c r="AD90" s="161">
        <f t="shared" si="19"/>
        <v>960</v>
      </c>
      <c r="AE90" s="161">
        <f t="shared" si="17"/>
        <v>240</v>
      </c>
      <c r="AF90" s="161">
        <f t="shared" si="5"/>
        <v>5</v>
      </c>
      <c r="AG90" s="144">
        <v>2022</v>
      </c>
      <c r="AH90" s="145">
        <v>5</v>
      </c>
      <c r="AI90" s="146" t="e">
        <f t="array" aca="1" ref="AI90" ca="1">_xludf.IFS(AH90=1,"01",AH90=2,"02",AH90=3,"03",AH90=4,"04",AH90=5,"05",AH90=6,"06",AH90=7,"07",AH90=8,"08",AH90=9,"09",AH90=10,"10",AH90=11,"11",AH90=12,"12")</f>
        <v>#NAME?</v>
      </c>
      <c r="AJ90" s="147" t="e">
        <f t="shared" ca="1" si="3"/>
        <v>#NAME?</v>
      </c>
      <c r="AK90" s="148" t="str">
        <f t="shared" si="20"/>
        <v>YYYY-05</v>
      </c>
    </row>
    <row r="91" spans="1:37" ht="12.75">
      <c r="B91" s="12" t="s">
        <v>3443</v>
      </c>
      <c r="D91" s="12" t="s">
        <v>9</v>
      </c>
      <c r="E91" s="12"/>
      <c r="F91" s="12" t="s">
        <v>3696</v>
      </c>
      <c r="G91" s="12"/>
      <c r="H91" s="12" t="s">
        <v>3445</v>
      </c>
      <c r="I91" s="9">
        <v>10689082</v>
      </c>
      <c r="J91" s="12" t="s">
        <v>3697</v>
      </c>
      <c r="L91" s="149">
        <v>44693</v>
      </c>
      <c r="N91" s="198" t="str">
        <f>VLOOKUP(I91,Inventory!C:J,3,FALSE)</f>
        <v>https://fjong.com/admin/pages/edit-outfit/outfit.aec255abd8714065996db11cc150f061</v>
      </c>
      <c r="O91" s="151" t="str">
        <f>VLOOKUP(I91,Inventory!C:J,5,FALSE)</f>
        <v>By Malene Birger</v>
      </c>
      <c r="P91" s="151" t="str">
        <f>VLOOKUP(I91,Inventory!C:J,4,FALSE)</f>
        <v>S Tiffany Night Sky Blazer</v>
      </c>
      <c r="Q91" s="12" t="s">
        <v>3453</v>
      </c>
      <c r="S91" s="9"/>
      <c r="V91" s="151" t="str">
        <f>VLOOKUP(I91,Inventory!C:R,6,FALSE)</f>
        <v>FJONG</v>
      </c>
      <c r="W91" s="151">
        <f>VLOOKUP(I91,Inventory!C:R,13,FALSE)</f>
        <v>600</v>
      </c>
      <c r="X91" s="151">
        <f>VLOOKUP(I91,Inventory!C:R,14,FALSE)</f>
        <v>349</v>
      </c>
      <c r="AA91" s="12">
        <v>0</v>
      </c>
      <c r="AB91" s="151">
        <f t="shared" si="15"/>
        <v>349</v>
      </c>
      <c r="AC91" s="153">
        <f>VLOOKUP(V91,'Partner info'!A$2:K$502,6,FALSE)</f>
        <v>0</v>
      </c>
      <c r="AD91" s="151">
        <f t="shared" si="19"/>
        <v>0</v>
      </c>
      <c r="AE91" s="151">
        <f t="shared" si="17"/>
        <v>349</v>
      </c>
      <c r="AF91" s="151">
        <f t="shared" si="5"/>
        <v>5</v>
      </c>
      <c r="AG91" s="144">
        <v>2022</v>
      </c>
      <c r="AH91" s="145">
        <v>5</v>
      </c>
      <c r="AI91" s="146" t="e">
        <f t="array" aca="1" ref="AI91" ca="1">_xludf.IFS(AH91=1,"01",AH91=2,"02",AH91=3,"03",AH91=4,"04",AH91=5,"05",AH91=6,"06",AH91=7,"07",AH91=8,"08",AH91=9,"09",AH91=10,"10",AH91=11,"11",AH91=12,"12")</f>
        <v>#NAME?</v>
      </c>
      <c r="AJ91" s="147" t="e">
        <f t="shared" ca="1" si="3"/>
        <v>#NAME?</v>
      </c>
      <c r="AK91" s="148" t="str">
        <f t="shared" si="20"/>
        <v>YYYY-05</v>
      </c>
    </row>
    <row r="92" spans="1:37" ht="12.75">
      <c r="B92" s="12" t="s">
        <v>3443</v>
      </c>
      <c r="D92" s="12" t="s">
        <v>9</v>
      </c>
      <c r="E92" s="12"/>
      <c r="F92" s="12" t="s">
        <v>3696</v>
      </c>
      <c r="G92" s="12"/>
      <c r="H92" s="12" t="s">
        <v>3445</v>
      </c>
      <c r="I92" s="9" t="s">
        <v>2046</v>
      </c>
      <c r="J92" s="12" t="s">
        <v>3697</v>
      </c>
      <c r="L92" s="149">
        <v>44693</v>
      </c>
      <c r="N92" s="198" t="str">
        <f>VLOOKUP(I92,Inventory!C:J,3,FALSE)</f>
        <v>https://fjong.com/admin/pages/edit-outfit/outfit.0135e308c548441da2f132684fda6ec0</v>
      </c>
      <c r="O92" s="151" t="str">
        <f>VLOOKUP(I92,Inventory!C:J,5,FALSE)</f>
        <v>MAUD</v>
      </c>
      <c r="P92" s="151" t="str">
        <f>VLOOKUP(I92,Inventory!C:J,4,FALSE)</f>
        <v>S1 Pleated Arm Top Aspen Gold</v>
      </c>
      <c r="Q92" s="12" t="s">
        <v>3453</v>
      </c>
      <c r="S92" s="9"/>
      <c r="V92" s="151" t="str">
        <f>VLOOKUP(I92,Inventory!C:R,6,FALSE)</f>
        <v>Høyer</v>
      </c>
      <c r="W92" s="151">
        <f>VLOOKUP(I92,Inventory!C:R,13,FALSE)</f>
        <v>500</v>
      </c>
      <c r="X92" s="151">
        <f>VLOOKUP(I92,Inventory!C:R,14,FALSE)</f>
        <v>250</v>
      </c>
      <c r="AA92" s="12">
        <v>0</v>
      </c>
      <c r="AB92" s="151">
        <f t="shared" si="15"/>
        <v>250</v>
      </c>
      <c r="AC92" s="153">
        <f>VLOOKUP(V92,'Partner info'!A$2:K$502,6,FALSE)</f>
        <v>0.8</v>
      </c>
      <c r="AD92" s="151">
        <f t="shared" si="19"/>
        <v>200</v>
      </c>
      <c r="AE92" s="151">
        <f t="shared" si="17"/>
        <v>50</v>
      </c>
      <c r="AF92" s="151">
        <f t="shared" si="5"/>
        <v>5</v>
      </c>
      <c r="AG92" s="144">
        <v>2022</v>
      </c>
      <c r="AH92" s="145">
        <v>5</v>
      </c>
      <c r="AI92" s="146" t="e">
        <f t="array" aca="1" ref="AI92" ca="1">_xludf.IFS(AH92=1,"01",AH92=2,"02",AH92=3,"03",AH92=4,"04",AH92=5,"05",AH92=6,"06",AH92=7,"07",AH92=8,"08",AH92=9,"09",AH92=10,"10",AH92=11,"11",AH92=12,"12")</f>
        <v>#NAME?</v>
      </c>
      <c r="AJ92" s="147" t="e">
        <f t="shared" ca="1" si="3"/>
        <v>#NAME?</v>
      </c>
      <c r="AK92" s="148" t="str">
        <f t="shared" si="20"/>
        <v>YYYY-05</v>
      </c>
    </row>
    <row r="93" spans="1:37" ht="12.75">
      <c r="A93" s="156"/>
      <c r="B93" s="156" t="s">
        <v>3443</v>
      </c>
      <c r="C93" s="156"/>
      <c r="D93" s="156" t="s">
        <v>9</v>
      </c>
      <c r="E93" s="156"/>
      <c r="F93" s="156" t="s">
        <v>3696</v>
      </c>
      <c r="G93" s="156"/>
      <c r="H93" s="156" t="s">
        <v>3445</v>
      </c>
      <c r="I93" s="158">
        <v>89001678</v>
      </c>
      <c r="J93" s="156" t="s">
        <v>3697</v>
      </c>
      <c r="K93" s="156"/>
      <c r="L93" s="159">
        <v>44693</v>
      </c>
      <c r="M93" s="156"/>
      <c r="N93" s="182" t="str">
        <f>VLOOKUP(I93,Inventory!C:J,3,FALSE)</f>
        <v>https://fjong.com/admin/pages/edit-outfit/outfit.d5dec0c3b00d49d991202de754c91ab7</v>
      </c>
      <c r="O93" s="161" t="str">
        <f>VLOOKUP(I93,Inventory!C:J,5,FALSE)</f>
        <v>Line of Oslo</v>
      </c>
      <c r="P93" s="161" t="str">
        <f>VLOOKUP(I93,Inventory!C:J,4,FALSE)</f>
        <v>Zanny Pink Flower Dress</v>
      </c>
      <c r="Q93" s="156" t="s">
        <v>3468</v>
      </c>
      <c r="R93" s="156"/>
      <c r="S93" s="158"/>
      <c r="T93" s="156"/>
      <c r="U93" s="156"/>
      <c r="V93" s="161" t="str">
        <f>VLOOKUP(I93,Inventory!C:R,6,FALSE)</f>
        <v>FJONG</v>
      </c>
      <c r="W93" s="161" t="str">
        <f>VLOOKUP(I93,Inventory!C:R,13,FALSE)</f>
        <v>2300</v>
      </c>
      <c r="X93" s="161">
        <f>VLOOKUP(I93,Inventory!C:R,14,FALSE)</f>
        <v>690</v>
      </c>
      <c r="Y93" s="156"/>
      <c r="Z93" s="156"/>
      <c r="AA93" s="156">
        <v>0</v>
      </c>
      <c r="AB93" s="161">
        <f t="shared" si="15"/>
        <v>690</v>
      </c>
      <c r="AC93" s="163">
        <f>VLOOKUP(V93,'Partner info'!A$2:K$502,6,FALSE)</f>
        <v>0</v>
      </c>
      <c r="AD93" s="161">
        <f t="shared" si="19"/>
        <v>0</v>
      </c>
      <c r="AE93" s="161">
        <f t="shared" si="17"/>
        <v>690</v>
      </c>
      <c r="AF93" s="161">
        <f t="shared" si="5"/>
        <v>5</v>
      </c>
      <c r="AG93" s="144">
        <v>2022</v>
      </c>
      <c r="AH93" s="145">
        <v>5</v>
      </c>
      <c r="AI93" s="146" t="e">
        <f t="array" aca="1" ref="AI93" ca="1">_xludf.IFS(AH93=1,"01",AH93=2,"02",AH93=3,"03",AH93=4,"04",AH93=5,"05",AH93=6,"06",AH93=7,"07",AH93=8,"08",AH93=9,"09",AH93=10,"10",AH93=11,"11",AH93=12,"12")</f>
        <v>#NAME?</v>
      </c>
      <c r="AJ93" s="147" t="e">
        <f t="shared" ca="1" si="3"/>
        <v>#NAME?</v>
      </c>
      <c r="AK93" s="148" t="str">
        <f t="shared" si="20"/>
        <v>YYYY-05</v>
      </c>
    </row>
    <row r="94" spans="1:37" ht="12.75">
      <c r="B94" s="12" t="s">
        <v>3443</v>
      </c>
      <c r="D94" s="12" t="s">
        <v>9</v>
      </c>
      <c r="E94" s="12"/>
      <c r="F94" s="12" t="s">
        <v>3696</v>
      </c>
      <c r="G94" s="12"/>
      <c r="H94" s="12" t="s">
        <v>3445</v>
      </c>
      <c r="I94" s="9">
        <v>88001949</v>
      </c>
      <c r="J94" s="12" t="s">
        <v>3697</v>
      </c>
      <c r="L94" s="149">
        <v>44693</v>
      </c>
      <c r="N94" s="198" t="str">
        <f>VLOOKUP(I94,Inventory!C:J,3,FALSE)</f>
        <v>https://fjong.com/admin/pages/edit-outfit/outfit.47875ce75a2846c29607b0c39bf03327</v>
      </c>
      <c r="O94" s="151" t="str">
        <f>VLOOKUP(I94,Inventory!C:J,5,FALSE)</f>
        <v>byTimo</v>
      </c>
      <c r="P94" s="151" t="str">
        <f>VLOOKUP(I94,Inventory!C:J,4,FALSE)</f>
        <v>S Semi Couture Smocking Winter Garden Dress</v>
      </c>
      <c r="Q94" s="12" t="s">
        <v>3453</v>
      </c>
      <c r="S94" s="9"/>
      <c r="V94" s="151" t="str">
        <f>VLOOKUP(I94,Inventory!C:R,6,FALSE)</f>
        <v>FJONG</v>
      </c>
      <c r="W94" s="151">
        <f>VLOOKUP(I94,Inventory!C:R,13,FALSE)</f>
        <v>1200</v>
      </c>
      <c r="X94" s="151">
        <f>VLOOKUP(I94,Inventory!C:R,14,FALSE)</f>
        <v>349</v>
      </c>
      <c r="AA94" s="12">
        <v>0</v>
      </c>
      <c r="AB94" s="151">
        <f t="shared" si="15"/>
        <v>349</v>
      </c>
      <c r="AC94" s="153">
        <f>VLOOKUP(V94,'Partner info'!A$2:K$502,6,FALSE)</f>
        <v>0</v>
      </c>
      <c r="AD94" s="151">
        <f t="shared" si="19"/>
        <v>0</v>
      </c>
      <c r="AE94" s="151">
        <f t="shared" si="17"/>
        <v>349</v>
      </c>
      <c r="AF94" s="151">
        <f t="shared" si="5"/>
        <v>5</v>
      </c>
      <c r="AG94" s="144">
        <v>2022</v>
      </c>
      <c r="AH94" s="145">
        <v>5</v>
      </c>
      <c r="AI94" s="146" t="e">
        <f t="array" aca="1" ref="AI94" ca="1">_xludf.IFS(AH94=1,"01",AH94=2,"02",AH94=3,"03",AH94=4,"04",AH94=5,"05",AH94=6,"06",AH94=7,"07",AH94=8,"08",AH94=9,"09",AH94=10,"10",AH94=11,"11",AH94=12,"12")</f>
        <v>#NAME?</v>
      </c>
      <c r="AJ94" s="147" t="e">
        <f t="shared" ca="1" si="3"/>
        <v>#NAME?</v>
      </c>
      <c r="AK94" s="148" t="str">
        <f t="shared" si="20"/>
        <v>YYYY-05</v>
      </c>
    </row>
    <row r="95" spans="1:37" ht="12.75">
      <c r="B95" s="12" t="s">
        <v>3443</v>
      </c>
      <c r="D95" s="12" t="s">
        <v>9</v>
      </c>
      <c r="E95" s="12"/>
      <c r="F95" s="12" t="s">
        <v>3696</v>
      </c>
      <c r="G95" s="12"/>
      <c r="H95" s="12" t="s">
        <v>3445</v>
      </c>
      <c r="I95" s="9">
        <v>88000552</v>
      </c>
      <c r="J95" s="12" t="s">
        <v>3697</v>
      </c>
      <c r="L95" s="149">
        <v>44693</v>
      </c>
      <c r="N95" s="198" t="str">
        <f>VLOOKUP(I95,Inventory!C:J,3,FALSE)</f>
        <v>https://fjong.com/admin/pages/edit-outfit/outfit.bb7d7b6520799e66</v>
      </c>
      <c r="O95" s="151" t="str">
        <f>VLOOKUP(I95,Inventory!C:J,5,FALSE)</f>
        <v>Samsøe Samsøe</v>
      </c>
      <c r="P95" s="151" t="str">
        <f>VLOOKUP(I95,Inventory!C:J,4,FALSE)</f>
        <v>M Lopez Dress</v>
      </c>
      <c r="Q95" s="12" t="s">
        <v>3468</v>
      </c>
      <c r="S95" s="9"/>
      <c r="V95" s="151" t="str">
        <f>VLOOKUP(I95,Inventory!C:R,6,FALSE)</f>
        <v>FJONG</v>
      </c>
      <c r="W95" s="151">
        <f>VLOOKUP(I95,Inventory!C:R,13,FALSE)</f>
        <v>1500</v>
      </c>
      <c r="X95" s="151">
        <f>VLOOKUP(I95,Inventory!C:R,14,FALSE)</f>
        <v>750</v>
      </c>
      <c r="AA95" s="12">
        <v>0</v>
      </c>
      <c r="AB95" s="151">
        <f t="shared" si="15"/>
        <v>750</v>
      </c>
      <c r="AC95" s="153">
        <f>VLOOKUP(V95,'Partner info'!A$2:K$502,6,FALSE)</f>
        <v>0</v>
      </c>
      <c r="AD95" s="151">
        <f t="shared" si="19"/>
        <v>0</v>
      </c>
      <c r="AE95" s="151">
        <f t="shared" si="17"/>
        <v>750</v>
      </c>
      <c r="AF95" s="151">
        <f t="shared" si="5"/>
        <v>5</v>
      </c>
      <c r="AG95" s="144">
        <v>2022</v>
      </c>
      <c r="AH95" s="145">
        <v>5</v>
      </c>
      <c r="AI95" s="146" t="e">
        <f t="array" aca="1" ref="AI95" ca="1">_xludf.IFS(AH95=1,"01",AH95=2,"02",AH95=3,"03",AH95=4,"04",AH95=5,"05",AH95=6,"06",AH95=7,"07",AH95=8,"08",AH95=9,"09",AH95=10,"10",AH95=11,"11",AH95=12,"12")</f>
        <v>#NAME?</v>
      </c>
      <c r="AJ95" s="147" t="e">
        <f t="shared" ca="1" si="3"/>
        <v>#NAME?</v>
      </c>
      <c r="AK95" s="148" t="str">
        <f t="shared" si="20"/>
        <v>YYYY-05</v>
      </c>
    </row>
    <row r="96" spans="1:37" ht="12.75">
      <c r="A96" s="156"/>
      <c r="B96" s="156" t="s">
        <v>3443</v>
      </c>
      <c r="C96" s="156"/>
      <c r="D96" s="156" t="s">
        <v>9</v>
      </c>
      <c r="E96" s="156"/>
      <c r="F96" s="156" t="s">
        <v>3696</v>
      </c>
      <c r="G96" s="156"/>
      <c r="H96" s="156" t="s">
        <v>3445</v>
      </c>
      <c r="I96" s="158">
        <v>89001147</v>
      </c>
      <c r="J96" s="156" t="s">
        <v>3697</v>
      </c>
      <c r="K96" s="156"/>
      <c r="L96" s="159">
        <v>44693</v>
      </c>
      <c r="M96" s="156"/>
      <c r="N96" s="182" t="str">
        <f>VLOOKUP(I96,Inventory!C:J,3,FALSE)</f>
        <v>https://fjong.com/admin/pages/edit-outfit/outfit.3b17efa43ae04df69134f54f492354d2</v>
      </c>
      <c r="O96" s="161" t="str">
        <f>VLOOKUP(I96,Inventory!C:J,5,FALSE)</f>
        <v>Holzweiler</v>
      </c>
      <c r="P96" s="161" t="str">
        <f>VLOOKUP(I96,Inventory!C:J,4,FALSE)</f>
        <v>S Peach Stripe Oya Dress</v>
      </c>
      <c r="Q96" s="156" t="s">
        <v>3453</v>
      </c>
      <c r="R96" s="156"/>
      <c r="S96" s="158"/>
      <c r="T96" s="156"/>
      <c r="U96" s="156"/>
      <c r="V96" s="161" t="str">
        <f>VLOOKUP(I96,Inventory!C:R,6,FALSE)</f>
        <v>Holzweiler</v>
      </c>
      <c r="W96" s="161">
        <f>VLOOKUP(I96,Inventory!C:R,13,FALSE)</f>
        <v>1300</v>
      </c>
      <c r="X96" s="161">
        <f>VLOOKUP(I96,Inventory!C:R,14,FALSE)</f>
        <v>150</v>
      </c>
      <c r="Y96" s="156"/>
      <c r="Z96" s="156"/>
      <c r="AA96" s="156">
        <v>0</v>
      </c>
      <c r="AB96" s="161">
        <f t="shared" si="15"/>
        <v>150</v>
      </c>
      <c r="AC96" s="163">
        <f>VLOOKUP(V96,'Partner info'!A$2:K$502,6,FALSE)</f>
        <v>0.8</v>
      </c>
      <c r="AD96" s="161">
        <f t="shared" si="19"/>
        <v>120</v>
      </c>
      <c r="AE96" s="161">
        <f t="shared" si="17"/>
        <v>30</v>
      </c>
      <c r="AF96" s="161">
        <f t="shared" si="5"/>
        <v>5</v>
      </c>
      <c r="AG96" s="144">
        <v>2022</v>
      </c>
      <c r="AH96" s="145">
        <v>5</v>
      </c>
      <c r="AI96" s="146" t="e">
        <f t="array" aca="1" ref="AI96" ca="1">_xludf.IFS(AH96=1,"01",AH96=2,"02",AH96=3,"03",AH96=4,"04",AH96=5,"05",AH96=6,"06",AH96=7,"07",AH96=8,"08",AH96=9,"09",AH96=10,"10",AH96=11,"11",AH96=12,"12")</f>
        <v>#NAME?</v>
      </c>
      <c r="AJ96" s="147" t="e">
        <f t="shared" ca="1" si="3"/>
        <v>#NAME?</v>
      </c>
      <c r="AK96" s="148" t="str">
        <f t="shared" si="20"/>
        <v>YYYY-05</v>
      </c>
    </row>
    <row r="97" spans="1:37" ht="12.75">
      <c r="B97" s="12" t="s">
        <v>3443</v>
      </c>
      <c r="D97" s="12" t="s">
        <v>9</v>
      </c>
      <c r="E97" s="12"/>
      <c r="F97" s="12" t="s">
        <v>3696</v>
      </c>
      <c r="G97" s="12"/>
      <c r="H97" s="12" t="s">
        <v>3445</v>
      </c>
      <c r="I97" s="9">
        <v>88100038</v>
      </c>
      <c r="J97" s="12" t="s">
        <v>3697</v>
      </c>
      <c r="L97" s="149">
        <v>44693</v>
      </c>
      <c r="N97" s="198" t="str">
        <f>VLOOKUP(I97,Inventory!C:J,3,FALSE)</f>
        <v>https://fjong.com/admin/pages/edit-outfit/outfit.cb626f52e7bc499ca0df86382ce75683</v>
      </c>
      <c r="O97" s="151" t="str">
        <f>VLOOKUP(I97,Inventory!C:J,5,FALSE)</f>
        <v>FWSS</v>
      </c>
      <c r="P97" s="151" t="str">
        <f>VLOOKUP(I97,Inventory!C:J,4,FALSE)</f>
        <v>S Bodil Green Roses Dress</v>
      </c>
      <c r="Q97" s="12" t="s">
        <v>3453</v>
      </c>
      <c r="S97" s="9"/>
      <c r="V97" s="151" t="str">
        <f>VLOOKUP(I97,Inventory!C:R,6,FALSE)</f>
        <v>FJONG</v>
      </c>
      <c r="W97" s="151" t="str">
        <f>VLOOKUP(I97,Inventory!C:R,13,FALSE)</f>
        <v>3500</v>
      </c>
      <c r="X97" s="151">
        <f>VLOOKUP(I97,Inventory!C:R,14,FALSE)</f>
        <v>1050</v>
      </c>
      <c r="AA97" s="12">
        <v>0</v>
      </c>
      <c r="AB97" s="151">
        <f t="shared" si="15"/>
        <v>1050</v>
      </c>
      <c r="AC97" s="153">
        <f>VLOOKUP(V97,'Partner info'!A$2:K$502,6,FALSE)</f>
        <v>0</v>
      </c>
      <c r="AD97" s="151">
        <f t="shared" si="19"/>
        <v>0</v>
      </c>
      <c r="AE97" s="151">
        <f t="shared" si="17"/>
        <v>1050</v>
      </c>
      <c r="AF97" s="151">
        <f t="shared" si="5"/>
        <v>5</v>
      </c>
      <c r="AG97" s="144">
        <v>2022</v>
      </c>
      <c r="AH97" s="145">
        <v>5</v>
      </c>
      <c r="AI97" s="146" t="e">
        <f t="array" aca="1" ref="AI97" ca="1">_xludf.IFS(AH97=1,"01",AH97=2,"02",AH97=3,"03",AH97=4,"04",AH97=5,"05",AH97=6,"06",AH97=7,"07",AH97=8,"08",AH97=9,"09",AH97=10,"10",AH97=11,"11",AH97=12,"12")</f>
        <v>#NAME?</v>
      </c>
      <c r="AJ97" s="147" t="e">
        <f t="shared" ca="1" si="3"/>
        <v>#NAME?</v>
      </c>
      <c r="AK97" s="148" t="str">
        <f t="shared" si="20"/>
        <v>YYYY-05</v>
      </c>
    </row>
    <row r="98" spans="1:37" ht="12.75">
      <c r="B98" s="12" t="s">
        <v>3443</v>
      </c>
      <c r="D98" s="12" t="s">
        <v>9</v>
      </c>
      <c r="E98" s="12"/>
      <c r="F98" s="12" t="s">
        <v>3696</v>
      </c>
      <c r="G98" s="12"/>
      <c r="H98" s="12" t="s">
        <v>3445</v>
      </c>
      <c r="I98" s="9">
        <v>88000883</v>
      </c>
      <c r="J98" s="12" t="s">
        <v>3697</v>
      </c>
      <c r="L98" s="149">
        <v>44693</v>
      </c>
      <c r="N98" s="198" t="str">
        <f>VLOOKUP(I98,Inventory!C:J,3,FALSE)</f>
        <v>https://fjong.com/admin/pages/edit-outfit/outfit.6fd4e1ca2f474faa9366763ac28adb3c</v>
      </c>
      <c r="O98" s="151" t="str">
        <f>VLOOKUP(I98,Inventory!C:J,5,FALSE)</f>
        <v>byTiMo</v>
      </c>
      <c r="P98" s="151" t="str">
        <f>VLOOKUP(I98,Inventory!C:J,4,FALSE)</f>
        <v>S Printed Green Bouquet Jumpsuit</v>
      </c>
      <c r="Q98" s="12" t="s">
        <v>3453</v>
      </c>
      <c r="S98" s="9"/>
      <c r="V98" s="151" t="str">
        <f>VLOOKUP(I98,Inventory!C:R,6,FALSE)</f>
        <v>FJONG</v>
      </c>
      <c r="W98" s="151">
        <f>VLOOKUP(I98,Inventory!C:R,13,FALSE)</f>
        <v>1500</v>
      </c>
      <c r="X98" s="151">
        <f>VLOOKUP(I98,Inventory!C:R,14,FALSE)</f>
        <v>300</v>
      </c>
      <c r="AA98" s="12">
        <v>0</v>
      </c>
      <c r="AB98" s="151">
        <f t="shared" si="15"/>
        <v>300</v>
      </c>
      <c r="AC98" s="153">
        <f>VLOOKUP(V98,'Partner info'!A$2:K$502,6,FALSE)</f>
        <v>0</v>
      </c>
      <c r="AD98" s="151">
        <f t="shared" si="19"/>
        <v>0</v>
      </c>
      <c r="AE98" s="151">
        <f t="shared" si="17"/>
        <v>300</v>
      </c>
      <c r="AF98" s="151">
        <f t="shared" si="5"/>
        <v>5</v>
      </c>
      <c r="AG98" s="144">
        <v>2022</v>
      </c>
      <c r="AH98" s="145">
        <v>5</v>
      </c>
      <c r="AI98" s="146" t="e">
        <f t="array" aca="1" ref="AI98" ca="1">_xludf.IFS(AH98=1,"01",AH98=2,"02",AH98=3,"03",AH98=4,"04",AH98=5,"05",AH98=6,"06",AH98=7,"07",AH98=8,"08",AH98=9,"09",AH98=10,"10",AH98=11,"11",AH98=12,"12")</f>
        <v>#NAME?</v>
      </c>
      <c r="AJ98" s="147" t="e">
        <f t="shared" ca="1" si="3"/>
        <v>#NAME?</v>
      </c>
      <c r="AK98" s="148" t="str">
        <f t="shared" si="20"/>
        <v>YYYY-05</v>
      </c>
    </row>
    <row r="99" spans="1:37" ht="12.75">
      <c r="B99" s="12" t="s">
        <v>3443</v>
      </c>
      <c r="D99" s="12" t="s">
        <v>9</v>
      </c>
      <c r="E99" s="12"/>
      <c r="F99" s="12" t="s">
        <v>3696</v>
      </c>
      <c r="G99" s="12"/>
      <c r="H99" s="12" t="s">
        <v>3445</v>
      </c>
      <c r="I99" s="9">
        <v>88000527</v>
      </c>
      <c r="J99" s="12" t="s">
        <v>3697</v>
      </c>
      <c r="L99" s="149">
        <v>44693</v>
      </c>
      <c r="N99" s="198" t="str">
        <f>VLOOKUP(I99,Inventory!C:J,3,FALSE)</f>
        <v>https://fjong.com/admin/pages/edit-outfit/outfit.92101abfe02e418f8bc033846dc6d1c8</v>
      </c>
      <c r="O99" s="151" t="str">
        <f>VLOOKUP(I99,Inventory!C:J,5,FALSE)</f>
        <v>FWSS</v>
      </c>
      <c r="P99" s="151" t="str">
        <f>VLOOKUP(I99,Inventory!C:J,4,FALSE)</f>
        <v>M Bodil Recycled Anthracite Wild Flowers</v>
      </c>
      <c r="Q99" s="12" t="s">
        <v>3468</v>
      </c>
      <c r="S99" s="9"/>
      <c r="V99" s="151" t="str">
        <f>VLOOKUP(I99,Inventory!C:R,6,FALSE)</f>
        <v>FJONG</v>
      </c>
      <c r="W99" s="151">
        <f>VLOOKUP(I99,Inventory!C:R,13,FALSE)</f>
        <v>1000</v>
      </c>
      <c r="X99" s="151">
        <f>VLOOKUP(I99,Inventory!C:R,14,FALSE)</f>
        <v>549</v>
      </c>
      <c r="AA99" s="12">
        <v>0</v>
      </c>
      <c r="AB99" s="151">
        <f t="shared" si="15"/>
        <v>549</v>
      </c>
      <c r="AC99" s="153">
        <f>VLOOKUP(V99,'Partner info'!A$2:K$502,6,FALSE)</f>
        <v>0</v>
      </c>
      <c r="AD99" s="151">
        <f t="shared" si="19"/>
        <v>0</v>
      </c>
      <c r="AE99" s="151">
        <f t="shared" si="17"/>
        <v>549</v>
      </c>
      <c r="AF99" s="151">
        <f t="shared" si="5"/>
        <v>5</v>
      </c>
      <c r="AG99" s="144">
        <v>2022</v>
      </c>
      <c r="AH99" s="145">
        <v>5</v>
      </c>
      <c r="AI99" s="146" t="e">
        <f t="array" aca="1" ref="AI99" ca="1">_xludf.IFS(AH99=1,"01",AH99=2,"02",AH99=3,"03",AH99=4,"04",AH99=5,"05",AH99=6,"06",AH99=7,"07",AH99=8,"08",AH99=9,"09",AH99=10,"10",AH99=11,"11",AH99=12,"12")</f>
        <v>#NAME?</v>
      </c>
      <c r="AJ99" s="147" t="e">
        <f t="shared" ca="1" si="3"/>
        <v>#NAME?</v>
      </c>
      <c r="AK99" s="148" t="str">
        <f t="shared" si="20"/>
        <v>YYYY-05</v>
      </c>
    </row>
    <row r="100" spans="1:37" ht="12.75">
      <c r="A100" s="156"/>
      <c r="B100" s="156" t="s">
        <v>3443</v>
      </c>
      <c r="C100" s="156"/>
      <c r="D100" s="156" t="s">
        <v>9</v>
      </c>
      <c r="E100" s="156"/>
      <c r="F100" s="156" t="s">
        <v>3696</v>
      </c>
      <c r="G100" s="156"/>
      <c r="H100" s="156" t="s">
        <v>3445</v>
      </c>
      <c r="I100" s="158" t="s">
        <v>2172</v>
      </c>
      <c r="J100" s="156" t="s">
        <v>3697</v>
      </c>
      <c r="K100" s="156"/>
      <c r="L100" s="159">
        <v>44693</v>
      </c>
      <c r="M100" s="156"/>
      <c r="N100" s="161" t="str">
        <f>VLOOKUP(I100,Inventory!C:J,3,FALSE)</f>
        <v>-</v>
      </c>
      <c r="O100" s="161" t="str">
        <f>VLOOKUP(I100,Inventory!C:J,5,FALSE)</f>
        <v>-</v>
      </c>
      <c r="P100" s="161" t="str">
        <f>VLOOKUP(I100,Inventory!C:J,4,FALSE)</f>
        <v>M Vintage Multi-tie Green</v>
      </c>
      <c r="Q100" s="156" t="s">
        <v>3468</v>
      </c>
      <c r="R100" s="156"/>
      <c r="S100" s="158"/>
      <c r="T100" s="156"/>
      <c r="U100" s="156"/>
      <c r="V100" s="161" t="str">
        <f>VLOOKUP(I100,Inventory!C:R,6,FALSE)</f>
        <v>FJONG</v>
      </c>
      <c r="W100" s="161">
        <f>VLOOKUP(I100,Inventory!C:R,13,FALSE)</f>
        <v>1000</v>
      </c>
      <c r="X100" s="161">
        <f>VLOOKUP(I100,Inventory!C:R,14,FALSE)</f>
        <v>300</v>
      </c>
      <c r="Y100" s="156"/>
      <c r="Z100" s="156"/>
      <c r="AA100" s="156">
        <v>0</v>
      </c>
      <c r="AB100" s="161">
        <f t="shared" si="15"/>
        <v>300</v>
      </c>
      <c r="AC100" s="163">
        <f>VLOOKUP(V100,'Partner info'!A$2:K$502,6,FALSE)</f>
        <v>0</v>
      </c>
      <c r="AD100" s="161">
        <f t="shared" si="19"/>
        <v>0</v>
      </c>
      <c r="AE100" s="161">
        <f t="shared" si="17"/>
        <v>300</v>
      </c>
      <c r="AF100" s="161">
        <f t="shared" si="5"/>
        <v>5</v>
      </c>
      <c r="AG100" s="144">
        <v>2022</v>
      </c>
      <c r="AH100" s="145">
        <v>5</v>
      </c>
      <c r="AI100" s="146" t="e">
        <f t="array" aca="1" ref="AI100" ca="1">_xludf.IFS(AH100=1,"01",AH100=2,"02",AH100=3,"03",AH100=4,"04",AH100=5,"05",AH100=6,"06",AH100=7,"07",AH100=8,"08",AH100=9,"09",AH100=10,"10",AH100=11,"11",AH100=12,"12")</f>
        <v>#NAME?</v>
      </c>
      <c r="AJ100" s="147" t="e">
        <f t="shared" ca="1" si="3"/>
        <v>#NAME?</v>
      </c>
      <c r="AK100" s="148" t="str">
        <f t="shared" si="20"/>
        <v>YYYY-05</v>
      </c>
    </row>
    <row r="101" spans="1:37" ht="12.75">
      <c r="A101" s="156"/>
      <c r="B101" s="156" t="s">
        <v>3443</v>
      </c>
      <c r="C101" s="156"/>
      <c r="D101" s="156" t="s">
        <v>9</v>
      </c>
      <c r="E101" s="156"/>
      <c r="F101" s="156" t="s">
        <v>3696</v>
      </c>
      <c r="G101" s="156"/>
      <c r="H101" s="156" t="s">
        <v>3445</v>
      </c>
      <c r="I101" s="158">
        <v>88000544</v>
      </c>
      <c r="J101" s="156" t="s">
        <v>3697</v>
      </c>
      <c r="K101" s="156"/>
      <c r="L101" s="159">
        <v>44693</v>
      </c>
      <c r="M101" s="156"/>
      <c r="N101" s="182" t="str">
        <f>VLOOKUP(I101,Inventory!C:J,3,FALSE)</f>
        <v>https://fjong.com/admin/pages/edit-outfit/outfit.095de7562bbf447f8dc83ec1a0e8edb4</v>
      </c>
      <c r="O101" s="161" t="str">
        <f>VLOOKUP(I101,Inventory!C:J,5,FALSE)</f>
        <v>FWSS</v>
      </c>
      <c r="P101" s="161" t="str">
        <f>VLOOKUP(I101,Inventory!C:J,4,FALSE)</f>
        <v>M Bodil Red Roses Dress</v>
      </c>
      <c r="Q101" s="156" t="s">
        <v>3468</v>
      </c>
      <c r="R101" s="156"/>
      <c r="S101" s="158"/>
      <c r="T101" s="156"/>
      <c r="U101" s="156"/>
      <c r="V101" s="161" t="str">
        <f>VLOOKUP(I101,Inventory!C:R,6,FALSE)</f>
        <v>FJONG</v>
      </c>
      <c r="W101" s="161">
        <f>VLOOKUP(I101,Inventory!C:R,13,FALSE)</f>
        <v>4000</v>
      </c>
      <c r="X101" s="161">
        <f>VLOOKUP(I101,Inventory!C:R,14,FALSE)</f>
        <v>800</v>
      </c>
      <c r="Y101" s="156"/>
      <c r="Z101" s="156"/>
      <c r="AA101" s="156">
        <v>0</v>
      </c>
      <c r="AB101" s="161">
        <f t="shared" si="15"/>
        <v>800</v>
      </c>
      <c r="AC101" s="163">
        <f>VLOOKUP(V101,'Partner info'!A$2:K$502,6,FALSE)</f>
        <v>0</v>
      </c>
      <c r="AD101" s="161">
        <f t="shared" si="19"/>
        <v>0</v>
      </c>
      <c r="AE101" s="161">
        <f t="shared" si="17"/>
        <v>800</v>
      </c>
      <c r="AF101" s="161">
        <f t="shared" si="5"/>
        <v>5</v>
      </c>
      <c r="AG101" s="144">
        <v>2022</v>
      </c>
      <c r="AH101" s="145">
        <v>5</v>
      </c>
      <c r="AI101" s="146" t="e">
        <f t="array" aca="1" ref="AI101" ca="1">_xludf.IFS(AH101=1,"01",AH101=2,"02",AH101=3,"03",AH101=4,"04",AH101=5,"05",AH101=6,"06",AH101=7,"07",AH101=8,"08",AH101=9,"09",AH101=10,"10",AH101=11,"11",AH101=12,"12")</f>
        <v>#NAME?</v>
      </c>
      <c r="AJ101" s="147" t="e">
        <f t="shared" ca="1" si="3"/>
        <v>#NAME?</v>
      </c>
      <c r="AK101" s="148" t="str">
        <f t="shared" si="20"/>
        <v>YYYY-05</v>
      </c>
    </row>
    <row r="102" spans="1:37" ht="12.75">
      <c r="B102" s="12" t="s">
        <v>3443</v>
      </c>
      <c r="D102" s="12" t="s">
        <v>9</v>
      </c>
      <c r="E102" s="12"/>
      <c r="F102" s="12" t="s">
        <v>3696</v>
      </c>
      <c r="G102" s="12"/>
      <c r="H102" s="12" t="s">
        <v>3445</v>
      </c>
      <c r="I102" s="9">
        <v>88001988</v>
      </c>
      <c r="J102" s="12" t="s">
        <v>3697</v>
      </c>
      <c r="L102" s="149">
        <v>44693</v>
      </c>
      <c r="N102" s="198" t="str">
        <f>VLOOKUP(I102,Inventory!C:J,3,FALSE)</f>
        <v>https://fjong.com/admin/pages/edit-outfit/outfit.fa737f8bee584d309426410002edac0e</v>
      </c>
      <c r="O102" s="151" t="str">
        <f>VLOOKUP(I102,Inventory!C:J,5,FALSE)</f>
        <v>MAUD</v>
      </c>
      <c r="P102" s="151" t="str">
        <f>VLOOKUP(I102,Inventory!C:J,4,FALSE)</f>
        <v>XS Grape Leaf Wrap Dress</v>
      </c>
      <c r="Q102" s="12" t="s">
        <v>3477</v>
      </c>
      <c r="S102" s="9"/>
      <c r="V102" s="151" t="str">
        <f>VLOOKUP(I102,Inventory!C:R,6,FALSE)</f>
        <v>FJONG</v>
      </c>
      <c r="W102" s="151">
        <f>VLOOKUP(I102,Inventory!C:R,13,FALSE)</f>
        <v>1500</v>
      </c>
      <c r="X102" s="151">
        <f>VLOOKUP(I102,Inventory!C:R,14,FALSE)</f>
        <v>500</v>
      </c>
      <c r="AA102" s="12">
        <v>0</v>
      </c>
      <c r="AB102" s="151">
        <f t="shared" si="15"/>
        <v>500</v>
      </c>
      <c r="AC102" s="153">
        <f>VLOOKUP(V102,'Partner info'!A$2:K$502,6,FALSE)</f>
        <v>0</v>
      </c>
      <c r="AD102" s="151">
        <f t="shared" si="19"/>
        <v>0</v>
      </c>
      <c r="AE102" s="151">
        <f t="shared" si="17"/>
        <v>500</v>
      </c>
      <c r="AF102" s="151">
        <f t="shared" si="5"/>
        <v>5</v>
      </c>
      <c r="AG102" s="144">
        <v>2022</v>
      </c>
      <c r="AH102" s="145">
        <v>5</v>
      </c>
      <c r="AI102" s="146" t="e">
        <f t="array" aca="1" ref="AI102" ca="1">_xludf.IFS(AH102=1,"01",AH102=2,"02",AH102=3,"03",AH102=4,"04",AH102=5,"05",AH102=6,"06",AH102=7,"07",AH102=8,"08",AH102=9,"09",AH102=10,"10",AH102=11,"11",AH102=12,"12")</f>
        <v>#NAME?</v>
      </c>
      <c r="AJ102" s="147" t="e">
        <f t="shared" ca="1" si="3"/>
        <v>#NAME?</v>
      </c>
      <c r="AK102" s="148" t="str">
        <f t="shared" si="20"/>
        <v>YYYY-05</v>
      </c>
    </row>
    <row r="103" spans="1:37" ht="12.75">
      <c r="A103" s="156"/>
      <c r="B103" s="156" t="s">
        <v>3443</v>
      </c>
      <c r="C103" s="156"/>
      <c r="D103" s="156" t="s">
        <v>9</v>
      </c>
      <c r="E103" s="156"/>
      <c r="F103" s="156" t="s">
        <v>3696</v>
      </c>
      <c r="G103" s="156"/>
      <c r="H103" s="156" t="s">
        <v>3445</v>
      </c>
      <c r="I103" s="158" t="s">
        <v>2516</v>
      </c>
      <c r="J103" s="156" t="s">
        <v>3697</v>
      </c>
      <c r="K103" s="156"/>
      <c r="L103" s="159">
        <v>44693</v>
      </c>
      <c r="M103" s="156"/>
      <c r="N103" s="182" t="str">
        <f>VLOOKUP(I103,Inventory!C:J,3,FALSE)</f>
        <v>https://fjong.com/admin/pages/edit-outfit/outfit.956816bd188e438bb8e54216b6a80ec0</v>
      </c>
      <c r="O103" s="161" t="str">
        <f>VLOOKUP(I103,Inventory!C:J,5,FALSE)</f>
        <v>IBEN</v>
      </c>
      <c r="P103" s="161" t="str">
        <f>VLOOKUP(I103,Inventory!C:J,4,FALSE)</f>
        <v>M Mike Skirt Frosted White</v>
      </c>
      <c r="Q103" s="156" t="s">
        <v>3468</v>
      </c>
      <c r="R103" s="156"/>
      <c r="S103" s="158"/>
      <c r="T103" s="156"/>
      <c r="U103" s="156"/>
      <c r="V103" s="161" t="str">
        <f>VLOOKUP(I103,Inventory!C:R,6,FALSE)</f>
        <v>IBEN (Storheil Agency)</v>
      </c>
      <c r="W103" s="161">
        <f>VLOOKUP(I103,Inventory!C:R,13,FALSE)</f>
        <v>2700</v>
      </c>
      <c r="X103" s="161">
        <f>VLOOKUP(I103,Inventory!C:R,14,FALSE)</f>
        <v>1049</v>
      </c>
      <c r="Y103" s="156"/>
      <c r="Z103" s="156"/>
      <c r="AA103" s="156">
        <v>0</v>
      </c>
      <c r="AB103" s="161">
        <f t="shared" si="15"/>
        <v>1049</v>
      </c>
      <c r="AC103" s="163">
        <f>VLOOKUP(V103,'Partner info'!A$2:K$502,6,FALSE)</f>
        <v>0.8</v>
      </c>
      <c r="AD103" s="161">
        <f t="shared" si="19"/>
        <v>839.2</v>
      </c>
      <c r="AE103" s="161">
        <f t="shared" si="17"/>
        <v>209.79999999999995</v>
      </c>
      <c r="AF103" s="161">
        <f t="shared" si="5"/>
        <v>5</v>
      </c>
      <c r="AG103" s="144">
        <v>2022</v>
      </c>
      <c r="AH103" s="145">
        <v>5</v>
      </c>
      <c r="AI103" s="146" t="e">
        <f t="array" aca="1" ref="AI103" ca="1">_xludf.IFS(AH103=1,"01",AH103=2,"02",AH103=3,"03",AH103=4,"04",AH103=5,"05",AH103=6,"06",AH103=7,"07",AH103=8,"08",AH103=9,"09",AH103=10,"10",AH103=11,"11",AH103=12,"12")</f>
        <v>#NAME?</v>
      </c>
      <c r="AJ103" s="147" t="e">
        <f t="shared" ca="1" si="3"/>
        <v>#NAME?</v>
      </c>
      <c r="AK103" s="148" t="str">
        <f t="shared" si="20"/>
        <v>YYYY-05</v>
      </c>
    </row>
    <row r="104" spans="1:37" ht="12.75">
      <c r="B104" s="12" t="s">
        <v>3443</v>
      </c>
      <c r="D104" s="12" t="s">
        <v>9</v>
      </c>
      <c r="E104" s="12"/>
      <c r="F104" s="12" t="s">
        <v>3696</v>
      </c>
      <c r="G104" s="12"/>
      <c r="H104" s="12" t="s">
        <v>3445</v>
      </c>
      <c r="I104" s="9" t="s">
        <v>1920</v>
      </c>
      <c r="J104" s="12" t="s">
        <v>3697</v>
      </c>
      <c r="L104" s="149">
        <v>44693</v>
      </c>
      <c r="N104" s="198" t="str">
        <f>VLOOKUP(I104,Inventory!C:J,3,FALSE)</f>
        <v>https://fjong.com/admin/pages/edit-outfit/outfit.75c898c3c7504e669dd530875b08eed9</v>
      </c>
      <c r="O104" s="151" t="str">
        <f>VLOOKUP(I104,Inventory!C:J,5,FALSE)</f>
        <v>By Malene Birger</v>
      </c>
      <c r="P104" s="151" t="str">
        <f>VLOOKUP(I104,Inventory!C:J,4,FALSE)</f>
        <v>L2 Ayaja Striped Skirt</v>
      </c>
      <c r="Q104" s="12" t="s">
        <v>3449</v>
      </c>
      <c r="S104" s="9"/>
      <c r="V104" s="151" t="str">
        <f>VLOOKUP(I104,Inventory!C:R,6,FALSE)</f>
        <v>Høyer</v>
      </c>
      <c r="W104" s="151">
        <f>VLOOKUP(I104,Inventory!C:R,13,FALSE)</f>
        <v>0</v>
      </c>
      <c r="X104" s="151">
        <f>VLOOKUP(I104,Inventory!C:R,14,FALSE)</f>
        <v>1520</v>
      </c>
      <c r="AA104" s="12">
        <v>0</v>
      </c>
      <c r="AB104" s="151">
        <f t="shared" si="15"/>
        <v>1520</v>
      </c>
      <c r="AC104" s="153">
        <f>VLOOKUP(V104,'Partner info'!A$2:K$502,6,FALSE)</f>
        <v>0.8</v>
      </c>
      <c r="AD104" s="151">
        <f t="shared" si="19"/>
        <v>1216</v>
      </c>
      <c r="AE104" s="151">
        <f t="shared" si="17"/>
        <v>304</v>
      </c>
      <c r="AF104" s="151">
        <f t="shared" si="5"/>
        <v>5</v>
      </c>
      <c r="AG104" s="144">
        <v>2022</v>
      </c>
      <c r="AH104" s="145">
        <v>5</v>
      </c>
      <c r="AI104" s="146" t="e">
        <f t="array" aca="1" ref="AI104" ca="1">_xludf.IFS(AH104=1,"01",AH104=2,"02",AH104=3,"03",AH104=4,"04",AH104=5,"05",AH104=6,"06",AH104=7,"07",AH104=8,"08",AH104=9,"09",AH104=10,"10",AH104=11,"11",AH104=12,"12")</f>
        <v>#NAME?</v>
      </c>
      <c r="AJ104" s="147" t="e">
        <f t="shared" ca="1" si="3"/>
        <v>#NAME?</v>
      </c>
      <c r="AK104" s="148" t="str">
        <f t="shared" si="20"/>
        <v>YYYY-05</v>
      </c>
    </row>
    <row r="105" spans="1:37" ht="12.75">
      <c r="B105" s="12" t="s">
        <v>3443</v>
      </c>
      <c r="D105" s="12" t="s">
        <v>9</v>
      </c>
      <c r="E105" s="12"/>
      <c r="F105" s="12" t="s">
        <v>3696</v>
      </c>
      <c r="G105" s="12"/>
      <c r="H105" s="12" t="s">
        <v>3445</v>
      </c>
      <c r="I105" s="9" t="s">
        <v>2519</v>
      </c>
      <c r="J105" s="12" t="s">
        <v>3697</v>
      </c>
      <c r="L105" s="149">
        <v>44693</v>
      </c>
      <c r="N105" s="198" t="str">
        <f>VLOOKUP(I105,Inventory!C:J,3,FALSE)</f>
        <v>https://fjong.com/admin/pages/edit-outfit/outfit.ab1465bb0c184dbcaa4c44ef4e393ca2</v>
      </c>
      <c r="O105" s="151" t="str">
        <f>VLOOKUP(I105,Inventory!C:J,5,FALSE)</f>
        <v>IBEN</v>
      </c>
      <c r="P105" s="151" t="str">
        <f>VLOOKUP(I105,Inventory!C:J,4,FALSE)</f>
        <v>XS Mike Tee</v>
      </c>
      <c r="Q105" s="12" t="s">
        <v>3477</v>
      </c>
      <c r="S105" s="9"/>
      <c r="V105" s="151" t="str">
        <f>VLOOKUP(I105,Inventory!C:R,6,FALSE)</f>
        <v>IBEN (Storheil Agency)</v>
      </c>
      <c r="W105" s="151">
        <f>VLOOKUP(I105,Inventory!C:R,13,FALSE)</f>
        <v>1500</v>
      </c>
      <c r="X105" s="151">
        <f>VLOOKUP(I105,Inventory!C:R,14,FALSE)</f>
        <v>650</v>
      </c>
      <c r="AA105" s="12">
        <v>0</v>
      </c>
      <c r="AB105" s="151">
        <f t="shared" si="15"/>
        <v>650</v>
      </c>
      <c r="AC105" s="153">
        <f>VLOOKUP(V105,'Partner info'!A$2:K$502,6,FALSE)</f>
        <v>0.8</v>
      </c>
      <c r="AD105" s="151">
        <f t="shared" si="19"/>
        <v>520</v>
      </c>
      <c r="AE105" s="151">
        <f t="shared" si="17"/>
        <v>130</v>
      </c>
      <c r="AF105" s="151">
        <f t="shared" si="5"/>
        <v>5</v>
      </c>
      <c r="AG105" s="144">
        <v>2022</v>
      </c>
      <c r="AH105" s="145">
        <v>5</v>
      </c>
      <c r="AI105" s="146" t="e">
        <f t="array" aca="1" ref="AI105" ca="1">_xludf.IFS(AH105=1,"01",AH105=2,"02",AH105=3,"03",AH105=4,"04",AH105=5,"05",AH105=6,"06",AH105=7,"07",AH105=8,"08",AH105=9,"09",AH105=10,"10",AH105=11,"11",AH105=12,"12")</f>
        <v>#NAME?</v>
      </c>
      <c r="AJ105" s="147" t="e">
        <f t="shared" ca="1" si="3"/>
        <v>#NAME?</v>
      </c>
      <c r="AK105" s="148" t="str">
        <f t="shared" si="20"/>
        <v>YYYY-05</v>
      </c>
    </row>
    <row r="106" spans="1:37" ht="12.75">
      <c r="A106" s="156"/>
      <c r="B106" s="156" t="s">
        <v>3443</v>
      </c>
      <c r="C106" s="156"/>
      <c r="D106" s="156" t="s">
        <v>9</v>
      </c>
      <c r="E106" s="156"/>
      <c r="F106" s="156" t="s">
        <v>3696</v>
      </c>
      <c r="G106" s="156"/>
      <c r="H106" s="156" t="s">
        <v>3445</v>
      </c>
      <c r="I106" s="158">
        <v>88001771</v>
      </c>
      <c r="J106" s="156" t="s">
        <v>3697</v>
      </c>
      <c r="K106" s="156"/>
      <c r="L106" s="159">
        <v>44693</v>
      </c>
      <c r="M106" s="156"/>
      <c r="N106" s="182" t="str">
        <f>VLOOKUP(I106,Inventory!C:J,3,FALSE)</f>
        <v>https://fjong.com/admin/pages/edit-outfit/outfit.aed7d744ffeedd77</v>
      </c>
      <c r="O106" s="161" t="str">
        <f>VLOOKUP(I106,Inventory!C:J,5,FALSE)</f>
        <v>Jarlo</v>
      </c>
      <c r="P106" s="161" t="str">
        <f>VLOOKUP(I106,Inventory!C:J,4,FALSE)</f>
        <v>Narcissa red M</v>
      </c>
      <c r="Q106" s="156" t="s">
        <v>3468</v>
      </c>
      <c r="R106" s="156"/>
      <c r="S106" s="158"/>
      <c r="T106" s="156"/>
      <c r="U106" s="156"/>
      <c r="V106" s="161" t="str">
        <f>VLOOKUP(I106,Inventory!C:R,6,FALSE)</f>
        <v>FJONG</v>
      </c>
      <c r="W106" s="161">
        <f>VLOOKUP(I106,Inventory!C:R,13,FALSE)</f>
        <v>600</v>
      </c>
      <c r="X106" s="161">
        <f>VLOOKUP(I106,Inventory!C:R,14,FALSE)</f>
        <v>349</v>
      </c>
      <c r="Y106" s="156"/>
      <c r="Z106" s="156"/>
      <c r="AA106" s="156">
        <v>0</v>
      </c>
      <c r="AB106" s="161">
        <f t="shared" si="15"/>
        <v>349</v>
      </c>
      <c r="AC106" s="163">
        <f>VLOOKUP(V106,'Partner info'!A$2:K$502,6,FALSE)</f>
        <v>0</v>
      </c>
      <c r="AD106" s="161">
        <f t="shared" si="19"/>
        <v>0</v>
      </c>
      <c r="AE106" s="161">
        <f t="shared" si="17"/>
        <v>349</v>
      </c>
      <c r="AF106" s="161">
        <f t="shared" si="5"/>
        <v>5</v>
      </c>
      <c r="AG106" s="144">
        <v>2022</v>
      </c>
      <c r="AH106" s="145">
        <v>5</v>
      </c>
      <c r="AI106" s="146" t="e">
        <f t="array" aca="1" ref="AI106" ca="1">_xludf.IFS(AH106=1,"01",AH106=2,"02",AH106=3,"03",AH106=4,"04",AH106=5,"05",AH106=6,"06",AH106=7,"07",AH106=8,"08",AH106=9,"09",AH106=10,"10",AH106=11,"11",AH106=12,"12")</f>
        <v>#NAME?</v>
      </c>
      <c r="AJ106" s="147" t="e">
        <f t="shared" ca="1" si="3"/>
        <v>#NAME?</v>
      </c>
      <c r="AK106" s="148" t="str">
        <f t="shared" si="20"/>
        <v>YYYY-05</v>
      </c>
    </row>
    <row r="107" spans="1:37" ht="12.75">
      <c r="B107" s="12" t="s">
        <v>3443</v>
      </c>
      <c r="D107" s="12" t="s">
        <v>9</v>
      </c>
      <c r="E107" s="12"/>
      <c r="F107" s="12" t="s">
        <v>3696</v>
      </c>
      <c r="G107" s="12"/>
      <c r="H107" s="12" t="s">
        <v>3445</v>
      </c>
      <c r="I107" s="9">
        <v>89001771</v>
      </c>
      <c r="J107" s="12" t="s">
        <v>3697</v>
      </c>
      <c r="L107" s="149">
        <v>44693</v>
      </c>
      <c r="N107" s="198" t="str">
        <f>VLOOKUP(I107,Inventory!C:J,3,FALSE)</f>
        <v>https://fjong.com/admin/pages/edit-outfit/outfit.5300666b5d5448fa861d8a205399d08e</v>
      </c>
      <c r="O107" s="151" t="str">
        <f>VLOOKUP(I107,Inventory!C:J,5,FALSE)</f>
        <v>Whyred</v>
      </c>
      <c r="P107" s="151" t="str">
        <f>VLOOKUP(I107,Inventory!C:J,4,FALSE)</f>
        <v>S Danica Solid</v>
      </c>
      <c r="Q107" s="12" t="s">
        <v>3453</v>
      </c>
      <c r="S107" s="9"/>
      <c r="V107" s="151" t="str">
        <f>VLOOKUP(I107,Inventory!C:R,6,FALSE)</f>
        <v>Villoid</v>
      </c>
      <c r="W107" s="151">
        <f>VLOOKUP(I107,Inventory!C:R,13,FALSE)</f>
        <v>1900</v>
      </c>
      <c r="X107" s="151">
        <f>VLOOKUP(I107,Inventory!C:R,14,FALSE)</f>
        <v>380</v>
      </c>
      <c r="AA107" s="12">
        <v>0</v>
      </c>
      <c r="AB107" s="151">
        <f t="shared" si="15"/>
        <v>380</v>
      </c>
      <c r="AC107" s="153">
        <f>VLOOKUP(V107,'Partner info'!A$2:K$502,6,FALSE)</f>
        <v>0.8</v>
      </c>
      <c r="AD107" s="151">
        <f t="shared" si="19"/>
        <v>304</v>
      </c>
      <c r="AE107" s="151">
        <f t="shared" si="17"/>
        <v>76</v>
      </c>
      <c r="AF107" s="151">
        <f t="shared" si="5"/>
        <v>5</v>
      </c>
      <c r="AG107" s="144">
        <v>2022</v>
      </c>
      <c r="AH107" s="145">
        <v>5</v>
      </c>
      <c r="AI107" s="146" t="e">
        <f t="array" aca="1" ref="AI107" ca="1">_xludf.IFS(AH107=1,"01",AH107=2,"02",AH107=3,"03",AH107=4,"04",AH107=5,"05",AH107=6,"06",AH107=7,"07",AH107=8,"08",AH107=9,"09",AH107=10,"10",AH107=11,"11",AH107=12,"12")</f>
        <v>#NAME?</v>
      </c>
      <c r="AJ107" s="147" t="e">
        <f t="shared" ca="1" si="3"/>
        <v>#NAME?</v>
      </c>
      <c r="AK107" s="148" t="str">
        <f t="shared" si="20"/>
        <v>YYYY-05</v>
      </c>
    </row>
    <row r="108" spans="1:37" ht="12.75">
      <c r="A108" s="156"/>
      <c r="B108" s="156" t="s">
        <v>3443</v>
      </c>
      <c r="C108" s="156"/>
      <c r="D108" s="156" t="s">
        <v>9</v>
      </c>
      <c r="E108" s="156"/>
      <c r="F108" s="156" t="s">
        <v>3696</v>
      </c>
      <c r="G108" s="156"/>
      <c r="H108" s="156" t="s">
        <v>3445</v>
      </c>
      <c r="I108" s="158" t="s">
        <v>2077</v>
      </c>
      <c r="J108" s="156" t="s">
        <v>3697</v>
      </c>
      <c r="K108" s="156"/>
      <c r="L108" s="159">
        <v>44693</v>
      </c>
      <c r="M108" s="156"/>
      <c r="N108" s="182" t="str">
        <f>VLOOKUP(I108,Inventory!C:J,3,FALSE)</f>
        <v>https://fjong.com/admin/pages/edit-outfit/outfit.b8478620ac374f8eb3f6d455db78377d</v>
      </c>
      <c r="O108" s="161" t="str">
        <f>VLOOKUP(I108,Inventory!C:J,5,FALSE)</f>
        <v>MAUD</v>
      </c>
      <c r="P108" s="161" t="str">
        <f>VLOOKUP(I108,Inventory!C:J,4,FALSE)</f>
        <v>S2 Butterfly Long Dress Aspen Gold</v>
      </c>
      <c r="Q108" s="156" t="s">
        <v>3453</v>
      </c>
      <c r="R108" s="156"/>
      <c r="S108" s="158"/>
      <c r="T108" s="156"/>
      <c r="U108" s="156"/>
      <c r="V108" s="161" t="str">
        <f>VLOOKUP(I108,Inventory!C:R,6,FALSE)</f>
        <v>Høyer</v>
      </c>
      <c r="W108" s="161">
        <f>VLOOKUP(I108,Inventory!C:R,13,FALSE)</f>
        <v>1200</v>
      </c>
      <c r="X108" s="161">
        <f>VLOOKUP(I108,Inventory!C:R,14,FALSE)</f>
        <v>240</v>
      </c>
      <c r="Y108" s="156"/>
      <c r="Z108" s="156"/>
      <c r="AA108" s="156">
        <v>0</v>
      </c>
      <c r="AB108" s="161">
        <f t="shared" si="15"/>
        <v>240</v>
      </c>
      <c r="AC108" s="163">
        <f>VLOOKUP(V108,'Partner info'!A$2:K$502,6,FALSE)</f>
        <v>0.8</v>
      </c>
      <c r="AD108" s="161">
        <f t="shared" si="19"/>
        <v>192</v>
      </c>
      <c r="AE108" s="161">
        <f t="shared" si="17"/>
        <v>48</v>
      </c>
      <c r="AF108" s="161">
        <f t="shared" si="5"/>
        <v>5</v>
      </c>
      <c r="AG108" s="144">
        <v>2022</v>
      </c>
      <c r="AH108" s="145">
        <v>5</v>
      </c>
      <c r="AI108" s="146" t="e">
        <f t="array" aca="1" ref="AI108" ca="1">_xludf.IFS(AH108=1,"01",AH108=2,"02",AH108=3,"03",AH108=4,"04",AH108=5,"05",AH108=6,"06",AH108=7,"07",AH108=8,"08",AH108=9,"09",AH108=10,"10",AH108=11,"11",AH108=12,"12")</f>
        <v>#NAME?</v>
      </c>
      <c r="AJ108" s="147" t="e">
        <f t="shared" ca="1" si="3"/>
        <v>#NAME?</v>
      </c>
      <c r="AK108" s="148" t="str">
        <f t="shared" si="20"/>
        <v>YYYY-05</v>
      </c>
    </row>
    <row r="109" spans="1:37" ht="12.75">
      <c r="A109" s="156"/>
      <c r="B109" s="156" t="s">
        <v>3443</v>
      </c>
      <c r="C109" s="156"/>
      <c r="D109" s="156" t="s">
        <v>9</v>
      </c>
      <c r="E109" s="156"/>
      <c r="F109" s="156" t="s">
        <v>3696</v>
      </c>
      <c r="G109" s="156"/>
      <c r="H109" s="156" t="s">
        <v>3445</v>
      </c>
      <c r="I109" s="158" t="s">
        <v>2490</v>
      </c>
      <c r="J109" s="156" t="s">
        <v>3697</v>
      </c>
      <c r="K109" s="156"/>
      <c r="L109" s="159">
        <v>44693</v>
      </c>
      <c r="M109" s="156"/>
      <c r="N109" s="182" t="str">
        <f>VLOOKUP(I109,Inventory!C:J,3,FALSE)</f>
        <v>https://fjong.com/admin/pages/edit-outfit/outfit.b2c7cdede6f9474c801759ad33953e51</v>
      </c>
      <c r="O109" s="161" t="str">
        <f>VLOOKUP(I109,Inventory!C:J,5,FALSE)</f>
        <v>Creative Collective</v>
      </c>
      <c r="P109" s="161" t="str">
        <f>VLOOKUP(I109,Inventory!C:J,4,FALSE)</f>
        <v>S Outer Space Hildur Jacket</v>
      </c>
      <c r="Q109" s="156" t="s">
        <v>3453</v>
      </c>
      <c r="R109" s="156"/>
      <c r="S109" s="158"/>
      <c r="T109" s="156"/>
      <c r="U109" s="156"/>
      <c r="V109" s="161" t="str">
        <f>VLOOKUP(I109,Inventory!C:R,6,FALSE)</f>
        <v>Villoid</v>
      </c>
      <c r="W109" s="161">
        <f>VLOOKUP(I109,Inventory!C:R,13,FALSE)</f>
        <v>1800</v>
      </c>
      <c r="X109" s="161">
        <f>VLOOKUP(I109,Inventory!C:R,14,FALSE)</f>
        <v>400</v>
      </c>
      <c r="Y109" s="156"/>
      <c r="Z109" s="156"/>
      <c r="AA109" s="156">
        <v>0</v>
      </c>
      <c r="AB109" s="161">
        <f t="shared" si="15"/>
        <v>400</v>
      </c>
      <c r="AC109" s="163">
        <f>VLOOKUP(V109,'Partner info'!A$2:K$502,6,FALSE)</f>
        <v>0.8</v>
      </c>
      <c r="AD109" s="161">
        <f t="shared" si="19"/>
        <v>320</v>
      </c>
      <c r="AE109" s="161">
        <f t="shared" si="17"/>
        <v>80</v>
      </c>
      <c r="AF109" s="161">
        <f t="shared" si="5"/>
        <v>5</v>
      </c>
      <c r="AG109" s="144">
        <v>2022</v>
      </c>
      <c r="AH109" s="145">
        <v>5</v>
      </c>
      <c r="AI109" s="146" t="e">
        <f t="array" aca="1" ref="AI109" ca="1">_xludf.IFS(AH109=1,"01",AH109=2,"02",AH109=3,"03",AH109=4,"04",AH109=5,"05",AH109=6,"06",AH109=7,"07",AH109=8,"08",AH109=9,"09",AH109=10,"10",AH109=11,"11",AH109=12,"12")</f>
        <v>#NAME?</v>
      </c>
      <c r="AJ109" s="147" t="e">
        <f t="shared" ca="1" si="3"/>
        <v>#NAME?</v>
      </c>
      <c r="AK109" s="148" t="str">
        <f t="shared" si="20"/>
        <v>YYYY-05</v>
      </c>
    </row>
    <row r="110" spans="1:37" ht="12.75">
      <c r="A110" s="156"/>
      <c r="B110" s="156" t="s">
        <v>3443</v>
      </c>
      <c r="C110" s="156"/>
      <c r="D110" s="156" t="s">
        <v>9</v>
      </c>
      <c r="E110" s="156"/>
      <c r="F110" s="156" t="s">
        <v>3696</v>
      </c>
      <c r="G110" s="156"/>
      <c r="H110" s="156" t="s">
        <v>3445</v>
      </c>
      <c r="I110" s="158">
        <v>88001692</v>
      </c>
      <c r="J110" s="156" t="s">
        <v>3697</v>
      </c>
      <c r="K110" s="156"/>
      <c r="L110" s="159">
        <v>44693</v>
      </c>
      <c r="M110" s="156"/>
      <c r="N110" s="182" t="str">
        <f>VLOOKUP(I110,Inventory!C:J,3,FALSE)</f>
        <v>https://fjong.com/admin/pages/edit-outfit/outfit.b0344fc2c8b6b308</v>
      </c>
      <c r="O110" s="161" t="str">
        <f>VLOOKUP(I110,Inventory!C:J,5,FALSE)</f>
        <v>Samsøe Samsøe</v>
      </c>
      <c r="P110" s="161" t="str">
        <f>VLOOKUP(I110,Inventory!C:J,4,FALSE)</f>
        <v>XS Mano top</v>
      </c>
      <c r="Q110" s="156" t="s">
        <v>3477</v>
      </c>
      <c r="R110" s="156"/>
      <c r="S110" s="158"/>
      <c r="T110" s="156"/>
      <c r="U110" s="156"/>
      <c r="V110" s="161" t="str">
        <f>VLOOKUP(I110,Inventory!C:R,6,FALSE)</f>
        <v>FJONG</v>
      </c>
      <c r="W110" s="161">
        <f>VLOOKUP(I110,Inventory!C:R,13,FALSE)</f>
        <v>2500</v>
      </c>
      <c r="X110" s="161">
        <f>VLOOKUP(I110,Inventory!C:R,14,FALSE)</f>
        <v>1099</v>
      </c>
      <c r="Y110" s="156"/>
      <c r="Z110" s="156"/>
      <c r="AA110" s="156">
        <v>0</v>
      </c>
      <c r="AB110" s="161">
        <f t="shared" si="15"/>
        <v>1099</v>
      </c>
      <c r="AC110" s="163">
        <f>VLOOKUP(V110,'Partner info'!A$2:K$502,6,FALSE)</f>
        <v>0</v>
      </c>
      <c r="AD110" s="161">
        <f t="shared" si="19"/>
        <v>0</v>
      </c>
      <c r="AE110" s="161">
        <f t="shared" si="17"/>
        <v>1099</v>
      </c>
      <c r="AF110" s="161">
        <f t="shared" si="5"/>
        <v>5</v>
      </c>
      <c r="AG110" s="144">
        <v>2022</v>
      </c>
      <c r="AH110" s="145">
        <v>5</v>
      </c>
      <c r="AI110" s="146" t="e">
        <f t="array" aca="1" ref="AI110" ca="1">_xludf.IFS(AH110=1,"01",AH110=2,"02",AH110=3,"03",AH110=4,"04",AH110=5,"05",AH110=6,"06",AH110=7,"07",AH110=8,"08",AH110=9,"09",AH110=10,"10",AH110=11,"11",AH110=12,"12")</f>
        <v>#NAME?</v>
      </c>
      <c r="AJ110" s="147" t="e">
        <f t="shared" ca="1" si="3"/>
        <v>#NAME?</v>
      </c>
      <c r="AK110" s="148" t="str">
        <f t="shared" si="20"/>
        <v>YYYY-05</v>
      </c>
    </row>
    <row r="111" spans="1:37" ht="12.75">
      <c r="B111" s="12" t="s">
        <v>3443</v>
      </c>
      <c r="D111" s="12" t="s">
        <v>9</v>
      </c>
      <c r="E111" s="12"/>
      <c r="F111" s="12" t="s">
        <v>3696</v>
      </c>
      <c r="G111" s="12"/>
      <c r="H111" s="12" t="s">
        <v>3445</v>
      </c>
      <c r="I111" s="9" t="s">
        <v>589</v>
      </c>
      <c r="J111" s="12" t="s">
        <v>3697</v>
      </c>
      <c r="L111" s="149">
        <v>44693</v>
      </c>
      <c r="N111" s="210" t="s">
        <v>3698</v>
      </c>
      <c r="O111" s="151" t="s">
        <v>592</v>
      </c>
      <c r="P111" s="151" t="s">
        <v>591</v>
      </c>
      <c r="Q111" s="12" t="s">
        <v>3453</v>
      </c>
      <c r="S111" s="9"/>
      <c r="V111" s="151" t="str">
        <f>VLOOKUP(I111,Inventory!C:R,6,FALSE)</f>
        <v>FJONG</v>
      </c>
      <c r="W111" s="151">
        <f>VLOOKUP(I111,Inventory!C:R,13,FALSE)</f>
        <v>2600</v>
      </c>
      <c r="X111" s="151">
        <f>VLOOKUP(I111,Inventory!C:R,14,FALSE)</f>
        <v>550</v>
      </c>
      <c r="AA111" s="12">
        <v>0</v>
      </c>
      <c r="AB111" s="151">
        <f t="shared" si="15"/>
        <v>550</v>
      </c>
      <c r="AC111" s="153">
        <f>VLOOKUP(V111,'Partner info'!A$2:K$502,6,FALSE)</f>
        <v>0</v>
      </c>
      <c r="AD111" s="151">
        <f t="shared" si="19"/>
        <v>0</v>
      </c>
      <c r="AE111" s="151">
        <f t="shared" si="17"/>
        <v>550</v>
      </c>
      <c r="AF111" s="151">
        <f t="shared" si="5"/>
        <v>5</v>
      </c>
      <c r="AG111" s="144">
        <v>2022</v>
      </c>
      <c r="AH111" s="145">
        <v>5</v>
      </c>
      <c r="AI111" s="146" t="e">
        <f t="array" aca="1" ref="AI111" ca="1">_xludf.IFS(AH111=1,"01",AH111=2,"02",AH111=3,"03",AH111=4,"04",AH111=5,"05",AH111=6,"06",AH111=7,"07",AH111=8,"08",AH111=9,"09",AH111=10,"10",AH111=11,"11",AH111=12,"12")</f>
        <v>#NAME?</v>
      </c>
      <c r="AJ111" s="147" t="e">
        <f t="shared" ca="1" si="3"/>
        <v>#NAME?</v>
      </c>
      <c r="AK111" s="148" t="str">
        <f t="shared" si="20"/>
        <v>YYYY-05</v>
      </c>
    </row>
    <row r="112" spans="1:37" ht="12.75">
      <c r="A112" s="156"/>
      <c r="B112" s="156" t="s">
        <v>3443</v>
      </c>
      <c r="C112" s="156"/>
      <c r="D112" s="156" t="s">
        <v>9</v>
      </c>
      <c r="E112" s="156"/>
      <c r="F112" s="156" t="s">
        <v>3696</v>
      </c>
      <c r="G112" s="156"/>
      <c r="H112" s="156" t="s">
        <v>3445</v>
      </c>
      <c r="I112" s="158">
        <v>88100899</v>
      </c>
      <c r="J112" s="156" t="s">
        <v>3697</v>
      </c>
      <c r="K112" s="156"/>
      <c r="L112" s="159">
        <v>44693</v>
      </c>
      <c r="M112" s="156"/>
      <c r="N112" s="182" t="str">
        <f>VLOOKUP(I112,Inventory!C:J,3,FALSE)</f>
        <v>https://fjong.com/admin/pages/edit-outfit/outfit.41424c5222bb44c9890377a30487f2fc</v>
      </c>
      <c r="O112" s="161" t="str">
        <f>VLOOKUP(I112,Inventory!C:J,5,FALSE)</f>
        <v>Stylein</v>
      </c>
      <c r="P112" s="161" t="str">
        <f>VLOOKUP(I112,Inventory!C:J,4,FALSE)</f>
        <v>XS Browery Striped Pants</v>
      </c>
      <c r="Q112" s="156" t="s">
        <v>3477</v>
      </c>
      <c r="R112" s="156"/>
      <c r="S112" s="158"/>
      <c r="T112" s="156"/>
      <c r="U112" s="156"/>
      <c r="V112" s="161" t="str">
        <f>VLOOKUP(I112,Inventory!C:R,6,FALSE)</f>
        <v>Høyer</v>
      </c>
      <c r="W112" s="161">
        <f>VLOOKUP(I112,Inventory!C:R,13,FALSE)</f>
        <v>1300</v>
      </c>
      <c r="X112" s="161">
        <f>VLOOKUP(I112,Inventory!C:R,14,FALSE)</f>
        <v>390</v>
      </c>
      <c r="Y112" s="156"/>
      <c r="Z112" s="156"/>
      <c r="AA112" s="156">
        <v>0</v>
      </c>
      <c r="AB112" s="161">
        <f t="shared" si="15"/>
        <v>390</v>
      </c>
      <c r="AC112" s="163">
        <f>VLOOKUP(V112,'Partner info'!A$2:K$502,6,FALSE)</f>
        <v>0.8</v>
      </c>
      <c r="AD112" s="161">
        <f t="shared" si="19"/>
        <v>312</v>
      </c>
      <c r="AE112" s="161">
        <f t="shared" si="17"/>
        <v>78</v>
      </c>
      <c r="AF112" s="161">
        <f t="shared" si="5"/>
        <v>5</v>
      </c>
      <c r="AG112" s="144">
        <v>2022</v>
      </c>
      <c r="AH112" s="145">
        <v>5</v>
      </c>
      <c r="AI112" s="146" t="e">
        <f t="array" aca="1" ref="AI112" ca="1">_xludf.IFS(AH112=1,"01",AH112=2,"02",AH112=3,"03",AH112=4,"04",AH112=5,"05",AH112=6,"06",AH112=7,"07",AH112=8,"08",AH112=9,"09",AH112=10,"10",AH112=11,"11",AH112=12,"12")</f>
        <v>#NAME?</v>
      </c>
      <c r="AJ112" s="147" t="e">
        <f t="shared" ca="1" si="3"/>
        <v>#NAME?</v>
      </c>
      <c r="AK112" s="148" t="str">
        <f t="shared" si="20"/>
        <v>YYYY-05</v>
      </c>
    </row>
    <row r="113" spans="1:37" ht="12.75">
      <c r="B113" s="12" t="s">
        <v>3443</v>
      </c>
      <c r="D113" s="12" t="s">
        <v>9</v>
      </c>
      <c r="E113" s="12"/>
      <c r="F113" s="12" t="s">
        <v>3696</v>
      </c>
      <c r="G113" s="12"/>
      <c r="H113" s="12" t="s">
        <v>3445</v>
      </c>
      <c r="I113" s="9" t="s">
        <v>2052</v>
      </c>
      <c r="J113" s="12" t="s">
        <v>3697</v>
      </c>
      <c r="L113" s="149">
        <v>44693</v>
      </c>
      <c r="N113" s="198" t="str">
        <f>VLOOKUP(I113,Inventory!C:J,3,FALSE)</f>
        <v>https://fjong.com/admin/pages/edit-outfit/outfit.c166fa8c6a9e4b3c9121f246bca4e610</v>
      </c>
      <c r="O113" s="151" t="str">
        <f>VLOOKUP(I113,Inventory!C:J,5,FALSE)</f>
        <v>MAUD</v>
      </c>
      <c r="P113" s="151" t="str">
        <f>VLOOKUP(I113,Inventory!C:J,4,FALSE)</f>
        <v>S 3 Xenon Blue Polo Knit Dress</v>
      </c>
      <c r="Q113" s="12" t="s">
        <v>3453</v>
      </c>
      <c r="S113" s="9"/>
      <c r="V113" s="151" t="str">
        <f>VLOOKUP(I113,Inventory!C:R,6,FALSE)</f>
        <v>Høyer</v>
      </c>
      <c r="W113" s="151" t="str">
        <f>VLOOKUP(I113,Inventory!C:R,13,FALSE)</f>
        <v>4600</v>
      </c>
      <c r="X113" s="151">
        <f>VLOOKUP(I113,Inventory!C:R,14,FALSE)</f>
        <v>1380</v>
      </c>
      <c r="AA113" s="12">
        <v>0</v>
      </c>
      <c r="AB113" s="151">
        <f t="shared" si="15"/>
        <v>1380</v>
      </c>
      <c r="AC113" s="153">
        <f>VLOOKUP(V113,'Partner info'!A$2:K$502,6,FALSE)</f>
        <v>0.8</v>
      </c>
      <c r="AD113" s="151">
        <f t="shared" si="19"/>
        <v>1104</v>
      </c>
      <c r="AE113" s="151">
        <f t="shared" si="17"/>
        <v>276</v>
      </c>
      <c r="AF113" s="151">
        <f t="shared" si="5"/>
        <v>5</v>
      </c>
      <c r="AG113" s="144">
        <v>2022</v>
      </c>
      <c r="AH113" s="145">
        <v>5</v>
      </c>
      <c r="AI113" s="146" t="e">
        <f t="array" aca="1" ref="AI113" ca="1">_xludf.IFS(AH113=1,"01",AH113=2,"02",AH113=3,"03",AH113=4,"04",AH113=5,"05",AH113=6,"06",AH113=7,"07",AH113=8,"08",AH113=9,"09",AH113=10,"10",AH113=11,"11",AH113=12,"12")</f>
        <v>#NAME?</v>
      </c>
      <c r="AJ113" s="147" t="e">
        <f t="shared" ca="1" si="3"/>
        <v>#NAME?</v>
      </c>
      <c r="AK113" s="148" t="str">
        <f t="shared" si="20"/>
        <v>YYYY-05</v>
      </c>
    </row>
    <row r="114" spans="1:37" ht="12.75">
      <c r="B114" s="12" t="s">
        <v>3443</v>
      </c>
      <c r="D114" s="12" t="s">
        <v>9</v>
      </c>
      <c r="E114" s="12"/>
      <c r="F114" s="12" t="s">
        <v>3696</v>
      </c>
      <c r="G114" s="12"/>
      <c r="H114" s="12" t="s">
        <v>3445</v>
      </c>
      <c r="I114" s="9" t="s">
        <v>1581</v>
      </c>
      <c r="J114" s="12" t="s">
        <v>3697</v>
      </c>
      <c r="L114" s="149">
        <v>44693</v>
      </c>
      <c r="N114" s="198" t="str">
        <f>VLOOKUP(I114,Inventory!C:J,3,FALSE)</f>
        <v>https://fjong.com/admin/pages/edit-outfit/outfit.fc69a92c930544c181c397bfbc41af30</v>
      </c>
      <c r="O114" s="151" t="str">
        <f>VLOOKUP(I114,Inventory!C:J,5,FALSE)</f>
        <v>Ganni</v>
      </c>
      <c r="P114" s="151" t="str">
        <f>VLOOKUP(I114,Inventory!C:J,4,FALSE)</f>
        <v>XS 1 Mullin Georgette Dress</v>
      </c>
      <c r="Q114" s="12" t="s">
        <v>3477</v>
      </c>
      <c r="S114" s="9"/>
      <c r="V114" s="151" t="str">
        <f>VLOOKUP(I114,Inventory!C:R,6,FALSE)</f>
        <v>Høyer</v>
      </c>
      <c r="W114" s="151">
        <f>VLOOKUP(I114,Inventory!C:R,13,FALSE)</f>
        <v>700</v>
      </c>
      <c r="X114" s="151">
        <f>VLOOKUP(I114,Inventory!C:R,14,FALSE)</f>
        <v>290</v>
      </c>
      <c r="AA114" s="12">
        <v>0</v>
      </c>
      <c r="AB114" s="151">
        <f t="shared" si="15"/>
        <v>290</v>
      </c>
      <c r="AC114" s="153">
        <f>VLOOKUP(V114,'Partner info'!A$2:K$502,6,FALSE)</f>
        <v>0.8</v>
      </c>
      <c r="AD114" s="151">
        <f t="shared" si="19"/>
        <v>232</v>
      </c>
      <c r="AE114" s="151">
        <f t="shared" si="17"/>
        <v>58</v>
      </c>
      <c r="AF114" s="151">
        <f t="shared" si="5"/>
        <v>5</v>
      </c>
      <c r="AG114" s="144">
        <v>2022</v>
      </c>
      <c r="AH114" s="145">
        <v>5</v>
      </c>
      <c r="AI114" s="146" t="e">
        <f t="array" aca="1" ref="AI114" ca="1">_xludf.IFS(AH114=1,"01",AH114=2,"02",AH114=3,"03",AH114=4,"04",AH114=5,"05",AH114=6,"06",AH114=7,"07",AH114=8,"08",AH114=9,"09",AH114=10,"10",AH114=11,"11",AH114=12,"12")</f>
        <v>#NAME?</v>
      </c>
      <c r="AJ114" s="147" t="e">
        <f t="shared" ca="1" si="3"/>
        <v>#NAME?</v>
      </c>
      <c r="AK114" s="148" t="str">
        <f t="shared" si="20"/>
        <v>YYYY-05</v>
      </c>
    </row>
    <row r="115" spans="1:37" ht="12.75">
      <c r="A115" s="156"/>
      <c r="B115" s="156" t="s">
        <v>3443</v>
      </c>
      <c r="C115" s="156"/>
      <c r="D115" s="156" t="s">
        <v>9</v>
      </c>
      <c r="E115" s="156"/>
      <c r="F115" s="156" t="s">
        <v>3699</v>
      </c>
      <c r="G115" s="156"/>
      <c r="H115" s="156" t="s">
        <v>3445</v>
      </c>
      <c r="I115" s="158" t="s">
        <v>2112</v>
      </c>
      <c r="J115" s="156" t="s">
        <v>3697</v>
      </c>
      <c r="K115" s="156"/>
      <c r="L115" s="159">
        <v>44693</v>
      </c>
      <c r="M115" s="156"/>
      <c r="N115" s="211" t="s">
        <v>3700</v>
      </c>
      <c r="O115" s="161" t="s">
        <v>592</v>
      </c>
      <c r="P115" s="161" t="s">
        <v>2114</v>
      </c>
      <c r="Q115" s="156" t="s">
        <v>3468</v>
      </c>
      <c r="R115" s="156"/>
      <c r="S115" s="158"/>
      <c r="T115" s="156"/>
      <c r="U115" s="156"/>
      <c r="V115" s="161" t="str">
        <f>VLOOKUP(I115,Inventory!C:R,6,FALSE)</f>
        <v>FJONG</v>
      </c>
      <c r="W115" s="161">
        <f>VLOOKUP(I115,Inventory!C:R,13,FALSE)</f>
        <v>3600</v>
      </c>
      <c r="X115" s="161">
        <f>VLOOKUP(I115,Inventory!C:R,14,FALSE)</f>
        <v>1440</v>
      </c>
      <c r="Y115" s="156"/>
      <c r="Z115" s="156"/>
      <c r="AA115" s="156">
        <v>0</v>
      </c>
      <c r="AB115" s="161">
        <f t="shared" si="15"/>
        <v>1440</v>
      </c>
      <c r="AC115" s="163">
        <f>VLOOKUP(V115,'Partner info'!A$2:K$502,6,FALSE)</f>
        <v>0</v>
      </c>
      <c r="AD115" s="161">
        <f t="shared" si="19"/>
        <v>0</v>
      </c>
      <c r="AE115" s="161">
        <f t="shared" si="17"/>
        <v>1440</v>
      </c>
      <c r="AF115" s="161">
        <f t="shared" si="5"/>
        <v>5</v>
      </c>
      <c r="AG115" s="144">
        <v>2022</v>
      </c>
      <c r="AH115" s="145">
        <v>5</v>
      </c>
      <c r="AI115" s="146" t="e">
        <f t="array" aca="1" ref="AI115" ca="1">_xludf.IFS(AH115=1,"01",AH115=2,"02",AH115=3,"03",AH115=4,"04",AH115=5,"05",AH115=6,"06",AH115=7,"07",AH115=8,"08",AH115=9,"09",AH115=10,"10",AH115=11,"11",AH115=12,"12")</f>
        <v>#NAME?</v>
      </c>
      <c r="AJ115" s="147" t="e">
        <f t="shared" ca="1" si="3"/>
        <v>#NAME?</v>
      </c>
      <c r="AK115" s="148" t="str">
        <f t="shared" si="20"/>
        <v>YYYY-05</v>
      </c>
    </row>
    <row r="116" spans="1:37" ht="12.75">
      <c r="A116" s="156"/>
      <c r="B116" s="156" t="s">
        <v>3443</v>
      </c>
      <c r="C116" s="156"/>
      <c r="D116" s="156" t="s">
        <v>9</v>
      </c>
      <c r="E116" s="156"/>
      <c r="F116" s="156" t="s">
        <v>3701</v>
      </c>
      <c r="G116" s="156"/>
      <c r="H116" s="156" t="s">
        <v>3445</v>
      </c>
      <c r="I116" s="158">
        <v>88000550</v>
      </c>
      <c r="J116" s="156" t="s">
        <v>3697</v>
      </c>
      <c r="K116" s="156"/>
      <c r="L116" s="159">
        <v>44693</v>
      </c>
      <c r="M116" s="156"/>
      <c r="N116" s="182" t="str">
        <f>VLOOKUP(I116,Inventory!C:J,3,FALSE)</f>
        <v>https://fjong.com/admin/pages/edit-outfit/outfit.ae05e6ba5ef9877c</v>
      </c>
      <c r="O116" s="161" t="str">
        <f>VLOOKUP(I116,Inventory!C:J,5,FALSE)</f>
        <v>Samsøe Samsøe</v>
      </c>
      <c r="P116" s="161" t="str">
        <f>VLOOKUP(I116,Inventory!C:J,4,FALSE)</f>
        <v>L Lopez Dress</v>
      </c>
      <c r="Q116" s="156" t="s">
        <v>3449</v>
      </c>
      <c r="R116" s="156"/>
      <c r="S116" s="158"/>
      <c r="T116" s="156"/>
      <c r="U116" s="156"/>
      <c r="V116" s="161" t="str">
        <f>VLOOKUP(I116,Inventory!C:R,6,FALSE)</f>
        <v>FJONG</v>
      </c>
      <c r="W116" s="161">
        <f>VLOOKUP(I116,Inventory!C:R,13,FALSE)</f>
        <v>2100</v>
      </c>
      <c r="X116" s="161">
        <f>VLOOKUP(I116,Inventory!C:R,14,FALSE)</f>
        <v>799</v>
      </c>
      <c r="Y116" s="156"/>
      <c r="Z116" s="156"/>
      <c r="AA116" s="156">
        <v>0</v>
      </c>
      <c r="AB116" s="161">
        <f t="shared" si="15"/>
        <v>799</v>
      </c>
      <c r="AC116" s="163">
        <f>VLOOKUP(V116,'Partner info'!A$2:K$502,6,FALSE)</f>
        <v>0</v>
      </c>
      <c r="AD116" s="161">
        <f t="shared" si="19"/>
        <v>0</v>
      </c>
      <c r="AE116" s="161">
        <f t="shared" si="17"/>
        <v>799</v>
      </c>
      <c r="AF116" s="161">
        <f t="shared" si="5"/>
        <v>5</v>
      </c>
      <c r="AG116" s="144">
        <v>2022</v>
      </c>
      <c r="AH116" s="145">
        <v>5</v>
      </c>
      <c r="AI116" s="146" t="e">
        <f t="array" aca="1" ref="AI116" ca="1">_xludf.IFS(AH116=1,"01",AH116=2,"02",AH116=3,"03",AH116=4,"04",AH116=5,"05",AH116=6,"06",AH116=7,"07",AH116=8,"08",AH116=9,"09",AH116=10,"10",AH116=11,"11",AH116=12,"12")</f>
        <v>#NAME?</v>
      </c>
      <c r="AJ116" s="147" t="e">
        <f t="shared" ca="1" si="3"/>
        <v>#NAME?</v>
      </c>
      <c r="AK116" s="148" t="str">
        <f t="shared" si="20"/>
        <v>YYYY-05</v>
      </c>
    </row>
    <row r="117" spans="1:37" ht="12.75">
      <c r="B117" s="12" t="s">
        <v>3443</v>
      </c>
      <c r="D117" s="12" t="s">
        <v>9</v>
      </c>
      <c r="E117" s="12"/>
      <c r="F117" s="12" t="s">
        <v>3701</v>
      </c>
      <c r="G117" s="12"/>
      <c r="H117" s="12" t="s">
        <v>3445</v>
      </c>
      <c r="I117" s="9">
        <v>88000067</v>
      </c>
      <c r="J117" s="12" t="s">
        <v>3697</v>
      </c>
      <c r="L117" s="149">
        <v>44693</v>
      </c>
      <c r="N117" s="198" t="str">
        <f>VLOOKUP(I117,Inventory!C:J,3,FALSE)</f>
        <v>https://fjong.com/admin/pages/edit-outfit/outfit.838393c0f12c45068f90821c83acac89</v>
      </c>
      <c r="O117" s="151" t="str">
        <f>VLOOKUP(I117,Inventory!C:J,5,FALSE)</f>
        <v>FWSS</v>
      </c>
      <c r="P117" s="151" t="str">
        <f>VLOOKUP(I117,Inventory!C:J,4,FALSE)</f>
        <v>S Elena Champagne Beige</v>
      </c>
      <c r="Q117" s="12" t="s">
        <v>3453</v>
      </c>
      <c r="S117" s="9"/>
      <c r="V117" s="151" t="str">
        <f>VLOOKUP(I117,Inventory!C:R,6,FALSE)</f>
        <v>FJONG</v>
      </c>
      <c r="W117" s="151">
        <f>VLOOKUP(I117,Inventory!C:R,13,FALSE)</f>
        <v>2600</v>
      </c>
      <c r="X117" s="151">
        <f>VLOOKUP(I117,Inventory!C:R,14,FALSE)</f>
        <v>849</v>
      </c>
      <c r="AA117" s="12">
        <v>0</v>
      </c>
      <c r="AB117" s="151">
        <f t="shared" si="15"/>
        <v>849</v>
      </c>
      <c r="AC117" s="153">
        <f>VLOOKUP(V117,'Partner info'!A$2:K$502,6,FALSE)</f>
        <v>0</v>
      </c>
      <c r="AD117" s="151">
        <f t="shared" si="19"/>
        <v>0</v>
      </c>
      <c r="AE117" s="151">
        <f t="shared" si="17"/>
        <v>849</v>
      </c>
      <c r="AF117" s="151">
        <f t="shared" si="5"/>
        <v>5</v>
      </c>
      <c r="AG117" s="144">
        <v>2022</v>
      </c>
      <c r="AH117" s="145">
        <v>5</v>
      </c>
      <c r="AI117" s="146" t="e">
        <f t="array" aca="1" ref="AI117" ca="1">_xludf.IFS(AH117=1,"01",AH117=2,"02",AH117=3,"03",AH117=4,"04",AH117=5,"05",AH117=6,"06",AH117=7,"07",AH117=8,"08",AH117=9,"09",AH117=10,"10",AH117=11,"11",AH117=12,"12")</f>
        <v>#NAME?</v>
      </c>
      <c r="AJ117" s="147" t="e">
        <f t="shared" ca="1" si="3"/>
        <v>#NAME?</v>
      </c>
      <c r="AK117" s="148" t="str">
        <f t="shared" si="20"/>
        <v>YYYY-05</v>
      </c>
    </row>
    <row r="118" spans="1:37" ht="12.75">
      <c r="A118" s="156"/>
      <c r="B118" s="156" t="s">
        <v>3443</v>
      </c>
      <c r="C118" s="156"/>
      <c r="D118" s="156" t="s">
        <v>9</v>
      </c>
      <c r="E118" s="156"/>
      <c r="F118" s="156" t="s">
        <v>3702</v>
      </c>
      <c r="G118" s="156"/>
      <c r="H118" s="156" t="s">
        <v>3445</v>
      </c>
      <c r="I118" s="158" t="s">
        <v>1573</v>
      </c>
      <c r="J118" s="156" t="s">
        <v>3697</v>
      </c>
      <c r="K118" s="156"/>
      <c r="L118" s="159">
        <v>44693</v>
      </c>
      <c r="M118" s="156"/>
      <c r="N118" s="182" t="str">
        <f>VLOOKUP(I118,Inventory!C:J,3,FALSE)</f>
        <v>https://fjong.com/admin/pages/edit-outfit/outfit.6555207a2e3c42b0b59854e7c185d228</v>
      </c>
      <c r="O118" s="161" t="str">
        <f>VLOOKUP(I118,Inventory!C:J,5,FALSE)</f>
        <v>Creative Collective</v>
      </c>
      <c r="P118" s="161" t="str">
        <f>VLOOKUP(I118,Inventory!C:J,4,FALSE)</f>
        <v>M 1 Cabernet Mia Dress</v>
      </c>
      <c r="Q118" s="156" t="s">
        <v>3468</v>
      </c>
      <c r="R118" s="156"/>
      <c r="S118" s="158"/>
      <c r="T118" s="156"/>
      <c r="U118" s="156"/>
      <c r="V118" s="161" t="str">
        <f>VLOOKUP(I118,Inventory!C:R,6,FALSE)</f>
        <v>Høyer</v>
      </c>
      <c r="W118" s="161">
        <f>VLOOKUP(I118,Inventory!C:R,13,FALSE)</f>
        <v>3500</v>
      </c>
      <c r="X118" s="161">
        <f>VLOOKUP(I118,Inventory!C:R,14,FALSE)</f>
        <v>500</v>
      </c>
      <c r="Y118" s="156"/>
      <c r="Z118" s="156"/>
      <c r="AA118" s="156">
        <v>0</v>
      </c>
      <c r="AB118" s="161">
        <f t="shared" si="15"/>
        <v>500</v>
      </c>
      <c r="AC118" s="163">
        <f>VLOOKUP(V118,'Partner info'!A$2:K$502,6,FALSE)</f>
        <v>0.8</v>
      </c>
      <c r="AD118" s="161">
        <f t="shared" si="19"/>
        <v>400</v>
      </c>
      <c r="AE118" s="161">
        <f t="shared" si="17"/>
        <v>100</v>
      </c>
      <c r="AF118" s="161">
        <f t="shared" si="5"/>
        <v>5</v>
      </c>
      <c r="AG118" s="144">
        <v>2022</v>
      </c>
      <c r="AH118" s="145">
        <v>5</v>
      </c>
      <c r="AI118" s="146" t="e">
        <f t="array" aca="1" ref="AI118" ca="1">_xludf.IFS(AH118=1,"01",AH118=2,"02",AH118=3,"03",AH118=4,"04",AH118=5,"05",AH118=6,"06",AH118=7,"07",AH118=8,"08",AH118=9,"09",AH118=10,"10",AH118=11,"11",AH118=12,"12")</f>
        <v>#NAME?</v>
      </c>
      <c r="AJ118" s="147" t="e">
        <f t="shared" ca="1" si="3"/>
        <v>#NAME?</v>
      </c>
      <c r="AK118" s="148" t="str">
        <f t="shared" si="20"/>
        <v>YYYY-05</v>
      </c>
    </row>
    <row r="119" spans="1:37" ht="12.75">
      <c r="A119" s="156"/>
      <c r="B119" s="156" t="s">
        <v>3443</v>
      </c>
      <c r="C119" s="156"/>
      <c r="D119" s="156" t="s">
        <v>9</v>
      </c>
      <c r="E119" s="156"/>
      <c r="F119" s="156" t="s">
        <v>3703</v>
      </c>
      <c r="G119" s="156"/>
      <c r="H119" s="156" t="s">
        <v>3445</v>
      </c>
      <c r="I119" s="158">
        <v>88000046</v>
      </c>
      <c r="J119" s="156" t="s">
        <v>3697</v>
      </c>
      <c r="K119" s="156"/>
      <c r="L119" s="159">
        <v>44693</v>
      </c>
      <c r="M119" s="156"/>
      <c r="N119" s="182" t="str">
        <f>VLOOKUP(I119,Inventory!C:J,3,FALSE)</f>
        <v>https://fjong.com/admin/pages/edit-outfit/outfit.043a430a63b34151a6489d2863ea11aa</v>
      </c>
      <c r="O119" s="161" t="str">
        <f>VLOOKUP(I119,Inventory!C:J,5,FALSE)</f>
        <v>FWSS</v>
      </c>
      <c r="P119" s="161" t="str">
        <f>VLOOKUP(I119,Inventory!C:J,4,FALSE)</f>
        <v>L Sealiner Nappa Tapenade</v>
      </c>
      <c r="Q119" s="156" t="s">
        <v>3449</v>
      </c>
      <c r="R119" s="156"/>
      <c r="S119" s="158"/>
      <c r="T119" s="156"/>
      <c r="U119" s="156"/>
      <c r="V119" s="161" t="str">
        <f>VLOOKUP(I119,Inventory!C:R,6,FALSE)</f>
        <v>FJONG</v>
      </c>
      <c r="W119" s="161">
        <f>VLOOKUP(I119,Inventory!C:R,13,FALSE)</f>
        <v>2800</v>
      </c>
      <c r="X119" s="161">
        <f>VLOOKUP(I119,Inventory!C:R,14,FALSE)</f>
        <v>849</v>
      </c>
      <c r="Y119" s="156"/>
      <c r="Z119" s="156"/>
      <c r="AA119" s="156">
        <v>0</v>
      </c>
      <c r="AB119" s="161">
        <f t="shared" si="15"/>
        <v>849</v>
      </c>
      <c r="AC119" s="163">
        <f>VLOOKUP(V119,'Partner info'!A$2:K$502,6,FALSE)</f>
        <v>0</v>
      </c>
      <c r="AD119" s="161">
        <f t="shared" si="19"/>
        <v>0</v>
      </c>
      <c r="AE119" s="161">
        <f t="shared" si="17"/>
        <v>849</v>
      </c>
      <c r="AF119" s="161">
        <f t="shared" si="5"/>
        <v>5</v>
      </c>
      <c r="AG119" s="144">
        <v>2022</v>
      </c>
      <c r="AH119" s="145">
        <v>5</v>
      </c>
      <c r="AI119" s="146" t="e">
        <f t="array" aca="1" ref="AI119" ca="1">_xludf.IFS(AH119=1,"01",AH119=2,"02",AH119=3,"03",AH119=4,"04",AH119=5,"05",AH119=6,"06",AH119=7,"07",AH119=8,"08",AH119=9,"09",AH119=10,"10",AH119=11,"11",AH119=12,"12")</f>
        <v>#NAME?</v>
      </c>
      <c r="AJ119" s="147" t="e">
        <f t="shared" ca="1" si="3"/>
        <v>#NAME?</v>
      </c>
      <c r="AK119" s="148" t="str">
        <f t="shared" si="20"/>
        <v>YYYY-05</v>
      </c>
    </row>
    <row r="120" spans="1:37" ht="12.75">
      <c r="A120" s="156"/>
      <c r="B120" s="156" t="s">
        <v>3443</v>
      </c>
      <c r="C120" s="156"/>
      <c r="D120" s="156" t="s">
        <v>9</v>
      </c>
      <c r="E120" s="156"/>
      <c r="F120" s="156" t="s">
        <v>3704</v>
      </c>
      <c r="G120" s="156"/>
      <c r="H120" s="156" t="s">
        <v>3445</v>
      </c>
      <c r="I120" s="158">
        <v>88000640</v>
      </c>
      <c r="J120" s="156" t="s">
        <v>3697</v>
      </c>
      <c r="K120" s="156"/>
      <c r="L120" s="159">
        <v>44693</v>
      </c>
      <c r="M120" s="156"/>
      <c r="N120" s="182" t="str">
        <f>VLOOKUP(I120,Inventory!C:J,3,FALSE)</f>
        <v>https://fjong.com/admin/pages/edit-outfit/outfit.8f91b0422939117a</v>
      </c>
      <c r="O120" s="161" t="str">
        <f>VLOOKUP(I120,Inventory!C:J,5,FALSE)</f>
        <v>Reformation</v>
      </c>
      <c r="P120" s="161" t="str">
        <f>VLOOKUP(I120,Inventory!C:J,4,FALSE)</f>
        <v>M Sparrow Dress</v>
      </c>
      <c r="Q120" s="156" t="s">
        <v>3468</v>
      </c>
      <c r="R120" s="156"/>
      <c r="S120" s="158"/>
      <c r="T120" s="156"/>
      <c r="U120" s="156"/>
      <c r="V120" s="161" t="str">
        <f>VLOOKUP(I120,Inventory!C:R,6,FALSE)</f>
        <v>FJONG</v>
      </c>
      <c r="W120" s="161">
        <f>VLOOKUP(I120,Inventory!C:R,13,FALSE)</f>
        <v>3000</v>
      </c>
      <c r="X120" s="161">
        <f>VLOOKUP(I120,Inventory!C:R,14,FALSE)</f>
        <v>1000</v>
      </c>
      <c r="Y120" s="156"/>
      <c r="Z120" s="156"/>
      <c r="AA120" s="156">
        <v>0</v>
      </c>
      <c r="AB120" s="161">
        <f t="shared" si="15"/>
        <v>1000</v>
      </c>
      <c r="AC120" s="163">
        <f>VLOOKUP(V120,'Partner info'!A$2:K$502,6,FALSE)</f>
        <v>0</v>
      </c>
      <c r="AD120" s="161">
        <f t="shared" si="19"/>
        <v>0</v>
      </c>
      <c r="AE120" s="161">
        <f t="shared" si="17"/>
        <v>1000</v>
      </c>
      <c r="AF120" s="161">
        <f t="shared" si="5"/>
        <v>5</v>
      </c>
      <c r="AG120" s="144">
        <v>2022</v>
      </c>
      <c r="AH120" s="145">
        <v>5</v>
      </c>
      <c r="AI120" s="146" t="e">
        <f t="array" aca="1" ref="AI120" ca="1">_xludf.IFS(AH120=1,"01",AH120=2,"02",AH120=3,"03",AH120=4,"04",AH120=5,"05",AH120=6,"06",AH120=7,"07",AH120=8,"08",AH120=9,"09",AH120=10,"10",AH120=11,"11",AH120=12,"12")</f>
        <v>#NAME?</v>
      </c>
      <c r="AJ120" s="147" t="e">
        <f t="shared" ca="1" si="3"/>
        <v>#NAME?</v>
      </c>
      <c r="AK120" s="148" t="str">
        <f t="shared" si="20"/>
        <v>YYYY-05</v>
      </c>
    </row>
    <row r="121" spans="1:37" ht="12.75">
      <c r="A121" s="156"/>
      <c r="B121" s="156" t="s">
        <v>3443</v>
      </c>
      <c r="C121" s="156"/>
      <c r="D121" s="156" t="s">
        <v>9</v>
      </c>
      <c r="E121" s="156"/>
      <c r="F121" s="156" t="s">
        <v>3705</v>
      </c>
      <c r="G121" s="156"/>
      <c r="H121" s="156" t="s">
        <v>3445</v>
      </c>
      <c r="I121" s="158">
        <v>88200744</v>
      </c>
      <c r="J121" s="156" t="s">
        <v>3697</v>
      </c>
      <c r="K121" s="156"/>
      <c r="L121" s="159">
        <v>44693</v>
      </c>
      <c r="M121" s="156"/>
      <c r="N121" s="182" t="str">
        <f>VLOOKUP(I121,Inventory!C:J,3,FALSE)</f>
        <v>https://fjong.com/admin/pages/edit-outfit/outfit.c13aab71804d4a1bb73841dbe0484f97</v>
      </c>
      <c r="O121" s="161" t="str">
        <f>VLOOKUP(I121,Inventory!C:J,5,FALSE)</f>
        <v>Holzweiler</v>
      </c>
      <c r="P121" s="161" t="str">
        <f>VLOOKUP(I121,Inventory!C:J,4,FALSE)</f>
        <v>M Yellow Sande Dress</v>
      </c>
      <c r="Q121" s="156" t="s">
        <v>3468</v>
      </c>
      <c r="R121" s="156"/>
      <c r="S121" s="158"/>
      <c r="T121" s="156"/>
      <c r="U121" s="156"/>
      <c r="V121" s="161" t="str">
        <f>VLOOKUP(I121,Inventory!C:R,6,FALSE)</f>
        <v>Holzweiler</v>
      </c>
      <c r="W121" s="161" t="str">
        <f>VLOOKUP(I121,Inventory!C:R,13,FALSE)</f>
        <v>2500</v>
      </c>
      <c r="X121" s="161">
        <f>VLOOKUP(I121,Inventory!C:R,14,FALSE)</f>
        <v>750</v>
      </c>
      <c r="Y121" s="156"/>
      <c r="Z121" s="156"/>
      <c r="AA121" s="156">
        <v>0</v>
      </c>
      <c r="AB121" s="161">
        <f t="shared" si="15"/>
        <v>750</v>
      </c>
      <c r="AC121" s="163">
        <f>VLOOKUP(V121,'Partner info'!A$2:K$502,6,FALSE)</f>
        <v>0.8</v>
      </c>
      <c r="AD121" s="161">
        <f t="shared" si="19"/>
        <v>600</v>
      </c>
      <c r="AE121" s="161">
        <f t="shared" si="17"/>
        <v>150</v>
      </c>
      <c r="AF121" s="161">
        <f t="shared" si="5"/>
        <v>5</v>
      </c>
      <c r="AG121" s="144">
        <v>2022</v>
      </c>
      <c r="AH121" s="145">
        <v>5</v>
      </c>
      <c r="AI121" s="146" t="e">
        <f t="array" aca="1" ref="AI121" ca="1">_xludf.IFS(AH121=1,"01",AH121=2,"02",AH121=3,"03",AH121=4,"04",AH121=5,"05",AH121=6,"06",AH121=7,"07",AH121=8,"08",AH121=9,"09",AH121=10,"10",AH121=11,"11",AH121=12,"12")</f>
        <v>#NAME?</v>
      </c>
      <c r="AJ121" s="147" t="e">
        <f t="shared" ca="1" si="3"/>
        <v>#NAME?</v>
      </c>
      <c r="AK121" s="148" t="str">
        <f t="shared" si="20"/>
        <v>YYYY-05</v>
      </c>
    </row>
    <row r="122" spans="1:37" ht="12.75">
      <c r="A122" s="156"/>
      <c r="B122" s="156" t="s">
        <v>3443</v>
      </c>
      <c r="C122" s="156"/>
      <c r="D122" s="156" t="s">
        <v>9</v>
      </c>
      <c r="E122" s="212"/>
      <c r="F122" s="212" t="s">
        <v>3706</v>
      </c>
      <c r="G122" s="156"/>
      <c r="H122" s="156" t="s">
        <v>3445</v>
      </c>
      <c r="I122" s="158">
        <v>10689887</v>
      </c>
      <c r="J122" s="156" t="s">
        <v>3697</v>
      </c>
      <c r="K122" s="156"/>
      <c r="L122" s="159">
        <v>44693</v>
      </c>
      <c r="M122" s="156"/>
      <c r="N122" s="182" t="str">
        <f>VLOOKUP(I122,Inventory!C:J,3,FALSE)</f>
        <v>https://fjong.com/admin/pages/edit-outfit/outfit.61527660108d489c8374e4bcf9e18c69</v>
      </c>
      <c r="O122" s="161" t="str">
        <f>VLOOKUP(I122,Inventory!C:J,5,FALSE)</f>
        <v>byTiMo</v>
      </c>
      <c r="P122" s="161" t="str">
        <f>VLOOKUP(I122,Inventory!C:J,4,FALSE)</f>
        <v>L1 Daylily Dress</v>
      </c>
      <c r="Q122" s="156" t="s">
        <v>3449</v>
      </c>
      <c r="R122" s="156"/>
      <c r="S122" s="158"/>
      <c r="T122" s="156"/>
      <c r="U122" s="156"/>
      <c r="V122" s="161" t="str">
        <f>VLOOKUP(I122,Inventory!C:R,6,FALSE)</f>
        <v>FJONG</v>
      </c>
      <c r="W122" s="161">
        <f>VLOOKUP(I122,Inventory!C:R,13,FALSE)</f>
        <v>900</v>
      </c>
      <c r="X122" s="161">
        <f>VLOOKUP(I122,Inventory!C:R,14,FALSE)</f>
        <v>300</v>
      </c>
      <c r="Y122" s="156"/>
      <c r="Z122" s="156"/>
      <c r="AA122" s="156">
        <v>0</v>
      </c>
      <c r="AB122" s="161">
        <f t="shared" si="15"/>
        <v>300</v>
      </c>
      <c r="AC122" s="163">
        <f>VLOOKUP(V122,'Partner info'!A$2:K$502,6,FALSE)</f>
        <v>0</v>
      </c>
      <c r="AD122" s="161">
        <f t="shared" si="19"/>
        <v>0</v>
      </c>
      <c r="AE122" s="161">
        <f t="shared" si="17"/>
        <v>300</v>
      </c>
      <c r="AF122" s="161">
        <f t="shared" si="5"/>
        <v>5</v>
      </c>
      <c r="AG122" s="144">
        <v>2022</v>
      </c>
      <c r="AH122" s="145">
        <v>5</v>
      </c>
      <c r="AI122" s="146" t="e">
        <f t="array" aca="1" ref="AI122" ca="1">_xludf.IFS(AH122=1,"01",AH122=2,"02",AH122=3,"03",AH122=4,"04",AH122=5,"05",AH122=6,"06",AH122=7,"07",AH122=8,"08",AH122=9,"09",AH122=10,"10",AH122=11,"11",AH122=12,"12")</f>
        <v>#NAME?</v>
      </c>
      <c r="AJ122" s="147" t="e">
        <f t="shared" ca="1" si="3"/>
        <v>#NAME?</v>
      </c>
      <c r="AK122" s="148" t="str">
        <f t="shared" si="20"/>
        <v>YYYY-05</v>
      </c>
    </row>
    <row r="123" spans="1:37" ht="12.75">
      <c r="A123" s="156"/>
      <c r="B123" s="156" t="s">
        <v>3443</v>
      </c>
      <c r="C123" s="156"/>
      <c r="D123" s="156" t="s">
        <v>9</v>
      </c>
      <c r="E123" s="156"/>
      <c r="F123" s="156" t="s">
        <v>3707</v>
      </c>
      <c r="G123" s="156"/>
      <c r="H123" s="156" t="s">
        <v>3445</v>
      </c>
      <c r="I123" s="158" t="s">
        <v>28</v>
      </c>
      <c r="J123" s="156" t="s">
        <v>3697</v>
      </c>
      <c r="K123" s="156"/>
      <c r="L123" s="159">
        <v>44693</v>
      </c>
      <c r="M123" s="156"/>
      <c r="N123" s="160" t="s">
        <v>3708</v>
      </c>
      <c r="O123" s="161" t="s">
        <v>31</v>
      </c>
      <c r="P123" s="161" t="s">
        <v>30</v>
      </c>
      <c r="Q123" s="156" t="s">
        <v>3453</v>
      </c>
      <c r="R123" s="156"/>
      <c r="S123" s="158"/>
      <c r="T123" s="156"/>
      <c r="U123" s="156"/>
      <c r="V123" s="161" t="str">
        <f>VLOOKUP(I123,Inventory!C:R,6,FALSE)</f>
        <v>FJONG</v>
      </c>
      <c r="W123" s="161">
        <f>VLOOKUP(I123,Inventory!C:R,13,FALSE)</f>
        <v>3400</v>
      </c>
      <c r="X123" s="161">
        <f>VLOOKUP(I123,Inventory!C:R,14,FALSE)</f>
        <v>1360</v>
      </c>
      <c r="Y123" s="156"/>
      <c r="Z123" s="156"/>
      <c r="AA123" s="156">
        <v>0</v>
      </c>
      <c r="AB123" s="161">
        <f t="shared" si="15"/>
        <v>1360</v>
      </c>
      <c r="AC123" s="163">
        <f>VLOOKUP(V123,'Partner info'!A$2:K$502,6,FALSE)</f>
        <v>0</v>
      </c>
      <c r="AD123" s="161">
        <f t="shared" si="19"/>
        <v>0</v>
      </c>
      <c r="AE123" s="161">
        <f t="shared" si="17"/>
        <v>1360</v>
      </c>
      <c r="AF123" s="161">
        <f t="shared" si="5"/>
        <v>5</v>
      </c>
      <c r="AG123" s="144">
        <v>2022</v>
      </c>
      <c r="AH123" s="145">
        <v>5</v>
      </c>
      <c r="AI123" s="146" t="e">
        <f t="array" aca="1" ref="AI123" ca="1">_xludf.IFS(AH123=1,"01",AH123=2,"02",AH123=3,"03",AH123=4,"04",AH123=5,"05",AH123=6,"06",AH123=7,"07",AH123=8,"08",AH123=9,"09",AH123=10,"10",AH123=11,"11",AH123=12,"12")</f>
        <v>#NAME?</v>
      </c>
      <c r="AJ123" s="147" t="e">
        <f t="shared" ca="1" si="3"/>
        <v>#NAME?</v>
      </c>
      <c r="AK123" s="148" t="str">
        <f t="shared" si="20"/>
        <v>YYYY-05</v>
      </c>
    </row>
    <row r="124" spans="1:37" ht="12.75">
      <c r="A124" s="156"/>
      <c r="B124" s="156" t="s">
        <v>3443</v>
      </c>
      <c r="C124" s="156"/>
      <c r="D124" s="156" t="s">
        <v>9</v>
      </c>
      <c r="E124" s="156"/>
      <c r="F124" s="156" t="s">
        <v>3709</v>
      </c>
      <c r="G124" s="156"/>
      <c r="H124" s="156" t="s">
        <v>3445</v>
      </c>
      <c r="I124" s="158">
        <v>88001278</v>
      </c>
      <c r="J124" s="156" t="s">
        <v>3697</v>
      </c>
      <c r="K124" s="156"/>
      <c r="L124" s="159">
        <v>44693</v>
      </c>
      <c r="M124" s="156"/>
      <c r="N124" s="182" t="str">
        <f>VLOOKUP(I124,Inventory!C:J,3,FALSE)</f>
        <v>https://fjong.com/admin/pages/edit-outfit/outfit.b062ee4767104d919307a2d539bb2c39</v>
      </c>
      <c r="O124" s="161" t="str">
        <f>VLOOKUP(I124,Inventory!C:J,5,FALSE)</f>
        <v>Tadashi Shoji</v>
      </c>
      <c r="P124" s="161" t="str">
        <f>VLOOKUP(I124,Inventory!C:J,4,FALSE)</f>
        <v>S Flower Detail One Shoulder Gown</v>
      </c>
      <c r="Q124" s="156" t="s">
        <v>3453</v>
      </c>
      <c r="R124" s="156"/>
      <c r="S124" s="158"/>
      <c r="T124" s="156"/>
      <c r="U124" s="156"/>
      <c r="V124" s="161" t="str">
        <f>VLOOKUP(I124,Inventory!C:R,6,FALSE)</f>
        <v>FJONG</v>
      </c>
      <c r="W124" s="161">
        <f>VLOOKUP(I124,Inventory!C:R,13,FALSE)</f>
        <v>4900</v>
      </c>
      <c r="X124" s="161">
        <f>VLOOKUP(I124,Inventory!C:R,14,FALSE)</f>
        <v>1500</v>
      </c>
      <c r="Y124" s="156"/>
      <c r="Z124" s="156"/>
      <c r="AA124" s="156">
        <v>0</v>
      </c>
      <c r="AB124" s="161">
        <f t="shared" si="15"/>
        <v>1500</v>
      </c>
      <c r="AC124" s="163">
        <f>VLOOKUP(V124,'Partner info'!A$2:K$502,6,FALSE)</f>
        <v>0</v>
      </c>
      <c r="AD124" s="161">
        <f t="shared" si="19"/>
        <v>0</v>
      </c>
      <c r="AE124" s="161">
        <f t="shared" si="17"/>
        <v>1500</v>
      </c>
      <c r="AF124" s="161">
        <f t="shared" si="5"/>
        <v>5</v>
      </c>
      <c r="AG124" s="144">
        <v>2022</v>
      </c>
      <c r="AH124" s="145">
        <v>5</v>
      </c>
      <c r="AI124" s="146" t="e">
        <f t="array" aca="1" ref="AI124" ca="1">_xludf.IFS(AH124=1,"01",AH124=2,"02",AH124=3,"03",AH124=4,"04",AH124=5,"05",AH124=6,"06",AH124=7,"07",AH124=8,"08",AH124=9,"09",AH124=10,"10",AH124=11,"11",AH124=12,"12")</f>
        <v>#NAME?</v>
      </c>
      <c r="AJ124" s="147" t="e">
        <f t="shared" ca="1" si="3"/>
        <v>#NAME?</v>
      </c>
      <c r="AK124" s="148" t="str">
        <f t="shared" si="20"/>
        <v>YYYY-05</v>
      </c>
    </row>
    <row r="125" spans="1:37" ht="12.75">
      <c r="A125" s="156"/>
      <c r="B125" s="156" t="s">
        <v>3443</v>
      </c>
      <c r="C125" s="156"/>
      <c r="D125" s="156" t="s">
        <v>9</v>
      </c>
      <c r="E125" s="156"/>
      <c r="F125" s="156" t="s">
        <v>3710</v>
      </c>
      <c r="G125" s="156"/>
      <c r="H125" s="156" t="s">
        <v>3445</v>
      </c>
      <c r="I125" s="158">
        <v>10689995</v>
      </c>
      <c r="J125" s="156" t="s">
        <v>3697</v>
      </c>
      <c r="K125" s="156"/>
      <c r="L125" s="159">
        <v>44693</v>
      </c>
      <c r="M125" s="156"/>
      <c r="N125" s="182" t="str">
        <f>VLOOKUP(I125,Inventory!C:J,3,FALSE)</f>
        <v>https://fjong.com/admin/pages/edit-outfit/outfit.bb7ece13dc0d741c</v>
      </c>
      <c r="O125" s="161" t="str">
        <f>VLOOKUP(I125,Inventory!C:J,5,FALSE)</f>
        <v>Jarlo</v>
      </c>
      <c r="P125" s="161" t="str">
        <f>VLOOKUP(I125,Inventory!C:J,4,FALSE)</f>
        <v>XS Blaze Strapless Maxi Dress</v>
      </c>
      <c r="Q125" s="156" t="s">
        <v>3449</v>
      </c>
      <c r="R125" s="156"/>
      <c r="S125" s="158"/>
      <c r="T125" s="156"/>
      <c r="U125" s="156"/>
      <c r="V125" s="161" t="str">
        <f>VLOOKUP(I125,Inventory!C:R,6,FALSE)</f>
        <v>FJONG</v>
      </c>
      <c r="W125" s="161">
        <f>VLOOKUP(I125,Inventory!C:R,13,FALSE)</f>
        <v>2400</v>
      </c>
      <c r="X125" s="161">
        <f>VLOOKUP(I125,Inventory!C:R,14,FALSE)</f>
        <v>849</v>
      </c>
      <c r="Y125" s="156"/>
      <c r="Z125" s="156"/>
      <c r="AA125" s="156">
        <v>0</v>
      </c>
      <c r="AB125" s="161">
        <f t="shared" si="15"/>
        <v>849</v>
      </c>
      <c r="AC125" s="163">
        <f>VLOOKUP(V125,'Partner info'!A$2:K$502,6,FALSE)</f>
        <v>0</v>
      </c>
      <c r="AD125" s="161">
        <f t="shared" si="19"/>
        <v>0</v>
      </c>
      <c r="AE125" s="161">
        <f t="shared" si="17"/>
        <v>849</v>
      </c>
      <c r="AF125" s="161">
        <f t="shared" si="5"/>
        <v>5</v>
      </c>
      <c r="AG125" s="144">
        <v>2022</v>
      </c>
      <c r="AH125" s="145">
        <v>5</v>
      </c>
      <c r="AI125" s="146" t="e">
        <f t="array" aca="1" ref="AI125" ca="1">_xludf.IFS(AH125=1,"01",AH125=2,"02",AH125=3,"03",AH125=4,"04",AH125=5,"05",AH125=6,"06",AH125=7,"07",AH125=8,"08",AH125=9,"09",AH125=10,"10",AH125=11,"11",AH125=12,"12")</f>
        <v>#NAME?</v>
      </c>
      <c r="AJ125" s="147" t="e">
        <f t="shared" ca="1" si="3"/>
        <v>#NAME?</v>
      </c>
      <c r="AK125" s="148" t="str">
        <f t="shared" si="20"/>
        <v>YYYY-05</v>
      </c>
    </row>
    <row r="126" spans="1:37" ht="12.75">
      <c r="A126" s="156"/>
      <c r="B126" s="156" t="s">
        <v>3443</v>
      </c>
      <c r="C126" s="156"/>
      <c r="D126" s="156" t="s">
        <v>9</v>
      </c>
      <c r="E126" s="156"/>
      <c r="F126" s="156" t="s">
        <v>3711</v>
      </c>
      <c r="G126" s="156"/>
      <c r="H126" s="156" t="s">
        <v>3445</v>
      </c>
      <c r="I126" s="158">
        <v>88001990</v>
      </c>
      <c r="J126" s="156" t="s">
        <v>3697</v>
      </c>
      <c r="K126" s="156"/>
      <c r="L126" s="159">
        <v>44693</v>
      </c>
      <c r="M126" s="156"/>
      <c r="N126" s="182" t="str">
        <f>VLOOKUP(I126,Inventory!C:J,3,FALSE)</f>
        <v>https://fjong.com/admin/pages/edit-outfit/outfit.96f7210a2ae0aa93</v>
      </c>
      <c r="O126" s="161" t="str">
        <f>VLOOKUP(I126,Inventory!C:J,5,FALSE)</f>
        <v>FWSS</v>
      </c>
      <c r="P126" s="161" t="str">
        <f>VLOOKUP(I126,Inventory!C:J,4,FALSE)</f>
        <v>M High Pressure Light Blue Striped Dress</v>
      </c>
      <c r="Q126" s="156" t="s">
        <v>3468</v>
      </c>
      <c r="R126" s="156"/>
      <c r="S126" s="158"/>
      <c r="T126" s="156"/>
      <c r="U126" s="156"/>
      <c r="V126" s="161" t="str">
        <f>VLOOKUP(I126,Inventory!C:R,6,FALSE)</f>
        <v>FJONG</v>
      </c>
      <c r="W126" s="161">
        <f>VLOOKUP(I126,Inventory!C:R,13,FALSE)</f>
        <v>600</v>
      </c>
      <c r="X126" s="161">
        <f>VLOOKUP(I126,Inventory!C:R,14,FALSE)</f>
        <v>240</v>
      </c>
      <c r="Y126" s="156"/>
      <c r="Z126" s="156"/>
      <c r="AA126" s="156">
        <v>0</v>
      </c>
      <c r="AB126" s="161">
        <f t="shared" si="15"/>
        <v>240</v>
      </c>
      <c r="AC126" s="163">
        <f>VLOOKUP(V126,'Partner info'!A$2:K$502,6,FALSE)</f>
        <v>0</v>
      </c>
      <c r="AD126" s="161">
        <f t="shared" si="19"/>
        <v>0</v>
      </c>
      <c r="AE126" s="161">
        <f t="shared" si="17"/>
        <v>240</v>
      </c>
      <c r="AF126" s="161">
        <f t="shared" si="5"/>
        <v>5</v>
      </c>
      <c r="AG126" s="144">
        <v>2022</v>
      </c>
      <c r="AH126" s="145">
        <v>5</v>
      </c>
      <c r="AI126" s="146" t="e">
        <f t="array" aca="1" ref="AI126" ca="1">_xludf.IFS(AH126=1,"01",AH126=2,"02",AH126=3,"03",AH126=4,"04",AH126=5,"05",AH126=6,"06",AH126=7,"07",AH126=8,"08",AH126=9,"09",AH126=10,"10",AH126=11,"11",AH126=12,"12")</f>
        <v>#NAME?</v>
      </c>
      <c r="AJ126" s="147" t="e">
        <f t="shared" ca="1" si="3"/>
        <v>#NAME?</v>
      </c>
      <c r="AK126" s="148" t="str">
        <f t="shared" si="20"/>
        <v>YYYY-05</v>
      </c>
    </row>
    <row r="127" spans="1:37" ht="12.75">
      <c r="B127" s="12" t="s">
        <v>3443</v>
      </c>
      <c r="D127" s="12" t="s">
        <v>9</v>
      </c>
      <c r="E127" s="12"/>
      <c r="F127" s="12" t="s">
        <v>3711</v>
      </c>
      <c r="G127" s="12"/>
      <c r="H127" s="12" t="s">
        <v>3445</v>
      </c>
      <c r="I127" s="9">
        <v>88001507</v>
      </c>
      <c r="J127" s="12" t="s">
        <v>3697</v>
      </c>
      <c r="L127" s="149">
        <v>44693</v>
      </c>
      <c r="N127" s="198" t="str">
        <f>VLOOKUP(I127,Inventory!C:J,3,FALSE)</f>
        <v>https://fjong.com/admin/pages/edit-outfit/outfit.c2d33a741bd14b39b33c7fbae31d3c31</v>
      </c>
      <c r="O127" s="151" t="str">
        <f>VLOOKUP(I127,Inventory!C:J,5,FALSE)</f>
        <v>Samsøe Samsøe</v>
      </c>
      <c r="P127" s="151" t="str">
        <f>VLOOKUP(I127,Inventory!C:J,4,FALSE)</f>
        <v>S Limon Wrap Chinois Green Dress</v>
      </c>
      <c r="Q127" s="12" t="s">
        <v>3453</v>
      </c>
      <c r="S127" s="9"/>
      <c r="V127" s="151" t="str">
        <f>VLOOKUP(I127,Inventory!C:R,6,FALSE)</f>
        <v>FJONG</v>
      </c>
      <c r="W127" s="151" t="str">
        <f>VLOOKUP(I127,Inventory!C:R,13,FALSE)</f>
        <v>1000</v>
      </c>
      <c r="X127" s="151">
        <f>VLOOKUP(I127,Inventory!C:R,14,FALSE)</f>
        <v>300</v>
      </c>
      <c r="AA127" s="12">
        <v>0</v>
      </c>
      <c r="AB127" s="151">
        <f t="shared" si="15"/>
        <v>300</v>
      </c>
      <c r="AC127" s="153">
        <f>VLOOKUP(V127,'Partner info'!A$2:K$502,6,FALSE)</f>
        <v>0</v>
      </c>
      <c r="AD127" s="151">
        <f t="shared" si="19"/>
        <v>0</v>
      </c>
      <c r="AE127" s="151">
        <f t="shared" si="17"/>
        <v>300</v>
      </c>
      <c r="AF127" s="151">
        <f t="shared" si="5"/>
        <v>5</v>
      </c>
      <c r="AG127" s="144">
        <v>2022</v>
      </c>
      <c r="AH127" s="145">
        <v>5</v>
      </c>
      <c r="AI127" s="146" t="e">
        <f t="array" aca="1" ref="AI127" ca="1">_xludf.IFS(AH127=1,"01",AH127=2,"02",AH127=3,"03",AH127=4,"04",AH127=5,"05",AH127=6,"06",AH127=7,"07",AH127=8,"08",AH127=9,"09",AH127=10,"10",AH127=11,"11",AH127=12,"12")</f>
        <v>#NAME?</v>
      </c>
      <c r="AJ127" s="147" t="e">
        <f t="shared" ca="1" si="3"/>
        <v>#NAME?</v>
      </c>
      <c r="AK127" s="148" t="str">
        <f t="shared" si="20"/>
        <v>YYYY-05</v>
      </c>
    </row>
    <row r="128" spans="1:37" ht="12.75">
      <c r="B128" s="12" t="s">
        <v>3443</v>
      </c>
      <c r="D128" s="12" t="s">
        <v>9</v>
      </c>
      <c r="E128" s="12"/>
      <c r="F128" s="12" t="s">
        <v>3711</v>
      </c>
      <c r="G128" s="12"/>
      <c r="H128" s="12" t="s">
        <v>3445</v>
      </c>
      <c r="I128" s="9">
        <v>89003350</v>
      </c>
      <c r="J128" s="12" t="s">
        <v>3697</v>
      </c>
      <c r="L128" s="149">
        <v>44693</v>
      </c>
      <c r="N128" s="198" t="str">
        <f>VLOOKUP(I128,Inventory!C:J,3,FALSE)</f>
        <v>https://fjong.com/admin/pages/edit-outfit/outfit.b232dfc2ba4bd49f</v>
      </c>
      <c r="O128" s="151" t="str">
        <f>VLOOKUP(I128,Inventory!C:J,5,FALSE)</f>
        <v>Reformation</v>
      </c>
      <c r="P128" s="151" t="str">
        <f>VLOOKUP(I128,Inventory!C:J,4,FALSE)</f>
        <v>S Natalia Dress</v>
      </c>
      <c r="Q128" s="12" t="s">
        <v>3453</v>
      </c>
      <c r="S128" s="9"/>
      <c r="V128" s="151" t="str">
        <f>VLOOKUP(I128,Inventory!C:R,6,FALSE)</f>
        <v>FJONG</v>
      </c>
      <c r="W128" s="151">
        <f>VLOOKUP(I128,Inventory!C:R,13,FALSE)</f>
        <v>600</v>
      </c>
      <c r="X128" s="151">
        <f>VLOOKUP(I128,Inventory!C:R,14,FALSE)</f>
        <v>349</v>
      </c>
      <c r="AA128" s="12">
        <v>0</v>
      </c>
      <c r="AB128" s="151">
        <f t="shared" si="15"/>
        <v>349</v>
      </c>
      <c r="AC128" s="153">
        <f>VLOOKUP(V128,'Partner info'!A$2:K$502,6,FALSE)</f>
        <v>0</v>
      </c>
      <c r="AD128" s="151">
        <f t="shared" si="19"/>
        <v>0</v>
      </c>
      <c r="AE128" s="151">
        <f t="shared" si="17"/>
        <v>349</v>
      </c>
      <c r="AF128" s="151">
        <f t="shared" si="5"/>
        <v>5</v>
      </c>
      <c r="AG128" s="144">
        <v>2022</v>
      </c>
      <c r="AH128" s="145">
        <v>5</v>
      </c>
      <c r="AI128" s="146" t="e">
        <f t="array" aca="1" ref="AI128" ca="1">_xludf.IFS(AH128=1,"01",AH128=2,"02",AH128=3,"03",AH128=4,"04",AH128=5,"05",AH128=6,"06",AH128=7,"07",AH128=8,"08",AH128=9,"09",AH128=10,"10",AH128=11,"11",AH128=12,"12")</f>
        <v>#NAME?</v>
      </c>
      <c r="AJ128" s="147" t="e">
        <f t="shared" ca="1" si="3"/>
        <v>#NAME?</v>
      </c>
      <c r="AK128" s="148" t="str">
        <f t="shared" si="20"/>
        <v>YYYY-05</v>
      </c>
    </row>
    <row r="129" spans="1:37" ht="12.75">
      <c r="A129" s="156"/>
      <c r="B129" s="156" t="s">
        <v>3443</v>
      </c>
      <c r="C129" s="156"/>
      <c r="D129" s="156" t="s">
        <v>9</v>
      </c>
      <c r="E129" s="156"/>
      <c r="F129" s="156" t="s">
        <v>3712</v>
      </c>
      <c r="G129" s="156"/>
      <c r="H129" s="156" t="s">
        <v>3445</v>
      </c>
      <c r="I129" s="158" t="s">
        <v>2513</v>
      </c>
      <c r="J129" s="156" t="s">
        <v>3697</v>
      </c>
      <c r="K129" s="156"/>
      <c r="L129" s="159">
        <v>44693</v>
      </c>
      <c r="M129" s="156"/>
      <c r="N129" s="182" t="str">
        <f>VLOOKUP(I129,Inventory!C:J,3,FALSE)</f>
        <v>https://fjong.com/admin/pages/edit-outfit/outfit.60915e23f1014eef851ef54d09b8f69e</v>
      </c>
      <c r="O129" s="161" t="str">
        <f>VLOOKUP(I129,Inventory!C:J,5,FALSE)</f>
        <v>IBEN</v>
      </c>
      <c r="P129" s="161" t="str">
        <f>VLOOKUP(I129,Inventory!C:J,4,FALSE)</f>
        <v>S Mike Tee</v>
      </c>
      <c r="Q129" s="156" t="s">
        <v>3453</v>
      </c>
      <c r="R129" s="156"/>
      <c r="S129" s="158"/>
      <c r="T129" s="156"/>
      <c r="U129" s="156"/>
      <c r="V129" s="161" t="str">
        <f>VLOOKUP(I129,Inventory!C:R,6,FALSE)</f>
        <v>IBEN (Storheil Agency)</v>
      </c>
      <c r="W129" s="161">
        <f>VLOOKUP(I129,Inventory!C:R,13,FALSE)</f>
        <v>1900</v>
      </c>
      <c r="X129" s="161">
        <f>VLOOKUP(I129,Inventory!C:R,14,FALSE)</f>
        <v>700</v>
      </c>
      <c r="Y129" s="156"/>
      <c r="Z129" s="156"/>
      <c r="AA129" s="156">
        <v>0</v>
      </c>
      <c r="AB129" s="161">
        <f t="shared" si="15"/>
        <v>700</v>
      </c>
      <c r="AC129" s="163">
        <f>VLOOKUP(V129,'Partner info'!A$2:K$502,6,FALSE)</f>
        <v>0.8</v>
      </c>
      <c r="AD129" s="161">
        <f t="shared" si="19"/>
        <v>560</v>
      </c>
      <c r="AE129" s="161">
        <f t="shared" si="17"/>
        <v>140</v>
      </c>
      <c r="AF129" s="161">
        <f t="shared" si="5"/>
        <v>5</v>
      </c>
      <c r="AG129" s="144">
        <v>2022</v>
      </c>
      <c r="AH129" s="145">
        <v>5</v>
      </c>
      <c r="AI129" s="146" t="e">
        <f t="array" aca="1" ref="AI129" ca="1">_xludf.IFS(AH129=1,"01",AH129=2,"02",AH129=3,"03",AH129=4,"04",AH129=5,"05",AH129=6,"06",AH129=7,"07",AH129=8,"08",AH129=9,"09",AH129=10,"10",AH129=11,"11",AH129=12,"12")</f>
        <v>#NAME?</v>
      </c>
      <c r="AJ129" s="147" t="e">
        <f t="shared" ca="1" si="3"/>
        <v>#NAME?</v>
      </c>
      <c r="AK129" s="148" t="str">
        <f t="shared" si="20"/>
        <v>YYYY-05</v>
      </c>
    </row>
    <row r="130" spans="1:37" ht="12.75">
      <c r="A130" s="156"/>
      <c r="B130" s="156" t="s">
        <v>3443</v>
      </c>
      <c r="C130" s="156"/>
      <c r="D130" s="156" t="s">
        <v>9</v>
      </c>
      <c r="E130" s="156"/>
      <c r="F130" s="156" t="s">
        <v>3713</v>
      </c>
      <c r="G130" s="156"/>
      <c r="H130" s="156" t="s">
        <v>3445</v>
      </c>
      <c r="I130" s="158" t="s">
        <v>2522</v>
      </c>
      <c r="J130" s="156" t="s">
        <v>3697</v>
      </c>
      <c r="K130" s="156"/>
      <c r="L130" s="159">
        <v>44693</v>
      </c>
      <c r="M130" s="156"/>
      <c r="N130" s="161" t="s">
        <v>20</v>
      </c>
      <c r="O130" s="161" t="s">
        <v>1322</v>
      </c>
      <c r="P130" s="161" t="s">
        <v>2523</v>
      </c>
      <c r="Q130" s="197" t="s">
        <v>3457</v>
      </c>
      <c r="R130" s="156"/>
      <c r="S130" s="158"/>
      <c r="T130" s="156"/>
      <c r="U130" s="156"/>
      <c r="V130" s="161" t="str">
        <f>VLOOKUP(I130,Inventory!C:R,6,FALSE)</f>
        <v>FJONG</v>
      </c>
      <c r="W130" s="161">
        <f>VLOOKUP(I130,Inventory!C:R,13,FALSE)</f>
        <v>2400</v>
      </c>
      <c r="X130" s="161">
        <f>VLOOKUP(I130,Inventory!C:R,14,FALSE)</f>
        <v>400</v>
      </c>
      <c r="Y130" s="156"/>
      <c r="Z130" s="156"/>
      <c r="AA130" s="156">
        <v>0</v>
      </c>
      <c r="AB130" s="161">
        <f t="shared" si="15"/>
        <v>400</v>
      </c>
      <c r="AC130" s="163">
        <f>VLOOKUP(V130,'Partner info'!A$2:K$502,6,FALSE)</f>
        <v>0</v>
      </c>
      <c r="AD130" s="161">
        <f t="shared" si="19"/>
        <v>0</v>
      </c>
      <c r="AE130" s="161">
        <f t="shared" si="17"/>
        <v>400</v>
      </c>
      <c r="AF130" s="161">
        <f t="shared" si="5"/>
        <v>5</v>
      </c>
      <c r="AG130" s="144">
        <v>2022</v>
      </c>
      <c r="AH130" s="145">
        <v>5</v>
      </c>
      <c r="AI130" s="146" t="e">
        <f t="array" aca="1" ref="AI130" ca="1">_xludf.IFS(AH130=1,"01",AH130=2,"02",AH130=3,"03",AH130=4,"04",AH130=5,"05",AH130=6,"06",AH130=7,"07",AH130=8,"08",AH130=9,"09",AH130=10,"10",AH130=11,"11",AH130=12,"12")</f>
        <v>#NAME?</v>
      </c>
      <c r="AJ130" s="147" t="e">
        <f t="shared" ca="1" si="3"/>
        <v>#NAME?</v>
      </c>
      <c r="AK130" s="148" t="str">
        <f t="shared" si="20"/>
        <v>YYYY-05</v>
      </c>
    </row>
    <row r="131" spans="1:37" ht="12.75">
      <c r="A131" s="156"/>
      <c r="B131" s="156" t="s">
        <v>3443</v>
      </c>
      <c r="C131" s="156"/>
      <c r="D131" s="156" t="s">
        <v>9</v>
      </c>
      <c r="E131" s="156"/>
      <c r="F131" s="156" t="s">
        <v>3714</v>
      </c>
      <c r="G131" s="156"/>
      <c r="H131" s="156" t="s">
        <v>3445</v>
      </c>
      <c r="I131" s="158" t="s">
        <v>1989</v>
      </c>
      <c r="J131" s="156" t="s">
        <v>3697</v>
      </c>
      <c r="K131" s="156"/>
      <c r="L131" s="159">
        <v>44693</v>
      </c>
      <c r="M131" s="156"/>
      <c r="N131" s="182" t="str">
        <f>VLOOKUP(I131,Inventory!C:J,3,FALSE)</f>
        <v>https://fjong.com/admin/pages/edit-outfit/outfit.e970ed3f6ffc48a1805fc82d98ef7981</v>
      </c>
      <c r="O131" s="161" t="str">
        <f>VLOOKUP(I131,Inventory!C:J,5,FALSE)</f>
        <v>FWSS</v>
      </c>
      <c r="P131" s="161" t="str">
        <f>VLOOKUP(I131,Inventory!C:J,4,FALSE)</f>
        <v>XL Washes Silk Dress Grayed Jade</v>
      </c>
      <c r="Q131" s="156" t="s">
        <v>3457</v>
      </c>
      <c r="R131" s="156"/>
      <c r="S131" s="158"/>
      <c r="T131" s="156"/>
      <c r="U131" s="156"/>
      <c r="V131" s="161" t="str">
        <f>VLOOKUP(I131,Inventory!C:R,6,FALSE)</f>
        <v>FJONG</v>
      </c>
      <c r="W131" s="161">
        <f>VLOOKUP(I131,Inventory!C:R,13,FALSE)</f>
        <v>2500</v>
      </c>
      <c r="X131" s="161">
        <f>VLOOKUP(I131,Inventory!C:R,14,FALSE)</f>
        <v>650</v>
      </c>
      <c r="Y131" s="156"/>
      <c r="Z131" s="156"/>
      <c r="AA131" s="156">
        <v>0</v>
      </c>
      <c r="AB131" s="161">
        <f t="shared" si="15"/>
        <v>650</v>
      </c>
      <c r="AC131" s="163">
        <f>VLOOKUP(V131,'Partner info'!A$2:K$502,6,FALSE)</f>
        <v>0</v>
      </c>
      <c r="AD131" s="161">
        <f t="shared" si="19"/>
        <v>0</v>
      </c>
      <c r="AE131" s="161">
        <f t="shared" si="17"/>
        <v>650</v>
      </c>
      <c r="AF131" s="161">
        <f t="shared" si="5"/>
        <v>5</v>
      </c>
      <c r="AG131" s="144">
        <v>2022</v>
      </c>
      <c r="AH131" s="145">
        <v>5</v>
      </c>
      <c r="AI131" s="146" t="e">
        <f t="array" aca="1" ref="AI131" ca="1">_xludf.IFS(AH131=1,"01",AH131=2,"02",AH131=3,"03",AH131=4,"04",AH131=5,"05",AH131=6,"06",AH131=7,"07",AH131=8,"08",AH131=9,"09",AH131=10,"10",AH131=11,"11",AH131=12,"12")</f>
        <v>#NAME?</v>
      </c>
      <c r="AJ131" s="147" t="e">
        <f t="shared" ca="1" si="3"/>
        <v>#NAME?</v>
      </c>
      <c r="AK131" s="148" t="str">
        <f t="shared" si="20"/>
        <v>YYYY-05</v>
      </c>
    </row>
    <row r="132" spans="1:37" ht="12.75">
      <c r="A132" s="213"/>
      <c r="B132" s="213" t="s">
        <v>3443</v>
      </c>
      <c r="C132" s="213"/>
      <c r="D132" s="213" t="s">
        <v>9</v>
      </c>
      <c r="E132" s="213"/>
      <c r="F132" s="213" t="s">
        <v>3715</v>
      </c>
      <c r="G132" s="213"/>
      <c r="H132" s="213" t="s">
        <v>3445</v>
      </c>
      <c r="I132" s="214">
        <v>88001661</v>
      </c>
      <c r="J132" s="213" t="s">
        <v>3697</v>
      </c>
      <c r="K132" s="213"/>
      <c r="L132" s="215">
        <v>44693</v>
      </c>
      <c r="M132" s="213"/>
      <c r="N132" s="216" t="str">
        <f>VLOOKUP(I132,Inventory!C:J,3,FALSE)</f>
        <v>https://fjong.com/admin/pages/edit-outfit/outfit.78d16995b62e40d48f06a20dbf72d844</v>
      </c>
      <c r="O132" s="217" t="str">
        <f>VLOOKUP(I132,Inventory!C:J,5,FALSE)</f>
        <v>byTiMo</v>
      </c>
      <c r="P132" s="217" t="str">
        <f>VLOOKUP(I132,Inventory!C:J,4,FALSE)</f>
        <v>M 50's Dark Wild Forest Dress</v>
      </c>
      <c r="Q132" s="213" t="s">
        <v>3468</v>
      </c>
      <c r="R132" s="213"/>
      <c r="S132" s="214"/>
      <c r="T132" s="213"/>
      <c r="U132" s="213"/>
      <c r="V132" s="217" t="str">
        <f>VLOOKUP(I132,Inventory!C:R,6,FALSE)</f>
        <v>FJONG</v>
      </c>
      <c r="W132" s="217">
        <f>VLOOKUP(I132,Inventory!C:R,13,FALSE)</f>
        <v>2300</v>
      </c>
      <c r="X132" s="217">
        <f>VLOOKUP(I132,Inventory!C:R,14,FALSE)</f>
        <v>899</v>
      </c>
      <c r="Y132" s="213"/>
      <c r="Z132" s="213"/>
      <c r="AA132" s="213">
        <v>0</v>
      </c>
      <c r="AB132" s="217">
        <f t="shared" si="15"/>
        <v>899</v>
      </c>
      <c r="AC132" s="218">
        <f>VLOOKUP(V132,'Partner info'!A$2:K$502,6,FALSE)</f>
        <v>0</v>
      </c>
      <c r="AD132" s="217">
        <f t="shared" si="19"/>
        <v>0</v>
      </c>
      <c r="AE132" s="217">
        <f t="shared" si="17"/>
        <v>899</v>
      </c>
      <c r="AF132" s="217">
        <f t="shared" si="5"/>
        <v>5</v>
      </c>
      <c r="AG132" s="144">
        <v>2022</v>
      </c>
      <c r="AH132" s="145">
        <v>5</v>
      </c>
      <c r="AI132" s="146" t="e">
        <f t="array" aca="1" ref="AI132" ca="1">_xludf.IFS(AH132=1,"01",AH132=2,"02",AH132=3,"03",AH132=4,"04",AH132=5,"05",AH132=6,"06",AH132=7,"07",AH132=8,"08",AH132=9,"09",AH132=10,"10",AH132=11,"11",AH132=12,"12")</f>
        <v>#NAME?</v>
      </c>
      <c r="AJ132" s="147" t="e">
        <f t="shared" ca="1" si="3"/>
        <v>#NAME?</v>
      </c>
      <c r="AK132" s="148" t="str">
        <f t="shared" si="20"/>
        <v>YYYY-05</v>
      </c>
    </row>
    <row r="133" spans="1:37" ht="12.75">
      <c r="A133" s="219"/>
      <c r="B133" s="219" t="s">
        <v>3443</v>
      </c>
      <c r="C133" s="219"/>
      <c r="D133" s="219" t="s">
        <v>9</v>
      </c>
      <c r="E133" s="219"/>
      <c r="F133" s="219" t="s">
        <v>3715</v>
      </c>
      <c r="G133" s="219"/>
      <c r="H133" s="219" t="s">
        <v>3445</v>
      </c>
      <c r="I133" s="220">
        <v>88100263</v>
      </c>
      <c r="J133" s="219" t="s">
        <v>3697</v>
      </c>
      <c r="K133" s="219"/>
      <c r="L133" s="221">
        <v>44693</v>
      </c>
      <c r="M133" s="219"/>
      <c r="N133" s="222" t="str">
        <f>VLOOKUP(I133,Inventory!C:J,3,FALSE)</f>
        <v>https://fjong.com/admin/pages/edit-outfit/outfit.eb4191b3e52b4a949d26b54262bd6c04</v>
      </c>
      <c r="O133" s="223" t="str">
        <f>VLOOKUP(I133,Inventory!C:J,5,FALSE)</f>
        <v>Faithful the brand</v>
      </c>
      <c r="P133" s="223" t="str">
        <f>VLOOKUP(I133,Inventory!C:J,4,FALSE)</f>
        <v>L Mira Zhoe Floral Wrap Dress</v>
      </c>
      <c r="Q133" s="219" t="s">
        <v>3449</v>
      </c>
      <c r="R133" s="91"/>
      <c r="S133" s="88"/>
      <c r="T133" s="91"/>
      <c r="U133" s="91"/>
      <c r="V133" s="224" t="str">
        <f>VLOOKUP(I133,Inventory!C:R,6,FALSE)</f>
        <v>FJONG</v>
      </c>
      <c r="W133" s="224">
        <f>VLOOKUP(I133,Inventory!C:R,13,FALSE)</f>
        <v>2300</v>
      </c>
      <c r="X133" s="224">
        <f>VLOOKUP(I133,Inventory!C:R,14,FALSE)</f>
        <v>600</v>
      </c>
      <c r="Y133" s="91"/>
      <c r="Z133" s="91"/>
      <c r="AA133" s="91">
        <v>0</v>
      </c>
      <c r="AB133" s="224">
        <f t="shared" si="15"/>
        <v>600</v>
      </c>
      <c r="AC133" s="225">
        <f>VLOOKUP(V133,'Partner info'!A$2:K$502,6,FALSE)</f>
        <v>0</v>
      </c>
      <c r="AD133" s="224">
        <f t="shared" si="19"/>
        <v>0</v>
      </c>
      <c r="AE133" s="224">
        <f t="shared" si="17"/>
        <v>600</v>
      </c>
      <c r="AF133" s="224">
        <f t="shared" si="5"/>
        <v>5</v>
      </c>
      <c r="AG133" s="144">
        <v>2022</v>
      </c>
      <c r="AH133" s="145">
        <v>5</v>
      </c>
      <c r="AI133" s="146" t="e">
        <f t="array" aca="1" ref="AI133" ca="1">_xludf.IFS(AH133=1,"01",AH133=2,"02",AH133=3,"03",AH133=4,"04",AH133=5,"05",AH133=6,"06",AH133=7,"07",AH133=8,"08",AH133=9,"09",AH133=10,"10",AH133=11,"11",AH133=12,"12")</f>
        <v>#NAME?</v>
      </c>
      <c r="AJ133" s="147" t="e">
        <f t="shared" ca="1" si="3"/>
        <v>#NAME?</v>
      </c>
      <c r="AK133" s="148" t="str">
        <f t="shared" si="20"/>
        <v>YYYY-05</v>
      </c>
    </row>
    <row r="134" spans="1:37" ht="12.75">
      <c r="A134" s="213"/>
      <c r="B134" s="213" t="s">
        <v>3443</v>
      </c>
      <c r="C134" s="213"/>
      <c r="D134" s="213" t="s">
        <v>9</v>
      </c>
      <c r="E134" s="213"/>
      <c r="F134" s="213" t="s">
        <v>3692</v>
      </c>
      <c r="G134" s="213"/>
      <c r="H134" s="213" t="s">
        <v>3445</v>
      </c>
      <c r="I134" s="214">
        <v>88000969</v>
      </c>
      <c r="J134" s="226" t="s">
        <v>3716</v>
      </c>
      <c r="K134" s="213"/>
      <c r="L134" s="215">
        <v>44693</v>
      </c>
      <c r="M134" s="213"/>
      <c r="N134" s="216" t="str">
        <f>VLOOKUP(I134,Inventory!C:J,3,FALSE)</f>
        <v>https://fjong.com/admin/pages/edit-outfit/outfit.f58adb25909143e9aebc9e35f054988c</v>
      </c>
      <c r="O134" s="217" t="str">
        <f>VLOOKUP(I134,Inventory!C:J,5,FALSE)</f>
        <v>FWSS</v>
      </c>
      <c r="P134" s="217" t="str">
        <f>VLOOKUP(I134,Inventory!C:J,4,FALSE)</f>
        <v>Kaja dress beige</v>
      </c>
      <c r="Q134" s="213" t="s">
        <v>3453</v>
      </c>
      <c r="R134" s="213" t="s">
        <v>3694</v>
      </c>
      <c r="S134" s="214" t="s">
        <v>3695</v>
      </c>
      <c r="T134" s="213"/>
      <c r="U134" s="213"/>
      <c r="V134" s="217" t="str">
        <f>VLOOKUP(I134,Inventory!C:R,6,FALSE)</f>
        <v>FJONG</v>
      </c>
      <c r="W134" s="217">
        <f>VLOOKUP(I134,Inventory!C:R,13,FALSE)</f>
        <v>2000</v>
      </c>
      <c r="X134" s="217">
        <f>VLOOKUP(I134,Inventory!C:R,14,FALSE)</f>
        <v>550</v>
      </c>
      <c r="Y134" s="213"/>
      <c r="Z134" s="213"/>
      <c r="AA134" s="213">
        <v>80</v>
      </c>
      <c r="AB134" s="217">
        <f t="shared" si="15"/>
        <v>630</v>
      </c>
      <c r="AC134" s="218">
        <f>VLOOKUP(V134,'Partner info'!A$2:K$502,6,FALSE)</f>
        <v>0</v>
      </c>
      <c r="AD134" s="217">
        <f t="shared" si="19"/>
        <v>0</v>
      </c>
      <c r="AE134" s="217">
        <f t="shared" si="17"/>
        <v>630</v>
      </c>
      <c r="AF134" s="217">
        <f t="shared" si="5"/>
        <v>5</v>
      </c>
      <c r="AG134" s="144">
        <v>2022</v>
      </c>
      <c r="AH134" s="145">
        <v>5</v>
      </c>
      <c r="AI134" s="146" t="e">
        <f t="array" aca="1" ref="AI134" ca="1">_xludf.IFS(AH134=1,"01",AH134=2,"02",AH134=3,"03",AH134=4,"04",AH134=5,"05",AH134=6,"06",AH134=7,"07",AH134=8,"08",AH134=9,"09",AH134=10,"10",AH134=11,"11",AH134=12,"12")</f>
        <v>#NAME?</v>
      </c>
      <c r="AJ134" s="147" t="e">
        <f t="shared" ca="1" si="3"/>
        <v>#NAME?</v>
      </c>
      <c r="AK134" s="148" t="str">
        <f t="shared" si="20"/>
        <v>YYYY-05</v>
      </c>
    </row>
    <row r="135" spans="1:37" ht="12.75">
      <c r="A135" s="213"/>
      <c r="B135" s="213" t="s">
        <v>3443</v>
      </c>
      <c r="C135" s="213"/>
      <c r="D135" s="213" t="s">
        <v>9</v>
      </c>
      <c r="E135" s="213"/>
      <c r="F135" s="213" t="s">
        <v>3717</v>
      </c>
      <c r="G135" s="213"/>
      <c r="H135" s="213" t="s">
        <v>3445</v>
      </c>
      <c r="I135" s="214">
        <v>88000597</v>
      </c>
      <c r="J135" s="226" t="s">
        <v>3718</v>
      </c>
      <c r="K135" s="213"/>
      <c r="L135" s="215">
        <v>44694</v>
      </c>
      <c r="M135" s="213"/>
      <c r="N135" s="216" t="str">
        <f>VLOOKUP(I135,Inventory!C:J,3,FALSE)</f>
        <v>https://fjong.com/admin/pages/edit-outfit/outfit.b3c16d971ae140519a806d5e2d47354b</v>
      </c>
      <c r="O135" s="217" t="str">
        <f>VLOOKUP(I135,Inventory!C:J,5,FALSE)</f>
        <v>byTiMo</v>
      </c>
      <c r="P135" s="217" t="str">
        <f>VLOOKUP(I135,Inventory!C:J,4,FALSE)</f>
        <v>XL Feathers Satin Mini Dress</v>
      </c>
      <c r="Q135" s="213" t="s">
        <v>3457</v>
      </c>
      <c r="R135" s="213" t="s">
        <v>3719</v>
      </c>
      <c r="S135" s="214" t="s">
        <v>3720</v>
      </c>
      <c r="T135" s="213"/>
      <c r="U135" s="213"/>
      <c r="V135" s="217" t="str">
        <f>VLOOKUP(I135,Inventory!C:R,6,FALSE)</f>
        <v>FJONG</v>
      </c>
      <c r="W135" s="217">
        <f>VLOOKUP(I135,Inventory!C:R,13,FALSE)</f>
        <v>600</v>
      </c>
      <c r="X135" s="217">
        <f>VLOOKUP(I135,Inventory!C:R,14,FALSE)</f>
        <v>300</v>
      </c>
      <c r="Y135" s="213"/>
      <c r="Z135" s="213"/>
      <c r="AA135" s="213">
        <v>80</v>
      </c>
      <c r="AB135" s="217">
        <f t="shared" si="15"/>
        <v>380</v>
      </c>
      <c r="AC135" s="218">
        <f>VLOOKUP(V135,'Partner info'!A$2:K$502,6,FALSE)</f>
        <v>0</v>
      </c>
      <c r="AD135" s="217">
        <f t="shared" si="19"/>
        <v>0</v>
      </c>
      <c r="AE135" s="217">
        <f t="shared" si="17"/>
        <v>380</v>
      </c>
      <c r="AF135" s="217">
        <f t="shared" si="5"/>
        <v>5</v>
      </c>
      <c r="AG135" s="144">
        <v>2022</v>
      </c>
      <c r="AH135" s="145">
        <v>5</v>
      </c>
      <c r="AI135" s="146" t="e">
        <f t="array" aca="1" ref="AI135" ca="1">_xludf.IFS(AH135=1,"01",AH135=2,"02",AH135=3,"03",AH135=4,"04",AH135=5,"05",AH135=6,"06",AH135=7,"07",AH135=8,"08",AH135=9,"09",AH135=10,"10",AH135=11,"11",AH135=12,"12")</f>
        <v>#NAME?</v>
      </c>
      <c r="AJ135" s="147" t="e">
        <f t="shared" ca="1" si="3"/>
        <v>#NAME?</v>
      </c>
      <c r="AK135" s="148" t="str">
        <f t="shared" si="20"/>
        <v>YYYY-05</v>
      </c>
    </row>
    <row r="136" spans="1:37" ht="12.75">
      <c r="A136" s="213"/>
      <c r="B136" s="213" t="s">
        <v>3443</v>
      </c>
      <c r="C136" s="213"/>
      <c r="D136" s="213" t="s">
        <v>9</v>
      </c>
      <c r="E136" s="213"/>
      <c r="F136" s="213" t="s">
        <v>3721</v>
      </c>
      <c r="G136" s="213"/>
      <c r="H136" s="213" t="s">
        <v>3445</v>
      </c>
      <c r="I136" s="214" t="s">
        <v>2167</v>
      </c>
      <c r="J136" s="226" t="s">
        <v>3722</v>
      </c>
      <c r="K136" s="213"/>
      <c r="L136" s="215">
        <v>44700</v>
      </c>
      <c r="M136" s="213"/>
      <c r="N136" s="227" t="s">
        <v>3723</v>
      </c>
      <c r="O136" s="217" t="s">
        <v>2168</v>
      </c>
      <c r="P136" s="217" t="s">
        <v>2111</v>
      </c>
      <c r="Q136" s="213" t="s">
        <v>3453</v>
      </c>
      <c r="R136" s="213" t="s">
        <v>3724</v>
      </c>
      <c r="S136" s="214" t="s">
        <v>3725</v>
      </c>
      <c r="T136" s="213"/>
      <c r="U136" s="213"/>
      <c r="V136" s="217" t="str">
        <f>VLOOKUP(I136,Inventory!C:R,6,FALSE)</f>
        <v>FJONG</v>
      </c>
      <c r="W136" s="217">
        <f>VLOOKUP(I136,Inventory!C:R,13,FALSE)</f>
        <v>3600</v>
      </c>
      <c r="X136" s="217">
        <f>VLOOKUP(I136,Inventory!C:R,14,FALSE)</f>
        <v>900</v>
      </c>
      <c r="Y136" s="213"/>
      <c r="Z136" s="213"/>
      <c r="AA136" s="213">
        <v>80</v>
      </c>
      <c r="AB136" s="217">
        <f t="shared" si="15"/>
        <v>980</v>
      </c>
      <c r="AC136" s="218">
        <f>VLOOKUP(V136,'Partner info'!A$2:K$502,6,FALSE)</f>
        <v>0</v>
      </c>
      <c r="AD136" s="217">
        <f t="shared" si="19"/>
        <v>0</v>
      </c>
      <c r="AE136" s="217">
        <f t="shared" si="17"/>
        <v>980</v>
      </c>
      <c r="AF136" s="217">
        <f t="shared" si="5"/>
        <v>5</v>
      </c>
      <c r="AG136" s="144">
        <v>2022</v>
      </c>
      <c r="AH136" s="145">
        <v>5</v>
      </c>
      <c r="AI136" s="146" t="e">
        <f t="array" aca="1" ref="AI136" ca="1">_xludf.IFS(AH136=1,"01",AH136=2,"02",AH136=3,"03",AH136=4,"04",AH136=5,"05",AH136=6,"06",AH136=7,"07",AH136=8,"08",AH136=9,"09",AH136=10,"10",AH136=11,"11",AH136=12,"12")</f>
        <v>#NAME?</v>
      </c>
      <c r="AJ136" s="147" t="e">
        <f t="shared" ca="1" si="3"/>
        <v>#NAME?</v>
      </c>
      <c r="AK136" s="148" t="str">
        <f t="shared" si="20"/>
        <v>YYYY-05</v>
      </c>
    </row>
    <row r="137" spans="1:37" ht="12.75">
      <c r="A137" s="213"/>
      <c r="B137" s="213" t="s">
        <v>3443</v>
      </c>
      <c r="C137" s="213"/>
      <c r="D137" s="213" t="s">
        <v>9</v>
      </c>
      <c r="E137" s="213"/>
      <c r="F137" s="213" t="s">
        <v>3726</v>
      </c>
      <c r="G137" s="213"/>
      <c r="H137" s="213" t="s">
        <v>3445</v>
      </c>
      <c r="I137" s="213">
        <v>88001228</v>
      </c>
      <c r="J137" s="226" t="s">
        <v>3727</v>
      </c>
      <c r="K137" s="213"/>
      <c r="L137" s="215">
        <v>44702</v>
      </c>
      <c r="M137" s="213"/>
      <c r="N137" s="216" t="str">
        <f>VLOOKUP(I137,Inventory!C:J,3,FALSE)</f>
        <v>https://fjong.com/admin/pages/edit-outfit/outfit.4c7025a42af74e9bb6aa71afac57324a</v>
      </c>
      <c r="O137" s="217" t="str">
        <f>VLOOKUP(I137,Inventory!C:J,5,FALSE)</f>
        <v>FWSS</v>
      </c>
      <c r="P137" s="217" t="str">
        <f>VLOOKUP(I137,Inventory!C:J,4,FALSE)</f>
        <v>XL Elena Midnight Navy Flowers Dress</v>
      </c>
      <c r="Q137" s="213" t="s">
        <v>3457</v>
      </c>
      <c r="R137" s="213" t="s">
        <v>3728</v>
      </c>
      <c r="S137" s="214">
        <v>98022094</v>
      </c>
      <c r="T137" s="213"/>
      <c r="U137" s="213"/>
      <c r="V137" s="217" t="str">
        <f>VLOOKUP(I137,Inventory!C:R,6,FALSE)</f>
        <v>FJONG</v>
      </c>
      <c r="W137" s="217">
        <f>VLOOKUP(I137,Inventory!C:R,13,FALSE)</f>
        <v>1500</v>
      </c>
      <c r="X137" s="217">
        <f>VLOOKUP(I137,Inventory!C:R,14,FALSE)</f>
        <v>450</v>
      </c>
      <c r="Y137" s="228">
        <v>0.1</v>
      </c>
      <c r="Z137" s="213"/>
      <c r="AA137" s="213">
        <v>80</v>
      </c>
      <c r="AB137" s="217">
        <f t="shared" si="15"/>
        <v>485</v>
      </c>
      <c r="AC137" s="218">
        <f>VLOOKUP(V137,'Partner info'!A$2:K$502,6,FALSE)</f>
        <v>0</v>
      </c>
      <c r="AD137" s="217">
        <f t="shared" si="19"/>
        <v>0</v>
      </c>
      <c r="AE137" s="217">
        <f t="shared" si="17"/>
        <v>485</v>
      </c>
      <c r="AF137" s="217">
        <f t="shared" si="5"/>
        <v>5</v>
      </c>
      <c r="AG137" s="144">
        <v>2022</v>
      </c>
      <c r="AH137" s="145">
        <v>5</v>
      </c>
      <c r="AI137" s="146" t="e">
        <f t="array" aca="1" ref="AI137" ca="1">_xludf.IFS(AH137=1,"01",AH137=2,"02",AH137=3,"03",AH137=4,"04",AH137=5,"05",AH137=6,"06",AH137=7,"07",AH137=8,"08",AH137=9,"09",AH137=10,"10",AH137=11,"11",AH137=12,"12")</f>
        <v>#NAME?</v>
      </c>
      <c r="AJ137" s="147" t="e">
        <f t="shared" ca="1" si="3"/>
        <v>#NAME?</v>
      </c>
      <c r="AK137" s="148" t="str">
        <f t="shared" si="20"/>
        <v>YYYY-05</v>
      </c>
    </row>
    <row r="138" spans="1:37" ht="12.75">
      <c r="A138" s="219"/>
      <c r="B138" s="219" t="s">
        <v>3443</v>
      </c>
      <c r="C138" s="219"/>
      <c r="D138" s="219" t="s">
        <v>9</v>
      </c>
      <c r="E138" s="219"/>
      <c r="F138" s="219" t="s">
        <v>3726</v>
      </c>
      <c r="G138" s="219"/>
      <c r="H138" s="219" t="s">
        <v>3445</v>
      </c>
      <c r="I138" s="220" t="s">
        <v>1961</v>
      </c>
      <c r="J138" s="219"/>
      <c r="K138" s="219"/>
      <c r="L138" s="221">
        <v>44702</v>
      </c>
      <c r="M138" s="219"/>
      <c r="N138" s="222" t="str">
        <f>VLOOKUP(I138,Inventory!C:J,3,FALSE)</f>
        <v>https://fjong.com/admin/pages/edit-outfit/outfit.90003fcc02dd4e62b51a7d2c35ae7915</v>
      </c>
      <c r="O138" s="223" t="str">
        <f>VLOOKUP(I138,Inventory!C:J,5,FALSE)</f>
        <v>Creative Collective</v>
      </c>
      <c r="P138" s="223" t="str">
        <f>VLOOKUP(I138,Inventory!C:J,4,FALSE)</f>
        <v>XL Skyway Ruffle Floral Sleeve Top</v>
      </c>
      <c r="Q138" s="219" t="s">
        <v>3457</v>
      </c>
      <c r="R138" s="219" t="s">
        <v>3728</v>
      </c>
      <c r="S138" s="220">
        <v>98022094</v>
      </c>
      <c r="T138" s="219"/>
      <c r="U138" s="219"/>
      <c r="V138" s="223" t="str">
        <f>VLOOKUP(I138,Inventory!C:R,6,FALSE)</f>
        <v>Villoid</v>
      </c>
      <c r="W138" s="223">
        <f>VLOOKUP(I138,Inventory!C:R,13,FALSE)</f>
        <v>1500</v>
      </c>
      <c r="X138" s="223">
        <f>VLOOKUP(I138,Inventory!C:R,14,FALSE)</f>
        <v>400</v>
      </c>
      <c r="Y138" s="229">
        <v>0.1</v>
      </c>
      <c r="Z138" s="219"/>
      <c r="AA138" s="219">
        <v>0</v>
      </c>
      <c r="AB138" s="223">
        <f t="shared" si="15"/>
        <v>360</v>
      </c>
      <c r="AC138" s="230">
        <f>VLOOKUP(V138,'Partner info'!A$2:K$502,6,FALSE)</f>
        <v>0.8</v>
      </c>
      <c r="AD138" s="223">
        <f t="shared" si="19"/>
        <v>288</v>
      </c>
      <c r="AE138" s="223">
        <f t="shared" si="17"/>
        <v>72</v>
      </c>
      <c r="AF138" s="223">
        <f t="shared" si="5"/>
        <v>5</v>
      </c>
      <c r="AG138" s="144">
        <v>2022</v>
      </c>
      <c r="AH138" s="145">
        <v>5</v>
      </c>
      <c r="AI138" s="146" t="e">
        <f t="array" aca="1" ref="AI138" ca="1">_xludf.IFS(AH138=1,"01",AH138=2,"02",AH138=3,"03",AH138=4,"04",AH138=5,"05",AH138=6,"06",AH138=7,"07",AH138=8,"08",AH138=9,"09",AH138=10,"10",AH138=11,"11",AH138=12,"12")</f>
        <v>#NAME?</v>
      </c>
      <c r="AJ138" s="147" t="e">
        <f t="shared" ca="1" si="3"/>
        <v>#NAME?</v>
      </c>
      <c r="AK138" s="148" t="str">
        <f t="shared" si="20"/>
        <v>YYYY-05</v>
      </c>
    </row>
    <row r="139" spans="1:37" ht="12.75">
      <c r="A139" s="231"/>
      <c r="B139" s="231" t="s">
        <v>3469</v>
      </c>
      <c r="C139" s="231"/>
      <c r="D139" s="231" t="s">
        <v>9</v>
      </c>
      <c r="E139" s="231"/>
      <c r="F139" s="231" t="s">
        <v>3729</v>
      </c>
      <c r="G139" s="231"/>
      <c r="H139" s="231" t="s">
        <v>3445</v>
      </c>
      <c r="I139" s="232" t="s">
        <v>2165</v>
      </c>
      <c r="J139" s="233" t="s">
        <v>3730</v>
      </c>
      <c r="K139" s="231"/>
      <c r="L139" s="234">
        <v>44708</v>
      </c>
      <c r="M139" s="231"/>
      <c r="N139" s="231" t="str">
        <f>VLOOKUP(I139,Inventory!C:J,3,FALSE)</f>
        <v>-</v>
      </c>
      <c r="O139" s="231" t="str">
        <f>VLOOKUP(I139,Inventory!C:J,5,FALSE)</f>
        <v>Lulus</v>
      </c>
      <c r="P139" s="231" t="str">
        <f>VLOOKUP(I139,Inventory!C:J,4,FALSE)</f>
        <v>L Pink Ruffle Wrap</v>
      </c>
      <c r="Q139" s="231" t="s">
        <v>3449</v>
      </c>
      <c r="R139" s="231" t="s">
        <v>3731</v>
      </c>
      <c r="S139" s="232">
        <v>40915696</v>
      </c>
      <c r="T139" s="231"/>
      <c r="U139" s="231"/>
      <c r="V139" s="231" t="str">
        <f>VLOOKUP(I139,Inventory!C:R,6,FALSE)</f>
        <v>FJONG</v>
      </c>
      <c r="W139" s="231">
        <v>1100</v>
      </c>
      <c r="X139" s="231">
        <v>500</v>
      </c>
      <c r="Y139" s="231"/>
      <c r="Z139" s="231">
        <v>420</v>
      </c>
      <c r="AA139" s="231">
        <v>80</v>
      </c>
      <c r="AB139" s="231">
        <f t="shared" si="15"/>
        <v>160</v>
      </c>
      <c r="AC139" s="235" t="e">
        <f>VLOOKUP(V139,'Partner info'!$B$2:$C$500,2,FALSE)</f>
        <v>#N/A</v>
      </c>
      <c r="AD139" s="231" t="e">
        <f>X139*AC139</f>
        <v>#N/A</v>
      </c>
      <c r="AE139" s="231" t="e">
        <f t="shared" si="17"/>
        <v>#N/A</v>
      </c>
      <c r="AF139" s="231">
        <f t="shared" si="5"/>
        <v>5</v>
      </c>
      <c r="AG139" s="144">
        <v>2022</v>
      </c>
      <c r="AH139" s="145">
        <v>5</v>
      </c>
      <c r="AI139" s="146" t="e">
        <f t="array" aca="1" ref="AI139" ca="1">_xludf.IFS(AH139=1,"01",AH139=2,"02",AH139=3,"03",AH139=4,"04",AH139=5,"05",AH139=6,"06",AH139=7,"07",AH139=8,"08",AH139=9,"09",AH139=10,"10",AH139=11,"11",AH139=12,"12")</f>
        <v>#NAME?</v>
      </c>
      <c r="AJ139" s="147" t="e">
        <f t="shared" ca="1" si="3"/>
        <v>#NAME?</v>
      </c>
      <c r="AK139" s="148"/>
    </row>
    <row r="140" spans="1:37" ht="12.75">
      <c r="A140" s="236"/>
      <c r="B140" s="236" t="s">
        <v>3443</v>
      </c>
      <c r="C140" s="236"/>
      <c r="D140" s="236" t="s">
        <v>9</v>
      </c>
      <c r="E140" s="236"/>
      <c r="F140" s="236" t="s">
        <v>3672</v>
      </c>
      <c r="G140" s="236"/>
      <c r="H140" s="236" t="s">
        <v>3445</v>
      </c>
      <c r="I140" s="236">
        <v>88001550</v>
      </c>
      <c r="J140" s="237" t="s">
        <v>3732</v>
      </c>
      <c r="K140" s="236"/>
      <c r="L140" s="238">
        <v>44721</v>
      </c>
      <c r="M140" s="236"/>
      <c r="N140" s="239" t="str">
        <f>VLOOKUP(I140,Inventory!C:J,3,FALSE)</f>
        <v>https://fjong.com/admin/pages/edit-outfit/outfit.9d3b8dd5711d3657</v>
      </c>
      <c r="O140" s="240" t="str">
        <f>VLOOKUP(I140,Inventory!C:J,5,FALSE)</f>
        <v>Sandro</v>
      </c>
      <c r="P140" s="240" t="str">
        <f>VLOOKUP(I140,Inventory!C:J,4,FALSE)</f>
        <v>S Bluebella Dress</v>
      </c>
      <c r="Q140" s="236" t="s">
        <v>3453</v>
      </c>
      <c r="R140" s="236" t="s">
        <v>3674</v>
      </c>
      <c r="S140" s="241" t="s">
        <v>3733</v>
      </c>
      <c r="T140" s="236"/>
      <c r="U140" s="236"/>
      <c r="V140" s="240" t="str">
        <f>VLOOKUP(I140,Inventory!C:R,6,FALSE)</f>
        <v>FJONG</v>
      </c>
      <c r="W140" s="240">
        <f>VLOOKUP(I140,Inventory!C:R,13,FALSE)</f>
        <v>900</v>
      </c>
      <c r="X140" s="240">
        <f>VLOOKUP(I140,Inventory!C:R,14,FALSE)</f>
        <v>360</v>
      </c>
      <c r="Y140" s="236"/>
      <c r="Z140" s="236"/>
      <c r="AA140" s="236">
        <v>80</v>
      </c>
      <c r="AB140" s="240">
        <f t="shared" si="15"/>
        <v>440</v>
      </c>
      <c r="AC140" s="242">
        <f>VLOOKUP(V140,'Partner info'!A$2:K$502,6,FALSE)</f>
        <v>0</v>
      </c>
      <c r="AD140" s="240">
        <f t="shared" ref="AD140:AD145" si="21">AB140*AC140</f>
        <v>0</v>
      </c>
      <c r="AE140" s="240">
        <f t="shared" si="17"/>
        <v>440</v>
      </c>
      <c r="AF140" s="240">
        <f t="shared" si="5"/>
        <v>6</v>
      </c>
      <c r="AG140" s="144">
        <v>2022</v>
      </c>
      <c r="AH140" s="145">
        <v>6</v>
      </c>
      <c r="AI140" s="146" t="e">
        <f t="array" aca="1" ref="AI140" ca="1">_xludf.IFS(AH140=1,"01",AH140=2,"02",AH140=3,"03",AH140=4,"04",AH140=5,"05",AH140=6,"06",AH140=7,"07",AH140=8,"08",AH140=9,"09",AH140=10,"10",AH140=11,"11",AH140=12,"12")</f>
        <v>#NAME?</v>
      </c>
      <c r="AJ140" s="147" t="e">
        <f t="shared" ca="1" si="3"/>
        <v>#NAME?</v>
      </c>
      <c r="AK140" s="148" t="str">
        <f t="shared" ref="AK140:AK145" si="22">TEXT(L140,"YYYY-MM")</f>
        <v>YYYY-06</v>
      </c>
    </row>
    <row r="141" spans="1:37" ht="12.75">
      <c r="A141" s="236"/>
      <c r="B141" s="236" t="s">
        <v>3443</v>
      </c>
      <c r="C141" s="236"/>
      <c r="D141" s="236" t="s">
        <v>9</v>
      </c>
      <c r="E141" s="236"/>
      <c r="F141" s="236" t="s">
        <v>3547</v>
      </c>
      <c r="G141" s="236"/>
      <c r="H141" s="236" t="s">
        <v>3445</v>
      </c>
      <c r="I141" s="236">
        <v>10689473</v>
      </c>
      <c r="J141" s="237" t="s">
        <v>3734</v>
      </c>
      <c r="K141" s="236"/>
      <c r="L141" s="238">
        <v>44725</v>
      </c>
      <c r="M141" s="236"/>
      <c r="N141" s="239" t="str">
        <f>VLOOKUP(I141,Inventory!C:J,3,FALSE)</f>
        <v>https://fjong.com/admin/pages/edit-outfit/outfit.23bf2c58e916407987746990096b204e</v>
      </c>
      <c r="O141" s="240" t="str">
        <f>VLOOKUP(I141,Inventory!C:J,5,FALSE)</f>
        <v>By Malene Birger</v>
      </c>
      <c r="P141" s="240" t="str">
        <f>VLOOKUP(I141,Inventory!C:J,4,FALSE)</f>
        <v>S Tondio Silk Satin Fire Dress</v>
      </c>
      <c r="Q141" s="236" t="s">
        <v>3453</v>
      </c>
      <c r="R141" s="236" t="s">
        <v>3735</v>
      </c>
      <c r="S141" s="241">
        <v>40233662</v>
      </c>
      <c r="T141" s="236"/>
      <c r="U141" s="236"/>
      <c r="V141" s="240" t="str">
        <f>VLOOKUP(I141,Inventory!C:R,6,FALSE)</f>
        <v>FJONG</v>
      </c>
      <c r="W141" s="240">
        <f>VLOOKUP(I141,Inventory!C:R,13,FALSE)</f>
        <v>3600</v>
      </c>
      <c r="X141" s="240">
        <f>VLOOKUP(I141,Inventory!C:R,14,FALSE)</f>
        <v>1000</v>
      </c>
      <c r="Y141" s="236"/>
      <c r="Z141" s="236"/>
      <c r="AA141" s="236">
        <v>80</v>
      </c>
      <c r="AB141" s="240">
        <f t="shared" si="15"/>
        <v>1080</v>
      </c>
      <c r="AC141" s="242">
        <f>VLOOKUP(V141,'Partner info'!A$2:K$502,6,FALSE)</f>
        <v>0</v>
      </c>
      <c r="AD141" s="240">
        <f t="shared" si="21"/>
        <v>0</v>
      </c>
      <c r="AE141" s="240">
        <f t="shared" si="17"/>
        <v>1080</v>
      </c>
      <c r="AF141" s="240">
        <f t="shared" si="5"/>
        <v>6</v>
      </c>
      <c r="AG141" s="144">
        <v>2022</v>
      </c>
      <c r="AH141" s="145">
        <v>6</v>
      </c>
      <c r="AI141" s="146" t="e">
        <f t="array" aca="1" ref="AI141" ca="1">_xludf.IFS(AH141=1,"01",AH141=2,"02",AH141=3,"03",AH141=4,"04",AH141=5,"05",AH141=6,"06",AH141=7,"07",AH141=8,"08",AH141=9,"09",AH141=10,"10",AH141=11,"11",AH141=12,"12")</f>
        <v>#NAME?</v>
      </c>
      <c r="AJ141" s="147" t="e">
        <f t="shared" ca="1" si="3"/>
        <v>#NAME?</v>
      </c>
      <c r="AK141" s="148" t="str">
        <f t="shared" si="22"/>
        <v>YYYY-06</v>
      </c>
    </row>
    <row r="142" spans="1:37" ht="12.75">
      <c r="A142" s="236"/>
      <c r="B142" s="236" t="s">
        <v>3443</v>
      </c>
      <c r="C142" s="236"/>
      <c r="D142" s="236" t="s">
        <v>9</v>
      </c>
      <c r="E142" s="236"/>
      <c r="F142" s="236" t="s">
        <v>3736</v>
      </c>
      <c r="G142" s="236"/>
      <c r="H142" s="236" t="s">
        <v>3445</v>
      </c>
      <c r="I142" s="236">
        <v>10689587</v>
      </c>
      <c r="J142" s="237" t="s">
        <v>3737</v>
      </c>
      <c r="K142" s="236"/>
      <c r="L142" s="238">
        <v>44731</v>
      </c>
      <c r="M142" s="236"/>
      <c r="N142" s="239" t="str">
        <f>VLOOKUP(I142,Inventory!C:J,3,FALSE)</f>
        <v>https://fjong.com/admin/pages/edit-outfit/outfit.02b7dbe5f5f94207ba29423997168b74</v>
      </c>
      <c r="O142" s="240" t="str">
        <f>VLOOKUP(I142,Inventory!C:J,5,FALSE)</f>
        <v>FWSS</v>
      </c>
      <c r="P142" s="240" t="str">
        <f>VLOOKUP(I142,Inventory!C:J,4,FALSE)</f>
        <v>M Sanne Misty Lilac Dress</v>
      </c>
      <c r="Q142" s="236" t="s">
        <v>3468</v>
      </c>
      <c r="R142" s="236" t="s">
        <v>3738</v>
      </c>
      <c r="S142" s="241">
        <v>91724326</v>
      </c>
      <c r="T142" s="236"/>
      <c r="U142" s="236"/>
      <c r="V142" s="240" t="str">
        <f>VLOOKUP(I142,Inventory!C:R,6,FALSE)</f>
        <v>FJONG</v>
      </c>
      <c r="W142" s="240">
        <f>VLOOKUP(I142,Inventory!C:R,13,FALSE)</f>
        <v>7000</v>
      </c>
      <c r="X142" s="240">
        <f>VLOOKUP(I142,Inventory!C:R,14,FALSE)</f>
        <v>1400</v>
      </c>
      <c r="Y142" s="236"/>
      <c r="Z142" s="236"/>
      <c r="AA142" s="236">
        <v>80</v>
      </c>
      <c r="AB142" s="240">
        <f t="shared" si="15"/>
        <v>1480</v>
      </c>
      <c r="AC142" s="242">
        <f>VLOOKUP(V142,'Partner info'!A$2:K$502,6,FALSE)</f>
        <v>0</v>
      </c>
      <c r="AD142" s="240">
        <f t="shared" si="21"/>
        <v>0</v>
      </c>
      <c r="AE142" s="240">
        <f t="shared" si="17"/>
        <v>1480</v>
      </c>
      <c r="AF142" s="240">
        <f t="shared" si="5"/>
        <v>6</v>
      </c>
      <c r="AG142" s="144">
        <v>2022</v>
      </c>
      <c r="AH142" s="145">
        <v>6</v>
      </c>
      <c r="AI142" s="146" t="e">
        <f t="array" aca="1" ref="AI142" ca="1">_xludf.IFS(AH142=1,"01",AH142=2,"02",AH142=3,"03",AH142=4,"04",AH142=5,"05",AH142=6,"06",AH142=7,"07",AH142=8,"08",AH142=9,"09",AH142=10,"10",AH142=11,"11",AH142=12,"12")</f>
        <v>#NAME?</v>
      </c>
      <c r="AJ142" s="147" t="e">
        <f t="shared" ca="1" si="3"/>
        <v>#NAME?</v>
      </c>
      <c r="AK142" s="148" t="str">
        <f t="shared" si="22"/>
        <v>YYYY-06</v>
      </c>
    </row>
    <row r="143" spans="1:37" ht="12.75">
      <c r="A143" s="213"/>
      <c r="B143" s="213" t="s">
        <v>3443</v>
      </c>
      <c r="C143" s="213"/>
      <c r="D143" s="213" t="s">
        <v>9</v>
      </c>
      <c r="E143" s="243"/>
      <c r="F143" s="243" t="s">
        <v>3739</v>
      </c>
      <c r="G143" s="213"/>
      <c r="H143" s="213" t="s">
        <v>3445</v>
      </c>
      <c r="I143" s="213">
        <v>88100546</v>
      </c>
      <c r="J143" s="226" t="s">
        <v>3740</v>
      </c>
      <c r="K143" s="213"/>
      <c r="L143" s="215">
        <v>44732</v>
      </c>
      <c r="M143" s="213"/>
      <c r="N143" s="216" t="str">
        <f>VLOOKUP(I143,Inventory!C:J,3,FALSE)</f>
        <v>https://fjong.com/admin/pages/edit-outfit/outfit.49f8251a1f734402937a146051ea0e6f</v>
      </c>
      <c r="O143" s="217" t="str">
        <f>VLOOKUP(I143,Inventory!C:J,5,FALSE)</f>
        <v>By Malene Birger</v>
      </c>
      <c r="P143" s="217" t="str">
        <f>VLOOKUP(I143,Inventory!C:J,4,FALSE)</f>
        <v>L Mabillon Blouse</v>
      </c>
      <c r="Q143" s="213" t="s">
        <v>3449</v>
      </c>
      <c r="R143" s="213" t="s">
        <v>3741</v>
      </c>
      <c r="S143" s="214" t="s">
        <v>3742</v>
      </c>
      <c r="T143" s="213"/>
      <c r="U143" s="213"/>
      <c r="V143" s="217" t="str">
        <f>VLOOKUP(I143,Inventory!C:R,6,FALSE)</f>
        <v>Mani Studio Moss</v>
      </c>
      <c r="W143" s="217">
        <f>VLOOKUP(I143,Inventory!C:R,13,FALSE)</f>
        <v>800</v>
      </c>
      <c r="X143" s="217">
        <f>VLOOKUP(I143,Inventory!C:R,14,FALSE)</f>
        <v>240</v>
      </c>
      <c r="Y143" s="213"/>
      <c r="Z143" s="213"/>
      <c r="AA143" s="213">
        <v>80</v>
      </c>
      <c r="AB143" s="217">
        <f t="shared" si="15"/>
        <v>320</v>
      </c>
      <c r="AC143" s="218">
        <f>VLOOKUP(V143,'Partner info'!A$2:K$502,6,FALSE)</f>
        <v>0</v>
      </c>
      <c r="AD143" s="217">
        <f t="shared" si="21"/>
        <v>0</v>
      </c>
      <c r="AE143" s="217">
        <f t="shared" si="17"/>
        <v>320</v>
      </c>
      <c r="AF143" s="217">
        <f t="shared" si="5"/>
        <v>6</v>
      </c>
      <c r="AG143" s="144">
        <v>2022</v>
      </c>
      <c r="AH143" s="145">
        <v>6</v>
      </c>
      <c r="AI143" s="146" t="e">
        <f t="array" aca="1" ref="AI143" ca="1">_xludf.IFS(AH143=1,"01",AH143=2,"02",AH143=3,"03",AH143=4,"04",AH143=5,"05",AH143=6,"06",AH143=7,"07",AH143=8,"08",AH143=9,"09",AH143=10,"10",AH143=11,"11",AH143=12,"12")</f>
        <v>#NAME?</v>
      </c>
      <c r="AJ143" s="147" t="e">
        <f t="shared" ca="1" si="3"/>
        <v>#NAME?</v>
      </c>
      <c r="AK143" s="148" t="str">
        <f t="shared" si="22"/>
        <v>YYYY-06</v>
      </c>
    </row>
    <row r="144" spans="1:37" ht="12.75">
      <c r="A144" s="91"/>
      <c r="B144" s="91" t="s">
        <v>3443</v>
      </c>
      <c r="C144" s="91"/>
      <c r="D144" s="91" t="s">
        <v>9</v>
      </c>
      <c r="E144" s="244"/>
      <c r="F144" s="244" t="s">
        <v>3739</v>
      </c>
      <c r="G144" s="91"/>
      <c r="H144" s="91" t="s">
        <v>3445</v>
      </c>
      <c r="I144" s="245" t="s">
        <v>2105</v>
      </c>
      <c r="J144" s="91"/>
      <c r="K144" s="91"/>
      <c r="L144" s="246">
        <v>44732</v>
      </c>
      <c r="M144" s="91"/>
      <c r="N144" s="247" t="str">
        <f>VLOOKUP(I144,Inventory!C:J,3,FALSE)</f>
        <v>https://fjong.com/admin/pages/edit-outfit/outfit.0451efb5440649ff929b90ee8fca539a</v>
      </c>
      <c r="O144" s="224" t="str">
        <f>VLOOKUP(I144,Inventory!C:J,5,FALSE)</f>
        <v>Theory</v>
      </c>
      <c r="P144" s="224" t="str">
        <f>VLOOKUP(I144,Inventory!C:J,4,FALSE)</f>
        <v>L Draped Back Slip Top</v>
      </c>
      <c r="Q144" s="91" t="s">
        <v>3449</v>
      </c>
      <c r="R144" s="91" t="s">
        <v>3741</v>
      </c>
      <c r="S144" s="88" t="s">
        <v>3743</v>
      </c>
      <c r="T144" s="91"/>
      <c r="U144" s="91"/>
      <c r="V144" s="224" t="str">
        <f>VLOOKUP(I144,Inventory!C:R,6,FALSE)</f>
        <v>Høyer</v>
      </c>
      <c r="W144" s="224">
        <f>VLOOKUP(I144,Inventory!C:R,13,FALSE)</f>
        <v>1900</v>
      </c>
      <c r="X144" s="224">
        <f>VLOOKUP(I144,Inventory!C:R,14,FALSE)</f>
        <v>380</v>
      </c>
      <c r="Y144" s="91"/>
      <c r="Z144" s="91"/>
      <c r="AA144" s="91"/>
      <c r="AB144" s="224">
        <f t="shared" si="15"/>
        <v>380</v>
      </c>
      <c r="AC144" s="225">
        <f>VLOOKUP(V144,'Partner info'!A$2:K$502,6,FALSE)</f>
        <v>0.8</v>
      </c>
      <c r="AD144" s="224">
        <f t="shared" si="21"/>
        <v>304</v>
      </c>
      <c r="AE144" s="224">
        <f t="shared" si="17"/>
        <v>76</v>
      </c>
      <c r="AF144" s="224">
        <f t="shared" si="5"/>
        <v>6</v>
      </c>
      <c r="AG144" s="144">
        <v>2022</v>
      </c>
      <c r="AH144" s="145">
        <v>6</v>
      </c>
      <c r="AI144" s="146" t="e">
        <f t="array" aca="1" ref="AI144" ca="1">_xludf.IFS(AH144=1,"01",AH144=2,"02",AH144=3,"03",AH144=4,"04",AH144=5,"05",AH144=6,"06",AH144=7,"07",AH144=8,"08",AH144=9,"09",AH144=10,"10",AH144=11,"11",AH144=12,"12")</f>
        <v>#NAME?</v>
      </c>
      <c r="AJ144" s="147" t="e">
        <f t="shared" ca="1" si="3"/>
        <v>#NAME?</v>
      </c>
      <c r="AK144" s="148" t="str">
        <f t="shared" si="22"/>
        <v>YYYY-06</v>
      </c>
    </row>
    <row r="145" spans="1:37" ht="12.75">
      <c r="A145" s="219"/>
      <c r="B145" s="219" t="s">
        <v>3443</v>
      </c>
      <c r="C145" s="219"/>
      <c r="D145" s="219" t="s">
        <v>9</v>
      </c>
      <c r="E145" s="248"/>
      <c r="F145" s="248" t="s">
        <v>3739</v>
      </c>
      <c r="G145" s="219"/>
      <c r="H145" s="219" t="s">
        <v>3445</v>
      </c>
      <c r="I145" s="249" t="s">
        <v>1935</v>
      </c>
      <c r="J145" s="219"/>
      <c r="K145" s="219"/>
      <c r="L145" s="221">
        <v>44732</v>
      </c>
      <c r="M145" s="219"/>
      <c r="N145" s="222" t="str">
        <f>VLOOKUP(I145,Inventory!C:J,3,FALSE)</f>
        <v>https://fjong.com/admin/pages/edit-outfit/outfit.a9e42151f395405fa364edd2acfdb613</v>
      </c>
      <c r="O145" s="223" t="str">
        <f>VLOOKUP(I145,Inventory!C:J,5,FALSE)</f>
        <v>By Malene Birger</v>
      </c>
      <c r="P145" s="223" t="str">
        <f>VLOOKUP(I145,Inventory!C:J,4,FALSE)</f>
        <v>L Black Chita Dress</v>
      </c>
      <c r="Q145" s="219" t="s">
        <v>3449</v>
      </c>
      <c r="R145" s="219" t="s">
        <v>3741</v>
      </c>
      <c r="S145" s="220" t="s">
        <v>3744</v>
      </c>
      <c r="T145" s="219"/>
      <c r="U145" s="219"/>
      <c r="V145" s="223" t="str">
        <f>VLOOKUP(I145,Inventory!C:R,6,FALSE)</f>
        <v>FJONG</v>
      </c>
      <c r="W145" s="223">
        <f>VLOOKUP(I145,Inventory!C:R,13,FALSE)</f>
        <v>2200</v>
      </c>
      <c r="X145" s="223">
        <f>VLOOKUP(I145,Inventory!C:R,14,FALSE)</f>
        <v>1100</v>
      </c>
      <c r="Y145" s="219"/>
      <c r="Z145" s="219"/>
      <c r="AA145" s="219"/>
      <c r="AB145" s="223">
        <f t="shared" si="15"/>
        <v>1100</v>
      </c>
      <c r="AC145" s="230">
        <f>VLOOKUP(V145,'Partner info'!A$2:K$502,6,FALSE)</f>
        <v>0</v>
      </c>
      <c r="AD145" s="223">
        <f t="shared" si="21"/>
        <v>0</v>
      </c>
      <c r="AE145" s="223">
        <f t="shared" si="17"/>
        <v>1100</v>
      </c>
      <c r="AF145" s="223">
        <f t="shared" si="5"/>
        <v>6</v>
      </c>
      <c r="AG145" s="144">
        <v>2022</v>
      </c>
      <c r="AH145" s="145">
        <v>6</v>
      </c>
      <c r="AI145" s="146" t="e">
        <f t="array" aca="1" ref="AI145" ca="1">_xludf.IFS(AH145=1,"01",AH145=2,"02",AH145=3,"03",AH145=4,"04",AH145=5,"05",AH145=6,"06",AH145=7,"07",AH145=8,"08",AH145=9,"09",AH145=10,"10",AH145=11,"11",AH145=12,"12")</f>
        <v>#NAME?</v>
      </c>
      <c r="AJ145" s="147" t="e">
        <f t="shared" ca="1" si="3"/>
        <v>#NAME?</v>
      </c>
      <c r="AK145" s="148" t="str">
        <f t="shared" si="22"/>
        <v>YYYY-06</v>
      </c>
    </row>
    <row r="146" spans="1:37" ht="12.75">
      <c r="A146" s="231"/>
      <c r="B146" s="231" t="s">
        <v>3469</v>
      </c>
      <c r="C146" s="231"/>
      <c r="D146" s="231" t="s">
        <v>9</v>
      </c>
      <c r="E146" s="231"/>
      <c r="F146" s="231" t="s">
        <v>3745</v>
      </c>
      <c r="G146" s="231"/>
      <c r="H146" s="231" t="s">
        <v>3445</v>
      </c>
      <c r="I146" s="232" t="s">
        <v>2246</v>
      </c>
      <c r="J146" s="233" t="s">
        <v>3746</v>
      </c>
      <c r="K146" s="231"/>
      <c r="L146" s="234">
        <v>44735</v>
      </c>
      <c r="M146" s="231"/>
      <c r="N146" s="231" t="str">
        <f>VLOOKUP(I146,Inventory!C:J,3,FALSE)</f>
        <v>-</v>
      </c>
      <c r="O146" s="231" t="str">
        <f>VLOOKUP(I146,Inventory!C:J,5,FALSE)</f>
        <v>Lulus</v>
      </c>
      <c r="P146" s="231" t="str">
        <f>VLOOKUP(I146,Inventory!C:J,4,FALSE)</f>
        <v>XL Blue Ruffle Wrap</v>
      </c>
      <c r="Q146" s="231" t="s">
        <v>3457</v>
      </c>
      <c r="R146" s="231" t="s">
        <v>3747</v>
      </c>
      <c r="S146" s="232">
        <v>45475809</v>
      </c>
      <c r="T146" s="231"/>
      <c r="U146" s="231"/>
      <c r="V146" s="231" t="str">
        <f>VLOOKUP(I146,Inventory!C:R,6,FALSE)</f>
        <v>FJONG</v>
      </c>
      <c r="W146" s="231" t="str">
        <f>VLOOKUP(I146,Inventory!C:R,12,FALSE)</f>
        <v>Kunde som leide kjøpte</v>
      </c>
      <c r="X146" s="231">
        <f>VLOOKUP(I146,Inventory!C:R,13,FALSE)</f>
        <v>1700</v>
      </c>
      <c r="Y146" s="235">
        <v>0.1</v>
      </c>
      <c r="Z146" s="231"/>
      <c r="AA146" s="231">
        <v>80</v>
      </c>
      <c r="AB146" s="231">
        <f t="shared" si="15"/>
        <v>1610</v>
      </c>
      <c r="AC146" s="235" t="e">
        <f>VLOOKUP(V146,'Partner info'!$B$2:$C$500,2,FALSE)</f>
        <v>#N/A</v>
      </c>
      <c r="AD146" s="231" t="e">
        <f>X146*AC146</f>
        <v>#N/A</v>
      </c>
      <c r="AE146" s="231" t="e">
        <f t="shared" si="17"/>
        <v>#N/A</v>
      </c>
      <c r="AF146" s="231">
        <f t="shared" si="5"/>
        <v>6</v>
      </c>
      <c r="AG146" s="144">
        <v>2022</v>
      </c>
      <c r="AH146" s="145">
        <v>6</v>
      </c>
      <c r="AI146" s="146" t="e">
        <f t="array" aca="1" ref="AI146" ca="1">_xludf.IFS(AH146=1,"01",AH146=2,"02",AH146=3,"03",AH146=4,"04",AH146=5,"05",AH146=6,"06",AH146=7,"07",AH146=8,"08",AH146=9,"09",AH146=10,"10",AH146=11,"11",AH146=12,"12")</f>
        <v>#NAME?</v>
      </c>
      <c r="AJ146" s="147" t="e">
        <f t="shared" ca="1" si="3"/>
        <v>#NAME?</v>
      </c>
      <c r="AK146" s="148"/>
    </row>
    <row r="147" spans="1:37" ht="12.75">
      <c r="A147" s="213"/>
      <c r="B147" s="213" t="s">
        <v>3443</v>
      </c>
      <c r="C147" s="213"/>
      <c r="D147" s="213" t="s">
        <v>9</v>
      </c>
      <c r="E147" s="213"/>
      <c r="F147" s="213" t="s">
        <v>3748</v>
      </c>
      <c r="G147" s="213"/>
      <c r="H147" s="213" t="s">
        <v>3445</v>
      </c>
      <c r="I147" s="214">
        <v>88200582</v>
      </c>
      <c r="J147" s="226" t="s">
        <v>3749</v>
      </c>
      <c r="K147" s="213"/>
      <c r="L147" s="215">
        <v>44735</v>
      </c>
      <c r="M147" s="213"/>
      <c r="N147" s="227" t="str">
        <f>VLOOKUP(I147,Inventory!C:J,3,FALSE)</f>
        <v>https://fjong.com/admin/pages/edit-outfit/outfit.452c8e6090f8496c84609728a1147879</v>
      </c>
      <c r="O147" s="217" t="str">
        <f>VLOOKUP(I147,Inventory!C:J,5,FALSE)</f>
        <v>Samsøe Samsøe</v>
      </c>
      <c r="P147" s="217" t="str">
        <f>VLOOKUP(I147,Inventory!C:J,4,FALSE)</f>
        <v>Niagara Lime Top</v>
      </c>
      <c r="Q147" s="213" t="s">
        <v>3468</v>
      </c>
      <c r="R147" s="213" t="s">
        <v>3750</v>
      </c>
      <c r="S147" s="214">
        <v>41129794</v>
      </c>
      <c r="T147" s="213"/>
      <c r="U147" s="213"/>
      <c r="V147" s="217" t="str">
        <f>VLOOKUP(I147,Inventory!C:R,6,FALSE)</f>
        <v>FJONG</v>
      </c>
      <c r="W147" s="217">
        <f>VLOOKUP(I147,Inventory!C:R,13,FALSE)</f>
        <v>2000</v>
      </c>
      <c r="X147" s="217">
        <f>VLOOKUP(I147,Inventory!C:R,14,FALSE)</f>
        <v>550</v>
      </c>
      <c r="Y147" s="213"/>
      <c r="Z147" s="213"/>
      <c r="AA147" s="213">
        <v>80</v>
      </c>
      <c r="AB147" s="217">
        <f t="shared" si="15"/>
        <v>630</v>
      </c>
      <c r="AC147" s="218">
        <f>VLOOKUP(V147,'Partner info'!A$2:K$502,6,FALSE)</f>
        <v>0</v>
      </c>
      <c r="AD147" s="217">
        <f t="shared" ref="AD147:AD160" si="23">AB147*AC147</f>
        <v>0</v>
      </c>
      <c r="AE147" s="217">
        <f t="shared" si="17"/>
        <v>630</v>
      </c>
      <c r="AF147" s="217">
        <f t="shared" si="5"/>
        <v>6</v>
      </c>
      <c r="AG147" s="144">
        <v>2022</v>
      </c>
      <c r="AH147" s="145">
        <v>6</v>
      </c>
      <c r="AI147" s="146" t="e">
        <f t="array" aca="1" ref="AI147" ca="1">_xludf.IFS(AH147=1,"01",AH147=2,"02",AH147=3,"03",AH147=4,"04",AH147=5,"05",AH147=6,"06",AH147=7,"07",AH147=8,"08",AH147=9,"09",AH147=10,"10",AH147=11,"11",AH147=12,"12")</f>
        <v>#NAME?</v>
      </c>
      <c r="AJ147" s="147" t="e">
        <f t="shared" ca="1" si="3"/>
        <v>#NAME?</v>
      </c>
      <c r="AK147" s="148" t="str">
        <f t="shared" ref="AK147:AK160" si="24">TEXT(L147,"YYYY-MM")</f>
        <v>YYYY-06</v>
      </c>
    </row>
    <row r="148" spans="1:37" ht="12.75">
      <c r="A148" s="213"/>
      <c r="B148" s="213" t="s">
        <v>3443</v>
      </c>
      <c r="C148" s="213"/>
      <c r="D148" s="213" t="s">
        <v>9</v>
      </c>
      <c r="E148" s="213"/>
      <c r="F148" s="213" t="s">
        <v>3751</v>
      </c>
      <c r="G148" s="213"/>
      <c r="H148" s="213" t="s">
        <v>3445</v>
      </c>
      <c r="I148" s="214">
        <v>88000148</v>
      </c>
      <c r="J148" s="226" t="s">
        <v>3752</v>
      </c>
      <c r="K148" s="213"/>
      <c r="L148" s="215">
        <v>44735</v>
      </c>
      <c r="M148" s="213"/>
      <c r="N148" s="227" t="str">
        <f>VLOOKUP(I148,Inventory!C:J,3,FALSE)</f>
        <v>https://fjong.com/admin/pages/edit-outfit/outfit.3f51dbc828b74034899009dd1a0177b5</v>
      </c>
      <c r="O148" s="217" t="str">
        <f>VLOOKUP(I148,Inventory!C:J,5,FALSE)</f>
        <v>Holzweiler</v>
      </c>
      <c r="P148" s="217" t="str">
        <f>VLOOKUP(I148,Inventory!C:J,4,FALSE)</f>
        <v>L Sotra Skirt Bee Humble Teal</v>
      </c>
      <c r="Q148" s="213" t="s">
        <v>3449</v>
      </c>
      <c r="R148" s="213" t="s">
        <v>3753</v>
      </c>
      <c r="S148" s="214">
        <v>48181449</v>
      </c>
      <c r="T148" s="213"/>
      <c r="U148" s="213"/>
      <c r="V148" s="217" t="str">
        <f>VLOOKUP(I148,Inventory!C:R,6,FALSE)</f>
        <v>FJONG</v>
      </c>
      <c r="W148" s="217">
        <f>VLOOKUP(I148,Inventory!C:R,13,FALSE)</f>
        <v>1600</v>
      </c>
      <c r="X148" s="217">
        <f>VLOOKUP(I148,Inventory!C:R,14,FALSE)</f>
        <v>480</v>
      </c>
      <c r="Y148" s="213"/>
      <c r="Z148" s="213"/>
      <c r="AA148" s="213">
        <v>80</v>
      </c>
      <c r="AB148" s="217">
        <f t="shared" si="15"/>
        <v>560</v>
      </c>
      <c r="AC148" s="218">
        <f>VLOOKUP(V148,'Partner info'!A$2:K$502,6,FALSE)</f>
        <v>0</v>
      </c>
      <c r="AD148" s="217">
        <f t="shared" si="23"/>
        <v>0</v>
      </c>
      <c r="AE148" s="217">
        <f t="shared" si="17"/>
        <v>560</v>
      </c>
      <c r="AF148" s="217">
        <f t="shared" si="5"/>
        <v>6</v>
      </c>
      <c r="AG148" s="144">
        <v>2022</v>
      </c>
      <c r="AH148" s="145">
        <v>6</v>
      </c>
      <c r="AI148" s="146" t="e">
        <f t="array" aca="1" ref="AI148" ca="1">_xludf.IFS(AH148=1,"01",AH148=2,"02",AH148=3,"03",AH148=4,"04",AH148=5,"05",AH148=6,"06",AH148=7,"07",AH148=8,"08",AH148=9,"09",AH148=10,"10",AH148=11,"11",AH148=12,"12")</f>
        <v>#NAME?</v>
      </c>
      <c r="AJ148" s="147" t="e">
        <f t="shared" ca="1" si="3"/>
        <v>#NAME?</v>
      </c>
      <c r="AK148" s="148" t="str">
        <f t="shared" si="24"/>
        <v>YYYY-06</v>
      </c>
    </row>
    <row r="149" spans="1:37" ht="12.75">
      <c r="A149" s="213"/>
      <c r="B149" s="213" t="s">
        <v>3443</v>
      </c>
      <c r="C149" s="213"/>
      <c r="D149" s="213" t="s">
        <v>9</v>
      </c>
      <c r="E149" s="213"/>
      <c r="F149" s="213" t="s">
        <v>3754</v>
      </c>
      <c r="G149" s="213"/>
      <c r="H149" s="213" t="s">
        <v>3445</v>
      </c>
      <c r="I149" s="214">
        <v>10689950</v>
      </c>
      <c r="J149" s="213"/>
      <c r="K149" s="213"/>
      <c r="L149" s="215">
        <v>44735</v>
      </c>
      <c r="M149" s="213"/>
      <c r="N149" s="227" t="str">
        <f>VLOOKUP(I149,Inventory!C:J,3,FALSE)</f>
        <v>https://fjong.com/admin/pages/edit-outfit/outfit.684efa997862433aaf292a14289eaa4a</v>
      </c>
      <c r="O149" s="217" t="str">
        <f>VLOOKUP(I149,Inventory!C:J,5,FALSE)</f>
        <v>Needle &amp; Thread</v>
      </c>
      <c r="P149" s="217" t="str">
        <f>VLOOKUP(I149,Inventory!C:J,4,FALSE)</f>
        <v>M Prism Ditsy Gown</v>
      </c>
      <c r="Q149" s="213" t="s">
        <v>3468</v>
      </c>
      <c r="R149" s="213" t="s">
        <v>3755</v>
      </c>
      <c r="S149" s="214">
        <v>90773141</v>
      </c>
      <c r="T149" s="213"/>
      <c r="U149" s="213"/>
      <c r="V149" s="217" t="str">
        <f>VLOOKUP(I149,Inventory!C:R,6,FALSE)</f>
        <v>FJONG</v>
      </c>
      <c r="W149" s="217">
        <f>VLOOKUP(I149,Inventory!C:R,13,FALSE)</f>
        <v>2500</v>
      </c>
      <c r="X149" s="217">
        <f>VLOOKUP(I149,Inventory!C:R,14,FALSE)</f>
        <v>650</v>
      </c>
      <c r="Y149" s="228">
        <v>0.2</v>
      </c>
      <c r="Z149" s="213"/>
      <c r="AA149" s="213">
        <v>0</v>
      </c>
      <c r="AB149" s="217">
        <f t="shared" si="15"/>
        <v>520</v>
      </c>
      <c r="AC149" s="218">
        <f>VLOOKUP(V149,'Partner info'!A$2:K$502,6,FALSE)</f>
        <v>0</v>
      </c>
      <c r="AD149" s="217">
        <f t="shared" si="23"/>
        <v>0</v>
      </c>
      <c r="AE149" s="217">
        <f t="shared" si="17"/>
        <v>520</v>
      </c>
      <c r="AF149" s="217">
        <f t="shared" si="5"/>
        <v>6</v>
      </c>
      <c r="AG149" s="144">
        <v>2022</v>
      </c>
      <c r="AH149" s="145">
        <v>6</v>
      </c>
      <c r="AI149" s="146" t="e">
        <f t="array" aca="1" ref="AI149" ca="1">_xludf.IFS(AH149=1,"01",AH149=2,"02",AH149=3,"03",AH149=4,"04",AH149=5,"05",AH149=6,"06",AH149=7,"07",AH149=8,"08",AH149=9,"09",AH149=10,"10",AH149=11,"11",AH149=12,"12")</f>
        <v>#NAME?</v>
      </c>
      <c r="AJ149" s="147" t="e">
        <f t="shared" ca="1" si="3"/>
        <v>#NAME?</v>
      </c>
      <c r="AK149" s="148" t="str">
        <f t="shared" si="24"/>
        <v>YYYY-06</v>
      </c>
    </row>
    <row r="150" spans="1:37" ht="12.75">
      <c r="A150" s="213"/>
      <c r="B150" s="213" t="s">
        <v>3443</v>
      </c>
      <c r="C150" s="213"/>
      <c r="D150" s="213" t="s">
        <v>9</v>
      </c>
      <c r="E150" s="250"/>
      <c r="F150" s="250" t="s">
        <v>3756</v>
      </c>
      <c r="G150" s="213"/>
      <c r="H150" s="213" t="s">
        <v>3445</v>
      </c>
      <c r="I150" s="213">
        <v>88001443</v>
      </c>
      <c r="J150" s="226" t="s">
        <v>3757</v>
      </c>
      <c r="K150" s="213"/>
      <c r="L150" s="215">
        <v>44735</v>
      </c>
      <c r="M150" s="213"/>
      <c r="N150" s="216" t="str">
        <f>VLOOKUP(I150,Inventory!C:J,3,FALSE)</f>
        <v>https://fjong.com/admin/pages/edit-outfit/outfit.5ef01d4dc15243fb854ca797716fd663</v>
      </c>
      <c r="O150" s="217" t="str">
        <f>VLOOKUP(I150,Inventory!C:J,5,FALSE)</f>
        <v>Needle &amp; Thread</v>
      </c>
      <c r="P150" s="217" t="str">
        <f>VLOOKUP(I150,Inventory!C:J,4,FALSE)</f>
        <v>S Lace-Trimmed Gown</v>
      </c>
      <c r="Q150" s="213" t="s">
        <v>3453</v>
      </c>
      <c r="R150" s="213" t="s">
        <v>3758</v>
      </c>
      <c r="S150" s="214">
        <v>41553504</v>
      </c>
      <c r="T150" s="213"/>
      <c r="U150" s="213"/>
      <c r="V150" s="217" t="str">
        <f>VLOOKUP(I150,Inventory!C:R,6,FALSE)</f>
        <v>FJONG</v>
      </c>
      <c r="W150" s="217" t="str">
        <f>VLOOKUP(I150,Inventory!C:R,13,FALSE)</f>
        <v>1900</v>
      </c>
      <c r="X150" s="217">
        <f>VLOOKUP(I150,Inventory!C:R,14,FALSE)</f>
        <v>570</v>
      </c>
      <c r="Y150" s="213"/>
      <c r="Z150" s="213"/>
      <c r="AA150" s="213">
        <v>80</v>
      </c>
      <c r="AB150" s="217">
        <f t="shared" si="15"/>
        <v>650</v>
      </c>
      <c r="AC150" s="218">
        <f>VLOOKUP(V150,'Partner info'!A$2:K$502,6,FALSE)</f>
        <v>0</v>
      </c>
      <c r="AD150" s="217">
        <f t="shared" si="23"/>
        <v>0</v>
      </c>
      <c r="AE150" s="217">
        <f t="shared" si="17"/>
        <v>650</v>
      </c>
      <c r="AF150" s="217">
        <f t="shared" si="5"/>
        <v>6</v>
      </c>
      <c r="AG150" s="144">
        <v>2022</v>
      </c>
      <c r="AH150" s="145">
        <v>6</v>
      </c>
      <c r="AI150" s="146" t="e">
        <f t="array" aca="1" ref="AI150" ca="1">_xludf.IFS(AH150=1,"01",AH150=2,"02",AH150=3,"03",AH150=4,"04",AH150=5,"05",AH150=6,"06",AH150=7,"07",AH150=8,"08",AH150=9,"09",AH150=10,"10",AH150=11,"11",AH150=12,"12")</f>
        <v>#NAME?</v>
      </c>
      <c r="AJ150" s="147" t="e">
        <f t="shared" ca="1" si="3"/>
        <v>#NAME?</v>
      </c>
      <c r="AK150" s="148" t="str">
        <f t="shared" si="24"/>
        <v>YYYY-06</v>
      </c>
    </row>
    <row r="151" spans="1:37" ht="12.75">
      <c r="A151" s="213"/>
      <c r="B151" s="213" t="s">
        <v>3443</v>
      </c>
      <c r="C151" s="213"/>
      <c r="D151" s="213" t="s">
        <v>9</v>
      </c>
      <c r="E151" s="250"/>
      <c r="F151" s="250" t="s">
        <v>3759</v>
      </c>
      <c r="G151" s="213"/>
      <c r="H151" s="213" t="s">
        <v>3445</v>
      </c>
      <c r="I151" s="213">
        <v>88000013</v>
      </c>
      <c r="J151" s="226" t="s">
        <v>3760</v>
      </c>
      <c r="K151" s="213"/>
      <c r="L151" s="215">
        <v>44736</v>
      </c>
      <c r="M151" s="213"/>
      <c r="N151" s="216" t="str">
        <f>VLOOKUP(I151,Inventory!C:J,3,FALSE)</f>
        <v>https://fjong.com/admin/pages/edit-outfit/outfit.8197aaacdd43465a940c01a1ce33f13f</v>
      </c>
      <c r="O151" s="217" t="str">
        <f>VLOOKUP(I151,Inventory!C:J,5,FALSE)</f>
        <v>Hofmann Copenhagen</v>
      </c>
      <c r="P151" s="217" t="str">
        <f>VLOOKUP(I151,Inventory!C:J,4,FALSE)</f>
        <v>L Tabitha Golden Hour Top</v>
      </c>
      <c r="Q151" s="213" t="s">
        <v>3449</v>
      </c>
      <c r="R151" s="213" t="s">
        <v>3761</v>
      </c>
      <c r="S151" s="214">
        <v>92251230</v>
      </c>
      <c r="T151" s="213"/>
      <c r="U151" s="213"/>
      <c r="V151" s="217" t="str">
        <f>VLOOKUP(I151,Inventory!C:R,6,FALSE)</f>
        <v>FJONG</v>
      </c>
      <c r="W151" s="217">
        <f>VLOOKUP(I151,Inventory!C:R,13,FALSE)</f>
        <v>3000</v>
      </c>
      <c r="X151" s="217">
        <f>VLOOKUP(I151,Inventory!C:R,14,FALSE)</f>
        <v>1299</v>
      </c>
      <c r="Y151" s="213"/>
      <c r="Z151" s="213"/>
      <c r="AA151" s="213">
        <v>80</v>
      </c>
      <c r="AB151" s="217">
        <f t="shared" si="15"/>
        <v>1379</v>
      </c>
      <c r="AC151" s="218">
        <f>VLOOKUP(V151,'Partner info'!A$2:K$502,6,FALSE)</f>
        <v>0</v>
      </c>
      <c r="AD151" s="217">
        <f t="shared" si="23"/>
        <v>0</v>
      </c>
      <c r="AE151" s="217">
        <f t="shared" si="17"/>
        <v>1379</v>
      </c>
      <c r="AF151" s="217">
        <f t="shared" si="5"/>
        <v>6</v>
      </c>
      <c r="AG151" s="144">
        <v>2022</v>
      </c>
      <c r="AH151" s="145">
        <v>6</v>
      </c>
      <c r="AI151" s="146" t="e">
        <f t="array" aca="1" ref="AI151" ca="1">_xludf.IFS(AH151=1,"01",AH151=2,"02",AH151=3,"03",AH151=4,"04",AH151=5,"05",AH151=6,"06",AH151=7,"07",AH151=8,"08",AH151=9,"09",AH151=10,"10",AH151=11,"11",AH151=12,"12")</f>
        <v>#NAME?</v>
      </c>
      <c r="AJ151" s="147" t="e">
        <f t="shared" ca="1" si="3"/>
        <v>#NAME?</v>
      </c>
      <c r="AK151" s="148" t="str">
        <f t="shared" si="24"/>
        <v>YYYY-06</v>
      </c>
    </row>
    <row r="152" spans="1:37" ht="12.75">
      <c r="A152" s="219"/>
      <c r="B152" s="219" t="s">
        <v>3443</v>
      </c>
      <c r="C152" s="219"/>
      <c r="D152" s="219" t="s">
        <v>9</v>
      </c>
      <c r="E152" s="219"/>
      <c r="F152" s="251" t="s">
        <v>3759</v>
      </c>
      <c r="G152" s="219"/>
      <c r="H152" s="219" t="s">
        <v>3445</v>
      </c>
      <c r="I152" s="219">
        <v>10688877</v>
      </c>
      <c r="J152" s="219"/>
      <c r="K152" s="219"/>
      <c r="L152" s="221">
        <v>44737</v>
      </c>
      <c r="M152" s="219"/>
      <c r="N152" s="222" t="str">
        <f>VLOOKUP(I152,Inventory!C:J,3,FALSE)</f>
        <v>https://fjong.com/admin/pages/edit-outfit/outfit.3b756132543a45d4a94b9bebb0aaebfb</v>
      </c>
      <c r="O152" s="223" t="str">
        <f>VLOOKUP(I152,Inventory!C:J,5,FALSE)</f>
        <v>Maud</v>
      </c>
      <c r="P152" s="223" t="str">
        <f>VLOOKUP(I152,Inventory!C:J,4,FALSE)</f>
        <v>M Lace Skirt Sky Captain</v>
      </c>
      <c r="Q152" s="219" t="s">
        <v>3468</v>
      </c>
      <c r="R152" s="219" t="s">
        <v>3761</v>
      </c>
      <c r="S152" s="220">
        <v>92251230</v>
      </c>
      <c r="T152" s="219"/>
      <c r="U152" s="219"/>
      <c r="V152" s="223" t="str">
        <f>VLOOKUP(I152,Inventory!C:R,6,FALSE)</f>
        <v>FJONG</v>
      </c>
      <c r="W152" s="223">
        <f>VLOOKUP(I152,Inventory!C:R,13,FALSE)</f>
        <v>1700</v>
      </c>
      <c r="X152" s="223">
        <f>VLOOKUP(I152,Inventory!C:R,14,FALSE)</f>
        <v>649</v>
      </c>
      <c r="Y152" s="219"/>
      <c r="Z152" s="219"/>
      <c r="AA152" s="219"/>
      <c r="AB152" s="223">
        <f t="shared" si="15"/>
        <v>649</v>
      </c>
      <c r="AC152" s="230">
        <f>VLOOKUP(V152,'Partner info'!A$2:K$502,6,FALSE)</f>
        <v>0</v>
      </c>
      <c r="AD152" s="223">
        <f t="shared" si="23"/>
        <v>0</v>
      </c>
      <c r="AE152" s="223">
        <f t="shared" si="17"/>
        <v>649</v>
      </c>
      <c r="AF152" s="223">
        <f t="shared" si="5"/>
        <v>6</v>
      </c>
      <c r="AG152" s="144">
        <v>2022</v>
      </c>
      <c r="AH152" s="145">
        <v>6</v>
      </c>
      <c r="AI152" s="146" t="e">
        <f t="array" aca="1" ref="AI152" ca="1">_xludf.IFS(AH152=1,"01",AH152=2,"02",AH152=3,"03",AH152=4,"04",AH152=5,"05",AH152=6,"06",AH152=7,"07",AH152=8,"08",AH152=9,"09",AH152=10,"10",AH152=11,"11",AH152=12,"12")</f>
        <v>#NAME?</v>
      </c>
      <c r="AJ152" s="147" t="e">
        <f t="shared" ca="1" si="3"/>
        <v>#NAME?</v>
      </c>
      <c r="AK152" s="148" t="str">
        <f t="shared" si="24"/>
        <v>YYYY-06</v>
      </c>
    </row>
    <row r="153" spans="1:37" ht="12.75">
      <c r="A153" s="219"/>
      <c r="B153" s="219" t="s">
        <v>3443</v>
      </c>
      <c r="C153" s="219"/>
      <c r="D153" s="219" t="s">
        <v>9</v>
      </c>
      <c r="E153" s="219"/>
      <c r="F153" s="219" t="s">
        <v>3762</v>
      </c>
      <c r="G153" s="219"/>
      <c r="H153" s="219" t="s">
        <v>3445</v>
      </c>
      <c r="I153" s="219">
        <v>88100024</v>
      </c>
      <c r="J153" s="252" t="s">
        <v>3763</v>
      </c>
      <c r="K153" s="219"/>
      <c r="L153" s="221">
        <v>44737</v>
      </c>
      <c r="M153" s="219"/>
      <c r="N153" s="222" t="str">
        <f>VLOOKUP(I153,Inventory!C:J,3,FALSE)</f>
        <v>https://fjong.com/admin/pages/edit-outfit/outfit.2ead65a1ecf54c38a27bebc2bf47b9b1</v>
      </c>
      <c r="O153" s="223" t="str">
        <f>VLOOKUP(I153,Inventory!C:J,5,FALSE)</f>
        <v>byTiMo</v>
      </c>
      <c r="P153" s="223" t="str">
        <f>VLOOKUP(I153,Inventory!C:J,4,FALSE)</f>
        <v>M Bell Sleeve Winter Flowers Blouse</v>
      </c>
      <c r="Q153" s="219" t="s">
        <v>3468</v>
      </c>
      <c r="R153" s="219" t="s">
        <v>3764</v>
      </c>
      <c r="S153" s="220">
        <v>40858672</v>
      </c>
      <c r="T153" s="219"/>
      <c r="U153" s="219"/>
      <c r="V153" s="223" t="str">
        <f>VLOOKUP(I153,Inventory!C:R,6,FALSE)</f>
        <v>FJONG</v>
      </c>
      <c r="W153" s="223">
        <f>VLOOKUP(I153,Inventory!C:R,13,FALSE)</f>
        <v>2100</v>
      </c>
      <c r="X153" s="223">
        <f>VLOOKUP(I153,Inventory!C:R,14,FALSE)</f>
        <v>799</v>
      </c>
      <c r="Y153" s="219"/>
      <c r="Z153" s="219"/>
      <c r="AA153" s="219">
        <v>80</v>
      </c>
      <c r="AB153" s="223">
        <f t="shared" si="15"/>
        <v>879</v>
      </c>
      <c r="AC153" s="230">
        <f>VLOOKUP(V153,'Partner info'!A$2:K$502,6,FALSE)</f>
        <v>0</v>
      </c>
      <c r="AD153" s="223">
        <f t="shared" si="23"/>
        <v>0</v>
      </c>
      <c r="AE153" s="223">
        <f t="shared" si="17"/>
        <v>879</v>
      </c>
      <c r="AF153" s="223">
        <f t="shared" si="5"/>
        <v>6</v>
      </c>
      <c r="AG153" s="144">
        <v>2022</v>
      </c>
      <c r="AH153" s="145">
        <v>6</v>
      </c>
      <c r="AI153" s="146" t="e">
        <f t="array" aca="1" ref="AI153" ca="1">_xludf.IFS(AH153=1,"01",AH153=2,"02",AH153=3,"03",AH153=4,"04",AH153=5,"05",AH153=6,"06",AH153=7,"07",AH153=8,"08",AH153=9,"09",AH153=10,"10",AH153=11,"11",AH153=12,"12")</f>
        <v>#NAME?</v>
      </c>
      <c r="AJ153" s="147" t="e">
        <f t="shared" ca="1" si="3"/>
        <v>#NAME?</v>
      </c>
      <c r="AK153" s="148" t="str">
        <f t="shared" si="24"/>
        <v>YYYY-06</v>
      </c>
    </row>
    <row r="154" spans="1:37" ht="12.75">
      <c r="A154" s="137"/>
      <c r="B154" s="137" t="s">
        <v>3443</v>
      </c>
      <c r="C154" s="137"/>
      <c r="D154" s="137" t="s">
        <v>9</v>
      </c>
      <c r="E154" s="137"/>
      <c r="F154" s="137" t="s">
        <v>3765</v>
      </c>
      <c r="G154" s="137"/>
      <c r="H154" s="137" t="s">
        <v>3445</v>
      </c>
      <c r="I154" s="137">
        <v>88101144</v>
      </c>
      <c r="J154" s="253" t="s">
        <v>3766</v>
      </c>
      <c r="K154" s="137"/>
      <c r="L154" s="140">
        <v>44741</v>
      </c>
      <c r="M154" s="137"/>
      <c r="N154" s="222" t="str">
        <f>VLOOKUP(I154,Inventory!C:J,3,FALSE)</f>
        <v>https://fjong.com/admin/pages/edit-outfit/outfit.fe110897b7d349d8927ca3ff0d1a3f0f</v>
      </c>
      <c r="O154" s="223" t="str">
        <f>VLOOKUP(I154,Inventory!C:J,5,FALSE)</f>
        <v>By Malene Birger</v>
      </c>
      <c r="P154" s="223" t="str">
        <f>VLOOKUP(I154,Inventory!C:J,4,FALSE)</f>
        <v>M Red Risandra Dress</v>
      </c>
      <c r="Q154" s="137" t="s">
        <v>3468</v>
      </c>
      <c r="R154" s="137" t="s">
        <v>3767</v>
      </c>
      <c r="S154" s="139">
        <v>93621954</v>
      </c>
      <c r="T154" s="137"/>
      <c r="U154" s="137"/>
      <c r="V154" s="223" t="str">
        <f>VLOOKUP(I154,Inventory!C:R,6,FALSE)</f>
        <v>Høyer</v>
      </c>
      <c r="W154" s="223">
        <f>VLOOKUP(I154,Inventory!C:R,13,FALSE)</f>
        <v>1100</v>
      </c>
      <c r="X154" s="223">
        <f>VLOOKUP(I154,Inventory!C:R,14,FALSE)</f>
        <v>290</v>
      </c>
      <c r="Y154" s="137"/>
      <c r="Z154" s="137"/>
      <c r="AA154" s="137">
        <v>80</v>
      </c>
      <c r="AB154" s="223">
        <f t="shared" si="15"/>
        <v>370</v>
      </c>
      <c r="AC154" s="230">
        <f>VLOOKUP(V154,'Partner info'!A$2:K$502,6,FALSE)</f>
        <v>0.8</v>
      </c>
      <c r="AD154" s="223">
        <f t="shared" si="23"/>
        <v>296</v>
      </c>
      <c r="AE154" s="223">
        <f t="shared" si="17"/>
        <v>74</v>
      </c>
      <c r="AF154" s="223">
        <f t="shared" si="5"/>
        <v>6</v>
      </c>
      <c r="AG154" s="144">
        <v>2022</v>
      </c>
      <c r="AH154" s="145">
        <v>6</v>
      </c>
      <c r="AI154" s="146" t="e">
        <f t="array" aca="1" ref="AI154" ca="1">_xludf.IFS(AH154=1,"01",AH154=2,"02",AH154=3,"03",AH154=4,"04",AH154=5,"05",AH154=6,"06",AH154=7,"07",AH154=8,"08",AH154=9,"09",AH154=10,"10",AH154=11,"11",AH154=12,"12")</f>
        <v>#NAME?</v>
      </c>
      <c r="AJ154" s="147" t="e">
        <f t="shared" ca="1" si="3"/>
        <v>#NAME?</v>
      </c>
      <c r="AK154" s="148" t="str">
        <f t="shared" si="24"/>
        <v>YYYY-06</v>
      </c>
    </row>
    <row r="155" spans="1:37" ht="12.75">
      <c r="B155" s="12" t="s">
        <v>3443</v>
      </c>
      <c r="D155" s="12" t="s">
        <v>9</v>
      </c>
      <c r="F155" s="12" t="s">
        <v>3667</v>
      </c>
      <c r="H155" s="12" t="s">
        <v>3445</v>
      </c>
      <c r="I155" s="12">
        <v>89002127</v>
      </c>
      <c r="J155" s="208" t="s">
        <v>3768</v>
      </c>
      <c r="L155" s="149">
        <v>44743</v>
      </c>
      <c r="N155" s="247" t="str">
        <f>VLOOKUP(I155,Inventory!C:J,3,FALSE)</f>
        <v>https://fjong.com/admin/pages/edit-outfit/outfit.4b2e968c1b8f4cfaa61c39c9124c34c0</v>
      </c>
      <c r="O155" s="224" t="str">
        <f>VLOOKUP(I155,Inventory!C:J,5,FALSE)</f>
        <v>Høst &amp; Vår</v>
      </c>
      <c r="P155" s="224" t="str">
        <f>VLOOKUP(I155,Inventory!C:J,4,FALSE)</f>
        <v>XL Love Print You Make Me Feel</v>
      </c>
      <c r="Q155" s="12" t="s">
        <v>3457</v>
      </c>
      <c r="R155" s="12" t="s">
        <v>3669</v>
      </c>
      <c r="S155" s="9">
        <v>95025005</v>
      </c>
      <c r="V155" s="224" t="str">
        <f>VLOOKUP(I155,Inventory!C:R,6,FALSE)</f>
        <v>Høst &amp; Vår</v>
      </c>
      <c r="W155" s="224">
        <f>VLOOKUP(I155,Inventory!C:R,13,FALSE)</f>
        <v>2200</v>
      </c>
      <c r="X155" s="224">
        <f>VLOOKUP(I155,Inventory!C:R,14,FALSE)</f>
        <v>400</v>
      </c>
      <c r="AA155" s="12">
        <v>80</v>
      </c>
      <c r="AB155" s="224">
        <f t="shared" si="15"/>
        <v>480</v>
      </c>
      <c r="AC155" s="225">
        <f>VLOOKUP(V155,'Partner info'!A$2:K$502,6,FALSE)</f>
        <v>0.5</v>
      </c>
      <c r="AD155" s="224">
        <f t="shared" si="23"/>
        <v>240</v>
      </c>
      <c r="AE155" s="224">
        <f t="shared" si="17"/>
        <v>240</v>
      </c>
      <c r="AF155" s="224">
        <f t="shared" si="5"/>
        <v>7</v>
      </c>
      <c r="AG155" s="144">
        <v>2022</v>
      </c>
      <c r="AH155" s="145">
        <v>7</v>
      </c>
      <c r="AI155" s="146" t="e">
        <f t="array" aca="1" ref="AI155" ca="1">_xludf.IFS(AH155=1,"01",AH155=2,"02",AH155=3,"03",AH155=4,"04",AH155=5,"05",AH155=6,"06",AH155=7,"07",AH155=8,"08",AH155=9,"09",AH155=10,"10",AH155=11,"11",AH155=12,"12")</f>
        <v>#NAME?</v>
      </c>
      <c r="AJ155" s="147" t="e">
        <f t="shared" ca="1" si="3"/>
        <v>#NAME?</v>
      </c>
      <c r="AK155" s="148" t="str">
        <f t="shared" si="24"/>
        <v>YYYY-07</v>
      </c>
    </row>
    <row r="156" spans="1:37" ht="12.75">
      <c r="B156" s="12" t="s">
        <v>3443</v>
      </c>
      <c r="D156" s="12" t="s">
        <v>9</v>
      </c>
      <c r="F156" s="12" t="s">
        <v>3667</v>
      </c>
      <c r="H156" s="12" t="s">
        <v>3445</v>
      </c>
      <c r="I156" s="12">
        <v>88200083</v>
      </c>
      <c r="J156" s="12"/>
      <c r="L156" s="149">
        <v>44743</v>
      </c>
      <c r="N156" s="247" t="str">
        <f>VLOOKUP(I156,Inventory!C:J,3,FALSE)</f>
        <v>https://fjong.com/admin/pages/edit-outfit/outfit.e3f7fd500a20448083e14658a4b3f26c</v>
      </c>
      <c r="O156" s="224" t="str">
        <f>VLOOKUP(I156,Inventory!C:J,5,FALSE)</f>
        <v>By Malene Birger</v>
      </c>
      <c r="P156" s="224" t="str">
        <f>VLOOKUP(I156,Inventory!C:J,4,FALSE)</f>
        <v>L Silver Armel Silk Top</v>
      </c>
      <c r="Q156" s="12" t="s">
        <v>3449</v>
      </c>
      <c r="R156" s="12" t="s">
        <v>3669</v>
      </c>
      <c r="S156" s="9">
        <v>95025005</v>
      </c>
      <c r="V156" s="224" t="str">
        <f>VLOOKUP(I156,Inventory!C:R,6,FALSE)</f>
        <v>FJONG</v>
      </c>
      <c r="W156" s="224">
        <f>VLOOKUP(I156,Inventory!C:R,13,FALSE)</f>
        <v>1200</v>
      </c>
      <c r="X156" s="224">
        <f>VLOOKUP(I156,Inventory!C:R,14,FALSE)</f>
        <v>450</v>
      </c>
      <c r="AB156" s="224">
        <f t="shared" si="15"/>
        <v>450</v>
      </c>
      <c r="AC156" s="225">
        <f>VLOOKUP(V156,'Partner info'!A$2:K$502,6,FALSE)</f>
        <v>0</v>
      </c>
      <c r="AD156" s="224">
        <f t="shared" si="23"/>
        <v>0</v>
      </c>
      <c r="AE156" s="224">
        <f t="shared" si="17"/>
        <v>450</v>
      </c>
      <c r="AF156" s="224">
        <f t="shared" si="5"/>
        <v>7</v>
      </c>
      <c r="AG156" s="144">
        <v>2022</v>
      </c>
      <c r="AH156" s="145">
        <v>7</v>
      </c>
      <c r="AI156" s="146" t="e">
        <f t="array" aca="1" ref="AI156" ca="1">_xludf.IFS(AH156=1,"01",AH156=2,"02",AH156=3,"03",AH156=4,"04",AH156=5,"05",AH156=6,"06",AH156=7,"07",AH156=8,"08",AH156=9,"09",AH156=10,"10",AH156=11,"11",AH156=12,"12")</f>
        <v>#NAME?</v>
      </c>
      <c r="AJ156" s="147" t="e">
        <f t="shared" ca="1" si="3"/>
        <v>#NAME?</v>
      </c>
      <c r="AK156" s="148" t="str">
        <f t="shared" si="24"/>
        <v>YYYY-07</v>
      </c>
    </row>
    <row r="157" spans="1:37" ht="12.75">
      <c r="A157" s="173"/>
      <c r="B157" s="173" t="s">
        <v>3443</v>
      </c>
      <c r="C157" s="173"/>
      <c r="D157" s="173" t="s">
        <v>9</v>
      </c>
      <c r="E157" s="173"/>
      <c r="F157" s="173" t="s">
        <v>3769</v>
      </c>
      <c r="G157" s="173"/>
      <c r="H157" s="173" t="s">
        <v>3445</v>
      </c>
      <c r="I157" s="173">
        <v>88001553</v>
      </c>
      <c r="J157" s="202" t="s">
        <v>3770</v>
      </c>
      <c r="K157" s="173"/>
      <c r="L157" s="176">
        <v>44746</v>
      </c>
      <c r="M157" s="173"/>
      <c r="N157" s="247" t="str">
        <f>VLOOKUP(I157,Inventory!C:J,3,FALSE)</f>
        <v>https://fjong.com/admin/pages/edit-outfit/outfit.19f4932d209d4886bfe838d5677f09ed</v>
      </c>
      <c r="O157" s="224" t="str">
        <f>VLOOKUP(I157,Inventory!C:J,5,FALSE)</f>
        <v>MAUD</v>
      </c>
      <c r="P157" s="224" t="str">
        <f>VLOOKUP(I157,Inventory!C:J,4,FALSE)</f>
        <v>XS Hawaiian Sunset Wrap Dress</v>
      </c>
      <c r="Q157" s="173" t="s">
        <v>3477</v>
      </c>
      <c r="R157" s="173" t="s">
        <v>3771</v>
      </c>
      <c r="S157" s="175" t="s">
        <v>3772</v>
      </c>
      <c r="T157" s="173"/>
      <c r="U157" s="173"/>
      <c r="V157" s="224" t="str">
        <f>VLOOKUP(I157,Inventory!C:R,6,FALSE)</f>
        <v>FJONG</v>
      </c>
      <c r="W157" s="224">
        <f>VLOOKUP(I157,Inventory!C:R,13,FALSE)</f>
        <v>1000</v>
      </c>
      <c r="X157" s="224">
        <f>VLOOKUP(I157,Inventory!C:R,14,FALSE)</f>
        <v>300</v>
      </c>
      <c r="Y157" s="173"/>
      <c r="Z157" s="173"/>
      <c r="AA157" s="173">
        <v>80</v>
      </c>
      <c r="AB157" s="224">
        <f t="shared" si="15"/>
        <v>380</v>
      </c>
      <c r="AC157" s="225">
        <f>VLOOKUP(V157,'Partner info'!A$2:K$502,6,FALSE)</f>
        <v>0</v>
      </c>
      <c r="AD157" s="224">
        <f t="shared" si="23"/>
        <v>0</v>
      </c>
      <c r="AE157" s="224">
        <f t="shared" si="17"/>
        <v>380</v>
      </c>
      <c r="AF157" s="224">
        <f t="shared" si="5"/>
        <v>7</v>
      </c>
      <c r="AG157" s="144">
        <v>2022</v>
      </c>
      <c r="AH157" s="145">
        <v>7</v>
      </c>
      <c r="AI157" s="146" t="e">
        <f t="array" aca="1" ref="AI157" ca="1">_xludf.IFS(AH157=1,"01",AH157=2,"02",AH157=3,"03",AH157=4,"04",AH157=5,"05",AH157=6,"06",AH157=7,"07",AH157=8,"08",AH157=9,"09",AH157=10,"10",AH157=11,"11",AH157=12,"12")</f>
        <v>#NAME?</v>
      </c>
      <c r="AJ157" s="147" t="e">
        <f t="shared" ca="1" si="3"/>
        <v>#NAME?</v>
      </c>
      <c r="AK157" s="148" t="str">
        <f t="shared" si="24"/>
        <v>YYYY-07</v>
      </c>
    </row>
    <row r="158" spans="1:37" ht="12.75">
      <c r="A158" s="137"/>
      <c r="B158" s="137" t="s">
        <v>3443</v>
      </c>
      <c r="C158" s="137"/>
      <c r="D158" s="137" t="s">
        <v>9</v>
      </c>
      <c r="E158" s="137"/>
      <c r="F158" s="137" t="s">
        <v>3773</v>
      </c>
      <c r="G158" s="137"/>
      <c r="H158" s="137" t="s">
        <v>3445</v>
      </c>
      <c r="I158" s="137">
        <v>89004599</v>
      </c>
      <c r="J158" s="137"/>
      <c r="K158" s="137"/>
      <c r="L158" s="140">
        <v>44749</v>
      </c>
      <c r="M158" s="137"/>
      <c r="N158" s="222" t="str">
        <f>VLOOKUP(I158,Inventory!C:J,3,FALSE)</f>
        <v>https://fjong.com/outfits/outfit.b2aa8b59d1644a0090ab62a119e1ea41</v>
      </c>
      <c r="O158" s="223" t="str">
        <f>VLOOKUP(I158,Inventory!C:J,5,FALSE)</f>
        <v>Mette Møller</v>
      </c>
      <c r="P158" s="223" t="str">
        <f>VLOOKUP(I158,Inventory!C:J,4,FALSE)</f>
        <v>Shiny Grape Leaf Trousers</v>
      </c>
      <c r="Q158" s="137" t="s">
        <v>3457</v>
      </c>
      <c r="R158" s="137" t="s">
        <v>3774</v>
      </c>
      <c r="S158" s="139"/>
      <c r="T158" s="137"/>
      <c r="U158" s="137"/>
      <c r="V158" s="223" t="str">
        <f>VLOOKUP(I158,Inventory!C:R,6,FALSE)</f>
        <v>Mette Møller</v>
      </c>
      <c r="W158" s="223">
        <f>VLOOKUP(I158,Inventory!C:R,13,FALSE)</f>
        <v>1200</v>
      </c>
      <c r="X158" s="223">
        <f>VLOOKUP(I158,Inventory!C:R,14,FALSE)</f>
        <v>390</v>
      </c>
      <c r="Y158" s="137"/>
      <c r="Z158" s="137"/>
      <c r="AA158" s="137"/>
      <c r="AB158" s="223">
        <f t="shared" si="15"/>
        <v>390</v>
      </c>
      <c r="AC158" s="230">
        <f>VLOOKUP(V158,'Partner info'!A$2:K$502,6,FALSE)</f>
        <v>0.5</v>
      </c>
      <c r="AD158" s="223">
        <f t="shared" si="23"/>
        <v>195</v>
      </c>
      <c r="AE158" s="223">
        <f t="shared" si="17"/>
        <v>195</v>
      </c>
      <c r="AF158" s="223">
        <f t="shared" si="5"/>
        <v>7</v>
      </c>
      <c r="AG158" s="144">
        <v>2022</v>
      </c>
      <c r="AH158" s="145">
        <v>7</v>
      </c>
      <c r="AI158" s="146" t="e">
        <f t="array" aca="1" ref="AI158" ca="1">_xludf.IFS(AH158=1,"01",AH158=2,"02",AH158=3,"03",AH158=4,"04",AH158=5,"05",AH158=6,"06",AH158=7,"07",AH158=8,"08",AH158=9,"09",AH158=10,"10",AH158=11,"11",AH158=12,"12")</f>
        <v>#NAME?</v>
      </c>
      <c r="AJ158" s="147" t="e">
        <f t="shared" ca="1" si="3"/>
        <v>#NAME?</v>
      </c>
      <c r="AK158" s="148" t="str">
        <f t="shared" si="24"/>
        <v>YYYY-07</v>
      </c>
    </row>
    <row r="159" spans="1:37" ht="12.75">
      <c r="B159" s="12" t="s">
        <v>3443</v>
      </c>
      <c r="D159" s="12" t="s">
        <v>9</v>
      </c>
      <c r="F159" s="12" t="s">
        <v>3775</v>
      </c>
      <c r="H159" s="12" t="s">
        <v>3445</v>
      </c>
      <c r="I159" s="12">
        <v>88000479</v>
      </c>
      <c r="J159" s="208" t="s">
        <v>3776</v>
      </c>
      <c r="L159" s="149">
        <v>44756</v>
      </c>
      <c r="N159" s="222" t="str">
        <f>VLOOKUP(I159,Inventory!C:J,3,FALSE)</f>
        <v>https://fjong.com/admin/pages/edit-outfit/outfit.e5fd898057d54a5f8373fd8381b33a1b</v>
      </c>
      <c r="O159" s="223" t="str">
        <f>VLOOKUP(I159,Inventory!C:J,5,FALSE)</f>
        <v>byTiMo</v>
      </c>
      <c r="P159" s="223" t="str">
        <f>VLOOKUP(I159,Inventory!C:J,4,FALSE)</f>
        <v>XS Feathers Satin Mini Dress</v>
      </c>
      <c r="Q159" s="12" t="s">
        <v>3477</v>
      </c>
      <c r="R159" s="12" t="s">
        <v>3777</v>
      </c>
      <c r="S159" s="9">
        <v>91822119</v>
      </c>
      <c r="V159" s="223" t="str">
        <f>VLOOKUP(I159,Inventory!C:R,6,FALSE)</f>
        <v>FJONG</v>
      </c>
      <c r="W159" s="223">
        <f>VLOOKUP(I159,Inventory!C:R,13,FALSE)</f>
        <v>5000</v>
      </c>
      <c r="X159" s="223">
        <f>VLOOKUP(I159,Inventory!C:R,14,FALSE)</f>
        <v>2500</v>
      </c>
      <c r="Y159" s="152">
        <v>0.1</v>
      </c>
      <c r="AA159" s="12">
        <v>80</v>
      </c>
      <c r="AB159" s="223">
        <f t="shared" si="15"/>
        <v>2330</v>
      </c>
      <c r="AC159" s="230">
        <f>VLOOKUP(V159,'Partner info'!A$2:K$502,6,FALSE)</f>
        <v>0</v>
      </c>
      <c r="AD159" s="223">
        <f t="shared" si="23"/>
        <v>0</v>
      </c>
      <c r="AE159" s="223">
        <f t="shared" si="17"/>
        <v>2330</v>
      </c>
      <c r="AF159" s="223">
        <f t="shared" si="5"/>
        <v>7</v>
      </c>
      <c r="AG159" s="144">
        <v>2022</v>
      </c>
      <c r="AH159" s="145">
        <v>7</v>
      </c>
      <c r="AI159" s="146" t="e">
        <f t="array" aca="1" ref="AI159" ca="1">_xludf.IFS(AH159=1,"01",AH159=2,"02",AH159=3,"03",AH159=4,"04",AH159=5,"05",AH159=6,"06",AH159=7,"07",AH159=8,"08",AH159=9,"09",AH159=10,"10",AH159=11,"11",AH159=12,"12")</f>
        <v>#NAME?</v>
      </c>
      <c r="AJ159" s="147" t="e">
        <f t="shared" ca="1" si="3"/>
        <v>#NAME?</v>
      </c>
      <c r="AK159" s="148" t="str">
        <f t="shared" si="24"/>
        <v>YYYY-07</v>
      </c>
    </row>
    <row r="160" spans="1:37" ht="12.75">
      <c r="A160" s="137"/>
      <c r="B160" s="137" t="s">
        <v>3443</v>
      </c>
      <c r="C160" s="137"/>
      <c r="D160" s="137" t="s">
        <v>9</v>
      </c>
      <c r="E160" s="137"/>
      <c r="F160" s="137" t="s">
        <v>3775</v>
      </c>
      <c r="G160" s="137"/>
      <c r="H160" s="137" t="s">
        <v>3445</v>
      </c>
      <c r="I160" s="137">
        <v>10689202</v>
      </c>
      <c r="J160" s="137"/>
      <c r="K160" s="137"/>
      <c r="L160" s="140">
        <v>44756</v>
      </c>
      <c r="M160" s="137"/>
      <c r="N160" s="222" t="str">
        <f>VLOOKUP(I160,Inventory!C:J,3,FALSE)</f>
        <v>https://fjong.com/admin/pages/edit-outfit/outfit.d78cbfab144149069da04737d98450a1</v>
      </c>
      <c r="O160" s="223" t="str">
        <f>VLOOKUP(I160,Inventory!C:J,5,FALSE)</f>
        <v>Hofmann Copenhagen</v>
      </c>
      <c r="P160" s="223" t="str">
        <f>VLOOKUP(I160,Inventory!C:J,4,FALSE)</f>
        <v>S Christine Olive Top</v>
      </c>
      <c r="Q160" s="137" t="s">
        <v>3453</v>
      </c>
      <c r="R160" s="137" t="s">
        <v>3777</v>
      </c>
      <c r="S160" s="139">
        <v>91822119</v>
      </c>
      <c r="T160" s="137"/>
      <c r="U160" s="137"/>
      <c r="V160" s="223" t="str">
        <f>VLOOKUP(I160,Inventory!C:R,6,FALSE)</f>
        <v>FJONG</v>
      </c>
      <c r="W160" s="223">
        <f>VLOOKUP(I160,Inventory!C:R,13,FALSE)</f>
        <v>1000</v>
      </c>
      <c r="X160" s="223">
        <f>VLOOKUP(I160,Inventory!C:R,14,FALSE)</f>
        <v>549</v>
      </c>
      <c r="Y160" s="154">
        <v>0.1</v>
      </c>
      <c r="Z160" s="137"/>
      <c r="AA160" s="137"/>
      <c r="AB160" s="223">
        <f t="shared" si="15"/>
        <v>494.1</v>
      </c>
      <c r="AC160" s="230">
        <f>VLOOKUP(V160,'Partner info'!A$2:K$502,6,FALSE)</f>
        <v>0</v>
      </c>
      <c r="AD160" s="223">
        <f t="shared" si="23"/>
        <v>0</v>
      </c>
      <c r="AE160" s="223">
        <f t="shared" si="17"/>
        <v>494.1</v>
      </c>
      <c r="AF160" s="223">
        <f t="shared" si="5"/>
        <v>7</v>
      </c>
      <c r="AG160" s="144">
        <v>2022</v>
      </c>
      <c r="AH160" s="145">
        <v>7</v>
      </c>
      <c r="AI160" s="146" t="e">
        <f t="array" aca="1" ref="AI160" ca="1">_xludf.IFS(AH160=1,"01",AH160=2,"02",AH160=3,"03",AH160=4,"04",AH160=5,"05",AH160=6,"06",AH160=7,"07",AH160=8,"08",AH160=9,"09",AH160=10,"10",AH160=11,"11",AH160=12,"12")</f>
        <v>#NAME?</v>
      </c>
      <c r="AJ160" s="147" t="e">
        <f t="shared" ca="1" si="3"/>
        <v>#NAME?</v>
      </c>
      <c r="AK160" s="148" t="str">
        <f t="shared" si="24"/>
        <v>YYYY-07</v>
      </c>
    </row>
    <row r="161" spans="1:37" ht="12.75">
      <c r="A161" s="254"/>
      <c r="B161" s="254" t="s">
        <v>3469</v>
      </c>
      <c r="C161" s="254"/>
      <c r="D161" s="254" t="s">
        <v>9</v>
      </c>
      <c r="E161" s="254"/>
      <c r="F161" s="254" t="s">
        <v>3778</v>
      </c>
      <c r="G161" s="254"/>
      <c r="H161" s="254" t="s">
        <v>3445</v>
      </c>
      <c r="I161" s="255" t="s">
        <v>2246</v>
      </c>
      <c r="J161" s="256" t="s">
        <v>3779</v>
      </c>
      <c r="K161" s="254"/>
      <c r="L161" s="257">
        <v>44767</v>
      </c>
      <c r="M161" s="254"/>
      <c r="N161" s="258" t="str">
        <f>VLOOKUP(I161,Inventory!C:J,3,FALSE)</f>
        <v>-</v>
      </c>
      <c r="O161" s="258" t="str">
        <f>VLOOKUP(I161,Inventory!C:J,5,FALSE)</f>
        <v>Lulus</v>
      </c>
      <c r="P161" s="258" t="str">
        <f>VLOOKUP(I161,Inventory!C:J,4,FALSE)</f>
        <v>XL Blue Ruffle Wrap</v>
      </c>
      <c r="Q161" s="254" t="s">
        <v>3457</v>
      </c>
      <c r="R161" s="254" t="s">
        <v>3780</v>
      </c>
      <c r="S161" s="259">
        <v>40085148</v>
      </c>
      <c r="T161" s="254"/>
      <c r="U161" s="254"/>
      <c r="V161" s="258" t="str">
        <f>VLOOKUP(I161,Inventory!C:R,6,FALSE)</f>
        <v>FJONG</v>
      </c>
      <c r="W161" s="258" t="str">
        <f>VLOOKUP(I161,Inventory!C:R,12,FALSE)</f>
        <v>Kunde som leide kjøpte</v>
      </c>
      <c r="X161" s="258">
        <f>VLOOKUP(I161,Inventory!C:R,13,FALSE)</f>
        <v>1700</v>
      </c>
      <c r="Y161" s="260">
        <v>0.1</v>
      </c>
      <c r="Z161" s="254"/>
      <c r="AA161" s="254">
        <v>80</v>
      </c>
      <c r="AB161" s="258">
        <f t="shared" si="15"/>
        <v>1610</v>
      </c>
      <c r="AC161" s="261" t="e">
        <f>VLOOKUP(V161,'Partner info'!$B$2:$C$500,2,FALSE)</f>
        <v>#N/A</v>
      </c>
      <c r="AD161" s="258" t="e">
        <f>X161*AC161</f>
        <v>#N/A</v>
      </c>
      <c r="AE161" s="258" t="e">
        <f t="shared" si="17"/>
        <v>#N/A</v>
      </c>
      <c r="AF161" s="258">
        <f t="shared" si="5"/>
        <v>7</v>
      </c>
      <c r="AG161" s="144">
        <v>2022</v>
      </c>
      <c r="AH161" s="145">
        <v>7</v>
      </c>
      <c r="AI161" s="146" t="e">
        <f t="array" aca="1" ref="AI161" ca="1">_xludf.IFS(AH161=1,"01",AH161=2,"02",AH161=3,"03",AH161=4,"04",AH161=5,"05",AH161=6,"06",AH161=7,"07",AH161=8,"08",AH161=9,"09",AH161=10,"10",AH161=11,"11",AH161=12,"12")</f>
        <v>#NAME?</v>
      </c>
      <c r="AJ161" s="147" t="e">
        <f t="shared" ca="1" si="3"/>
        <v>#NAME?</v>
      </c>
      <c r="AK161" s="148"/>
    </row>
    <row r="162" spans="1:37" ht="12.75">
      <c r="A162" s="137"/>
      <c r="B162" s="137" t="s">
        <v>3443</v>
      </c>
      <c r="C162" s="137"/>
      <c r="D162" s="137" t="s">
        <v>9</v>
      </c>
      <c r="E162" s="137"/>
      <c r="F162" s="137" t="s">
        <v>3781</v>
      </c>
      <c r="G162" s="137"/>
      <c r="H162" s="137" t="s">
        <v>3445</v>
      </c>
      <c r="I162" s="139" t="s">
        <v>1976</v>
      </c>
      <c r="J162" s="253" t="s">
        <v>3782</v>
      </c>
      <c r="K162" s="137"/>
      <c r="L162" s="140">
        <v>44769</v>
      </c>
      <c r="M162" s="137"/>
      <c r="N162" s="222" t="str">
        <f>VLOOKUP(I162,Inventory!C:J,3,FALSE)</f>
        <v>https://fjong.com/admin/pages/edit-outfit/outfit.c5394742e73b46f1b08728dfbf884b37</v>
      </c>
      <c r="O162" s="223" t="str">
        <f>VLOOKUP(I162,Inventory!C:J,5,FALSE)</f>
        <v>Creative Collective</v>
      </c>
      <c r="P162" s="223" t="str">
        <f>VLOOKUP(I162,Inventory!C:J,4,FALSE)</f>
        <v>XS Elenor Wrap Blouse</v>
      </c>
      <c r="Q162" s="137" t="s">
        <v>3477</v>
      </c>
      <c r="R162" s="137" t="s">
        <v>3783</v>
      </c>
      <c r="S162" s="139" t="s">
        <v>3784</v>
      </c>
      <c r="T162" s="137"/>
      <c r="U162" s="137"/>
      <c r="V162" s="223" t="str">
        <f>VLOOKUP(I162,Inventory!C:R,6,FALSE)</f>
        <v>Høyer</v>
      </c>
      <c r="W162" s="223">
        <f>VLOOKUP(I162,Inventory!C:R,13,FALSE)</f>
        <v>300</v>
      </c>
      <c r="X162" s="223">
        <f>VLOOKUP(I162,Inventory!C:R,14,FALSE)</f>
        <v>90</v>
      </c>
      <c r="Y162" s="137"/>
      <c r="Z162" s="137"/>
      <c r="AA162" s="137">
        <v>80</v>
      </c>
      <c r="AB162" s="223">
        <f t="shared" si="15"/>
        <v>170</v>
      </c>
      <c r="AC162" s="230">
        <f>VLOOKUP(V162,'Partner info'!A$2:K$502,6,FALSE)</f>
        <v>0.8</v>
      </c>
      <c r="AD162" s="223">
        <f t="shared" ref="AD162:AD163" si="25">AB162*AC162</f>
        <v>136</v>
      </c>
      <c r="AE162" s="223">
        <f t="shared" si="17"/>
        <v>34</v>
      </c>
      <c r="AF162" s="223">
        <f t="shared" si="5"/>
        <v>7</v>
      </c>
      <c r="AG162" s="144">
        <v>2022</v>
      </c>
      <c r="AH162" s="145">
        <v>7</v>
      </c>
      <c r="AI162" s="146" t="e">
        <f t="array" aca="1" ref="AI162" ca="1">_xludf.IFS(AH162=1,"01",AH162=2,"02",AH162=3,"03",AH162=4,"04",AH162=5,"05",AH162=6,"06",AH162=7,"07",AH162=8,"08",AH162=9,"09",AH162=10,"10",AH162=11,"11",AH162=12,"12")</f>
        <v>#NAME?</v>
      </c>
      <c r="AJ162" s="147" t="e">
        <f t="shared" ca="1" si="3"/>
        <v>#NAME?</v>
      </c>
      <c r="AK162" s="148" t="str">
        <f t="shared" ref="AK162:AK163" si="26">TEXT(L162,"YYYY-MM")</f>
        <v>YYYY-07</v>
      </c>
    </row>
    <row r="163" spans="1:37" ht="12.75">
      <c r="A163" s="137"/>
      <c r="B163" s="137" t="s">
        <v>3443</v>
      </c>
      <c r="C163" s="137"/>
      <c r="D163" s="137" t="s">
        <v>9</v>
      </c>
      <c r="E163" s="137"/>
      <c r="F163" s="137" t="s">
        <v>3785</v>
      </c>
      <c r="G163" s="137"/>
      <c r="H163" s="137" t="s">
        <v>3445</v>
      </c>
      <c r="I163" s="137">
        <v>88000337</v>
      </c>
      <c r="J163" s="253" t="s">
        <v>3786</v>
      </c>
      <c r="K163" s="137"/>
      <c r="L163" s="140">
        <v>44781</v>
      </c>
      <c r="M163" s="137"/>
      <c r="N163" s="222" t="str">
        <f>VLOOKUP(I163,Inventory!C:J,3,FALSE)</f>
        <v>https://fjong.com/admin/pages/edit-outfit/outfit.31db3530dd7749a5b342e0650a8c8b7a</v>
      </c>
      <c r="O163" s="223" t="str">
        <f>VLOOKUP(I163,Inventory!C:J,5,FALSE)</f>
        <v>Line of Oslo</v>
      </c>
      <c r="P163" s="223" t="str">
        <f>VLOOKUP(I163,Inventory!C:J,4,FALSE)</f>
        <v>L Mini Lace Cream</v>
      </c>
      <c r="Q163" s="137" t="s">
        <v>3449</v>
      </c>
      <c r="R163" s="137" t="s">
        <v>3787</v>
      </c>
      <c r="S163" s="139">
        <f>4531382950</f>
        <v>4531382950</v>
      </c>
      <c r="T163" s="137"/>
      <c r="U163" s="137"/>
      <c r="V163" s="223" t="str">
        <f>VLOOKUP(I163,Inventory!C:R,6,FALSE)</f>
        <v>FJONG</v>
      </c>
      <c r="W163" s="223">
        <f>VLOOKUP(I163,Inventory!C:R,13,FALSE)</f>
        <v>2500</v>
      </c>
      <c r="X163" s="223">
        <f>VLOOKUP(I163,Inventory!C:R,14,FALSE)</f>
        <v>700</v>
      </c>
      <c r="Y163" s="137"/>
      <c r="Z163" s="137"/>
      <c r="AA163" s="137">
        <v>80</v>
      </c>
      <c r="AB163" s="223">
        <f t="shared" si="15"/>
        <v>780</v>
      </c>
      <c r="AC163" s="230">
        <f>VLOOKUP(V163,'Partner info'!A$2:K$502,6,FALSE)</f>
        <v>0</v>
      </c>
      <c r="AD163" s="223">
        <f t="shared" si="25"/>
        <v>0</v>
      </c>
      <c r="AE163" s="223">
        <f t="shared" si="17"/>
        <v>780</v>
      </c>
      <c r="AF163" s="223">
        <f t="shared" si="5"/>
        <v>8</v>
      </c>
      <c r="AG163" s="144">
        <v>2022</v>
      </c>
      <c r="AH163" s="145">
        <v>8</v>
      </c>
      <c r="AI163" s="146" t="e">
        <f t="array" aca="1" ref="AI163" ca="1">_xludf.IFS(AH163=1,"01",AH163=2,"02",AH163=3,"03",AH163=4,"04",AH163=5,"05",AH163=6,"06",AH163=7,"07",AH163=8,"08",AH163=9,"09",AH163=10,"10",AH163=11,"11",AH163=12,"12")</f>
        <v>#NAME?</v>
      </c>
      <c r="AJ163" s="147" t="e">
        <f t="shared" ca="1" si="3"/>
        <v>#NAME?</v>
      </c>
      <c r="AK163" s="148" t="str">
        <f t="shared" si="26"/>
        <v>YYYY-08</v>
      </c>
    </row>
    <row r="164" spans="1:37" ht="12.75">
      <c r="A164" s="254"/>
      <c r="B164" s="254" t="s">
        <v>3469</v>
      </c>
      <c r="C164" s="254"/>
      <c r="D164" s="254" t="s">
        <v>9</v>
      </c>
      <c r="E164" s="254"/>
      <c r="F164" s="254" t="s">
        <v>3788</v>
      </c>
      <c r="G164" s="254"/>
      <c r="H164" s="254" t="s">
        <v>3445</v>
      </c>
      <c r="I164" s="254">
        <v>88001769</v>
      </c>
      <c r="J164" s="256" t="s">
        <v>3789</v>
      </c>
      <c r="K164" s="254"/>
      <c r="L164" s="257">
        <v>44781</v>
      </c>
      <c r="M164" s="254"/>
      <c r="N164" s="262" t="str">
        <f>VLOOKUP(I164,Inventory!C:J,3,FALSE)</f>
        <v>https://fjong.com/admin/pages/edit-outfit/outfit.aa4a619d6cede96f</v>
      </c>
      <c r="O164" s="258" t="str">
        <f>VLOOKUP(I164,Inventory!C:J,5,FALSE)</f>
        <v>Jarlo</v>
      </c>
      <c r="P164" s="258" t="str">
        <f>VLOOKUP(I164,Inventory!C:J,4,FALSE)</f>
        <v>Caden M</v>
      </c>
      <c r="Q164" s="254" t="s">
        <v>3468</v>
      </c>
      <c r="R164" s="254" t="s">
        <v>3790</v>
      </c>
      <c r="S164" s="259">
        <v>99791340</v>
      </c>
      <c r="T164" s="254"/>
      <c r="U164" s="254"/>
      <c r="V164" s="258" t="str">
        <f>VLOOKUP(I164,Inventory!C:R,6,FALSE)</f>
        <v>FJONG</v>
      </c>
      <c r="W164" s="258" t="str">
        <f>VLOOKUP(I164,Inventory!C:R,12,FALSE)</f>
        <v>Hanna</v>
      </c>
      <c r="X164" s="258">
        <f>VLOOKUP(I164,Inventory!C:R,13,FALSE)</f>
        <v>2500</v>
      </c>
      <c r="Y164" s="254"/>
      <c r="Z164" s="254"/>
      <c r="AA164" s="254">
        <v>80</v>
      </c>
      <c r="AB164" s="258">
        <f t="shared" si="15"/>
        <v>2580</v>
      </c>
      <c r="AC164" s="261" t="e">
        <f>VLOOKUP(V164,'Partner info'!$B$2:$C$500,2,FALSE)</f>
        <v>#N/A</v>
      </c>
      <c r="AD164" s="258" t="e">
        <f>X164*AC164</f>
        <v>#N/A</v>
      </c>
      <c r="AE164" s="258" t="e">
        <f t="shared" si="17"/>
        <v>#N/A</v>
      </c>
      <c r="AF164" s="258">
        <f t="shared" si="5"/>
        <v>8</v>
      </c>
      <c r="AG164" s="144">
        <v>2022</v>
      </c>
      <c r="AH164" s="145">
        <v>8</v>
      </c>
      <c r="AI164" s="146" t="e">
        <f t="array" aca="1" ref="AI164" ca="1">_xludf.IFS(AH164=1,"01",AH164=2,"02",AH164=3,"03",AH164=4,"04",AH164=5,"05",AH164=6,"06",AH164=7,"07",AH164=8,"08",AH164=9,"09",AH164=10,"10",AH164=11,"11",AH164=12,"12")</f>
        <v>#NAME?</v>
      </c>
      <c r="AJ164" s="147" t="e">
        <f t="shared" ca="1" si="3"/>
        <v>#NAME?</v>
      </c>
      <c r="AK164" s="148"/>
    </row>
    <row r="165" spans="1:37" ht="14.25">
      <c r="A165" s="137"/>
      <c r="B165" s="137" t="s">
        <v>3443</v>
      </c>
      <c r="C165" s="137"/>
      <c r="D165" s="137" t="s">
        <v>9</v>
      </c>
      <c r="E165" s="137"/>
      <c r="F165" s="263" t="s">
        <v>3791</v>
      </c>
      <c r="G165" s="137"/>
      <c r="H165" s="137" t="s">
        <v>3445</v>
      </c>
      <c r="I165" s="137">
        <v>88000970</v>
      </c>
      <c r="J165" s="253" t="s">
        <v>3792</v>
      </c>
      <c r="K165" s="137"/>
      <c r="L165" s="140">
        <v>44784</v>
      </c>
      <c r="M165" s="137"/>
      <c r="N165" s="222" t="str">
        <f>VLOOKUP(I165,Inventory!C:J,3,FALSE)</f>
        <v>https://fjong.com/admin/pages/edit-outfit/outfit.f2eb7517a30f4a00843b499d81bab69c</v>
      </c>
      <c r="O165" s="223" t="str">
        <f>VLOOKUP(I165,Inventory!C:J,5,FALSE)</f>
        <v>FWSS</v>
      </c>
      <c r="P165" s="223" t="str">
        <f>VLOOKUP(I165,Inventory!C:J,4,FALSE)</f>
        <v>L Sanne Silver Sage Dress</v>
      </c>
      <c r="Q165" s="137" t="s">
        <v>3449</v>
      </c>
      <c r="R165" s="264" t="s">
        <v>3793</v>
      </c>
      <c r="S165" s="139">
        <v>99433339</v>
      </c>
      <c r="T165" s="137"/>
      <c r="U165" s="137"/>
      <c r="V165" s="223" t="str">
        <f>VLOOKUP(I165,Inventory!C:R,6,FALSE)</f>
        <v>FJONG</v>
      </c>
      <c r="W165" s="223">
        <f>VLOOKUP(I165,Inventory!C:R,13,FALSE)</f>
        <v>1700</v>
      </c>
      <c r="X165" s="223">
        <f>VLOOKUP(I165,Inventory!C:R,14,FALSE)</f>
        <v>490</v>
      </c>
      <c r="Y165" s="137"/>
      <c r="Z165" s="137"/>
      <c r="AA165" s="137">
        <v>80</v>
      </c>
      <c r="AB165" s="223">
        <f t="shared" si="15"/>
        <v>570</v>
      </c>
      <c r="AC165" s="230">
        <f>VLOOKUP(V165,'Partner info'!A$2:K$502,6,FALSE)</f>
        <v>0</v>
      </c>
      <c r="AD165" s="223">
        <f t="shared" ref="AD165:AD170" si="27">AB165*AC165</f>
        <v>0</v>
      </c>
      <c r="AE165" s="223">
        <f t="shared" si="17"/>
        <v>570</v>
      </c>
      <c r="AF165" s="223">
        <f t="shared" si="5"/>
        <v>8</v>
      </c>
      <c r="AG165" s="144">
        <v>2022</v>
      </c>
      <c r="AH165" s="145">
        <v>8</v>
      </c>
      <c r="AI165" s="146" t="e">
        <f t="array" aca="1" ref="AI165" ca="1">_xludf.IFS(AH165=1,"01",AH165=2,"02",AH165=3,"03",AH165=4,"04",AH165=5,"05",AH165=6,"06",AH165=7,"07",AH165=8,"08",AH165=9,"09",AH165=10,"10",AH165=11,"11",AH165=12,"12")</f>
        <v>#NAME?</v>
      </c>
      <c r="AJ165" s="147" t="e">
        <f t="shared" ca="1" si="3"/>
        <v>#NAME?</v>
      </c>
      <c r="AK165" s="148" t="str">
        <f t="shared" ref="AK165:AK170" si="28">TEXT(L165,"YYYY-MM")</f>
        <v>YYYY-08</v>
      </c>
    </row>
    <row r="166" spans="1:37" ht="14.25">
      <c r="B166" s="12" t="s">
        <v>3443</v>
      </c>
      <c r="D166" s="12" t="s">
        <v>9</v>
      </c>
      <c r="F166" s="265" t="s">
        <v>3627</v>
      </c>
      <c r="H166" s="12" t="s">
        <v>3445</v>
      </c>
      <c r="I166" s="12">
        <v>88001179</v>
      </c>
      <c r="J166" s="208" t="s">
        <v>3794</v>
      </c>
      <c r="L166" s="149">
        <v>44790</v>
      </c>
      <c r="N166" s="222" t="str">
        <f>VLOOKUP(I166,Inventory!C:J,3,FALSE)</f>
        <v>https://fjong.com/admin/pages/edit-outfit/outfit.fbda7f830faf4caf9b0a085054f22e54#edit_outfit_admin_notes</v>
      </c>
      <c r="O166" s="223" t="str">
        <f>VLOOKUP(I166,Inventory!C:J,5,FALSE)</f>
        <v>FWSS</v>
      </c>
      <c r="P166" s="223" t="str">
        <f>VLOOKUP(I166,Inventory!C:J,4,FALSE)</f>
        <v>Flower Mini Olive</v>
      </c>
      <c r="Q166" s="12" t="s">
        <v>3468</v>
      </c>
      <c r="R166" s="12" t="s">
        <v>3629</v>
      </c>
      <c r="S166" s="9" t="s">
        <v>3629</v>
      </c>
      <c r="V166" s="223" t="str">
        <f>VLOOKUP(I166,Inventory!C:R,6,FALSE)</f>
        <v>FJONG</v>
      </c>
      <c r="W166" s="223">
        <f>VLOOKUP(I166,Inventory!C:R,13,FALSE)</f>
        <v>1150</v>
      </c>
      <c r="X166" s="223">
        <f>VLOOKUP(I166,Inventory!C:R,14,FALSE)</f>
        <v>390</v>
      </c>
      <c r="AA166" s="12">
        <v>80</v>
      </c>
      <c r="AB166" s="223">
        <f t="shared" si="15"/>
        <v>470</v>
      </c>
      <c r="AC166" s="230">
        <f>VLOOKUP(V166,'Partner info'!A$2:K$502,6,FALSE)</f>
        <v>0</v>
      </c>
      <c r="AD166" s="223">
        <f t="shared" si="27"/>
        <v>0</v>
      </c>
      <c r="AE166" s="223">
        <f t="shared" si="17"/>
        <v>470</v>
      </c>
      <c r="AF166" s="223">
        <f t="shared" si="5"/>
        <v>8</v>
      </c>
      <c r="AG166" s="144">
        <v>2022</v>
      </c>
      <c r="AH166" s="145">
        <v>8</v>
      </c>
      <c r="AI166" s="146" t="e">
        <f t="array" aca="1" ref="AI166" ca="1">_xludf.IFS(AH166=1,"01",AH166=2,"02",AH166=3,"03",AH166=4,"04",AH166=5,"05",AH166=6,"06",AH166=7,"07",AH166=8,"08",AH166=9,"09",AH166=10,"10",AH166=11,"11",AH166=12,"12")</f>
        <v>#NAME?</v>
      </c>
      <c r="AJ166" s="147" t="e">
        <f t="shared" ca="1" si="3"/>
        <v>#NAME?</v>
      </c>
      <c r="AK166" s="148" t="str">
        <f t="shared" si="28"/>
        <v>YYYY-08</v>
      </c>
    </row>
    <row r="167" spans="1:37" ht="14.25">
      <c r="A167" s="137"/>
      <c r="B167" s="137" t="s">
        <v>3443</v>
      </c>
      <c r="C167" s="137"/>
      <c r="D167" s="137" t="s">
        <v>9</v>
      </c>
      <c r="E167" s="137"/>
      <c r="F167" s="263" t="s">
        <v>3627</v>
      </c>
      <c r="G167" s="137"/>
      <c r="H167" s="137" t="s">
        <v>3445</v>
      </c>
      <c r="I167" s="137">
        <v>88000461</v>
      </c>
      <c r="J167" s="137"/>
      <c r="K167" s="137"/>
      <c r="L167" s="140">
        <v>44790</v>
      </c>
      <c r="M167" s="137"/>
      <c r="N167" s="222" t="str">
        <f>VLOOKUP(I167,Inventory!C:J,3,FALSE)</f>
        <v>https://fjong.com/admin/pages/edit-outfit/outfit.4dd6b2524e5b4379baa90d5f3f80280a#edit_outfit_admin_notes</v>
      </c>
      <c r="O167" s="223" t="str">
        <f>VLOOKUP(I167,Inventory!C:J,5,FALSE)</f>
        <v>Line of Oslo</v>
      </c>
      <c r="P167" s="223" t="str">
        <f>VLOOKUP(I167,Inventory!C:J,4,FALSE)</f>
        <v>Zanny Green Leaf Dress</v>
      </c>
      <c r="Q167" s="137" t="s">
        <v>3453</v>
      </c>
      <c r="R167" s="137"/>
      <c r="S167" s="139"/>
      <c r="T167" s="137"/>
      <c r="U167" s="137"/>
      <c r="V167" s="223" t="str">
        <f>VLOOKUP(I167,Inventory!C:R,6,FALSE)</f>
        <v>FJONG</v>
      </c>
      <c r="W167" s="223">
        <f>VLOOKUP(I167,Inventory!C:R,13,FALSE)</f>
        <v>1700</v>
      </c>
      <c r="X167" s="223">
        <f>VLOOKUP(I167,Inventory!C:R,14,FALSE)</f>
        <v>200</v>
      </c>
      <c r="Y167" s="137"/>
      <c r="Z167" s="137"/>
      <c r="AA167" s="137"/>
      <c r="AB167" s="223">
        <f t="shared" si="15"/>
        <v>200</v>
      </c>
      <c r="AC167" s="230">
        <f>VLOOKUP(V167,'Partner info'!A$2:K$502,6,FALSE)</f>
        <v>0</v>
      </c>
      <c r="AD167" s="223">
        <f t="shared" si="27"/>
        <v>0</v>
      </c>
      <c r="AE167" s="223">
        <f t="shared" si="17"/>
        <v>200</v>
      </c>
      <c r="AF167" s="223">
        <f t="shared" si="5"/>
        <v>8</v>
      </c>
      <c r="AG167" s="144">
        <v>2022</v>
      </c>
      <c r="AH167" s="145">
        <v>8</v>
      </c>
      <c r="AI167" s="146" t="e">
        <f t="array" aca="1" ref="AI167" ca="1">_xludf.IFS(AH167=1,"01",AH167=2,"02",AH167=3,"03",AH167=4,"04",AH167=5,"05",AH167=6,"06",AH167=7,"07",AH167=8,"08",AH167=9,"09",AH167=10,"10",AH167=11,"11",AH167=12,"12")</f>
        <v>#NAME?</v>
      </c>
      <c r="AJ167" s="147" t="e">
        <f t="shared" ca="1" si="3"/>
        <v>#NAME?</v>
      </c>
      <c r="AK167" s="148" t="str">
        <f t="shared" si="28"/>
        <v>YYYY-08</v>
      </c>
    </row>
    <row r="168" spans="1:37" ht="12.75">
      <c r="A168" s="156"/>
      <c r="B168" s="156" t="s">
        <v>3443</v>
      </c>
      <c r="C168" s="156"/>
      <c r="D168" s="156" t="s">
        <v>9</v>
      </c>
      <c r="E168" s="156"/>
      <c r="F168" s="156" t="s">
        <v>3795</v>
      </c>
      <c r="G168" s="156"/>
      <c r="H168" s="156" t="s">
        <v>3445</v>
      </c>
      <c r="I168" s="156">
        <v>89001054</v>
      </c>
      <c r="J168" s="181" t="s">
        <v>3796</v>
      </c>
      <c r="K168" s="156"/>
      <c r="L168" s="159">
        <v>44791</v>
      </c>
      <c r="M168" s="156"/>
      <c r="N168" s="216" t="str">
        <f>VLOOKUP(I168,Inventory!C:J,3,FALSE)</f>
        <v>https://fjong.com/admin/pages/edit-outfit/outfit.7116c80758df4e02b1f944ef5a657387</v>
      </c>
      <c r="O168" s="217" t="str">
        <f>VLOOKUP(I168,Inventory!C:J,5,FALSE)</f>
        <v>Cardsome</v>
      </c>
      <c r="P168" s="217" t="str">
        <f>VLOOKUP(I168,Inventory!C:J,4,FALSE)</f>
        <v>L BROQUÉ Classic Black Crewneck</v>
      </c>
      <c r="Q168" s="156" t="s">
        <v>3449</v>
      </c>
      <c r="R168" s="156" t="s">
        <v>3797</v>
      </c>
      <c r="S168" s="158">
        <v>90147590</v>
      </c>
      <c r="T168" s="156"/>
      <c r="U168" s="156"/>
      <c r="V168" s="217" t="str">
        <f>VLOOKUP(I168,Inventory!C:R,6,FALSE)</f>
        <v>Cardsome</v>
      </c>
      <c r="W168" s="217">
        <f>VLOOKUP(I168,Inventory!C:R,13,FALSE)</f>
        <v>1500</v>
      </c>
      <c r="X168" s="217">
        <f>VLOOKUP(I168,Inventory!C:R,14,FALSE)</f>
        <v>500</v>
      </c>
      <c r="Y168" s="156"/>
      <c r="Z168" s="156"/>
      <c r="AA168" s="156">
        <v>80</v>
      </c>
      <c r="AB168" s="217">
        <f t="shared" si="15"/>
        <v>580</v>
      </c>
      <c r="AC168" s="218">
        <f>VLOOKUP(V168,'Partner info'!A$2:K$502,6,FALSE)</f>
        <v>0.5</v>
      </c>
      <c r="AD168" s="217">
        <f t="shared" si="27"/>
        <v>290</v>
      </c>
      <c r="AE168" s="217">
        <f t="shared" si="17"/>
        <v>290</v>
      </c>
      <c r="AF168" s="217">
        <f t="shared" si="5"/>
        <v>8</v>
      </c>
      <c r="AG168" s="144">
        <v>2022</v>
      </c>
      <c r="AH168" s="145">
        <v>8</v>
      </c>
      <c r="AI168" s="146" t="e">
        <f t="array" aca="1" ref="AI168" ca="1">_xludf.IFS(AH168=1,"01",AH168=2,"02",AH168=3,"03",AH168=4,"04",AH168=5,"05",AH168=6,"06",AH168=7,"07",AH168=8,"08",AH168=9,"09",AH168=10,"10",AH168=11,"11",AH168=12,"12")</f>
        <v>#NAME?</v>
      </c>
      <c r="AJ168" s="147" t="e">
        <f t="shared" ca="1" si="3"/>
        <v>#NAME?</v>
      </c>
      <c r="AK168" s="148" t="str">
        <f t="shared" si="28"/>
        <v>YYYY-08</v>
      </c>
    </row>
    <row r="169" spans="1:37" ht="12.75">
      <c r="F169" s="12" t="s">
        <v>3795</v>
      </c>
      <c r="H169" s="12" t="s">
        <v>3445</v>
      </c>
      <c r="I169" s="12">
        <v>88100310</v>
      </c>
      <c r="L169" s="149">
        <v>44791</v>
      </c>
      <c r="N169" s="247" t="str">
        <f>VLOOKUP(I169,Inventory!C:J,3,FALSE)</f>
        <v>https://fjong.com/admin/pages/edit-outfit/outfit.841aea73b3d4485eaf08932aa82d8c2a</v>
      </c>
      <c r="O169" s="224" t="str">
        <f>VLOOKUP(I169,Inventory!C:J,5,FALSE)</f>
        <v>FWSS</v>
      </c>
      <c r="P169" s="224" t="str">
        <f>VLOOKUP(I169,Inventory!C:J,4,FALSE)</f>
        <v>M Ballet Slipper Bente Blouse</v>
      </c>
      <c r="Q169" s="12" t="s">
        <v>3468</v>
      </c>
      <c r="R169" s="12" t="s">
        <v>3797</v>
      </c>
      <c r="S169" s="9">
        <v>90147590</v>
      </c>
      <c r="V169" s="224" t="str">
        <f>VLOOKUP(I169,Inventory!C:R,6,FALSE)</f>
        <v>Villoid</v>
      </c>
      <c r="W169" s="224">
        <f>VLOOKUP(I169,Inventory!C:R,13,FALSE)</f>
        <v>1900</v>
      </c>
      <c r="X169" s="224">
        <f>VLOOKUP(I169,Inventory!C:R,14,FALSE)</f>
        <v>760</v>
      </c>
      <c r="AB169" s="224">
        <f t="shared" si="15"/>
        <v>760</v>
      </c>
      <c r="AC169" s="225">
        <f>VLOOKUP(V169,'Partner info'!A$2:K$502,6,FALSE)</f>
        <v>0.8</v>
      </c>
      <c r="AD169" s="224">
        <f t="shared" si="27"/>
        <v>608</v>
      </c>
      <c r="AE169" s="224">
        <f t="shared" si="17"/>
        <v>152</v>
      </c>
      <c r="AF169" s="224">
        <f t="shared" si="5"/>
        <v>8</v>
      </c>
      <c r="AG169" s="144">
        <v>2022</v>
      </c>
      <c r="AH169" s="145">
        <v>8</v>
      </c>
      <c r="AI169" s="146" t="e">
        <f t="array" aca="1" ref="AI169" ca="1">_xludf.IFS(AH169=1,"01",AH169=2,"02",AH169=3,"03",AH169=4,"04",AH169=5,"05",AH169=6,"06",AH169=7,"07",AH169=8,"08",AH169=9,"09",AH169=10,"10",AH169=11,"11",AH169=12,"12")</f>
        <v>#NAME?</v>
      </c>
      <c r="AJ169" s="147" t="e">
        <f t="shared" ca="1" si="3"/>
        <v>#NAME?</v>
      </c>
      <c r="AK169" s="148" t="str">
        <f t="shared" si="28"/>
        <v>YYYY-08</v>
      </c>
    </row>
    <row r="170" spans="1:37" ht="12.75">
      <c r="A170" s="137"/>
      <c r="B170" s="137"/>
      <c r="C170" s="137"/>
      <c r="D170" s="137"/>
      <c r="E170" s="137"/>
      <c r="F170" s="137" t="s">
        <v>3795</v>
      </c>
      <c r="G170" s="137"/>
      <c r="H170" s="137" t="s">
        <v>3445</v>
      </c>
      <c r="I170" s="139">
        <v>88001616</v>
      </c>
      <c r="J170" s="137"/>
      <c r="K170" s="137"/>
      <c r="L170" s="140">
        <v>44791</v>
      </c>
      <c r="M170" s="137"/>
      <c r="N170" s="222" t="str">
        <f>VLOOKUP(I170,Inventory!C:J,3,FALSE)</f>
        <v>https://fjong.com/admin/pages/edit-outfit/outfit.662df044b9174634a35cc35c39bd1d16</v>
      </c>
      <c r="O170" s="223" t="str">
        <f>VLOOKUP(I170,Inventory!C:J,5,FALSE)</f>
        <v>Line of Oslo</v>
      </c>
      <c r="P170" s="223" t="str">
        <f>VLOOKUP(I170,Inventory!C:J,4,FALSE)</f>
        <v>L Aina Leo Dress</v>
      </c>
      <c r="Q170" s="137" t="s">
        <v>3449</v>
      </c>
      <c r="R170" s="137" t="s">
        <v>3797</v>
      </c>
      <c r="S170" s="139">
        <v>90147590</v>
      </c>
      <c r="T170" s="137"/>
      <c r="U170" s="137"/>
      <c r="V170" s="223" t="str">
        <f>VLOOKUP(I170,Inventory!C:R,6,FALSE)</f>
        <v>FJONG</v>
      </c>
      <c r="W170" s="223">
        <f>VLOOKUP(I170,Inventory!C:R,13,FALSE)</f>
        <v>2000</v>
      </c>
      <c r="X170" s="223">
        <f>VLOOKUP(I170,Inventory!C:R,14,FALSE)</f>
        <v>560</v>
      </c>
      <c r="Y170" s="137"/>
      <c r="Z170" s="137"/>
      <c r="AA170" s="137"/>
      <c r="AB170" s="223">
        <f t="shared" si="15"/>
        <v>560</v>
      </c>
      <c r="AC170" s="230">
        <f>VLOOKUP(V170,'Partner info'!A$2:K$502,6,FALSE)</f>
        <v>0</v>
      </c>
      <c r="AD170" s="223">
        <f t="shared" si="27"/>
        <v>0</v>
      </c>
      <c r="AE170" s="223">
        <f t="shared" si="17"/>
        <v>560</v>
      </c>
      <c r="AF170" s="223">
        <f t="shared" si="5"/>
        <v>8</v>
      </c>
      <c r="AG170" s="144">
        <v>2022</v>
      </c>
      <c r="AH170" s="145">
        <v>8</v>
      </c>
      <c r="AI170" s="146" t="e">
        <f t="array" aca="1" ref="AI170" ca="1">_xludf.IFS(AH170=1,"01",AH170=2,"02",AH170=3,"03",AH170=4,"04",AH170=5,"05",AH170=6,"06",AH170=7,"07",AH170=8,"08",AH170=9,"09",AH170=10,"10",AH170=11,"11",AH170=12,"12")</f>
        <v>#NAME?</v>
      </c>
      <c r="AJ170" s="147" t="e">
        <f t="shared" ca="1" si="3"/>
        <v>#NAME?</v>
      </c>
      <c r="AK170" s="148" t="str">
        <f t="shared" si="28"/>
        <v>YYYY-08</v>
      </c>
    </row>
    <row r="171" spans="1:37" ht="12.75">
      <c r="A171" s="266"/>
      <c r="B171" s="266" t="s">
        <v>3469</v>
      </c>
      <c r="C171" s="266"/>
      <c r="D171" s="266" t="s">
        <v>9</v>
      </c>
      <c r="E171" s="266"/>
      <c r="F171" s="266" t="s">
        <v>3798</v>
      </c>
      <c r="G171" s="266"/>
      <c r="H171" s="266" t="s">
        <v>3445</v>
      </c>
      <c r="I171" s="267" t="s">
        <v>1932</v>
      </c>
      <c r="J171" s="268" t="s">
        <v>3799</v>
      </c>
      <c r="K171" s="266"/>
      <c r="L171" s="269">
        <v>44791</v>
      </c>
      <c r="M171" s="266"/>
      <c r="N171" s="262" t="str">
        <f>VLOOKUP(I171,Inventory!C:J,3,FALSE)</f>
        <v>https://fjong.com/admin/pages/edit-outfit/outfit.f7dfa535e4fa4ffca07e67edfb9799b0</v>
      </c>
      <c r="O171" s="258" t="str">
        <f>VLOOKUP(I171,Inventory!C:J,5,FALSE)</f>
        <v>By Malene Birger</v>
      </c>
      <c r="P171" s="258" t="str">
        <f>VLOOKUP(I171,Inventory!C:J,4,FALSE)</f>
        <v>XS Otter Dress</v>
      </c>
      <c r="Q171" s="266" t="s">
        <v>3477</v>
      </c>
      <c r="R171" s="266" t="s">
        <v>3800</v>
      </c>
      <c r="S171" s="267">
        <v>47326290</v>
      </c>
      <c r="T171" s="266"/>
      <c r="U171" s="266"/>
      <c r="V171" s="258" t="str">
        <f>VLOOKUP(I171,Inventory!C:R,6,FALSE)</f>
        <v>Høyer</v>
      </c>
      <c r="W171" s="258" t="str">
        <f>VLOOKUP(I171,Inventory!C:R,12,FALSE)</f>
        <v>Hanna</v>
      </c>
      <c r="X171" s="258">
        <f>VLOOKUP(I171,Inventory!C:R,13,FALSE)</f>
        <v>1500</v>
      </c>
      <c r="Y171" s="266"/>
      <c r="Z171" s="266"/>
      <c r="AA171" s="266">
        <v>80</v>
      </c>
      <c r="AB171" s="258">
        <f t="shared" si="15"/>
        <v>1580</v>
      </c>
      <c r="AC171" s="261" t="s">
        <v>4292</v>
      </c>
      <c r="AD171" s="258" t="e">
        <f t="shared" ref="AD171:AD172" si="29">X171*AC171</f>
        <v>#VALUE!</v>
      </c>
      <c r="AE171" s="258" t="e">
        <f t="shared" si="17"/>
        <v>#VALUE!</v>
      </c>
      <c r="AF171" s="258">
        <f t="shared" si="5"/>
        <v>8</v>
      </c>
      <c r="AG171" s="144">
        <v>2022</v>
      </c>
      <c r="AH171" s="145">
        <v>8</v>
      </c>
      <c r="AI171" s="146" t="e">
        <f t="array" aca="1" ref="AI171" ca="1">_xludf.IFS(AH171=1,"01",AH171=2,"02",AH171=3,"03",AH171=4,"04",AH171=5,"05",AH171=6,"06",AH171=7,"07",AH171=8,"08",AH171=9,"09",AH171=10,"10",AH171=11,"11",AH171=12,"12")</f>
        <v>#NAME?</v>
      </c>
      <c r="AJ171" s="147" t="e">
        <f t="shared" ca="1" si="3"/>
        <v>#NAME?</v>
      </c>
      <c r="AK171" s="148"/>
    </row>
    <row r="172" spans="1:37" ht="12.75">
      <c r="A172" s="254"/>
      <c r="B172" s="254"/>
      <c r="C172" s="254"/>
      <c r="D172" s="254"/>
      <c r="E172" s="254"/>
      <c r="F172" s="254" t="s">
        <v>3798</v>
      </c>
      <c r="G172" s="254"/>
      <c r="H172" s="254" t="s">
        <v>3445</v>
      </c>
      <c r="I172" s="254">
        <v>88100175</v>
      </c>
      <c r="J172" s="254"/>
      <c r="K172" s="254"/>
      <c r="L172" s="257">
        <v>44791</v>
      </c>
      <c r="M172" s="254"/>
      <c r="N172" s="262" t="str">
        <f>VLOOKUP(I172,Inventory!C:J,3,FALSE)</f>
        <v>https://fjong.com/admin/pages/edit-outfit/outfit.dd62d98a9d3e40659b5438f7388d8e01#edit_outfit_admin_notes</v>
      </c>
      <c r="O172" s="258" t="str">
        <f>VLOOKUP(I172,Inventory!C:J,5,FALSE)</f>
        <v>IBEN</v>
      </c>
      <c r="P172" s="258" t="str">
        <f>VLOOKUP(I172,Inventory!C:J,4,FALSE)</f>
        <v>3 Ferdinand Dress</v>
      </c>
      <c r="Q172" s="254" t="s">
        <v>3468</v>
      </c>
      <c r="R172" s="254" t="s">
        <v>3800</v>
      </c>
      <c r="S172" s="259">
        <v>47326290</v>
      </c>
      <c r="T172" s="254"/>
      <c r="U172" s="254"/>
      <c r="V172" s="258" t="str">
        <f>VLOOKUP(I172,Inventory!C:R,6,FALSE)</f>
        <v>IBEN (Storheil Agency)</v>
      </c>
      <c r="W172" s="258" t="str">
        <f>VLOOKUP(I172,Inventory!C:R,12,FALSE)</f>
        <v>Dree</v>
      </c>
      <c r="X172" s="258">
        <f>VLOOKUP(I172,Inventory!C:R,13,FALSE)</f>
        <v>1800</v>
      </c>
      <c r="Y172" s="254"/>
      <c r="Z172" s="254"/>
      <c r="AA172" s="254"/>
      <c r="AB172" s="258">
        <f t="shared" si="15"/>
        <v>1800</v>
      </c>
      <c r="AC172" s="261" t="s">
        <v>4292</v>
      </c>
      <c r="AD172" s="258" t="e">
        <f t="shared" si="29"/>
        <v>#VALUE!</v>
      </c>
      <c r="AE172" s="258" t="e">
        <f t="shared" si="17"/>
        <v>#VALUE!</v>
      </c>
      <c r="AF172" s="258">
        <f t="shared" si="5"/>
        <v>8</v>
      </c>
      <c r="AG172" s="144">
        <v>2022</v>
      </c>
      <c r="AH172" s="145">
        <v>8</v>
      </c>
      <c r="AI172" s="146" t="e">
        <f t="array" aca="1" ref="AI172" ca="1">_xludf.IFS(AH172=1,"01",AH172=2,"02",AH172=3,"03",AH172=4,"04",AH172=5,"05",AH172=6,"06",AH172=7,"07",AH172=8,"08",AH172=9,"09",AH172=10,"10",AH172=11,"11",AH172=12,"12")</f>
        <v>#NAME?</v>
      </c>
      <c r="AJ172" s="147" t="e">
        <f t="shared" ca="1" si="3"/>
        <v>#NAME?</v>
      </c>
      <c r="AK172" s="148"/>
    </row>
    <row r="173" spans="1:37" ht="12.75">
      <c r="B173" s="12" t="s">
        <v>3443</v>
      </c>
      <c r="D173" s="12" t="s">
        <v>9</v>
      </c>
      <c r="F173" s="12" t="s">
        <v>3801</v>
      </c>
      <c r="H173" s="12" t="s">
        <v>3445</v>
      </c>
      <c r="I173" s="12">
        <v>88001529</v>
      </c>
      <c r="J173" s="208" t="s">
        <v>3802</v>
      </c>
      <c r="L173" s="149">
        <v>44792</v>
      </c>
      <c r="N173" s="222" t="str">
        <f>VLOOKUP(I173,Inventory!C:J,3,FALSE)</f>
        <v>https://fjong.com/admin/pages/edit-outfit/outfit.31edccd419de4fc5ae6aeb7eed4327ab</v>
      </c>
      <c r="O173" s="223" t="str">
        <f>VLOOKUP(I173,Inventory!C:J,5,FALSE)</f>
        <v>FWSS</v>
      </c>
      <c r="P173" s="223" t="str">
        <f>VLOOKUP(I173,Inventory!C:J,4,FALSE)</f>
        <v>Kate Anthracite Top S</v>
      </c>
      <c r="Q173" s="12" t="s">
        <v>3453</v>
      </c>
      <c r="R173" s="12" t="s">
        <v>3803</v>
      </c>
      <c r="S173" s="9">
        <v>93485115</v>
      </c>
      <c r="V173" s="223" t="str">
        <f>VLOOKUP(I173,Inventory!C:R,6,FALSE)</f>
        <v>FJONG</v>
      </c>
      <c r="W173" s="223">
        <f>VLOOKUP(I173,Inventory!C:R,13,FALSE)</f>
        <v>2200</v>
      </c>
      <c r="X173" s="223">
        <f>VLOOKUP(I173,Inventory!C:R,14,FALSE)</f>
        <v>660</v>
      </c>
      <c r="AA173" s="12">
        <v>80</v>
      </c>
      <c r="AB173" s="223">
        <f t="shared" si="15"/>
        <v>740</v>
      </c>
      <c r="AC173" s="230">
        <f>VLOOKUP(V173,'Partner info'!A$2:K$502,6,FALSE)</f>
        <v>0</v>
      </c>
      <c r="AD173" s="223">
        <f t="shared" ref="AD173:AD226" si="30">AB173*AC173</f>
        <v>0</v>
      </c>
      <c r="AE173" s="223">
        <f t="shared" si="17"/>
        <v>740</v>
      </c>
      <c r="AF173" s="223">
        <f t="shared" si="5"/>
        <v>8</v>
      </c>
      <c r="AG173" s="144">
        <v>2022</v>
      </c>
      <c r="AH173" s="145">
        <v>8</v>
      </c>
      <c r="AI173" s="146" t="e">
        <f t="array" aca="1" ref="AI173" ca="1">_xludf.IFS(AH173=1,"01",AH173=2,"02",AH173=3,"03",AH173=4,"04",AH173=5,"05",AH173=6,"06",AH173=7,"07",AH173=8,"08",AH173=9,"09",AH173=10,"10",AH173=11,"11",AH173=12,"12")</f>
        <v>#NAME?</v>
      </c>
      <c r="AJ173" s="147" t="e">
        <f t="shared" ca="1" si="3"/>
        <v>#NAME?</v>
      </c>
      <c r="AK173" s="148" t="str">
        <f t="shared" ref="AK173:AK226" si="31">TEXT(L173,"YYYY-MM")</f>
        <v>YYYY-08</v>
      </c>
    </row>
    <row r="174" spans="1:37" ht="12.75">
      <c r="A174" s="137"/>
      <c r="B174" s="137"/>
      <c r="C174" s="137"/>
      <c r="D174" s="137"/>
      <c r="E174" s="137"/>
      <c r="F174" s="137" t="s">
        <v>3801</v>
      </c>
      <c r="G174" s="137"/>
      <c r="H174" s="137" t="s">
        <v>3445</v>
      </c>
      <c r="I174" s="270">
        <v>88001634</v>
      </c>
      <c r="J174" s="137"/>
      <c r="K174" s="137"/>
      <c r="L174" s="140">
        <v>44792</v>
      </c>
      <c r="M174" s="137"/>
      <c r="N174" s="222" t="str">
        <f>VLOOKUP(I174,Inventory!C:J,3,FALSE)</f>
        <v>https://fjong.com/admin/pages/edit-outfit/outfit.9288ff153f8d405e89ce6b6cfd08171c</v>
      </c>
      <c r="O174" s="223" t="str">
        <f>VLOOKUP(I174,Inventory!C:J,5,FALSE)</f>
        <v>Line of Oslo</v>
      </c>
      <c r="P174" s="223" t="str">
        <f>VLOOKUP(I174,Inventory!C:J,4,FALSE)</f>
        <v>Hannah Satin Pink Dress</v>
      </c>
      <c r="Q174" s="137" t="s">
        <v>3453</v>
      </c>
      <c r="R174" s="137" t="s">
        <v>3803</v>
      </c>
      <c r="S174" s="139">
        <v>93485115</v>
      </c>
      <c r="T174" s="137"/>
      <c r="U174" s="137"/>
      <c r="V174" s="223" t="str">
        <f>VLOOKUP(I174,Inventory!C:R,6,FALSE)</f>
        <v>FJONG</v>
      </c>
      <c r="W174" s="223">
        <f>VLOOKUP(I174,Inventory!C:R,13,FALSE)</f>
        <v>1900</v>
      </c>
      <c r="X174" s="223">
        <f>VLOOKUP(I174,Inventory!C:R,14,FALSE)</f>
        <v>300</v>
      </c>
      <c r="Y174" s="137"/>
      <c r="Z174" s="137"/>
      <c r="AA174" s="137"/>
      <c r="AB174" s="223">
        <f t="shared" si="15"/>
        <v>300</v>
      </c>
      <c r="AC174" s="230">
        <f>VLOOKUP(V174,'Partner info'!A$2:K$502,6,FALSE)</f>
        <v>0</v>
      </c>
      <c r="AD174" s="223">
        <f t="shared" si="30"/>
        <v>0</v>
      </c>
      <c r="AE174" s="223">
        <f t="shared" si="17"/>
        <v>300</v>
      </c>
      <c r="AF174" s="223">
        <f t="shared" si="5"/>
        <v>8</v>
      </c>
      <c r="AG174" s="144">
        <v>2022</v>
      </c>
      <c r="AH174" s="145">
        <v>8</v>
      </c>
      <c r="AI174" s="146" t="e">
        <f t="array" aca="1" ref="AI174" ca="1">_xludf.IFS(AH174=1,"01",AH174=2,"02",AH174=3,"03",AH174=4,"04",AH174=5,"05",AH174=6,"06",AH174=7,"07",AH174=8,"08",AH174=9,"09",AH174=10,"10",AH174=11,"11",AH174=12,"12")</f>
        <v>#NAME?</v>
      </c>
      <c r="AJ174" s="147" t="e">
        <f t="shared" ca="1" si="3"/>
        <v>#NAME?</v>
      </c>
      <c r="AK174" s="148" t="str">
        <f t="shared" si="31"/>
        <v>YYYY-08</v>
      </c>
    </row>
    <row r="175" spans="1:37" ht="12.75">
      <c r="A175" s="137"/>
      <c r="B175" s="137" t="s">
        <v>3443</v>
      </c>
      <c r="C175" s="137"/>
      <c r="D175" s="137" t="s">
        <v>9</v>
      </c>
      <c r="E175" s="137"/>
      <c r="F175" s="137" t="s">
        <v>3804</v>
      </c>
      <c r="G175" s="137"/>
      <c r="H175" s="137" t="s">
        <v>3445</v>
      </c>
      <c r="I175" s="205" t="s">
        <v>1917</v>
      </c>
      <c r="J175" s="253" t="s">
        <v>3805</v>
      </c>
      <c r="K175" s="137"/>
      <c r="L175" s="140">
        <v>44792</v>
      </c>
      <c r="M175" s="137"/>
      <c r="N175" s="222" t="str">
        <f>VLOOKUP(I175,Inventory!C:J,3,FALSE)</f>
        <v>https://fjong.com/admin/pages/edit-outfit/outfit.50e587edd52c4f1b98cbbd52e677bd09</v>
      </c>
      <c r="O175" s="223" t="str">
        <f>VLOOKUP(I175,Inventory!C:J,5,FALSE)</f>
        <v>By Malene Birger</v>
      </c>
      <c r="P175" s="223" t="str">
        <f>VLOOKUP(I175,Inventory!C:J,4,FALSE)</f>
        <v>S1 Ayaja Striped Skirt</v>
      </c>
      <c r="Q175" s="137" t="s">
        <v>3453</v>
      </c>
      <c r="R175" s="137" t="s">
        <v>3806</v>
      </c>
      <c r="S175" s="139">
        <v>4797001085</v>
      </c>
      <c r="T175" s="137"/>
      <c r="U175" s="137"/>
      <c r="V175" s="223" t="str">
        <f>VLOOKUP(I175,Inventory!C:R,6,FALSE)</f>
        <v>Høyer</v>
      </c>
      <c r="W175" s="223">
        <f>VLOOKUP(I175,Inventory!C:R,13,FALSE)</f>
        <v>6600</v>
      </c>
      <c r="X175" s="223">
        <f>VLOOKUP(I175,Inventory!C:R,14,FALSE)</f>
        <v>1700</v>
      </c>
      <c r="Y175" s="154">
        <v>0.1</v>
      </c>
      <c r="Z175" s="137"/>
      <c r="AA175" s="137">
        <v>80</v>
      </c>
      <c r="AB175" s="223">
        <f t="shared" si="15"/>
        <v>1610</v>
      </c>
      <c r="AC175" s="230">
        <f>VLOOKUP(V175,'Partner info'!A$2:K$502,6,FALSE)</f>
        <v>0.8</v>
      </c>
      <c r="AD175" s="223">
        <f t="shared" si="30"/>
        <v>1288</v>
      </c>
      <c r="AE175" s="223">
        <f t="shared" si="17"/>
        <v>322</v>
      </c>
      <c r="AF175" s="223">
        <f t="shared" si="5"/>
        <v>8</v>
      </c>
      <c r="AG175" s="144">
        <v>2022</v>
      </c>
      <c r="AH175" s="145">
        <v>8</v>
      </c>
      <c r="AI175" s="146" t="e">
        <f t="array" aca="1" ref="AI175" ca="1">_xludf.IFS(AH175=1,"01",AH175=2,"02",AH175=3,"03",AH175=4,"04",AH175=5,"05",AH175=6,"06",AH175=7,"07",AH175=8,"08",AH175=9,"09",AH175=10,"10",AH175=11,"11",AH175=12,"12")</f>
        <v>#NAME?</v>
      </c>
      <c r="AJ175" s="147" t="e">
        <f t="shared" ca="1" si="3"/>
        <v>#NAME?</v>
      </c>
      <c r="AK175" s="148" t="str">
        <f t="shared" si="31"/>
        <v>YYYY-08</v>
      </c>
    </row>
    <row r="176" spans="1:37" ht="12.75">
      <c r="A176" s="137"/>
      <c r="B176" s="137" t="s">
        <v>3443</v>
      </c>
      <c r="C176" s="137"/>
      <c r="D176" s="137" t="s">
        <v>9</v>
      </c>
      <c r="E176" s="137"/>
      <c r="F176" s="137" t="s">
        <v>3526</v>
      </c>
      <c r="G176" s="137"/>
      <c r="H176" s="137" t="s">
        <v>3445</v>
      </c>
      <c r="I176" s="137">
        <v>89003034</v>
      </c>
      <c r="J176" s="253" t="s">
        <v>3807</v>
      </c>
      <c r="K176" s="137"/>
      <c r="L176" s="140">
        <v>44792</v>
      </c>
      <c r="M176" s="137"/>
      <c r="N176" s="222" t="str">
        <f>VLOOKUP(I176,Inventory!C:J,3,FALSE)</f>
        <v>https://fjong.com/admin/pages/edit-outfit/outfit.e1f9da2e786b4fa493b4316b9a77f863</v>
      </c>
      <c r="O176" s="223" t="str">
        <f>VLOOKUP(I176,Inventory!C:J,5,FALSE)</f>
        <v>Kupong knit.wear</v>
      </c>
      <c r="P176" s="223" t="str">
        <f>VLOOKUP(I176,Inventory!C:J,4,FALSE)</f>
        <v>M-L Phoebe V-Neck White</v>
      </c>
      <c r="Q176" s="137" t="s">
        <v>3808</v>
      </c>
      <c r="R176" s="137" t="s">
        <v>3809</v>
      </c>
      <c r="S176" s="139">
        <v>93861138</v>
      </c>
      <c r="T176" s="137"/>
      <c r="U176" s="137"/>
      <c r="V176" s="223" t="str">
        <f>VLOOKUP(I176,Inventory!C:R,6,FALSE)</f>
        <v>Kupong Knit.wear</v>
      </c>
      <c r="W176" s="223">
        <f>VLOOKUP(I176,Inventory!C:R,13,FALSE)</f>
        <v>7000</v>
      </c>
      <c r="X176" s="223">
        <f>VLOOKUP(I176,Inventory!C:R,14,FALSE)</f>
        <v>1890</v>
      </c>
      <c r="Y176" s="154">
        <v>0.1</v>
      </c>
      <c r="Z176" s="137"/>
      <c r="AA176" s="137">
        <v>80</v>
      </c>
      <c r="AB176" s="223">
        <f t="shared" si="15"/>
        <v>1781</v>
      </c>
      <c r="AC176" s="230">
        <f>VLOOKUP(V176,'Partner info'!A$2:K$502,6,FALSE)</f>
        <v>0.8</v>
      </c>
      <c r="AD176" s="223">
        <f t="shared" si="30"/>
        <v>1424.8000000000002</v>
      </c>
      <c r="AE176" s="223">
        <f t="shared" si="17"/>
        <v>356.19999999999982</v>
      </c>
      <c r="AF176" s="223">
        <f t="shared" si="5"/>
        <v>8</v>
      </c>
      <c r="AG176" s="144">
        <v>2022</v>
      </c>
      <c r="AH176" s="145">
        <v>8</v>
      </c>
      <c r="AI176" s="146" t="e">
        <f t="array" aca="1" ref="AI176" ca="1">_xludf.IFS(AH176=1,"01",AH176=2,"02",AH176=3,"03",AH176=4,"04",AH176=5,"05",AH176=6,"06",AH176=7,"07",AH176=8,"08",AH176=9,"09",AH176=10,"10",AH176=11,"11",AH176=12,"12")</f>
        <v>#NAME?</v>
      </c>
      <c r="AJ176" s="147" t="e">
        <f t="shared" ca="1" si="3"/>
        <v>#NAME?</v>
      </c>
      <c r="AK176" s="148" t="str">
        <f t="shared" si="31"/>
        <v>YYYY-08</v>
      </c>
    </row>
    <row r="177" spans="1:37" ht="12.75">
      <c r="A177" s="137"/>
      <c r="B177" s="137" t="s">
        <v>3443</v>
      </c>
      <c r="C177" s="137"/>
      <c r="D177" s="137" t="s">
        <v>9</v>
      </c>
      <c r="E177" s="137"/>
      <c r="F177" s="137" t="s">
        <v>3810</v>
      </c>
      <c r="G177" s="137"/>
      <c r="H177" s="137" t="s">
        <v>3445</v>
      </c>
      <c r="I177" s="137">
        <v>88101365</v>
      </c>
      <c r="J177" s="253" t="s">
        <v>3811</v>
      </c>
      <c r="K177" s="137"/>
      <c r="L177" s="140">
        <v>44792</v>
      </c>
      <c r="M177" s="137"/>
      <c r="N177" s="222" t="str">
        <f>VLOOKUP(I177,Inventory!C:J,3,FALSE)</f>
        <v>https://fjong.com/admin/pages/edit-outfit/outfit.c3cb5a3112c545b184381060670971f4</v>
      </c>
      <c r="O177" s="223" t="str">
        <f>VLOOKUP(I177,Inventory!C:J,5,FALSE)</f>
        <v>FWSS</v>
      </c>
      <c r="P177" s="223" t="str">
        <f>VLOOKUP(I177,Inventory!C:J,4,FALSE)</f>
        <v>S 2 Fatima Blouse</v>
      </c>
      <c r="Q177" s="137" t="s">
        <v>3453</v>
      </c>
      <c r="R177" s="137" t="s">
        <v>3812</v>
      </c>
      <c r="S177" s="139">
        <v>97080595</v>
      </c>
      <c r="T177" s="137"/>
      <c r="U177" s="137"/>
      <c r="V177" s="223" t="str">
        <f>VLOOKUP(I177,Inventory!C:R,6,FALSE)</f>
        <v>Mani Studio Moss</v>
      </c>
      <c r="W177" s="223" t="str">
        <f>VLOOKUP(I177,Inventory!C:R,13,FALSE)</f>
        <v>4000</v>
      </c>
      <c r="X177" s="223">
        <f>VLOOKUP(I177,Inventory!C:R,14,FALSE)</f>
        <v>1200</v>
      </c>
      <c r="Y177" s="154">
        <v>0.1</v>
      </c>
      <c r="Z177" s="137"/>
      <c r="AA177" s="137">
        <v>80</v>
      </c>
      <c r="AB177" s="223">
        <f t="shared" si="15"/>
        <v>1160</v>
      </c>
      <c r="AC177" s="230">
        <f>VLOOKUP(V177,'Partner info'!A$2:K$502,6,FALSE)</f>
        <v>0</v>
      </c>
      <c r="AD177" s="223">
        <f t="shared" si="30"/>
        <v>0</v>
      </c>
      <c r="AE177" s="223">
        <f t="shared" si="17"/>
        <v>1160</v>
      </c>
      <c r="AF177" s="223">
        <f t="shared" si="5"/>
        <v>8</v>
      </c>
      <c r="AG177" s="144">
        <v>2022</v>
      </c>
      <c r="AH177" s="145">
        <v>8</v>
      </c>
      <c r="AI177" s="146" t="e">
        <f t="array" aca="1" ref="AI177" ca="1">_xludf.IFS(AH177=1,"01",AH177=2,"02",AH177=3,"03",AH177=4,"04",AH177=5,"05",AH177=6,"06",AH177=7,"07",AH177=8,"08",AH177=9,"09",AH177=10,"10",AH177=11,"11",AH177=12,"12")</f>
        <v>#NAME?</v>
      </c>
      <c r="AJ177" s="147" t="e">
        <f t="shared" ca="1" si="3"/>
        <v>#NAME?</v>
      </c>
      <c r="AK177" s="148" t="str">
        <f t="shared" si="31"/>
        <v>YYYY-08</v>
      </c>
    </row>
    <row r="178" spans="1:37" ht="12.75">
      <c r="A178" s="137"/>
      <c r="B178" s="137" t="s">
        <v>3443</v>
      </c>
      <c r="C178" s="137"/>
      <c r="D178" s="137" t="s">
        <v>9</v>
      </c>
      <c r="E178" s="137"/>
      <c r="F178" s="137" t="s">
        <v>3813</v>
      </c>
      <c r="G178" s="137"/>
      <c r="H178" s="137" t="s">
        <v>3445</v>
      </c>
      <c r="I178" s="137">
        <v>88000371</v>
      </c>
      <c r="J178" s="253" t="s">
        <v>3814</v>
      </c>
      <c r="K178" s="137"/>
      <c r="L178" s="140">
        <v>44795</v>
      </c>
      <c r="M178" s="137"/>
      <c r="N178" s="222" t="str">
        <f>VLOOKUP(I178,Inventory!C:J,3,FALSE)</f>
        <v>https://fjong.com/admin/pages/edit-outfit/outfit.118f15046d0b45d48929bb91df474761</v>
      </c>
      <c r="O178" s="223" t="str">
        <f>VLOOKUP(I178,Inventory!C:J,5,FALSE)</f>
        <v>By Malene Birger</v>
      </c>
      <c r="P178" s="223" t="str">
        <f>VLOOKUP(I178,Inventory!C:J,4,FALSE)</f>
        <v>L Ellixa Night Blue Dress</v>
      </c>
      <c r="Q178" s="137" t="s">
        <v>3449</v>
      </c>
      <c r="R178" s="137" t="s">
        <v>3815</v>
      </c>
      <c r="S178" s="139" t="s">
        <v>3816</v>
      </c>
      <c r="T178" s="137"/>
      <c r="U178" s="137"/>
      <c r="V178" s="223" t="str">
        <f>VLOOKUP(I178,Inventory!C:R,6,FALSE)</f>
        <v>FJONG</v>
      </c>
      <c r="W178" s="223">
        <f>VLOOKUP(I178,Inventory!C:R,13,FALSE)</f>
        <v>2300</v>
      </c>
      <c r="X178" s="223">
        <f>VLOOKUP(I178,Inventory!C:R,14,FALSE)</f>
        <v>550</v>
      </c>
      <c r="Y178" s="137"/>
      <c r="Z178" s="137"/>
      <c r="AA178" s="137">
        <v>80</v>
      </c>
      <c r="AB178" s="223">
        <f t="shared" si="15"/>
        <v>630</v>
      </c>
      <c r="AC178" s="230">
        <f>VLOOKUP(V178,'Partner info'!A$2:K$502,6,FALSE)</f>
        <v>0</v>
      </c>
      <c r="AD178" s="223">
        <f t="shared" si="30"/>
        <v>0</v>
      </c>
      <c r="AE178" s="223">
        <f t="shared" si="17"/>
        <v>630</v>
      </c>
      <c r="AF178" s="223">
        <f t="shared" si="5"/>
        <v>8</v>
      </c>
      <c r="AG178" s="144">
        <v>2022</v>
      </c>
      <c r="AH178" s="145">
        <v>8</v>
      </c>
      <c r="AI178" s="146" t="e">
        <f t="array" aca="1" ref="AI178" ca="1">_xludf.IFS(AH178=1,"01",AH178=2,"02",AH178=3,"03",AH178=4,"04",AH178=5,"05",AH178=6,"06",AH178=7,"07",AH178=8,"08",AH178=9,"09",AH178=10,"10",AH178=11,"11",AH178=12,"12")</f>
        <v>#NAME?</v>
      </c>
      <c r="AJ178" s="147" t="e">
        <f t="shared" ca="1" si="3"/>
        <v>#NAME?</v>
      </c>
      <c r="AK178" s="148" t="str">
        <f t="shared" si="31"/>
        <v>YYYY-08</v>
      </c>
    </row>
    <row r="179" spans="1:37" ht="12.75">
      <c r="B179" s="12" t="s">
        <v>3443</v>
      </c>
      <c r="D179" s="12" t="s">
        <v>9</v>
      </c>
      <c r="F179" s="12" t="s">
        <v>3817</v>
      </c>
      <c r="H179" s="12" t="s">
        <v>3445</v>
      </c>
      <c r="I179" s="12">
        <v>88200146</v>
      </c>
      <c r="J179" s="208" t="s">
        <v>3818</v>
      </c>
      <c r="L179" s="149">
        <v>44797</v>
      </c>
      <c r="N179" s="222" t="str">
        <f>VLOOKUP(I179,Inventory!C:J,3,FALSE)</f>
        <v>https://fjong.com/admin/pages/edit-outfit/outfit.df83d000317442f68694c5eda3b87b69</v>
      </c>
      <c r="O179" s="223" t="str">
        <f>VLOOKUP(I179,Inventory!C:J,5,FALSE)</f>
        <v>Creative Collective</v>
      </c>
      <c r="P179" s="223" t="str">
        <f>VLOOKUP(I179,Inventory!C:J,4,FALSE)</f>
        <v>XL Elenor Wrap Blouse</v>
      </c>
      <c r="Q179" s="12" t="s">
        <v>3457</v>
      </c>
      <c r="R179" s="12" t="s">
        <v>3819</v>
      </c>
      <c r="S179" s="9" t="s">
        <v>3820</v>
      </c>
      <c r="V179" s="223" t="str">
        <f>VLOOKUP(I179,Inventory!C:R,6,FALSE)</f>
        <v>Høyer</v>
      </c>
      <c r="W179" s="223">
        <f>VLOOKUP(I179,Inventory!C:R,13,FALSE)</f>
        <v>1200</v>
      </c>
      <c r="X179" s="223">
        <f>VLOOKUP(I179,Inventory!C:R,14,FALSE)</f>
        <v>320</v>
      </c>
      <c r="AA179" s="12">
        <v>80</v>
      </c>
      <c r="AB179" s="223">
        <f t="shared" si="15"/>
        <v>400</v>
      </c>
      <c r="AC179" s="230">
        <f>VLOOKUP(V179,'Partner info'!A$2:K$502,6,FALSE)</f>
        <v>0.8</v>
      </c>
      <c r="AD179" s="223">
        <f t="shared" si="30"/>
        <v>320</v>
      </c>
      <c r="AE179" s="223">
        <f t="shared" si="17"/>
        <v>80</v>
      </c>
      <c r="AF179" s="223">
        <f t="shared" si="5"/>
        <v>8</v>
      </c>
      <c r="AG179" s="144">
        <v>2022</v>
      </c>
      <c r="AH179" s="145">
        <v>8</v>
      </c>
      <c r="AI179" s="146" t="e">
        <f t="array" aca="1" ref="AI179" ca="1">_xludf.IFS(AH179=1,"01",AH179=2,"02",AH179=3,"03",AH179=4,"04",AH179=5,"05",AH179=6,"06",AH179=7,"07",AH179=8,"08",AH179=9,"09",AH179=10,"10",AH179=11,"11",AH179=12,"12")</f>
        <v>#NAME?</v>
      </c>
      <c r="AJ179" s="147" t="e">
        <f t="shared" ca="1" si="3"/>
        <v>#NAME?</v>
      </c>
      <c r="AK179" s="148" t="str">
        <f t="shared" si="31"/>
        <v>YYYY-08</v>
      </c>
    </row>
    <row r="180" spans="1:37" ht="12.75">
      <c r="A180" s="137"/>
      <c r="B180" s="137" t="s">
        <v>3443</v>
      </c>
      <c r="C180" s="137"/>
      <c r="D180" s="137" t="s">
        <v>9</v>
      </c>
      <c r="E180" s="137"/>
      <c r="F180" s="137" t="s">
        <v>3817</v>
      </c>
      <c r="G180" s="137"/>
      <c r="H180" s="137" t="s">
        <v>3445</v>
      </c>
      <c r="I180" s="137">
        <v>88000049</v>
      </c>
      <c r="J180" s="137"/>
      <c r="K180" s="137"/>
      <c r="L180" s="140">
        <v>44797</v>
      </c>
      <c r="M180" s="137"/>
      <c r="N180" s="222" t="str">
        <f>VLOOKUP(I180,Inventory!C:J,3,FALSE)</f>
        <v>https://fjong.com/admin/pages/edit-outfit/outfit.37baa82c25f84342a9ea50e3488889ce</v>
      </c>
      <c r="O180" s="223" t="str">
        <f>VLOOKUP(I180,Inventory!C:J,5,FALSE)</f>
        <v>FWSS</v>
      </c>
      <c r="P180" s="223" t="str">
        <f>VLOOKUP(I180,Inventory!C:J,4,FALSE)</f>
        <v>Simone Vanilla Custard Dress</v>
      </c>
      <c r="Q180" s="137" t="s">
        <v>3457</v>
      </c>
      <c r="R180" s="137" t="s">
        <v>3819</v>
      </c>
      <c r="S180" s="139" t="s">
        <v>3821</v>
      </c>
      <c r="T180" s="137"/>
      <c r="U180" s="137"/>
      <c r="V180" s="223" t="str">
        <f>VLOOKUP(I180,Inventory!C:R,6,FALSE)</f>
        <v>FJONG</v>
      </c>
      <c r="W180" s="223">
        <f>VLOOKUP(I180,Inventory!C:R,13,FALSE)</f>
        <v>2900</v>
      </c>
      <c r="X180" s="223">
        <f>VLOOKUP(I180,Inventory!C:R,14,FALSE)</f>
        <v>900</v>
      </c>
      <c r="Y180" s="137"/>
      <c r="Z180" s="137"/>
      <c r="AA180" s="137"/>
      <c r="AB180" s="223">
        <f t="shared" si="15"/>
        <v>900</v>
      </c>
      <c r="AC180" s="230">
        <f>VLOOKUP(V180,'Partner info'!A$2:K$502,6,FALSE)</f>
        <v>0</v>
      </c>
      <c r="AD180" s="223">
        <f t="shared" si="30"/>
        <v>0</v>
      </c>
      <c r="AE180" s="223">
        <f t="shared" si="17"/>
        <v>900</v>
      </c>
      <c r="AF180" s="223">
        <f t="shared" si="5"/>
        <v>8</v>
      </c>
      <c r="AG180" s="144">
        <v>2022</v>
      </c>
      <c r="AH180" s="145">
        <v>8</v>
      </c>
      <c r="AI180" s="146" t="e">
        <f t="array" aca="1" ref="AI180" ca="1">_xludf.IFS(AH180=1,"01",AH180=2,"02",AH180=3,"03",AH180=4,"04",AH180=5,"05",AH180=6,"06",AH180=7,"07",AH180=8,"08",AH180=9,"09",AH180=10,"10",AH180=11,"11",AH180=12,"12")</f>
        <v>#NAME?</v>
      </c>
      <c r="AJ180" s="147" t="e">
        <f t="shared" ca="1" si="3"/>
        <v>#NAME?</v>
      </c>
      <c r="AK180" s="148" t="str">
        <f t="shared" si="31"/>
        <v>YYYY-08</v>
      </c>
    </row>
    <row r="181" spans="1:37" ht="12.75">
      <c r="B181" s="12" t="s">
        <v>3443</v>
      </c>
      <c r="D181" s="12" t="s">
        <v>9</v>
      </c>
      <c r="F181" s="12" t="s">
        <v>3672</v>
      </c>
      <c r="H181" s="12" t="s">
        <v>3445</v>
      </c>
      <c r="I181" s="12">
        <v>88100386</v>
      </c>
      <c r="J181" s="208" t="s">
        <v>3822</v>
      </c>
      <c r="L181" s="149">
        <v>44805</v>
      </c>
      <c r="N181" s="222" t="str">
        <f>VLOOKUP(I181,Inventory!C:J,3,FALSE)</f>
        <v>https://fjong.com/admin/pages/edit-outfit/outfit.50c5d21a8bb0414b9b8d7ae5d0f9754f</v>
      </c>
      <c r="O181" s="223" t="str">
        <f>VLOOKUP(I181,Inventory!C:J,5,FALSE)</f>
        <v>Faithfull The Brand</v>
      </c>
      <c r="P181" s="223" t="str">
        <f>VLOOKUP(I181,Inventory!C:J,4,FALSE)</f>
        <v>Frankie Zhoe Floral Jumpsuit</v>
      </c>
      <c r="Q181" s="12" t="s">
        <v>3453</v>
      </c>
      <c r="R181" s="12" t="s">
        <v>3823</v>
      </c>
      <c r="S181" s="9">
        <f t="shared" ref="S181:S183" si="32">4747832578</f>
        <v>4747832578</v>
      </c>
      <c r="V181" s="223" t="str">
        <f>VLOOKUP(I181,Inventory!C:R,6,FALSE)</f>
        <v>FJONG</v>
      </c>
      <c r="W181" s="223">
        <f>VLOOKUP(I181,Inventory!C:R,13,FALSE)</f>
        <v>1700</v>
      </c>
      <c r="X181" s="223">
        <f>VLOOKUP(I181,Inventory!C:R,14,FALSE)</f>
        <v>0</v>
      </c>
      <c r="AA181" s="12">
        <v>80</v>
      </c>
      <c r="AB181" s="223">
        <f t="shared" si="15"/>
        <v>80</v>
      </c>
      <c r="AC181" s="230">
        <f>VLOOKUP(V181,'Partner info'!A$2:K$502,6,FALSE)</f>
        <v>0</v>
      </c>
      <c r="AD181" s="223">
        <f t="shared" si="30"/>
        <v>0</v>
      </c>
      <c r="AE181" s="223">
        <f t="shared" si="17"/>
        <v>80</v>
      </c>
      <c r="AF181" s="223">
        <f t="shared" si="5"/>
        <v>9</v>
      </c>
      <c r="AG181" s="144">
        <v>2022</v>
      </c>
      <c r="AH181" s="145">
        <v>9</v>
      </c>
      <c r="AI181" s="146" t="e">
        <f t="array" aca="1" ref="AI181" ca="1">_xludf.IFS(AH181=1,"01",AH181=2,"02",AH181=3,"03",AH181=4,"04",AH181=5,"05",AH181=6,"06",AH181=7,"07",AH181=8,"08",AH181=9,"09",AH181=10,"10",AH181=11,"11",AH181=12,"12")</f>
        <v>#NAME?</v>
      </c>
      <c r="AJ181" s="147" t="e">
        <f t="shared" ca="1" si="3"/>
        <v>#NAME?</v>
      </c>
      <c r="AK181" s="148" t="str">
        <f t="shared" si="31"/>
        <v>YYYY-09</v>
      </c>
    </row>
    <row r="182" spans="1:37" ht="12.75">
      <c r="F182" s="12" t="s">
        <v>3672</v>
      </c>
      <c r="H182" s="12" t="s">
        <v>3445</v>
      </c>
      <c r="I182" s="12">
        <v>88001527</v>
      </c>
      <c r="L182" s="149">
        <v>44805</v>
      </c>
      <c r="N182" s="222" t="str">
        <f>VLOOKUP(I182,Inventory!C:J,3,FALSE)</f>
        <v>https://fjong.com/admin/pages/edit-outfit/outfit.fcd37df89e7341dfb75d074f0d092396</v>
      </c>
      <c r="O182" s="223" t="str">
        <f>VLOOKUP(I182,Inventory!C:J,5,FALSE)</f>
        <v>Samsøe Samsøe</v>
      </c>
      <c r="P182" s="223" t="str">
        <f>VLOOKUP(I182,Inventory!C:J,4,FALSE)</f>
        <v>Jaqo P Pants</v>
      </c>
      <c r="Q182" s="12" t="s">
        <v>3453</v>
      </c>
      <c r="R182" s="12" t="s">
        <v>3823</v>
      </c>
      <c r="S182" s="9">
        <f t="shared" si="32"/>
        <v>4747832578</v>
      </c>
      <c r="V182" s="223" t="str">
        <f>VLOOKUP(I182,Inventory!C:R,6,FALSE)</f>
        <v>FJONG</v>
      </c>
      <c r="W182" s="223">
        <f>VLOOKUP(I182,Inventory!C:R,13,FALSE)</f>
        <v>1500</v>
      </c>
      <c r="X182" s="223">
        <f>VLOOKUP(I182,Inventory!C:R,14,FALSE)</f>
        <v>450</v>
      </c>
      <c r="AB182" s="223">
        <f t="shared" si="15"/>
        <v>450</v>
      </c>
      <c r="AC182" s="230">
        <f>VLOOKUP(V182,'Partner info'!A$2:K$502,6,FALSE)</f>
        <v>0</v>
      </c>
      <c r="AD182" s="223">
        <f t="shared" si="30"/>
        <v>0</v>
      </c>
      <c r="AE182" s="223">
        <f t="shared" si="17"/>
        <v>450</v>
      </c>
      <c r="AF182" s="223">
        <f t="shared" si="5"/>
        <v>9</v>
      </c>
      <c r="AG182" s="144">
        <v>2022</v>
      </c>
      <c r="AH182" s="145">
        <v>9</v>
      </c>
      <c r="AI182" s="146" t="e">
        <f t="array" aca="1" ref="AI182" ca="1">_xludf.IFS(AH182=1,"01",AH182=2,"02",AH182=3,"03",AH182=4,"04",AH182=5,"05",AH182=6,"06",AH182=7,"07",AH182=8,"08",AH182=9,"09",AH182=10,"10",AH182=11,"11",AH182=12,"12")</f>
        <v>#NAME?</v>
      </c>
      <c r="AJ182" s="147" t="e">
        <f t="shared" ca="1" si="3"/>
        <v>#NAME?</v>
      </c>
      <c r="AK182" s="148" t="str">
        <f t="shared" si="31"/>
        <v>YYYY-09</v>
      </c>
    </row>
    <row r="183" spans="1:37" ht="12.75">
      <c r="A183" s="137"/>
      <c r="B183" s="137"/>
      <c r="C183" s="137"/>
      <c r="D183" s="137"/>
      <c r="E183" s="137"/>
      <c r="F183" s="137" t="s">
        <v>3672</v>
      </c>
      <c r="G183" s="137"/>
      <c r="H183" s="137" t="s">
        <v>3445</v>
      </c>
      <c r="I183" s="137">
        <v>89003080</v>
      </c>
      <c r="J183" s="137"/>
      <c r="K183" s="137"/>
      <c r="L183" s="140">
        <v>44805</v>
      </c>
      <c r="M183" s="137"/>
      <c r="N183" s="222" t="str">
        <f>VLOOKUP(I183,Inventory!C:J,3,FALSE)</f>
        <v>https://fjong.com/admin/pages/edit-outfit/outfit.8f6c3fbd7db0400caaf95a95ab29a97d</v>
      </c>
      <c r="O183" s="223" t="str">
        <f>VLOOKUP(I183,Inventory!C:J,5,FALSE)</f>
        <v>byTimo</v>
      </c>
      <c r="P183" s="223" t="str">
        <f>VLOOKUP(I183,Inventory!C:J,4,FALSE)</f>
        <v>Structured Cotton Anthracite Mini Dress</v>
      </c>
      <c r="Q183" s="137" t="s">
        <v>3468</v>
      </c>
      <c r="R183" s="137" t="s">
        <v>3823</v>
      </c>
      <c r="S183" s="139">
        <f t="shared" si="32"/>
        <v>4747832578</v>
      </c>
      <c r="T183" s="137"/>
      <c r="U183" s="137"/>
      <c r="V183" s="223" t="str">
        <f>VLOOKUP(I183,Inventory!C:R,6,FALSE)</f>
        <v>FJONG</v>
      </c>
      <c r="W183" s="223">
        <f>VLOOKUP(I183,Inventory!C:R,13,FALSE)</f>
        <v>1500</v>
      </c>
      <c r="X183" s="223">
        <f>VLOOKUP(I183,Inventory!C:R,14,FALSE)</f>
        <v>700</v>
      </c>
      <c r="Y183" s="137"/>
      <c r="Z183" s="137"/>
      <c r="AA183" s="137"/>
      <c r="AB183" s="223">
        <f t="shared" si="15"/>
        <v>700</v>
      </c>
      <c r="AC183" s="230">
        <f>VLOOKUP(V183,'Partner info'!A$2:K$502,6,FALSE)</f>
        <v>0</v>
      </c>
      <c r="AD183" s="223">
        <f t="shared" si="30"/>
        <v>0</v>
      </c>
      <c r="AE183" s="223">
        <f t="shared" si="17"/>
        <v>700</v>
      </c>
      <c r="AF183" s="223">
        <f t="shared" si="5"/>
        <v>9</v>
      </c>
      <c r="AG183" s="144">
        <v>2022</v>
      </c>
      <c r="AH183" s="145">
        <v>9</v>
      </c>
      <c r="AI183" s="146" t="e">
        <f t="array" aca="1" ref="AI183" ca="1">_xludf.IFS(AH183=1,"01",AH183=2,"02",AH183=3,"03",AH183=4,"04",AH183=5,"05",AH183=6,"06",AH183=7,"07",AH183=8,"08",AH183=9,"09",AH183=10,"10",AH183=11,"11",AH183=12,"12")</f>
        <v>#NAME?</v>
      </c>
      <c r="AJ183" s="147" t="e">
        <f t="shared" ca="1" si="3"/>
        <v>#NAME?</v>
      </c>
      <c r="AK183" s="148" t="str">
        <f t="shared" si="31"/>
        <v>YYYY-09</v>
      </c>
    </row>
    <row r="184" spans="1:37" ht="12.75">
      <c r="B184" s="12" t="s">
        <v>3443</v>
      </c>
      <c r="D184" s="12" t="s">
        <v>9</v>
      </c>
      <c r="F184" s="12" t="s">
        <v>3759</v>
      </c>
      <c r="H184" s="12" t="s">
        <v>3445</v>
      </c>
      <c r="I184" s="12">
        <v>88000393</v>
      </c>
      <c r="J184" s="208" t="s">
        <v>3824</v>
      </c>
      <c r="L184" s="149">
        <v>44805</v>
      </c>
      <c r="N184" s="222" t="str">
        <f>VLOOKUP(I184,Inventory!C:J,3,FALSE)</f>
        <v>https://fjong.com/admin/pages/edit-outfit/outfit.142bb41b42464fbf8e7b54e21d9ac3c4#edit_outfit_name</v>
      </c>
      <c r="O184" s="223" t="str">
        <f>VLOOKUP(I184,Inventory!C:J,5,FALSE)</f>
        <v>By Malene Birger</v>
      </c>
      <c r="P184" s="223" t="str">
        <f>VLOOKUP(I184,Inventory!C:J,4,FALSE)</f>
        <v>Turf Green Dharma Skirt</v>
      </c>
      <c r="Q184" s="12" t="s">
        <v>3449</v>
      </c>
      <c r="R184" s="12" t="s">
        <v>3825</v>
      </c>
      <c r="S184" s="9" t="s">
        <v>3826</v>
      </c>
      <c r="V184" s="223" t="str">
        <f>VLOOKUP(I184,Inventory!C:R,6,FALSE)</f>
        <v>FJONG</v>
      </c>
      <c r="W184" s="223">
        <f>VLOOKUP(I184,Inventory!C:R,13,FALSE)</f>
        <v>2900</v>
      </c>
      <c r="X184" s="223">
        <f>VLOOKUP(I184,Inventory!C:R,14,FALSE)</f>
        <v>700</v>
      </c>
      <c r="AA184" s="12">
        <v>80</v>
      </c>
      <c r="AB184" s="223">
        <f t="shared" si="15"/>
        <v>780</v>
      </c>
      <c r="AC184" s="230">
        <f>VLOOKUP(V184,'Partner info'!A$2:K$502,6,FALSE)</f>
        <v>0</v>
      </c>
      <c r="AD184" s="223">
        <f t="shared" si="30"/>
        <v>0</v>
      </c>
      <c r="AE184" s="223">
        <f t="shared" si="17"/>
        <v>780</v>
      </c>
      <c r="AF184" s="223">
        <f t="shared" si="5"/>
        <v>9</v>
      </c>
      <c r="AG184" s="144">
        <v>2022</v>
      </c>
      <c r="AH184" s="145">
        <v>9</v>
      </c>
      <c r="AI184" s="146" t="e">
        <f t="array" aca="1" ref="AI184" ca="1">_xludf.IFS(AH184=1,"01",AH184=2,"02",AH184=3,"03",AH184=4,"04",AH184=5,"05",AH184=6,"06",AH184=7,"07",AH184=8,"08",AH184=9,"09",AH184=10,"10",AH184=11,"11",AH184=12,"12")</f>
        <v>#NAME?</v>
      </c>
      <c r="AJ184" s="147" t="e">
        <f t="shared" ca="1" si="3"/>
        <v>#NAME?</v>
      </c>
      <c r="AK184" s="148" t="str">
        <f t="shared" si="31"/>
        <v>YYYY-09</v>
      </c>
    </row>
    <row r="185" spans="1:37" ht="12.75">
      <c r="B185" s="12" t="s">
        <v>3443</v>
      </c>
      <c r="D185" s="12" t="s">
        <v>9</v>
      </c>
      <c r="F185" s="12" t="s">
        <v>3759</v>
      </c>
      <c r="H185" s="12" t="s">
        <v>3445</v>
      </c>
      <c r="I185" s="12">
        <v>88100796</v>
      </c>
      <c r="L185" s="149">
        <v>44805</v>
      </c>
      <c r="N185" s="247" t="str">
        <f>VLOOKUP(I185,Inventory!C:J,3,FALSE)</f>
        <v>https://fjong.com/admin/pages/edit-outfit/outfit.9449a73349914e62b72492dee51f7dbd</v>
      </c>
      <c r="O185" s="224" t="str">
        <f>VLOOKUP(I185,Inventory!C:J,5,FALSE)</f>
        <v>MAUD</v>
      </c>
      <c r="P185" s="224" t="str">
        <f>VLOOKUP(I185,Inventory!C:J,4,FALSE)</f>
        <v>Lime Green Kaylee Knit</v>
      </c>
      <c r="Q185" s="12" t="s">
        <v>3449</v>
      </c>
      <c r="R185" s="12" t="s">
        <v>3825</v>
      </c>
      <c r="S185" s="9" t="s">
        <v>3827</v>
      </c>
      <c r="V185" s="224" t="str">
        <f>VLOOKUP(I185,Inventory!C:R,6,FALSE)</f>
        <v>Høyer</v>
      </c>
      <c r="W185" s="224">
        <f>VLOOKUP(I185,Inventory!C:R,13,FALSE)</f>
        <v>2700</v>
      </c>
      <c r="X185" s="224">
        <f>VLOOKUP(I185,Inventory!C:R,14,FALSE)</f>
        <v>1049</v>
      </c>
      <c r="AB185" s="224">
        <f t="shared" si="15"/>
        <v>1049</v>
      </c>
      <c r="AC185" s="225">
        <f>VLOOKUP(V185,'Partner info'!A$2:K$502,6,FALSE)</f>
        <v>0.8</v>
      </c>
      <c r="AD185" s="224">
        <f t="shared" si="30"/>
        <v>839.2</v>
      </c>
      <c r="AE185" s="224">
        <f t="shared" si="17"/>
        <v>209.79999999999995</v>
      </c>
      <c r="AF185" s="224">
        <f t="shared" si="5"/>
        <v>9</v>
      </c>
      <c r="AG185" s="144">
        <v>2022</v>
      </c>
      <c r="AH185" s="145">
        <v>9</v>
      </c>
      <c r="AI185" s="146" t="e">
        <f t="array" aca="1" ref="AI185" ca="1">_xludf.IFS(AH185=1,"01",AH185=2,"02",AH185=3,"03",AH185=4,"04",AH185=5,"05",AH185=6,"06",AH185=7,"07",AH185=8,"08",AH185=9,"09",AH185=10,"10",AH185=11,"11",AH185=12,"12")</f>
        <v>#NAME?</v>
      </c>
      <c r="AJ185" s="147" t="e">
        <f t="shared" ca="1" si="3"/>
        <v>#NAME?</v>
      </c>
      <c r="AK185" s="148" t="str">
        <f t="shared" si="31"/>
        <v>YYYY-09</v>
      </c>
    </row>
    <row r="186" spans="1:37" ht="12.75">
      <c r="A186" s="156"/>
      <c r="B186" s="156" t="s">
        <v>3443</v>
      </c>
      <c r="C186" s="156"/>
      <c r="D186" s="156" t="s">
        <v>9</v>
      </c>
      <c r="E186" s="156"/>
      <c r="F186" s="156" t="s">
        <v>3828</v>
      </c>
      <c r="G186" s="156"/>
      <c r="H186" s="156" t="s">
        <v>3445</v>
      </c>
      <c r="I186" s="156">
        <v>89002107</v>
      </c>
      <c r="J186" s="181" t="s">
        <v>3829</v>
      </c>
      <c r="K186" s="156"/>
      <c r="L186" s="159">
        <v>44809</v>
      </c>
      <c r="M186" s="156"/>
      <c r="N186" s="216" t="str">
        <f>VLOOKUP(I186,Inventory!C:J,3,FALSE)</f>
        <v>https://fjong.com/admin/pages/edit-outfit/outfit.9d2ae3e74d7f4d9bbde82be334a3a21b</v>
      </c>
      <c r="O186" s="217" t="str">
        <f>VLOOKUP(I186,Inventory!C:J,5,FALSE)</f>
        <v>Line of Oslo</v>
      </c>
      <c r="P186" s="217" t="str">
        <f>VLOOKUP(I186,Inventory!C:J,4,FALSE)</f>
        <v>Colette Short Solid Black Dress</v>
      </c>
      <c r="Q186" s="156" t="s">
        <v>3449</v>
      </c>
      <c r="R186" s="156" t="s">
        <v>3830</v>
      </c>
      <c r="S186" s="158">
        <v>40636461</v>
      </c>
      <c r="T186" s="156"/>
      <c r="U186" s="156"/>
      <c r="V186" s="217" t="str">
        <f>VLOOKUP(I186,Inventory!C:R,6,FALSE)</f>
        <v>FJONG</v>
      </c>
      <c r="W186" s="217">
        <f>VLOOKUP(I186,Inventory!C:R,13,FALSE)</f>
        <v>600</v>
      </c>
      <c r="X186" s="217">
        <f>VLOOKUP(I186,Inventory!C:R,14,FALSE)</f>
        <v>240</v>
      </c>
      <c r="Y186" s="156"/>
      <c r="Z186" s="156"/>
      <c r="AA186" s="156">
        <v>80</v>
      </c>
      <c r="AB186" s="217">
        <f t="shared" si="15"/>
        <v>320</v>
      </c>
      <c r="AC186" s="218">
        <f>VLOOKUP(V186,'Partner info'!A$2:K$502,6,FALSE)</f>
        <v>0</v>
      </c>
      <c r="AD186" s="217">
        <f t="shared" si="30"/>
        <v>0</v>
      </c>
      <c r="AE186" s="217">
        <f t="shared" si="17"/>
        <v>320</v>
      </c>
      <c r="AF186" s="217">
        <f t="shared" si="5"/>
        <v>9</v>
      </c>
      <c r="AG186" s="144">
        <v>2022</v>
      </c>
      <c r="AH186" s="145">
        <v>9</v>
      </c>
      <c r="AI186" s="146" t="e">
        <f t="array" aca="1" ref="AI186" ca="1">_xludf.IFS(AH186=1,"01",AH186=2,"02",AH186=3,"03",AH186=4,"04",AH186=5,"05",AH186=6,"06",AH186=7,"07",AH186=8,"08",AH186=9,"09",AH186=10,"10",AH186=11,"11",AH186=12,"12")</f>
        <v>#NAME?</v>
      </c>
      <c r="AJ186" s="147" t="e">
        <f t="shared" ca="1" si="3"/>
        <v>#NAME?</v>
      </c>
      <c r="AK186" s="148" t="str">
        <f t="shared" si="31"/>
        <v>YYYY-09</v>
      </c>
    </row>
    <row r="187" spans="1:37" ht="12.75">
      <c r="A187" s="156"/>
      <c r="B187" s="156" t="s">
        <v>3443</v>
      </c>
      <c r="C187" s="156"/>
      <c r="D187" s="156" t="s">
        <v>9</v>
      </c>
      <c r="E187" s="156"/>
      <c r="F187" s="156" t="s">
        <v>3831</v>
      </c>
      <c r="G187" s="156"/>
      <c r="H187" s="156" t="s">
        <v>3445</v>
      </c>
      <c r="I187" s="156">
        <v>89001732</v>
      </c>
      <c r="J187" s="181" t="s">
        <v>3832</v>
      </c>
      <c r="K187" s="156"/>
      <c r="L187" s="159">
        <v>44809</v>
      </c>
      <c r="M187" s="156"/>
      <c r="N187" s="216" t="str">
        <f>VLOOKUP(I187,Inventory!C:J,3,FALSE)</f>
        <v>https://fjong.com/admin/pages/edit-outfit/outfit.ac6c9c94d055459ab226c3dff16725b5#edit_outfit_admin_notes</v>
      </c>
      <c r="O187" s="217" t="str">
        <f>VLOOKUP(I187,Inventory!C:J,5,FALSE)</f>
        <v>Second Female</v>
      </c>
      <c r="P187" s="217" t="str">
        <f>VLOOKUP(I187,Inventory!C:J,4,FALSE)</f>
        <v>Boyas Classic Trousers</v>
      </c>
      <c r="Q187" s="156" t="s">
        <v>3453</v>
      </c>
      <c r="R187" s="156" t="s">
        <v>3833</v>
      </c>
      <c r="S187" s="158">
        <v>95291737</v>
      </c>
      <c r="T187" s="156"/>
      <c r="U187" s="156"/>
      <c r="V187" s="217" t="str">
        <f>VLOOKUP(I187,Inventory!C:R,6,FALSE)</f>
        <v>Villoid</v>
      </c>
      <c r="W187" s="217">
        <f>VLOOKUP(I187,Inventory!C:R,13,FALSE)</f>
        <v>3500</v>
      </c>
      <c r="X187" s="217">
        <f>VLOOKUP(I187,Inventory!C:R,14,FALSE)</f>
        <v>1100</v>
      </c>
      <c r="Y187" s="156"/>
      <c r="Z187" s="156"/>
      <c r="AA187" s="156">
        <v>80</v>
      </c>
      <c r="AB187" s="217">
        <f t="shared" si="15"/>
        <v>1180</v>
      </c>
      <c r="AC187" s="218">
        <f>VLOOKUP(V187,'Partner info'!A$2:K$502,6,FALSE)</f>
        <v>0.8</v>
      </c>
      <c r="AD187" s="217">
        <f t="shared" si="30"/>
        <v>944</v>
      </c>
      <c r="AE187" s="217">
        <f t="shared" si="17"/>
        <v>236</v>
      </c>
      <c r="AF187" s="217">
        <f t="shared" si="5"/>
        <v>9</v>
      </c>
      <c r="AG187" s="144">
        <v>2022</v>
      </c>
      <c r="AH187" s="145">
        <v>9</v>
      </c>
      <c r="AI187" s="146" t="e">
        <f t="array" aca="1" ref="AI187" ca="1">_xludf.IFS(AH187=1,"01",AH187=2,"02",AH187=3,"03",AH187=4,"04",AH187=5,"05",AH187=6,"06",AH187=7,"07",AH187=8,"08",AH187=9,"09",AH187=10,"10",AH187=11,"11",AH187=12,"12")</f>
        <v>#NAME?</v>
      </c>
      <c r="AJ187" s="147" t="e">
        <f t="shared" ca="1" si="3"/>
        <v>#NAME?</v>
      </c>
      <c r="AK187" s="148" t="str">
        <f t="shared" si="31"/>
        <v>YYYY-09</v>
      </c>
    </row>
    <row r="188" spans="1:37" ht="12.75">
      <c r="A188" s="156"/>
      <c r="B188" s="156" t="s">
        <v>3443</v>
      </c>
      <c r="C188" s="156"/>
      <c r="D188" s="156" t="s">
        <v>9</v>
      </c>
      <c r="E188" s="156"/>
      <c r="F188" s="156" t="s">
        <v>3594</v>
      </c>
      <c r="G188" s="156"/>
      <c r="H188" s="156" t="s">
        <v>3445</v>
      </c>
      <c r="I188" s="156">
        <v>88200961</v>
      </c>
      <c r="J188" s="181" t="s">
        <v>3834</v>
      </c>
      <c r="K188" s="156"/>
      <c r="L188" s="159">
        <v>44824</v>
      </c>
      <c r="M188" s="156"/>
      <c r="N188" s="216" t="str">
        <f>VLOOKUP(I188,Inventory!C:J,3,FALSE)</f>
        <v>https://fjong.com/admin/pages/edit-outfit/outfit.d8a69260f3c5408b9814df9ecad8c09b</v>
      </c>
      <c r="O188" s="217" t="str">
        <f>VLOOKUP(I188,Inventory!C:J,5,FALSE)</f>
        <v>FWSS</v>
      </c>
      <c r="P188" s="217" t="str">
        <f>VLOOKUP(I188,Inventory!C:J,4,FALSE)</f>
        <v>Milla Silver Sage Dress</v>
      </c>
      <c r="Q188" s="156" t="s">
        <v>3468</v>
      </c>
      <c r="R188" s="156" t="s">
        <v>3596</v>
      </c>
      <c r="S188" s="158" t="s">
        <v>3835</v>
      </c>
      <c r="T188" s="156"/>
      <c r="U188" s="156"/>
      <c r="V188" s="217" t="s">
        <v>31</v>
      </c>
      <c r="W188" s="217" t="str">
        <f>VLOOKUP(I188,Inventory!C:R,13,FALSE)</f>
        <v>2500</v>
      </c>
      <c r="X188" s="217">
        <f>VLOOKUP(I188,Inventory!C:R,14,FALSE)</f>
        <v>750</v>
      </c>
      <c r="Y188" s="156"/>
      <c r="Z188" s="156"/>
      <c r="AA188" s="156">
        <v>80</v>
      </c>
      <c r="AB188" s="217">
        <f t="shared" si="15"/>
        <v>830</v>
      </c>
      <c r="AC188" s="218">
        <f>VLOOKUP(V188,'Partner info'!A$2:K$502,6,FALSE)</f>
        <v>0.5</v>
      </c>
      <c r="AD188" s="217">
        <f t="shared" si="30"/>
        <v>415</v>
      </c>
      <c r="AE188" s="217">
        <f t="shared" si="17"/>
        <v>415</v>
      </c>
      <c r="AF188" s="217">
        <f t="shared" si="5"/>
        <v>9</v>
      </c>
      <c r="AG188" s="144">
        <v>2022</v>
      </c>
      <c r="AH188" s="145">
        <v>9</v>
      </c>
      <c r="AI188" s="146" t="e">
        <f t="array" aca="1" ref="AI188" ca="1">_xludf.IFS(AH188=1,"01",AH188=2,"02",AH188=3,"03",AH188=4,"04",AH188=5,"05",AH188=6,"06",AH188=7,"07",AH188=8,"08",AH188=9,"09",AH188=10,"10",AH188=11,"11",AH188=12,"12")</f>
        <v>#NAME?</v>
      </c>
      <c r="AJ188" s="147" t="e">
        <f t="shared" ca="1" si="3"/>
        <v>#NAME?</v>
      </c>
      <c r="AK188" s="148" t="str">
        <f t="shared" si="31"/>
        <v>YYYY-09</v>
      </c>
    </row>
    <row r="189" spans="1:37" ht="12.75">
      <c r="F189" s="12" t="s">
        <v>3594</v>
      </c>
      <c r="H189" s="12" t="s">
        <v>3445</v>
      </c>
      <c r="I189" s="12">
        <v>89001349</v>
      </c>
      <c r="L189" s="149">
        <v>44824</v>
      </c>
      <c r="N189" s="247" t="str">
        <f>VLOOKUP(I189,Inventory!C:J,3,FALSE)</f>
        <v>https://fjong.com/admin/pages/edit-outfit/outfit.21c28bc4e7744c59a30ed4676ea1d444</v>
      </c>
      <c r="O189" s="224" t="str">
        <f>VLOOKUP(I189,Inventory!C:J,5,FALSE)</f>
        <v>Cardsome</v>
      </c>
      <c r="P189" s="224" t="str">
        <f>VLOOKUP(I189,Inventory!C:J,4,FALSE)</f>
        <v>M Rebel Red Classic Crewneck</v>
      </c>
      <c r="Q189" s="12" t="s">
        <v>3468</v>
      </c>
      <c r="R189" s="12" t="s">
        <v>3596</v>
      </c>
      <c r="S189" s="9" t="s">
        <v>3836</v>
      </c>
      <c r="V189" s="224" t="str">
        <f>VLOOKUP(I189,Inventory!C:R,6,FALSE)</f>
        <v>Cardsome</v>
      </c>
      <c r="W189" s="224">
        <f>VLOOKUP(I189,Inventory!C:R,13,FALSE)</f>
        <v>7200</v>
      </c>
      <c r="X189" s="224">
        <f>VLOOKUP(I189,Inventory!C:R,14,FALSE)</f>
        <v>2500</v>
      </c>
      <c r="AB189" s="224">
        <f t="shared" si="15"/>
        <v>2500</v>
      </c>
      <c r="AC189" s="225">
        <f>VLOOKUP(V189,'Partner info'!A$2:K$502,6,FALSE)</f>
        <v>0.5</v>
      </c>
      <c r="AD189" s="224">
        <f t="shared" si="30"/>
        <v>1250</v>
      </c>
      <c r="AE189" s="224">
        <f t="shared" si="17"/>
        <v>1250</v>
      </c>
      <c r="AF189" s="224">
        <f t="shared" si="5"/>
        <v>9</v>
      </c>
      <c r="AG189" s="144">
        <v>2022</v>
      </c>
      <c r="AH189" s="145">
        <v>9</v>
      </c>
      <c r="AI189" s="146" t="e">
        <f t="array" aca="1" ref="AI189" ca="1">_xludf.IFS(AH189=1,"01",AH189=2,"02",AH189=3,"03",AH189=4,"04",AH189=5,"05",AH189=6,"06",AH189=7,"07",AH189=8,"08",AH189=9,"09",AH189=10,"10",AH189=11,"11",AH189=12,"12")</f>
        <v>#NAME?</v>
      </c>
      <c r="AJ189" s="147" t="e">
        <f t="shared" ca="1" si="3"/>
        <v>#NAME?</v>
      </c>
      <c r="AK189" s="148" t="str">
        <f t="shared" si="31"/>
        <v>YYYY-09</v>
      </c>
    </row>
    <row r="190" spans="1:37" ht="12.75">
      <c r="A190" s="137"/>
      <c r="B190" s="137"/>
      <c r="C190" s="137"/>
      <c r="D190" s="137"/>
      <c r="E190" s="137"/>
      <c r="F190" s="137" t="s">
        <v>3594</v>
      </c>
      <c r="G190" s="137"/>
      <c r="H190" s="137" t="s">
        <v>3445</v>
      </c>
      <c r="I190" s="139" t="s">
        <v>2159</v>
      </c>
      <c r="J190" s="137"/>
      <c r="K190" s="137"/>
      <c r="L190" s="140">
        <v>44824</v>
      </c>
      <c r="M190" s="137"/>
      <c r="N190" s="223" t="str">
        <f>VLOOKUP(I190,Inventory!C:J,3,FALSE)</f>
        <v>-</v>
      </c>
      <c r="O190" s="223" t="str">
        <f>VLOOKUP(I190,Inventory!C:J,5,FALSE)</f>
        <v>Kupong knit.wear</v>
      </c>
      <c r="P190" s="223" t="str">
        <f>VLOOKUP(I190,Inventory!C:J,4,FALSE)</f>
        <v>M Emma Pants ribb</v>
      </c>
      <c r="Q190" s="137" t="s">
        <v>3468</v>
      </c>
      <c r="R190" s="137" t="s">
        <v>3596</v>
      </c>
      <c r="S190" s="139" t="s">
        <v>3837</v>
      </c>
      <c r="T190" s="137"/>
      <c r="U190" s="137"/>
      <c r="V190" s="223" t="str">
        <f>VLOOKUP(I190,Inventory!C:R,6,FALSE)</f>
        <v>Kupong knit.wear</v>
      </c>
      <c r="W190" s="223">
        <f>VLOOKUP(I190,Inventory!C:R,13,FALSE)</f>
        <v>3300</v>
      </c>
      <c r="X190" s="271">
        <f>VLOOKUP(I190,Inventory!C:R,14,FALSE)</f>
        <v>1200</v>
      </c>
      <c r="Y190" s="137"/>
      <c r="Z190" s="137"/>
      <c r="AA190" s="137"/>
      <c r="AB190" s="223">
        <f t="shared" si="15"/>
        <v>1200</v>
      </c>
      <c r="AC190" s="230">
        <f>VLOOKUP(V190,'Partner info'!A$2:K$502,6,FALSE)</f>
        <v>0.8</v>
      </c>
      <c r="AD190" s="223">
        <f t="shared" si="30"/>
        <v>960</v>
      </c>
      <c r="AE190" s="223">
        <f t="shared" si="17"/>
        <v>240</v>
      </c>
      <c r="AF190" s="223">
        <f t="shared" si="5"/>
        <v>9</v>
      </c>
      <c r="AG190" s="144">
        <v>2022</v>
      </c>
      <c r="AH190" s="145">
        <v>9</v>
      </c>
      <c r="AI190" s="146" t="e">
        <f t="array" aca="1" ref="AI190" ca="1">_xludf.IFS(AH190=1,"01",AH190=2,"02",AH190=3,"03",AH190=4,"04",AH190=5,"05",AH190=6,"06",AH190=7,"07",AH190=8,"08",AH190=9,"09",AH190=10,"10",AH190=11,"11",AH190=12,"12")</f>
        <v>#NAME?</v>
      </c>
      <c r="AJ190" s="147" t="e">
        <f t="shared" ca="1" si="3"/>
        <v>#NAME?</v>
      </c>
      <c r="AK190" s="148" t="str">
        <f t="shared" si="31"/>
        <v>YYYY-09</v>
      </c>
    </row>
    <row r="191" spans="1:37" ht="12.75">
      <c r="A191" s="137"/>
      <c r="B191" s="137" t="s">
        <v>3443</v>
      </c>
      <c r="C191" s="137"/>
      <c r="D191" s="137" t="s">
        <v>9</v>
      </c>
      <c r="E191" s="137"/>
      <c r="F191" s="137" t="s">
        <v>3838</v>
      </c>
      <c r="G191" s="137"/>
      <c r="H191" s="137" t="s">
        <v>3445</v>
      </c>
      <c r="I191" s="137">
        <v>88101230</v>
      </c>
      <c r="J191" s="253" t="s">
        <v>3839</v>
      </c>
      <c r="K191" s="137"/>
      <c r="L191" s="140">
        <v>44825</v>
      </c>
      <c r="M191" s="137"/>
      <c r="N191" s="222" t="str">
        <f>VLOOKUP(I191,Inventory!C:J,3,FALSE)</f>
        <v>https://fjong.com/admin/pages/edit-outfit/outfit.1181979d8cc24555b4bf0c91c7b70a2a</v>
      </c>
      <c r="O191" s="223" t="str">
        <f>VLOOKUP(I191,Inventory!C:J,5,FALSE)</f>
        <v>Baum und Pferdgarten</v>
      </c>
      <c r="P191" s="223" t="str">
        <f>VLOOKUP(I191,Inventory!C:J,4,FALSE)</f>
        <v>M Avalon Dress</v>
      </c>
      <c r="Q191" s="137" t="s">
        <v>3468</v>
      </c>
      <c r="R191" s="137" t="s">
        <v>3840</v>
      </c>
      <c r="S191" s="139">
        <v>41557169</v>
      </c>
      <c r="T191" s="137"/>
      <c r="U191" s="137"/>
      <c r="V191" s="223" t="str">
        <f>VLOOKUP(I191,Inventory!C:R,6,FALSE)</f>
        <v>Høyer</v>
      </c>
      <c r="W191" s="223">
        <f>VLOOKUP(I191,Inventory!C:R,13,FALSE)</f>
        <v>3900</v>
      </c>
      <c r="X191" s="223">
        <f>VLOOKUP(I191,Inventory!C:R,14,FALSE)</f>
        <v>1299</v>
      </c>
      <c r="Y191" s="137"/>
      <c r="Z191" s="137"/>
      <c r="AA191" s="137">
        <v>80</v>
      </c>
      <c r="AB191" s="223">
        <f t="shared" si="15"/>
        <v>1379</v>
      </c>
      <c r="AC191" s="230">
        <f>VLOOKUP(V191,'Partner info'!A$2:K$502,6,FALSE)</f>
        <v>0.8</v>
      </c>
      <c r="AD191" s="223">
        <f t="shared" si="30"/>
        <v>1103.2</v>
      </c>
      <c r="AE191" s="223">
        <f t="shared" si="17"/>
        <v>275.79999999999995</v>
      </c>
      <c r="AF191" s="223">
        <f t="shared" si="5"/>
        <v>9</v>
      </c>
      <c r="AG191" s="144">
        <v>2022</v>
      </c>
      <c r="AH191" s="145">
        <v>9</v>
      </c>
      <c r="AI191" s="146" t="e">
        <f t="array" aca="1" ref="AI191" ca="1">_xludf.IFS(AH191=1,"01",AH191=2,"02",AH191=3,"03",AH191=4,"04",AH191=5,"05",AH191=6,"06",AH191=7,"07",AH191=8,"08",AH191=9,"09",AH191=10,"10",AH191=11,"11",AH191=12,"12")</f>
        <v>#NAME?</v>
      </c>
      <c r="AJ191" s="147" t="e">
        <f t="shared" ca="1" si="3"/>
        <v>#NAME?</v>
      </c>
      <c r="AK191" s="148" t="str">
        <f t="shared" si="31"/>
        <v>YYYY-09</v>
      </c>
    </row>
    <row r="192" spans="1:37" ht="12.75">
      <c r="A192" s="173"/>
      <c r="B192" s="173" t="s">
        <v>3443</v>
      </c>
      <c r="C192" s="173"/>
      <c r="D192" s="173" t="s">
        <v>9</v>
      </c>
      <c r="E192" s="173"/>
      <c r="F192" s="173" t="s">
        <v>3841</v>
      </c>
      <c r="G192" s="173"/>
      <c r="H192" s="173" t="s">
        <v>3445</v>
      </c>
      <c r="I192" s="173">
        <v>10689163</v>
      </c>
      <c r="J192" s="202" t="s">
        <v>3842</v>
      </c>
      <c r="K192" s="173"/>
      <c r="L192" s="176">
        <v>44825</v>
      </c>
      <c r="M192" s="173"/>
      <c r="N192" s="239" t="str">
        <f>VLOOKUP(I192,Inventory!C:J,3,FALSE)</f>
        <v>https://fjong.com/admin/pages/edit-outfit/outfit.9b7577b41e374c5d8debce0abc0466de</v>
      </c>
      <c r="O192" s="240" t="str">
        <f>VLOOKUP(I192,Inventory!C:J,5,FALSE)</f>
        <v>FWSS</v>
      </c>
      <c r="P192" s="240" t="str">
        <f>VLOOKUP(I192,Inventory!C:J,4,FALSE)</f>
        <v>L Isabel Anthracite Dress</v>
      </c>
      <c r="Q192" s="173" t="s">
        <v>3449</v>
      </c>
      <c r="R192" s="173" t="s">
        <v>3843</v>
      </c>
      <c r="S192" s="175">
        <v>4795775078</v>
      </c>
      <c r="T192" s="173"/>
      <c r="U192" s="173"/>
      <c r="V192" s="240" t="str">
        <f>VLOOKUP(I192,Inventory!C:R,6,FALSE)</f>
        <v>FJONG</v>
      </c>
      <c r="W192" s="240">
        <f>VLOOKUP(I192,Inventory!C:R,13,FALSE)</f>
        <v>2500</v>
      </c>
      <c r="X192" s="240">
        <f>VLOOKUP(I192,Inventory!C:R,14,FALSE)</f>
        <v>700</v>
      </c>
      <c r="Y192" s="173"/>
      <c r="Z192" s="173"/>
      <c r="AA192" s="173">
        <v>80</v>
      </c>
      <c r="AB192" s="240">
        <f t="shared" si="15"/>
        <v>780</v>
      </c>
      <c r="AC192" s="242">
        <f>VLOOKUP(V192,'Partner info'!A$2:K$502,6,FALSE)</f>
        <v>0</v>
      </c>
      <c r="AD192" s="240">
        <f t="shared" si="30"/>
        <v>0</v>
      </c>
      <c r="AE192" s="240">
        <f t="shared" si="17"/>
        <v>780</v>
      </c>
      <c r="AF192" s="240">
        <f t="shared" si="5"/>
        <v>9</v>
      </c>
      <c r="AG192" s="144">
        <v>2022</v>
      </c>
      <c r="AH192" s="145">
        <v>9</v>
      </c>
      <c r="AI192" s="146" t="e">
        <f t="array" aca="1" ref="AI192" ca="1">_xludf.IFS(AH192=1,"01",AH192=2,"02",AH192=3,"03",AH192=4,"04",AH192=5,"05",AH192=6,"06",AH192=7,"07",AH192=8,"08",AH192=9,"09",AH192=10,"10",AH192=11,"11",AH192=12,"12")</f>
        <v>#NAME?</v>
      </c>
      <c r="AJ192" s="147" t="e">
        <f t="shared" ca="1" si="3"/>
        <v>#NAME?</v>
      </c>
      <c r="AK192" s="148" t="str">
        <f t="shared" si="31"/>
        <v>YYYY-09</v>
      </c>
    </row>
    <row r="193" spans="1:37" ht="12.75">
      <c r="A193" s="137"/>
      <c r="B193" s="137" t="s">
        <v>3443</v>
      </c>
      <c r="C193" s="137"/>
      <c r="D193" s="137" t="s">
        <v>9</v>
      </c>
      <c r="E193" s="137"/>
      <c r="F193" s="137" t="s">
        <v>3844</v>
      </c>
      <c r="G193" s="137"/>
      <c r="H193" s="137" t="s">
        <v>3445</v>
      </c>
      <c r="I193" s="137">
        <v>89003752</v>
      </c>
      <c r="J193" s="253" t="s">
        <v>3845</v>
      </c>
      <c r="K193" s="137"/>
      <c r="L193" s="140">
        <v>44831</v>
      </c>
      <c r="M193" s="137"/>
      <c r="N193" s="239" t="str">
        <f>VLOOKUP(I193,Inventory!C:J,3,FALSE)</f>
        <v>https://fjong.com/admin/pages/edit-outfit/outfit.e69edfffff2b474c97cc65c05f0a682b</v>
      </c>
      <c r="O193" s="240" t="str">
        <f>VLOOKUP(I193,Inventory!C:J,5,FALSE)</f>
        <v>C.L.E.A.N. by Christina Ledang</v>
      </c>
      <c r="P193" s="240" t="str">
        <f>VLOOKUP(I193,Inventory!C:J,4,FALSE)</f>
        <v>C.L.E.A.N Dress White</v>
      </c>
      <c r="Q193" s="137" t="s">
        <v>3449</v>
      </c>
      <c r="R193" s="137" t="s">
        <v>3846</v>
      </c>
      <c r="S193" s="139" t="s">
        <v>3847</v>
      </c>
      <c r="T193" s="137"/>
      <c r="U193" s="137"/>
      <c r="V193" s="240" t="s">
        <v>31</v>
      </c>
      <c r="W193" s="240">
        <f>VLOOKUP(I193,Inventory!C:R,13,FALSE)</f>
        <v>2000</v>
      </c>
      <c r="X193" s="240">
        <f>VLOOKUP(I193,Inventory!C:R,14,FALSE)</f>
        <v>700</v>
      </c>
      <c r="Y193" s="137"/>
      <c r="Z193" s="137"/>
      <c r="AA193" s="137">
        <v>80</v>
      </c>
      <c r="AB193" s="240">
        <f t="shared" si="15"/>
        <v>780</v>
      </c>
      <c r="AC193" s="242">
        <f>VLOOKUP(V193,'Partner info'!A$2:K$502,6,FALSE)</f>
        <v>0.5</v>
      </c>
      <c r="AD193" s="240">
        <f t="shared" si="30"/>
        <v>390</v>
      </c>
      <c r="AE193" s="240">
        <f t="shared" si="17"/>
        <v>390</v>
      </c>
      <c r="AF193" s="240">
        <f t="shared" si="5"/>
        <v>9</v>
      </c>
      <c r="AG193" s="144">
        <v>2022</v>
      </c>
      <c r="AH193" s="145">
        <v>9</v>
      </c>
      <c r="AI193" s="146" t="e">
        <f t="array" aca="1" ref="AI193" ca="1">_xludf.IFS(AH193=1,"01",AH193=2,"02",AH193=3,"03",AH193=4,"04",AH193=5,"05",AH193=6,"06",AH193=7,"07",AH193=8,"08",AH193=9,"09",AH193=10,"10",AH193=11,"11",AH193=12,"12")</f>
        <v>#NAME?</v>
      </c>
      <c r="AJ193" s="147" t="e">
        <f t="shared" ca="1" si="3"/>
        <v>#NAME?</v>
      </c>
      <c r="AK193" s="148" t="str">
        <f t="shared" si="31"/>
        <v>YYYY-09</v>
      </c>
    </row>
    <row r="194" spans="1:37" ht="12.75">
      <c r="A194" s="173"/>
      <c r="B194" s="173" t="s">
        <v>3443</v>
      </c>
      <c r="C194" s="173"/>
      <c r="D194" s="173" t="s">
        <v>9</v>
      </c>
      <c r="E194" s="173"/>
      <c r="F194" s="173" t="s">
        <v>3848</v>
      </c>
      <c r="G194" s="173"/>
      <c r="H194" s="173" t="s">
        <v>3445</v>
      </c>
      <c r="I194" s="173">
        <v>88001528</v>
      </c>
      <c r="J194" s="202" t="s">
        <v>3849</v>
      </c>
      <c r="K194" s="173"/>
      <c r="L194" s="176">
        <v>44845</v>
      </c>
      <c r="M194" s="173"/>
      <c r="N194" s="239" t="str">
        <f>VLOOKUP(I194,Inventory!C:J,3,FALSE)</f>
        <v>https://fjong.com/admin/pages/edit-outfit/outfit.b3c827a7bc271120</v>
      </c>
      <c r="O194" s="240" t="str">
        <f>VLOOKUP(I194,Inventory!C:J,5,FALSE)</f>
        <v>byTiMo</v>
      </c>
      <c r="P194" s="240" t="str">
        <f>VLOOKUP(I194,Inventory!C:J,4,FALSE)</f>
        <v>Blue Bouquet Blouse</v>
      </c>
      <c r="Q194" s="173" t="s">
        <v>3468</v>
      </c>
      <c r="R194" s="173" t="s">
        <v>3850</v>
      </c>
      <c r="S194" s="175">
        <f>4748101469</f>
        <v>4748101469</v>
      </c>
      <c r="T194" s="173"/>
      <c r="U194" s="173"/>
      <c r="V194" s="240" t="str">
        <f>VLOOKUP(I194,Inventory!C:R,6,FALSE)</f>
        <v>FJONG</v>
      </c>
      <c r="W194" s="240">
        <f>VLOOKUP(I194,Inventory!C:R,13,FALSE)</f>
        <v>600</v>
      </c>
      <c r="X194" s="240">
        <f>VLOOKUP(I194,Inventory!C:R,14,FALSE)</f>
        <v>300</v>
      </c>
      <c r="Y194" s="272">
        <v>0.1</v>
      </c>
      <c r="Z194" s="173"/>
      <c r="AA194" s="173">
        <v>80</v>
      </c>
      <c r="AB194" s="240">
        <f t="shared" si="15"/>
        <v>350</v>
      </c>
      <c r="AC194" s="242">
        <f>VLOOKUP(V194,'Partner info'!A$2:K$502,6,FALSE)</f>
        <v>0</v>
      </c>
      <c r="AD194" s="240">
        <f t="shared" si="30"/>
        <v>0</v>
      </c>
      <c r="AE194" s="240">
        <f t="shared" si="17"/>
        <v>350</v>
      </c>
      <c r="AF194" s="240">
        <f t="shared" si="5"/>
        <v>10</v>
      </c>
      <c r="AG194" s="144">
        <v>2022</v>
      </c>
      <c r="AH194" s="145">
        <v>10</v>
      </c>
      <c r="AI194" s="146" t="e">
        <f t="array" aca="1" ref="AI194" ca="1">_xludf.IFS(AH194=1,"01",AH194=2,"02",AH194=3,"03",AH194=4,"04",AH194=5,"05",AH194=6,"06",AH194=7,"07",AH194=8,"08",AH194=9,"09",AH194=10,"10",AH194=11,"11",AH194=12,"12")</f>
        <v>#NAME?</v>
      </c>
      <c r="AJ194" s="147" t="e">
        <f t="shared" ca="1" si="3"/>
        <v>#NAME?</v>
      </c>
      <c r="AK194" s="148" t="str">
        <f t="shared" si="31"/>
        <v>YYYY-10</v>
      </c>
    </row>
    <row r="195" spans="1:37" ht="12.75">
      <c r="A195" s="173"/>
      <c r="B195" s="173" t="s">
        <v>3443</v>
      </c>
      <c r="C195" s="173"/>
      <c r="D195" s="173" t="s">
        <v>9</v>
      </c>
      <c r="E195" s="173"/>
      <c r="F195" s="173" t="s">
        <v>3851</v>
      </c>
      <c r="G195" s="173"/>
      <c r="H195" s="173" t="s">
        <v>3445</v>
      </c>
      <c r="I195" s="173">
        <v>88100180</v>
      </c>
      <c r="J195" s="202" t="s">
        <v>3852</v>
      </c>
      <c r="K195" s="173"/>
      <c r="L195" s="176">
        <v>44852</v>
      </c>
      <c r="M195" s="173"/>
      <c r="N195" s="239" t="str">
        <f>VLOOKUP(I195,Inventory!C:J,3,FALSE)</f>
        <v>https://fjong.com/admin/pages/edit-outfit/outfit.ded2036209274204a42374fd89d27231</v>
      </c>
      <c r="O195" s="240" t="str">
        <f>VLOOKUP(I195,Inventory!C:J,5,FALSE)</f>
        <v>IBEN</v>
      </c>
      <c r="P195" s="240" t="str">
        <f>VLOOKUP(I195,Inventory!C:J,4,FALSE)</f>
        <v>XS 4 Ferdinand Dress</v>
      </c>
      <c r="Q195" s="173" t="s">
        <v>3477</v>
      </c>
      <c r="R195" s="173" t="s">
        <v>3853</v>
      </c>
      <c r="S195" s="175">
        <v>97627307</v>
      </c>
      <c r="T195" s="173"/>
      <c r="U195" s="173"/>
      <c r="V195" s="240" t="str">
        <f>VLOOKUP(I195,Inventory!C:R,6,FALSE)</f>
        <v>IBEN (Storheil Agency)</v>
      </c>
      <c r="W195" s="240">
        <f>VLOOKUP(I195,Inventory!C:R,13,FALSE)</f>
        <v>2000</v>
      </c>
      <c r="X195" s="240">
        <f>VLOOKUP(I195,Inventory!C:R,14,FALSE)</f>
        <v>400</v>
      </c>
      <c r="Y195" s="173"/>
      <c r="Z195" s="173"/>
      <c r="AA195" s="173">
        <v>80</v>
      </c>
      <c r="AB195" s="240">
        <f t="shared" si="15"/>
        <v>480</v>
      </c>
      <c r="AC195" s="242">
        <f>VLOOKUP(V195,'Partner info'!A$2:K$502,6,FALSE)</f>
        <v>0.8</v>
      </c>
      <c r="AD195" s="240">
        <f t="shared" si="30"/>
        <v>384</v>
      </c>
      <c r="AE195" s="240">
        <f t="shared" si="17"/>
        <v>96</v>
      </c>
      <c r="AF195" s="240">
        <f t="shared" si="5"/>
        <v>10</v>
      </c>
      <c r="AG195" s="144">
        <v>2022</v>
      </c>
      <c r="AH195" s="145">
        <v>10</v>
      </c>
      <c r="AI195" s="146" t="e">
        <f t="array" aca="1" ref="AI195" ca="1">_xludf.IFS(AH195=1,"01",AH195=2,"02",AH195=3,"03",AH195=4,"04",AH195=5,"05",AH195=6,"06",AH195=7,"07",AH195=8,"08",AH195=9,"09",AH195=10,"10",AH195=11,"11",AH195=12,"12")</f>
        <v>#NAME?</v>
      </c>
      <c r="AJ195" s="147" t="e">
        <f t="shared" ca="1" si="3"/>
        <v>#NAME?</v>
      </c>
      <c r="AK195" s="148" t="str">
        <f t="shared" si="31"/>
        <v>YYYY-10</v>
      </c>
    </row>
    <row r="196" spans="1:37" ht="12.75">
      <c r="B196" s="12" t="s">
        <v>3443</v>
      </c>
      <c r="D196" s="12" t="s">
        <v>9</v>
      </c>
      <c r="F196" s="12" t="s">
        <v>3854</v>
      </c>
      <c r="H196" s="12" t="s">
        <v>3445</v>
      </c>
      <c r="I196" s="12">
        <v>88200445</v>
      </c>
      <c r="J196" s="208" t="s">
        <v>3855</v>
      </c>
      <c r="L196" s="149">
        <v>44861</v>
      </c>
      <c r="N196" s="216" t="str">
        <f>VLOOKUP(I196,Inventory!C:J,3,FALSE)</f>
        <v>https://fjong.com/admin/pages/edit-outfit/outfit.3c988d3862ec4bddb2d3ecb52bd7a87b#outfit_summary</v>
      </c>
      <c r="O196" s="217" t="str">
        <f>VLOOKUP(I196,Inventory!C:J,5,FALSE)</f>
        <v>Urban Pioneers</v>
      </c>
      <c r="P196" s="217" t="str">
        <f>VLOOKUP(I196,Inventory!C:J,4,FALSE)</f>
        <v>White Miriam Blouse</v>
      </c>
      <c r="Q196" s="12" t="s">
        <v>3453</v>
      </c>
      <c r="R196" s="12" t="s">
        <v>3856</v>
      </c>
      <c r="S196" s="9">
        <v>45664591</v>
      </c>
      <c r="V196" s="217" t="str">
        <f>VLOOKUP(I196,Inventory!C:R,6,FALSE)</f>
        <v>Urban Pioneers</v>
      </c>
      <c r="W196" s="217">
        <f>VLOOKUP(I196,Inventory!C:R,13,FALSE)</f>
        <v>1700</v>
      </c>
      <c r="X196" s="217">
        <f>VLOOKUP(I196,Inventory!C:R,14,FALSE)</f>
        <v>499</v>
      </c>
      <c r="AA196" s="12">
        <v>80</v>
      </c>
      <c r="AB196" s="217">
        <f t="shared" si="15"/>
        <v>579</v>
      </c>
      <c r="AC196" s="218">
        <f>VLOOKUP(V196,'Partner info'!A$2:K$502,6,FALSE)</f>
        <v>0.8</v>
      </c>
      <c r="AD196" s="217">
        <f t="shared" si="30"/>
        <v>463.20000000000005</v>
      </c>
      <c r="AE196" s="217">
        <f t="shared" si="17"/>
        <v>115.79999999999995</v>
      </c>
      <c r="AF196" s="217">
        <f t="shared" si="5"/>
        <v>10</v>
      </c>
      <c r="AG196" s="144">
        <v>2022</v>
      </c>
      <c r="AH196" s="145">
        <v>10</v>
      </c>
      <c r="AI196" s="146" t="e">
        <f t="array" aca="1" ref="AI196" ca="1">_xludf.IFS(AH196=1,"01",AH196=2,"02",AH196=3,"03",AH196=4,"04",AH196=5,"05",AH196=6,"06",AH196=7,"07",AH196=8,"08",AH196=9,"09",AH196=10,"10",AH196=11,"11",AH196=12,"12")</f>
        <v>#NAME?</v>
      </c>
      <c r="AJ196" s="147" t="e">
        <f t="shared" ca="1" si="3"/>
        <v>#NAME?</v>
      </c>
      <c r="AK196" s="148" t="str">
        <f t="shared" si="31"/>
        <v>YYYY-10</v>
      </c>
    </row>
    <row r="197" spans="1:37" ht="16.5" customHeight="1">
      <c r="A197" s="156"/>
      <c r="B197" s="156" t="s">
        <v>3443</v>
      </c>
      <c r="C197" s="156"/>
      <c r="D197" s="156" t="s">
        <v>9</v>
      </c>
      <c r="E197" s="156"/>
      <c r="F197" s="156" t="s">
        <v>3857</v>
      </c>
      <c r="G197" s="156"/>
      <c r="H197" s="156" t="s">
        <v>3445</v>
      </c>
      <c r="I197" s="156">
        <v>88001596</v>
      </c>
      <c r="J197" s="156" t="s">
        <v>3697</v>
      </c>
      <c r="K197" s="156"/>
      <c r="L197" s="159">
        <v>44860</v>
      </c>
      <c r="M197" s="156"/>
      <c r="N197" s="216" t="str">
        <f>VLOOKUP(I197,Inventory!C:J,3,FALSE)</f>
        <v>https://fjong.com/admin/pages/edit-outfit/outfit.e608f9225d314a12a390b165d222cc28#outfit_summary</v>
      </c>
      <c r="O197" s="217" t="str">
        <f>VLOOKUP(I197,Inventory!C:J,5,FALSE)</f>
        <v>Samsøe &amp; Samsøe</v>
      </c>
      <c r="P197" s="217" t="str">
        <f>VLOOKUP(I197,Inventory!C:J,4,FALSE)</f>
        <v>Marjorie Duck Green Blazer</v>
      </c>
      <c r="Q197" s="156" t="s">
        <v>3453</v>
      </c>
      <c r="R197" s="156"/>
      <c r="S197" s="158"/>
      <c r="T197" s="156"/>
      <c r="U197" s="156"/>
      <c r="V197" s="217" t="str">
        <f>VLOOKUP(I197,Inventory!C:R,6,FALSE)</f>
        <v>FJONG</v>
      </c>
      <c r="W197" s="217">
        <f>VLOOKUP(I197,Inventory!C:R,13,FALSE)</f>
        <v>1300</v>
      </c>
      <c r="X197" s="217">
        <f>VLOOKUP(I197,Inventory!C:R,14,FALSE)</f>
        <v>350</v>
      </c>
      <c r="Y197" s="156"/>
      <c r="Z197" s="156"/>
      <c r="AA197" s="156"/>
      <c r="AB197" s="217">
        <f t="shared" si="15"/>
        <v>350</v>
      </c>
      <c r="AC197" s="218">
        <f>VLOOKUP(V197,'Partner info'!A$2:K$502,6,FALSE)</f>
        <v>0</v>
      </c>
      <c r="AD197" s="217">
        <f t="shared" si="30"/>
        <v>0</v>
      </c>
      <c r="AE197" s="217">
        <f t="shared" si="17"/>
        <v>350</v>
      </c>
      <c r="AF197" s="217">
        <f t="shared" si="5"/>
        <v>10</v>
      </c>
      <c r="AG197" s="144">
        <v>2022</v>
      </c>
      <c r="AH197" s="145">
        <v>10</v>
      </c>
      <c r="AI197" s="146" t="e">
        <f t="array" aca="1" ref="AI197" ca="1">_xludf.IFS(AH197=1,"01",AH197=2,"02",AH197=3,"03",AH197=4,"04",AH197=5,"05",AH197=6,"06",AH197=7,"07",AH197=8,"08",AH197=9,"09",AH197=10,"10",AH197=11,"11",AH197=12,"12")</f>
        <v>#NAME?</v>
      </c>
      <c r="AJ197" s="147" t="e">
        <f t="shared" ca="1" si="3"/>
        <v>#NAME?</v>
      </c>
      <c r="AK197" s="148" t="str">
        <f t="shared" si="31"/>
        <v>YYYY-10</v>
      </c>
    </row>
    <row r="198" spans="1:37" ht="12.75">
      <c r="A198" s="137"/>
      <c r="B198" s="137" t="s">
        <v>3443</v>
      </c>
      <c r="C198" s="137"/>
      <c r="D198" s="137" t="s">
        <v>9</v>
      </c>
      <c r="E198" s="137"/>
      <c r="F198" s="137" t="s">
        <v>3857</v>
      </c>
      <c r="G198" s="137"/>
      <c r="H198" s="137" t="s">
        <v>3445</v>
      </c>
      <c r="I198" s="137">
        <v>89004316</v>
      </c>
      <c r="J198" s="137" t="s">
        <v>3697</v>
      </c>
      <c r="K198" s="137"/>
      <c r="L198" s="140">
        <v>44860</v>
      </c>
      <c r="M198" s="137"/>
      <c r="N198" s="222" t="str">
        <f>VLOOKUP(I198,Inventory!C:J,3,FALSE)</f>
        <v>https://fjong.com/admin/pages/edit-outfit/outfit.a1f4cba2508b4d259173202d1014214d#outfit_summary</v>
      </c>
      <c r="O198" s="223" t="str">
        <f>VLOOKUP(I198,Inventory!C:J,5,FALSE)</f>
        <v>Levete Room</v>
      </c>
      <c r="P198" s="223" t="str">
        <f>VLOOKUP(I198,Inventory!C:J,4,FALSE)</f>
        <v>Pink Glitter Dea Top</v>
      </c>
      <c r="Q198" s="137"/>
      <c r="R198" s="137"/>
      <c r="S198" s="139"/>
      <c r="T198" s="137"/>
      <c r="U198" s="137"/>
      <c r="V198" s="223" t="str">
        <f>VLOOKUP(I198,Inventory!C:R,6,FALSE)</f>
        <v>For Ynde</v>
      </c>
      <c r="W198" s="223">
        <f>VLOOKUP(I198,Inventory!C:R,13,FALSE)</f>
        <v>2200</v>
      </c>
      <c r="X198" s="223">
        <f>VLOOKUP(I198,Inventory!C:R,14,FALSE)</f>
        <v>400</v>
      </c>
      <c r="Y198" s="137"/>
      <c r="Z198" s="137"/>
      <c r="AA198" s="137"/>
      <c r="AB198" s="223">
        <f t="shared" si="15"/>
        <v>400</v>
      </c>
      <c r="AC198" s="230">
        <f>VLOOKUP(V198,'Partner info'!A$2:K$502,6,FALSE)</f>
        <v>0.5</v>
      </c>
      <c r="AD198" s="223">
        <f t="shared" si="30"/>
        <v>200</v>
      </c>
      <c r="AE198" s="223">
        <f t="shared" si="17"/>
        <v>200</v>
      </c>
      <c r="AF198" s="223">
        <f t="shared" si="5"/>
        <v>10</v>
      </c>
      <c r="AG198" s="144">
        <v>2022</v>
      </c>
      <c r="AH198" s="145">
        <v>10</v>
      </c>
      <c r="AI198" s="146" t="e">
        <f t="array" aca="1" ref="AI198" ca="1">_xludf.IFS(AH198=1,"01",AH198=2,"02",AH198=3,"03",AH198=4,"04",AH198=5,"05",AH198=6,"06",AH198=7,"07",AH198=8,"08",AH198=9,"09",AH198=10,"10",AH198=11,"11",AH198=12,"12")</f>
        <v>#NAME?</v>
      </c>
      <c r="AJ198" s="147" t="e">
        <f t="shared" ca="1" si="3"/>
        <v>#NAME?</v>
      </c>
      <c r="AK198" s="148" t="str">
        <f t="shared" si="31"/>
        <v>YYYY-10</v>
      </c>
    </row>
    <row r="199" spans="1:37" ht="12.75">
      <c r="A199" s="173"/>
      <c r="B199" s="173" t="s">
        <v>3443</v>
      </c>
      <c r="C199" s="173"/>
      <c r="D199" s="173" t="s">
        <v>9</v>
      </c>
      <c r="E199" s="173"/>
      <c r="F199" s="173" t="s">
        <v>3857</v>
      </c>
      <c r="G199" s="173"/>
      <c r="H199" s="173" t="s">
        <v>3445</v>
      </c>
      <c r="I199" s="173">
        <v>88000783</v>
      </c>
      <c r="J199" s="173" t="s">
        <v>3697</v>
      </c>
      <c r="K199" s="173"/>
      <c r="L199" s="176">
        <v>44861</v>
      </c>
      <c r="M199" s="173"/>
      <c r="N199" s="239" t="str">
        <f>VLOOKUP(I199,Inventory!C:J,3,FALSE)</f>
        <v>https://fjong.com/admin/pages/edit-outfit/outfit.bc206d94b57448cda9406458a264710d</v>
      </c>
      <c r="O199" s="240" t="str">
        <f>VLOOKUP(I199,Inventory!C:J,5,FALSE)</f>
        <v>Bastet Noir</v>
      </c>
      <c r="P199" s="240" t="str">
        <f>VLOOKUP(I199,Inventory!C:J,4,FALSE)</f>
        <v>S Maiara Dress</v>
      </c>
      <c r="Q199" s="173" t="s">
        <v>3453</v>
      </c>
      <c r="R199" s="173"/>
      <c r="S199" s="175"/>
      <c r="T199" s="173"/>
      <c r="U199" s="173"/>
      <c r="V199" s="240" t="str">
        <f>VLOOKUP(I199,Inventory!C:R,6,FALSE)</f>
        <v>Bastet Noir</v>
      </c>
      <c r="W199" s="240">
        <f>VLOOKUP(I199,Inventory!C:R,13,FALSE)</f>
        <v>0</v>
      </c>
      <c r="X199" s="240">
        <f>VLOOKUP(I199,Inventory!C:R,14,FALSE)</f>
        <v>750</v>
      </c>
      <c r="Y199" s="173"/>
      <c r="Z199" s="173"/>
      <c r="AA199" s="173"/>
      <c r="AB199" s="240">
        <f t="shared" si="15"/>
        <v>750</v>
      </c>
      <c r="AC199" s="242">
        <f>VLOOKUP(V199,'Partner info'!A$2:K$502,6,FALSE)</f>
        <v>0.8</v>
      </c>
      <c r="AD199" s="240">
        <f t="shared" si="30"/>
        <v>600</v>
      </c>
      <c r="AE199" s="240">
        <f t="shared" si="17"/>
        <v>150</v>
      </c>
      <c r="AF199" s="240">
        <f t="shared" si="5"/>
        <v>10</v>
      </c>
      <c r="AG199" s="144">
        <v>2022</v>
      </c>
      <c r="AH199" s="145">
        <v>10</v>
      </c>
      <c r="AI199" s="146" t="e">
        <f t="array" aca="1" ref="AI199" ca="1">_xludf.IFS(AH199=1,"01",AH199=2,"02",AH199=3,"03",AH199=4,"04",AH199=5,"05",AH199=6,"06",AH199=7,"07",AH199=8,"08",AH199=9,"09",AH199=10,"10",AH199=11,"11",AH199=12,"12")</f>
        <v>#NAME?</v>
      </c>
      <c r="AJ199" s="147" t="e">
        <f t="shared" ca="1" si="3"/>
        <v>#NAME?</v>
      </c>
      <c r="AK199" s="148" t="str">
        <f t="shared" si="31"/>
        <v>YYYY-10</v>
      </c>
    </row>
    <row r="200" spans="1:37" ht="12.75">
      <c r="B200" s="12" t="s">
        <v>3443</v>
      </c>
      <c r="D200" s="12" t="s">
        <v>9</v>
      </c>
      <c r="F200" s="12" t="s">
        <v>3857</v>
      </c>
      <c r="H200" s="12" t="s">
        <v>3445</v>
      </c>
      <c r="I200" s="12">
        <v>88000503</v>
      </c>
      <c r="J200" s="12" t="s">
        <v>3697</v>
      </c>
      <c r="L200" s="149">
        <v>44861</v>
      </c>
      <c r="N200" s="239" t="str">
        <f>VLOOKUP(I200,Inventory!C:J,3,FALSE)</f>
        <v>https://fjong.com/admin/pages/edit-outfit/outfit.9bc6939e74234024b9f6d34218418dfe</v>
      </c>
      <c r="O200" s="240" t="str">
        <f>VLOOKUP(I200,Inventory!C:J,5,FALSE)</f>
        <v>Red Valentino</v>
      </c>
      <c r="P200" s="240" t="str">
        <f>VLOOKUP(I200,Inventory!C:J,4,FALSE)</f>
        <v>L Satin-Paneled Crepe Mini Dress</v>
      </c>
      <c r="S200" s="9"/>
      <c r="V200" s="240" t="str">
        <f>VLOOKUP(I200,Inventory!C:R,6,FALSE)</f>
        <v>FJONG</v>
      </c>
      <c r="W200" s="240">
        <f>VLOOKUP(I200,Inventory!C:R,13,FALSE)</f>
        <v>2500</v>
      </c>
      <c r="X200" s="240">
        <f>VLOOKUP(I200,Inventory!C:R,14,FALSE)</f>
        <v>700</v>
      </c>
      <c r="AB200" s="240">
        <f t="shared" si="15"/>
        <v>700</v>
      </c>
      <c r="AC200" s="242">
        <f>VLOOKUP(V200,'Partner info'!A$2:K$502,6,FALSE)</f>
        <v>0</v>
      </c>
      <c r="AD200" s="240">
        <f t="shared" si="30"/>
        <v>0</v>
      </c>
      <c r="AE200" s="240">
        <f t="shared" si="17"/>
        <v>700</v>
      </c>
      <c r="AF200" s="240">
        <f t="shared" si="5"/>
        <v>10</v>
      </c>
      <c r="AG200" s="144">
        <v>2022</v>
      </c>
      <c r="AH200" s="145">
        <v>10</v>
      </c>
      <c r="AI200" s="146" t="e">
        <f t="array" aca="1" ref="AI200" ca="1">_xludf.IFS(AH200=1,"01",AH200=2,"02",AH200=3,"03",AH200=4,"04",AH200=5,"05",AH200=6,"06",AH200=7,"07",AH200=8,"08",AH200=9,"09",AH200=10,"10",AH200=11,"11",AH200=12,"12")</f>
        <v>#NAME?</v>
      </c>
      <c r="AJ200" s="147" t="e">
        <f t="shared" ca="1" si="3"/>
        <v>#NAME?</v>
      </c>
      <c r="AK200" s="148" t="str">
        <f t="shared" si="31"/>
        <v>YYYY-10</v>
      </c>
    </row>
    <row r="201" spans="1:37" ht="12.75">
      <c r="A201" s="137"/>
      <c r="B201" s="137" t="s">
        <v>3443</v>
      </c>
      <c r="C201" s="137"/>
      <c r="D201" s="137" t="s">
        <v>9</v>
      </c>
      <c r="E201" s="137"/>
      <c r="F201" s="137" t="s">
        <v>3857</v>
      </c>
      <c r="G201" s="137"/>
      <c r="H201" s="137" t="s">
        <v>3445</v>
      </c>
      <c r="I201" s="137">
        <v>89004371</v>
      </c>
      <c r="J201" s="137" t="s">
        <v>3697</v>
      </c>
      <c r="K201" s="137"/>
      <c r="L201" s="140">
        <v>44861</v>
      </c>
      <c r="M201" s="137"/>
      <c r="N201" s="239" t="str">
        <f>VLOOKUP(I201,Inventory!C:J,3,FALSE)</f>
        <v>https://fjong.com/admin/pages/edit-outfit/outfit.b5eefe3ba12a432dba68cb2087d8fd82#edit_outfit_name</v>
      </c>
      <c r="O201" s="240" t="str">
        <f>VLOOKUP(I201,Inventory!C:J,5,FALSE)</f>
        <v>SoyaAulait</v>
      </c>
      <c r="P201" s="240" t="str">
        <f>VLOOKUP(I201,Inventory!C:J,4,FALSE)</f>
        <v>Blossom Embroidery Wrap Dress</v>
      </c>
      <c r="Q201" s="137"/>
      <c r="R201" s="137"/>
      <c r="S201" s="139"/>
      <c r="T201" s="137"/>
      <c r="U201" s="137"/>
      <c r="V201" s="240" t="str">
        <f>VLOOKUP(I201,Inventory!C:R,6,FALSE)</f>
        <v>Soyaaulait</v>
      </c>
      <c r="W201" s="240">
        <f>VLOOKUP(I201,Inventory!C:R,13,FALSE)</f>
        <v>1000</v>
      </c>
      <c r="X201" s="240">
        <f>VLOOKUP(I201,Inventory!C:R,14,FALSE)</f>
        <v>599</v>
      </c>
      <c r="Y201" s="137"/>
      <c r="Z201" s="137"/>
      <c r="AA201" s="137"/>
      <c r="AB201" s="240">
        <f t="shared" si="15"/>
        <v>599</v>
      </c>
      <c r="AC201" s="242">
        <f>VLOOKUP(V201,'Partner info'!A$2:K$502,6,FALSE)</f>
        <v>0.5</v>
      </c>
      <c r="AD201" s="240">
        <f t="shared" si="30"/>
        <v>299.5</v>
      </c>
      <c r="AE201" s="240">
        <f t="shared" si="17"/>
        <v>299.5</v>
      </c>
      <c r="AF201" s="240">
        <f t="shared" si="5"/>
        <v>10</v>
      </c>
      <c r="AG201" s="144">
        <v>2022</v>
      </c>
      <c r="AH201" s="145">
        <v>10</v>
      </c>
      <c r="AI201" s="146" t="e">
        <f t="array" aca="1" ref="AI201" ca="1">_xludf.IFS(AH201=1,"01",AH201=2,"02",AH201=3,"03",AH201=4,"04",AH201=5,"05",AH201=6,"06",AH201=7,"07",AH201=8,"08",AH201=9,"09",AH201=10,"10",AH201=11,"11",AH201=12,"12")</f>
        <v>#NAME?</v>
      </c>
      <c r="AJ201" s="147" t="e">
        <f t="shared" ca="1" si="3"/>
        <v>#NAME?</v>
      </c>
      <c r="AK201" s="148" t="str">
        <f t="shared" si="31"/>
        <v>YYYY-10</v>
      </c>
    </row>
    <row r="202" spans="1:37" ht="12.75">
      <c r="A202" s="137"/>
      <c r="B202" s="137" t="s">
        <v>3443</v>
      </c>
      <c r="C202" s="137"/>
      <c r="D202" s="137" t="s">
        <v>9</v>
      </c>
      <c r="E202" s="137"/>
      <c r="F202" s="137" t="s">
        <v>3857</v>
      </c>
      <c r="G202" s="137"/>
      <c r="H202" s="137" t="s">
        <v>3445</v>
      </c>
      <c r="I202" s="137">
        <v>10689112</v>
      </c>
      <c r="J202" s="137" t="s">
        <v>3697</v>
      </c>
      <c r="K202" s="137"/>
      <c r="L202" s="140">
        <v>44861</v>
      </c>
      <c r="M202" s="137"/>
      <c r="N202" s="239" t="str">
        <f>VLOOKUP(I202,Inventory!C:J,3,FALSE)</f>
        <v>https://fjong.com/admin/pages/edit-outfit/outfit.d70247c33e4b42569675e32cc3727701</v>
      </c>
      <c r="O202" s="240" t="str">
        <f>VLOOKUP(I202,Inventory!C:J,5,FALSE)</f>
        <v>byTimo</v>
      </c>
      <c r="P202" s="240" t="str">
        <f>VLOOKUP(I202,Inventory!C:J,4,FALSE)</f>
        <v>Tailored Red Blazer</v>
      </c>
      <c r="Q202" s="137"/>
      <c r="R202" s="137"/>
      <c r="S202" s="139"/>
      <c r="T202" s="137"/>
      <c r="U202" s="137"/>
      <c r="V202" s="240" t="str">
        <f>VLOOKUP(I202,Inventory!C:R,6,FALSE)</f>
        <v>FJONG</v>
      </c>
      <c r="W202" s="240">
        <f>VLOOKUP(I202,Inventory!C:R,13,FALSE)</f>
        <v>1600</v>
      </c>
      <c r="X202" s="240">
        <f>VLOOKUP(I202,Inventory!C:R,14,FALSE)</f>
        <v>549</v>
      </c>
      <c r="Y202" s="137"/>
      <c r="Z202" s="137"/>
      <c r="AA202" s="137"/>
      <c r="AB202" s="240">
        <f t="shared" si="15"/>
        <v>549</v>
      </c>
      <c r="AC202" s="242">
        <f>VLOOKUP(V202,'Partner info'!A$2:K$502,6,FALSE)</f>
        <v>0</v>
      </c>
      <c r="AD202" s="240">
        <f t="shared" si="30"/>
        <v>0</v>
      </c>
      <c r="AE202" s="240">
        <f t="shared" si="17"/>
        <v>549</v>
      </c>
      <c r="AF202" s="240">
        <f t="shared" si="5"/>
        <v>10</v>
      </c>
      <c r="AG202" s="144">
        <v>2022</v>
      </c>
      <c r="AH202" s="145">
        <v>10</v>
      </c>
      <c r="AI202" s="146" t="e">
        <f t="array" aca="1" ref="AI202" ca="1">_xludf.IFS(AH202=1,"01",AH202=2,"02",AH202=3,"03",AH202=4,"04",AH202=5,"05",AH202=6,"06",AH202=7,"07",AH202=8,"08",AH202=9,"09",AH202=10,"10",AH202=11,"11",AH202=12,"12")</f>
        <v>#NAME?</v>
      </c>
      <c r="AJ202" s="147" t="e">
        <f t="shared" ca="1" si="3"/>
        <v>#NAME?</v>
      </c>
      <c r="AK202" s="148" t="str">
        <f t="shared" si="31"/>
        <v>YYYY-10</v>
      </c>
    </row>
    <row r="203" spans="1:37" ht="12.75">
      <c r="A203" s="137"/>
      <c r="B203" s="137" t="s">
        <v>3443</v>
      </c>
      <c r="C203" s="137"/>
      <c r="D203" s="137" t="s">
        <v>9</v>
      </c>
      <c r="E203" s="137"/>
      <c r="F203" s="137" t="s">
        <v>3857</v>
      </c>
      <c r="G203" s="137"/>
      <c r="H203" s="137" t="s">
        <v>3445</v>
      </c>
      <c r="I203" s="137">
        <v>89003816</v>
      </c>
      <c r="J203" s="137" t="s">
        <v>3697</v>
      </c>
      <c r="K203" s="137"/>
      <c r="L203" s="140">
        <v>44861</v>
      </c>
      <c r="M203" s="137"/>
      <c r="N203" s="239" t="str">
        <f>VLOOKUP(I203,Inventory!C:J,3,FALSE)</f>
        <v>https://fjong.com/admin/pages/edit-outfit/outfit.f60f94bdcd474ed2b5a6d9cd29d2e115</v>
      </c>
      <c r="O203" s="240" t="str">
        <f>VLOOKUP(I203,Inventory!C:J,5,FALSE)</f>
        <v>C.L.E.A.N. by Christina Ledang</v>
      </c>
      <c r="P203" s="240" t="str">
        <f>VLOOKUP(I203,Inventory!C:J,4,FALSE)</f>
        <v>Man Shirt Silk White</v>
      </c>
      <c r="Q203" s="137"/>
      <c r="R203" s="137"/>
      <c r="S203" s="139"/>
      <c r="T203" s="137"/>
      <c r="U203" s="137"/>
      <c r="V203" s="240" t="str">
        <f>VLOOKUP(I203,Inventory!C:R,6,FALSE)</f>
        <v>C.L.E.A.N. by Christina Ledang</v>
      </c>
      <c r="W203" s="240">
        <f>VLOOKUP(I203,Inventory!C:R,13,FALSE)</f>
        <v>2000</v>
      </c>
      <c r="X203" s="240">
        <f>VLOOKUP(I203,Inventory!C:R,14,FALSE)</f>
        <v>550</v>
      </c>
      <c r="Y203" s="137"/>
      <c r="Z203" s="137"/>
      <c r="AA203" s="137"/>
      <c r="AB203" s="240">
        <f t="shared" si="15"/>
        <v>550</v>
      </c>
      <c r="AC203" s="242">
        <f>VLOOKUP(V203,'Partner info'!A$2:K$502,6,FALSE)</f>
        <v>0.5</v>
      </c>
      <c r="AD203" s="240">
        <f t="shared" si="30"/>
        <v>275</v>
      </c>
      <c r="AE203" s="240">
        <f t="shared" si="17"/>
        <v>275</v>
      </c>
      <c r="AF203" s="240">
        <f t="shared" si="5"/>
        <v>10</v>
      </c>
      <c r="AG203" s="144">
        <v>2022</v>
      </c>
      <c r="AH203" s="145">
        <v>10</v>
      </c>
      <c r="AI203" s="146" t="e">
        <f t="array" aca="1" ref="AI203" ca="1">_xludf.IFS(AH203=1,"01",AH203=2,"02",AH203=3,"03",AH203=4,"04",AH203=5,"05",AH203=6,"06",AH203=7,"07",AH203=8,"08",AH203=9,"09",AH203=10,"10",AH203=11,"11",AH203=12,"12")</f>
        <v>#NAME?</v>
      </c>
      <c r="AJ203" s="147" t="e">
        <f t="shared" ca="1" si="3"/>
        <v>#NAME?</v>
      </c>
      <c r="AK203" s="148" t="str">
        <f t="shared" si="31"/>
        <v>YYYY-10</v>
      </c>
    </row>
    <row r="204" spans="1:37" ht="12.75">
      <c r="A204" s="137"/>
      <c r="B204" s="137" t="s">
        <v>3443</v>
      </c>
      <c r="C204" s="137"/>
      <c r="D204" s="137" t="s">
        <v>9</v>
      </c>
      <c r="E204" s="137"/>
      <c r="F204" s="137" t="s">
        <v>3857</v>
      </c>
      <c r="G204" s="137"/>
      <c r="H204" s="137" t="s">
        <v>3445</v>
      </c>
      <c r="I204" s="137">
        <v>88000783</v>
      </c>
      <c r="J204" s="137" t="s">
        <v>3697</v>
      </c>
      <c r="K204" s="137"/>
      <c r="L204" s="140">
        <v>44861</v>
      </c>
      <c r="M204" s="137"/>
      <c r="N204" s="239" t="str">
        <f>VLOOKUP(I204,Inventory!C:J,3,FALSE)</f>
        <v>https://fjong.com/admin/pages/edit-outfit/outfit.bc206d94b57448cda9406458a264710d</v>
      </c>
      <c r="O204" s="240" t="str">
        <f>VLOOKUP(I204,Inventory!C:J,5,FALSE)</f>
        <v>Bastet Noir</v>
      </c>
      <c r="P204" s="240" t="str">
        <f>VLOOKUP(I204,Inventory!C:J,4,FALSE)</f>
        <v>S Maiara Dress</v>
      </c>
      <c r="Q204" s="137"/>
      <c r="R204" s="137"/>
      <c r="S204" s="139"/>
      <c r="T204" s="137"/>
      <c r="U204" s="137"/>
      <c r="V204" s="240" t="str">
        <f>VLOOKUP(I204,Inventory!C:R,6,FALSE)</f>
        <v>Bastet Noir</v>
      </c>
      <c r="W204" s="240">
        <f>VLOOKUP(I204,Inventory!C:R,13,FALSE)</f>
        <v>0</v>
      </c>
      <c r="X204" s="240">
        <f>VLOOKUP(I204,Inventory!C:R,14,FALSE)</f>
        <v>750</v>
      </c>
      <c r="Y204" s="137"/>
      <c r="Z204" s="137"/>
      <c r="AA204" s="137"/>
      <c r="AB204" s="240">
        <f t="shared" si="15"/>
        <v>750</v>
      </c>
      <c r="AC204" s="242">
        <f>VLOOKUP(V204,'Partner info'!A$2:K$502,6,FALSE)</f>
        <v>0.8</v>
      </c>
      <c r="AD204" s="240">
        <f t="shared" si="30"/>
        <v>600</v>
      </c>
      <c r="AE204" s="240">
        <f t="shared" si="17"/>
        <v>150</v>
      </c>
      <c r="AF204" s="240">
        <f t="shared" si="5"/>
        <v>10</v>
      </c>
      <c r="AG204" s="144">
        <v>2022</v>
      </c>
      <c r="AH204" s="145">
        <v>10</v>
      </c>
      <c r="AI204" s="146" t="e">
        <f t="array" aca="1" ref="AI204" ca="1">_xludf.IFS(AH204=1,"01",AH204=2,"02",AH204=3,"03",AH204=4,"04",AH204=5,"05",AH204=6,"06",AH204=7,"07",AH204=8,"08",AH204=9,"09",AH204=10,"10",AH204=11,"11",AH204=12,"12")</f>
        <v>#NAME?</v>
      </c>
      <c r="AJ204" s="147" t="e">
        <f t="shared" ca="1" si="3"/>
        <v>#NAME?</v>
      </c>
      <c r="AK204" s="148" t="str">
        <f t="shared" si="31"/>
        <v>YYYY-10</v>
      </c>
    </row>
    <row r="205" spans="1:37" ht="12.75">
      <c r="A205" s="137"/>
      <c r="B205" s="137" t="s">
        <v>3443</v>
      </c>
      <c r="C205" s="137"/>
      <c r="D205" s="137" t="s">
        <v>9</v>
      </c>
      <c r="E205" s="137"/>
      <c r="F205" s="137" t="s">
        <v>3857</v>
      </c>
      <c r="G205" s="137"/>
      <c r="H205" s="137" t="s">
        <v>3445</v>
      </c>
      <c r="I205" s="139" t="s">
        <v>1614</v>
      </c>
      <c r="J205" s="137" t="s">
        <v>3697</v>
      </c>
      <c r="K205" s="137"/>
      <c r="L205" s="140">
        <v>44861</v>
      </c>
      <c r="M205" s="137"/>
      <c r="N205" s="239" t="str">
        <f>VLOOKUP(I205,Inventory!C:J,3,FALSE)</f>
        <v>https://fjong.com/admin/pages/edit-outfit/outfit.918e7ea73111bbbe</v>
      </c>
      <c r="O205" s="240" t="str">
        <f>VLOOKUP(I205,Inventory!C:J,5,FALSE)</f>
        <v>Vintage</v>
      </c>
      <c r="P205" s="240" t="str">
        <f>VLOOKUP(I205,Inventory!C:J,4,FALSE)</f>
        <v>M Vintage fur coat</v>
      </c>
      <c r="Q205" s="137"/>
      <c r="R205" s="137"/>
      <c r="S205" s="139"/>
      <c r="T205" s="137"/>
      <c r="U205" s="137"/>
      <c r="V205" s="240" t="str">
        <f>VLOOKUP(I205,Inventory!C:R,6,FALSE)</f>
        <v>FJONG</v>
      </c>
      <c r="W205" s="240">
        <f>VLOOKUP(I205,Inventory!C:R,13,FALSE)</f>
        <v>3900</v>
      </c>
      <c r="X205" s="240">
        <f>VLOOKUP(I205,Inventory!C:R,14,FALSE)</f>
        <v>1560</v>
      </c>
      <c r="Y205" s="137"/>
      <c r="Z205" s="137"/>
      <c r="AA205" s="137"/>
      <c r="AB205" s="240">
        <f t="shared" si="15"/>
        <v>1560</v>
      </c>
      <c r="AC205" s="242">
        <f>VLOOKUP(V205,'Partner info'!A$2:K$502,6,FALSE)</f>
        <v>0</v>
      </c>
      <c r="AD205" s="240">
        <f t="shared" si="30"/>
        <v>0</v>
      </c>
      <c r="AE205" s="240">
        <f t="shared" si="17"/>
        <v>1560</v>
      </c>
      <c r="AF205" s="240">
        <f t="shared" si="5"/>
        <v>10</v>
      </c>
      <c r="AG205" s="144">
        <v>2022</v>
      </c>
      <c r="AH205" s="145">
        <v>10</v>
      </c>
      <c r="AI205" s="146" t="e">
        <f t="array" aca="1" ref="AI205" ca="1">_xludf.IFS(AH205=1,"01",AH205=2,"02",AH205=3,"03",AH205=4,"04",AH205=5,"05",AH205=6,"06",AH205=7,"07",AH205=8,"08",AH205=9,"09",AH205=10,"10",AH205=11,"11",AH205=12,"12")</f>
        <v>#NAME?</v>
      </c>
      <c r="AJ205" s="147" t="e">
        <f t="shared" ca="1" si="3"/>
        <v>#NAME?</v>
      </c>
      <c r="AK205" s="148" t="str">
        <f t="shared" si="31"/>
        <v>YYYY-10</v>
      </c>
    </row>
    <row r="206" spans="1:37" ht="12.75">
      <c r="A206" s="137"/>
      <c r="B206" s="137" t="s">
        <v>3443</v>
      </c>
      <c r="C206" s="137"/>
      <c r="D206" s="137" t="s">
        <v>9</v>
      </c>
      <c r="E206" s="137"/>
      <c r="F206" s="137" t="s">
        <v>3858</v>
      </c>
      <c r="G206" s="137"/>
      <c r="H206" s="137" t="s">
        <v>3445</v>
      </c>
      <c r="I206" s="137">
        <v>88001674</v>
      </c>
      <c r="J206" s="253" t="s">
        <v>3859</v>
      </c>
      <c r="K206" s="137"/>
      <c r="L206" s="140">
        <v>44866</v>
      </c>
      <c r="M206" s="137"/>
      <c r="N206" s="239" t="str">
        <f>VLOOKUP(I206,Inventory!C:J,3,FALSE)</f>
        <v>https://fjong.com/admin/pages/edit-outfit/outfit.bb35c791b2bfa191#edit_outfit_admin_notes</v>
      </c>
      <c r="O206" s="240" t="str">
        <f>VLOOKUP(I206,Inventory!C:J,5,FALSE)</f>
        <v>Reformation</v>
      </c>
      <c r="P206" s="240" t="str">
        <f>VLOOKUP(I206,Inventory!C:J,4,FALSE)</f>
        <v>Winslow Henrietta Dress</v>
      </c>
      <c r="Q206" s="137" t="s">
        <v>3468</v>
      </c>
      <c r="R206" s="137" t="s">
        <v>3860</v>
      </c>
      <c r="S206" s="139">
        <v>95766514</v>
      </c>
      <c r="T206" s="137"/>
      <c r="U206" s="137"/>
      <c r="V206" s="240" t="str">
        <f>VLOOKUP(I206,Inventory!C:R,6,FALSE)</f>
        <v>FJONG</v>
      </c>
      <c r="W206" s="240">
        <f>VLOOKUP(I206,Inventory!C:R,13,FALSE)</f>
        <v>1700</v>
      </c>
      <c r="X206" s="240">
        <f>VLOOKUP(I206,Inventory!C:R,14,FALSE)</f>
        <v>649</v>
      </c>
      <c r="Y206" s="137"/>
      <c r="Z206" s="137"/>
      <c r="AA206" s="137">
        <v>80</v>
      </c>
      <c r="AB206" s="240">
        <f t="shared" si="15"/>
        <v>729</v>
      </c>
      <c r="AC206" s="242">
        <f>VLOOKUP(V206,'Partner info'!A$2:K$502,6,FALSE)</f>
        <v>0</v>
      </c>
      <c r="AD206" s="240">
        <f t="shared" si="30"/>
        <v>0</v>
      </c>
      <c r="AE206" s="240">
        <f t="shared" si="17"/>
        <v>729</v>
      </c>
      <c r="AF206" s="240">
        <f t="shared" si="5"/>
        <v>11</v>
      </c>
      <c r="AG206" s="144">
        <v>2022</v>
      </c>
      <c r="AH206" s="145">
        <v>11</v>
      </c>
      <c r="AI206" s="146" t="e">
        <f t="array" aca="1" ref="AI206" ca="1">_xludf.IFS(AH206=1,"01",AH206=2,"02",AH206=3,"03",AH206=4,"04",AH206=5,"05",AH206=6,"06",AH206=7,"07",AH206=8,"08",AH206=9,"09",AH206=10,"10",AH206=11,"11",AH206=12,"12")</f>
        <v>#NAME?</v>
      </c>
      <c r="AJ206" s="147" t="e">
        <f t="shared" ca="1" si="3"/>
        <v>#NAME?</v>
      </c>
      <c r="AK206" s="148" t="str">
        <f t="shared" si="31"/>
        <v>YYYY-11</v>
      </c>
    </row>
    <row r="207" spans="1:37" ht="12.75">
      <c r="A207" s="173"/>
      <c r="B207" s="173" t="s">
        <v>3443</v>
      </c>
      <c r="C207" s="173"/>
      <c r="D207" s="173" t="s">
        <v>9</v>
      </c>
      <c r="E207" s="173"/>
      <c r="F207" s="173" t="s">
        <v>3861</v>
      </c>
      <c r="G207" s="173"/>
      <c r="H207" s="173" t="s">
        <v>3445</v>
      </c>
      <c r="I207" s="173">
        <v>89001948</v>
      </c>
      <c r="J207" s="173"/>
      <c r="K207" s="173"/>
      <c r="L207" s="176">
        <v>44868</v>
      </c>
      <c r="M207" s="173"/>
      <c r="N207" s="239" t="str">
        <f>VLOOKUP(I207,Inventory!C:J,3,FALSE)</f>
        <v>https://fjong.com/admin/pages/edit-outfit/outfit.5c161fed74da465b94a68a942189f976</v>
      </c>
      <c r="O207" s="240" t="str">
        <f>VLOOKUP(I207,Inventory!C:J,5,FALSE)</f>
        <v>ella&amp;il</v>
      </c>
      <c r="P207" s="240" t="str">
        <f>VLOOKUP(I207,Inventory!C:J,4,FALSE)</f>
        <v>White Judi Shirt</v>
      </c>
      <c r="Q207" s="173" t="s">
        <v>3477</v>
      </c>
      <c r="R207" s="173" t="s">
        <v>3862</v>
      </c>
      <c r="S207" s="175">
        <v>47679057</v>
      </c>
      <c r="T207" s="173"/>
      <c r="U207" s="173"/>
      <c r="V207" s="240" t="str">
        <f>VLOOKUP(I207,Inventory!C:R,6,FALSE)</f>
        <v>ella&amp;il</v>
      </c>
      <c r="W207" s="240">
        <f>VLOOKUP(I207,Inventory!C:R,13,FALSE)</f>
        <v>1900</v>
      </c>
      <c r="X207" s="240">
        <f>VLOOKUP(I207,Inventory!C:R,14,FALSE)</f>
        <v>450</v>
      </c>
      <c r="Y207" s="173"/>
      <c r="Z207" s="173"/>
      <c r="AA207" s="173"/>
      <c r="AB207" s="240">
        <f t="shared" si="15"/>
        <v>450</v>
      </c>
      <c r="AC207" s="242">
        <f>VLOOKUP(V207,'Partner info'!A$2:K$502,6,FALSE)</f>
        <v>0.8</v>
      </c>
      <c r="AD207" s="240">
        <f t="shared" si="30"/>
        <v>360</v>
      </c>
      <c r="AE207" s="240">
        <f t="shared" si="17"/>
        <v>90</v>
      </c>
      <c r="AF207" s="240">
        <f t="shared" si="5"/>
        <v>11</v>
      </c>
      <c r="AG207" s="144">
        <v>2022</v>
      </c>
      <c r="AH207" s="145">
        <v>11</v>
      </c>
      <c r="AI207" s="146" t="e">
        <f t="array" aca="1" ref="AI207" ca="1">_xludf.IFS(AH207=1,"01",AH207=2,"02",AH207=3,"03",AH207=4,"04",AH207=5,"05",AH207=6,"06",AH207=7,"07",AH207=8,"08",AH207=9,"09",AH207=10,"10",AH207=11,"11",AH207=12,"12")</f>
        <v>#NAME?</v>
      </c>
      <c r="AJ207" s="147" t="e">
        <f t="shared" ca="1" si="3"/>
        <v>#NAME?</v>
      </c>
      <c r="AK207" s="148" t="str">
        <f t="shared" si="31"/>
        <v>YYYY-11</v>
      </c>
    </row>
    <row r="208" spans="1:37" ht="12.75">
      <c r="A208" s="137"/>
      <c r="B208" s="137" t="s">
        <v>3443</v>
      </c>
      <c r="C208" s="137"/>
      <c r="D208" s="137" t="s">
        <v>9</v>
      </c>
      <c r="E208" s="137"/>
      <c r="F208" s="137" t="s">
        <v>3857</v>
      </c>
      <c r="G208" s="137"/>
      <c r="H208" s="137" t="s">
        <v>3445</v>
      </c>
      <c r="I208" s="137">
        <v>88000374</v>
      </c>
      <c r="J208" s="137" t="s">
        <v>3863</v>
      </c>
      <c r="K208" s="137"/>
      <c r="L208" s="140">
        <v>44877</v>
      </c>
      <c r="M208" s="137"/>
      <c r="N208" s="239" t="str">
        <f>VLOOKUP(I208,Inventory!C:J,3,FALSE)</f>
        <v>https://fjong.com/admin/pages/edit-outfit/outfit.df5e78fbfe04459ba84f80529e22c343#outfit_summary</v>
      </c>
      <c r="O208" s="240" t="str">
        <f>VLOOKUP(I208,Inventory!C:J,5,FALSE)</f>
        <v>by Malene Birger</v>
      </c>
      <c r="P208" s="240" t="str">
        <f>VLOOKUP(I208,Inventory!C:J,4,FALSE)</f>
        <v>Wildi Shirt Midnight Blue</v>
      </c>
      <c r="Q208" s="137"/>
      <c r="R208" s="137"/>
      <c r="S208" s="139"/>
      <c r="T208" s="137"/>
      <c r="U208" s="137"/>
      <c r="V208" s="240" t="str">
        <f>VLOOKUP(I208,Inventory!C:R,6,FALSE)</f>
        <v>FJONG</v>
      </c>
      <c r="W208" s="240">
        <f>VLOOKUP(I208,Inventory!C:R,13,FALSE)</f>
        <v>0</v>
      </c>
      <c r="X208" s="240">
        <f>VLOOKUP(I208,Inventory!C:R,14,FALSE)</f>
        <v>11000</v>
      </c>
      <c r="Y208" s="137"/>
      <c r="Z208" s="137"/>
      <c r="AA208" s="137"/>
      <c r="AB208" s="240">
        <f t="shared" si="15"/>
        <v>11000</v>
      </c>
      <c r="AC208" s="242">
        <f>VLOOKUP(V208,'Partner info'!A$2:K$502,6,FALSE)</f>
        <v>0</v>
      </c>
      <c r="AD208" s="240">
        <f t="shared" si="30"/>
        <v>0</v>
      </c>
      <c r="AE208" s="240">
        <f t="shared" si="17"/>
        <v>11000</v>
      </c>
      <c r="AF208" s="240">
        <f t="shared" si="5"/>
        <v>11</v>
      </c>
      <c r="AG208" s="144">
        <v>2022</v>
      </c>
      <c r="AH208" s="145">
        <v>11</v>
      </c>
      <c r="AI208" s="146" t="e">
        <f t="array" aca="1" ref="AI208" ca="1">_xludf.IFS(AH208=1,"01",AH208=2,"02",AH208=3,"03",AH208=4,"04",AH208=5,"05",AH208=6,"06",AH208=7,"07",AH208=8,"08",AH208=9,"09",AH208=10,"10",AH208=11,"11",AH208=12,"12")</f>
        <v>#NAME?</v>
      </c>
      <c r="AJ208" s="147" t="e">
        <f t="shared" ca="1" si="3"/>
        <v>#NAME?</v>
      </c>
      <c r="AK208" s="148" t="str">
        <f t="shared" si="31"/>
        <v>YYYY-11</v>
      </c>
    </row>
    <row r="209" spans="1:37" ht="12.75">
      <c r="A209" s="137"/>
      <c r="B209" s="137" t="s">
        <v>3443</v>
      </c>
      <c r="C209" s="137"/>
      <c r="D209" s="137" t="s">
        <v>9</v>
      </c>
      <c r="E209" s="137"/>
      <c r="F209" s="137" t="s">
        <v>3857</v>
      </c>
      <c r="G209" s="137"/>
      <c r="H209" s="137" t="s">
        <v>3445</v>
      </c>
      <c r="I209" s="137">
        <v>88101229</v>
      </c>
      <c r="J209" s="137" t="s">
        <v>3863</v>
      </c>
      <c r="K209" s="137"/>
      <c r="L209" s="140">
        <v>44877</v>
      </c>
      <c r="M209" s="137"/>
      <c r="N209" s="239" t="str">
        <f>VLOOKUP(I209,Inventory!C:J,3,FALSE)</f>
        <v>https://fjong.com/admin/pages/edit-outfit/outfit.6c1f0b7f75354e9199e1573f49ecf08e</v>
      </c>
      <c r="O209" s="240" t="str">
        <f>VLOOKUP(I209,Inventory!C:J,5,FALSE)</f>
        <v>Baum und Pferdgarten</v>
      </c>
      <c r="P209" s="240" t="str">
        <f>VLOOKUP(I209,Inventory!C:J,4,FALSE)</f>
        <v>M Avalon Dress</v>
      </c>
      <c r="Q209" s="137"/>
      <c r="R209" s="137"/>
      <c r="S209" s="139"/>
      <c r="T209" s="137"/>
      <c r="U209" s="137"/>
      <c r="V209" s="240" t="str">
        <f>VLOOKUP(I209,Inventory!C:R,6,FALSE)</f>
        <v>Høyer</v>
      </c>
      <c r="W209" s="240">
        <f>VLOOKUP(I209,Inventory!C:R,13,FALSE)</f>
        <v>1300</v>
      </c>
      <c r="X209" s="240">
        <f>VLOOKUP(I209,Inventory!C:R,14,FALSE)</f>
        <v>500</v>
      </c>
      <c r="Y209" s="137"/>
      <c r="Z209" s="137"/>
      <c r="AA209" s="137"/>
      <c r="AB209" s="240">
        <f t="shared" si="15"/>
        <v>500</v>
      </c>
      <c r="AC209" s="242">
        <f>VLOOKUP(V209,'Partner info'!A$2:K$502,6,FALSE)</f>
        <v>0.8</v>
      </c>
      <c r="AD209" s="240">
        <f t="shared" si="30"/>
        <v>400</v>
      </c>
      <c r="AE209" s="240">
        <f t="shared" si="17"/>
        <v>100</v>
      </c>
      <c r="AF209" s="240">
        <f t="shared" si="5"/>
        <v>11</v>
      </c>
      <c r="AG209" s="144">
        <v>2022</v>
      </c>
      <c r="AH209" s="145">
        <v>11</v>
      </c>
      <c r="AI209" s="146" t="e">
        <f t="array" aca="1" ref="AI209" ca="1">_xludf.IFS(AH209=1,"01",AH209=2,"02",AH209=3,"03",AH209=4,"04",AH209=5,"05",AH209=6,"06",AH209=7,"07",AH209=8,"08",AH209=9,"09",AH209=10,"10",AH209=11,"11",AH209=12,"12")</f>
        <v>#NAME?</v>
      </c>
      <c r="AJ209" s="147" t="e">
        <f t="shared" ca="1" si="3"/>
        <v>#NAME?</v>
      </c>
      <c r="AK209" s="148" t="str">
        <f t="shared" si="31"/>
        <v>YYYY-11</v>
      </c>
    </row>
    <row r="210" spans="1:37" ht="12.75">
      <c r="A210" s="137"/>
      <c r="B210" s="137" t="s">
        <v>3443</v>
      </c>
      <c r="C210" s="137"/>
      <c r="D210" s="137" t="s">
        <v>9</v>
      </c>
      <c r="E210" s="137"/>
      <c r="F210" s="137" t="s">
        <v>3857</v>
      </c>
      <c r="G210" s="137"/>
      <c r="H210" s="137" t="s">
        <v>3445</v>
      </c>
      <c r="I210" s="139" t="s">
        <v>1576</v>
      </c>
      <c r="J210" s="137" t="s">
        <v>3863</v>
      </c>
      <c r="K210" s="137"/>
      <c r="L210" s="140">
        <v>44877</v>
      </c>
      <c r="M210" s="137"/>
      <c r="N210" s="239" t="str">
        <f>VLOOKUP(I210,Inventory!C:J,3,FALSE)</f>
        <v>https://fjong.com/admin/pages/edit-outfit/outfit.e468daca31424992af47ea5e561ab90f</v>
      </c>
      <c r="O210" s="240" t="str">
        <f>VLOOKUP(I210,Inventory!C:J,5,FALSE)</f>
        <v>Creative Collective</v>
      </c>
      <c r="P210" s="240" t="str">
        <f>VLOOKUP(I210,Inventory!C:J,4,FALSE)</f>
        <v>S 2 Cabernet Mia Dress</v>
      </c>
      <c r="Q210" s="137"/>
      <c r="R210" s="137"/>
      <c r="S210" s="139"/>
      <c r="T210" s="137"/>
      <c r="U210" s="137"/>
      <c r="V210" s="240" t="str">
        <f>VLOOKUP(I210,Inventory!C:R,6,FALSE)</f>
        <v>Høyer</v>
      </c>
      <c r="W210" s="240">
        <f>VLOOKUP(I210,Inventory!C:R,13,FALSE)</f>
        <v>2100</v>
      </c>
      <c r="X210" s="240">
        <f>VLOOKUP(I210,Inventory!C:R,14,FALSE)</f>
        <v>800</v>
      </c>
      <c r="Y210" s="137"/>
      <c r="Z210" s="137"/>
      <c r="AA210" s="137"/>
      <c r="AB210" s="240">
        <f t="shared" si="15"/>
        <v>800</v>
      </c>
      <c r="AC210" s="242">
        <f>VLOOKUP(V210,'Partner info'!A$2:K$502,6,FALSE)</f>
        <v>0.8</v>
      </c>
      <c r="AD210" s="240">
        <f t="shared" si="30"/>
        <v>640</v>
      </c>
      <c r="AE210" s="240">
        <f t="shared" si="17"/>
        <v>160</v>
      </c>
      <c r="AF210" s="240">
        <f t="shared" si="5"/>
        <v>11</v>
      </c>
      <c r="AG210" s="144">
        <v>2022</v>
      </c>
      <c r="AH210" s="145">
        <v>11</v>
      </c>
      <c r="AI210" s="146" t="e">
        <f t="array" aca="1" ref="AI210" ca="1">_xludf.IFS(AH210=1,"01",AH210=2,"02",AH210=3,"03",AH210=4,"04",AH210=5,"05",AH210=6,"06",AH210=7,"07",AH210=8,"08",AH210=9,"09",AH210=10,"10",AH210=11,"11",AH210=12,"12")</f>
        <v>#NAME?</v>
      </c>
      <c r="AJ210" s="147" t="e">
        <f t="shared" ca="1" si="3"/>
        <v>#NAME?</v>
      </c>
      <c r="AK210" s="148" t="str">
        <f t="shared" si="31"/>
        <v>YYYY-11</v>
      </c>
    </row>
    <row r="211" spans="1:37" ht="12.75">
      <c r="A211" s="137"/>
      <c r="B211" s="137" t="s">
        <v>3443</v>
      </c>
      <c r="C211" s="137"/>
      <c r="D211" s="137" t="s">
        <v>9</v>
      </c>
      <c r="E211" s="137"/>
      <c r="F211" s="137" t="s">
        <v>3857</v>
      </c>
      <c r="G211" s="137"/>
      <c r="H211" s="137" t="s">
        <v>3445</v>
      </c>
      <c r="I211" s="137">
        <v>88001216</v>
      </c>
      <c r="J211" s="137" t="s">
        <v>3863</v>
      </c>
      <c r="K211" s="137"/>
      <c r="L211" s="140">
        <v>44877</v>
      </c>
      <c r="M211" s="137"/>
      <c r="N211" s="239" t="str">
        <f>VLOOKUP(I211,Inventory!C:J,3,FALSE)</f>
        <v>https://fjong.com/admin/pages/edit-outfit/outfit.9739950a93f6aa90</v>
      </c>
      <c r="O211" s="240" t="str">
        <f>VLOOKUP(I211,Inventory!C:J,5,FALSE)</f>
        <v>Reformation</v>
      </c>
      <c r="P211" s="240" t="str">
        <f>VLOOKUP(I211,Inventory!C:J,4,FALSE)</f>
        <v>Frances Cherry Dress</v>
      </c>
      <c r="Q211" s="137"/>
      <c r="R211" s="137"/>
      <c r="S211" s="139"/>
      <c r="T211" s="137"/>
      <c r="U211" s="137"/>
      <c r="V211" s="240" t="str">
        <f>VLOOKUP(I211,Inventory!C:R,6,FALSE)</f>
        <v>FJONG</v>
      </c>
      <c r="W211" s="240">
        <f>VLOOKUP(I211,Inventory!C:R,13,FALSE)</f>
        <v>600</v>
      </c>
      <c r="X211" s="240">
        <f>VLOOKUP(I211,Inventory!C:R,14,FALSE)</f>
        <v>240</v>
      </c>
      <c r="Y211" s="137"/>
      <c r="Z211" s="137"/>
      <c r="AA211" s="137"/>
      <c r="AB211" s="240">
        <f t="shared" si="15"/>
        <v>240</v>
      </c>
      <c r="AC211" s="242">
        <f>VLOOKUP(V211,'Partner info'!A$2:K$502,6,FALSE)</f>
        <v>0</v>
      </c>
      <c r="AD211" s="240">
        <f t="shared" si="30"/>
        <v>0</v>
      </c>
      <c r="AE211" s="240">
        <f t="shared" si="17"/>
        <v>240</v>
      </c>
      <c r="AF211" s="240">
        <f t="shared" si="5"/>
        <v>11</v>
      </c>
      <c r="AG211" s="144">
        <v>2022</v>
      </c>
      <c r="AH211" s="145">
        <v>11</v>
      </c>
      <c r="AI211" s="146" t="e">
        <f t="array" aca="1" ref="AI211" ca="1">_xludf.IFS(AH211=1,"01",AH211=2,"02",AH211=3,"03",AH211=4,"04",AH211=5,"05",AH211=6,"06",AH211=7,"07",AH211=8,"08",AH211=9,"09",AH211=10,"10",AH211=11,"11",AH211=12,"12")</f>
        <v>#NAME?</v>
      </c>
      <c r="AJ211" s="147" t="e">
        <f t="shared" ca="1" si="3"/>
        <v>#NAME?</v>
      </c>
      <c r="AK211" s="148" t="str">
        <f t="shared" si="31"/>
        <v>YYYY-11</v>
      </c>
    </row>
    <row r="212" spans="1:37" ht="12.75">
      <c r="A212" s="137"/>
      <c r="B212" s="137" t="s">
        <v>3443</v>
      </c>
      <c r="C212" s="137"/>
      <c r="D212" s="137" t="s">
        <v>9</v>
      </c>
      <c r="E212" s="137"/>
      <c r="F212" s="137" t="s">
        <v>3857</v>
      </c>
      <c r="G212" s="137"/>
      <c r="H212" s="137" t="s">
        <v>3445</v>
      </c>
      <c r="I212" s="137">
        <v>88200015</v>
      </c>
      <c r="J212" s="137" t="s">
        <v>3863</v>
      </c>
      <c r="K212" s="137"/>
      <c r="L212" s="140">
        <v>44877</v>
      </c>
      <c r="M212" s="137"/>
      <c r="N212" s="239" t="str">
        <f>VLOOKUP(I212,Inventory!C:J,3,FALSE)</f>
        <v>https://fjong.com/admin/pages/edit-outfit/outfit.f6112b5ddef448aeb26784958fbea9eb#outfit_summary</v>
      </c>
      <c r="O212" s="240" t="str">
        <f>VLOOKUP(I212,Inventory!C:J,5,FALSE)</f>
        <v>Maud</v>
      </c>
      <c r="P212" s="240" t="str">
        <f>VLOOKUP(I212,Inventory!C:J,4,FALSE)</f>
        <v>Vetiver Sharp Shoulder Tie Dress</v>
      </c>
      <c r="Q212" s="137"/>
      <c r="R212" s="137"/>
      <c r="S212" s="139"/>
      <c r="T212" s="137"/>
      <c r="U212" s="137"/>
      <c r="V212" s="240" t="str">
        <f>VLOOKUP(I212,Inventory!C:R,6,FALSE)</f>
        <v>FJONG</v>
      </c>
      <c r="W212" s="240">
        <f>VLOOKUP(I212,Inventory!C:R,13,FALSE)</f>
        <v>2000</v>
      </c>
      <c r="X212" s="240">
        <f>VLOOKUP(I212,Inventory!C:R,14,FALSE)</f>
        <v>550</v>
      </c>
      <c r="Y212" s="137"/>
      <c r="Z212" s="137"/>
      <c r="AA212" s="137"/>
      <c r="AB212" s="240">
        <f t="shared" si="15"/>
        <v>550</v>
      </c>
      <c r="AC212" s="242">
        <f>VLOOKUP(V212,'Partner info'!A$2:K$502,6,FALSE)</f>
        <v>0</v>
      </c>
      <c r="AD212" s="240">
        <f t="shared" si="30"/>
        <v>0</v>
      </c>
      <c r="AE212" s="240">
        <f t="shared" si="17"/>
        <v>550</v>
      </c>
      <c r="AF212" s="240">
        <f t="shared" si="5"/>
        <v>11</v>
      </c>
      <c r="AG212" s="144">
        <v>2022</v>
      </c>
      <c r="AH212" s="145">
        <v>11</v>
      </c>
      <c r="AI212" s="146" t="e">
        <f t="array" aca="1" ref="AI212" ca="1">_xludf.IFS(AH212=1,"01",AH212=2,"02",AH212=3,"03",AH212=4,"04",AH212=5,"05",AH212=6,"06",AH212=7,"07",AH212=8,"08",AH212=9,"09",AH212=10,"10",AH212=11,"11",AH212=12,"12")</f>
        <v>#NAME?</v>
      </c>
      <c r="AJ212" s="147" t="e">
        <f t="shared" ca="1" si="3"/>
        <v>#NAME?</v>
      </c>
      <c r="AK212" s="148" t="str">
        <f t="shared" si="31"/>
        <v>YYYY-11</v>
      </c>
    </row>
    <row r="213" spans="1:37" ht="12.75">
      <c r="A213" s="137"/>
      <c r="B213" s="137" t="s">
        <v>3443</v>
      </c>
      <c r="C213" s="137"/>
      <c r="D213" s="137" t="s">
        <v>9</v>
      </c>
      <c r="E213" s="137"/>
      <c r="F213" s="137" t="s">
        <v>3857</v>
      </c>
      <c r="G213" s="137"/>
      <c r="H213" s="137" t="s">
        <v>3445</v>
      </c>
      <c r="I213" s="137">
        <v>89003756</v>
      </c>
      <c r="J213" s="137" t="s">
        <v>3863</v>
      </c>
      <c r="K213" s="137"/>
      <c r="L213" s="140">
        <v>44877</v>
      </c>
      <c r="M213" s="137"/>
      <c r="N213" s="239" t="str">
        <f>VLOOKUP(I213,Inventory!C:J,3,FALSE)</f>
        <v>https://fjong.com/admin/pages/edit-outfit/outfit.c4560dc7d15d415fb418693b1a76550b</v>
      </c>
      <c r="O213" s="240" t="str">
        <f>VLOOKUP(I213,Inventory!C:J,5,FALSE)</f>
        <v>C.L.E.A.N. by Christina Ledang</v>
      </c>
      <c r="P213" s="240" t="str">
        <f>VLOOKUP(I213,Inventory!C:J,4,FALSE)</f>
        <v>C.L.E.A.N Dress White</v>
      </c>
      <c r="Q213" s="137"/>
      <c r="R213" s="137"/>
      <c r="S213" s="139"/>
      <c r="T213" s="137"/>
      <c r="U213" s="137"/>
      <c r="V213" s="240" t="s">
        <v>31</v>
      </c>
      <c r="W213" s="240" t="str">
        <f>VLOOKUP(I213,Inventory!C:R,13,FALSE)</f>
        <v>1700</v>
      </c>
      <c r="X213" s="240">
        <f>VLOOKUP(I213,Inventory!C:R,14,FALSE)</f>
        <v>510</v>
      </c>
      <c r="Y213" s="137"/>
      <c r="Z213" s="137"/>
      <c r="AA213" s="137"/>
      <c r="AB213" s="240">
        <f t="shared" si="15"/>
        <v>510</v>
      </c>
      <c r="AC213" s="242">
        <f>VLOOKUP(V213,'Partner info'!A$2:K$502,6,FALSE)</f>
        <v>0.5</v>
      </c>
      <c r="AD213" s="240">
        <f t="shared" si="30"/>
        <v>255</v>
      </c>
      <c r="AE213" s="240">
        <f t="shared" si="17"/>
        <v>255</v>
      </c>
      <c r="AF213" s="240">
        <f t="shared" si="5"/>
        <v>11</v>
      </c>
      <c r="AG213" s="144">
        <v>2022</v>
      </c>
      <c r="AH213" s="145">
        <v>11</v>
      </c>
      <c r="AI213" s="146" t="e">
        <f t="array" aca="1" ref="AI213" ca="1">_xludf.IFS(AH213=1,"01",AH213=2,"02",AH213=3,"03",AH213=4,"04",AH213=5,"05",AH213=6,"06",AH213=7,"07",AH213=8,"08",AH213=9,"09",AH213=10,"10",AH213=11,"11",AH213=12,"12")</f>
        <v>#NAME?</v>
      </c>
      <c r="AJ213" s="147" t="e">
        <f t="shared" ca="1" si="3"/>
        <v>#NAME?</v>
      </c>
      <c r="AK213" s="148" t="str">
        <f t="shared" si="31"/>
        <v>YYYY-11</v>
      </c>
    </row>
    <row r="214" spans="1:37" ht="12.75">
      <c r="A214" s="137"/>
      <c r="B214" s="137" t="s">
        <v>3443</v>
      </c>
      <c r="C214" s="137"/>
      <c r="D214" s="137" t="s">
        <v>9</v>
      </c>
      <c r="E214" s="137"/>
      <c r="F214" s="137" t="s">
        <v>3857</v>
      </c>
      <c r="G214" s="137"/>
      <c r="H214" s="137" t="s">
        <v>3445</v>
      </c>
      <c r="I214" s="139" t="s">
        <v>551</v>
      </c>
      <c r="J214" s="137" t="s">
        <v>3863</v>
      </c>
      <c r="K214" s="137"/>
      <c r="L214" s="140">
        <v>44877</v>
      </c>
      <c r="M214" s="137"/>
      <c r="N214" s="239" t="str">
        <f>VLOOKUP(I214,Inventory!C:J,3,FALSE)</f>
        <v>https://fjong.com/admin/pages/edit-outfit/outfit.ca94d0d92f984252a95d86e2d1669a41</v>
      </c>
      <c r="O214" s="240" t="str">
        <f>VLOOKUP(I214,Inventory!C:J,5,FALSE)</f>
        <v>Juicy Couture</v>
      </c>
      <c r="P214" s="240" t="str">
        <f>VLOOKUP(I214,Inventory!C:J,4,FALSE)</f>
        <v>S Grey Terrytowel Trackpant</v>
      </c>
      <c r="Q214" s="137"/>
      <c r="R214" s="137"/>
      <c r="S214" s="139"/>
      <c r="T214" s="137"/>
      <c r="U214" s="137"/>
      <c r="V214" s="240" t="str">
        <f>VLOOKUP(I214,Inventory!C:R,6,FALSE)</f>
        <v>Villoid</v>
      </c>
      <c r="W214" s="240" t="str">
        <f>VLOOKUP(I214,Inventory!C:R,13,FALSE)</f>
        <v>2500</v>
      </c>
      <c r="X214" s="240">
        <f>VLOOKUP(I214,Inventory!C:R,14,FALSE)</f>
        <v>750</v>
      </c>
      <c r="Y214" s="137"/>
      <c r="Z214" s="137"/>
      <c r="AA214" s="137"/>
      <c r="AB214" s="240">
        <f t="shared" si="15"/>
        <v>750</v>
      </c>
      <c r="AC214" s="242">
        <f>VLOOKUP(V214,'Partner info'!A$2:K$502,6,FALSE)</f>
        <v>0.8</v>
      </c>
      <c r="AD214" s="240">
        <f t="shared" si="30"/>
        <v>600</v>
      </c>
      <c r="AE214" s="240">
        <f t="shared" si="17"/>
        <v>150</v>
      </c>
      <c r="AF214" s="240">
        <f t="shared" si="5"/>
        <v>11</v>
      </c>
      <c r="AG214" s="144">
        <v>2022</v>
      </c>
      <c r="AH214" s="145">
        <v>11</v>
      </c>
      <c r="AI214" s="146" t="e">
        <f t="array" aca="1" ref="AI214" ca="1">_xludf.IFS(AH214=1,"01",AH214=2,"02",AH214=3,"03",AH214=4,"04",AH214=5,"05",AH214=6,"06",AH214=7,"07",AH214=8,"08",AH214=9,"09",AH214=10,"10",AH214=11,"11",AH214=12,"12")</f>
        <v>#NAME?</v>
      </c>
      <c r="AJ214" s="147" t="e">
        <f t="shared" ca="1" si="3"/>
        <v>#NAME?</v>
      </c>
      <c r="AK214" s="148" t="str">
        <f t="shared" si="31"/>
        <v>YYYY-11</v>
      </c>
    </row>
    <row r="215" spans="1:37" ht="12.75">
      <c r="A215" s="137"/>
      <c r="B215" s="137" t="s">
        <v>3443</v>
      </c>
      <c r="C215" s="137"/>
      <c r="D215" s="137" t="s">
        <v>9</v>
      </c>
      <c r="E215" s="137"/>
      <c r="F215" s="137" t="s">
        <v>3857</v>
      </c>
      <c r="G215" s="137"/>
      <c r="H215" s="137" t="s">
        <v>3445</v>
      </c>
      <c r="I215" s="137">
        <v>89003800</v>
      </c>
      <c r="J215" s="137" t="s">
        <v>3863</v>
      </c>
      <c r="K215" s="137"/>
      <c r="L215" s="140">
        <v>44877</v>
      </c>
      <c r="M215" s="137"/>
      <c r="N215" s="239" t="str">
        <f>VLOOKUP(I215,Inventory!C:J,3,FALSE)</f>
        <v>https://fjong.com/admin/pages/edit-outfit/outfit.af44d8ab1eae40bd9be8117615d27329</v>
      </c>
      <c r="O215" s="240" t="str">
        <f>VLOOKUP(I215,Inventory!C:J,5,FALSE)</f>
        <v>C.L.E.A.N. by Christina Ledang</v>
      </c>
      <c r="P215" s="240" t="str">
        <f>VLOOKUP(I215,Inventory!C:J,4,FALSE)</f>
        <v>Pink Silk Ruffle Dress</v>
      </c>
      <c r="Q215" s="137"/>
      <c r="R215" s="137"/>
      <c r="S215" s="139"/>
      <c r="T215" s="137"/>
      <c r="U215" s="137"/>
      <c r="V215" s="240" t="str">
        <f>VLOOKUP(I215,Inventory!C:R,6,FALSE)</f>
        <v>C.L.E.A.N. by Christina Ledang</v>
      </c>
      <c r="W215" s="240">
        <f>VLOOKUP(I215,Inventory!C:R,13,FALSE)</f>
        <v>2500</v>
      </c>
      <c r="X215" s="240">
        <f>VLOOKUP(I215,Inventory!C:R,14,FALSE)</f>
        <v>1099</v>
      </c>
      <c r="Y215" s="137"/>
      <c r="Z215" s="137"/>
      <c r="AA215" s="137"/>
      <c r="AB215" s="240">
        <f t="shared" si="15"/>
        <v>1099</v>
      </c>
      <c r="AC215" s="242">
        <f>VLOOKUP(V215,'Partner info'!A$2:K$502,6,FALSE)</f>
        <v>0.5</v>
      </c>
      <c r="AD215" s="240">
        <f t="shared" si="30"/>
        <v>549.5</v>
      </c>
      <c r="AE215" s="240">
        <f t="shared" si="17"/>
        <v>549.5</v>
      </c>
      <c r="AF215" s="240">
        <f t="shared" si="5"/>
        <v>11</v>
      </c>
      <c r="AG215" s="144">
        <v>2022</v>
      </c>
      <c r="AH215" s="145">
        <v>11</v>
      </c>
      <c r="AI215" s="146" t="e">
        <f t="array" aca="1" ref="AI215" ca="1">_xludf.IFS(AH215=1,"01",AH215=2,"02",AH215=3,"03",AH215=4,"04",AH215=5,"05",AH215=6,"06",AH215=7,"07",AH215=8,"08",AH215=9,"09",AH215=10,"10",AH215=11,"11",AH215=12,"12")</f>
        <v>#NAME?</v>
      </c>
      <c r="AJ215" s="147" t="e">
        <f t="shared" ca="1" si="3"/>
        <v>#NAME?</v>
      </c>
      <c r="AK215" s="148" t="str">
        <f t="shared" si="31"/>
        <v>YYYY-11</v>
      </c>
    </row>
    <row r="216" spans="1:37" ht="12.75">
      <c r="A216" s="137"/>
      <c r="B216" s="137" t="s">
        <v>3443</v>
      </c>
      <c r="C216" s="137"/>
      <c r="D216" s="137" t="s">
        <v>9</v>
      </c>
      <c r="E216" s="137"/>
      <c r="F216" s="137" t="s">
        <v>3857</v>
      </c>
      <c r="G216" s="137"/>
      <c r="H216" s="137" t="s">
        <v>3445</v>
      </c>
      <c r="I216" s="137" t="s">
        <v>632</v>
      </c>
      <c r="J216" s="137" t="s">
        <v>3863</v>
      </c>
      <c r="K216" s="137"/>
      <c r="L216" s="140">
        <v>44877</v>
      </c>
      <c r="M216" s="137"/>
      <c r="N216" s="239" t="str">
        <f>VLOOKUP(I216,Inventory!C:J,3,FALSE)</f>
        <v>https://fjong.com/admin/pages/edit-outfit/outfit.8eae5a9b66a6b157</v>
      </c>
      <c r="O216" s="240" t="str">
        <f>VLOOKUP(I216,Inventory!C:J,5,FALSE)</f>
        <v>Reformation</v>
      </c>
      <c r="P216" s="240" t="str">
        <f>VLOOKUP(I216,Inventory!C:J,4,FALSE)</f>
        <v>S Lucinda Dress</v>
      </c>
      <c r="Q216" s="137"/>
      <c r="R216" s="137"/>
      <c r="S216" s="139"/>
      <c r="T216" s="137"/>
      <c r="U216" s="137"/>
      <c r="V216" s="240" t="str">
        <f>VLOOKUP(I216,Inventory!C:R,6,FALSE)</f>
        <v>FJONG</v>
      </c>
      <c r="W216" s="240">
        <f>VLOOKUP(I216,Inventory!C:R,13,FALSE)</f>
        <v>1700</v>
      </c>
      <c r="X216" s="240">
        <f>VLOOKUP(I216,Inventory!C:R,14,FALSE)</f>
        <v>449</v>
      </c>
      <c r="Y216" s="137"/>
      <c r="Z216" s="137"/>
      <c r="AA216" s="137"/>
      <c r="AB216" s="240">
        <f t="shared" si="15"/>
        <v>449</v>
      </c>
      <c r="AC216" s="242">
        <f>VLOOKUP(V216,'Partner info'!A$2:K$502,6,FALSE)</f>
        <v>0</v>
      </c>
      <c r="AD216" s="240">
        <f t="shared" si="30"/>
        <v>0</v>
      </c>
      <c r="AE216" s="240">
        <f t="shared" si="17"/>
        <v>449</v>
      </c>
      <c r="AF216" s="240">
        <f t="shared" si="5"/>
        <v>11</v>
      </c>
      <c r="AG216" s="144">
        <v>2022</v>
      </c>
      <c r="AH216" s="145">
        <v>11</v>
      </c>
      <c r="AI216" s="146" t="e">
        <f t="array" aca="1" ref="AI216" ca="1">_xludf.IFS(AH216=1,"01",AH216=2,"02",AH216=3,"03",AH216=4,"04",AH216=5,"05",AH216=6,"06",AH216=7,"07",AH216=8,"08",AH216=9,"09",AH216=10,"10",AH216=11,"11",AH216=12,"12")</f>
        <v>#NAME?</v>
      </c>
      <c r="AJ216" s="147" t="e">
        <f t="shared" ca="1" si="3"/>
        <v>#NAME?</v>
      </c>
      <c r="AK216" s="148" t="str">
        <f t="shared" si="31"/>
        <v>YYYY-11</v>
      </c>
    </row>
    <row r="217" spans="1:37" ht="12.75">
      <c r="B217" s="12" t="s">
        <v>3443</v>
      </c>
      <c r="D217" s="12" t="s">
        <v>9</v>
      </c>
      <c r="F217" s="12" t="s">
        <v>3857</v>
      </c>
      <c r="H217" s="12" t="s">
        <v>3445</v>
      </c>
      <c r="I217" s="12">
        <v>88200472</v>
      </c>
      <c r="J217" s="12" t="s">
        <v>3863</v>
      </c>
      <c r="L217" s="149">
        <v>44877</v>
      </c>
      <c r="N217" s="216" t="str">
        <f>VLOOKUP(I217,Inventory!C:J,3,FALSE)</f>
        <v>https://fjong.com/admin/pages/edit-outfit/outfit.579e13e7bf8e435aa37ac592caec1fba#edit_outfit_admin_notes</v>
      </c>
      <c r="O217" s="217" t="str">
        <f>VLOOKUP(I217,Inventory!C:J,5,FALSE)</f>
        <v>Urban Pioneers</v>
      </c>
      <c r="P217" s="217" t="str">
        <f>VLOOKUP(I217,Inventory!C:J,4,FALSE)</f>
        <v>White Jackie Blouse</v>
      </c>
      <c r="S217" s="9"/>
      <c r="V217" s="217" t="str">
        <f>VLOOKUP(I217,Inventory!C:R,6,FALSE)</f>
        <v>Urban Pioneers</v>
      </c>
      <c r="W217" s="217">
        <f>VLOOKUP(I217,Inventory!C:R,13,FALSE)</f>
        <v>15000</v>
      </c>
      <c r="X217" s="217">
        <f>VLOOKUP(I217,Inventory!C:R,14,FALSE)</f>
        <v>3000</v>
      </c>
      <c r="AB217" s="217">
        <f t="shared" si="15"/>
        <v>3000</v>
      </c>
      <c r="AC217" s="218">
        <f>VLOOKUP(V217,'Partner info'!A$2:K$502,6,FALSE)</f>
        <v>0.8</v>
      </c>
      <c r="AD217" s="217">
        <f t="shared" si="30"/>
        <v>2400</v>
      </c>
      <c r="AE217" s="217">
        <f t="shared" si="17"/>
        <v>600</v>
      </c>
      <c r="AF217" s="217">
        <f t="shared" si="5"/>
        <v>11</v>
      </c>
      <c r="AG217" s="273">
        <v>2022</v>
      </c>
      <c r="AH217" s="274">
        <v>11</v>
      </c>
      <c r="AI217" s="275" t="e">
        <f t="array" aca="1" ref="AI217" ca="1">_xludf.IFS(AH217=1,"01",AH217=2,"02",AH217=3,"03",AH217=4,"04",AH217=5,"05",AH217=6,"06",AH217=7,"07",AH217=8,"08",AH217=9,"09",AH217=10,"10",AH217=11,"11",AH217=12,"12")</f>
        <v>#NAME?</v>
      </c>
      <c r="AJ217" s="276" t="e">
        <f t="shared" ca="1" si="3"/>
        <v>#NAME?</v>
      </c>
      <c r="AK217" s="148" t="str">
        <f t="shared" si="31"/>
        <v>YYYY-11</v>
      </c>
    </row>
    <row r="218" spans="1:37" ht="12.75">
      <c r="A218" s="156"/>
      <c r="B218" s="156" t="s">
        <v>3443</v>
      </c>
      <c r="C218" s="156"/>
      <c r="D218" s="156" t="s">
        <v>9</v>
      </c>
      <c r="E218" s="156"/>
      <c r="F218" s="156" t="s">
        <v>3864</v>
      </c>
      <c r="G218" s="156"/>
      <c r="H218" s="156" t="s">
        <v>3445</v>
      </c>
      <c r="I218" s="156">
        <v>88100386</v>
      </c>
      <c r="J218" s="181" t="s">
        <v>3865</v>
      </c>
      <c r="K218" s="156"/>
      <c r="L218" s="159">
        <v>44908</v>
      </c>
      <c r="M218" s="156"/>
      <c r="N218" s="216" t="str">
        <f>VLOOKUP(I218,Inventory!C:J,3,FALSE)</f>
        <v>https://fjong.com/admin/pages/edit-outfit/outfit.50c5d21a8bb0414b9b8d7ae5d0f9754f</v>
      </c>
      <c r="O218" s="217" t="str">
        <f>VLOOKUP(I218,Inventory!C:J,5,FALSE)</f>
        <v>Faithfull The Brand</v>
      </c>
      <c r="P218" s="217" t="str">
        <f>VLOOKUP(I218,Inventory!C:J,4,FALSE)</f>
        <v>Frankie Zhoe Floral Jumpsuit</v>
      </c>
      <c r="Q218" s="156" t="s">
        <v>3453</v>
      </c>
      <c r="R218" s="156" t="s">
        <v>3866</v>
      </c>
      <c r="S218" s="158">
        <v>91548119</v>
      </c>
      <c r="T218" s="156"/>
      <c r="U218" s="156"/>
      <c r="V218" s="217" t="str">
        <f>VLOOKUP(I218,Inventory!C:R,6,FALSE)</f>
        <v>FJONG</v>
      </c>
      <c r="W218" s="217">
        <f>VLOOKUP(I218,Inventory!C:R,13,FALSE)</f>
        <v>1700</v>
      </c>
      <c r="X218" s="217">
        <f>VLOOKUP(I218,Inventory!C:R,14,FALSE)</f>
        <v>0</v>
      </c>
      <c r="Y218" s="172">
        <v>0.1</v>
      </c>
      <c r="Z218" s="156"/>
      <c r="AA218" s="156">
        <v>80</v>
      </c>
      <c r="AB218" s="217">
        <f t="shared" si="15"/>
        <v>80</v>
      </c>
      <c r="AC218" s="218">
        <f>VLOOKUP(V218,'Partner info'!A$2:K$502,6,FALSE)</f>
        <v>0</v>
      </c>
      <c r="AD218" s="217">
        <f t="shared" si="30"/>
        <v>0</v>
      </c>
      <c r="AE218" s="217">
        <f t="shared" si="17"/>
        <v>80</v>
      </c>
      <c r="AF218" s="217">
        <f t="shared" si="5"/>
        <v>12</v>
      </c>
      <c r="AG218" s="277">
        <v>2022</v>
      </c>
      <c r="AH218" s="278">
        <v>12</v>
      </c>
      <c r="AI218" s="279" t="e">
        <f t="array" aca="1" ref="AI218" ca="1">_xludf.IFS(AH218=1,"01",AH218=2,"02",AH218=3,"03",AH218=4,"04",AH218=5,"05",AH218=6,"06",AH218=7,"07",AH218=8,"08",AH218=9,"09",AH218=10,"10",AH218=11,"11",AH218=12,"12")</f>
        <v>#NAME?</v>
      </c>
      <c r="AJ218" s="280" t="e">
        <f t="shared" ca="1" si="3"/>
        <v>#NAME?</v>
      </c>
      <c r="AK218" s="148" t="str">
        <f t="shared" si="31"/>
        <v>YYYY-12</v>
      </c>
    </row>
    <row r="219" spans="1:37" ht="12.75">
      <c r="B219" s="12" t="s">
        <v>3443</v>
      </c>
      <c r="D219" s="12" t="s">
        <v>9</v>
      </c>
      <c r="F219" s="12" t="s">
        <v>3864</v>
      </c>
      <c r="H219" s="12" t="s">
        <v>3445</v>
      </c>
      <c r="I219" s="12">
        <v>88100346</v>
      </c>
      <c r="L219" s="149">
        <v>44908</v>
      </c>
      <c r="N219" s="247" t="str">
        <f>VLOOKUP(I219,Inventory!C:J,3,FALSE)</f>
        <v>https://fjong.com/admin/pages/edit-outfit/outfit.0d1682558d8e43fa830ad2846c3e9f46</v>
      </c>
      <c r="O219" s="224" t="str">
        <f>VLOOKUP(I219,Inventory!C:J,5,FALSE)</f>
        <v>Second Female</v>
      </c>
      <c r="P219" s="224" t="str">
        <f>VLOOKUP(I219,Inventory!C:J,4,FALSE)</f>
        <v>XS Golden Glow Bianca Shirt</v>
      </c>
      <c r="Q219" s="12" t="s">
        <v>3477</v>
      </c>
      <c r="R219" s="12" t="s">
        <v>3866</v>
      </c>
      <c r="S219" s="9">
        <v>91548119</v>
      </c>
      <c r="V219" s="224" t="str">
        <f>VLOOKUP(I219,Inventory!C:R,6,FALSE)</f>
        <v>Villoid</v>
      </c>
      <c r="W219" s="224">
        <f>VLOOKUP(I219,Inventory!C:R,13,FALSE)</f>
        <v>1000</v>
      </c>
      <c r="X219" s="224">
        <f>VLOOKUP(I219,Inventory!C:R,14,FALSE)</f>
        <v>200</v>
      </c>
      <c r="AB219" s="224">
        <f t="shared" si="15"/>
        <v>200</v>
      </c>
      <c r="AC219" s="225">
        <f>VLOOKUP(V219,'Partner info'!A$2:K$502,6,FALSE)</f>
        <v>0.8</v>
      </c>
      <c r="AD219" s="224">
        <f t="shared" si="30"/>
        <v>160</v>
      </c>
      <c r="AE219" s="224">
        <f t="shared" si="17"/>
        <v>40</v>
      </c>
      <c r="AF219" s="224">
        <f t="shared" si="5"/>
        <v>12</v>
      </c>
      <c r="AG219" s="281">
        <v>2022</v>
      </c>
      <c r="AH219" s="282">
        <v>12</v>
      </c>
      <c r="AI219" s="283" t="e">
        <f t="array" aca="1" ref="AI219" ca="1">_xludf.IFS(AH219=1,"01",AH219=2,"02",AH219=3,"03",AH219=4,"04",AH219=5,"05",AH219=6,"06",AH219=7,"07",AH219=8,"08",AH219=9,"09",AH219=10,"10",AH219=11,"11",AH219=12,"12")</f>
        <v>#NAME?</v>
      </c>
      <c r="AJ219" s="148" t="e">
        <f t="shared" ca="1" si="3"/>
        <v>#NAME?</v>
      </c>
      <c r="AK219" s="148" t="str">
        <f t="shared" si="31"/>
        <v>YYYY-12</v>
      </c>
    </row>
    <row r="220" spans="1:37" ht="12.75">
      <c r="A220" s="156"/>
      <c r="B220" s="156" t="s">
        <v>3443</v>
      </c>
      <c r="C220" s="156"/>
      <c r="D220" s="156" t="s">
        <v>9</v>
      </c>
      <c r="E220" s="156"/>
      <c r="F220" s="156" t="s">
        <v>3867</v>
      </c>
      <c r="G220" s="156"/>
      <c r="H220" s="156" t="s">
        <v>3445</v>
      </c>
      <c r="I220" s="156">
        <v>88200337</v>
      </c>
      <c r="J220" s="181" t="s">
        <v>3868</v>
      </c>
      <c r="K220" s="156"/>
      <c r="L220" s="159">
        <v>44908</v>
      </c>
      <c r="M220" s="156"/>
      <c r="N220" s="216" t="str">
        <f>VLOOKUP(I220,Inventory!C:J,3,FALSE)</f>
        <v>https://fjong.com/outfits/outfit.0113e4422a3f408f8fc9a94d2861474f</v>
      </c>
      <c r="O220" s="217" t="str">
        <f>VLOOKUP(I220,Inventory!C:J,5,FALSE)</f>
        <v>Holzweiler</v>
      </c>
      <c r="P220" s="217" t="str">
        <f>VLOOKUP(I220,Inventory!C:J,4,FALSE)</f>
        <v>Sand Poddle99 Blazer</v>
      </c>
      <c r="Q220" s="156" t="s">
        <v>3449</v>
      </c>
      <c r="R220" s="156" t="s">
        <v>3869</v>
      </c>
      <c r="S220" s="158">
        <v>40230773</v>
      </c>
      <c r="T220" s="156"/>
      <c r="U220" s="156"/>
      <c r="V220" s="217" t="str">
        <f>VLOOKUP(I220,Inventory!C:R,6,FALSE)</f>
        <v>Holzweiler</v>
      </c>
      <c r="W220" s="217">
        <f>VLOOKUP(I220,Inventory!C:R,13,FALSE)</f>
        <v>2400</v>
      </c>
      <c r="X220" s="217">
        <f>VLOOKUP(I220,Inventory!C:R,14,FALSE)</f>
        <v>300</v>
      </c>
      <c r="Y220" s="156"/>
      <c r="Z220" s="156"/>
      <c r="AA220" s="156">
        <v>80</v>
      </c>
      <c r="AB220" s="217">
        <f t="shared" si="15"/>
        <v>380</v>
      </c>
      <c r="AC220" s="218">
        <f>VLOOKUP(V220,'Partner info'!A$2:K$502,6,FALSE)</f>
        <v>0.8</v>
      </c>
      <c r="AD220" s="217">
        <f t="shared" si="30"/>
        <v>304</v>
      </c>
      <c r="AE220" s="217">
        <f t="shared" si="17"/>
        <v>76</v>
      </c>
      <c r="AF220" s="217">
        <f t="shared" si="5"/>
        <v>12</v>
      </c>
      <c r="AG220" s="277">
        <v>2022</v>
      </c>
      <c r="AH220" s="278">
        <v>12</v>
      </c>
      <c r="AI220" s="279" t="e">
        <f t="array" aca="1" ref="AI220" ca="1">_xludf.IFS(AH220=1,"01",AH220=2,"02",AH220=3,"03",AH220=4,"04",AH220=5,"05",AH220=6,"06",AH220=7,"07",AH220=8,"08",AH220=9,"09",AH220=10,"10",AH220=11,"11",AH220=12,"12")</f>
        <v>#NAME?</v>
      </c>
      <c r="AJ220" s="280" t="e">
        <f t="shared" ca="1" si="3"/>
        <v>#NAME?</v>
      </c>
      <c r="AK220" s="148" t="str">
        <f t="shared" si="31"/>
        <v>YYYY-12</v>
      </c>
    </row>
    <row r="221" spans="1:37" ht="12.75">
      <c r="A221" s="173"/>
      <c r="B221" s="173" t="s">
        <v>3443</v>
      </c>
      <c r="C221" s="173"/>
      <c r="D221" s="173" t="s">
        <v>9</v>
      </c>
      <c r="E221" s="173"/>
      <c r="F221" s="173" t="s">
        <v>3870</v>
      </c>
      <c r="G221" s="173"/>
      <c r="H221" s="173" t="s">
        <v>3445</v>
      </c>
      <c r="I221" s="173">
        <v>88101032</v>
      </c>
      <c r="J221" s="202" t="s">
        <v>3871</v>
      </c>
      <c r="K221" s="173"/>
      <c r="L221" s="176">
        <v>44915</v>
      </c>
      <c r="M221" s="173"/>
      <c r="N221" s="239" t="str">
        <f>VLOOKUP(I221,Inventory!C:J,3,FALSE)</f>
        <v>https://fjong.com/admin/pages/edit-outfit/outfit.9fbf3cdd79af487e91fe93261ebe67a8</v>
      </c>
      <c r="O221" s="240" t="str">
        <f>VLOOKUP(I221,Inventory!C:J,5,FALSE)</f>
        <v>By Malene Birger</v>
      </c>
      <c r="P221" s="240" t="str">
        <f>VLOOKUP(I221,Inventory!C:J,4,FALSE)</f>
        <v>XL Silk Blouse Black</v>
      </c>
      <c r="Q221" s="173" t="s">
        <v>3457</v>
      </c>
      <c r="R221" s="173" t="s">
        <v>3872</v>
      </c>
      <c r="S221" s="175">
        <v>93432979</v>
      </c>
      <c r="T221" s="173"/>
      <c r="U221" s="173"/>
      <c r="V221" s="240" t="str">
        <f>VLOOKUP(I221,Inventory!C:R,6,FALSE)</f>
        <v>Høyer</v>
      </c>
      <c r="W221" s="240">
        <f>VLOOKUP(I221,Inventory!C:R,13,FALSE)</f>
        <v>3100</v>
      </c>
      <c r="X221" s="240">
        <f>VLOOKUP(I221,Inventory!C:R,14,FALSE)</f>
        <v>1240</v>
      </c>
      <c r="Y221" s="173"/>
      <c r="Z221" s="173"/>
      <c r="AA221" s="173">
        <v>80</v>
      </c>
      <c r="AB221" s="240">
        <f t="shared" si="15"/>
        <v>1320</v>
      </c>
      <c r="AC221" s="242">
        <f>VLOOKUP(V221,'Partner info'!A$2:K$502,6,FALSE)</f>
        <v>0.8</v>
      </c>
      <c r="AD221" s="240">
        <f t="shared" si="30"/>
        <v>1056</v>
      </c>
      <c r="AE221" s="240">
        <f t="shared" si="17"/>
        <v>264</v>
      </c>
      <c r="AF221" s="240">
        <f t="shared" si="5"/>
        <v>12</v>
      </c>
      <c r="AG221" s="284">
        <v>2022</v>
      </c>
      <c r="AH221" s="285">
        <v>12</v>
      </c>
      <c r="AI221" s="286" t="e">
        <f t="array" aca="1" ref="AI221" ca="1">_xludf.IFS(AH221=1,"01",AH221=2,"02",AH221=3,"03",AH221=4,"04",AH221=5,"05",AH221=6,"06",AH221=7,"07",AH221=8,"08",AH221=9,"09",AH221=10,"10",AH221=11,"11",AH221=12,"12")</f>
        <v>#NAME?</v>
      </c>
      <c r="AJ221" s="287" t="e">
        <f t="shared" ca="1" si="3"/>
        <v>#NAME?</v>
      </c>
      <c r="AK221" s="148" t="str">
        <f t="shared" si="31"/>
        <v>YYYY-12</v>
      </c>
    </row>
    <row r="222" spans="1:37" ht="12.75">
      <c r="B222" s="12" t="s">
        <v>3443</v>
      </c>
      <c r="D222" s="12" t="s">
        <v>9</v>
      </c>
      <c r="F222" s="12" t="s">
        <v>3873</v>
      </c>
      <c r="H222" s="12" t="s">
        <v>3445</v>
      </c>
      <c r="I222" s="12">
        <v>88200373</v>
      </c>
      <c r="J222" s="208" t="s">
        <v>3874</v>
      </c>
      <c r="L222" s="149">
        <v>44928</v>
      </c>
      <c r="N222" s="247" t="str">
        <f>VLOOKUP(I222,Inventory!C:J,3,FALSE)</f>
        <v>https://fjong.com/admin/pages/edit-outfit/outfit.111aa3d2b67a4bfd8be45b0039bb5ed1</v>
      </c>
      <c r="O222" s="224" t="str">
        <f>VLOOKUP(I222,Inventory!C:J,5,FALSE)</f>
        <v>Holzweiler</v>
      </c>
      <c r="P222" s="224" t="str">
        <f>VLOOKUP(I222,Inventory!C:J,4,FALSE)</f>
        <v>M Oda Jeans</v>
      </c>
      <c r="Q222" s="12" t="s">
        <v>3453</v>
      </c>
      <c r="R222" s="12" t="s">
        <v>3875</v>
      </c>
      <c r="S222" s="9">
        <v>45884086</v>
      </c>
      <c r="V222" s="224" t="str">
        <f>VLOOKUP(I222,Inventory!C:R,6,FALSE)</f>
        <v>Holzweiler</v>
      </c>
      <c r="W222" s="224">
        <f>VLOOKUP(I222,Inventory!C:R,13,FALSE)</f>
        <v>2900</v>
      </c>
      <c r="X222" s="224">
        <f>VLOOKUP(I222,Inventory!C:R,14,FALSE)</f>
        <v>400</v>
      </c>
      <c r="AA222" s="12">
        <v>80</v>
      </c>
      <c r="AB222" s="224">
        <f t="shared" si="15"/>
        <v>480</v>
      </c>
      <c r="AC222" s="225">
        <f>VLOOKUP(V222,'Partner info'!A$2:K$502,6,FALSE)</f>
        <v>0.8</v>
      </c>
      <c r="AD222" s="224">
        <f t="shared" si="30"/>
        <v>384</v>
      </c>
      <c r="AE222" s="224">
        <f t="shared" si="17"/>
        <v>96</v>
      </c>
      <c r="AF222" s="224">
        <f t="shared" si="5"/>
        <v>1</v>
      </c>
      <c r="AG222" s="281">
        <v>2023</v>
      </c>
      <c r="AH222" s="282">
        <v>1</v>
      </c>
      <c r="AI222" s="283" t="e">
        <f t="array" aca="1" ref="AI222" ca="1">_xludf.IFS(AH222=1,"01",AH222=2,"02",AH222=3,"03",AH222=4,"04",AH222=5,"05",AH222=6,"06",AH222=7,"07",AH222=8,"08",AH222=9,"09",AH222=10,"10",AH222=11,"11",AH222=12,"12")</f>
        <v>#NAME?</v>
      </c>
      <c r="AJ222" s="148" t="e">
        <f t="shared" ca="1" si="3"/>
        <v>#NAME?</v>
      </c>
      <c r="AK222" s="148" t="str">
        <f t="shared" si="31"/>
        <v>YYYY-01</v>
      </c>
    </row>
    <row r="223" spans="1:37" ht="12.75">
      <c r="B223" s="12" t="s">
        <v>3443</v>
      </c>
      <c r="D223" s="12" t="s">
        <v>9</v>
      </c>
      <c r="F223" s="12" t="s">
        <v>3873</v>
      </c>
      <c r="H223" s="12" t="s">
        <v>3445</v>
      </c>
      <c r="I223" s="12">
        <v>88000795</v>
      </c>
      <c r="L223" s="149">
        <v>44928</v>
      </c>
      <c r="N223" s="247" t="str">
        <f>VLOOKUP(I223,Inventory!C:J,3,FALSE)</f>
        <v>https://fjong.com/admin/pages/edit-outfit/outfit.9e8dd974e09f44ef886fce0d3557d652#outfit_summary</v>
      </c>
      <c r="O223" s="224" t="str">
        <f>VLOOKUP(I223,Inventory!C:J,5,FALSE)</f>
        <v>by Malene Birger</v>
      </c>
      <c r="P223" s="224" t="str">
        <f>VLOOKUP(I223,Inventory!C:J,4,FALSE)</f>
        <v>Bellix Night Blue Blouse</v>
      </c>
      <c r="Q223" s="12" t="s">
        <v>3453</v>
      </c>
      <c r="S223" s="9"/>
      <c r="V223" s="224" t="str">
        <f>VLOOKUP(I223,Inventory!C:R,6,FALSE)</f>
        <v>FJONG</v>
      </c>
      <c r="W223" s="224">
        <f>VLOOKUP(I223,Inventory!C:R,13,FALSE)</f>
        <v>900</v>
      </c>
      <c r="X223" s="224">
        <f>VLOOKUP(I223,Inventory!C:R,14,FALSE)</f>
        <v>200</v>
      </c>
      <c r="AB223" s="224">
        <f t="shared" si="15"/>
        <v>200</v>
      </c>
      <c r="AC223" s="225">
        <f>VLOOKUP(V223,'Partner info'!A$2:K$502,6,FALSE)</f>
        <v>0</v>
      </c>
      <c r="AD223" s="224">
        <f t="shared" si="30"/>
        <v>0</v>
      </c>
      <c r="AE223" s="224">
        <f t="shared" si="17"/>
        <v>200</v>
      </c>
      <c r="AF223" s="224">
        <f t="shared" si="5"/>
        <v>1</v>
      </c>
      <c r="AG223" s="281">
        <v>2023</v>
      </c>
      <c r="AH223" s="282">
        <v>1</v>
      </c>
      <c r="AI223" s="283" t="e">
        <f t="array" aca="1" ref="AI223" ca="1">_xludf.IFS(AH223=1,"01",AH223=2,"02",AH223=3,"03",AH223=4,"04",AH223=5,"05",AH223=6,"06",AH223=7,"07",AH223=8,"08",AH223=9,"09",AH223=10,"10",AH223=11,"11",AH223=12,"12")</f>
        <v>#NAME?</v>
      </c>
      <c r="AJ223" s="148" t="e">
        <f t="shared" ca="1" si="3"/>
        <v>#NAME?</v>
      </c>
      <c r="AK223" s="148" t="str">
        <f t="shared" si="31"/>
        <v>YYYY-01</v>
      </c>
    </row>
    <row r="224" spans="1:37" ht="12.75">
      <c r="A224" s="156"/>
      <c r="B224" s="156" t="s">
        <v>3443</v>
      </c>
      <c r="C224" s="156"/>
      <c r="D224" s="156" t="s">
        <v>9</v>
      </c>
      <c r="E224" s="156"/>
      <c r="F224" s="156" t="s">
        <v>3876</v>
      </c>
      <c r="G224" s="156"/>
      <c r="H224" s="156" t="s">
        <v>3445</v>
      </c>
      <c r="I224" s="156">
        <v>89001663</v>
      </c>
      <c r="J224" s="181" t="s">
        <v>3877</v>
      </c>
      <c r="K224" s="156"/>
      <c r="L224" s="159">
        <v>44927</v>
      </c>
      <c r="M224" s="156"/>
      <c r="N224" s="216" t="str">
        <f>VLOOKUP(I224,Inventory!C:J,3,FALSE)</f>
        <v>https://fjong.com/admin/pages/edit-outfit/outfit.269a9d54e3b549339e04ce417061a152#outfit_summary</v>
      </c>
      <c r="O224" s="217" t="str">
        <f>VLOOKUP(I224,Inventory!C:J,5,FALSE)</f>
        <v>Kupong knit.wear</v>
      </c>
      <c r="P224" s="217" t="str">
        <f>VLOOKUP(I224,Inventory!C:J,4,FALSE)</f>
        <v>Coal Issey Pant</v>
      </c>
      <c r="Q224" s="156" t="s">
        <v>3468</v>
      </c>
      <c r="R224" s="156" t="s">
        <v>3819</v>
      </c>
      <c r="S224" s="158">
        <v>93486295</v>
      </c>
      <c r="T224" s="156"/>
      <c r="U224" s="156"/>
      <c r="V224" s="217" t="str">
        <f>VLOOKUP(I224,Inventory!C:R,6,FALSE)</f>
        <v>Kupong knit.wear</v>
      </c>
      <c r="W224" s="217">
        <f>VLOOKUP(I224,Inventory!C:R,13,FALSE)</f>
        <v>1700</v>
      </c>
      <c r="X224" s="217">
        <f>VLOOKUP(I224,Inventory!C:R,14,FALSE)</f>
        <v>500</v>
      </c>
      <c r="Y224" s="156"/>
      <c r="Z224" s="156"/>
      <c r="AA224" s="156">
        <v>80</v>
      </c>
      <c r="AB224" s="217">
        <f t="shared" si="15"/>
        <v>580</v>
      </c>
      <c r="AC224" s="218">
        <f>VLOOKUP(V224,'Partner info'!A$2:K$502,6,FALSE)</f>
        <v>0.8</v>
      </c>
      <c r="AD224" s="217">
        <f t="shared" si="30"/>
        <v>464</v>
      </c>
      <c r="AE224" s="217">
        <f t="shared" si="17"/>
        <v>116</v>
      </c>
      <c r="AF224" s="217">
        <f t="shared" si="5"/>
        <v>1</v>
      </c>
      <c r="AG224" s="277">
        <v>2023</v>
      </c>
      <c r="AH224" s="278">
        <v>1</v>
      </c>
      <c r="AI224" s="279" t="e">
        <f t="array" aca="1" ref="AI224" ca="1">_xludf.IFS(AH224=1,"01",AH224=2,"02",AH224=3,"03",AH224=4,"04",AH224=5,"05",AH224=6,"06",AH224=7,"07",AH224=8,"08",AH224=9,"09",AH224=10,"10",AH224=11,"11",AH224=12,"12")</f>
        <v>#NAME?</v>
      </c>
      <c r="AJ224" s="280" t="e">
        <f t="shared" ca="1" si="3"/>
        <v>#NAME?</v>
      </c>
      <c r="AK224" s="148" t="str">
        <f t="shared" si="31"/>
        <v>YYYY-01</v>
      </c>
    </row>
    <row r="225" spans="1:37" ht="12.75">
      <c r="B225" s="12" t="s">
        <v>3443</v>
      </c>
      <c r="D225" s="12" t="s">
        <v>9</v>
      </c>
      <c r="F225" s="12" t="s">
        <v>3876</v>
      </c>
      <c r="H225" s="12" t="s">
        <v>3445</v>
      </c>
      <c r="I225" s="9" t="s">
        <v>2161</v>
      </c>
      <c r="L225" s="149">
        <v>44927</v>
      </c>
      <c r="N225" s="224" t="str">
        <f>VLOOKUP(I225,Inventory!C:J,3,FALSE)</f>
        <v>-</v>
      </c>
      <c r="O225" s="224" t="str">
        <f>VLOOKUP(I225,Inventory!C:J,5,FALSE)</f>
        <v>Kupong knit.wear</v>
      </c>
      <c r="P225" s="224" t="str">
        <f>VLOOKUP(I225,Inventory!C:J,4,FALSE)</f>
        <v>M Issey Skirt</v>
      </c>
      <c r="Q225" s="12" t="s">
        <v>3468</v>
      </c>
      <c r="S225" s="9"/>
      <c r="V225" s="224" t="str">
        <f>VLOOKUP(I225,Inventory!C:R,6,FALSE)</f>
        <v>Kupong knit.wear</v>
      </c>
      <c r="W225" s="224">
        <f>VLOOKUP(I225,Inventory!C:R,13,FALSE)</f>
        <v>3800</v>
      </c>
      <c r="X225" s="288">
        <f>VLOOKUP(I225,Inventory!C:R,14,FALSE)</f>
        <v>200</v>
      </c>
      <c r="AB225" s="224">
        <f t="shared" si="15"/>
        <v>200</v>
      </c>
      <c r="AC225" s="225">
        <f>VLOOKUP(V225,'Partner info'!A$2:K$502,6,FALSE)</f>
        <v>0.8</v>
      </c>
      <c r="AD225" s="224">
        <f t="shared" si="30"/>
        <v>160</v>
      </c>
      <c r="AE225" s="224">
        <f t="shared" si="17"/>
        <v>40</v>
      </c>
      <c r="AF225" s="224">
        <f t="shared" si="5"/>
        <v>1</v>
      </c>
      <c r="AG225" s="281">
        <v>2023</v>
      </c>
      <c r="AH225" s="282">
        <v>1</v>
      </c>
      <c r="AI225" s="283" t="e">
        <f t="array" aca="1" ref="AI225" ca="1">_xludf.IFS(AH225=1,"01",AH225=2,"02",AH225=3,"03",AH225=4,"04",AH225=5,"05",AH225=6,"06",AH225=7,"07",AH225=8,"08",AH225=9,"09",AH225=10,"10",AH225=11,"11",AH225=12,"12")</f>
        <v>#NAME?</v>
      </c>
      <c r="AJ225" s="148" t="e">
        <f t="shared" ca="1" si="3"/>
        <v>#NAME?</v>
      </c>
      <c r="AK225" s="148" t="str">
        <f t="shared" si="31"/>
        <v>YYYY-01</v>
      </c>
    </row>
    <row r="226" spans="1:37" ht="12.75">
      <c r="A226" s="137"/>
      <c r="B226" s="137" t="s">
        <v>3443</v>
      </c>
      <c r="C226" s="137"/>
      <c r="D226" s="137" t="s">
        <v>9</v>
      </c>
      <c r="E226" s="137"/>
      <c r="F226" s="137" t="s">
        <v>3876</v>
      </c>
      <c r="G226" s="137"/>
      <c r="H226" s="137" t="s">
        <v>3445</v>
      </c>
      <c r="I226" s="137">
        <v>88000986</v>
      </c>
      <c r="J226" s="137"/>
      <c r="K226" s="137"/>
      <c r="L226" s="140">
        <v>44927</v>
      </c>
      <c r="M226" s="137"/>
      <c r="N226" s="222" t="str">
        <f>VLOOKUP(I226,Inventory!C:J,3,FALSE)</f>
        <v>https://fjong.com/admin/pages/edit-outfit/outfit.bdeec1ffb345de6c</v>
      </c>
      <c r="O226" s="223" t="str">
        <f>VLOOKUP(I226,Inventory!C:J,5,FALSE)</f>
        <v>Ganni</v>
      </c>
      <c r="P226" s="223" t="str">
        <f>VLOOKUP(I226,Inventory!C:J,4,FALSE)</f>
        <v>M Hayden Velvet Maxi Dress</v>
      </c>
      <c r="Q226" s="137" t="s">
        <v>3468</v>
      </c>
      <c r="R226" s="137"/>
      <c r="S226" s="139"/>
      <c r="T226" s="137"/>
      <c r="U226" s="137"/>
      <c r="V226" s="223" t="str">
        <f>VLOOKUP(I226,Inventory!C:R,6,FALSE)</f>
        <v>FJONG</v>
      </c>
      <c r="W226" s="223">
        <f>VLOOKUP(I226,Inventory!C:R,13,FALSE)</f>
        <v>2000</v>
      </c>
      <c r="X226" s="223">
        <f>VLOOKUP(I226,Inventory!C:R,14,FALSE)</f>
        <v>449</v>
      </c>
      <c r="Y226" s="137"/>
      <c r="Z226" s="137"/>
      <c r="AA226" s="137"/>
      <c r="AB226" s="223">
        <f t="shared" si="15"/>
        <v>449</v>
      </c>
      <c r="AC226" s="230">
        <f>VLOOKUP(V226,'Partner info'!A$2:K$502,6,FALSE)</f>
        <v>0</v>
      </c>
      <c r="AD226" s="223">
        <f t="shared" si="30"/>
        <v>0</v>
      </c>
      <c r="AE226" s="223">
        <f t="shared" si="17"/>
        <v>449</v>
      </c>
      <c r="AF226" s="223">
        <f t="shared" si="5"/>
        <v>1</v>
      </c>
      <c r="AG226" s="289">
        <v>2023</v>
      </c>
      <c r="AH226" s="290">
        <v>1</v>
      </c>
      <c r="AI226" s="291" t="e">
        <f t="array" aca="1" ref="AI226" ca="1">_xludf.IFS(AH226=1,"01",AH226=2,"02",AH226=3,"03",AH226=4,"04",AH226=5,"05",AH226=6,"06",AH226=7,"07",AH226=8,"08",AH226=9,"09",AH226=10,"10",AH226=11,"11",AH226=12,"12")</f>
        <v>#NAME?</v>
      </c>
      <c r="AJ226" s="292" t="e">
        <f t="shared" ca="1" si="3"/>
        <v>#NAME?</v>
      </c>
      <c r="AK226" s="148" t="str">
        <f t="shared" si="31"/>
        <v>YYYY-01</v>
      </c>
    </row>
    <row r="227" spans="1:37" ht="12.75">
      <c r="A227" s="293"/>
      <c r="B227" s="294" t="s">
        <v>3443</v>
      </c>
      <c r="C227" s="295"/>
      <c r="D227" s="294" t="s">
        <v>9</v>
      </c>
      <c r="E227" s="295"/>
      <c r="F227" s="296" t="s">
        <v>3878</v>
      </c>
      <c r="G227" s="295"/>
      <c r="H227" s="295" t="s">
        <v>3445</v>
      </c>
      <c r="I227" s="295">
        <v>10689426</v>
      </c>
      <c r="J227" s="297" t="s">
        <v>3879</v>
      </c>
      <c r="K227" s="295"/>
      <c r="L227" s="298">
        <v>44935</v>
      </c>
      <c r="M227" s="295"/>
      <c r="N227" s="299" t="str">
        <f>VLOOKUP(I227,Inventory!C:J,3,FALSE)</f>
        <v>https://fjong.com/admin/pages/edit-outfit/outfit.adeaa758e4b292c5#edit_outfit_admin_notes</v>
      </c>
      <c r="O227" s="300" t="str">
        <f>VLOOKUP(I227,Inventory!C:J,5,FALSE)</f>
        <v>Réalisation Par</v>
      </c>
      <c r="P227" s="300" t="str">
        <f>VLOOKUP(I227,Inventory!C:J,4,FALSE)</f>
        <v>The Violette Summer Loving Blue Dress</v>
      </c>
      <c r="Q227" s="295" t="s">
        <v>3468</v>
      </c>
      <c r="R227" s="296" t="s">
        <v>3880</v>
      </c>
      <c r="S227" s="301" t="s">
        <v>3881</v>
      </c>
      <c r="T227" s="295"/>
      <c r="U227" s="295"/>
      <c r="V227" s="300" t="str">
        <f>VLOOKUP(I227,Inventory!C:R,6,FALSE)</f>
        <v>FJONG</v>
      </c>
      <c r="W227" s="300">
        <f>VLOOKUP(I227,Inventory!C:R,12,FALSE)</f>
        <v>0</v>
      </c>
      <c r="X227" s="300">
        <f>VLOOKUP(I227,Inventory!C:R,13,FALSE)</f>
        <v>600</v>
      </c>
      <c r="Y227" s="295"/>
      <c r="Z227" s="295"/>
      <c r="AA227" s="295">
        <v>80</v>
      </c>
      <c r="AB227" s="300">
        <f t="shared" si="15"/>
        <v>680</v>
      </c>
      <c r="AC227" s="302" t="e">
        <f>VLOOKUP(V227,'Partner info'!$B$2:$C$500,2,FALSE)</f>
        <v>#N/A</v>
      </c>
      <c r="AD227" s="300" t="e">
        <f>X227*AC227</f>
        <v>#N/A</v>
      </c>
      <c r="AE227" s="300" t="e">
        <f t="shared" si="17"/>
        <v>#N/A</v>
      </c>
      <c r="AF227" s="300">
        <f t="shared" si="5"/>
        <v>1</v>
      </c>
      <c r="AG227" s="303">
        <v>2023</v>
      </c>
      <c r="AH227" s="303">
        <v>1</v>
      </c>
      <c r="AI227" s="304" t="e">
        <f t="array" aca="1" ref="AI227" ca="1">_xludf.IFS(AH227=1,"01",AH227=2,"02",AH227=3,"03",AH227=4,"04",AH227=5,"05",AH227=6,"06",AH227=7,"07",AH227=8,"08",AH227=9,"09",AH227=10,"10",AH227=11,"11",AH227=12,"12")</f>
        <v>#NAME?</v>
      </c>
      <c r="AJ227" s="305" t="e">
        <f t="shared" ca="1" si="3"/>
        <v>#NAME?</v>
      </c>
      <c r="AK227" s="306"/>
    </row>
    <row r="228" spans="1:37" ht="12.75">
      <c r="A228" s="156"/>
      <c r="B228" s="156" t="s">
        <v>3443</v>
      </c>
      <c r="C228" s="156"/>
      <c r="D228" s="156" t="s">
        <v>9</v>
      </c>
      <c r="E228" s="156"/>
      <c r="F228" s="156" t="s">
        <v>3672</v>
      </c>
      <c r="G228" s="156"/>
      <c r="H228" s="156" t="s">
        <v>3445</v>
      </c>
      <c r="I228" s="156">
        <v>88200373</v>
      </c>
      <c r="J228" s="181" t="s">
        <v>3882</v>
      </c>
      <c r="K228" s="156"/>
      <c r="L228" s="159">
        <v>44937</v>
      </c>
      <c r="M228" s="156"/>
      <c r="N228" s="216" t="str">
        <f>VLOOKUP(I228,Inventory!C:J,3,FALSE)</f>
        <v>https://fjong.com/admin/pages/edit-outfit/outfit.111aa3d2b67a4bfd8be45b0039bb5ed1</v>
      </c>
      <c r="O228" s="217" t="str">
        <f>VLOOKUP(I228,Inventory!C:J,5,FALSE)</f>
        <v>Holzweiler</v>
      </c>
      <c r="P228" s="217" t="str">
        <f>VLOOKUP(I228,Inventory!C:J,4,FALSE)</f>
        <v>M Oda Jeans</v>
      </c>
      <c r="Q228" s="156" t="s">
        <v>3468</v>
      </c>
      <c r="R228" s="156" t="s">
        <v>3674</v>
      </c>
      <c r="S228" s="158">
        <v>47832578</v>
      </c>
      <c r="T228" s="156"/>
      <c r="U228" s="156"/>
      <c r="V228" s="217" t="str">
        <f>VLOOKUP(I228,Inventory!C:R,6,FALSE)</f>
        <v>Holzweiler</v>
      </c>
      <c r="W228" s="217">
        <f>VLOOKUP(I228,Inventory!C:R,13,FALSE)</f>
        <v>2900</v>
      </c>
      <c r="X228" s="217">
        <f>VLOOKUP(I228,Inventory!C:R,14,FALSE)</f>
        <v>400</v>
      </c>
      <c r="Y228" s="156"/>
      <c r="Z228" s="156"/>
      <c r="AA228" s="156">
        <v>80</v>
      </c>
      <c r="AB228" s="217">
        <f t="shared" si="15"/>
        <v>480</v>
      </c>
      <c r="AC228" s="218">
        <f>VLOOKUP(V228,'Partner info'!A$2:K$502,6,FALSE)</f>
        <v>0.8</v>
      </c>
      <c r="AD228" s="217">
        <f t="shared" ref="AD228:AD254" si="33">AB228*AC228</f>
        <v>384</v>
      </c>
      <c r="AE228" s="217">
        <f t="shared" si="17"/>
        <v>96</v>
      </c>
      <c r="AF228" s="217">
        <f t="shared" si="5"/>
        <v>1</v>
      </c>
      <c r="AG228" s="277">
        <v>2023</v>
      </c>
      <c r="AH228" s="278">
        <v>1</v>
      </c>
      <c r="AI228" s="279" t="e">
        <f t="array" aca="1" ref="AI228" ca="1">_xludf.IFS(AH228=1,"01",AH228=2,"02",AH228=3,"03",AH228=4,"04",AH228=5,"05",AH228=6,"06",AH228=7,"07",AH228=8,"08",AH228=9,"09",AH228=10,"10",AH228=11,"11",AH228=12,"12")</f>
        <v>#NAME?</v>
      </c>
      <c r="AJ228" s="280" t="e">
        <f t="shared" ca="1" si="3"/>
        <v>#NAME?</v>
      </c>
      <c r="AK228" s="148" t="str">
        <f t="shared" ref="AK228:AK254" si="34">TEXT(L228,"YYYY-MM")</f>
        <v>YYYY-01</v>
      </c>
    </row>
    <row r="229" spans="1:37" ht="12.75">
      <c r="B229" s="12" t="s">
        <v>3443</v>
      </c>
      <c r="D229" s="12" t="s">
        <v>9</v>
      </c>
      <c r="F229" s="12" t="s">
        <v>3672</v>
      </c>
      <c r="H229" s="12" t="s">
        <v>3445</v>
      </c>
      <c r="I229" s="12">
        <v>88000798</v>
      </c>
      <c r="L229" s="149">
        <v>44937</v>
      </c>
      <c r="N229" s="247" t="str">
        <f>VLOOKUP(I229,Inventory!C:J,3,FALSE)</f>
        <v>https://fjong.com/admin/pages/edit-outfit/outfit.7cff339e7950448c8485a2b44205adc0#edit_outfit_admin_notes</v>
      </c>
      <c r="O229" s="224" t="str">
        <f>VLOOKUP(I229,Inventory!C:J,5,FALSE)</f>
        <v>by Malene Birger</v>
      </c>
      <c r="P229" s="224" t="str">
        <f>VLOOKUP(I229,Inventory!C:J,4,FALSE)</f>
        <v>S Bellix Night Blue Blouse</v>
      </c>
      <c r="Q229" s="12" t="s">
        <v>3453</v>
      </c>
      <c r="R229" s="12" t="s">
        <v>3674</v>
      </c>
      <c r="S229" s="9">
        <v>47832578</v>
      </c>
      <c r="V229" s="224" t="str">
        <f>VLOOKUP(I229,Inventory!C:R,6,FALSE)</f>
        <v>FJONG</v>
      </c>
      <c r="W229" s="224">
        <f>VLOOKUP(I229,Inventory!C:R,13,FALSE)</f>
        <v>3000</v>
      </c>
      <c r="X229" s="224">
        <f>VLOOKUP(I229,Inventory!C:R,14,FALSE)</f>
        <v>1200</v>
      </c>
      <c r="AB229" s="224">
        <f t="shared" si="15"/>
        <v>1200</v>
      </c>
      <c r="AC229" s="225">
        <f>VLOOKUP(V229,'Partner info'!A$2:K$502,6,FALSE)</f>
        <v>0</v>
      </c>
      <c r="AD229" s="224">
        <f t="shared" si="33"/>
        <v>0</v>
      </c>
      <c r="AE229" s="224">
        <f t="shared" si="17"/>
        <v>1200</v>
      </c>
      <c r="AF229" s="224">
        <f t="shared" si="5"/>
        <v>1</v>
      </c>
      <c r="AG229" s="281">
        <v>2023</v>
      </c>
      <c r="AH229" s="282">
        <v>1</v>
      </c>
      <c r="AI229" s="283" t="e">
        <f t="array" aca="1" ref="AI229" ca="1">_xludf.IFS(AH229=1,"01",AH229=2,"02",AH229=3,"03",AH229=4,"04",AH229=5,"05",AH229=6,"06",AH229=7,"07",AH229=8,"08",AH229=9,"09",AH229=10,"10",AH229=11,"11",AH229=12,"12")</f>
        <v>#NAME?</v>
      </c>
      <c r="AJ229" s="148" t="e">
        <f t="shared" ca="1" si="3"/>
        <v>#NAME?</v>
      </c>
      <c r="AK229" s="148" t="str">
        <f t="shared" si="34"/>
        <v>YYYY-01</v>
      </c>
    </row>
    <row r="230" spans="1:37" ht="12.75">
      <c r="A230" s="173"/>
      <c r="B230" s="173" t="s">
        <v>3443</v>
      </c>
      <c r="C230" s="173"/>
      <c r="D230" s="173" t="s">
        <v>3883</v>
      </c>
      <c r="E230" s="173"/>
      <c r="F230" s="173" t="s">
        <v>3831</v>
      </c>
      <c r="G230" s="173"/>
      <c r="H230" s="173" t="s">
        <v>3445</v>
      </c>
      <c r="I230" s="173">
        <v>88000137</v>
      </c>
      <c r="J230" s="202" t="s">
        <v>3884</v>
      </c>
      <c r="K230" s="173"/>
      <c r="L230" s="176">
        <v>44937</v>
      </c>
      <c r="M230" s="173"/>
      <c r="N230" s="239" t="str">
        <f>VLOOKUP(I230,Inventory!C:J,3,FALSE)</f>
        <v>https://fjong.com/admin/pages/edit-outfit/outfit.7395b78d10084aebb906f8f83bfd89cc</v>
      </c>
      <c r="O230" s="240" t="str">
        <f>VLOOKUP(I230,Inventory!C:J,5,FALSE)</f>
        <v>FWSS</v>
      </c>
      <c r="P230" s="240" t="str">
        <f>VLOOKUP(I230,Inventory!C:J,4,FALSE)</f>
        <v>Petra Top Champagne Beige</v>
      </c>
      <c r="Q230" s="173" t="s">
        <v>3453</v>
      </c>
      <c r="R230" s="173" t="s">
        <v>3885</v>
      </c>
      <c r="S230" s="175">
        <v>95291737</v>
      </c>
      <c r="T230" s="173"/>
      <c r="U230" s="173"/>
      <c r="V230" s="240" t="str">
        <f>VLOOKUP(I230,Inventory!C:R,6,FALSE)</f>
        <v>FJONG</v>
      </c>
      <c r="W230" s="240">
        <f>VLOOKUP(I230,Inventory!C:R,13,FALSE)</f>
        <v>3000</v>
      </c>
      <c r="X230" s="240">
        <f>VLOOKUP(I230,Inventory!C:R,14,FALSE)</f>
        <v>0</v>
      </c>
      <c r="Y230" s="173"/>
      <c r="Z230" s="173"/>
      <c r="AA230" s="173">
        <v>80</v>
      </c>
      <c r="AB230" s="240">
        <f t="shared" si="15"/>
        <v>80</v>
      </c>
      <c r="AC230" s="242">
        <f>VLOOKUP(V230,'Partner info'!A$2:K$502,6,FALSE)</f>
        <v>0</v>
      </c>
      <c r="AD230" s="240">
        <f t="shared" si="33"/>
        <v>0</v>
      </c>
      <c r="AE230" s="240">
        <f t="shared" si="17"/>
        <v>80</v>
      </c>
      <c r="AF230" s="240">
        <f t="shared" si="5"/>
        <v>1</v>
      </c>
      <c r="AG230" s="284">
        <v>2023</v>
      </c>
      <c r="AH230" s="285">
        <v>1</v>
      </c>
      <c r="AI230" s="286" t="e">
        <f t="array" aca="1" ref="AI230" ca="1">_xludf.IFS(AH230=1,"01",AH230=2,"02",AH230=3,"03",AH230=4,"04",AH230=5,"05",AH230=6,"06",AH230=7,"07",AH230=8,"08",AH230=9,"09",AH230=10,"10",AH230=11,"11",AH230=12,"12")</f>
        <v>#NAME?</v>
      </c>
      <c r="AJ230" s="287" t="e">
        <f t="shared" ca="1" si="3"/>
        <v>#NAME?</v>
      </c>
      <c r="AK230" s="148" t="str">
        <f t="shared" si="34"/>
        <v>YYYY-01</v>
      </c>
    </row>
    <row r="231" spans="1:37" ht="12.75">
      <c r="A231" s="173"/>
      <c r="B231" s="173" t="s">
        <v>3443</v>
      </c>
      <c r="C231" s="173"/>
      <c r="D231" s="173" t="s">
        <v>9</v>
      </c>
      <c r="E231" s="173"/>
      <c r="F231" s="173" t="s">
        <v>3876</v>
      </c>
      <c r="G231" s="173"/>
      <c r="H231" s="173" t="s">
        <v>3445</v>
      </c>
      <c r="I231" s="173">
        <v>88000447</v>
      </c>
      <c r="J231" s="202" t="s">
        <v>3886</v>
      </c>
      <c r="K231" s="173"/>
      <c r="L231" s="176">
        <v>44937</v>
      </c>
      <c r="M231" s="173"/>
      <c r="N231" s="239" t="str">
        <f>VLOOKUP(I231,Inventory!C:J,3,FALSE)</f>
        <v>https://fjong.com/admin/pages/edit-outfit/outfit.7bf81ddabaf04521afae88cc4b70ef8f</v>
      </c>
      <c r="O231" s="240" t="str">
        <f>VLOOKUP(I231,Inventory!C:J,5,FALSE)</f>
        <v>byTimo</v>
      </c>
      <c r="P231" s="240" t="str">
        <f>VLOOKUP(I231,Inventory!C:J,4,FALSE)</f>
        <v>Bell Sleeved 50's Blue Dawn Dress</v>
      </c>
      <c r="Q231" s="173" t="s">
        <v>3449</v>
      </c>
      <c r="R231" s="173" t="s">
        <v>3819</v>
      </c>
      <c r="S231" s="175">
        <v>93486295</v>
      </c>
      <c r="T231" s="173"/>
      <c r="U231" s="173"/>
      <c r="V231" s="240" t="str">
        <f>VLOOKUP(I231,Inventory!C:R,6,FALSE)</f>
        <v>FJONG</v>
      </c>
      <c r="W231" s="240">
        <f>VLOOKUP(I231,Inventory!C:R,13,FALSE)</f>
        <v>0</v>
      </c>
      <c r="X231" s="240">
        <f>VLOOKUP(I231,Inventory!C:R,14,FALSE)</f>
        <v>0</v>
      </c>
      <c r="Y231" s="173"/>
      <c r="Z231" s="173"/>
      <c r="AA231" s="173">
        <v>80</v>
      </c>
      <c r="AB231" s="240">
        <f t="shared" si="15"/>
        <v>80</v>
      </c>
      <c r="AC231" s="242">
        <f>VLOOKUP(V231,'Partner info'!A$2:K$502,6,FALSE)</f>
        <v>0</v>
      </c>
      <c r="AD231" s="240">
        <f t="shared" si="33"/>
        <v>0</v>
      </c>
      <c r="AE231" s="240">
        <f t="shared" si="17"/>
        <v>80</v>
      </c>
      <c r="AF231" s="240">
        <f t="shared" si="5"/>
        <v>1</v>
      </c>
      <c r="AG231" s="284">
        <v>2023</v>
      </c>
      <c r="AH231" s="285">
        <v>1</v>
      </c>
      <c r="AI231" s="286" t="e">
        <f t="array" aca="1" ref="AI231" ca="1">_xludf.IFS(AH231=1,"01",AH231=2,"02",AH231=3,"03",AH231=4,"04",AH231=5,"05",AH231=6,"06",AH231=7,"07",AH231=8,"08",AH231=9,"09",AH231=10,"10",AH231=11,"11",AH231=12,"12")</f>
        <v>#NAME?</v>
      </c>
      <c r="AJ231" s="287" t="e">
        <f t="shared" ca="1" si="3"/>
        <v>#NAME?</v>
      </c>
      <c r="AK231" s="148" t="str">
        <f t="shared" si="34"/>
        <v>YYYY-01</v>
      </c>
    </row>
    <row r="232" spans="1:37" ht="12.75">
      <c r="A232" s="173"/>
      <c r="B232" s="173" t="s">
        <v>3443</v>
      </c>
      <c r="C232" s="173"/>
      <c r="D232" s="173" t="s">
        <v>9</v>
      </c>
      <c r="E232" s="173"/>
      <c r="F232" s="173" t="s">
        <v>3838</v>
      </c>
      <c r="G232" s="173"/>
      <c r="H232" s="173" t="s">
        <v>3445</v>
      </c>
      <c r="I232" s="173">
        <v>89006096</v>
      </c>
      <c r="J232" s="202" t="s">
        <v>3887</v>
      </c>
      <c r="K232" s="173"/>
      <c r="L232" s="176">
        <v>44938</v>
      </c>
      <c r="M232" s="173"/>
      <c r="N232" s="239" t="str">
        <f>VLOOKUP(I232,Inventory!C:J,3,FALSE)</f>
        <v>https://no.fjong.com/admin/pages/edit-outfit/outfit.8ee4d4edf6cd4d5aade45d1c92fee0f8</v>
      </c>
      <c r="O232" s="240" t="str">
        <f>VLOOKUP(I232,Inventory!C:J,5,FALSE)</f>
        <v>Neo Noir</v>
      </c>
      <c r="P232" s="240" t="str">
        <f>VLOOKUP(I232,Inventory!C:J,4,FALSE)</f>
        <v>Dawn Satin Dress blue</v>
      </c>
      <c r="Q232" s="173" t="s">
        <v>3449</v>
      </c>
      <c r="R232" s="173" t="s">
        <v>3888</v>
      </c>
      <c r="S232" s="175">
        <v>41557169</v>
      </c>
      <c r="T232" s="173"/>
      <c r="U232" s="173"/>
      <c r="V232" s="240" t="str">
        <f>VLOOKUP(I232,Inventory!C:R,6,FALSE)</f>
        <v>Villoid</v>
      </c>
      <c r="W232" s="240">
        <f>VLOOKUP(I232,Inventory!C:R,13,FALSE)</f>
        <v>1800</v>
      </c>
      <c r="X232" s="240">
        <f>VLOOKUP(I232,Inventory!C:R,14,FALSE)</f>
        <v>699</v>
      </c>
      <c r="Y232" s="173"/>
      <c r="Z232" s="173"/>
      <c r="AA232" s="173">
        <v>80</v>
      </c>
      <c r="AB232" s="240">
        <f t="shared" si="15"/>
        <v>779</v>
      </c>
      <c r="AC232" s="242">
        <f>VLOOKUP(V232,'Partner info'!A$2:K$502,6,FALSE)</f>
        <v>0.8</v>
      </c>
      <c r="AD232" s="240">
        <f t="shared" si="33"/>
        <v>623.20000000000005</v>
      </c>
      <c r="AE232" s="240">
        <f t="shared" si="17"/>
        <v>155.79999999999995</v>
      </c>
      <c r="AF232" s="240">
        <f t="shared" si="5"/>
        <v>1</v>
      </c>
      <c r="AG232" s="284">
        <v>2023</v>
      </c>
      <c r="AH232" s="285">
        <v>1</v>
      </c>
      <c r="AI232" s="286" t="e">
        <f t="array" aca="1" ref="AI232" ca="1">_xludf.IFS(AH232=1,"01",AH232=2,"02",AH232=3,"03",AH232=4,"04",AH232=5,"05",AH232=6,"06",AH232=7,"07",AH232=8,"08",AH232=9,"09",AH232=10,"10",AH232=11,"11",AH232=12,"12")</f>
        <v>#NAME?</v>
      </c>
      <c r="AJ232" s="287" t="e">
        <f t="shared" ca="1" si="3"/>
        <v>#NAME?</v>
      </c>
      <c r="AK232" s="148" t="str">
        <f t="shared" si="34"/>
        <v>YYYY-01</v>
      </c>
    </row>
    <row r="233" spans="1:37" ht="12.75">
      <c r="A233" s="156"/>
      <c r="B233" s="156" t="s">
        <v>3443</v>
      </c>
      <c r="C233" s="156"/>
      <c r="D233" s="156" t="s">
        <v>9</v>
      </c>
      <c r="E233" s="156"/>
      <c r="F233" s="156" t="s">
        <v>3889</v>
      </c>
      <c r="G233" s="156"/>
      <c r="H233" s="156" t="s">
        <v>3445</v>
      </c>
      <c r="I233" s="307">
        <v>88101331</v>
      </c>
      <c r="J233" s="181" t="s">
        <v>3890</v>
      </c>
      <c r="K233" s="156"/>
      <c r="L233" s="159">
        <v>44938</v>
      </c>
      <c r="M233" s="156"/>
      <c r="N233" s="216" t="str">
        <f>VLOOKUP(I233,Inventory!C:J,3,FALSE)</f>
        <v>https://no.fjong.com/admin/pages/edit-outfit/outfit.c0cbdff455d648509cc65a0d01a00f42</v>
      </c>
      <c r="O233" s="217" t="str">
        <f>VLOOKUP(I233,Inventory!C:J,5,FALSE)</f>
        <v>Filippa K</v>
      </c>
      <c r="P233" s="217" t="str">
        <f>VLOOKUP(I233,Inventory!C:J,4,FALSE)</f>
        <v>Rose T- shirt</v>
      </c>
      <c r="Q233" s="156" t="s">
        <v>3457</v>
      </c>
      <c r="R233" s="156" t="s">
        <v>3891</v>
      </c>
      <c r="S233" s="158">
        <v>98488317</v>
      </c>
      <c r="T233" s="156"/>
      <c r="U233" s="156"/>
      <c r="V233" s="217" t="str">
        <f>VLOOKUP(I233,Inventory!C:R,6,FALSE)</f>
        <v>Mani Studio Moss</v>
      </c>
      <c r="W233" s="217">
        <f>VLOOKUP(I233,Inventory!C:R,13,FALSE)</f>
        <v>0</v>
      </c>
      <c r="X233" s="217">
        <f>VLOOKUP(I233,Inventory!C:R,14,FALSE)</f>
        <v>600</v>
      </c>
      <c r="Y233" s="156"/>
      <c r="Z233" s="156"/>
      <c r="AA233" s="156">
        <v>80</v>
      </c>
      <c r="AB233" s="217">
        <f t="shared" si="15"/>
        <v>680</v>
      </c>
      <c r="AC233" s="218">
        <f>VLOOKUP(V233,'Partner info'!A$2:K$502,6,FALSE)</f>
        <v>0</v>
      </c>
      <c r="AD233" s="217">
        <f t="shared" si="33"/>
        <v>0</v>
      </c>
      <c r="AE233" s="217">
        <f t="shared" si="17"/>
        <v>680</v>
      </c>
      <c r="AF233" s="217">
        <f t="shared" si="5"/>
        <v>1</v>
      </c>
      <c r="AG233" s="277">
        <v>2023</v>
      </c>
      <c r="AH233" s="278">
        <v>1</v>
      </c>
      <c r="AI233" s="279" t="e">
        <f t="array" aca="1" ref="AI233" ca="1">_xludf.IFS(AH233=1,"01",AH233=2,"02",AH233=3,"03",AH233=4,"04",AH233=5,"05",AH233=6,"06",AH233=7,"07",AH233=8,"08",AH233=9,"09",AH233=10,"10",AH233=11,"11",AH233=12,"12")</f>
        <v>#NAME?</v>
      </c>
      <c r="AJ233" s="280" t="e">
        <f t="shared" ca="1" si="3"/>
        <v>#NAME?</v>
      </c>
      <c r="AK233" s="148" t="str">
        <f t="shared" si="34"/>
        <v>YYYY-01</v>
      </c>
    </row>
    <row r="234" spans="1:37" ht="12.75">
      <c r="A234" s="137"/>
      <c r="B234" s="137" t="s">
        <v>3443</v>
      </c>
      <c r="C234" s="137"/>
      <c r="D234" s="137" t="s">
        <v>9</v>
      </c>
      <c r="E234" s="137"/>
      <c r="F234" s="137" t="s">
        <v>3889</v>
      </c>
      <c r="G234" s="137"/>
      <c r="H234" s="137" t="s">
        <v>3445</v>
      </c>
      <c r="I234" s="137">
        <v>88200010</v>
      </c>
      <c r="J234" s="137"/>
      <c r="K234" s="137"/>
      <c r="L234" s="140">
        <v>44938</v>
      </c>
      <c r="M234" s="137"/>
      <c r="N234" s="222" t="str">
        <f>VLOOKUP(I234,Inventory!C:J,3,FALSE)</f>
        <v>https://fjong.com/admin/pages/edit-outfit/outfit.7d2762e1217441cd80b15eb938693567#outfit_summary</v>
      </c>
      <c r="O234" s="223" t="str">
        <f>VLOOKUP(I234,Inventory!C:J,5,FALSE)</f>
        <v>Maud</v>
      </c>
      <c r="P234" s="223" t="str">
        <f>VLOOKUP(I234,Inventory!C:J,4,FALSE)</f>
        <v>Vetiver Vintage Button Dress</v>
      </c>
      <c r="Q234" s="137" t="s">
        <v>3457</v>
      </c>
      <c r="R234" s="137"/>
      <c r="S234" s="139"/>
      <c r="T234" s="137"/>
      <c r="U234" s="137"/>
      <c r="V234" s="223" t="str">
        <f>VLOOKUP(I234,Inventory!C:R,6,FALSE)</f>
        <v>FJONG</v>
      </c>
      <c r="W234" s="223">
        <f>VLOOKUP(I234,Inventory!C:R,13,FALSE)</f>
        <v>1200</v>
      </c>
      <c r="X234" s="223">
        <f>VLOOKUP(I234,Inventory!C:R,14,FALSE)</f>
        <v>250</v>
      </c>
      <c r="Y234" s="137"/>
      <c r="Z234" s="137"/>
      <c r="AA234" s="137"/>
      <c r="AB234" s="223">
        <f t="shared" si="15"/>
        <v>250</v>
      </c>
      <c r="AC234" s="230">
        <f>VLOOKUP(V234,'Partner info'!A$2:K$502,6,FALSE)</f>
        <v>0</v>
      </c>
      <c r="AD234" s="223">
        <f t="shared" si="33"/>
        <v>0</v>
      </c>
      <c r="AE234" s="223">
        <f t="shared" si="17"/>
        <v>250</v>
      </c>
      <c r="AF234" s="223">
        <f t="shared" si="5"/>
        <v>1</v>
      </c>
      <c r="AG234" s="289">
        <v>2023</v>
      </c>
      <c r="AH234" s="290">
        <v>1</v>
      </c>
      <c r="AI234" s="291" t="e">
        <f t="array" aca="1" ref="AI234" ca="1">_xludf.IFS(AH234=1,"01",AH234=2,"02",AH234=3,"03",AH234=4,"04",AH234=5,"05",AH234=6,"06",AH234=7,"07",AH234=8,"08",AH234=9,"09",AH234=10,"10",AH234=11,"11",AH234=12,"12")</f>
        <v>#NAME?</v>
      </c>
      <c r="AJ234" s="292" t="e">
        <f t="shared" ca="1" si="3"/>
        <v>#NAME?</v>
      </c>
      <c r="AK234" s="148" t="str">
        <f t="shared" si="34"/>
        <v>YYYY-01</v>
      </c>
    </row>
    <row r="235" spans="1:37" ht="12.75">
      <c r="A235" s="173"/>
      <c r="B235" s="173" t="s">
        <v>3443</v>
      </c>
      <c r="C235" s="173"/>
      <c r="D235" s="173" t="s">
        <v>9</v>
      </c>
      <c r="E235" s="173"/>
      <c r="F235" s="173" t="s">
        <v>3892</v>
      </c>
      <c r="G235" s="173"/>
      <c r="H235" s="173" t="s">
        <v>3445</v>
      </c>
      <c r="I235" s="173">
        <v>10689247</v>
      </c>
      <c r="J235" s="202" t="s">
        <v>3893</v>
      </c>
      <c r="K235" s="173"/>
      <c r="L235" s="176">
        <v>44938</v>
      </c>
      <c r="M235" s="173"/>
      <c r="N235" s="239" t="str">
        <f>VLOOKUP(I235,Inventory!C:J,3,FALSE)</f>
        <v>https://fjong.com/admin/pages/edit-outfit/outfit.00fa8d1fd5804fe78ac284c2e0c28b4e</v>
      </c>
      <c r="O235" s="240" t="str">
        <f>VLOOKUP(I235,Inventory!C:J,5,FALSE)</f>
        <v>Holzweiler</v>
      </c>
      <c r="P235" s="240" t="str">
        <f>VLOOKUP(I235,Inventory!C:J,4,FALSE)</f>
        <v>L Navy Buffalo Skirt</v>
      </c>
      <c r="Q235" s="173" t="s">
        <v>3449</v>
      </c>
      <c r="R235" s="173" t="s">
        <v>3894</v>
      </c>
      <c r="S235" s="175" t="s">
        <v>3895</v>
      </c>
      <c r="T235" s="173"/>
      <c r="U235" s="173"/>
      <c r="V235" s="240" t="str">
        <f>VLOOKUP(I235,Inventory!C:R,6,FALSE)</f>
        <v>FJONG</v>
      </c>
      <c r="W235" s="240">
        <f>VLOOKUP(I235,Inventory!C:R,13,FALSE)</f>
        <v>4700</v>
      </c>
      <c r="X235" s="240">
        <f>VLOOKUP(I235,Inventory!C:R,14,FALSE)</f>
        <v>1175</v>
      </c>
      <c r="Y235" s="173"/>
      <c r="Z235" s="173"/>
      <c r="AA235" s="173">
        <v>80</v>
      </c>
      <c r="AB235" s="240">
        <f t="shared" si="15"/>
        <v>1255</v>
      </c>
      <c r="AC235" s="242">
        <f>VLOOKUP(V235,'Partner info'!A$2:K$502,6,FALSE)</f>
        <v>0</v>
      </c>
      <c r="AD235" s="240">
        <f t="shared" si="33"/>
        <v>0</v>
      </c>
      <c r="AE235" s="240">
        <f t="shared" si="17"/>
        <v>1255</v>
      </c>
      <c r="AF235" s="240">
        <f t="shared" si="5"/>
        <v>1</v>
      </c>
      <c r="AG235" s="284">
        <v>2023</v>
      </c>
      <c r="AH235" s="285">
        <v>1</v>
      </c>
      <c r="AI235" s="286" t="e">
        <f t="array" aca="1" ref="AI235" ca="1">_xludf.IFS(AH235=1,"01",AH235=2,"02",AH235=3,"03",AH235=4,"04",AH235=5,"05",AH235=6,"06",AH235=7,"07",AH235=8,"08",AH235=9,"09",AH235=10,"10",AH235=11,"11",AH235=12,"12")</f>
        <v>#NAME?</v>
      </c>
      <c r="AJ235" s="287" t="e">
        <f t="shared" ca="1" si="3"/>
        <v>#NAME?</v>
      </c>
      <c r="AK235" s="148" t="str">
        <f t="shared" si="34"/>
        <v>YYYY-01</v>
      </c>
    </row>
    <row r="236" spans="1:37" ht="12.75">
      <c r="A236" s="156"/>
      <c r="B236" s="157" t="s">
        <v>3443</v>
      </c>
      <c r="C236" s="157"/>
      <c r="D236" s="157" t="s">
        <v>9</v>
      </c>
      <c r="E236" s="156"/>
      <c r="F236" s="156" t="s">
        <v>3896</v>
      </c>
      <c r="G236" s="156"/>
      <c r="H236" s="156" t="s">
        <v>3445</v>
      </c>
      <c r="I236" s="156">
        <v>89001016</v>
      </c>
      <c r="J236" s="181" t="s">
        <v>3897</v>
      </c>
      <c r="K236" s="156"/>
      <c r="L236" s="159">
        <v>44945</v>
      </c>
      <c r="M236" s="156"/>
      <c r="N236" s="216" t="str">
        <f>VLOOKUP(I236,Inventory!C:J,3,FALSE)</f>
        <v>https://fjong.com/admin/pages/edit-outfit/outfit.acd72d9485f24e879d9a73d41a110b31#edit_outfit_admin_notes</v>
      </c>
      <c r="O236" s="217" t="str">
        <f>VLOOKUP(I236,Inventory!C:J,5,FALSE)</f>
        <v>Holzweiler</v>
      </c>
      <c r="P236" s="217" t="str">
        <f>VLOOKUP(I236,Inventory!C:J,4,FALSE)</f>
        <v>Yellow Oda Jeans</v>
      </c>
      <c r="Q236" s="156" t="s">
        <v>3449</v>
      </c>
      <c r="R236" s="156" t="s">
        <v>3898</v>
      </c>
      <c r="S236" s="158">
        <v>90247619</v>
      </c>
      <c r="T236" s="156"/>
      <c r="U236" s="156"/>
      <c r="V236" s="217" t="str">
        <f>VLOOKUP(I236,Inventory!C:R,6,FALSE)</f>
        <v>Holzweiler</v>
      </c>
      <c r="W236" s="217">
        <f>VLOOKUP(I236,Inventory!C:R,13,FALSE)</f>
        <v>2200</v>
      </c>
      <c r="X236" s="217">
        <f>VLOOKUP(I236,Inventory!C:R,14,FALSE)</f>
        <v>749</v>
      </c>
      <c r="Y236" s="156"/>
      <c r="Z236" s="156"/>
      <c r="AA236" s="156">
        <v>80</v>
      </c>
      <c r="AB236" s="217">
        <f t="shared" si="15"/>
        <v>829</v>
      </c>
      <c r="AC236" s="218">
        <f>VLOOKUP(V236,'Partner info'!A$2:K$502,6,FALSE)</f>
        <v>0.8</v>
      </c>
      <c r="AD236" s="217">
        <f t="shared" si="33"/>
        <v>663.2</v>
      </c>
      <c r="AE236" s="217">
        <f t="shared" si="17"/>
        <v>165.79999999999995</v>
      </c>
      <c r="AF236" s="217">
        <f t="shared" si="5"/>
        <v>1</v>
      </c>
      <c r="AG236" s="144">
        <v>2023</v>
      </c>
      <c r="AH236" s="145">
        <v>1</v>
      </c>
      <c r="AI236" s="146" t="e">
        <f t="array" aca="1" ref="AI236" ca="1">_xludf.IFS(AH236=1,"01",AH236=2,"02",AH236=3,"03",AH236=4,"04",AH236=5,"05",AH236=6,"06",AH236=7,"07",AH236=8,"08",AH236=9,"09",AH236=10,"10",AH236=11,"11",AH236=12,"12")</f>
        <v>#NAME?</v>
      </c>
      <c r="AJ236" s="147" t="e">
        <f t="shared" ca="1" si="3"/>
        <v>#NAME?</v>
      </c>
      <c r="AK236" s="148" t="str">
        <f t="shared" si="34"/>
        <v>YYYY-01</v>
      </c>
    </row>
    <row r="237" spans="1:37" ht="12.75">
      <c r="A237" s="137"/>
      <c r="B237" s="138" t="s">
        <v>3443</v>
      </c>
      <c r="C237" s="138"/>
      <c r="D237" s="138" t="s">
        <v>9</v>
      </c>
      <c r="E237" s="137"/>
      <c r="F237" s="137" t="s">
        <v>3896</v>
      </c>
      <c r="G237" s="137"/>
      <c r="H237" s="137" t="s">
        <v>3445</v>
      </c>
      <c r="I237" s="137">
        <v>10689927</v>
      </c>
      <c r="J237" s="137"/>
      <c r="K237" s="137"/>
      <c r="L237" s="140">
        <v>44945</v>
      </c>
      <c r="M237" s="137"/>
      <c r="N237" s="222" t="str">
        <f>VLOOKUP(I237,Inventory!C:J,3,FALSE)</f>
        <v>https://fjong.com/admin/pages/edit-outfit/outfit.670d3e142b2c4f9a929ee971aad295b1#outfit_summary</v>
      </c>
      <c r="O237" s="223" t="str">
        <f>VLOOKUP(I237,Inventory!C:J,5,FALSE)</f>
        <v>Reformation</v>
      </c>
      <c r="P237" s="223" t="str">
        <f>VLOOKUP(I237,Inventory!C:J,4,FALSE)</f>
        <v>Rhodes Josephine Dress</v>
      </c>
      <c r="Q237" s="137" t="s">
        <v>3449</v>
      </c>
      <c r="R237" s="137"/>
      <c r="S237" s="139"/>
      <c r="T237" s="137"/>
      <c r="U237" s="137"/>
      <c r="V237" s="223" t="str">
        <f>VLOOKUP(I237,Inventory!C:R,6,FALSE)</f>
        <v>FJONG</v>
      </c>
      <c r="W237" s="223">
        <f>VLOOKUP(I237,Inventory!C:R,13,FALSE)</f>
        <v>2400</v>
      </c>
      <c r="X237" s="223">
        <f>VLOOKUP(I237,Inventory!C:R,14,FALSE)</f>
        <v>640</v>
      </c>
      <c r="Y237" s="137"/>
      <c r="Z237" s="137"/>
      <c r="AA237" s="137"/>
      <c r="AB237" s="223">
        <f t="shared" si="15"/>
        <v>640</v>
      </c>
      <c r="AC237" s="230">
        <f>VLOOKUP(V237,'Partner info'!A$2:K$502,6,FALSE)</f>
        <v>0</v>
      </c>
      <c r="AD237" s="223">
        <f t="shared" si="33"/>
        <v>0</v>
      </c>
      <c r="AE237" s="223">
        <f t="shared" si="17"/>
        <v>640</v>
      </c>
      <c r="AF237" s="223">
        <f t="shared" si="5"/>
        <v>1</v>
      </c>
      <c r="AG237" s="144">
        <v>2023</v>
      </c>
      <c r="AH237" s="145">
        <v>1</v>
      </c>
      <c r="AI237" s="146" t="e">
        <f t="array" aca="1" ref="AI237" ca="1">_xludf.IFS(AH237=1,"01",AH237=2,"02",AH237=3,"03",AH237=4,"04",AH237=5,"05",AH237=6,"06",AH237=7,"07",AH237=8,"08",AH237=9,"09",AH237=10,"10",AH237=11,"11",AH237=12,"12")</f>
        <v>#NAME?</v>
      </c>
      <c r="AJ237" s="147" t="e">
        <f t="shared" ca="1" si="3"/>
        <v>#NAME?</v>
      </c>
      <c r="AK237" s="148" t="str">
        <f t="shared" si="34"/>
        <v>YYYY-01</v>
      </c>
    </row>
    <row r="238" spans="1:37" ht="12.75">
      <c r="A238" s="137"/>
      <c r="B238" s="138" t="s">
        <v>3443</v>
      </c>
      <c r="C238" s="138"/>
      <c r="D238" s="138" t="s">
        <v>9</v>
      </c>
      <c r="E238" s="137"/>
      <c r="F238" s="137" t="s">
        <v>3899</v>
      </c>
      <c r="G238" s="137"/>
      <c r="H238" s="137" t="s">
        <v>3445</v>
      </c>
      <c r="I238" s="137">
        <v>89001924</v>
      </c>
      <c r="J238" s="253" t="s">
        <v>3900</v>
      </c>
      <c r="K238" s="137"/>
      <c r="L238" s="308">
        <v>44946</v>
      </c>
      <c r="M238" s="137"/>
      <c r="N238" s="222" t="str">
        <f>VLOOKUP(I238,Inventory!C:J,3,FALSE)</f>
        <v>https://fjong.com/admin/pages/edit-outfit/outfit.02007510be7b409890e2b0662fcd198a</v>
      </c>
      <c r="O238" s="223" t="str">
        <f>VLOOKUP(I238,Inventory!C:J,5,FALSE)</f>
        <v>AWAN</v>
      </c>
      <c r="P238" s="223" t="str">
        <f>VLOOKUP(I238,Inventory!C:J,4,FALSE)</f>
        <v>The Wrap Dress, Black</v>
      </c>
      <c r="Q238" s="137" t="s">
        <v>3468</v>
      </c>
      <c r="R238" s="137" t="s">
        <v>3901</v>
      </c>
      <c r="S238" s="139">
        <v>41006969</v>
      </c>
      <c r="T238" s="137"/>
      <c r="U238" s="137"/>
      <c r="V238" s="223" t="str">
        <f>VLOOKUP(I238,Inventory!C:R,6,FALSE)</f>
        <v>AWAN</v>
      </c>
      <c r="W238" s="223">
        <f>VLOOKUP(I238,Inventory!C:R,13,FALSE)</f>
        <v>10500</v>
      </c>
      <c r="X238" s="223">
        <f>VLOOKUP(I238,Inventory!C:R,14,FALSE)</f>
        <v>3150</v>
      </c>
      <c r="Y238" s="137"/>
      <c r="Z238" s="137"/>
      <c r="AA238" s="137">
        <v>80</v>
      </c>
      <c r="AB238" s="223">
        <f t="shared" si="15"/>
        <v>3230</v>
      </c>
      <c r="AC238" s="230">
        <f>VLOOKUP(V238,'Partner info'!A$2:K$502,6,FALSE)</f>
        <v>0.5</v>
      </c>
      <c r="AD238" s="223">
        <f t="shared" si="33"/>
        <v>1615</v>
      </c>
      <c r="AE238" s="223">
        <f t="shared" si="17"/>
        <v>1615</v>
      </c>
      <c r="AF238" s="223">
        <f t="shared" si="5"/>
        <v>1</v>
      </c>
      <c r="AG238" s="144">
        <v>2023</v>
      </c>
      <c r="AH238" s="145">
        <v>1</v>
      </c>
      <c r="AI238" s="146" t="e">
        <f t="array" aca="1" ref="AI238" ca="1">_xludf.IFS(AH238=1,"01",AH238=2,"02",AH238=3,"03",AH238=4,"04",AH238=5,"05",AH238=6,"06",AH238=7,"07",AH238=8,"08",AH238=9,"09",AH238=10,"10",AH238=11,"11",AH238=12,"12")</f>
        <v>#NAME?</v>
      </c>
      <c r="AJ238" s="147" t="e">
        <f t="shared" ca="1" si="3"/>
        <v>#NAME?</v>
      </c>
      <c r="AK238" s="148" t="str">
        <f t="shared" si="34"/>
        <v>YYYY-01</v>
      </c>
    </row>
    <row r="239" spans="1:37" ht="12.75">
      <c r="A239" s="137"/>
      <c r="B239" s="138" t="s">
        <v>3443</v>
      </c>
      <c r="C239" s="138"/>
      <c r="D239" s="138" t="s">
        <v>3883</v>
      </c>
      <c r="E239" s="137"/>
      <c r="F239" s="137" t="s">
        <v>3831</v>
      </c>
      <c r="G239" s="137"/>
      <c r="H239" s="137" t="s">
        <v>3445</v>
      </c>
      <c r="I239" s="137">
        <v>89003035</v>
      </c>
      <c r="J239" s="253" t="s">
        <v>3902</v>
      </c>
      <c r="K239" s="137"/>
      <c r="L239" s="308">
        <v>44946</v>
      </c>
      <c r="M239" s="137"/>
      <c r="N239" s="222" t="str">
        <f>VLOOKUP(I239,Inventory!C:J,3,FALSE)</f>
        <v>https://no.fjong.com/admin/pages/edit-outfit/outfit.561ce49db6cb4816842f1e3b639e1b53</v>
      </c>
      <c r="O239" s="223" t="str">
        <f>VLOOKUP(I239,Inventory!C:J,5,FALSE)</f>
        <v>Kupong Knit</v>
      </c>
      <c r="P239" s="223" t="str">
        <f>VLOOKUP(I239,Inventory!C:J,4,FALSE)</f>
        <v>Phoebe Cardigan Black</v>
      </c>
      <c r="Q239" s="137" t="s">
        <v>3453</v>
      </c>
      <c r="R239" s="137" t="s">
        <v>3885</v>
      </c>
      <c r="S239" s="139">
        <v>95291737</v>
      </c>
      <c r="T239" s="137"/>
      <c r="U239" s="137"/>
      <c r="V239" s="223" t="str">
        <f>VLOOKUP(I239,Inventory!C:R,6,FALSE)</f>
        <v>Kupong knit.wear</v>
      </c>
      <c r="W239" s="223">
        <f>VLOOKUP(I239,Inventory!C:R,13,FALSE)</f>
        <v>11000</v>
      </c>
      <c r="X239" s="223">
        <f>VLOOKUP(I239,Inventory!C:R,14,FALSE)</f>
        <v>2200</v>
      </c>
      <c r="Y239" s="137"/>
      <c r="Z239" s="137"/>
      <c r="AA239" s="137">
        <v>80</v>
      </c>
      <c r="AB239" s="223">
        <f t="shared" si="15"/>
        <v>2280</v>
      </c>
      <c r="AC239" s="230">
        <f>VLOOKUP(V239,'Partner info'!A$2:K$502,6,FALSE)</f>
        <v>0.8</v>
      </c>
      <c r="AD239" s="223">
        <f t="shared" si="33"/>
        <v>1824</v>
      </c>
      <c r="AE239" s="223">
        <f t="shared" si="17"/>
        <v>456</v>
      </c>
      <c r="AF239" s="223">
        <f t="shared" si="5"/>
        <v>1</v>
      </c>
      <c r="AG239" s="144">
        <v>2023</v>
      </c>
      <c r="AH239" s="145">
        <v>1</v>
      </c>
      <c r="AI239" s="146" t="e">
        <f t="array" aca="1" ref="AI239" ca="1">_xludf.IFS(AH239=1,"01",AH239=2,"02",AH239=3,"03",AH239=4,"04",AH239=5,"05",AH239=6,"06",AH239=7,"07",AH239=8,"08",AH239=9,"09",AH239=10,"10",AH239=11,"11",AH239=12,"12")</f>
        <v>#NAME?</v>
      </c>
      <c r="AJ239" s="147" t="e">
        <f t="shared" ca="1" si="3"/>
        <v>#NAME?</v>
      </c>
      <c r="AK239" s="148" t="str">
        <f t="shared" si="34"/>
        <v>YYYY-01</v>
      </c>
    </row>
    <row r="240" spans="1:37" ht="12.75">
      <c r="A240" s="137"/>
      <c r="B240" s="138" t="s">
        <v>3443</v>
      </c>
      <c r="C240" s="138"/>
      <c r="D240" s="138" t="s">
        <v>9</v>
      </c>
      <c r="E240" s="137"/>
      <c r="F240" s="137" t="s">
        <v>3903</v>
      </c>
      <c r="G240" s="137"/>
      <c r="H240" s="137" t="s">
        <v>3445</v>
      </c>
      <c r="I240" s="137">
        <v>88200522</v>
      </c>
      <c r="J240" s="253" t="s">
        <v>3904</v>
      </c>
      <c r="K240" s="137"/>
      <c r="L240" s="308">
        <v>44946</v>
      </c>
      <c r="M240" s="137"/>
      <c r="N240" s="222" t="str">
        <f>VLOOKUP(I240,Inventory!C:J,3,FALSE)</f>
        <v>https://fjong.com/admin/pages/edit-outfit/outfit.c70d273ec7d14ecab518c0bbbc7f63f7</v>
      </c>
      <c r="O240" s="223" t="str">
        <f>VLOOKUP(I240,Inventory!C:J,5,FALSE)</f>
        <v>Stylein</v>
      </c>
      <c r="P240" s="223" t="str">
        <f>VLOOKUP(I240,Inventory!C:J,4,FALSE)</f>
        <v>XS Cobalt Blue Skirt</v>
      </c>
      <c r="Q240" s="137" t="s">
        <v>3477</v>
      </c>
      <c r="R240" s="137" t="s">
        <v>3905</v>
      </c>
      <c r="S240" s="139">
        <v>99008593</v>
      </c>
      <c r="T240" s="137"/>
      <c r="U240" s="137"/>
      <c r="V240" s="223" t="str">
        <f>VLOOKUP(I240,Inventory!C:R,6,FALSE)</f>
        <v>Høyer</v>
      </c>
      <c r="W240" s="223" t="str">
        <f>VLOOKUP(I240,Inventory!C:R,13,FALSE)</f>
        <v>1800</v>
      </c>
      <c r="X240" s="223">
        <f>VLOOKUP(I240,Inventory!C:R,14,FALSE)</f>
        <v>540</v>
      </c>
      <c r="Y240" s="137"/>
      <c r="Z240" s="137"/>
      <c r="AA240" s="137">
        <v>80</v>
      </c>
      <c r="AB240" s="223">
        <f t="shared" si="15"/>
        <v>620</v>
      </c>
      <c r="AC240" s="230">
        <f>VLOOKUP(V240,'Partner info'!A$2:K$502,6,FALSE)</f>
        <v>0.8</v>
      </c>
      <c r="AD240" s="223">
        <f t="shared" si="33"/>
        <v>496</v>
      </c>
      <c r="AE240" s="223">
        <f t="shared" si="17"/>
        <v>124</v>
      </c>
      <c r="AF240" s="223">
        <f t="shared" si="5"/>
        <v>1</v>
      </c>
      <c r="AG240" s="144">
        <v>2023</v>
      </c>
      <c r="AH240" s="145">
        <v>1</v>
      </c>
      <c r="AI240" s="146" t="e">
        <f t="array" aca="1" ref="AI240" ca="1">_xludf.IFS(AH240=1,"01",AH240=2,"02",AH240=3,"03",AH240=4,"04",AH240=5,"05",AH240=6,"06",AH240=7,"07",AH240=8,"08",AH240=9,"09",AH240=10,"10",AH240=11,"11",AH240=12,"12")</f>
        <v>#NAME?</v>
      </c>
      <c r="AJ240" s="147" t="e">
        <f t="shared" ca="1" si="3"/>
        <v>#NAME?</v>
      </c>
      <c r="AK240" s="148" t="str">
        <f t="shared" si="34"/>
        <v>YYYY-01</v>
      </c>
    </row>
    <row r="241" spans="1:37" ht="12.75">
      <c r="A241" s="137"/>
      <c r="B241" s="138" t="s">
        <v>3443</v>
      </c>
      <c r="C241" s="138"/>
      <c r="D241" s="138" t="s">
        <v>9</v>
      </c>
      <c r="E241" s="137"/>
      <c r="F241" s="137" t="s">
        <v>3906</v>
      </c>
      <c r="G241" s="137"/>
      <c r="H241" s="137" t="s">
        <v>3445</v>
      </c>
      <c r="I241" s="137">
        <v>10689485</v>
      </c>
      <c r="J241" s="253" t="s">
        <v>3907</v>
      </c>
      <c r="K241" s="137"/>
      <c r="L241" s="140">
        <v>44946</v>
      </c>
      <c r="M241" s="137"/>
      <c r="N241" s="222" t="str">
        <f>VLOOKUP(I241,Inventory!C:J,3,FALSE)</f>
        <v>https://no.fjong.com/admin/pages/edit-outfit/outfit.f51e3b6fec2d44f59e21f3dc2334231b</v>
      </c>
      <c r="O241" s="224" t="str">
        <f>VLOOKUP(I241,Inventory!C:J,5,FALSE)</f>
        <v>Topshop</v>
      </c>
      <c r="P241" s="223" t="str">
        <f>VLOOKUP(I241,Inventory!C:J,4,FALSE)</f>
        <v>Limited Edition Jewel Embellished Maxi Dress</v>
      </c>
      <c r="Q241" s="137" t="s">
        <v>3468</v>
      </c>
      <c r="R241" s="137" t="s">
        <v>3908</v>
      </c>
      <c r="S241" s="139">
        <v>92603260</v>
      </c>
      <c r="T241" s="137"/>
      <c r="U241" s="137"/>
      <c r="V241" s="223" t="str">
        <f>VLOOKUP(I241,Inventory!C:R,6,FALSE)</f>
        <v>Fjong</v>
      </c>
      <c r="W241" s="223">
        <f>VLOOKUP(I241,Inventory!C:R,13,FALSE)</f>
        <v>2000</v>
      </c>
      <c r="X241" s="223">
        <f>VLOOKUP(I241,Inventory!C:R,14,FALSE)</f>
        <v>550</v>
      </c>
      <c r="Y241" s="137"/>
      <c r="Z241" s="137"/>
      <c r="AA241" s="137">
        <v>80</v>
      </c>
      <c r="AB241" s="223">
        <f t="shared" si="15"/>
        <v>630</v>
      </c>
      <c r="AC241" s="230">
        <f>VLOOKUP(V241,'Partner info'!A$2:K$502,6,FALSE)</f>
        <v>0</v>
      </c>
      <c r="AD241" s="223">
        <f t="shared" si="33"/>
        <v>0</v>
      </c>
      <c r="AE241" s="223">
        <f t="shared" si="17"/>
        <v>630</v>
      </c>
      <c r="AF241" s="223">
        <f t="shared" si="5"/>
        <v>1</v>
      </c>
      <c r="AG241" s="144">
        <v>2023</v>
      </c>
      <c r="AH241" s="145">
        <v>1</v>
      </c>
      <c r="AI241" s="146" t="e">
        <f t="array" aca="1" ref="AI241" ca="1">_xludf.IFS(AH241=1,"01",AH241=2,"02",AH241=3,"03",AH241=4,"04",AH241=5,"05",AH241=6,"06",AH241=7,"07",AH241=8,"08",AH241=9,"09",AH241=10,"10",AH241=11,"11",AH241=12,"12")</f>
        <v>#NAME?</v>
      </c>
      <c r="AJ241" s="147" t="e">
        <f t="shared" ca="1" si="3"/>
        <v>#NAME?</v>
      </c>
      <c r="AK241" s="148" t="str">
        <f t="shared" si="34"/>
        <v>YYYY-01</v>
      </c>
    </row>
    <row r="242" spans="1:37" ht="12.75">
      <c r="B242" s="23" t="s">
        <v>3443</v>
      </c>
      <c r="C242" s="23"/>
      <c r="D242" s="23" t="s">
        <v>9</v>
      </c>
      <c r="F242" s="244" t="s">
        <v>3618</v>
      </c>
      <c r="H242" s="12" t="s">
        <v>3445</v>
      </c>
      <c r="I242" s="12">
        <v>88200465</v>
      </c>
      <c r="J242" s="208" t="s">
        <v>3909</v>
      </c>
      <c r="L242" s="149">
        <v>44977</v>
      </c>
      <c r="N242" s="247" t="str">
        <f>VLOOKUP(I242,Inventory!C:J,3,FALSE)</f>
        <v>https://fjong.com/admin/pages/edit-outfit/outfit.0ec5b76f554546269b80b4688c32691c</v>
      </c>
      <c r="O242" s="217" t="str">
        <f>VLOOKUP(I242,Inventory!C:J,5,FALSE)</f>
        <v>Urban Pioneers</v>
      </c>
      <c r="P242" s="217" t="str">
        <f>VLOOKUP(I242,Inventory!C:J,4,FALSE)</f>
        <v>Oda Denim Blouse</v>
      </c>
      <c r="Q242" s="156" t="s">
        <v>3468</v>
      </c>
      <c r="R242" s="309" t="s">
        <v>3619</v>
      </c>
      <c r="S242" s="244">
        <v>90825234</v>
      </c>
      <c r="V242" s="224" t="str">
        <f>VLOOKUP(I242,Inventory!C:R,6,FALSE)</f>
        <v>Urban Pioneers</v>
      </c>
      <c r="W242" s="217">
        <f>VLOOKUP(I242,Inventory!C:R,13,FALSE)</f>
        <v>2000</v>
      </c>
      <c r="X242" s="217">
        <f>VLOOKUP(I242,Inventory!C:R,14,FALSE)</f>
        <v>400</v>
      </c>
      <c r="AA242" s="12">
        <v>80</v>
      </c>
      <c r="AB242" s="224">
        <f t="shared" si="15"/>
        <v>480</v>
      </c>
      <c r="AC242" s="225">
        <f>VLOOKUP(V242,'Partner info'!A$2:K$502,6,FALSE)</f>
        <v>0.8</v>
      </c>
      <c r="AD242" s="224">
        <f t="shared" si="33"/>
        <v>384</v>
      </c>
      <c r="AE242" s="224">
        <f t="shared" si="17"/>
        <v>96</v>
      </c>
      <c r="AF242" s="224">
        <f t="shared" si="5"/>
        <v>2</v>
      </c>
      <c r="AG242" s="310">
        <v>2023</v>
      </c>
      <c r="AH242" s="310">
        <v>2</v>
      </c>
      <c r="AI242" s="146" t="e">
        <f t="array" aca="1" ref="AI242" ca="1">_xludf.IFS(AH242=1,"01",AH242=2,"02",AH242=3,"03",AH242=4,"04",AH242=5,"05",AH242=6,"06",AH242=7,"07",AH242=8,"08",AH242=9,"09",AH242=10,"10",AH242=11,"11",AH242=12,"12")</f>
        <v>#NAME?</v>
      </c>
      <c r="AJ242" s="147" t="e">
        <f t="shared" ca="1" si="3"/>
        <v>#NAME?</v>
      </c>
      <c r="AK242" s="148" t="str">
        <f t="shared" si="34"/>
        <v>YYYY-02</v>
      </c>
    </row>
    <row r="243" spans="1:37" ht="12.75">
      <c r="B243" s="23" t="s">
        <v>3443</v>
      </c>
      <c r="C243" s="23"/>
      <c r="D243" s="23" t="s">
        <v>9</v>
      </c>
      <c r="F243" s="244" t="s">
        <v>3618</v>
      </c>
      <c r="H243" s="12" t="s">
        <v>3445</v>
      </c>
      <c r="I243" s="12">
        <v>89007594</v>
      </c>
      <c r="L243" s="149">
        <v>44977</v>
      </c>
      <c r="N243" s="247" t="str">
        <f>VLOOKUP(I243,Inventory!C:J,3,FALSE)</f>
        <v>https://fjong.com/admin/pages/edit-outfit/outfit.4ff1af87b14148619e77309ae1dc33c8#outfit_summary</v>
      </c>
      <c r="O243" s="224" t="str">
        <f>VLOOKUP(I243,Inventory!C:J,5,FALSE)</f>
        <v>Rodebjer</v>
      </c>
      <c r="P243" s="224" t="str">
        <f>VLOOKUP(I243,Inventory!C:J,4,FALSE)</f>
        <v>Taya Coral Crush Sweater</v>
      </c>
      <c r="Q243" s="12" t="s">
        <v>3453</v>
      </c>
      <c r="R243" s="309"/>
      <c r="S243" s="9"/>
      <c r="V243" s="224" t="str">
        <f>VLOOKUP(I243,Inventory!C:R,6,FALSE)</f>
        <v>Rodebjer</v>
      </c>
      <c r="W243" s="224">
        <f>VLOOKUP(I243,Inventory!C:R,13,FALSE)</f>
        <v>2300</v>
      </c>
      <c r="X243" s="224">
        <f>VLOOKUP(I243,Inventory!C:R,14,FALSE)</f>
        <v>690</v>
      </c>
      <c r="AB243" s="224">
        <f t="shared" si="15"/>
        <v>690</v>
      </c>
      <c r="AC243" s="225">
        <f>VLOOKUP(V243,'Partner info'!A$2:K$502,6,FALSE)</f>
        <v>0.5</v>
      </c>
      <c r="AD243" s="224">
        <f t="shared" si="33"/>
        <v>345</v>
      </c>
      <c r="AE243" s="224">
        <f t="shared" si="17"/>
        <v>345</v>
      </c>
      <c r="AF243" s="224">
        <f t="shared" si="5"/>
        <v>2</v>
      </c>
      <c r="AG243" s="311">
        <v>2023</v>
      </c>
      <c r="AH243" s="310">
        <v>2</v>
      </c>
      <c r="AI243" s="146" t="e">
        <f t="array" aca="1" ref="AI243" ca="1">_xludf.IFS(AH243=1,"01",AH243=2,"02",AH243=3,"03",AH243=4,"04",AH243=5,"05",AH243=6,"06",AH243=7,"07",AH243=8,"08",AH243=9,"09",AH243=10,"10",AH243=11,"11",AH243=12,"12")</f>
        <v>#NAME?</v>
      </c>
      <c r="AJ243" s="147" t="e">
        <f t="shared" ca="1" si="3"/>
        <v>#NAME?</v>
      </c>
      <c r="AK243" s="148" t="str">
        <f t="shared" si="34"/>
        <v>YYYY-02</v>
      </c>
    </row>
    <row r="244" spans="1:37" ht="12.75">
      <c r="A244" s="137"/>
      <c r="B244" s="138" t="s">
        <v>3443</v>
      </c>
      <c r="C244" s="138"/>
      <c r="D244" s="138" t="s">
        <v>9</v>
      </c>
      <c r="F244" s="248" t="s">
        <v>3618</v>
      </c>
      <c r="H244" s="137" t="s">
        <v>3445</v>
      </c>
      <c r="I244" s="137">
        <v>89007776</v>
      </c>
      <c r="J244" s="137"/>
      <c r="K244" s="137"/>
      <c r="L244" s="140">
        <v>44977</v>
      </c>
      <c r="M244" s="137"/>
      <c r="N244" s="222" t="str">
        <f>VLOOKUP(I244,Inventory!C:J,3,FALSE)</f>
        <v>https://fjong.com/admin/pages/edit-outfit/outfit.ba1f51b54e514d4580188234a760ebd9#outfit_summary</v>
      </c>
      <c r="O244" s="223" t="str">
        <f>VLOOKUP(I244,Inventory!C:J,5,FALSE)</f>
        <v>Lee</v>
      </c>
      <c r="P244" s="223" t="str">
        <f>VLOOKUP(I244,Inventory!C:J,4,FALSE)</f>
        <v>Denim Sand Pants</v>
      </c>
      <c r="Q244" s="137" t="s">
        <v>3468</v>
      </c>
      <c r="R244" s="312"/>
      <c r="S244" s="139"/>
      <c r="T244" s="137"/>
      <c r="U244" s="137"/>
      <c r="V244" s="223" t="s">
        <v>32</v>
      </c>
      <c r="W244" s="223">
        <f>VLOOKUP(I244,Inventory!C:R,13,FALSE)</f>
        <v>1500</v>
      </c>
      <c r="X244" s="223">
        <f>VLOOKUP(I244,Inventory!C:R,14,FALSE)</f>
        <v>599</v>
      </c>
      <c r="Y244" s="137"/>
      <c r="Z244" s="137"/>
      <c r="AA244" s="137"/>
      <c r="AB244" s="223">
        <f t="shared" si="15"/>
        <v>599</v>
      </c>
      <c r="AC244" s="230">
        <f>VLOOKUP(V244,'Partner info'!A$2:K$502,6,FALSE)</f>
        <v>0</v>
      </c>
      <c r="AD244" s="223">
        <f t="shared" si="33"/>
        <v>0</v>
      </c>
      <c r="AE244" s="223">
        <f t="shared" si="17"/>
        <v>599</v>
      </c>
      <c r="AF244" s="223">
        <f t="shared" si="5"/>
        <v>2</v>
      </c>
      <c r="AG244" s="313">
        <v>2023</v>
      </c>
      <c r="AH244" s="313">
        <v>2</v>
      </c>
      <c r="AI244" s="275" t="e">
        <f t="array" aca="1" ref="AI244" ca="1">_xludf.IFS(AH244=1,"01",AH244=2,"02",AH244=3,"03",AH244=4,"04",AH244=5,"05",AH244=6,"06",AH244=7,"07",AH244=8,"08",AH244=9,"09",AH244=10,"10",AH244=11,"11",AH244=12,"12")</f>
        <v>#NAME?</v>
      </c>
      <c r="AJ244" s="276" t="e">
        <f t="shared" ca="1" si="3"/>
        <v>#NAME?</v>
      </c>
      <c r="AK244" s="148" t="str">
        <f t="shared" si="34"/>
        <v>YYYY-02</v>
      </c>
    </row>
    <row r="245" spans="1:37" ht="12.75">
      <c r="A245" s="314"/>
      <c r="B245" s="157" t="s">
        <v>3443</v>
      </c>
      <c r="C245" s="156"/>
      <c r="D245" s="157" t="s">
        <v>9</v>
      </c>
      <c r="E245" s="156"/>
      <c r="F245" s="243" t="s">
        <v>3889</v>
      </c>
      <c r="G245" s="156"/>
      <c r="H245" s="156" t="s">
        <v>3445</v>
      </c>
      <c r="I245" s="156">
        <v>88001148</v>
      </c>
      <c r="J245" s="181" t="s">
        <v>3910</v>
      </c>
      <c r="K245" s="156"/>
      <c r="L245" s="159">
        <v>44977</v>
      </c>
      <c r="M245" s="156"/>
      <c r="N245" s="216" t="str">
        <f>VLOOKUP(I245,Inventory!C:J,3,FALSE)</f>
        <v>https://no.fjong.com/admin/pages/edit-outfit/outfit.a28b2e6008184ba19240c926b1af0eff</v>
      </c>
      <c r="O245" s="217" t="str">
        <f>VLOOKUP(I245,Inventory!C:J,5,FALSE)</f>
        <v>FWSS</v>
      </c>
      <c r="P245" s="217" t="str">
        <f>VLOOKUP(I245,Inventory!C:J,4,FALSE)</f>
        <v>Synne Fruit Dove Dress</v>
      </c>
      <c r="Q245" s="156" t="s">
        <v>3457</v>
      </c>
      <c r="R245" s="315" t="s">
        <v>3891</v>
      </c>
      <c r="S245" s="316">
        <v>98488317</v>
      </c>
      <c r="T245" s="156"/>
      <c r="U245" s="156"/>
      <c r="V245" s="217" t="str">
        <f>VLOOKUP(I245,Inventory!C:R,6,FALSE)</f>
        <v>FJONG</v>
      </c>
      <c r="W245" s="217">
        <f>VLOOKUP(I245,Inventory!C:R,13,FALSE)</f>
        <v>1600</v>
      </c>
      <c r="X245" s="217">
        <f>VLOOKUP(I245,Inventory!C:R,14,FALSE)</f>
        <v>640</v>
      </c>
      <c r="Y245" s="156"/>
      <c r="Z245" s="156"/>
      <c r="AA245" s="156">
        <v>80</v>
      </c>
      <c r="AB245" s="217">
        <f t="shared" si="15"/>
        <v>720</v>
      </c>
      <c r="AC245" s="218">
        <f>VLOOKUP(V245,'Partner info'!A$2:K$502,6,FALSE)</f>
        <v>0</v>
      </c>
      <c r="AD245" s="217">
        <f t="shared" si="33"/>
        <v>0</v>
      </c>
      <c r="AE245" s="217">
        <f t="shared" si="17"/>
        <v>720</v>
      </c>
      <c r="AF245" s="217">
        <f t="shared" si="5"/>
        <v>2</v>
      </c>
      <c r="AG245" s="317">
        <v>2023</v>
      </c>
      <c r="AH245" s="317">
        <v>2</v>
      </c>
      <c r="AI245" s="318" t="e">
        <f t="array" aca="1" ref="AI245" ca="1">_xludf.IFS(AH245=1,"01",AH245=2,"02",AH245=3,"03",AH245=4,"04",AH245=5,"05",AH245=6,"06",AH245=7,"07",AH245=8,"08",AH245=9,"09",AH245=10,"10",AH245=11,"11",AH245=12,"12")</f>
        <v>#NAME?</v>
      </c>
      <c r="AJ245" s="319" t="e">
        <f t="shared" ca="1" si="3"/>
        <v>#NAME?</v>
      </c>
      <c r="AK245" s="148" t="str">
        <f t="shared" si="34"/>
        <v>YYYY-02</v>
      </c>
    </row>
    <row r="246" spans="1:37" ht="12.75">
      <c r="A246" s="320"/>
      <c r="B246" s="23" t="s">
        <v>3443</v>
      </c>
      <c r="D246" s="23" t="s">
        <v>9</v>
      </c>
      <c r="F246" s="244" t="s">
        <v>3889</v>
      </c>
      <c r="H246" s="12" t="s">
        <v>3445</v>
      </c>
      <c r="I246" s="12">
        <v>89003415</v>
      </c>
      <c r="L246" s="149">
        <v>44977</v>
      </c>
      <c r="N246" s="247" t="str">
        <f>VLOOKUP(I246,Inventory!C:J,3,FALSE)</f>
        <v>https://no.fjong.com/admin/pages/edit-outfit/outfit.171c86f3627845c08df08a82deb2241f</v>
      </c>
      <c r="O246" s="224" t="str">
        <f>VLOOKUP(I246,Inventory!C:J,5,FALSE)</f>
        <v>byTiMo</v>
      </c>
      <c r="P246" s="224" t="str">
        <f>VLOOKUP(I246,Inventory!C:J,4,FALSE)</f>
        <v>Satin Wrap Dress Jacquard Golden</v>
      </c>
      <c r="Q246" s="12" t="s">
        <v>3457</v>
      </c>
      <c r="S246" s="9"/>
      <c r="V246" s="224" t="str">
        <f>VLOOKUP(I246,Inventory!C:R,6,FALSE)</f>
        <v>Fjong</v>
      </c>
      <c r="W246" s="224">
        <f>VLOOKUP(I246,Inventory!C:R,13,FALSE)</f>
        <v>2000</v>
      </c>
      <c r="X246" s="224">
        <f>VLOOKUP(I246,Inventory!C:R,14,FALSE)</f>
        <v>600</v>
      </c>
      <c r="AB246" s="224">
        <f t="shared" si="15"/>
        <v>600</v>
      </c>
      <c r="AC246" s="225">
        <f>VLOOKUP(V246,'Partner info'!A$2:K$502,6,FALSE)</f>
        <v>0</v>
      </c>
      <c r="AD246" s="224">
        <f t="shared" si="33"/>
        <v>0</v>
      </c>
      <c r="AE246" s="224">
        <f t="shared" si="17"/>
        <v>600</v>
      </c>
      <c r="AF246" s="224">
        <f t="shared" si="5"/>
        <v>2</v>
      </c>
      <c r="AG246" s="311">
        <v>2023</v>
      </c>
      <c r="AH246" s="310">
        <v>2</v>
      </c>
      <c r="AI246" s="146" t="e">
        <f t="array" aca="1" ref="AI246" ca="1">_xludf.IFS(AH246=1,"01",AH246=2,"02",AH246=3,"03",AH246=4,"04",AH246=5,"05",AH246=6,"06",AH246=7,"07",AH246=8,"08",AH246=9,"09",AH246=10,"10",AH246=11,"11",AH246=12,"12")</f>
        <v>#NAME?</v>
      </c>
      <c r="AJ246" s="321" t="e">
        <f t="shared" ca="1" si="3"/>
        <v>#NAME?</v>
      </c>
      <c r="AK246" s="148" t="str">
        <f t="shared" si="34"/>
        <v>YYYY-02</v>
      </c>
    </row>
    <row r="247" spans="1:37" ht="12.75">
      <c r="A247" s="322"/>
      <c r="B247" s="138" t="s">
        <v>3443</v>
      </c>
      <c r="C247" s="137"/>
      <c r="D247" s="138" t="s">
        <v>9</v>
      </c>
      <c r="E247" s="137"/>
      <c r="F247" s="248" t="s">
        <v>3889</v>
      </c>
      <c r="G247" s="137"/>
      <c r="H247" s="137" t="s">
        <v>3445</v>
      </c>
      <c r="I247" s="137">
        <v>88100995</v>
      </c>
      <c r="J247" s="137"/>
      <c r="K247" s="137"/>
      <c r="L247" s="140">
        <v>44977</v>
      </c>
      <c r="M247" s="137"/>
      <c r="N247" s="222" t="str">
        <f>VLOOKUP(I247,Inventory!C:J,3,FALSE)</f>
        <v>https://no.fjong.com/admin/pages/edit-outfit/outfit.ee06a77e6458474ea1f2bd0dea266b8c</v>
      </c>
      <c r="O247" s="223" t="str">
        <f>VLOOKUP(I247,Inventory!C:J,5,FALSE)</f>
        <v xml:space="preserve">Maud </v>
      </c>
      <c r="P247" s="223" t="str">
        <f>VLOOKUP(I247,Inventory!C:J,4,FALSE)</f>
        <v>Pom Pom Knit</v>
      </c>
      <c r="Q247" s="137" t="s">
        <v>3457</v>
      </c>
      <c r="R247" s="137"/>
      <c r="S247" s="139"/>
      <c r="T247" s="137"/>
      <c r="U247" s="137"/>
      <c r="V247" s="223" t="str">
        <f>VLOOKUP(I247,Inventory!C:R,6,FALSE)</f>
        <v>Høyer</v>
      </c>
      <c r="W247" s="223">
        <f>VLOOKUP(I247,Inventory!C:R,13,FALSE)</f>
        <v>1900</v>
      </c>
      <c r="X247" s="223">
        <f>VLOOKUP(I247,Inventory!C:R,14,FALSE)</f>
        <v>500</v>
      </c>
      <c r="Y247" s="137"/>
      <c r="Z247" s="137"/>
      <c r="AA247" s="137"/>
      <c r="AB247" s="223">
        <f t="shared" si="15"/>
        <v>500</v>
      </c>
      <c r="AC247" s="230">
        <f>VLOOKUP(V247,'Partner info'!A$2:K$502,6,FALSE)</f>
        <v>0.8</v>
      </c>
      <c r="AD247" s="223">
        <f t="shared" si="33"/>
        <v>400</v>
      </c>
      <c r="AE247" s="223">
        <f t="shared" si="17"/>
        <v>100</v>
      </c>
      <c r="AF247" s="223">
        <f t="shared" si="5"/>
        <v>2</v>
      </c>
      <c r="AG247" s="323">
        <v>2023</v>
      </c>
      <c r="AH247" s="323">
        <v>2</v>
      </c>
      <c r="AI247" s="324" t="e">
        <f t="array" aca="1" ref="AI247" ca="1">_xludf.IFS(AH247=1,"01",AH247=2,"02",AH247=3,"03",AH247=4,"04",AH247=5,"05",AH247=6,"06",AH247=7,"07",AH247=8,"08",AH247=9,"09",AH247=10,"10",AH247=11,"11",AH247=12,"12")</f>
        <v>#NAME?</v>
      </c>
      <c r="AJ247" s="325" t="e">
        <f t="shared" ca="1" si="3"/>
        <v>#NAME?</v>
      </c>
      <c r="AK247" s="148" t="str">
        <f t="shared" si="34"/>
        <v>YYYY-02</v>
      </c>
    </row>
    <row r="248" spans="1:37" ht="12.75">
      <c r="A248" s="326"/>
      <c r="B248" s="174" t="s">
        <v>3443</v>
      </c>
      <c r="C248" s="173"/>
      <c r="D248" s="174" t="s">
        <v>9</v>
      </c>
      <c r="E248" s="156"/>
      <c r="F248" s="327" t="s">
        <v>3911</v>
      </c>
      <c r="G248" s="156"/>
      <c r="H248" s="173" t="s">
        <v>3445</v>
      </c>
      <c r="I248" s="173">
        <v>88101366</v>
      </c>
      <c r="J248" s="202" t="s">
        <v>3912</v>
      </c>
      <c r="K248" s="173"/>
      <c r="L248" s="176">
        <v>44977</v>
      </c>
      <c r="M248" s="173"/>
      <c r="N248" s="239" t="str">
        <f>VLOOKUP(I248,Inventory!C:J,3,FALSE)</f>
        <v>https://no.fjong.com/admin/pages/edit-outfit/outfit.4db6c966945941bf98762ae15abab0cb</v>
      </c>
      <c r="O248" s="240" t="str">
        <f>VLOOKUP(I248,Inventory!C:J,5,FALSE)</f>
        <v>FWSS</v>
      </c>
      <c r="P248" s="240" t="str">
        <f>VLOOKUP(I248,Inventory!C:J,4,FALSE)</f>
        <v>1 Fatima Blouse</v>
      </c>
      <c r="Q248" s="173" t="s">
        <v>3468</v>
      </c>
      <c r="R248" s="328" t="s">
        <v>3913</v>
      </c>
      <c r="S248" s="327">
        <v>97135126</v>
      </c>
      <c r="T248" s="173"/>
      <c r="U248" s="173"/>
      <c r="V248" s="240" t="str">
        <f>VLOOKUP(I248,Inventory!C:R,6,FALSE)</f>
        <v>Mani Studio Moss</v>
      </c>
      <c r="W248" s="240">
        <f>VLOOKUP(I248,Inventory!C:R,13,FALSE)</f>
        <v>3800</v>
      </c>
      <c r="X248" s="240">
        <f>VLOOKUP(I248,Inventory!C:R,14,FALSE)</f>
        <v>500</v>
      </c>
      <c r="Y248" s="173"/>
      <c r="Z248" s="173"/>
      <c r="AA248" s="173">
        <v>80</v>
      </c>
      <c r="AB248" s="240">
        <f t="shared" si="15"/>
        <v>580</v>
      </c>
      <c r="AC248" s="242">
        <f>VLOOKUP(V248,'Partner info'!A$2:K$502,6,FALSE)</f>
        <v>0</v>
      </c>
      <c r="AD248" s="240">
        <f t="shared" si="33"/>
        <v>0</v>
      </c>
      <c r="AE248" s="240">
        <f t="shared" si="17"/>
        <v>580</v>
      </c>
      <c r="AF248" s="240">
        <f t="shared" si="5"/>
        <v>2</v>
      </c>
      <c r="AG248" s="317">
        <v>2023</v>
      </c>
      <c r="AH248" s="317">
        <v>2</v>
      </c>
      <c r="AI248" s="318" t="e">
        <f t="array" aca="1" ref="AI248" ca="1">_xludf.IFS(AH248=1,"01",AH248=2,"02",AH248=3,"03",AH248=4,"04",AH248=5,"05",AH248=6,"06",AH248=7,"07",AH248=8,"08",AH248=9,"09",AH248=10,"10",AH248=11,"11",AH248=12,"12")</f>
        <v>#NAME?</v>
      </c>
      <c r="AJ248" s="319" t="e">
        <f t="shared" ca="1" si="3"/>
        <v>#NAME?</v>
      </c>
      <c r="AK248" s="148" t="str">
        <f t="shared" si="34"/>
        <v>YYYY-02</v>
      </c>
    </row>
    <row r="249" spans="1:37" ht="12.75">
      <c r="A249" s="320"/>
      <c r="B249" s="23" t="s">
        <v>3443</v>
      </c>
      <c r="D249" s="23" t="s">
        <v>9</v>
      </c>
      <c r="F249" s="244" t="s">
        <v>3911</v>
      </c>
      <c r="H249" s="12" t="s">
        <v>3445</v>
      </c>
      <c r="I249" s="12">
        <v>88200870</v>
      </c>
      <c r="J249" s="208" t="s">
        <v>3914</v>
      </c>
      <c r="L249" s="149">
        <v>44977</v>
      </c>
      <c r="N249" s="247" t="str">
        <f>VLOOKUP(I249,Inventory!C:J,3,FALSE)</f>
        <v>https://no.fjong.com/admin/pages/edit-outfit/outfit.6d30e48268c64d14b3f12de4c1fadfd5</v>
      </c>
      <c r="O249" s="224" t="str">
        <f>VLOOKUP(I249,Inventory!C:J,5,FALSE)</f>
        <v>FWSS</v>
      </c>
      <c r="P249" s="224" t="str">
        <f>VLOOKUP(I249,Inventory!C:J,4,FALSE)</f>
        <v>Tearz Vanilla Ice Top</v>
      </c>
      <c r="Q249" s="12" t="s">
        <v>3468</v>
      </c>
      <c r="R249" s="309" t="s">
        <v>3913</v>
      </c>
      <c r="S249" s="244">
        <v>97135126</v>
      </c>
      <c r="V249" s="224" t="str">
        <f>VLOOKUP(I249,Inventory!C:R,6,FALSE)</f>
        <v>FWSS</v>
      </c>
      <c r="W249" s="224">
        <f>VLOOKUP(I249,Inventory!C:R,13,FALSE)</f>
        <v>1700</v>
      </c>
      <c r="X249" s="224">
        <f>VLOOKUP(I249,Inventory!C:R,14,FALSE)</f>
        <v>549</v>
      </c>
      <c r="AA249" s="12">
        <v>80</v>
      </c>
      <c r="AB249" s="224">
        <f t="shared" si="15"/>
        <v>629</v>
      </c>
      <c r="AC249" s="225">
        <f>VLOOKUP(V249,'Partner info'!A$2:K$502,6,FALSE)</f>
        <v>0.5</v>
      </c>
      <c r="AD249" s="224">
        <f t="shared" si="33"/>
        <v>314.5</v>
      </c>
      <c r="AE249" s="224">
        <f t="shared" si="17"/>
        <v>314.5</v>
      </c>
      <c r="AF249" s="224">
        <f t="shared" si="5"/>
        <v>2</v>
      </c>
      <c r="AG249" s="313">
        <v>2023</v>
      </c>
      <c r="AH249" s="313">
        <v>2</v>
      </c>
      <c r="AI249" s="275" t="e">
        <f t="array" aca="1" ref="AI249" ca="1">_xludf.IFS(AH249=1,"01",AH249=2,"02",AH249=3,"03",AH249=4,"04",AH249=5,"05",AH249=6,"06",AH249=7,"07",AH249=8,"08",AH249=9,"09",AH249=10,"10",AH249=11,"11",AH249=12,"12")</f>
        <v>#NAME?</v>
      </c>
      <c r="AJ249" s="329" t="e">
        <f t="shared" ca="1" si="3"/>
        <v>#NAME?</v>
      </c>
      <c r="AK249" s="148" t="str">
        <f t="shared" si="34"/>
        <v>YYYY-02</v>
      </c>
    </row>
    <row r="250" spans="1:37" ht="12.75">
      <c r="A250" s="137"/>
      <c r="B250" s="138" t="s">
        <v>3443</v>
      </c>
      <c r="C250" s="137"/>
      <c r="D250" s="138" t="s">
        <v>9</v>
      </c>
      <c r="E250" s="137"/>
      <c r="F250" s="248" t="s">
        <v>3911</v>
      </c>
      <c r="G250" s="137"/>
      <c r="H250" s="137" t="s">
        <v>3445</v>
      </c>
      <c r="I250" s="137">
        <v>88000600</v>
      </c>
      <c r="J250" s="137"/>
      <c r="K250" s="137"/>
      <c r="L250" s="140">
        <v>44977</v>
      </c>
      <c r="M250" s="137"/>
      <c r="N250" s="222" t="str">
        <f>VLOOKUP(I250,Inventory!C:J,3,FALSE)</f>
        <v>https://fjong.com/admin/pages/edit-outfit/outfit.edf01c8ca8f64059a8afaf72b4ba5eb3#edit_outfit_admin_notes</v>
      </c>
      <c r="O250" s="223" t="str">
        <f>VLOOKUP(I250,Inventory!C:J,5,FALSE)</f>
        <v>Faithful the brand</v>
      </c>
      <c r="P250" s="223" t="str">
        <f>VLOOKUP(I250,Inventory!C:J,4,FALSE)</f>
        <v>Emilia Midi Dress</v>
      </c>
      <c r="Q250" s="137" t="s">
        <v>3449</v>
      </c>
      <c r="R250" s="137"/>
      <c r="S250" s="139"/>
      <c r="T250" s="137"/>
      <c r="U250" s="137"/>
      <c r="V250" s="223" t="str">
        <f>VLOOKUP(I250,Inventory!C:R,6,FALSE)</f>
        <v>FJONG</v>
      </c>
      <c r="W250" s="223">
        <f>VLOOKUP(I250,Inventory!C:R,13,FALSE)</f>
        <v>2300</v>
      </c>
      <c r="X250" s="223">
        <f>VLOOKUP(I250,Inventory!C:R,14,FALSE)</f>
        <v>600</v>
      </c>
      <c r="Y250" s="137"/>
      <c r="Z250" s="137"/>
      <c r="AA250" s="137"/>
      <c r="AB250" s="223">
        <f t="shared" si="15"/>
        <v>600</v>
      </c>
      <c r="AC250" s="230">
        <f>VLOOKUP(V250,'Partner info'!A$2:K$502,6,FALSE)</f>
        <v>0</v>
      </c>
      <c r="AD250" s="223">
        <f t="shared" si="33"/>
        <v>0</v>
      </c>
      <c r="AE250" s="223">
        <f t="shared" si="17"/>
        <v>600</v>
      </c>
      <c r="AF250" s="223">
        <f t="shared" si="5"/>
        <v>2</v>
      </c>
      <c r="AG250" s="330">
        <v>2023</v>
      </c>
      <c r="AH250" s="330">
        <v>2</v>
      </c>
      <c r="AI250" s="291" t="e">
        <f t="array" aca="1" ref="AI250" ca="1">_xludf.IFS(AH250=1,"01",AH250=2,"02",AH250=3,"03",AH250=4,"04",AH250=5,"05",AH250=6,"06",AH250=7,"07",AH250=8,"08",AH250=9,"09",AH250=10,"10",AH250=11,"11",AH250=12,"12")</f>
        <v>#NAME?</v>
      </c>
      <c r="AJ250" s="292" t="e">
        <f t="shared" ca="1" si="3"/>
        <v>#NAME?</v>
      </c>
      <c r="AK250" s="148" t="str">
        <f t="shared" si="34"/>
        <v>YYYY-02</v>
      </c>
    </row>
    <row r="251" spans="1:37" ht="12.75">
      <c r="A251" s="314"/>
      <c r="B251" s="157" t="s">
        <v>3443</v>
      </c>
      <c r="C251" s="156"/>
      <c r="D251" s="157" t="s">
        <v>9</v>
      </c>
      <c r="E251" s="156"/>
      <c r="F251" s="244" t="s">
        <v>3915</v>
      </c>
      <c r="G251" s="156"/>
      <c r="H251" s="156" t="s">
        <v>3445</v>
      </c>
      <c r="I251" s="156">
        <v>89003127</v>
      </c>
      <c r="J251" s="181" t="s">
        <v>3916</v>
      </c>
      <c r="K251" s="156"/>
      <c r="L251" s="159">
        <v>44978</v>
      </c>
      <c r="M251" s="156"/>
      <c r="N251" s="216" t="str">
        <f>VLOOKUP(I251,Inventory!C:J,3,FALSE)</f>
        <v>https://no.fjong.com/admin/pages/edit-outfit/outfit.5d1662a2897d4ec2b0fd295f3eca3b1f</v>
      </c>
      <c r="O251" s="217" t="str">
        <f>VLOOKUP(I251,Inventory!C:J,5,FALSE)</f>
        <v>Holzweiler</v>
      </c>
      <c r="P251" s="217" t="str">
        <f>VLOOKUP(I251,Inventory!C:J,4,FALSE)</f>
        <v>Navy Buffalo Skirt</v>
      </c>
      <c r="Q251" s="156" t="s">
        <v>3468</v>
      </c>
      <c r="R251" s="315" t="s">
        <v>3917</v>
      </c>
      <c r="S251" s="243">
        <v>46635107</v>
      </c>
      <c r="T251" s="156"/>
      <c r="U251" s="156"/>
      <c r="V251" s="217" t="str">
        <f>VLOOKUP(I251,Inventory!C:R,6,FALSE)</f>
        <v>Holzweiler</v>
      </c>
      <c r="W251" s="217">
        <f>VLOOKUP(I251,Inventory!C:R,13,FALSE)</f>
        <v>1300</v>
      </c>
      <c r="X251" s="217">
        <f>VLOOKUP(I251,Inventory!C:R,14,FALSE)</f>
        <v>250</v>
      </c>
      <c r="Y251" s="156"/>
      <c r="Z251" s="156"/>
      <c r="AA251" s="156">
        <v>80</v>
      </c>
      <c r="AB251" s="217">
        <f t="shared" si="15"/>
        <v>330</v>
      </c>
      <c r="AC251" s="218">
        <f>VLOOKUP(V251,'Partner info'!A$2:K$502,6,FALSE)</f>
        <v>0.8</v>
      </c>
      <c r="AD251" s="217">
        <f t="shared" si="33"/>
        <v>264</v>
      </c>
      <c r="AE251" s="217">
        <f t="shared" si="17"/>
        <v>66</v>
      </c>
      <c r="AF251" s="217">
        <f t="shared" si="5"/>
        <v>2</v>
      </c>
      <c r="AG251" s="331">
        <v>2023</v>
      </c>
      <c r="AH251" s="331">
        <v>2</v>
      </c>
      <c r="AI251" s="332" t="e">
        <f t="array" aca="1" ref="AI251" ca="1">_xludf.IFS(AH251=1,"01",AH251=2,"02",AH251=3,"03",AH251=4,"04",AH251=5,"05",AH251=6,"06",AH251=7,"07",AH251=8,"08",AH251=9,"09",AH251=10,"10",AH251=11,"11",AH251=12,"12")</f>
        <v>#NAME?</v>
      </c>
      <c r="AJ251" s="333" t="e">
        <f t="shared" ca="1" si="3"/>
        <v>#NAME?</v>
      </c>
      <c r="AK251" s="148" t="str">
        <f t="shared" si="34"/>
        <v>YYYY-02</v>
      </c>
    </row>
    <row r="252" spans="1:37" ht="12.75">
      <c r="B252" s="23" t="s">
        <v>3443</v>
      </c>
      <c r="D252" s="23" t="s">
        <v>9</v>
      </c>
      <c r="F252" s="244" t="s">
        <v>3915</v>
      </c>
      <c r="H252" s="12" t="s">
        <v>3445</v>
      </c>
      <c r="I252" s="12">
        <v>88200964</v>
      </c>
      <c r="L252" s="149">
        <v>44978</v>
      </c>
      <c r="N252" s="247" t="str">
        <f>VLOOKUP(I252,Inventory!C:J,3,FALSE)</f>
        <v>https://no.fjong.com/admin/pages/edit-outfit/outfit.e7897eaa54b64a359da69c9d56f6a04e#edit_outfit_admin_notes</v>
      </c>
      <c r="O252" s="224" t="str">
        <f>VLOOKUP(I252,Inventory!C:J,5,FALSE)</f>
        <v>FWSS</v>
      </c>
      <c r="P252" s="224" t="str">
        <f>VLOOKUP(I252,Inventory!C:J,4,FALSE)</f>
        <v>Margit Broderie Anglais Bright White Dress</v>
      </c>
      <c r="Q252" s="12" t="s">
        <v>3468</v>
      </c>
      <c r="S252" s="9"/>
      <c r="V252" s="224" t="str">
        <f>VLOOKUP(I252,Inventory!C:R,6,FALSE)</f>
        <v>FWSS</v>
      </c>
      <c r="W252" s="224">
        <f>VLOOKUP(I252,Inventory!C:R,13,FALSE)</f>
        <v>2500</v>
      </c>
      <c r="X252" s="224">
        <f>VLOOKUP(I252,Inventory!C:R,14,FALSE)</f>
        <v>700</v>
      </c>
      <c r="AB252" s="224">
        <f t="shared" si="15"/>
        <v>700</v>
      </c>
      <c r="AC252" s="225">
        <f>VLOOKUP(V252,'Partner info'!A$2:K$502,6,FALSE)</f>
        <v>0.5</v>
      </c>
      <c r="AD252" s="224">
        <f t="shared" si="33"/>
        <v>350</v>
      </c>
      <c r="AE252" s="224">
        <f t="shared" si="17"/>
        <v>350</v>
      </c>
      <c r="AF252" s="224">
        <f t="shared" si="5"/>
        <v>2</v>
      </c>
      <c r="AG252" s="334">
        <v>2023</v>
      </c>
      <c r="AH252" s="334">
        <v>2</v>
      </c>
      <c r="AI252" s="283" t="e">
        <f t="array" aca="1" ref="AI252" ca="1">_xludf.IFS(AH252=1,"01",AH252=2,"02",AH252=3,"03",AH252=4,"04",AH252=5,"05",AH252=6,"06",AH252=7,"07",AH252=8,"08",AH252=9,"09",AH252=10,"10",AH252=11,"11",AH252=12,"12")</f>
        <v>#NAME?</v>
      </c>
      <c r="AJ252" s="148" t="e">
        <f t="shared" ca="1" si="3"/>
        <v>#NAME?</v>
      </c>
      <c r="AK252" s="148" t="str">
        <f t="shared" si="34"/>
        <v>YYYY-02</v>
      </c>
    </row>
    <row r="253" spans="1:37" ht="12.75">
      <c r="A253" s="322"/>
      <c r="B253" s="138" t="s">
        <v>3443</v>
      </c>
      <c r="C253" s="137"/>
      <c r="D253" s="138" t="s">
        <v>9</v>
      </c>
      <c r="E253" s="137"/>
      <c r="F253" s="248" t="s">
        <v>3915</v>
      </c>
      <c r="G253" s="137"/>
      <c r="H253" s="137" t="s">
        <v>3445</v>
      </c>
      <c r="I253" s="137">
        <v>88000825</v>
      </c>
      <c r="J253" s="137"/>
      <c r="K253" s="137"/>
      <c r="L253" s="140">
        <v>44978</v>
      </c>
      <c r="M253" s="137"/>
      <c r="N253" s="222" t="str">
        <f>VLOOKUP(I253,Inventory!C:J,3,FALSE)</f>
        <v>https://no.fjong.com/admin/pages/edit-outfit/outfit.87cafc24da73f5a4#edit_outfit_admin_notes</v>
      </c>
      <c r="O253" s="223" t="str">
        <f>VLOOKUP(I253,Inventory!C:J,5,FALSE)</f>
        <v>Samsøe &amp; Samsøe</v>
      </c>
      <c r="P253" s="223" t="str">
        <f>VLOOKUP(I253,Inventory!C:J,4,FALSE)</f>
        <v>Jana skirt</v>
      </c>
      <c r="Q253" s="137" t="s">
        <v>3449</v>
      </c>
      <c r="R253" s="137"/>
      <c r="S253" s="139"/>
      <c r="T253" s="137"/>
      <c r="U253" s="137"/>
      <c r="V253" s="223" t="str">
        <f>VLOOKUP(I253,Inventory!C:R,6,FALSE)</f>
        <v>FJONG</v>
      </c>
      <c r="W253" s="223">
        <f>VLOOKUP(I253,Inventory!C:R,13,FALSE)</f>
        <v>1100</v>
      </c>
      <c r="X253" s="223">
        <f>VLOOKUP(I253,Inventory!C:R,14,FALSE)</f>
        <v>399</v>
      </c>
      <c r="Y253" s="137"/>
      <c r="Z253" s="137"/>
      <c r="AA253" s="137"/>
      <c r="AB253" s="223">
        <f t="shared" si="15"/>
        <v>399</v>
      </c>
      <c r="AC253" s="230">
        <f>VLOOKUP(V253,'Partner info'!A$2:K$502,6,FALSE)</f>
        <v>0</v>
      </c>
      <c r="AD253" s="223">
        <f t="shared" si="33"/>
        <v>0</v>
      </c>
      <c r="AE253" s="223">
        <f t="shared" si="17"/>
        <v>399</v>
      </c>
      <c r="AF253" s="223">
        <f t="shared" si="5"/>
        <v>2</v>
      </c>
      <c r="AG253" s="335">
        <v>2023</v>
      </c>
      <c r="AH253" s="335">
        <v>2</v>
      </c>
      <c r="AI253" s="336" t="e">
        <f t="array" aca="1" ref="AI253" ca="1">_xludf.IFS(AH253=1,"01",AH253=2,"02",AH253=3,"03",AH253=4,"04",AH253=5,"05",AH253=6,"06",AH253=7,"07",AH253=8,"08",AH253=9,"09",AH253=10,"10",AH253=11,"11",AH253=12,"12")</f>
        <v>#NAME?</v>
      </c>
      <c r="AJ253" s="337" t="e">
        <f t="shared" ca="1" si="3"/>
        <v>#NAME?</v>
      </c>
      <c r="AK253" s="148" t="str">
        <f t="shared" si="34"/>
        <v>YYYY-02</v>
      </c>
    </row>
    <row r="254" spans="1:37" ht="12.75">
      <c r="A254" s="326"/>
      <c r="B254" s="174" t="s">
        <v>3443</v>
      </c>
      <c r="C254" s="173"/>
      <c r="D254" s="174" t="s">
        <v>9</v>
      </c>
      <c r="E254" s="173"/>
      <c r="F254" s="327" t="s">
        <v>3918</v>
      </c>
      <c r="G254" s="173"/>
      <c r="H254" s="173" t="s">
        <v>3445</v>
      </c>
      <c r="I254" s="173">
        <v>88000431</v>
      </c>
      <c r="J254" s="202" t="s">
        <v>3919</v>
      </c>
      <c r="K254" s="173"/>
      <c r="L254" s="176">
        <v>44978</v>
      </c>
      <c r="M254" s="173"/>
      <c r="N254" s="239" t="str">
        <f>VLOOKUP(I254,Inventory!C:J,3,FALSE)</f>
        <v>https://no.fjong.com/admin/pages/edit-outfit/outfit.a189dca13d2e4274afe5758a78f49000</v>
      </c>
      <c r="O254" s="240" t="str">
        <f>VLOOKUP(I254,Inventory!C:J,5,FALSE)</f>
        <v>Samsøe &amp; Samsøe</v>
      </c>
      <c r="P254" s="240" t="str">
        <f>VLOOKUP(I254,Inventory!C:J,4,FALSE)</f>
        <v>Ono Dark Sapphire Top</v>
      </c>
      <c r="Q254" s="173" t="s">
        <v>3457</v>
      </c>
      <c r="R254" s="327" t="s">
        <v>3920</v>
      </c>
      <c r="S254" s="327">
        <v>47369955</v>
      </c>
      <c r="T254" s="173"/>
      <c r="U254" s="173"/>
      <c r="V254" s="240" t="str">
        <f>VLOOKUP(I254,Inventory!C:R,6,FALSE)</f>
        <v>FJONG</v>
      </c>
      <c r="W254" s="240">
        <f>VLOOKUP(I254,Inventory!C:R,13,FALSE)</f>
        <v>1900</v>
      </c>
      <c r="X254" s="240">
        <f>VLOOKUP(I254,Inventory!C:R,14,FALSE)</f>
        <v>760</v>
      </c>
      <c r="Y254" s="173"/>
      <c r="Z254" s="173"/>
      <c r="AA254" s="173">
        <v>80</v>
      </c>
      <c r="AB254" s="240">
        <f t="shared" si="15"/>
        <v>840</v>
      </c>
      <c r="AC254" s="242">
        <f>VLOOKUP(V254,'Partner info'!A$2:K$502,6,FALSE)</f>
        <v>0</v>
      </c>
      <c r="AD254" s="240">
        <f t="shared" si="33"/>
        <v>0</v>
      </c>
      <c r="AE254" s="240">
        <f t="shared" si="17"/>
        <v>840</v>
      </c>
      <c r="AF254" s="240">
        <f t="shared" si="5"/>
        <v>2</v>
      </c>
      <c r="AG254" s="338">
        <v>2023</v>
      </c>
      <c r="AH254" s="338">
        <v>2</v>
      </c>
      <c r="AI254" s="339" t="e">
        <f t="array" aca="1" ref="AI254" ca="1">_xludf.IFS(AH254=1,"01",AH254=2,"02",AH254=3,"03",AH254=4,"04",AH254=5,"05",AH254=6,"06",AH254=7,"07",AH254=8,"08",AH254=9,"09",AH254=10,"10",AH254=11,"11",AH254=12,"12")</f>
        <v>#NAME?</v>
      </c>
      <c r="AJ254" s="340" t="e">
        <f t="shared" ca="1" si="3"/>
        <v>#NAME?</v>
      </c>
      <c r="AK254" s="148" t="str">
        <f t="shared" si="34"/>
        <v>YYYY-02</v>
      </c>
    </row>
    <row r="255" spans="1:37" ht="12.75">
      <c r="A255" s="293" t="s">
        <v>3469</v>
      </c>
      <c r="B255" s="294" t="s">
        <v>3443</v>
      </c>
      <c r="C255" s="295"/>
      <c r="D255" s="294" t="s">
        <v>3883</v>
      </c>
      <c r="E255" s="295"/>
      <c r="F255" s="296" t="s">
        <v>3921</v>
      </c>
      <c r="G255" s="295"/>
      <c r="H255" s="295" t="s">
        <v>3445</v>
      </c>
      <c r="I255" s="295">
        <v>10689257</v>
      </c>
      <c r="J255" s="297" t="s">
        <v>3922</v>
      </c>
      <c r="K255" s="295"/>
      <c r="L255" s="298">
        <v>44983</v>
      </c>
      <c r="M255" s="295"/>
      <c r="N255" s="299" t="str">
        <f>VLOOKUP(I255,Inventory!C:J,3,FALSE)</f>
        <v>https://fjong.com/admin/pages/edit-outfit/outfit.2a4decf449b64584804dad1d704f4ef1</v>
      </c>
      <c r="O255" s="300" t="str">
        <f>VLOOKUP(I255,Inventory!C:J,5,FALSE)</f>
        <v>FWSS</v>
      </c>
      <c r="P255" s="300" t="str">
        <f>VLOOKUP(I255,Inventory!C:J,4,FALSE)</f>
        <v>Bodil 2 Eden Dress</v>
      </c>
      <c r="Q255" s="295" t="s">
        <v>3453</v>
      </c>
      <c r="R255" s="296" t="s">
        <v>3923</v>
      </c>
      <c r="S255" s="301">
        <v>92437600</v>
      </c>
      <c r="T255" s="295"/>
      <c r="U255" s="295"/>
      <c r="V255" s="300" t="str">
        <f>VLOOKUP(I255,Inventory!C:R,6,FALSE)</f>
        <v>FJONG</v>
      </c>
      <c r="W255" s="300" t="str">
        <f>VLOOKUP(I255,Inventory!C:R,12,FALSE)</f>
        <v>Mangler bilder</v>
      </c>
      <c r="X255" s="300">
        <f>VLOOKUP(I255,Inventory!C:R,13,FALSE)</f>
        <v>600</v>
      </c>
      <c r="Y255" s="295"/>
      <c r="Z255" s="295">
        <v>1000</v>
      </c>
      <c r="AA255" s="295">
        <v>80</v>
      </c>
      <c r="AB255" s="300">
        <f t="shared" si="15"/>
        <v>-320</v>
      </c>
      <c r="AC255" s="302" t="e">
        <f>VLOOKUP(V255,'Partner info'!$B$2:$C$500,2,FALSE)</f>
        <v>#N/A</v>
      </c>
      <c r="AD255" s="300">
        <v>0</v>
      </c>
      <c r="AE255" s="300">
        <f t="shared" si="17"/>
        <v>-320</v>
      </c>
      <c r="AF255" s="300">
        <f t="shared" si="5"/>
        <v>2</v>
      </c>
      <c r="AG255" s="303">
        <v>2023</v>
      </c>
      <c r="AH255" s="303">
        <v>2</v>
      </c>
      <c r="AI255" s="304" t="e">
        <f t="array" aca="1" ref="AI255" ca="1">_xludf.IFS(AH255=1,"01",AH255=2,"02",AH255=3,"03",AH255=4,"04",AH255=5,"05",AH255=6,"06",AH255=7,"07",AH255=8,"08",AH255=9,"09",AH255=10,"10",AH255=11,"11",AH255=12,"12")</f>
        <v>#NAME?</v>
      </c>
      <c r="AJ255" s="305" t="e">
        <f t="shared" ca="1" si="3"/>
        <v>#NAME?</v>
      </c>
      <c r="AK255" s="306"/>
    </row>
    <row r="256" spans="1:37" ht="12.75">
      <c r="A256" s="326"/>
      <c r="B256" s="174" t="s">
        <v>3443</v>
      </c>
      <c r="C256" s="173"/>
      <c r="D256" s="174" t="s">
        <v>9</v>
      </c>
      <c r="E256" s="173"/>
      <c r="F256" s="341" t="s">
        <v>3924</v>
      </c>
      <c r="G256" s="173"/>
      <c r="H256" s="173" t="s">
        <v>3445</v>
      </c>
      <c r="I256" s="9" t="s">
        <v>2065</v>
      </c>
      <c r="J256" s="202" t="s">
        <v>3925</v>
      </c>
      <c r="K256" s="173"/>
      <c r="L256" s="176">
        <v>44981</v>
      </c>
      <c r="M256" s="173"/>
      <c r="N256" s="239" t="str">
        <f>VLOOKUP(I256,Inventory!C:J,3,FALSE)</f>
        <v>https://fjong.com/admin/pages/edit-outfit/outfit.749c64aeabc745099091a2ecd20d8777</v>
      </c>
      <c r="O256" s="240" t="str">
        <f>VLOOKUP(I256,Inventory!C:J,5,FALSE)</f>
        <v>MAUD</v>
      </c>
      <c r="P256" s="240" t="str">
        <f>VLOOKUP(I256,Inventory!C:J,4,FALSE)</f>
        <v>XL 2 Rose Dust Dina Dress</v>
      </c>
      <c r="Q256" s="173" t="s">
        <v>3457</v>
      </c>
      <c r="R256" s="341" t="s">
        <v>3926</v>
      </c>
      <c r="S256" s="342">
        <v>90080339</v>
      </c>
      <c r="T256" s="173"/>
      <c r="U256" s="173"/>
      <c r="V256" s="240" t="str">
        <f>VLOOKUP(I256,Inventory!C:R,6,FALSE)</f>
        <v>Høyer</v>
      </c>
      <c r="W256" s="240">
        <f>VLOOKUP(I256,Inventory!C:R,13,FALSE)</f>
        <v>5000</v>
      </c>
      <c r="X256" s="240">
        <f>VLOOKUP(I256,Inventory!C:R,14,FALSE)</f>
        <v>0</v>
      </c>
      <c r="Y256" s="173"/>
      <c r="Z256" s="173"/>
      <c r="AA256" s="173">
        <v>80</v>
      </c>
      <c r="AB256" s="240">
        <f t="shared" si="15"/>
        <v>80</v>
      </c>
      <c r="AC256" s="242">
        <f>VLOOKUP(V256,'Partner info'!A$2:K$502,6,FALSE)</f>
        <v>0.8</v>
      </c>
      <c r="AD256" s="240">
        <f t="shared" ref="AD256:AD257" si="35">AB256*AC256</f>
        <v>64</v>
      </c>
      <c r="AE256" s="240">
        <f t="shared" si="17"/>
        <v>16</v>
      </c>
      <c r="AF256" s="240">
        <f t="shared" si="5"/>
        <v>2</v>
      </c>
      <c r="AG256" s="338">
        <v>2023</v>
      </c>
      <c r="AH256" s="338">
        <v>2</v>
      </c>
      <c r="AI256" s="339" t="e">
        <f t="array" aca="1" ref="AI256" ca="1">_xludf.IFS(AH256=1,"01",AH256=2,"02",AH256=3,"03",AH256=4,"04",AH256=5,"05",AH256=6,"06",AH256=7,"07",AH256=8,"08",AH256=9,"09",AH256=10,"10",AH256=11,"11",AH256=12,"12")</f>
        <v>#NAME?</v>
      </c>
      <c r="AJ256" s="340" t="e">
        <f t="shared" ca="1" si="3"/>
        <v>#NAME?</v>
      </c>
      <c r="AK256" s="148" t="str">
        <f t="shared" ref="AK256:AK257" si="36">TEXT(L256,"YYYY-MM")</f>
        <v>YYYY-02</v>
      </c>
    </row>
    <row r="257" spans="1:37" ht="12.75">
      <c r="A257" s="314"/>
      <c r="B257" s="157" t="s">
        <v>3443</v>
      </c>
      <c r="C257" s="156"/>
      <c r="D257" s="157" t="s">
        <v>9</v>
      </c>
      <c r="E257" s="156"/>
      <c r="F257" s="343" t="s">
        <v>3927</v>
      </c>
      <c r="G257" s="156"/>
      <c r="H257" s="156" t="s">
        <v>3445</v>
      </c>
      <c r="I257" s="156">
        <v>88200900</v>
      </c>
      <c r="J257" s="181" t="s">
        <v>3928</v>
      </c>
      <c r="K257" s="156"/>
      <c r="L257" s="159">
        <v>44999</v>
      </c>
      <c r="M257" s="156"/>
      <c r="N257" s="216" t="str">
        <f>VLOOKUP(I257,Inventory!C:J,3,FALSE)</f>
        <v>https://no.fjong.com/admin/pages/edit-outfit/outfit.8c47573e01d54cddb46c302b11d2cfe4</v>
      </c>
      <c r="O257" s="217" t="str">
        <f>VLOOKUP(I257,Inventory!C:J,5,FALSE)</f>
        <v>FWSS</v>
      </c>
      <c r="P257" s="217" t="str">
        <f>VLOOKUP(I257,Inventory!C:J,4,FALSE)</f>
        <v>Green Spring Inger Johanne Skirt</v>
      </c>
      <c r="Q257" s="156" t="s">
        <v>3449</v>
      </c>
      <c r="R257" s="343" t="s">
        <v>3929</v>
      </c>
      <c r="S257" s="316">
        <v>90729681</v>
      </c>
      <c r="T257" s="156"/>
      <c r="U257" s="156"/>
      <c r="V257" s="217" t="str">
        <f>VLOOKUP(I257,Inventory!C:R,6,FALSE)</f>
        <v>FWSS</v>
      </c>
      <c r="W257" s="217">
        <f>VLOOKUP(I257,Inventory!C:R,13,FALSE)</f>
        <v>1400</v>
      </c>
      <c r="X257" s="217">
        <f>VLOOKUP(I257,Inventory!C:R,14,FALSE)</f>
        <v>560</v>
      </c>
      <c r="Y257" s="156"/>
      <c r="Z257" s="156"/>
      <c r="AA257" s="156">
        <v>80</v>
      </c>
      <c r="AB257" s="217">
        <f t="shared" si="15"/>
        <v>640</v>
      </c>
      <c r="AC257" s="218">
        <f>VLOOKUP(V257,'Partner info'!A$2:K$502,6,FALSE)</f>
        <v>0.5</v>
      </c>
      <c r="AD257" s="217">
        <f t="shared" si="35"/>
        <v>320</v>
      </c>
      <c r="AE257" s="217">
        <f t="shared" si="17"/>
        <v>320</v>
      </c>
      <c r="AF257" s="217">
        <f t="shared" si="5"/>
        <v>3</v>
      </c>
      <c r="AG257" s="331">
        <v>2023</v>
      </c>
      <c r="AH257" s="331">
        <v>3</v>
      </c>
      <c r="AI257" s="332" t="e">
        <f t="array" aca="1" ref="AI257" ca="1">_xludf.IFS(AH257=1,"01",AH257=2,"02",AH257=3,"03",AH257=4,"04",AH257=5,"05",AH257=6,"06",AH257=7,"07",AH257=8,"08",AH257=9,"09",AH257=10,"10",AH257=11,"11",AH257=12,"12")</f>
        <v>#NAME?</v>
      </c>
      <c r="AJ257" s="333" t="e">
        <f t="shared" ref="AJ257:AJ511" ca="1" si="37">_xludf.CONCAT(AG257,AI257)</f>
        <v>#NAME?</v>
      </c>
      <c r="AK257" s="148" t="str">
        <f t="shared" si="36"/>
        <v>YYYY-03</v>
      </c>
    </row>
    <row r="258" spans="1:37" ht="12.75">
      <c r="A258" s="344" t="s">
        <v>3469</v>
      </c>
      <c r="B258" s="345" t="s">
        <v>3443</v>
      </c>
      <c r="C258" s="344"/>
      <c r="D258" s="345" t="s">
        <v>9</v>
      </c>
      <c r="E258" s="344"/>
      <c r="F258" s="346" t="s">
        <v>3921</v>
      </c>
      <c r="G258" s="344"/>
      <c r="H258" s="344" t="s">
        <v>3445</v>
      </c>
      <c r="I258" s="347">
        <v>88100025</v>
      </c>
      <c r="J258" s="348" t="s">
        <v>3930</v>
      </c>
      <c r="K258" s="344"/>
      <c r="L258" s="349">
        <v>45008</v>
      </c>
      <c r="M258" s="344"/>
      <c r="N258" s="350" t="str">
        <f>VLOOKUP(I258,Inventory!C:J,3,FALSE)</f>
        <v>https://fjong.com/admin/pages/edit-outfit/outfit.95075e1ddb3d49a9a3fc51653c1e0421</v>
      </c>
      <c r="O258" s="351" t="str">
        <f>VLOOKUP(I258,Inventory!C:J,5,FALSE)</f>
        <v>Samsøe Samsøe</v>
      </c>
      <c r="P258" s="351" t="str">
        <f>VLOOKUP(I258,Inventory!C:J,4,FALSE)</f>
        <v>S Pale Mauve Venice Blouse</v>
      </c>
      <c r="Q258" s="344" t="s">
        <v>3453</v>
      </c>
      <c r="R258" s="346" t="s">
        <v>3923</v>
      </c>
      <c r="S258" s="352">
        <v>92437600</v>
      </c>
      <c r="T258" s="344"/>
      <c r="U258" s="344"/>
      <c r="V258" s="351" t="str">
        <f>VLOOKUP(I258,Inventory!C:R,6,FALSE)</f>
        <v>FJONG</v>
      </c>
      <c r="W258" s="351">
        <f>VLOOKUP(I258,Inventory!C:R,12,FALSE)</f>
        <v>0</v>
      </c>
      <c r="X258" s="351">
        <f>VLOOKUP(I258,Inventory!C:R,13,FALSE)</f>
        <v>2000</v>
      </c>
      <c r="Y258" s="353">
        <v>0.2</v>
      </c>
      <c r="Z258" s="344">
        <v>320</v>
      </c>
      <c r="AA258" s="344">
        <v>80</v>
      </c>
      <c r="AB258" s="351">
        <f t="shared" si="15"/>
        <v>1360</v>
      </c>
      <c r="AC258" s="354" t="s">
        <v>4292</v>
      </c>
      <c r="AD258" s="351" t="e">
        <f t="shared" ref="AD258:AD259" si="38">X258*AC258</f>
        <v>#VALUE!</v>
      </c>
      <c r="AE258" s="351" t="e">
        <f t="shared" si="17"/>
        <v>#VALUE!</v>
      </c>
      <c r="AF258" s="351">
        <f t="shared" si="5"/>
        <v>3</v>
      </c>
      <c r="AG258" s="344">
        <v>2023</v>
      </c>
      <c r="AH258" s="344">
        <v>3</v>
      </c>
      <c r="AI258" s="355" t="e">
        <f t="array" aca="1" ref="AI258" ca="1">_xludf.IFS(AH258=1,"01",AH258=2,"02",AH258=3,"03",AH258=4,"04",AH258=5,"05",AH258=6,"06",AH258=7,"07",AH258=8,"08",AH258=9,"09",AH258=10,"10",AH258=11,"11",AH258=12,"12")</f>
        <v>#NAME?</v>
      </c>
      <c r="AJ258" s="345" t="e">
        <f t="shared" ca="1" si="37"/>
        <v>#NAME?</v>
      </c>
      <c r="AK258" s="306"/>
    </row>
    <row r="259" spans="1:37" ht="15">
      <c r="A259" s="356"/>
      <c r="B259" s="357" t="s">
        <v>3443</v>
      </c>
      <c r="C259" s="356"/>
      <c r="D259" s="357" t="s">
        <v>9</v>
      </c>
      <c r="E259" s="356"/>
      <c r="F259" s="358" t="s">
        <v>3921</v>
      </c>
      <c r="G259" s="356"/>
      <c r="H259" s="356" t="s">
        <v>3445</v>
      </c>
      <c r="I259" s="356">
        <v>89001945</v>
      </c>
      <c r="J259" s="359"/>
      <c r="K259" s="356"/>
      <c r="L259" s="360">
        <v>45008</v>
      </c>
      <c r="M259" s="356"/>
      <c r="N259" s="361" t="str">
        <f>VLOOKUP(I259,Inventory!C:J,3,FALSE)</f>
        <v>https://fjong.com/admin/pages/edit-outfit/outfit.bd061db386d78a56#edit_outfit_name</v>
      </c>
      <c r="O259" s="362" t="str">
        <f>VLOOKUP(I259,Inventory!C:J,5,FALSE)</f>
        <v>Reformation</v>
      </c>
      <c r="P259" s="362" t="str">
        <f>VLOOKUP(I259,Inventory!C:J,4,FALSE)</f>
        <v>S2 Winslow Champagne Dress</v>
      </c>
      <c r="Q259" s="356" t="s">
        <v>3453</v>
      </c>
      <c r="R259" s="358"/>
      <c r="S259" s="363"/>
      <c r="T259" s="356"/>
      <c r="U259" s="356"/>
      <c r="V259" s="362" t="str">
        <f>VLOOKUP(I259,Inventory!C:R,6,FALSE)</f>
        <v>FJONG</v>
      </c>
      <c r="W259" s="362">
        <f>VLOOKUP(I259,Inventory!C:R,12,FALSE)</f>
        <v>0</v>
      </c>
      <c r="X259" s="362">
        <f>VLOOKUP(I259,Inventory!C:R,13,FALSE)</f>
        <v>3800</v>
      </c>
      <c r="Y259" s="364">
        <v>0.2</v>
      </c>
      <c r="Z259" s="356">
        <v>640</v>
      </c>
      <c r="AA259" s="356"/>
      <c r="AB259" s="362">
        <f t="shared" si="15"/>
        <v>2400</v>
      </c>
      <c r="AC259" s="365" t="s">
        <v>4292</v>
      </c>
      <c r="AD259" s="362" t="e">
        <f t="shared" si="38"/>
        <v>#VALUE!</v>
      </c>
      <c r="AE259" s="362" t="e">
        <f t="shared" si="17"/>
        <v>#VALUE!</v>
      </c>
      <c r="AF259" s="362">
        <f t="shared" si="5"/>
        <v>3</v>
      </c>
      <c r="AG259" s="356">
        <v>2023</v>
      </c>
      <c r="AH259" s="356">
        <v>3</v>
      </c>
      <c r="AI259" s="366" t="e">
        <f t="array" aca="1" ref="AI259" ca="1">_xludf.IFS(AH259=1,"01",AH259=2,"02",AH259=3,"03",AH259=4,"04",AH259=5,"05",AH259=6,"06",AH259=7,"07",AH259=8,"08",AH259=9,"09",AH259=10,"10",AH259=11,"11",AH259=12,"12")</f>
        <v>#NAME?</v>
      </c>
      <c r="AJ259" s="357" t="e">
        <f t="shared" ca="1" si="37"/>
        <v>#NAME?</v>
      </c>
      <c r="AK259" s="306"/>
    </row>
    <row r="260" spans="1:37" ht="12.75">
      <c r="A260" s="314"/>
      <c r="B260" s="157" t="s">
        <v>3443</v>
      </c>
      <c r="C260" s="156"/>
      <c r="D260" s="157" t="s">
        <v>9</v>
      </c>
      <c r="E260" s="156"/>
      <c r="F260" s="343" t="s">
        <v>3931</v>
      </c>
      <c r="G260" s="156"/>
      <c r="H260" s="156" t="s">
        <v>3445</v>
      </c>
      <c r="I260" s="156">
        <v>89001722</v>
      </c>
      <c r="J260" s="181" t="s">
        <v>3932</v>
      </c>
      <c r="K260" s="156"/>
      <c r="L260" s="159">
        <v>45012</v>
      </c>
      <c r="M260" s="156"/>
      <c r="N260" s="216" t="str">
        <f>VLOOKUP(I260,Inventory!C:J,3,FALSE)</f>
        <v>https://fjong.com/admin/pages/edit-outfit/outfit.3d85ec26973b4bcd9bed633adc0fb011#edit_outfit_admin_notes</v>
      </c>
      <c r="O260" s="217" t="str">
        <f>VLOOKUP(I260,Inventory!C:J,5,FALSE)</f>
        <v>Pia Tjelta</v>
      </c>
      <c r="P260" s="217" t="str">
        <f>VLOOKUP(I260,Inventory!C:J,4,FALSE)</f>
        <v>White Harley Midi Dress</v>
      </c>
      <c r="Q260" s="156" t="s">
        <v>3468</v>
      </c>
      <c r="R260" s="343" t="s">
        <v>3933</v>
      </c>
      <c r="S260" s="316">
        <v>94792523</v>
      </c>
      <c r="T260" s="156"/>
      <c r="U260" s="156"/>
      <c r="V260" s="217" t="str">
        <f>VLOOKUP(I260,Inventory!C:R,6,FALSE)</f>
        <v>Villoid</v>
      </c>
      <c r="W260" s="217">
        <f>VLOOKUP(I260,Inventory!C:R,13,FALSE)</f>
        <v>2900</v>
      </c>
      <c r="X260" s="217">
        <f>VLOOKUP(I260,Inventory!C:R,14,FALSE)</f>
        <v>800</v>
      </c>
      <c r="Y260" s="172">
        <v>0.1</v>
      </c>
      <c r="Z260" s="156"/>
      <c r="AA260" s="156">
        <v>80</v>
      </c>
      <c r="AB260" s="217">
        <f t="shared" si="15"/>
        <v>800</v>
      </c>
      <c r="AC260" s="218">
        <f>VLOOKUP(V260,'Partner info'!A$2:K$502,6,FALSE)</f>
        <v>0.8</v>
      </c>
      <c r="AD260" s="217">
        <f t="shared" ref="AD260:AD265" si="39">AB260*AC260</f>
        <v>640</v>
      </c>
      <c r="AE260" s="217">
        <f t="shared" si="17"/>
        <v>160</v>
      </c>
      <c r="AF260" s="217">
        <f t="shared" si="5"/>
        <v>3</v>
      </c>
      <c r="AG260" s="331">
        <v>2023</v>
      </c>
      <c r="AH260" s="331">
        <v>3</v>
      </c>
      <c r="AI260" s="332" t="e">
        <f t="array" aca="1" ref="AI260" ca="1">_xludf.IFS(AH260=1,"01",AH260=2,"02",AH260=3,"03",AH260=4,"04",AH260=5,"05",AH260=6,"06",AH260=7,"07",AH260=8,"08",AH260=9,"09",AH260=10,"10",AH260=11,"11",AH260=12,"12")</f>
        <v>#NAME?</v>
      </c>
      <c r="AJ260" s="333" t="e">
        <f t="shared" ca="1" si="37"/>
        <v>#NAME?</v>
      </c>
      <c r="AK260" s="148" t="str">
        <f t="shared" ref="AK260:AK265" si="40">TEXT(L260,"YYYY-MM")</f>
        <v>YYYY-03</v>
      </c>
    </row>
    <row r="261" spans="1:37" ht="12.75">
      <c r="A261" s="156"/>
      <c r="B261" s="156" t="s">
        <v>3443</v>
      </c>
      <c r="C261" s="156"/>
      <c r="D261" s="156" t="s">
        <v>3934</v>
      </c>
      <c r="E261" s="156"/>
      <c r="F261" s="156" t="s">
        <v>3486</v>
      </c>
      <c r="G261" s="156"/>
      <c r="H261" s="156" t="s">
        <v>3445</v>
      </c>
      <c r="I261" s="156">
        <v>88101136</v>
      </c>
      <c r="J261" s="181" t="s">
        <v>3935</v>
      </c>
      <c r="K261" s="156"/>
      <c r="L261" s="159">
        <v>45041</v>
      </c>
      <c r="M261" s="156"/>
      <c r="N261" s="216" t="str">
        <f>VLOOKUP(I261,Inventory!C:J,3,FALSE)</f>
        <v>https://fjong.com/admin/pages/edit-outfit/outfit.1507c18a72e34435a790eae1b878aa86</v>
      </c>
      <c r="O261" s="217" t="str">
        <f>VLOOKUP(I261,Inventory!C:J,5,FALSE)</f>
        <v>MAUD</v>
      </c>
      <c r="P261" s="217" t="str">
        <f>VLOOKUP(I261,Inventory!C:J,4,FALSE)</f>
        <v>Sky Captain Wave Knit Top</v>
      </c>
      <c r="Q261" s="156" t="s">
        <v>3453</v>
      </c>
      <c r="R261" s="156" t="s">
        <v>3936</v>
      </c>
      <c r="S261" s="158">
        <v>48178850</v>
      </c>
      <c r="T261" s="156"/>
      <c r="U261" s="156"/>
      <c r="V261" s="217" t="str">
        <f>VLOOKUP(I261,Inventory!C:R,6,FALSE)</f>
        <v>Høyer</v>
      </c>
      <c r="W261" s="217">
        <f>VLOOKUP(I261,Inventory!C:R,13,FALSE)</f>
        <v>5300</v>
      </c>
      <c r="X261" s="217">
        <f>VLOOKUP(I261,Inventory!C:R,14,FALSE)</f>
        <v>1590.0000000000005</v>
      </c>
      <c r="Y261" s="156"/>
      <c r="Z261" s="156"/>
      <c r="AA261" s="156">
        <v>80</v>
      </c>
      <c r="AB261" s="217">
        <f t="shared" si="15"/>
        <v>1670.0000000000005</v>
      </c>
      <c r="AC261" s="218">
        <f>VLOOKUP(V261,'Partner info'!A$2:K$502,6,FALSE)</f>
        <v>0.8</v>
      </c>
      <c r="AD261" s="217">
        <f t="shared" si="39"/>
        <v>1336.0000000000005</v>
      </c>
      <c r="AE261" s="217">
        <f t="shared" si="17"/>
        <v>334</v>
      </c>
      <c r="AF261" s="217">
        <f t="shared" si="5"/>
        <v>4</v>
      </c>
      <c r="AG261" s="367">
        <v>2023</v>
      </c>
      <c r="AH261" s="367">
        <v>4</v>
      </c>
      <c r="AI261" s="279" t="e">
        <f t="array" aca="1" ref="AI261" ca="1">_xludf.IFS(AH261=1,"01",AH261=2,"02",AH261=3,"03",AH261=4,"04",AH261=5,"05",AH261=6,"06",AH261=7,"07",AH261=8,"08",AH261=9,"09",AH261=10,"10",AH261=11,"11",AH261=12,"12")</f>
        <v>#NAME?</v>
      </c>
      <c r="AJ261" s="280" t="e">
        <f t="shared" ca="1" si="37"/>
        <v>#NAME?</v>
      </c>
      <c r="AK261" s="148" t="str">
        <f t="shared" si="40"/>
        <v>YYYY-04</v>
      </c>
    </row>
    <row r="262" spans="1:37" ht="12.75">
      <c r="B262" s="12" t="s">
        <v>3443</v>
      </c>
      <c r="D262" s="12" t="s">
        <v>3934</v>
      </c>
      <c r="F262" s="12" t="s">
        <v>3486</v>
      </c>
      <c r="H262" s="12" t="s">
        <v>3445</v>
      </c>
      <c r="I262" s="12">
        <v>89006966</v>
      </c>
      <c r="L262" s="149">
        <v>45041</v>
      </c>
      <c r="N262" s="247" t="str">
        <f>VLOOKUP(I262,Inventory!C:J,3,FALSE)</f>
        <v>https://no.fjong.com/admin/pages/edit-outfit/outfit.2c77659458f34ee1a3eb887463a45688</v>
      </c>
      <c r="O262" s="224" t="str">
        <f>VLOOKUP(I262,Inventory!C:J,5,FALSE)</f>
        <v>Acne Studios</v>
      </c>
      <c r="P262" s="224" t="str">
        <f>VLOOKUP(I262,Inventory!C:J,4,FALSE)</f>
        <v>Preslee Linen Trousers Blue</v>
      </c>
      <c r="Q262" s="12" t="s">
        <v>3468</v>
      </c>
      <c r="S262" s="9"/>
      <c r="V262" s="224" t="str">
        <f>VLOOKUP(I262,Inventory!C:R,6,FALSE)</f>
        <v xml:space="preserve">Svean </v>
      </c>
      <c r="W262" s="224">
        <f>VLOOKUP(I262,Inventory!C:R,13,FALSE)</f>
        <v>2600</v>
      </c>
      <c r="X262" s="224">
        <f>VLOOKUP(I262,Inventory!C:R,14,FALSE)</f>
        <v>850</v>
      </c>
      <c r="AB262" s="224">
        <f t="shared" si="15"/>
        <v>850</v>
      </c>
      <c r="AC262" s="225">
        <f>VLOOKUP(V262,'Partner info'!A$2:K$502,6,FALSE)</f>
        <v>0.5</v>
      </c>
      <c r="AD262" s="224">
        <f t="shared" si="39"/>
        <v>425</v>
      </c>
      <c r="AE262" s="224">
        <f t="shared" si="17"/>
        <v>425</v>
      </c>
      <c r="AF262" s="224">
        <f t="shared" ref="AF262:AF516" si="41">MONTH(L262)</f>
        <v>4</v>
      </c>
      <c r="AG262" s="334">
        <v>2023</v>
      </c>
      <c r="AH262" s="334">
        <v>4</v>
      </c>
      <c r="AI262" s="283" t="e">
        <f t="array" aca="1" ref="AI262" ca="1">_xludf.IFS(AH262=1,"01",AH262=2,"02",AH262=3,"03",AH262=4,"04",AH262=5,"05",AH262=6,"06",AH262=7,"07",AH262=8,"08",AH262=9,"09",AH262=10,"10",AH262=11,"11",AH262=12,"12")</f>
        <v>#NAME?</v>
      </c>
      <c r="AJ262" s="148" t="e">
        <f t="shared" ca="1" si="37"/>
        <v>#NAME?</v>
      </c>
      <c r="AK262" s="148" t="str">
        <f t="shared" si="40"/>
        <v>YYYY-04</v>
      </c>
    </row>
    <row r="263" spans="1:37" ht="12.75">
      <c r="B263" s="12" t="s">
        <v>3443</v>
      </c>
      <c r="D263" s="12" t="s">
        <v>3934</v>
      </c>
      <c r="F263" s="12" t="s">
        <v>3486</v>
      </c>
      <c r="H263" s="12" t="s">
        <v>3445</v>
      </c>
      <c r="I263" s="12">
        <v>89004037</v>
      </c>
      <c r="L263" s="149">
        <v>45041</v>
      </c>
      <c r="N263" s="247" t="str">
        <f>VLOOKUP(I263,Inventory!C:J,3,FALSE)</f>
        <v>https://no.fjong.com/admin/pages/edit-outfit/outfit.969d4aed3e5b4b6fbf2056f75f720898</v>
      </c>
      <c r="O263" s="224" t="str">
        <f>VLOOKUP(I263,Inventory!C:J,5,FALSE)</f>
        <v>FWSS</v>
      </c>
      <c r="P263" s="224" t="str">
        <f>VLOOKUP(I263,Inventory!C:J,4,FALSE)</f>
        <v>L Ain't No Mountain Sweater</v>
      </c>
      <c r="Q263" s="12" t="s">
        <v>3449</v>
      </c>
      <c r="S263" s="9"/>
      <c r="V263" s="224" t="str">
        <f>VLOOKUP(I263,Inventory!C:R,6,FALSE)</f>
        <v>FWSS</v>
      </c>
      <c r="W263" s="224">
        <f>VLOOKUP(I263,Inventory!C:R,13,FALSE)</f>
        <v>3200</v>
      </c>
      <c r="X263" s="224">
        <f>VLOOKUP(I263,Inventory!C:R,14,FALSE)</f>
        <v>1280</v>
      </c>
      <c r="AB263" s="224">
        <f t="shared" si="15"/>
        <v>1280</v>
      </c>
      <c r="AC263" s="225">
        <f>VLOOKUP(V263,'Partner info'!A$2:K$502,6,FALSE)</f>
        <v>0.5</v>
      </c>
      <c r="AD263" s="224">
        <f t="shared" si="39"/>
        <v>640</v>
      </c>
      <c r="AE263" s="224">
        <f t="shared" si="17"/>
        <v>640</v>
      </c>
      <c r="AF263" s="224">
        <f t="shared" si="41"/>
        <v>4</v>
      </c>
      <c r="AG263" s="334">
        <v>2023</v>
      </c>
      <c r="AH263" s="334">
        <v>4</v>
      </c>
      <c r="AI263" s="283" t="e">
        <f t="array" aca="1" ref="AI263" ca="1">_xludf.IFS(AH263=1,"01",AH263=2,"02",AH263=3,"03",AH263=4,"04",AH263=5,"05",AH263=6,"06",AH263=7,"07",AH263=8,"08",AH263=9,"09",AH263=10,"10",AH263=11,"11",AH263=12,"12")</f>
        <v>#NAME?</v>
      </c>
      <c r="AJ263" s="148" t="e">
        <f t="shared" ca="1" si="37"/>
        <v>#NAME?</v>
      </c>
      <c r="AK263" s="148" t="str">
        <f t="shared" si="40"/>
        <v>YYYY-04</v>
      </c>
    </row>
    <row r="264" spans="1:37" ht="12.75">
      <c r="A264" s="156"/>
      <c r="B264" s="156" t="s">
        <v>3443</v>
      </c>
      <c r="C264" s="156"/>
      <c r="D264" s="156" t="s">
        <v>9</v>
      </c>
      <c r="E264" s="156"/>
      <c r="F264" s="156" t="s">
        <v>3672</v>
      </c>
      <c r="G264" s="156"/>
      <c r="H264" s="156" t="s">
        <v>3445</v>
      </c>
      <c r="I264" s="156">
        <v>88200372</v>
      </c>
      <c r="J264" s="181" t="s">
        <v>3937</v>
      </c>
      <c r="K264" s="156"/>
      <c r="L264" s="159">
        <v>45049</v>
      </c>
      <c r="M264" s="156"/>
      <c r="N264" s="216" t="str">
        <f>VLOOKUP(I264,Inventory!C:J,3,FALSE)</f>
        <v>https://fjong.com/admin/pages/edit-outfit/outfit.9c646627b7db45faaf520e8ac387c8e2#edit_outfit_admin_notes</v>
      </c>
      <c r="O264" s="217" t="str">
        <f>VLOOKUP(I264,Inventory!C:J,5,FALSE)</f>
        <v>Holzweiler</v>
      </c>
      <c r="P264" s="217" t="str">
        <f>VLOOKUP(I264,Inventory!C:J,4,FALSE)</f>
        <v>Yellow Oda Jeans</v>
      </c>
      <c r="Q264" s="156"/>
      <c r="R264" s="156"/>
      <c r="S264" s="158"/>
      <c r="T264" s="156"/>
      <c r="U264" s="156"/>
      <c r="V264" s="217" t="str">
        <f>VLOOKUP(I264,Inventory!C:R,6,FALSE)</f>
        <v>Holzweiler</v>
      </c>
      <c r="W264" s="217">
        <f>VLOOKUP(I264,Inventory!C:R,13,FALSE)</f>
        <v>2500</v>
      </c>
      <c r="X264" s="217">
        <f>VLOOKUP(I264,Inventory!C:R,14,FALSE)</f>
        <v>700</v>
      </c>
      <c r="Y264" s="172">
        <v>0.1</v>
      </c>
      <c r="Z264" s="156"/>
      <c r="AA264" s="156">
        <v>80</v>
      </c>
      <c r="AB264" s="217">
        <f t="shared" si="15"/>
        <v>710</v>
      </c>
      <c r="AC264" s="218">
        <f>VLOOKUP(V264,'Partner info'!A$2:K$502,6,FALSE)</f>
        <v>0.8</v>
      </c>
      <c r="AD264" s="217">
        <f t="shared" si="39"/>
        <v>568</v>
      </c>
      <c r="AE264" s="217">
        <f t="shared" si="17"/>
        <v>142</v>
      </c>
      <c r="AF264" s="217">
        <f t="shared" si="41"/>
        <v>5</v>
      </c>
      <c r="AG264" s="367">
        <v>2023</v>
      </c>
      <c r="AH264" s="367">
        <v>5</v>
      </c>
      <c r="AI264" s="279" t="e">
        <f t="array" aca="1" ref="AI264" ca="1">_xludf.IFS(AH264=1,"01",AH264=2,"02",AH264=3,"03",AH264=4,"04",AH264=5,"05",AH264=6,"06",AH264=7,"07",AH264=8,"08",AH264=9,"09",AH264=10,"10",AH264=11,"11",AH264=12,"12")</f>
        <v>#NAME?</v>
      </c>
      <c r="AJ264" s="280" t="e">
        <f t="shared" ca="1" si="37"/>
        <v>#NAME?</v>
      </c>
      <c r="AK264" s="148" t="str">
        <f t="shared" si="40"/>
        <v>YYYY-05</v>
      </c>
    </row>
    <row r="265" spans="1:37" ht="12.75">
      <c r="B265" s="12" t="s">
        <v>3443</v>
      </c>
      <c r="D265" s="12" t="s">
        <v>9</v>
      </c>
      <c r="F265" s="12" t="s">
        <v>3672</v>
      </c>
      <c r="H265" s="12" t="s">
        <v>3445</v>
      </c>
      <c r="I265" s="12">
        <v>89001822</v>
      </c>
      <c r="L265" s="149">
        <v>45049</v>
      </c>
      <c r="N265" s="247" t="str">
        <f>VLOOKUP(I265,Inventory!C:J,3,FALSE)</f>
        <v>https://no.fjong.com/admin/pages/edit-outfit/outfit.6f1c31a669c347c8977c2442f875420d#edit_outfit_admin_notes</v>
      </c>
      <c r="O265" s="224" t="str">
        <f>VLOOKUP(I265,Inventory!C:J,5,FALSE)</f>
        <v>Rails</v>
      </c>
      <c r="P265" s="224" t="str">
        <f>VLOOKUP(I265,Inventory!C:J,4,FALSE)</f>
        <v>Cargo Pants</v>
      </c>
      <c r="S265" s="9"/>
      <c r="V265" s="224" t="str">
        <f>VLOOKUP(I265,Inventory!C:R,6,FALSE)</f>
        <v>Mani Studio Moss</v>
      </c>
      <c r="W265" s="224">
        <f>VLOOKUP(I265,Inventory!C:R,13,FALSE)</f>
        <v>1700</v>
      </c>
      <c r="X265" s="224">
        <f>VLOOKUP(I265,Inventory!C:R,14,FALSE)</f>
        <v>595</v>
      </c>
      <c r="Y265" s="152">
        <v>0.1</v>
      </c>
      <c r="AB265" s="224">
        <f t="shared" si="15"/>
        <v>535.5</v>
      </c>
      <c r="AC265" s="225">
        <f>VLOOKUP(V265,'Partner info'!A$2:K$502,6,FALSE)</f>
        <v>0</v>
      </c>
      <c r="AD265" s="224">
        <f t="shared" si="39"/>
        <v>0</v>
      </c>
      <c r="AE265" s="224">
        <f t="shared" si="17"/>
        <v>535.5</v>
      </c>
      <c r="AF265" s="224">
        <f t="shared" si="41"/>
        <v>5</v>
      </c>
      <c r="AG265" s="334">
        <v>2023</v>
      </c>
      <c r="AH265" s="334">
        <v>5</v>
      </c>
      <c r="AI265" s="283" t="e">
        <f t="array" aca="1" ref="AI265" ca="1">_xludf.IFS(AH265=1,"01",AH265=2,"02",AH265=3,"03",AH265=4,"04",AH265=5,"05",AH265=6,"06",AH265=7,"07",AH265=8,"08",AH265=9,"09",AH265=10,"10",AH265=11,"11",AH265=12,"12")</f>
        <v>#NAME?</v>
      </c>
      <c r="AJ265" s="148" t="e">
        <f t="shared" ca="1" si="37"/>
        <v>#NAME?</v>
      </c>
      <c r="AK265" s="148" t="str">
        <f t="shared" si="40"/>
        <v>YYYY-05</v>
      </c>
    </row>
    <row r="266" spans="1:37" ht="12.75">
      <c r="A266" s="368" t="s">
        <v>3469</v>
      </c>
      <c r="B266" s="368" t="s">
        <v>3443</v>
      </c>
      <c r="C266" s="368"/>
      <c r="D266" s="368" t="s">
        <v>9</v>
      </c>
      <c r="E266" s="368"/>
      <c r="F266" s="368" t="s">
        <v>3672</v>
      </c>
      <c r="G266" s="368"/>
      <c r="H266" s="368" t="s">
        <v>3445</v>
      </c>
      <c r="I266" s="368">
        <v>88200750</v>
      </c>
      <c r="J266" s="368"/>
      <c r="K266" s="368"/>
      <c r="L266" s="369">
        <v>45049</v>
      </c>
      <c r="M266" s="368"/>
      <c r="N266" s="370" t="str">
        <f>VLOOKUP(I266,Inventory!C:J,3,FALSE)</f>
        <v>https://fjong.com/admin/pages/edit-outfit/outfit.836ba2ed83ec43ff8b931b6cd390da9c</v>
      </c>
      <c r="O266" s="371" t="str">
        <f>VLOOKUP(I266,Inventory!C:J,5,FALSE)</f>
        <v>FWSS</v>
      </c>
      <c r="P266" s="371" t="str">
        <f>VLOOKUP(I266,Inventory!C:J,4,FALSE)</f>
        <v>Barbro Eventide Trousers</v>
      </c>
      <c r="Q266" s="368" t="s">
        <v>3453</v>
      </c>
      <c r="R266" s="368"/>
      <c r="S266" s="372"/>
      <c r="T266" s="368"/>
      <c r="U266" s="368"/>
      <c r="V266" s="371" t="str">
        <f>VLOOKUP(I266,Inventory!C:R,6,FALSE)</f>
        <v>FWSS</v>
      </c>
      <c r="W266" s="371">
        <f>VLOOKUP(I266,Inventory!C:R,12,FALSE)</f>
        <v>0</v>
      </c>
      <c r="X266" s="371">
        <f>VLOOKUP(I266,Inventory!C:R,13,FALSE)</f>
        <v>2800</v>
      </c>
      <c r="Y266" s="373">
        <v>0.1</v>
      </c>
      <c r="Z266" s="368">
        <v>540</v>
      </c>
      <c r="AA266" s="368"/>
      <c r="AB266" s="371">
        <f t="shared" si="15"/>
        <v>1980</v>
      </c>
      <c r="AC266" s="374">
        <v>0</v>
      </c>
      <c r="AD266" s="371">
        <f>X266*AC266</f>
        <v>0</v>
      </c>
      <c r="AE266" s="371">
        <f t="shared" si="17"/>
        <v>1980</v>
      </c>
      <c r="AF266" s="371">
        <f t="shared" si="41"/>
        <v>5</v>
      </c>
      <c r="AG266" s="368">
        <v>2023</v>
      </c>
      <c r="AH266" s="368">
        <v>5</v>
      </c>
      <c r="AI266" s="375" t="e">
        <f t="array" aca="1" ref="AI266" ca="1">_xludf.IFS(AH266=1,"01",AH266=2,"02",AH266=3,"03",AH266=4,"04",AH266=5,"05",AH266=6,"06",AH266=7,"07",AH266=8,"08",AH266=9,"09",AH266=10,"10",AH266=11,"11",AH266=12,"12")</f>
        <v>#NAME?</v>
      </c>
      <c r="AJ266" s="306" t="e">
        <f t="shared" ca="1" si="37"/>
        <v>#NAME?</v>
      </c>
      <c r="AK266" s="306"/>
    </row>
    <row r="267" spans="1:37" ht="12.75">
      <c r="B267" s="12" t="s">
        <v>3443</v>
      </c>
      <c r="D267" s="12" t="s">
        <v>9</v>
      </c>
      <c r="F267" s="12" t="s">
        <v>3672</v>
      </c>
      <c r="H267" s="12" t="s">
        <v>3445</v>
      </c>
      <c r="I267" s="12">
        <v>88200979</v>
      </c>
      <c r="L267" s="149">
        <v>45049</v>
      </c>
      <c r="N267" s="247" t="str">
        <f>VLOOKUP(I267,Inventory!C:J,3,FALSE)</f>
        <v>https://no.fjong.com/admin/pages/edit-outfit/outfit.271e1d0e1253427b83abf7dead943c60</v>
      </c>
      <c r="O267" s="224" t="str">
        <f>VLOOKUP(I267,Inventory!C:J,5,FALSE)</f>
        <v>FWSS</v>
      </c>
      <c r="P267" s="224" t="str">
        <f>VLOOKUP(I267,Inventory!C:J,4,FALSE)</f>
        <v>Simone Vanilla Custard Dress</v>
      </c>
      <c r="S267" s="9"/>
      <c r="V267" s="224" t="str">
        <f>VLOOKUP(I267,Inventory!C:R,6,FALSE)</f>
        <v>FWSS</v>
      </c>
      <c r="W267" s="224">
        <f>VLOOKUP(I267,Inventory!C:R,13,FALSE)</f>
        <v>700</v>
      </c>
      <c r="X267" s="224">
        <f>VLOOKUP(I267,Inventory!C:R,14,FALSE)</f>
        <v>250</v>
      </c>
      <c r="Y267" s="152">
        <v>0.1</v>
      </c>
      <c r="AB267" s="224">
        <f t="shared" si="15"/>
        <v>225</v>
      </c>
      <c r="AC267" s="225">
        <f>VLOOKUP(V267,'Partner info'!A$2:K$502,6,FALSE)</f>
        <v>0.5</v>
      </c>
      <c r="AD267" s="224">
        <f>AB267*AC267</f>
        <v>112.5</v>
      </c>
      <c r="AE267" s="224">
        <f t="shared" si="17"/>
        <v>112.5</v>
      </c>
      <c r="AF267" s="224">
        <f t="shared" si="41"/>
        <v>5</v>
      </c>
      <c r="AG267" s="334">
        <v>2023</v>
      </c>
      <c r="AH267" s="334">
        <v>5</v>
      </c>
      <c r="AI267" s="283" t="e">
        <f t="array" aca="1" ref="AI267" ca="1">_xludf.IFS(AH267=1,"01",AH267=2,"02",AH267=3,"03",AH267=4,"04",AH267=5,"05",AH267=6,"06",AH267=7,"07",AH267=8,"08",AH267=9,"09",AH267=10,"10",AH267=11,"11",AH267=12,"12")</f>
        <v>#NAME?</v>
      </c>
      <c r="AJ267" s="148" t="e">
        <f t="shared" ca="1" si="37"/>
        <v>#NAME?</v>
      </c>
      <c r="AK267" s="148" t="str">
        <f>TEXT(L267,"YYYY-MM")</f>
        <v>YYYY-05</v>
      </c>
    </row>
    <row r="268" spans="1:37" ht="12.75">
      <c r="A268" s="368" t="s">
        <v>3469</v>
      </c>
      <c r="B268" s="368" t="s">
        <v>3443</v>
      </c>
      <c r="C268" s="368"/>
      <c r="D268" s="368" t="s">
        <v>9</v>
      </c>
      <c r="E268" s="368"/>
      <c r="F268" s="368" t="s">
        <v>3672</v>
      </c>
      <c r="G268" s="368"/>
      <c r="H268" s="368" t="s">
        <v>3445</v>
      </c>
      <c r="I268" s="368">
        <v>89003593</v>
      </c>
      <c r="J268" s="368"/>
      <c r="K268" s="368"/>
      <c r="L268" s="369">
        <v>45049</v>
      </c>
      <c r="M268" s="368"/>
      <c r="N268" s="370" t="str">
        <f>VLOOKUP(I268,Inventory!C:J,3,FALSE)</f>
        <v>https://no.fjong.com/admin/pages/edit-outfit/outfit.2e8a2e9f653c432085930e248ed9eaf8</v>
      </c>
      <c r="O268" s="371" t="str">
        <f>VLOOKUP(I268,Inventory!C:J,5,FALSE)</f>
        <v>FWSS</v>
      </c>
      <c r="P268" s="371" t="str">
        <f>VLOOKUP(I268,Inventory!C:J,4,FALSE)</f>
        <v>S Gitte Broderie Anglaise Vanilla Custard Dress</v>
      </c>
      <c r="Q268" s="368" t="s">
        <v>3453</v>
      </c>
      <c r="R268" s="368"/>
      <c r="S268" s="372"/>
      <c r="T268" s="368"/>
      <c r="U268" s="368"/>
      <c r="V268" s="371" t="str">
        <f>VLOOKUP(I268,Inventory!C:R,6,FALSE)</f>
        <v>FWSS</v>
      </c>
      <c r="W268" s="371">
        <f>VLOOKUP(I268,Inventory!C:R,12,FALSE)</f>
        <v>0</v>
      </c>
      <c r="X268" s="371" t="str">
        <f>VLOOKUP(I268,Inventory!C:R,13,FALSE)</f>
        <v>1200</v>
      </c>
      <c r="Y268" s="373">
        <v>0.1</v>
      </c>
      <c r="Z268" s="368">
        <v>540</v>
      </c>
      <c r="AA268" s="368"/>
      <c r="AB268" s="371">
        <f t="shared" si="15"/>
        <v>540</v>
      </c>
      <c r="AC268" s="374">
        <v>0</v>
      </c>
      <c r="AD268" s="371">
        <f t="shared" ref="AD268:AD270" si="42">X268*AC268</f>
        <v>0</v>
      </c>
      <c r="AE268" s="371">
        <f t="shared" si="17"/>
        <v>540</v>
      </c>
      <c r="AF268" s="371">
        <f t="shared" si="41"/>
        <v>5</v>
      </c>
      <c r="AG268" s="368">
        <v>2023</v>
      </c>
      <c r="AH268" s="368">
        <v>5</v>
      </c>
      <c r="AI268" s="375" t="e">
        <f t="array" aca="1" ref="AI268" ca="1">_xludf.IFS(AH268=1,"01",AH268=2,"02",AH268=3,"03",AH268=4,"04",AH268=5,"05",AH268=6,"06",AH268=7,"07",AH268=8,"08",AH268=9,"09",AH268=10,"10",AH268=11,"11",AH268=12,"12")</f>
        <v>#NAME?</v>
      </c>
      <c r="AJ268" s="306" t="e">
        <f t="shared" ca="1" si="37"/>
        <v>#NAME?</v>
      </c>
      <c r="AK268" s="306"/>
    </row>
    <row r="269" spans="1:37" ht="12.75">
      <c r="A269" s="356" t="s">
        <v>3469</v>
      </c>
      <c r="B269" s="356" t="s">
        <v>3443</v>
      </c>
      <c r="C269" s="356"/>
      <c r="D269" s="356" t="s">
        <v>9</v>
      </c>
      <c r="E269" s="356"/>
      <c r="F269" s="356" t="s">
        <v>3672</v>
      </c>
      <c r="G269" s="356"/>
      <c r="H269" s="356" t="s">
        <v>3445</v>
      </c>
      <c r="I269" s="356">
        <v>89006484</v>
      </c>
      <c r="J269" s="356"/>
      <c r="K269" s="356"/>
      <c r="L269" s="360">
        <v>45049</v>
      </c>
      <c r="M269" s="356"/>
      <c r="N269" s="361" t="str">
        <f>VLOOKUP(I269,Inventory!C:J,3,FALSE)</f>
        <v>https://fjong.com/admin/pages/edit-outfit/outfit.5dcee7aef44740bdb20710b2bff0caac</v>
      </c>
      <c r="O269" s="362" t="str">
        <f>VLOOKUP(I269,Inventory!C:J,5,FALSE)</f>
        <v>Urban Pioneers</v>
      </c>
      <c r="P269" s="362" t="str">
        <f>VLOOKUP(I269,Inventory!C:J,4,FALSE)</f>
        <v>White Collared Boho Style Dress</v>
      </c>
      <c r="Q269" s="356" t="s">
        <v>3453</v>
      </c>
      <c r="R269" s="356"/>
      <c r="S269" s="376"/>
      <c r="T269" s="356"/>
      <c r="U269" s="356"/>
      <c r="V269" s="362" t="str">
        <f>VLOOKUP(I269,Inventory!C:R,6,FALSE)</f>
        <v>Urban Pioneers</v>
      </c>
      <c r="W269" s="362">
        <f>VLOOKUP(I269,Inventory!C:R,12,FALSE)</f>
        <v>0</v>
      </c>
      <c r="X269" s="362">
        <f>VLOOKUP(I269,Inventory!C:R,13,FALSE)</f>
        <v>2300</v>
      </c>
      <c r="Y269" s="364">
        <v>0.1</v>
      </c>
      <c r="Z269" s="356">
        <v>315</v>
      </c>
      <c r="AA269" s="356"/>
      <c r="AB269" s="362">
        <f t="shared" si="15"/>
        <v>1755</v>
      </c>
      <c r="AC269" s="365">
        <v>0</v>
      </c>
      <c r="AD269" s="362">
        <f t="shared" si="42"/>
        <v>0</v>
      </c>
      <c r="AE269" s="362">
        <f t="shared" si="17"/>
        <v>1755</v>
      </c>
      <c r="AF269" s="362">
        <f t="shared" si="41"/>
        <v>5</v>
      </c>
      <c r="AG269" s="356">
        <v>2023</v>
      </c>
      <c r="AH269" s="356">
        <v>5</v>
      </c>
      <c r="AI269" s="366" t="e">
        <f t="array" aca="1" ref="AI269" ca="1">_xludf.IFS(AH269=1,"01",AH269=2,"02",AH269=3,"03",AH269=4,"04",AH269=5,"05",AH269=6,"06",AH269=7,"07",AH269=8,"08",AH269=9,"09",AH269=10,"10",AH269=11,"11",AH269=12,"12")</f>
        <v>#NAME?</v>
      </c>
      <c r="AJ269" s="357" t="e">
        <f t="shared" ca="1" si="37"/>
        <v>#NAME?</v>
      </c>
      <c r="AK269" s="306"/>
    </row>
    <row r="270" spans="1:37" ht="12.75">
      <c r="A270" s="356" t="s">
        <v>3469</v>
      </c>
      <c r="B270" s="356" t="s">
        <v>3443</v>
      </c>
      <c r="C270" s="356"/>
      <c r="D270" s="356" t="s">
        <v>9</v>
      </c>
      <c r="E270" s="356"/>
      <c r="F270" s="356" t="s">
        <v>3938</v>
      </c>
      <c r="G270" s="356"/>
      <c r="H270" s="356" t="s">
        <v>3445</v>
      </c>
      <c r="I270" s="356">
        <v>88002005</v>
      </c>
      <c r="J270" s="377" t="s">
        <v>3939</v>
      </c>
      <c r="K270" s="356"/>
      <c r="L270" s="360">
        <v>45049</v>
      </c>
      <c r="M270" s="356"/>
      <c r="N270" s="361" t="str">
        <f>VLOOKUP(I270,Inventory!C:J,3,FALSE)</f>
        <v>https://fjong.com/admin/pages/edit-outfit/outfit.353d5f65327e4dc7a10203844a59c560</v>
      </c>
      <c r="O270" s="362" t="str">
        <f>VLOOKUP(I270,Inventory!C:J,5,FALSE)</f>
        <v>Faithfull The Brand</v>
      </c>
      <c r="P270" s="378" t="str">
        <f>VLOOKUP(I270,Inventory!C:J,4,FALSE)</f>
        <v>Les Fleurs Seafoam Midi Dress</v>
      </c>
      <c r="Q270" s="356"/>
      <c r="R270" s="356"/>
      <c r="S270" s="376"/>
      <c r="T270" s="356"/>
      <c r="U270" s="356"/>
      <c r="V270" s="378" t="str">
        <f>VLOOKUP(I270,Inventory!C:R,6,FALSE)</f>
        <v>FJONG</v>
      </c>
      <c r="W270" s="378">
        <f>VLOOKUP(I270,Inventory!C:R,12,FALSE)</f>
        <v>0</v>
      </c>
      <c r="X270" s="362">
        <v>0</v>
      </c>
      <c r="Y270" s="356"/>
      <c r="Z270" s="356"/>
      <c r="AA270" s="356">
        <v>80</v>
      </c>
      <c r="AB270" s="362">
        <f t="shared" si="15"/>
        <v>80</v>
      </c>
      <c r="AC270" s="365" t="e">
        <f>VLOOKUP(V270,'Partner info'!$B$2:$C$500,2,FALSE)</f>
        <v>#N/A</v>
      </c>
      <c r="AD270" s="362" t="e">
        <f t="shared" si="42"/>
        <v>#N/A</v>
      </c>
      <c r="AE270" s="362" t="e">
        <f t="shared" si="17"/>
        <v>#N/A</v>
      </c>
      <c r="AF270" s="362">
        <f t="shared" si="41"/>
        <v>5</v>
      </c>
      <c r="AG270" s="379">
        <v>2023</v>
      </c>
      <c r="AH270" s="379">
        <v>5</v>
      </c>
      <c r="AI270" s="380" t="e">
        <f t="array" aca="1" ref="AI270" ca="1">_xludf.IFS(AH270=1,"01",AH270=2,"02",AH270=3,"03",AH270=4,"04",AH270=5,"05",AH270=6,"06",AH270=7,"07",AH270=8,"08",AH270=9,"09",AH270=10,"10",AH270=11,"11",AH270=12,"12")</f>
        <v>#NAME?</v>
      </c>
      <c r="AJ270" s="381" t="e">
        <f t="shared" ca="1" si="37"/>
        <v>#NAME?</v>
      </c>
      <c r="AK270" s="306"/>
    </row>
    <row r="271" spans="1:37" ht="12.75">
      <c r="A271" s="137"/>
      <c r="B271" s="137" t="s">
        <v>3443</v>
      </c>
      <c r="C271" s="137"/>
      <c r="D271" s="137" t="s">
        <v>9</v>
      </c>
      <c r="E271" s="137"/>
      <c r="F271" s="137" t="s">
        <v>3940</v>
      </c>
      <c r="G271" s="137"/>
      <c r="H271" s="137" t="s">
        <v>3445</v>
      </c>
      <c r="I271" s="137">
        <v>89001758</v>
      </c>
      <c r="J271" s="253" t="s">
        <v>3941</v>
      </c>
      <c r="K271" s="137"/>
      <c r="L271" s="140">
        <v>45052</v>
      </c>
      <c r="M271" s="137"/>
      <c r="N271" s="222" t="str">
        <f>VLOOKUP(I271,Inventory!C:J,3,FALSE)</f>
        <v>https://no.fjong.com/admin/pages/edit-outfit/outfit.b310de63c0cc4a068b41b9bab5308d85</v>
      </c>
      <c r="O271" s="223" t="str">
        <f>VLOOKUP(I271,Inventory!C:J,5,FALSE)</f>
        <v>Noella</v>
      </c>
      <c r="P271" s="223" t="str">
        <f>VLOOKUP(I271,Inventory!C:J,4,FALSE)</f>
        <v>Camel/Black Short Viksa Jacket</v>
      </c>
      <c r="Q271" s="137" t="s">
        <v>3942</v>
      </c>
      <c r="R271" s="137" t="s">
        <v>3943</v>
      </c>
      <c r="S271" s="316">
        <v>41234611</v>
      </c>
      <c r="T271" s="137"/>
      <c r="U271" s="137"/>
      <c r="V271" s="223" t="str">
        <f>VLOOKUP(I271,Inventory!C:R,6,FALSE)</f>
        <v>Villoid</v>
      </c>
      <c r="W271" s="223">
        <f>VLOOKUP(I271,Inventory!C:R,13,FALSE)</f>
        <v>900</v>
      </c>
      <c r="X271" s="223">
        <f>VLOOKUP(I271,Inventory!C:R,14,FALSE)</f>
        <v>180</v>
      </c>
      <c r="Y271" s="137"/>
      <c r="Z271" s="137"/>
      <c r="AA271" s="137">
        <v>80</v>
      </c>
      <c r="AB271" s="223">
        <f t="shared" si="15"/>
        <v>260</v>
      </c>
      <c r="AC271" s="230">
        <f>VLOOKUP(V271,'Partner info'!A$2:K$502,6,FALSE)</f>
        <v>0.8</v>
      </c>
      <c r="AD271" s="223">
        <f t="shared" ref="AD271:AD525" si="43">AB271*AC271</f>
        <v>208</v>
      </c>
      <c r="AE271" s="223">
        <f t="shared" si="17"/>
        <v>52</v>
      </c>
      <c r="AF271" s="223">
        <f t="shared" si="41"/>
        <v>5</v>
      </c>
      <c r="AG271" s="335">
        <v>2023</v>
      </c>
      <c r="AH271" s="335">
        <v>5</v>
      </c>
      <c r="AI271" s="336" t="e">
        <f t="array" aca="1" ref="AI271" ca="1">_xludf.IFS(AH271=1,"01",AH271=2,"02",AH271=3,"03",AH271=4,"04",AH271=5,"05",AH271=6,"06",AH271=7,"07",AH271=8,"08",AH271=9,"09",AH271=10,"10",AH271=11,"11",AH271=12,"12")</f>
        <v>#NAME?</v>
      </c>
      <c r="AJ271" s="382" t="e">
        <f t="shared" ca="1" si="37"/>
        <v>#NAME?</v>
      </c>
      <c r="AK271" s="148" t="str">
        <f t="shared" ref="AK271:AK525" si="44">TEXT(L271,"YYYY-MM")</f>
        <v>YYYY-05</v>
      </c>
    </row>
    <row r="272" spans="1:37" ht="12.75">
      <c r="A272" s="173"/>
      <c r="B272" s="173" t="s">
        <v>3443</v>
      </c>
      <c r="C272" s="173"/>
      <c r="D272" s="173" t="s">
        <v>9</v>
      </c>
      <c r="E272" s="173"/>
      <c r="F272" s="173" t="s">
        <v>3944</v>
      </c>
      <c r="G272" s="173"/>
      <c r="H272" s="173" t="s">
        <v>3445</v>
      </c>
      <c r="I272" s="173">
        <v>89003629</v>
      </c>
      <c r="J272" s="202" t="s">
        <v>3945</v>
      </c>
      <c r="K272" s="173"/>
      <c r="L272" s="176">
        <v>45053</v>
      </c>
      <c r="M272" s="173"/>
      <c r="N272" s="239" t="str">
        <f>VLOOKUP(I272,Inventory!C:J,3,FALSE)</f>
        <v>https://no.fjong.com/admin/pages/edit-outfit/outfit.a0866e3e4bf9400eb34bc6cfb8a10ea6</v>
      </c>
      <c r="O272" s="240" t="str">
        <f>VLOOKUP(I272,Inventory!C:J,5,FALSE)</f>
        <v>FWSS</v>
      </c>
      <c r="P272" s="240" t="str">
        <f>VLOOKUP(I272,Inventory!C:J,4,FALSE)</f>
        <v>XS Ain't No Mountain Sweater</v>
      </c>
      <c r="Q272" s="173" t="str">
        <f t="shared" ref="Q272:Q299" si="45">LEFT(P272,FIND(" ",P272) - 1)</f>
        <v>XS</v>
      </c>
      <c r="R272" s="173" t="s">
        <v>3946</v>
      </c>
      <c r="S272" s="175">
        <v>93680891</v>
      </c>
      <c r="T272" s="173"/>
      <c r="U272" s="173"/>
      <c r="V272" s="240" t="str">
        <f>VLOOKUP(I272,Inventory!C:R,6,FALSE)</f>
        <v>FWSS</v>
      </c>
      <c r="W272" s="240">
        <f>VLOOKUP(I272,Inventory!C:R,13,FALSE)</f>
        <v>1900</v>
      </c>
      <c r="X272" s="240">
        <f>VLOOKUP(I272,Inventory!C:R,14,FALSE)</f>
        <v>760</v>
      </c>
      <c r="Y272" s="173"/>
      <c r="Z272" s="173"/>
      <c r="AA272" s="173">
        <v>80</v>
      </c>
      <c r="AB272" s="240">
        <f t="shared" si="15"/>
        <v>840</v>
      </c>
      <c r="AC272" s="242">
        <f>VLOOKUP(V272,'Partner info'!A$2:K$502,6,FALSE)</f>
        <v>0.5</v>
      </c>
      <c r="AD272" s="240">
        <f t="shared" si="43"/>
        <v>420</v>
      </c>
      <c r="AE272" s="240">
        <f t="shared" si="17"/>
        <v>420</v>
      </c>
      <c r="AF272" s="240">
        <f t="shared" si="41"/>
        <v>5</v>
      </c>
      <c r="AG272" s="338">
        <v>2023</v>
      </c>
      <c r="AH272" s="338">
        <v>5</v>
      </c>
      <c r="AI272" s="339" t="e">
        <f t="array" aca="1" ref="AI272" ca="1">_xludf.IFS(AH272=1,"01",AH272=2,"02",AH272=3,"03",AH272=4,"04",AH272=5,"05",AH272=6,"06",AH272=7,"07",AH272=8,"08",AH272=9,"09",AH272=10,"10",AH272=11,"11",AH272=12,"12")</f>
        <v>#NAME?</v>
      </c>
      <c r="AJ272" s="383" t="e">
        <f t="shared" ca="1" si="37"/>
        <v>#NAME?</v>
      </c>
      <c r="AK272" s="148" t="str">
        <f t="shared" si="44"/>
        <v>YYYY-05</v>
      </c>
    </row>
    <row r="273" spans="2:37" ht="12.75">
      <c r="B273" s="12" t="s">
        <v>3443</v>
      </c>
      <c r="D273" s="12" t="s">
        <v>9</v>
      </c>
      <c r="F273" s="12" t="s">
        <v>3947</v>
      </c>
      <c r="H273" s="12" t="s">
        <v>3445</v>
      </c>
      <c r="I273" s="12">
        <v>89001151</v>
      </c>
      <c r="L273" s="149">
        <v>45077</v>
      </c>
      <c r="N273" s="247" t="str">
        <f>VLOOKUP(I273,Inventory!C:J,3,FALSE)</f>
        <v>https://no.fjong.com/admin/pages/edit-outfit/outfit.3a509855577e4b1e992f3d393fcf70d4</v>
      </c>
      <c r="O273" s="224" t="str">
        <f>VLOOKUP(I273,Inventory!C:J,5,FALSE)</f>
        <v>Holzweiler</v>
      </c>
      <c r="P273" s="224" t="str">
        <f>VLOOKUP(I273,Inventory!C:J,4,FALSE)</f>
        <v>XS Bee Humble Oya Dress</v>
      </c>
      <c r="Q273" s="12" t="str">
        <f t="shared" si="45"/>
        <v>XS</v>
      </c>
      <c r="R273" s="12" t="s">
        <v>3948</v>
      </c>
      <c r="S273" s="9"/>
      <c r="V273" s="224" t="str">
        <f>VLOOKUP(I273,Inventory!C:R,6,FALSE)</f>
        <v>Holzweiler</v>
      </c>
      <c r="W273" s="224">
        <f>VLOOKUP(I273,Inventory!C:R,13,FALSE)</f>
        <v>900</v>
      </c>
      <c r="X273" s="224">
        <f>VLOOKUP(I273,Inventory!C:R,14,FALSE)</f>
        <v>300</v>
      </c>
      <c r="Y273" s="152">
        <v>0.3</v>
      </c>
      <c r="AB273" s="384">
        <f t="shared" si="15"/>
        <v>210</v>
      </c>
      <c r="AC273" s="225">
        <f>VLOOKUP(V273,'Partner info'!A$2:K$502,6,FALSE)</f>
        <v>0.8</v>
      </c>
      <c r="AD273" s="224">
        <f t="shared" si="43"/>
        <v>168</v>
      </c>
      <c r="AE273" s="384">
        <f t="shared" si="17"/>
        <v>42</v>
      </c>
      <c r="AF273" s="224">
        <f t="shared" si="41"/>
        <v>5</v>
      </c>
      <c r="AG273" s="385">
        <v>2023</v>
      </c>
      <c r="AH273" s="385">
        <v>5</v>
      </c>
      <c r="AI273" s="386" t="e">
        <f t="array" aca="1" ref="AI273" ca="1">_xludf.IFS(AH273=1,"01",AH273=2,"02",AH273=3,"03",AH273=4,"04",AH273=5,"05",AH273=6,"06",AH273=7,"07",AH273=8,"08",AH273=9,"09",AH273=10,"10",AH273=11,"11",AH273=12,"12")</f>
        <v>#NAME?</v>
      </c>
      <c r="AJ273" s="387" t="e">
        <f t="shared" ca="1" si="37"/>
        <v>#NAME?</v>
      </c>
      <c r="AK273" s="148" t="str">
        <f t="shared" si="44"/>
        <v>YYYY-05</v>
      </c>
    </row>
    <row r="274" spans="2:37" ht="12.75">
      <c r="B274" s="12" t="s">
        <v>3443</v>
      </c>
      <c r="D274" s="12" t="s">
        <v>9</v>
      </c>
      <c r="F274" s="12" t="s">
        <v>3947</v>
      </c>
      <c r="H274" s="12" t="s">
        <v>3445</v>
      </c>
      <c r="I274" s="12">
        <v>88100568</v>
      </c>
      <c r="L274" s="149">
        <v>45077</v>
      </c>
      <c r="N274" s="247" t="str">
        <f>VLOOKUP(I274,Inventory!C:J,3,FALSE)</f>
        <v>https://no.fjong.com/admin/pages/edit-outfit/outfit.4e07d4fd7e30470d971847429999d4a4#edit_outfit_admin_notes</v>
      </c>
      <c r="O274" s="224" t="str">
        <f>VLOOKUP(I274,Inventory!C:J,5,FALSE)</f>
        <v>ella&amp;il</v>
      </c>
      <c r="P274" s="224" t="str">
        <f>VLOOKUP(I274,Inventory!C:J,4,FALSE)</f>
        <v>S Beige Eline Linen Dress</v>
      </c>
      <c r="Q274" s="12" t="str">
        <f t="shared" si="45"/>
        <v>S</v>
      </c>
      <c r="R274" s="12" t="s">
        <v>3948</v>
      </c>
      <c r="S274" s="9"/>
      <c r="V274" s="224" t="str">
        <f>VLOOKUP(I274,Inventory!C:R,6,FALSE)</f>
        <v>ella&amp;il</v>
      </c>
      <c r="W274" s="224">
        <f>VLOOKUP(I274,Inventory!C:R,13,FALSE)</f>
        <v>400</v>
      </c>
      <c r="X274" s="224">
        <f>VLOOKUP(I274,Inventory!C:R,14,FALSE)</f>
        <v>0</v>
      </c>
      <c r="Y274" s="152">
        <v>0.3</v>
      </c>
      <c r="AB274" s="384">
        <f t="shared" si="15"/>
        <v>0</v>
      </c>
      <c r="AC274" s="225">
        <f>VLOOKUP(V274,'Partner info'!A$2:K$502,6,FALSE)</f>
        <v>0.8</v>
      </c>
      <c r="AD274" s="224">
        <f t="shared" si="43"/>
        <v>0</v>
      </c>
      <c r="AE274" s="384">
        <f t="shared" si="17"/>
        <v>0</v>
      </c>
      <c r="AF274" s="224">
        <f t="shared" si="41"/>
        <v>5</v>
      </c>
      <c r="AG274" s="310">
        <v>2023</v>
      </c>
      <c r="AH274" s="310">
        <v>5</v>
      </c>
      <c r="AI274" s="146" t="e">
        <f t="array" aca="1" ref="AI274" ca="1">_xludf.IFS(AH274=1,"01",AH274=2,"02",AH274=3,"03",AH274=4,"04",AH274=5,"05",AH274=6,"06",AH274=7,"07",AH274=8,"08",AH274=9,"09",AH274=10,"10",AH274=11,"11",AH274=12,"12")</f>
        <v>#NAME?</v>
      </c>
      <c r="AJ274" s="147" t="e">
        <f t="shared" ca="1" si="37"/>
        <v>#NAME?</v>
      </c>
      <c r="AK274" s="148" t="str">
        <f t="shared" si="44"/>
        <v>YYYY-05</v>
      </c>
    </row>
    <row r="275" spans="2:37" ht="12.75">
      <c r="B275" s="12" t="s">
        <v>3443</v>
      </c>
      <c r="D275" s="12" t="s">
        <v>9</v>
      </c>
      <c r="F275" s="12" t="s">
        <v>3947</v>
      </c>
      <c r="H275" s="12" t="s">
        <v>3445</v>
      </c>
      <c r="I275" s="12">
        <v>88101141</v>
      </c>
      <c r="L275" s="149">
        <v>45077</v>
      </c>
      <c r="N275" s="247" t="str">
        <f>VLOOKUP(I275,Inventory!C:J,3,FALSE)</f>
        <v>https://fjong.com/admin/pages/edit-outfit/outfit.67b05554be2547ff8033008297f9daac#edit_outfit_admin_notes</v>
      </c>
      <c r="O275" s="224" t="str">
        <f>VLOOKUP(I275,Inventory!C:J,5,FALSE)</f>
        <v>Ganni</v>
      </c>
      <c r="P275" s="224" t="str">
        <f>VLOOKUP(I275,Inventory!C:J,4,FALSE)</f>
        <v>XS Cameron Creme Blouse</v>
      </c>
      <c r="Q275" s="12" t="str">
        <f t="shared" si="45"/>
        <v>XS</v>
      </c>
      <c r="R275" s="12" t="s">
        <v>3948</v>
      </c>
      <c r="S275" s="9"/>
      <c r="V275" s="224" t="str">
        <f>VLOOKUP(I275,Inventory!C:R,6,FALSE)</f>
        <v>Høyer</v>
      </c>
      <c r="W275" s="224">
        <f>VLOOKUP(I275,Inventory!C:R,13,FALSE)</f>
        <v>1900</v>
      </c>
      <c r="X275" s="224">
        <f>VLOOKUP(I275,Inventory!C:R,14,FALSE)</f>
        <v>665</v>
      </c>
      <c r="Y275" s="152">
        <v>0.3</v>
      </c>
      <c r="AB275" s="384">
        <f t="shared" si="15"/>
        <v>465.49999999999994</v>
      </c>
      <c r="AC275" s="225">
        <f>VLOOKUP(V275,'Partner info'!A$2:K$502,6,FALSE)</f>
        <v>0.8</v>
      </c>
      <c r="AD275" s="224">
        <f t="shared" si="43"/>
        <v>372.4</v>
      </c>
      <c r="AE275" s="384">
        <f t="shared" si="17"/>
        <v>93.099999999999966</v>
      </c>
      <c r="AF275" s="224">
        <f t="shared" si="41"/>
        <v>5</v>
      </c>
      <c r="AG275" s="310">
        <v>2023</v>
      </c>
      <c r="AH275" s="310">
        <v>5</v>
      </c>
      <c r="AI275" s="146" t="e">
        <f t="array" aca="1" ref="AI275" ca="1">_xludf.IFS(AH275=1,"01",AH275=2,"02",AH275=3,"03",AH275=4,"04",AH275=5,"05",AH275=6,"06",AH275=7,"07",AH275=8,"08",AH275=9,"09",AH275=10,"10",AH275=11,"11",AH275=12,"12")</f>
        <v>#NAME?</v>
      </c>
      <c r="AJ275" s="147" t="e">
        <f t="shared" ca="1" si="37"/>
        <v>#NAME?</v>
      </c>
      <c r="AK275" s="148" t="str">
        <f t="shared" si="44"/>
        <v>YYYY-05</v>
      </c>
    </row>
    <row r="276" spans="2:37" ht="12.75">
      <c r="B276" s="12" t="s">
        <v>3443</v>
      </c>
      <c r="D276" s="12" t="s">
        <v>9</v>
      </c>
      <c r="F276" s="12" t="s">
        <v>3947</v>
      </c>
      <c r="H276" s="12" t="s">
        <v>3445</v>
      </c>
      <c r="I276" s="12">
        <v>88001787</v>
      </c>
      <c r="L276" s="149">
        <v>45077</v>
      </c>
      <c r="N276" s="247" t="str">
        <f>VLOOKUP(I276,Inventory!C:J,3,FALSE)</f>
        <v>https://fjong.com/admin/pages/edit-outfit/outfit.3b8a8f44f52f4b92b4935f08f4d2b9d7</v>
      </c>
      <c r="O276" s="224" t="str">
        <f>VLOOKUP(I276,Inventory!C:J,5,FALSE)</f>
        <v>Levete Room</v>
      </c>
      <c r="P276" s="224" t="str">
        <f>VLOOKUP(I276,Inventory!C:J,4,FALSE)</f>
        <v>M Dove Dakota Blouse</v>
      </c>
      <c r="Q276" s="12" t="str">
        <f t="shared" si="45"/>
        <v>M</v>
      </c>
      <c r="R276" s="12" t="s">
        <v>3948</v>
      </c>
      <c r="S276" s="9"/>
      <c r="V276" s="224" t="str">
        <f>VLOOKUP(I276,Inventory!C:R,6,FALSE)</f>
        <v>For Ynde</v>
      </c>
      <c r="W276" s="224">
        <f>VLOOKUP(I276,Inventory!C:R,13,FALSE)</f>
        <v>2000</v>
      </c>
      <c r="X276" s="224">
        <f>VLOOKUP(I276,Inventory!C:R,14,FALSE)</f>
        <v>499</v>
      </c>
      <c r="Y276" s="152">
        <v>0.3</v>
      </c>
      <c r="AB276" s="384">
        <f t="shared" si="15"/>
        <v>349.29999999999995</v>
      </c>
      <c r="AC276" s="225">
        <f>VLOOKUP(V276,'Partner info'!A$2:K$502,6,FALSE)</f>
        <v>0.5</v>
      </c>
      <c r="AD276" s="224">
        <f t="shared" si="43"/>
        <v>174.64999999999998</v>
      </c>
      <c r="AE276" s="384">
        <f t="shared" si="17"/>
        <v>174.64999999999998</v>
      </c>
      <c r="AF276" s="224">
        <f t="shared" si="41"/>
        <v>5</v>
      </c>
      <c r="AG276" s="310">
        <v>2023</v>
      </c>
      <c r="AH276" s="310">
        <v>5</v>
      </c>
      <c r="AI276" s="146" t="e">
        <f t="array" aca="1" ref="AI276" ca="1">_xludf.IFS(AH276=1,"01",AH276=2,"02",AH276=3,"03",AH276=4,"04",AH276=5,"05",AH276=6,"06",AH276=7,"07",AH276=8,"08",AH276=9,"09",AH276=10,"10",AH276=11,"11",AH276=12,"12")</f>
        <v>#NAME?</v>
      </c>
      <c r="AJ276" s="147" t="e">
        <f t="shared" ca="1" si="37"/>
        <v>#NAME?</v>
      </c>
      <c r="AK276" s="148" t="str">
        <f t="shared" si="44"/>
        <v>YYYY-05</v>
      </c>
    </row>
    <row r="277" spans="2:37" ht="12.75">
      <c r="B277" s="12" t="s">
        <v>3443</v>
      </c>
      <c r="D277" s="12" t="s">
        <v>9</v>
      </c>
      <c r="F277" s="12" t="s">
        <v>3947</v>
      </c>
      <c r="H277" s="12" t="s">
        <v>3445</v>
      </c>
      <c r="I277" s="12">
        <v>89004154</v>
      </c>
      <c r="L277" s="149">
        <v>45077</v>
      </c>
      <c r="N277" s="247" t="str">
        <f>VLOOKUP(I277,Inventory!C:J,3,FALSE)</f>
        <v>https://no.fjong.com/admin/pages/edit-outfit/outfit.d434b352e4974244a1fdad0763fddbc1</v>
      </c>
      <c r="O277" s="224" t="str">
        <f>VLOOKUP(I277,Inventory!C:J,5,FALSE)</f>
        <v>Urban Pioneers</v>
      </c>
      <c r="P277" s="224" t="str">
        <f>VLOOKUP(I277,Inventory!C:J,4,FALSE)</f>
        <v>L Beige Mae Jumpsuit</v>
      </c>
      <c r="Q277" s="12" t="str">
        <f t="shared" si="45"/>
        <v>L</v>
      </c>
      <c r="R277" s="12" t="s">
        <v>3948</v>
      </c>
      <c r="S277" s="9"/>
      <c r="V277" s="224" t="str">
        <f>VLOOKUP(I277,Inventory!C:R,6,FALSE)</f>
        <v>Urban Pioneers</v>
      </c>
      <c r="W277" s="224">
        <f>VLOOKUP(I277,Inventory!C:R,13,FALSE)</f>
        <v>2900</v>
      </c>
      <c r="X277" s="224">
        <f>VLOOKUP(I277,Inventory!C:R,14,FALSE)</f>
        <v>580</v>
      </c>
      <c r="Y277" s="152">
        <v>0.3</v>
      </c>
      <c r="AB277" s="384">
        <f t="shared" si="15"/>
        <v>406</v>
      </c>
      <c r="AC277" s="225">
        <f>VLOOKUP(V277,'Partner info'!A$2:K$502,6,FALSE)</f>
        <v>0.8</v>
      </c>
      <c r="AD277" s="224">
        <f t="shared" si="43"/>
        <v>324.8</v>
      </c>
      <c r="AE277" s="384">
        <f t="shared" si="17"/>
        <v>81.199999999999989</v>
      </c>
      <c r="AF277" s="224">
        <f t="shared" si="41"/>
        <v>5</v>
      </c>
      <c r="AG277" s="310">
        <v>2023</v>
      </c>
      <c r="AH277" s="310">
        <v>5</v>
      </c>
      <c r="AI277" s="146" t="e">
        <f t="array" aca="1" ref="AI277" ca="1">_xludf.IFS(AH277=1,"01",AH277=2,"02",AH277=3,"03",AH277=4,"04",AH277=5,"05",AH277=6,"06",AH277=7,"07",AH277=8,"08",AH277=9,"09",AH277=10,"10",AH277=11,"11",AH277=12,"12")</f>
        <v>#NAME?</v>
      </c>
      <c r="AJ277" s="147" t="e">
        <f t="shared" ca="1" si="37"/>
        <v>#NAME?</v>
      </c>
      <c r="AK277" s="148" t="str">
        <f t="shared" si="44"/>
        <v>YYYY-05</v>
      </c>
    </row>
    <row r="278" spans="2:37" ht="12.75">
      <c r="B278" s="12" t="s">
        <v>3443</v>
      </c>
      <c r="D278" s="12" t="s">
        <v>9</v>
      </c>
      <c r="F278" s="12" t="s">
        <v>3947</v>
      </c>
      <c r="H278" s="12" t="s">
        <v>3445</v>
      </c>
      <c r="I278" s="12">
        <v>88001503</v>
      </c>
      <c r="L278" s="149">
        <v>45077</v>
      </c>
      <c r="N278" s="247" t="str">
        <f>VLOOKUP(I278,Inventory!C:J,3,FALSE)</f>
        <v>https://fjong.com/admin/pages/edit-outfit/outfit.794483397da8425a813301eecf9828c6#outfit_summary</v>
      </c>
      <c r="O278" s="224" t="str">
        <f>VLOOKUP(I278,Inventory!C:J,5,FALSE)</f>
        <v>Samsøe &amp; Samsøe</v>
      </c>
      <c r="P278" s="224" t="str">
        <f>VLOOKUP(I278,Inventory!C:J,4,FALSE)</f>
        <v>S Limon Wrap Niagara Dress</v>
      </c>
      <c r="Q278" s="12" t="str">
        <f t="shared" si="45"/>
        <v>S</v>
      </c>
      <c r="R278" s="12" t="s">
        <v>3948</v>
      </c>
      <c r="S278" s="9"/>
      <c r="V278" s="224" t="str">
        <f>VLOOKUP(I278,Inventory!C:R,6,FALSE)</f>
        <v>FJONG</v>
      </c>
      <c r="W278" s="224">
        <f>VLOOKUP(I278,Inventory!C:R,13,FALSE)</f>
        <v>1800</v>
      </c>
      <c r="X278" s="224">
        <f>VLOOKUP(I278,Inventory!C:R,14,FALSE)</f>
        <v>0</v>
      </c>
      <c r="Y278" s="152">
        <v>0.3</v>
      </c>
      <c r="AB278" s="384">
        <f t="shared" si="15"/>
        <v>0</v>
      </c>
      <c r="AC278" s="225">
        <f>VLOOKUP(V278,'Partner info'!A$2:K$502,6,FALSE)</f>
        <v>0</v>
      </c>
      <c r="AD278" s="224">
        <f t="shared" si="43"/>
        <v>0</v>
      </c>
      <c r="AE278" s="384">
        <f t="shared" si="17"/>
        <v>0</v>
      </c>
      <c r="AF278" s="224">
        <f t="shared" si="41"/>
        <v>5</v>
      </c>
      <c r="AG278" s="310">
        <v>2023</v>
      </c>
      <c r="AH278" s="310">
        <v>5</v>
      </c>
      <c r="AI278" s="146" t="e">
        <f t="array" aca="1" ref="AI278" ca="1">_xludf.IFS(AH278=1,"01",AH278=2,"02",AH278=3,"03",AH278=4,"04",AH278=5,"05",AH278=6,"06",AH278=7,"07",AH278=8,"08",AH278=9,"09",AH278=10,"10",AH278=11,"11",AH278=12,"12")</f>
        <v>#NAME?</v>
      </c>
      <c r="AJ278" s="147" t="e">
        <f t="shared" ca="1" si="37"/>
        <v>#NAME?</v>
      </c>
      <c r="AK278" s="148" t="str">
        <f t="shared" si="44"/>
        <v>YYYY-05</v>
      </c>
    </row>
    <row r="279" spans="2:37" ht="12.75">
      <c r="B279" s="12" t="s">
        <v>3443</v>
      </c>
      <c r="D279" s="12" t="s">
        <v>9</v>
      </c>
      <c r="F279" s="12" t="s">
        <v>3947</v>
      </c>
      <c r="H279" s="12" t="s">
        <v>3445</v>
      </c>
      <c r="I279" s="12">
        <v>88200459</v>
      </c>
      <c r="L279" s="149">
        <v>45077</v>
      </c>
      <c r="N279" s="247" t="str">
        <f>VLOOKUP(I279,Inventory!C:J,3,FALSE)</f>
        <v>https://no.fjong.com/admin/pages/edit-outfit/outfit.a4c81cbd20934c629fcfa7f6b597c5a9#outfit_summary</v>
      </c>
      <c r="O279" s="224" t="str">
        <f>VLOOKUP(I279,Inventory!C:J,5,FALSE)</f>
        <v>Urban Pioneers</v>
      </c>
      <c r="P279" s="224" t="str">
        <f>VLOOKUP(I279,Inventory!C:J,4,FALSE)</f>
        <v>S White Sunniva Linen Shirt</v>
      </c>
      <c r="Q279" s="12" t="str">
        <f t="shared" si="45"/>
        <v>S</v>
      </c>
      <c r="R279" s="12" t="s">
        <v>3948</v>
      </c>
      <c r="S279" s="9"/>
      <c r="V279" s="224" t="str">
        <f>VLOOKUP(I279,Inventory!C:R,6,FALSE)</f>
        <v>Urban Pioneers</v>
      </c>
      <c r="W279" s="224">
        <f>VLOOKUP(I279,Inventory!C:R,13,FALSE)</f>
        <v>4000</v>
      </c>
      <c r="X279" s="224">
        <f>VLOOKUP(I279,Inventory!C:R,14,FALSE)</f>
        <v>899</v>
      </c>
      <c r="Y279" s="152">
        <v>0.3</v>
      </c>
      <c r="AB279" s="384">
        <f t="shared" si="15"/>
        <v>629.29999999999995</v>
      </c>
      <c r="AC279" s="225">
        <f>VLOOKUP(V279,'Partner info'!A$2:K$502,6,FALSE)</f>
        <v>0.8</v>
      </c>
      <c r="AD279" s="224">
        <f t="shared" si="43"/>
        <v>503.44</v>
      </c>
      <c r="AE279" s="384">
        <f t="shared" si="17"/>
        <v>125.85999999999996</v>
      </c>
      <c r="AF279" s="224">
        <f t="shared" si="41"/>
        <v>5</v>
      </c>
      <c r="AG279" s="310">
        <v>2023</v>
      </c>
      <c r="AH279" s="310">
        <v>5</v>
      </c>
      <c r="AI279" s="146" t="e">
        <f t="array" aca="1" ref="AI279" ca="1">_xludf.IFS(AH279=1,"01",AH279=2,"02",AH279=3,"03",AH279=4,"04",AH279=5,"05",AH279=6,"06",AH279=7,"07",AH279=8,"08",AH279=9,"09",AH279=10,"10",AH279=11,"11",AH279=12,"12")</f>
        <v>#NAME?</v>
      </c>
      <c r="AJ279" s="147" t="e">
        <f t="shared" ca="1" si="37"/>
        <v>#NAME?</v>
      </c>
      <c r="AK279" s="148" t="str">
        <f t="shared" si="44"/>
        <v>YYYY-05</v>
      </c>
    </row>
    <row r="280" spans="2:37" ht="12.75">
      <c r="B280" s="12" t="s">
        <v>3443</v>
      </c>
      <c r="D280" s="12" t="s">
        <v>9</v>
      </c>
      <c r="F280" s="12" t="s">
        <v>3947</v>
      </c>
      <c r="H280" s="12" t="s">
        <v>3445</v>
      </c>
      <c r="I280" s="12">
        <v>89005185</v>
      </c>
      <c r="L280" s="149">
        <v>45077</v>
      </c>
      <c r="N280" s="247" t="str">
        <f>VLOOKUP(I280,Inventory!C:J,3,FALSE)</f>
        <v>https://no.fjong.com/admin/pages/edit-outfit/outfit.cd447abfa94c4c29a21c2f177d8eb7e8</v>
      </c>
      <c r="O280" s="224" t="str">
        <f>VLOOKUP(I280,Inventory!C:J,5,FALSE)</f>
        <v>byTiMo</v>
      </c>
      <c r="P280" s="224" t="str">
        <f>VLOOKUP(I280,Inventory!C:J,4,FALSE)</f>
        <v>S Delicate Maxi Dress</v>
      </c>
      <c r="Q280" s="12" t="str">
        <f t="shared" si="45"/>
        <v>S</v>
      </c>
      <c r="R280" s="12" t="s">
        <v>3948</v>
      </c>
      <c r="S280" s="9"/>
      <c r="V280" s="224" t="str">
        <f>VLOOKUP(I280,Inventory!C:R,6,FALSE)</f>
        <v>Qomo</v>
      </c>
      <c r="W280" s="224" t="str">
        <f>VLOOKUP(I280,Inventory!C:R,13,FALSE)</f>
        <v>2800</v>
      </c>
      <c r="X280" s="224">
        <f>VLOOKUP(I280,Inventory!C:R,14,FALSE)</f>
        <v>840.00000000000023</v>
      </c>
      <c r="Y280" s="152">
        <v>0.3</v>
      </c>
      <c r="AB280" s="384">
        <f t="shared" si="15"/>
        <v>588.00000000000011</v>
      </c>
      <c r="AC280" s="225">
        <f>VLOOKUP(V280,'Partner info'!A$2:K$502,6,FALSE)</f>
        <v>0.5</v>
      </c>
      <c r="AD280" s="224">
        <f t="shared" si="43"/>
        <v>294.00000000000006</v>
      </c>
      <c r="AE280" s="384">
        <f t="shared" si="17"/>
        <v>294.00000000000006</v>
      </c>
      <c r="AF280" s="224">
        <f t="shared" si="41"/>
        <v>5</v>
      </c>
      <c r="AG280" s="310">
        <v>2023</v>
      </c>
      <c r="AH280" s="310">
        <v>5</v>
      </c>
      <c r="AI280" s="146" t="e">
        <f t="array" aca="1" ref="AI280" ca="1">_xludf.IFS(AH280=1,"01",AH280=2,"02",AH280=3,"03",AH280=4,"04",AH280=5,"05",AH280=6,"06",AH280=7,"07",AH280=8,"08",AH280=9,"09",AH280=10,"10",AH280=11,"11",AH280=12,"12")</f>
        <v>#NAME?</v>
      </c>
      <c r="AJ280" s="147" t="e">
        <f t="shared" ca="1" si="37"/>
        <v>#NAME?</v>
      </c>
      <c r="AK280" s="148" t="str">
        <f t="shared" si="44"/>
        <v>YYYY-05</v>
      </c>
    </row>
    <row r="281" spans="2:37" ht="12.75">
      <c r="B281" s="12" t="s">
        <v>3443</v>
      </c>
      <c r="D281" s="12" t="s">
        <v>9</v>
      </c>
      <c r="F281" s="12" t="s">
        <v>3947</v>
      </c>
      <c r="H281" s="12" t="s">
        <v>3445</v>
      </c>
      <c r="I281" s="12">
        <v>88000660</v>
      </c>
      <c r="L281" s="149">
        <v>45077</v>
      </c>
      <c r="N281" s="247" t="str">
        <f>VLOOKUP(I281,Inventory!C:J,3,FALSE)</f>
        <v>https://fjong.com/admin/pages/edit-outfit/outfit.398089067b414b2d8d1c862f527936e2#outfit_summary</v>
      </c>
      <c r="O281" s="224" t="str">
        <f>VLOOKUP(I281,Inventory!C:J,5,FALSE)</f>
        <v>Reformation</v>
      </c>
      <c r="P281" s="224" t="str">
        <f>VLOOKUP(I281,Inventory!C:J,4,FALSE)</f>
        <v>M Layley Emerald Dress</v>
      </c>
      <c r="Q281" s="12" t="str">
        <f t="shared" si="45"/>
        <v>M</v>
      </c>
      <c r="R281" s="12" t="s">
        <v>3948</v>
      </c>
      <c r="S281" s="9"/>
      <c r="V281" s="224" t="str">
        <f>VLOOKUP(I281,Inventory!C:R,6,FALSE)</f>
        <v>FJONG</v>
      </c>
      <c r="W281" s="224">
        <f>VLOOKUP(I281,Inventory!C:R,13,FALSE)</f>
        <v>1800</v>
      </c>
      <c r="X281" s="224">
        <f>VLOOKUP(I281,Inventory!C:R,14,FALSE)</f>
        <v>500</v>
      </c>
      <c r="Y281" s="152">
        <v>0.3</v>
      </c>
      <c r="AB281" s="384">
        <f t="shared" si="15"/>
        <v>350</v>
      </c>
      <c r="AC281" s="225">
        <f>VLOOKUP(V281,'Partner info'!A$2:K$502,6,FALSE)</f>
        <v>0</v>
      </c>
      <c r="AD281" s="224">
        <f t="shared" si="43"/>
        <v>0</v>
      </c>
      <c r="AE281" s="384">
        <f t="shared" si="17"/>
        <v>350</v>
      </c>
      <c r="AF281" s="224">
        <f t="shared" si="41"/>
        <v>5</v>
      </c>
      <c r="AG281" s="310">
        <v>2023</v>
      </c>
      <c r="AH281" s="310">
        <v>5</v>
      </c>
      <c r="AI281" s="146" t="e">
        <f t="array" aca="1" ref="AI281" ca="1">_xludf.IFS(AH281=1,"01",AH281=2,"02",AH281=3,"03",AH281=4,"04",AH281=5,"05",AH281=6,"06",AH281=7,"07",AH281=8,"08",AH281=9,"09",AH281=10,"10",AH281=11,"11",AH281=12,"12")</f>
        <v>#NAME?</v>
      </c>
      <c r="AJ281" s="147" t="e">
        <f t="shared" ca="1" si="37"/>
        <v>#NAME?</v>
      </c>
      <c r="AK281" s="148" t="str">
        <f t="shared" si="44"/>
        <v>YYYY-05</v>
      </c>
    </row>
    <row r="282" spans="2:37" ht="12.75">
      <c r="B282" s="12" t="s">
        <v>3443</v>
      </c>
      <c r="D282" s="12" t="s">
        <v>9</v>
      </c>
      <c r="F282" s="12" t="s">
        <v>3947</v>
      </c>
      <c r="H282" s="12" t="s">
        <v>3445</v>
      </c>
      <c r="I282" s="12">
        <v>89004299</v>
      </c>
      <c r="L282" s="149">
        <v>45077</v>
      </c>
      <c r="N282" s="247" t="str">
        <f>VLOOKUP(I282,Inventory!C:J,3,FALSE)</f>
        <v>https://fjong.com/admin/pages/edit-outfit/outfit.9920c9858d714aa19f6b5f2e4863e9fd</v>
      </c>
      <c r="O282" s="224" t="str">
        <f>VLOOKUP(I282,Inventory!C:J,5,FALSE)</f>
        <v>Aris</v>
      </c>
      <c r="P282" s="224" t="str">
        <f>VLOOKUP(I282,Inventory!C:J,4,FALSE)</f>
        <v>L Double Cuff White Button-Up</v>
      </c>
      <c r="Q282" s="12" t="str">
        <f t="shared" si="45"/>
        <v>L</v>
      </c>
      <c r="R282" s="12" t="s">
        <v>3948</v>
      </c>
      <c r="S282" s="9"/>
      <c r="V282" s="224" t="str">
        <f>VLOOKUP(I282,Inventory!C:R,6,FALSE)</f>
        <v>For Ynde</v>
      </c>
      <c r="W282" s="224">
        <f>VLOOKUP(I282,Inventory!C:R,13,FALSE)</f>
        <v>2600</v>
      </c>
      <c r="X282" s="224">
        <f>VLOOKUP(I282,Inventory!C:R,14,FALSE)</f>
        <v>700</v>
      </c>
      <c r="Y282" s="152">
        <v>0.3</v>
      </c>
      <c r="AB282" s="384">
        <f t="shared" si="15"/>
        <v>489.99999999999994</v>
      </c>
      <c r="AC282" s="225">
        <f>VLOOKUP(V282,'Partner info'!A$2:K$502,6,FALSE)</f>
        <v>0.5</v>
      </c>
      <c r="AD282" s="224">
        <f t="shared" si="43"/>
        <v>244.99999999999997</v>
      </c>
      <c r="AE282" s="384">
        <f t="shared" si="17"/>
        <v>244.99999999999997</v>
      </c>
      <c r="AF282" s="224">
        <f t="shared" si="41"/>
        <v>5</v>
      </c>
      <c r="AG282" s="310">
        <v>2023</v>
      </c>
      <c r="AH282" s="310">
        <v>5</v>
      </c>
      <c r="AI282" s="146" t="e">
        <f t="array" aca="1" ref="AI282" ca="1">_xludf.IFS(AH282=1,"01",AH282=2,"02",AH282=3,"03",AH282=4,"04",AH282=5,"05",AH282=6,"06",AH282=7,"07",AH282=8,"08",AH282=9,"09",AH282=10,"10",AH282=11,"11",AH282=12,"12")</f>
        <v>#NAME?</v>
      </c>
      <c r="AJ282" s="147" t="e">
        <f t="shared" ca="1" si="37"/>
        <v>#NAME?</v>
      </c>
      <c r="AK282" s="148" t="str">
        <f t="shared" si="44"/>
        <v>YYYY-05</v>
      </c>
    </row>
    <row r="283" spans="2:37" ht="12.75">
      <c r="B283" s="12" t="s">
        <v>3443</v>
      </c>
      <c r="D283" s="12" t="s">
        <v>9</v>
      </c>
      <c r="F283" s="12" t="s">
        <v>3947</v>
      </c>
      <c r="H283" s="12" t="s">
        <v>3445</v>
      </c>
      <c r="I283" s="12">
        <v>88001412</v>
      </c>
      <c r="L283" s="149">
        <v>45077</v>
      </c>
      <c r="N283" s="247" t="str">
        <f>VLOOKUP(I283,Inventory!C:J,3,FALSE)</f>
        <v>https://fjong.com/admin/pages/edit-outfit/outfit.91651ca443b24b3daf198f69f3fbf225</v>
      </c>
      <c r="O283" s="224" t="str">
        <f>VLOOKUP(I283,Inventory!C:J,5,FALSE)</f>
        <v>MAUD</v>
      </c>
      <c r="P283" s="224" t="str">
        <f>VLOOKUP(I283,Inventory!C:J,4,FALSE)</f>
        <v>XS Butterfly Long Dress Aspen Gold</v>
      </c>
      <c r="Q283" s="12" t="str">
        <f t="shared" si="45"/>
        <v>XS</v>
      </c>
      <c r="R283" s="12" t="s">
        <v>3948</v>
      </c>
      <c r="S283" s="9"/>
      <c r="V283" s="224" t="str">
        <f>VLOOKUP(I283,Inventory!C:R,6,FALSE)</f>
        <v>FJONG</v>
      </c>
      <c r="W283" s="224">
        <f>VLOOKUP(I283,Inventory!C:R,13,FALSE)</f>
        <v>500</v>
      </c>
      <c r="X283" s="224">
        <f>VLOOKUP(I283,Inventory!C:R,14,FALSE)</f>
        <v>200</v>
      </c>
      <c r="Y283" s="152">
        <v>0.3</v>
      </c>
      <c r="AB283" s="384">
        <f t="shared" si="15"/>
        <v>140</v>
      </c>
      <c r="AC283" s="225">
        <f>VLOOKUP(V283,'Partner info'!A$2:K$502,6,FALSE)</f>
        <v>0</v>
      </c>
      <c r="AD283" s="224">
        <f t="shared" si="43"/>
        <v>0</v>
      </c>
      <c r="AE283" s="384">
        <f t="shared" si="17"/>
        <v>140</v>
      </c>
      <c r="AF283" s="224">
        <f t="shared" si="41"/>
        <v>5</v>
      </c>
      <c r="AG283" s="310">
        <v>2023</v>
      </c>
      <c r="AH283" s="310">
        <v>5</v>
      </c>
      <c r="AI283" s="146" t="e">
        <f t="array" aca="1" ref="AI283" ca="1">_xludf.IFS(AH283=1,"01",AH283=2,"02",AH283=3,"03",AH283=4,"04",AH283=5,"05",AH283=6,"06",AH283=7,"07",AH283=8,"08",AH283=9,"09",AH283=10,"10",AH283=11,"11",AH283=12,"12")</f>
        <v>#NAME?</v>
      </c>
      <c r="AJ283" s="147" t="e">
        <f t="shared" ca="1" si="37"/>
        <v>#NAME?</v>
      </c>
      <c r="AK283" s="148" t="str">
        <f t="shared" si="44"/>
        <v>YYYY-05</v>
      </c>
    </row>
    <row r="284" spans="2:37" ht="12.75">
      <c r="B284" s="12" t="s">
        <v>3443</v>
      </c>
      <c r="D284" s="12" t="s">
        <v>9</v>
      </c>
      <c r="F284" s="12" t="s">
        <v>3947</v>
      </c>
      <c r="H284" s="12" t="s">
        <v>3445</v>
      </c>
      <c r="I284" s="12">
        <v>88000239</v>
      </c>
      <c r="L284" s="149">
        <v>45077</v>
      </c>
      <c r="N284" s="247" t="str">
        <f>VLOOKUP(I284,Inventory!C:J,3,FALSE)</f>
        <v>https://fjong.com/admin/pages/edit-outfit/outfit.eed4cf53d4b64d93bea25222936cd10c</v>
      </c>
      <c r="O284" s="224" t="str">
        <f>VLOOKUP(I284,Inventory!C:J,5,FALSE)</f>
        <v>FWSS</v>
      </c>
      <c r="P284" s="224" t="str">
        <f>VLOOKUP(I284,Inventory!C:J,4,FALSE)</f>
        <v>XL Beate Short Skirt Mint Stripe</v>
      </c>
      <c r="Q284" s="12" t="str">
        <f t="shared" si="45"/>
        <v>XL</v>
      </c>
      <c r="R284" s="12" t="s">
        <v>3948</v>
      </c>
      <c r="S284" s="9"/>
      <c r="V284" s="224" t="str">
        <f>VLOOKUP(I284,Inventory!C:R,6,FALSE)</f>
        <v>FJONG</v>
      </c>
      <c r="W284" s="224">
        <f>VLOOKUP(I284,Inventory!C:R,13,FALSE)</f>
        <v>1200</v>
      </c>
      <c r="X284" s="224">
        <f>VLOOKUP(I284,Inventory!C:R,14,FALSE)</f>
        <v>400</v>
      </c>
      <c r="Y284" s="152">
        <v>0.3</v>
      </c>
      <c r="AB284" s="384">
        <f t="shared" si="15"/>
        <v>280</v>
      </c>
      <c r="AC284" s="225">
        <f>VLOOKUP(V284,'Partner info'!A$2:K$502,6,FALSE)</f>
        <v>0</v>
      </c>
      <c r="AD284" s="224">
        <f t="shared" si="43"/>
        <v>0</v>
      </c>
      <c r="AE284" s="384">
        <f t="shared" si="17"/>
        <v>280</v>
      </c>
      <c r="AF284" s="224">
        <f t="shared" si="41"/>
        <v>5</v>
      </c>
      <c r="AG284" s="310">
        <v>2023</v>
      </c>
      <c r="AH284" s="310">
        <v>5</v>
      </c>
      <c r="AI284" s="146" t="e">
        <f t="array" aca="1" ref="AI284" ca="1">_xludf.IFS(AH284=1,"01",AH284=2,"02",AH284=3,"03",AH284=4,"04",AH284=5,"05",AH284=6,"06",AH284=7,"07",AH284=8,"08",AH284=9,"09",AH284=10,"10",AH284=11,"11",AH284=12,"12")</f>
        <v>#NAME?</v>
      </c>
      <c r="AJ284" s="147" t="e">
        <f t="shared" ca="1" si="37"/>
        <v>#NAME?</v>
      </c>
      <c r="AK284" s="148" t="str">
        <f t="shared" si="44"/>
        <v>YYYY-05</v>
      </c>
    </row>
    <row r="285" spans="2:37" ht="12.75">
      <c r="B285" s="12" t="s">
        <v>3443</v>
      </c>
      <c r="D285" s="12" t="s">
        <v>9</v>
      </c>
      <c r="F285" s="12" t="s">
        <v>3947</v>
      </c>
      <c r="H285" s="12" t="s">
        <v>3445</v>
      </c>
      <c r="I285" s="9" t="s">
        <v>2195</v>
      </c>
      <c r="L285" s="149">
        <v>45077</v>
      </c>
      <c r="N285" s="247" t="str">
        <f>VLOOKUP(I285,Inventory!C:J,3,FALSE)</f>
        <v>https://fjong.com/admin/pages/edit-outfit/outfit.99c064e4d6824984a93102ca1ca111a6</v>
      </c>
      <c r="O285" s="224" t="str">
        <f>VLOOKUP(I285,Inventory!C:J,5,FALSE)</f>
        <v>MAUD</v>
      </c>
      <c r="P285" s="224" t="str">
        <f>VLOOKUP(I285,Inventory!C:J,4,FALSE)</f>
        <v>XS Zip Up Lace Top Sky Captain</v>
      </c>
      <c r="Q285" s="12" t="str">
        <f t="shared" si="45"/>
        <v>XS</v>
      </c>
      <c r="R285" s="12" t="s">
        <v>3948</v>
      </c>
      <c r="S285" s="9"/>
      <c r="V285" s="224" t="str">
        <f>VLOOKUP(I285,Inventory!C:R,6,FALSE)</f>
        <v>FJONG</v>
      </c>
      <c r="W285" s="224">
        <f>VLOOKUP(I285,Inventory!C:R,13,FALSE)</f>
        <v>2600</v>
      </c>
      <c r="X285" s="224">
        <f>VLOOKUP(I285,Inventory!C:R,14,FALSE)</f>
        <v>700</v>
      </c>
      <c r="Y285" s="152">
        <v>0.3</v>
      </c>
      <c r="AB285" s="384">
        <f t="shared" si="15"/>
        <v>489.99999999999994</v>
      </c>
      <c r="AC285" s="225">
        <f>VLOOKUP(V285,'Partner info'!A$2:K$502,6,FALSE)</f>
        <v>0</v>
      </c>
      <c r="AD285" s="224">
        <f t="shared" si="43"/>
        <v>0</v>
      </c>
      <c r="AE285" s="384">
        <f t="shared" si="17"/>
        <v>489.99999999999994</v>
      </c>
      <c r="AF285" s="224">
        <f t="shared" si="41"/>
        <v>5</v>
      </c>
      <c r="AG285" s="310">
        <v>2023</v>
      </c>
      <c r="AH285" s="310">
        <v>5</v>
      </c>
      <c r="AI285" s="146" t="e">
        <f t="array" aca="1" ref="AI285" ca="1">_xludf.IFS(AH285=1,"01",AH285=2,"02",AH285=3,"03",AH285=4,"04",AH285=5,"05",AH285=6,"06",AH285=7,"07",AH285=8,"08",AH285=9,"09",AH285=10,"10",AH285=11,"11",AH285=12,"12")</f>
        <v>#NAME?</v>
      </c>
      <c r="AJ285" s="147" t="e">
        <f t="shared" ca="1" si="37"/>
        <v>#NAME?</v>
      </c>
      <c r="AK285" s="148" t="str">
        <f t="shared" si="44"/>
        <v>YYYY-05</v>
      </c>
    </row>
    <row r="286" spans="2:37" ht="12.75">
      <c r="B286" s="12" t="s">
        <v>3443</v>
      </c>
      <c r="D286" s="12" t="s">
        <v>9</v>
      </c>
      <c r="F286" s="12" t="s">
        <v>3947</v>
      </c>
      <c r="H286" s="12" t="s">
        <v>3445</v>
      </c>
      <c r="I286" s="12">
        <v>88001410</v>
      </c>
      <c r="L286" s="149">
        <v>45077</v>
      </c>
      <c r="N286" s="247" t="str">
        <f>VLOOKUP(I286,Inventory!C:J,3,FALSE)</f>
        <v>https://fjong.com/admin/pages/edit-outfit/outfit.58727a4c61184b6791d5411deba54c39</v>
      </c>
      <c r="O286" s="224" t="str">
        <f>VLOOKUP(I286,Inventory!C:J,5,FALSE)</f>
        <v>MAUD</v>
      </c>
      <c r="P286" s="224" t="str">
        <f>VLOOKUP(I286,Inventory!C:J,4,FALSE)</f>
        <v>M Butterfly Long Dress Aspen Gold</v>
      </c>
      <c r="Q286" s="12" t="str">
        <f t="shared" si="45"/>
        <v>M</v>
      </c>
      <c r="R286" s="12" t="s">
        <v>3948</v>
      </c>
      <c r="S286" s="9"/>
      <c r="V286" s="224" t="str">
        <f>VLOOKUP(I286,Inventory!C:R,6,FALSE)</f>
        <v>FJONG</v>
      </c>
      <c r="W286" s="224">
        <f>VLOOKUP(I286,Inventory!C:R,13,FALSE)</f>
        <v>11000</v>
      </c>
      <c r="X286" s="224">
        <f>VLOOKUP(I286,Inventory!C:R,14,FALSE)</f>
        <v>2200</v>
      </c>
      <c r="Y286" s="152">
        <v>0.3</v>
      </c>
      <c r="AB286" s="384">
        <f t="shared" si="15"/>
        <v>1540</v>
      </c>
      <c r="AC286" s="225">
        <f>VLOOKUP(V286,'Partner info'!A$2:K$502,6,FALSE)</f>
        <v>0</v>
      </c>
      <c r="AD286" s="224">
        <f t="shared" si="43"/>
        <v>0</v>
      </c>
      <c r="AE286" s="384">
        <f t="shared" si="17"/>
        <v>1540</v>
      </c>
      <c r="AF286" s="224">
        <f t="shared" si="41"/>
        <v>5</v>
      </c>
      <c r="AG286" s="310">
        <v>2023</v>
      </c>
      <c r="AH286" s="310">
        <v>5</v>
      </c>
      <c r="AI286" s="146" t="e">
        <f t="array" aca="1" ref="AI286" ca="1">_xludf.IFS(AH286=1,"01",AH286=2,"02",AH286=3,"03",AH286=4,"04",AH286=5,"05",AH286=6,"06",AH286=7,"07",AH286=8,"08",AH286=9,"09",AH286=10,"10",AH286=11,"11",AH286=12,"12")</f>
        <v>#NAME?</v>
      </c>
      <c r="AJ286" s="147" t="e">
        <f t="shared" ca="1" si="37"/>
        <v>#NAME?</v>
      </c>
      <c r="AK286" s="148" t="str">
        <f t="shared" si="44"/>
        <v>YYYY-05</v>
      </c>
    </row>
    <row r="287" spans="2:37" ht="12.75">
      <c r="B287" s="12" t="s">
        <v>3443</v>
      </c>
      <c r="D287" s="12" t="s">
        <v>9</v>
      </c>
      <c r="F287" s="12" t="s">
        <v>3947</v>
      </c>
      <c r="H287" s="12" t="s">
        <v>3445</v>
      </c>
      <c r="I287" s="12">
        <v>88200111</v>
      </c>
      <c r="L287" s="149">
        <v>45077</v>
      </c>
      <c r="N287" s="247" t="str">
        <f>VLOOKUP(I287,Inventory!C:J,3,FALSE)</f>
        <v>https://no.fjong.com/admin/pages/edit-outfit/outfit.450644401c4e4c2890fc8d9b7897a2f8</v>
      </c>
      <c r="O287" s="224" t="str">
        <f>VLOOKUP(I287,Inventory!C:J,5,FALSE)</f>
        <v>ella&amp;il</v>
      </c>
      <c r="P287" s="224" t="str">
        <f>VLOOKUP(I287,Inventory!C:J,4,FALSE)</f>
        <v>M Navy Serena Linen Dress</v>
      </c>
      <c r="Q287" s="12" t="str">
        <f t="shared" si="45"/>
        <v>M</v>
      </c>
      <c r="R287" s="12" t="s">
        <v>3948</v>
      </c>
      <c r="S287" s="9"/>
      <c r="V287" s="224" t="str">
        <f>VLOOKUP(I287,Inventory!C:R,6,FALSE)</f>
        <v>ella&amp;il</v>
      </c>
      <c r="W287" s="224">
        <f>VLOOKUP(I287,Inventory!C:R,13,FALSE)</f>
        <v>1800</v>
      </c>
      <c r="X287" s="224">
        <f>VLOOKUP(I287,Inventory!C:R,14,FALSE)</f>
        <v>350</v>
      </c>
      <c r="Y287" s="152">
        <v>0.3</v>
      </c>
      <c r="AB287" s="384">
        <f t="shared" si="15"/>
        <v>244.99999999999997</v>
      </c>
      <c r="AC287" s="225">
        <f>VLOOKUP(V287,'Partner info'!A$2:K$502,6,FALSE)</f>
        <v>0.8</v>
      </c>
      <c r="AD287" s="224">
        <f t="shared" si="43"/>
        <v>196</v>
      </c>
      <c r="AE287" s="384">
        <f t="shared" si="17"/>
        <v>48.999999999999972</v>
      </c>
      <c r="AF287" s="224">
        <f t="shared" si="41"/>
        <v>5</v>
      </c>
      <c r="AG287" s="310">
        <v>2023</v>
      </c>
      <c r="AH287" s="310">
        <v>5</v>
      </c>
      <c r="AI287" s="146" t="e">
        <f t="array" aca="1" ref="AI287" ca="1">_xludf.IFS(AH287=1,"01",AH287=2,"02",AH287=3,"03",AH287=4,"04",AH287=5,"05",AH287=6,"06",AH287=7,"07",AH287=8,"08",AH287=9,"09",AH287=10,"10",AH287=11,"11",AH287=12,"12")</f>
        <v>#NAME?</v>
      </c>
      <c r="AJ287" s="147" t="e">
        <f t="shared" ca="1" si="37"/>
        <v>#NAME?</v>
      </c>
      <c r="AK287" s="148" t="str">
        <f t="shared" si="44"/>
        <v>YYYY-05</v>
      </c>
    </row>
    <row r="288" spans="2:37" ht="12.75">
      <c r="B288" s="12" t="s">
        <v>3443</v>
      </c>
      <c r="D288" s="12" t="s">
        <v>9</v>
      </c>
      <c r="F288" s="12" t="s">
        <v>3947</v>
      </c>
      <c r="H288" s="12" t="s">
        <v>3445</v>
      </c>
      <c r="I288" s="12">
        <v>88000655</v>
      </c>
      <c r="L288" s="149">
        <v>45077</v>
      </c>
      <c r="N288" s="247" t="str">
        <f>VLOOKUP(I288,Inventory!C:J,3,FALSE)</f>
        <v>https://fjong.com/admin/pages/edit-outfit/outfit.aad989fc0422b4eb#edit_outfit_admin_notes</v>
      </c>
      <c r="O288" s="224" t="str">
        <f>VLOOKUP(I288,Inventory!C:J,5,FALSE)</f>
        <v>Reformation</v>
      </c>
      <c r="P288" s="224" t="str">
        <f>VLOOKUP(I288,Inventory!C:J,4,FALSE)</f>
        <v>XS2 Winslow Dress Azalea</v>
      </c>
      <c r="Q288" s="12" t="str">
        <f t="shared" si="45"/>
        <v>XS2</v>
      </c>
      <c r="R288" s="12" t="s">
        <v>3948</v>
      </c>
      <c r="S288" s="9"/>
      <c r="V288" s="224" t="str">
        <f>VLOOKUP(I288,Inventory!C:R,6,FALSE)</f>
        <v>FJONG</v>
      </c>
      <c r="W288" s="224">
        <f>VLOOKUP(I288,Inventory!C:R,13,FALSE)</f>
        <v>700</v>
      </c>
      <c r="X288" s="224">
        <f>VLOOKUP(I288,Inventory!C:R,14,FALSE)</f>
        <v>290</v>
      </c>
      <c r="Y288" s="152">
        <v>0.3</v>
      </c>
      <c r="AB288" s="384">
        <f t="shared" si="15"/>
        <v>203</v>
      </c>
      <c r="AC288" s="225">
        <f>VLOOKUP(V288,'Partner info'!A$2:K$502,6,FALSE)</f>
        <v>0</v>
      </c>
      <c r="AD288" s="224">
        <f t="shared" si="43"/>
        <v>0</v>
      </c>
      <c r="AE288" s="384">
        <f t="shared" si="17"/>
        <v>203</v>
      </c>
      <c r="AF288" s="224">
        <f t="shared" si="41"/>
        <v>5</v>
      </c>
      <c r="AG288" s="310">
        <v>2023</v>
      </c>
      <c r="AH288" s="310">
        <v>5</v>
      </c>
      <c r="AI288" s="146" t="e">
        <f t="array" aca="1" ref="AI288" ca="1">_xludf.IFS(AH288=1,"01",AH288=2,"02",AH288=3,"03",AH288=4,"04",AH288=5,"05",AH288=6,"06",AH288=7,"07",AH288=8,"08",AH288=9,"09",AH288=10,"10",AH288=11,"11",AH288=12,"12")</f>
        <v>#NAME?</v>
      </c>
      <c r="AJ288" s="147" t="e">
        <f t="shared" ca="1" si="37"/>
        <v>#NAME?</v>
      </c>
      <c r="AK288" s="148" t="str">
        <f t="shared" si="44"/>
        <v>YYYY-05</v>
      </c>
    </row>
    <row r="289" spans="1:37" ht="12.75">
      <c r="B289" s="12" t="s">
        <v>3443</v>
      </c>
      <c r="D289" s="12" t="s">
        <v>9</v>
      </c>
      <c r="F289" s="12" t="s">
        <v>3947</v>
      </c>
      <c r="H289" s="12" t="s">
        <v>3445</v>
      </c>
      <c r="I289" s="12">
        <v>88000472</v>
      </c>
      <c r="L289" s="149">
        <v>45077</v>
      </c>
      <c r="N289" s="247" t="str">
        <f>VLOOKUP(I289,Inventory!C:J,3,FALSE)</f>
        <v>https://fjong.com/admin/pages/edit-outfit/outfit.1b9ab78223b843e08e1daeb660783adf</v>
      </c>
      <c r="O289" s="224" t="str">
        <f>VLOOKUP(I289,Inventory!C:J,5,FALSE)</f>
        <v>Untold Stories</v>
      </c>
      <c r="P289" s="224" t="str">
        <f>VLOOKUP(I289,Inventory!C:J,4,FALSE)</f>
        <v>S Emi Stripe Blouse</v>
      </c>
      <c r="Q289" s="12" t="str">
        <f t="shared" si="45"/>
        <v>S</v>
      </c>
      <c r="R289" s="12" t="s">
        <v>3948</v>
      </c>
      <c r="S289" s="9"/>
      <c r="V289" s="224" t="str">
        <f>VLOOKUP(I289,Inventory!C:R,6,FALSE)</f>
        <v>FJONG</v>
      </c>
      <c r="W289" s="224">
        <f>VLOOKUP(I289,Inventory!C:R,13,FALSE)</f>
        <v>4000</v>
      </c>
      <c r="X289" s="224">
        <f>VLOOKUP(I289,Inventory!C:R,14,FALSE)</f>
        <v>799</v>
      </c>
      <c r="Y289" s="152">
        <v>0.3</v>
      </c>
      <c r="AB289" s="384">
        <f t="shared" si="15"/>
        <v>559.29999999999995</v>
      </c>
      <c r="AC289" s="225">
        <f>VLOOKUP(V289,'Partner info'!A$2:K$502,6,FALSE)</f>
        <v>0</v>
      </c>
      <c r="AD289" s="224">
        <f t="shared" si="43"/>
        <v>0</v>
      </c>
      <c r="AE289" s="384">
        <f t="shared" si="17"/>
        <v>559.29999999999995</v>
      </c>
      <c r="AF289" s="224">
        <f t="shared" si="41"/>
        <v>5</v>
      </c>
      <c r="AG289" s="310">
        <v>2023</v>
      </c>
      <c r="AH289" s="310">
        <v>5</v>
      </c>
      <c r="AI289" s="146" t="e">
        <f t="array" aca="1" ref="AI289" ca="1">_xludf.IFS(AH289=1,"01",AH289=2,"02",AH289=3,"03",AH289=4,"04",AH289=5,"05",AH289=6,"06",AH289=7,"07",AH289=8,"08",AH289=9,"09",AH289=10,"10",AH289=11,"11",AH289=12,"12")</f>
        <v>#NAME?</v>
      </c>
      <c r="AJ289" s="147" t="e">
        <f t="shared" ca="1" si="37"/>
        <v>#NAME?</v>
      </c>
      <c r="AK289" s="148" t="str">
        <f t="shared" si="44"/>
        <v>YYYY-05</v>
      </c>
    </row>
    <row r="290" spans="1:37" ht="12.75">
      <c r="B290" s="12" t="s">
        <v>3443</v>
      </c>
      <c r="D290" s="12" t="s">
        <v>9</v>
      </c>
      <c r="F290" s="12" t="s">
        <v>3947</v>
      </c>
      <c r="H290" s="12" t="s">
        <v>3445</v>
      </c>
      <c r="I290" s="9" t="s">
        <v>2146</v>
      </c>
      <c r="L290" s="149">
        <v>45077</v>
      </c>
      <c r="N290" s="247" t="str">
        <f>VLOOKUP(I290,Inventory!C:J,3,FALSE)</f>
        <v>https://fjong.com/admin/pages/edit-outfit/outfit.8e0be7c7028e4b8f8a6f69a1f0192d2b</v>
      </c>
      <c r="O290" s="224" t="str">
        <f>VLOOKUP(I290,Inventory!C:J,5,FALSE)</f>
        <v>Holzweiler</v>
      </c>
      <c r="P290" s="224" t="str">
        <f>VLOOKUP(I290,Inventory!C:J,4,FALSE)</f>
        <v>M Lilja Skirt Ecru</v>
      </c>
      <c r="Q290" s="12" t="str">
        <f t="shared" si="45"/>
        <v>M</v>
      </c>
      <c r="R290" s="12" t="s">
        <v>3948</v>
      </c>
      <c r="S290" s="9"/>
      <c r="V290" s="224" t="str">
        <f>VLOOKUP(I290,Inventory!C:R,6,FALSE)</f>
        <v>Villoid</v>
      </c>
      <c r="W290" s="224">
        <f>VLOOKUP(I290,Inventory!C:R,13,FALSE)</f>
        <v>2800</v>
      </c>
      <c r="X290" s="224">
        <f>VLOOKUP(I290,Inventory!C:R,14,FALSE)</f>
        <v>1200</v>
      </c>
      <c r="Y290" s="152">
        <v>0.3</v>
      </c>
      <c r="AB290" s="384">
        <f t="shared" si="15"/>
        <v>840</v>
      </c>
      <c r="AC290" s="225">
        <f>VLOOKUP(V290,'Partner info'!A$2:K$502,6,FALSE)</f>
        <v>0.8</v>
      </c>
      <c r="AD290" s="224">
        <f t="shared" si="43"/>
        <v>672</v>
      </c>
      <c r="AE290" s="384">
        <f t="shared" si="17"/>
        <v>168</v>
      </c>
      <c r="AF290" s="224">
        <f t="shared" si="41"/>
        <v>5</v>
      </c>
      <c r="AG290" s="310">
        <v>2023</v>
      </c>
      <c r="AH290" s="310">
        <v>5</v>
      </c>
      <c r="AI290" s="146" t="e">
        <f t="array" aca="1" ref="AI290" ca="1">_xludf.IFS(AH290=1,"01",AH290=2,"02",AH290=3,"03",AH290=4,"04",AH290=5,"05",AH290=6,"06",AH290=7,"07",AH290=8,"08",AH290=9,"09",AH290=10,"10",AH290=11,"11",AH290=12,"12")</f>
        <v>#NAME?</v>
      </c>
      <c r="AJ290" s="147" t="e">
        <f t="shared" ca="1" si="37"/>
        <v>#NAME?</v>
      </c>
      <c r="AK290" s="148" t="str">
        <f t="shared" si="44"/>
        <v>YYYY-05</v>
      </c>
    </row>
    <row r="291" spans="1:37" ht="12.75">
      <c r="B291" s="12" t="s">
        <v>3443</v>
      </c>
      <c r="D291" s="12" t="s">
        <v>9</v>
      </c>
      <c r="F291" s="12" t="s">
        <v>3947</v>
      </c>
      <c r="H291" s="12" t="s">
        <v>3445</v>
      </c>
      <c r="I291" s="9" t="s">
        <v>2143</v>
      </c>
      <c r="L291" s="149">
        <v>45077</v>
      </c>
      <c r="N291" s="247" t="str">
        <f>VLOOKUP(I291,Inventory!C:J,3,FALSE)</f>
        <v>https://fjong.com/admin/pages/edit-outfit/outfit.cc5fe27b56384f5b9b3ab9280f7b7d71</v>
      </c>
      <c r="O291" s="224" t="str">
        <f>VLOOKUP(I291,Inventory!C:J,5,FALSE)</f>
        <v>Holzweiler</v>
      </c>
      <c r="P291" s="224" t="str">
        <f>VLOOKUP(I291,Inventory!C:J,4,FALSE)</f>
        <v>XS Lilja Skirt Ecru</v>
      </c>
      <c r="Q291" s="12" t="str">
        <f t="shared" si="45"/>
        <v>XS</v>
      </c>
      <c r="R291" s="12" t="s">
        <v>3948</v>
      </c>
      <c r="S291" s="9"/>
      <c r="V291" s="224" t="str">
        <f>VLOOKUP(I291,Inventory!C:R,6,FALSE)</f>
        <v>Villoid</v>
      </c>
      <c r="W291" s="224" t="str">
        <f>VLOOKUP(I291,Inventory!C:R,13,FALSE)</f>
        <v>3500</v>
      </c>
      <c r="X291" s="224">
        <f>VLOOKUP(I291,Inventory!C:R,14,FALSE)</f>
        <v>1050</v>
      </c>
      <c r="Y291" s="152">
        <v>0.3</v>
      </c>
      <c r="AB291" s="384">
        <f t="shared" si="15"/>
        <v>735</v>
      </c>
      <c r="AC291" s="225">
        <f>VLOOKUP(V291,'Partner info'!A$2:K$502,6,FALSE)</f>
        <v>0.8</v>
      </c>
      <c r="AD291" s="224">
        <f t="shared" si="43"/>
        <v>588</v>
      </c>
      <c r="AE291" s="384">
        <f t="shared" si="17"/>
        <v>147</v>
      </c>
      <c r="AF291" s="224">
        <f t="shared" si="41"/>
        <v>5</v>
      </c>
      <c r="AG291" s="310">
        <v>2023</v>
      </c>
      <c r="AH291" s="310">
        <v>5</v>
      </c>
      <c r="AI291" s="146" t="e">
        <f t="array" aca="1" ref="AI291" ca="1">_xludf.IFS(AH291=1,"01",AH291=2,"02",AH291=3,"03",AH291=4,"04",AH291=5,"05",AH291=6,"06",AH291=7,"07",AH291=8,"08",AH291=9,"09",AH291=10,"10",AH291=11,"11",AH291=12,"12")</f>
        <v>#NAME?</v>
      </c>
      <c r="AJ291" s="147" t="e">
        <f t="shared" ca="1" si="37"/>
        <v>#NAME?</v>
      </c>
      <c r="AK291" s="148" t="str">
        <f t="shared" si="44"/>
        <v>YYYY-05</v>
      </c>
    </row>
    <row r="292" spans="1:37" ht="12.75">
      <c r="B292" s="12" t="s">
        <v>3443</v>
      </c>
      <c r="D292" s="12" t="s">
        <v>9</v>
      </c>
      <c r="F292" s="12" t="s">
        <v>3947</v>
      </c>
      <c r="H292" s="12" t="s">
        <v>3445</v>
      </c>
      <c r="I292" s="12">
        <v>88000651</v>
      </c>
      <c r="L292" s="149">
        <v>45077</v>
      </c>
      <c r="N292" s="247" t="str">
        <f>VLOOKUP(I292,Inventory!C:J,3,FALSE)</f>
        <v>https://fjong.com/admin/pages/edit-outfit/outfit.bd2ab280ed364f26</v>
      </c>
      <c r="O292" s="224" t="str">
        <f>VLOOKUP(I292,Inventory!C:J,5,FALSE)</f>
        <v>Reformation</v>
      </c>
      <c r="P292" s="224" t="str">
        <f>VLOOKUP(I292,Inventory!C:J,4,FALSE)</f>
        <v>XS Winslow Dress Cherry</v>
      </c>
      <c r="Q292" s="12" t="str">
        <f t="shared" si="45"/>
        <v>XS</v>
      </c>
      <c r="R292" s="12" t="s">
        <v>3948</v>
      </c>
      <c r="S292" s="9"/>
      <c r="V292" s="224" t="str">
        <f>VLOOKUP(I292,Inventory!C:R,6,FALSE)</f>
        <v>FJONG</v>
      </c>
      <c r="W292" s="224">
        <f>VLOOKUP(I292,Inventory!C:R,13,FALSE)</f>
        <v>1950</v>
      </c>
      <c r="X292" s="224">
        <f>VLOOKUP(I292,Inventory!C:R,14,FALSE)</f>
        <v>780</v>
      </c>
      <c r="Y292" s="152">
        <v>0.3</v>
      </c>
      <c r="AB292" s="384">
        <f t="shared" si="15"/>
        <v>546</v>
      </c>
      <c r="AC292" s="225">
        <f>VLOOKUP(V292,'Partner info'!A$2:K$502,6,FALSE)</f>
        <v>0</v>
      </c>
      <c r="AD292" s="224">
        <f t="shared" si="43"/>
        <v>0</v>
      </c>
      <c r="AE292" s="384">
        <f t="shared" si="17"/>
        <v>546</v>
      </c>
      <c r="AF292" s="224">
        <f t="shared" si="41"/>
        <v>5</v>
      </c>
      <c r="AG292" s="310">
        <v>2023</v>
      </c>
      <c r="AH292" s="310">
        <v>5</v>
      </c>
      <c r="AI292" s="146" t="e">
        <f t="array" aca="1" ref="AI292" ca="1">_xludf.IFS(AH292=1,"01",AH292=2,"02",AH292=3,"03",AH292=4,"04",AH292=5,"05",AH292=6,"06",AH292=7,"07",AH292=8,"08",AH292=9,"09",AH292=10,"10",AH292=11,"11",AH292=12,"12")</f>
        <v>#NAME?</v>
      </c>
      <c r="AJ292" s="147" t="e">
        <f t="shared" ca="1" si="37"/>
        <v>#NAME?</v>
      </c>
      <c r="AK292" s="148" t="str">
        <f t="shared" si="44"/>
        <v>YYYY-05</v>
      </c>
    </row>
    <row r="293" spans="1:37" ht="12.75">
      <c r="B293" s="12" t="s">
        <v>3443</v>
      </c>
      <c r="D293" s="12" t="s">
        <v>9</v>
      </c>
      <c r="F293" s="12" t="s">
        <v>3947</v>
      </c>
      <c r="H293" s="12" t="s">
        <v>3445</v>
      </c>
      <c r="I293" s="9" t="s">
        <v>2039</v>
      </c>
      <c r="L293" s="149">
        <v>45077</v>
      </c>
      <c r="N293" s="247" t="str">
        <f>VLOOKUP(I293,Inventory!C:J,3,FALSE)</f>
        <v>https://fjong.com/admin/pages/edit-outfit/outfit.393f43fc57454e2dbda75a2e34d5b672</v>
      </c>
      <c r="O293" s="224" t="str">
        <f>VLOOKUP(I293,Inventory!C:J,5,FALSE)</f>
        <v>MAUD</v>
      </c>
      <c r="P293" s="224" t="str">
        <f>VLOOKUP(I293,Inventory!C:J,4,FALSE)</f>
        <v>L 2 Butterfly Long Dress Aspen Gold</v>
      </c>
      <c r="Q293" s="12" t="str">
        <f t="shared" si="45"/>
        <v>L</v>
      </c>
      <c r="R293" s="12" t="s">
        <v>3948</v>
      </c>
      <c r="S293" s="9"/>
      <c r="V293" s="224" t="str">
        <f>VLOOKUP(I293,Inventory!C:R,6,FALSE)</f>
        <v>Høyer</v>
      </c>
      <c r="W293" s="224">
        <f>VLOOKUP(I293,Inventory!C:R,13,FALSE)</f>
        <v>2000</v>
      </c>
      <c r="X293" s="224">
        <f>VLOOKUP(I293,Inventory!C:R,14,FALSE)</f>
        <v>449</v>
      </c>
      <c r="Y293" s="152">
        <v>0.3</v>
      </c>
      <c r="AB293" s="384">
        <f t="shared" si="15"/>
        <v>314.29999999999995</v>
      </c>
      <c r="AC293" s="225">
        <f>VLOOKUP(V293,'Partner info'!A$2:K$502,6,FALSE)</f>
        <v>0.8</v>
      </c>
      <c r="AD293" s="224">
        <f t="shared" si="43"/>
        <v>251.43999999999997</v>
      </c>
      <c r="AE293" s="384">
        <f t="shared" si="17"/>
        <v>62.859999999999985</v>
      </c>
      <c r="AF293" s="224">
        <f t="shared" si="41"/>
        <v>5</v>
      </c>
      <c r="AG293" s="310">
        <v>2023</v>
      </c>
      <c r="AH293" s="310">
        <v>5</v>
      </c>
      <c r="AI293" s="146" t="e">
        <f t="array" aca="1" ref="AI293" ca="1">_xludf.IFS(AH293=1,"01",AH293=2,"02",AH293=3,"03",AH293=4,"04",AH293=5,"05",AH293=6,"06",AH293=7,"07",AH293=8,"08",AH293=9,"09",AH293=10,"10",AH293=11,"11",AH293=12,"12")</f>
        <v>#NAME?</v>
      </c>
      <c r="AJ293" s="147" t="e">
        <f t="shared" ca="1" si="37"/>
        <v>#NAME?</v>
      </c>
      <c r="AK293" s="148" t="str">
        <f t="shared" si="44"/>
        <v>YYYY-05</v>
      </c>
    </row>
    <row r="294" spans="1:37" ht="12.75">
      <c r="B294" s="12" t="s">
        <v>3443</v>
      </c>
      <c r="D294" s="12" t="s">
        <v>9</v>
      </c>
      <c r="F294" s="12" t="s">
        <v>3947</v>
      </c>
      <c r="H294" s="12" t="s">
        <v>3445</v>
      </c>
      <c r="I294" s="12">
        <v>88000291</v>
      </c>
      <c r="L294" s="149">
        <v>45077</v>
      </c>
      <c r="N294" s="247" t="str">
        <f>VLOOKUP(I294,Inventory!C:J,3,FALSE)</f>
        <v>https://fjong.com/admin/pages/edit-outfit/outfit.1378c78099224f24a8b3cf7007cdb4d5</v>
      </c>
      <c r="O294" s="224" t="str">
        <f>VLOOKUP(I294,Inventory!C:J,5,FALSE)</f>
        <v>MAUD</v>
      </c>
      <c r="P294" s="224" t="str">
        <f>VLOOKUP(I294,Inventory!C:J,4,FALSE)</f>
        <v>XS Zip Up Lace Top White</v>
      </c>
      <c r="Q294" s="12" t="str">
        <f t="shared" si="45"/>
        <v>XS</v>
      </c>
      <c r="R294" s="12" t="s">
        <v>3948</v>
      </c>
      <c r="S294" s="9"/>
      <c r="V294" s="224" t="str">
        <f>VLOOKUP(I294,Inventory!C:R,6,FALSE)</f>
        <v>FJONG</v>
      </c>
      <c r="W294" s="224">
        <f>VLOOKUP(I294,Inventory!C:R,13,FALSE)</f>
        <v>0</v>
      </c>
      <c r="X294" s="224">
        <f>VLOOKUP(I294,Inventory!C:R,14,FALSE)</f>
        <v>0</v>
      </c>
      <c r="Y294" s="152">
        <v>0.3</v>
      </c>
      <c r="AB294" s="384">
        <f t="shared" si="15"/>
        <v>0</v>
      </c>
      <c r="AC294" s="225">
        <f>VLOOKUP(V294,'Partner info'!A$2:K$502,6,FALSE)</f>
        <v>0</v>
      </c>
      <c r="AD294" s="224">
        <f t="shared" si="43"/>
        <v>0</v>
      </c>
      <c r="AE294" s="384">
        <f t="shared" si="17"/>
        <v>0</v>
      </c>
      <c r="AF294" s="224">
        <f t="shared" si="41"/>
        <v>5</v>
      </c>
      <c r="AG294" s="310">
        <v>2023</v>
      </c>
      <c r="AH294" s="310">
        <v>5</v>
      </c>
      <c r="AI294" s="146" t="e">
        <f t="array" aca="1" ref="AI294" ca="1">_xludf.IFS(AH294=1,"01",AH294=2,"02",AH294=3,"03",AH294=4,"04",AH294=5,"05",AH294=6,"06",AH294=7,"07",AH294=8,"08",AH294=9,"09",AH294=10,"10",AH294=11,"11",AH294=12,"12")</f>
        <v>#NAME?</v>
      </c>
      <c r="AJ294" s="147" t="e">
        <f t="shared" ca="1" si="37"/>
        <v>#NAME?</v>
      </c>
      <c r="AK294" s="148" t="str">
        <f t="shared" si="44"/>
        <v>YYYY-05</v>
      </c>
    </row>
    <row r="295" spans="1:37" ht="12.75">
      <c r="B295" s="12" t="s">
        <v>3443</v>
      </c>
      <c r="D295" s="12" t="s">
        <v>9</v>
      </c>
      <c r="F295" s="12" t="s">
        <v>3947</v>
      </c>
      <c r="H295" s="12" t="s">
        <v>3445</v>
      </c>
      <c r="I295" s="12">
        <v>89007755</v>
      </c>
      <c r="L295" s="149">
        <v>45077</v>
      </c>
      <c r="N295" s="247" t="str">
        <f>VLOOKUP(I295,Inventory!C:J,3,FALSE)</f>
        <v>https://no.fjong.com/admin/pages/edit-outfit/outfit.0f503415f7764ce49e9acd3de347cdaf</v>
      </c>
      <c r="O295" s="224" t="str">
        <f>VLOOKUP(I295,Inventory!C:J,5,FALSE)</f>
        <v>Pia Tjelta byTiMo</v>
      </c>
      <c r="P295" s="224" t="str">
        <f>VLOOKUP(I295,Inventory!C:J,4,FALSE)</f>
        <v>M Summer Crochet Dress White</v>
      </c>
      <c r="Q295" s="12" t="str">
        <f t="shared" si="45"/>
        <v>M</v>
      </c>
      <c r="R295" s="12" t="s">
        <v>3948</v>
      </c>
      <c r="S295" s="9"/>
      <c r="V295" s="224" t="str">
        <f>VLOOKUP(I295,Inventory!C:R,6,FALSE)</f>
        <v>FJONG</v>
      </c>
      <c r="W295" s="224">
        <f>VLOOKUP(I295,Inventory!C:R,13,FALSE)</f>
        <v>1300</v>
      </c>
      <c r="X295" s="224">
        <f>VLOOKUP(I295,Inventory!C:R,14,FALSE)</f>
        <v>260</v>
      </c>
      <c r="Y295" s="152">
        <v>0.3</v>
      </c>
      <c r="AB295" s="384">
        <f t="shared" si="15"/>
        <v>182</v>
      </c>
      <c r="AC295" s="225">
        <f>VLOOKUP(V295,'Partner info'!A$2:K$502,6,FALSE)</f>
        <v>0</v>
      </c>
      <c r="AD295" s="224">
        <f t="shared" si="43"/>
        <v>0</v>
      </c>
      <c r="AE295" s="384">
        <f t="shared" si="17"/>
        <v>182</v>
      </c>
      <c r="AF295" s="224">
        <f t="shared" si="41"/>
        <v>5</v>
      </c>
      <c r="AG295" s="310">
        <v>2023</v>
      </c>
      <c r="AH295" s="310">
        <v>5</v>
      </c>
      <c r="AI295" s="146" t="e">
        <f t="array" aca="1" ref="AI295" ca="1">_xludf.IFS(AH295=1,"01",AH295=2,"02",AH295=3,"03",AH295=4,"04",AH295=5,"05",AH295=6,"06",AH295=7,"07",AH295=8,"08",AH295=9,"09",AH295=10,"10",AH295=11,"11",AH295=12,"12")</f>
        <v>#NAME?</v>
      </c>
      <c r="AJ295" s="147" t="e">
        <f t="shared" ca="1" si="37"/>
        <v>#NAME?</v>
      </c>
      <c r="AK295" s="148" t="str">
        <f t="shared" si="44"/>
        <v>YYYY-05</v>
      </c>
    </row>
    <row r="296" spans="1:37" ht="12.75">
      <c r="B296" s="12" t="s">
        <v>3443</v>
      </c>
      <c r="D296" s="12" t="s">
        <v>9</v>
      </c>
      <c r="F296" s="12" t="s">
        <v>3947</v>
      </c>
      <c r="H296" s="12" t="s">
        <v>3445</v>
      </c>
      <c r="I296" s="12">
        <v>88001785</v>
      </c>
      <c r="L296" s="149">
        <v>45077</v>
      </c>
      <c r="N296" s="247" t="str">
        <f>VLOOKUP(I296,Inventory!C:J,3,FALSE)</f>
        <v>https://fjong.com/admin/pages/edit-outfit/outfit.93d11b40e1db46198d34109e7d0ebfe9</v>
      </c>
      <c r="O296" s="224" t="str">
        <f>VLOOKUP(I296,Inventory!C:J,5,FALSE)</f>
        <v>Levete Room</v>
      </c>
      <c r="P296" s="224" t="str">
        <f>VLOOKUP(I296,Inventory!C:J,4,FALSE)</f>
        <v>L2 Dove Dakota Blouse</v>
      </c>
      <c r="Q296" s="12" t="str">
        <f t="shared" si="45"/>
        <v>L2</v>
      </c>
      <c r="R296" s="12" t="s">
        <v>3948</v>
      </c>
      <c r="S296" s="9"/>
      <c r="V296" s="224" t="str">
        <f>VLOOKUP(I296,Inventory!C:R,6,FALSE)</f>
        <v>For Ynde</v>
      </c>
      <c r="W296" s="224">
        <f>VLOOKUP(I296,Inventory!C:R,13,FALSE)</f>
        <v>2700</v>
      </c>
      <c r="X296" s="224">
        <f>VLOOKUP(I296,Inventory!C:R,14,FALSE)</f>
        <v>1199</v>
      </c>
      <c r="Y296" s="152">
        <v>0.3</v>
      </c>
      <c r="AB296" s="384">
        <f t="shared" si="15"/>
        <v>839.3</v>
      </c>
      <c r="AC296" s="225">
        <f>VLOOKUP(V296,'Partner info'!A$2:K$502,6,FALSE)</f>
        <v>0.5</v>
      </c>
      <c r="AD296" s="224">
        <f t="shared" si="43"/>
        <v>419.65</v>
      </c>
      <c r="AE296" s="384">
        <f t="shared" si="17"/>
        <v>419.65</v>
      </c>
      <c r="AF296" s="224">
        <f t="shared" si="41"/>
        <v>5</v>
      </c>
      <c r="AG296" s="310">
        <v>2023</v>
      </c>
      <c r="AH296" s="310">
        <v>5</v>
      </c>
      <c r="AI296" s="146" t="e">
        <f t="array" aca="1" ref="AI296" ca="1">_xludf.IFS(AH296=1,"01",AH296=2,"02",AH296=3,"03",AH296=4,"04",AH296=5,"05",AH296=6,"06",AH296=7,"07",AH296=8,"08",AH296=9,"09",AH296=10,"10",AH296=11,"11",AH296=12,"12")</f>
        <v>#NAME?</v>
      </c>
      <c r="AJ296" s="147" t="e">
        <f t="shared" ca="1" si="37"/>
        <v>#NAME?</v>
      </c>
      <c r="AK296" s="148" t="str">
        <f t="shared" si="44"/>
        <v>YYYY-05</v>
      </c>
    </row>
    <row r="297" spans="1:37" ht="12.75">
      <c r="B297" s="12" t="s">
        <v>3443</v>
      </c>
      <c r="D297" s="12" t="s">
        <v>9</v>
      </c>
      <c r="F297" s="12" t="s">
        <v>3947</v>
      </c>
      <c r="H297" s="12" t="s">
        <v>3445</v>
      </c>
      <c r="I297" s="12">
        <v>89004038</v>
      </c>
      <c r="L297" s="149">
        <v>45077</v>
      </c>
      <c r="N297" s="247" t="str">
        <f>VLOOKUP(I297,Inventory!C:J,3,FALSE)</f>
        <v>https://no.fjong.com/admin/pages/edit-outfit/outfit.0118b605888840348f80965c2d8865cf</v>
      </c>
      <c r="O297" s="224" t="str">
        <f>VLOOKUP(I297,Inventory!C:J,5,FALSE)</f>
        <v>FWSS</v>
      </c>
      <c r="P297" s="224" t="str">
        <f>VLOOKUP(I297,Inventory!C:J,4,FALSE)</f>
        <v>XS Wabi Embroidered Bright White Shirt</v>
      </c>
      <c r="Q297" s="12" t="str">
        <f t="shared" si="45"/>
        <v>XS</v>
      </c>
      <c r="R297" s="12" t="s">
        <v>3948</v>
      </c>
      <c r="S297" s="9"/>
      <c r="V297" s="224" t="str">
        <f>VLOOKUP(I297,Inventory!C:R,6,FALSE)</f>
        <v>FWSS</v>
      </c>
      <c r="W297" s="224">
        <f>VLOOKUP(I297,Inventory!C:R,13,FALSE)</f>
        <v>0</v>
      </c>
      <c r="X297" s="224">
        <f>VLOOKUP(I297,Inventory!C:R,14,FALSE)</f>
        <v>0</v>
      </c>
      <c r="Y297" s="152">
        <v>0.3</v>
      </c>
      <c r="AB297" s="384">
        <f t="shared" si="15"/>
        <v>0</v>
      </c>
      <c r="AC297" s="225">
        <f>VLOOKUP(V297,'Partner info'!A$2:K$502,6,FALSE)</f>
        <v>0.5</v>
      </c>
      <c r="AD297" s="224">
        <f t="shared" si="43"/>
        <v>0</v>
      </c>
      <c r="AE297" s="384">
        <f t="shared" si="17"/>
        <v>0</v>
      </c>
      <c r="AF297" s="224">
        <f t="shared" si="41"/>
        <v>5</v>
      </c>
      <c r="AG297" s="310">
        <v>2023</v>
      </c>
      <c r="AH297" s="310">
        <v>5</v>
      </c>
      <c r="AI297" s="146" t="e">
        <f t="array" aca="1" ref="AI297" ca="1">_xludf.IFS(AH297=1,"01",AH297=2,"02",AH297=3,"03",AH297=4,"04",AH297=5,"05",AH297=6,"06",AH297=7,"07",AH297=8,"08",AH297=9,"09",AH297=10,"10",AH297=11,"11",AH297=12,"12")</f>
        <v>#NAME?</v>
      </c>
      <c r="AJ297" s="147" t="e">
        <f t="shared" ca="1" si="37"/>
        <v>#NAME?</v>
      </c>
      <c r="AK297" s="148" t="str">
        <f t="shared" si="44"/>
        <v>YYYY-05</v>
      </c>
    </row>
    <row r="298" spans="1:37" ht="12.75">
      <c r="B298" s="12" t="s">
        <v>3443</v>
      </c>
      <c r="D298" s="12" t="s">
        <v>9</v>
      </c>
      <c r="F298" s="12" t="s">
        <v>3947</v>
      </c>
      <c r="H298" s="12" t="s">
        <v>3445</v>
      </c>
      <c r="I298" s="12">
        <v>88100303</v>
      </c>
      <c r="L298" s="149">
        <v>45077</v>
      </c>
      <c r="N298" s="247" t="str">
        <f>VLOOKUP(I298,Inventory!C:J,3,FALSE)</f>
        <v>https://fjong.com/admin/pages/edit-outfit/outfit.29d43c48eee84539b3e1597c9cd55194</v>
      </c>
      <c r="O298" s="224" t="str">
        <f>VLOOKUP(I298,Inventory!C:J,5,FALSE)</f>
        <v>FWSS</v>
      </c>
      <c r="P298" s="224" t="str">
        <f>VLOOKUP(I298,Inventory!C:J,4,FALSE)</f>
        <v>XS Sonder Stripes Bente Blouse</v>
      </c>
      <c r="Q298" s="12" t="str">
        <f t="shared" si="45"/>
        <v>XS</v>
      </c>
      <c r="R298" s="12" t="s">
        <v>3948</v>
      </c>
      <c r="S298" s="9"/>
      <c r="V298" s="224" t="str">
        <f>VLOOKUP(I298,Inventory!C:R,6,FALSE)</f>
        <v>Villoid</v>
      </c>
      <c r="W298" s="224">
        <f>VLOOKUP(I298,Inventory!C:R,13,FALSE)</f>
        <v>3200</v>
      </c>
      <c r="X298" s="224">
        <f>VLOOKUP(I298,Inventory!C:R,14,FALSE)</f>
        <v>950</v>
      </c>
      <c r="Y298" s="152">
        <v>0.3</v>
      </c>
      <c r="AB298" s="384">
        <f t="shared" si="15"/>
        <v>665</v>
      </c>
      <c r="AC298" s="225">
        <f>VLOOKUP(V298,'Partner info'!A$2:K$502,6,FALSE)</f>
        <v>0.8</v>
      </c>
      <c r="AD298" s="224">
        <f t="shared" si="43"/>
        <v>532</v>
      </c>
      <c r="AE298" s="384">
        <f t="shared" si="17"/>
        <v>133</v>
      </c>
      <c r="AF298" s="224">
        <f t="shared" si="41"/>
        <v>5</v>
      </c>
      <c r="AG298" s="310">
        <v>2023</v>
      </c>
      <c r="AH298" s="310">
        <v>5</v>
      </c>
      <c r="AI298" s="146" t="e">
        <f t="array" aca="1" ref="AI298" ca="1">_xludf.IFS(AH298=1,"01",AH298=2,"02",AH298=3,"03",AH298=4,"04",AH298=5,"05",AH298=6,"06",AH298=7,"07",AH298=8,"08",AH298=9,"09",AH298=10,"10",AH298=11,"11",AH298=12,"12")</f>
        <v>#NAME?</v>
      </c>
      <c r="AJ298" s="147" t="e">
        <f t="shared" ca="1" si="37"/>
        <v>#NAME?</v>
      </c>
      <c r="AK298" s="148" t="str">
        <f t="shared" si="44"/>
        <v>YYYY-05</v>
      </c>
    </row>
    <row r="299" spans="1:37" ht="12.75">
      <c r="A299" s="137"/>
      <c r="B299" s="12" t="s">
        <v>3443</v>
      </c>
      <c r="C299" s="137"/>
      <c r="D299" s="137" t="s">
        <v>9</v>
      </c>
      <c r="E299" s="137"/>
      <c r="F299" s="137" t="s">
        <v>3947</v>
      </c>
      <c r="G299" s="137"/>
      <c r="H299" s="137" t="s">
        <v>3445</v>
      </c>
      <c r="I299" s="137">
        <v>88000168</v>
      </c>
      <c r="J299" s="137"/>
      <c r="K299" s="137"/>
      <c r="L299" s="140">
        <v>45077</v>
      </c>
      <c r="M299" s="137"/>
      <c r="N299" s="222" t="str">
        <f>VLOOKUP(I299,Inventory!C:J,3,FALSE)</f>
        <v>https://fjong.com/admin/pages/edit-outfit/outfit.2810ae4baded4b949ae5197afa54e91a</v>
      </c>
      <c r="O299" s="223" t="str">
        <f>VLOOKUP(I299,Inventory!C:J,5,FALSE)</f>
        <v>Holzweiler</v>
      </c>
      <c r="P299" s="223" t="str">
        <f>VLOOKUP(I299,Inventory!C:J,4,FALSE)</f>
        <v>XS Stranda Skirt Yellow Stripe</v>
      </c>
      <c r="Q299" s="137" t="str">
        <f t="shared" si="45"/>
        <v>XS</v>
      </c>
      <c r="R299" s="137" t="s">
        <v>3948</v>
      </c>
      <c r="S299" s="139"/>
      <c r="T299" s="137"/>
      <c r="U299" s="137"/>
      <c r="V299" s="223" t="str">
        <f>VLOOKUP(I299,Inventory!C:R,6,FALSE)</f>
        <v>FJONG</v>
      </c>
      <c r="W299" s="223">
        <f>VLOOKUP(I299,Inventory!C:R,13,FALSE)</f>
        <v>2200</v>
      </c>
      <c r="X299" s="223">
        <f>VLOOKUP(I299,Inventory!C:R,14,FALSE)</f>
        <v>650</v>
      </c>
      <c r="Y299" s="154">
        <v>0.3</v>
      </c>
      <c r="Z299" s="137"/>
      <c r="AA299" s="137"/>
      <c r="AB299" s="388">
        <f t="shared" si="15"/>
        <v>454.99999999999994</v>
      </c>
      <c r="AC299" s="230">
        <f>VLOOKUP(V299,'Partner info'!A$2:K$502,6,FALSE)</f>
        <v>0</v>
      </c>
      <c r="AD299" s="223">
        <f t="shared" si="43"/>
        <v>0</v>
      </c>
      <c r="AE299" s="388">
        <f t="shared" si="17"/>
        <v>454.99999999999994</v>
      </c>
      <c r="AF299" s="223">
        <f t="shared" si="41"/>
        <v>5</v>
      </c>
      <c r="AG299" s="323">
        <v>2023</v>
      </c>
      <c r="AH299" s="323">
        <v>5</v>
      </c>
      <c r="AI299" s="324" t="e">
        <f t="array" aca="1" ref="AI299" ca="1">_xludf.IFS(AH299=1,"01",AH299=2,"02",AH299=3,"03",AH299=4,"04",AH299=5,"05",AH299=6,"06",AH299=7,"07",AH299=8,"08",AH299=9,"09",AH299=10,"10",AH299=11,"11",AH299=12,"12")</f>
        <v>#NAME?</v>
      </c>
      <c r="AJ299" s="389" t="e">
        <f t="shared" ca="1" si="37"/>
        <v>#NAME?</v>
      </c>
      <c r="AK299" s="148" t="str">
        <f t="shared" si="44"/>
        <v>YYYY-05</v>
      </c>
    </row>
    <row r="300" spans="1:37" ht="12.75">
      <c r="A300" s="390" t="s">
        <v>3469</v>
      </c>
      <c r="B300" s="390"/>
      <c r="C300" s="390"/>
      <c r="D300" s="390" t="s">
        <v>9</v>
      </c>
      <c r="E300" s="390"/>
      <c r="F300" s="390" t="s">
        <v>3949</v>
      </c>
      <c r="G300" s="390"/>
      <c r="H300" s="390" t="s">
        <v>3445</v>
      </c>
      <c r="I300" s="390">
        <v>88002005</v>
      </c>
      <c r="J300" s="390"/>
      <c r="K300" s="390"/>
      <c r="L300" s="391">
        <v>45104</v>
      </c>
      <c r="M300" s="390"/>
      <c r="N300" s="392" t="str">
        <f>VLOOKUP(I300,Inventory!C:J,3,FALSE)</f>
        <v>https://fjong.com/admin/pages/edit-outfit/outfit.353d5f65327e4dc7a10203844a59c560</v>
      </c>
      <c r="O300" s="393" t="str">
        <f>VLOOKUP(I300,Inventory!C:J,5,FALSE)</f>
        <v>Faithfull The Brand</v>
      </c>
      <c r="P300" s="394" t="str">
        <f>VLOOKUP(I300,Inventory!C:J,4,FALSE)</f>
        <v>Les Fleurs Seafoam Midi Dress</v>
      </c>
      <c r="Q300" s="390" t="s">
        <v>3453</v>
      </c>
      <c r="R300" s="390" t="s">
        <v>3950</v>
      </c>
      <c r="S300" s="395"/>
      <c r="T300" s="390"/>
      <c r="U300" s="390"/>
      <c r="V300" s="394" t="str">
        <f>VLOOKUP(I300,Inventory!C:R,6,FALSE)</f>
        <v>FJONG</v>
      </c>
      <c r="W300" s="396">
        <f>VLOOKUP(I300,Inventory!C:R,13,FALSE)</f>
        <v>1400</v>
      </c>
      <c r="X300" s="397">
        <f>VLOOKUP(I300,Inventory!C:R,14,FALSE)</f>
        <v>400</v>
      </c>
      <c r="Y300" s="390"/>
      <c r="Z300" s="390">
        <v>540</v>
      </c>
      <c r="AA300" s="390">
        <v>80</v>
      </c>
      <c r="AB300" s="393">
        <f t="shared" si="15"/>
        <v>-60</v>
      </c>
      <c r="AC300" s="398">
        <f>VLOOKUP(V300,'Partner info'!A$2:K$502,6,FALSE)</f>
        <v>0</v>
      </c>
      <c r="AD300" s="393">
        <f t="shared" si="43"/>
        <v>0</v>
      </c>
      <c r="AE300" s="393">
        <f t="shared" si="17"/>
        <v>-60</v>
      </c>
      <c r="AF300" s="393">
        <f t="shared" si="41"/>
        <v>6</v>
      </c>
      <c r="AG300" s="399">
        <v>2023</v>
      </c>
      <c r="AH300" s="399">
        <v>6</v>
      </c>
      <c r="AI300" s="400" t="e">
        <f t="array" aca="1" ref="AI300" ca="1">_xludf.IFS(AH300=1,"01",AH300=2,"02",AH300=3,"03",AH300=4,"04",AH300=5,"05",AH300=6,"06",AH300=7,"07",AH300=8,"08",AH300=9,"09",AH300=10,"10",AH300=11,"11",AH300=12,"12")</f>
        <v>#NAME?</v>
      </c>
      <c r="AJ300" s="401" t="e">
        <f t="shared" ca="1" si="37"/>
        <v>#NAME?</v>
      </c>
      <c r="AK300" s="148" t="str">
        <f t="shared" si="44"/>
        <v>YYYY-06</v>
      </c>
    </row>
    <row r="301" spans="1:37" ht="12.75">
      <c r="A301" s="137"/>
      <c r="B301" s="137"/>
      <c r="C301" s="137"/>
      <c r="D301" s="137" t="s">
        <v>9</v>
      </c>
      <c r="E301" s="137"/>
      <c r="F301" s="137" t="s">
        <v>3701</v>
      </c>
      <c r="G301" s="137"/>
      <c r="H301" s="137" t="s">
        <v>3445</v>
      </c>
      <c r="I301" s="137">
        <v>10689074</v>
      </c>
      <c r="J301" s="137"/>
      <c r="K301" s="137"/>
      <c r="L301" s="140">
        <v>45109</v>
      </c>
      <c r="M301" s="137"/>
      <c r="N301" s="222" t="str">
        <f>VLOOKUP(I301,Inventory!C:J,3,FALSE)</f>
        <v>https://fjong.com/admin/pages/edit-outfit/outfit.74186a57ddd64adebedc9a7e648fbd65</v>
      </c>
      <c r="O301" s="223" t="str">
        <f>VLOOKUP(I301,Inventory!C:J,5,FALSE)</f>
        <v>FWSS</v>
      </c>
      <c r="P301" s="223" t="str">
        <f>VLOOKUP(I301,Inventory!C:J,4,FALSE)</f>
        <v>S Elena Anthracite Black Dress</v>
      </c>
      <c r="Q301" s="137" t="s">
        <v>3453</v>
      </c>
      <c r="R301" s="137" t="s">
        <v>3951</v>
      </c>
      <c r="S301" s="139"/>
      <c r="T301" s="137"/>
      <c r="U301" s="137"/>
      <c r="V301" s="223" t="str">
        <f>VLOOKUP(I301,Inventory!C:R,6,FALSE)</f>
        <v>FJONG</v>
      </c>
      <c r="W301" s="223">
        <f>VLOOKUP(I301,Inventory!C:R,13,FALSE)</f>
        <v>600</v>
      </c>
      <c r="X301" s="271">
        <f>VLOOKUP(I301,Inventory!C:R,14,FALSE)</f>
        <v>210</v>
      </c>
      <c r="Y301" s="137"/>
      <c r="Z301" s="137"/>
      <c r="AA301" s="137">
        <v>80</v>
      </c>
      <c r="AB301" s="223">
        <f t="shared" si="15"/>
        <v>290</v>
      </c>
      <c r="AC301" s="230">
        <f>VLOOKUP(V301,'Partner info'!A$2:K$502,6,FALSE)</f>
        <v>0</v>
      </c>
      <c r="AD301" s="223">
        <f t="shared" si="43"/>
        <v>0</v>
      </c>
      <c r="AE301" s="223">
        <f t="shared" si="17"/>
        <v>290</v>
      </c>
      <c r="AF301" s="223">
        <f t="shared" si="41"/>
        <v>7</v>
      </c>
      <c r="AG301" s="335">
        <v>2023</v>
      </c>
      <c r="AH301" s="335">
        <v>7</v>
      </c>
      <c r="AI301" s="336" t="e">
        <f t="array" aca="1" ref="AI301" ca="1">_xludf.IFS(AH301=1,"01",AH301=2,"02",AH301=3,"03",AH301=4,"04",AH301=5,"05",AH301=6,"06",AH301=7,"07",AH301=8,"08",AH301=9,"09",AH301=10,"10",AH301=11,"11",AH301=12,"12")</f>
        <v>#NAME?</v>
      </c>
      <c r="AJ301" s="382" t="e">
        <f t="shared" ca="1" si="37"/>
        <v>#NAME?</v>
      </c>
      <c r="AK301" s="148" t="str">
        <f t="shared" si="44"/>
        <v>YYYY-07</v>
      </c>
    </row>
    <row r="302" spans="1:37" ht="12.75">
      <c r="A302" s="137"/>
      <c r="B302" s="137"/>
      <c r="C302" s="137"/>
      <c r="D302" s="137" t="s">
        <v>9</v>
      </c>
      <c r="E302" s="137"/>
      <c r="F302" s="137" t="s">
        <v>3949</v>
      </c>
      <c r="G302" s="137"/>
      <c r="H302" s="137" t="s">
        <v>3445</v>
      </c>
      <c r="I302" s="143">
        <v>89001723</v>
      </c>
      <c r="J302" s="137"/>
      <c r="K302" s="137"/>
      <c r="L302" s="140">
        <v>45111</v>
      </c>
      <c r="M302" s="137"/>
      <c r="N302" s="402" t="s">
        <v>3952</v>
      </c>
      <c r="O302" s="223" t="str">
        <f>VLOOKUP(I302,Inventory!C:J,5,FALSE)</f>
        <v>byTiMo</v>
      </c>
      <c r="P302" s="223" t="str">
        <f>VLOOKUP(I302,Inventory!C:J,4,FALSE)</f>
        <v>Posy Blue Dress</v>
      </c>
      <c r="Q302" s="137" t="s">
        <v>3453</v>
      </c>
      <c r="R302" s="137" t="s">
        <v>3950</v>
      </c>
      <c r="S302" s="139"/>
      <c r="T302" s="137"/>
      <c r="U302" s="137"/>
      <c r="V302" s="223" t="str">
        <f>VLOOKUP(I302,Inventory!C:R,6,FALSE)</f>
        <v>Villoid</v>
      </c>
      <c r="W302" s="223">
        <f>VLOOKUP(I302,Inventory!C:R,13,FALSE)</f>
        <v>1400</v>
      </c>
      <c r="X302" s="223">
        <f>VLOOKUP(I302,Inventory!C:R,14,FALSE)</f>
        <v>390</v>
      </c>
      <c r="Y302" s="154">
        <v>0.1</v>
      </c>
      <c r="Z302" s="137"/>
      <c r="AA302" s="137">
        <v>0</v>
      </c>
      <c r="AB302" s="388">
        <f t="shared" si="15"/>
        <v>351</v>
      </c>
      <c r="AC302" s="230">
        <f>VLOOKUP(V302,'Partner info'!A$2:K$502,6,FALSE)</f>
        <v>0.8</v>
      </c>
      <c r="AD302" s="223">
        <f t="shared" si="43"/>
        <v>280.8</v>
      </c>
      <c r="AE302" s="388">
        <f t="shared" si="17"/>
        <v>70.199999999999989</v>
      </c>
      <c r="AF302" s="223">
        <f t="shared" si="41"/>
        <v>7</v>
      </c>
      <c r="AG302" s="335">
        <v>2023</v>
      </c>
      <c r="AH302" s="335">
        <v>7</v>
      </c>
      <c r="AI302" s="336" t="e">
        <f t="array" aca="1" ref="AI302" ca="1">_xludf.IFS(AH302=1,"01",AH302=2,"02",AH302=3,"03",AH302=4,"04",AH302=5,"05",AH302=6,"06",AH302=7,"07",AH302=8,"08",AH302=9,"09",AH302=10,"10",AH302=11,"11",AH302=12,"12")</f>
        <v>#NAME?</v>
      </c>
      <c r="AJ302" s="382" t="e">
        <f t="shared" ca="1" si="37"/>
        <v>#NAME?</v>
      </c>
      <c r="AK302" s="148" t="str">
        <f t="shared" si="44"/>
        <v>YYYY-07</v>
      </c>
    </row>
    <row r="303" spans="1:37" ht="16.5" customHeight="1">
      <c r="A303" s="137"/>
      <c r="B303" s="137"/>
      <c r="C303" s="137"/>
      <c r="D303" s="137" t="s">
        <v>9</v>
      </c>
      <c r="E303" s="137"/>
      <c r="F303" s="137" t="s">
        <v>3953</v>
      </c>
      <c r="G303" s="137"/>
      <c r="H303" s="137" t="s">
        <v>3445</v>
      </c>
      <c r="I303" s="137">
        <v>88100324</v>
      </c>
      <c r="J303" s="137"/>
      <c r="K303" s="137"/>
      <c r="L303" s="140">
        <v>45151</v>
      </c>
      <c r="M303" s="137"/>
      <c r="N303" s="222" t="str">
        <f>VLOOKUP(I303,Inventory!C:J,3,FALSE)</f>
        <v>https://no.fjong.com/admin/pages/edit-outfit/outfit.7eb16fe1e199414bbb7f88d71fe7cb56</v>
      </c>
      <c r="O303" s="223" t="str">
        <f>VLOOKUP(I303,Inventory!C:J,5,FALSE)</f>
        <v>Line of Oslo</v>
      </c>
      <c r="P303" s="223" t="str">
        <f>VLOOKUP(I303,Inventory!C:J,4,FALSE)</f>
        <v>M Lilac Marit Sweater</v>
      </c>
      <c r="Q303" s="137" t="s">
        <v>3468</v>
      </c>
      <c r="R303" s="137"/>
      <c r="S303" s="139"/>
      <c r="T303" s="137"/>
      <c r="U303" s="137"/>
      <c r="V303" s="223" t="str">
        <f>VLOOKUP(I303,Inventory!C:R,6,FALSE)</f>
        <v>Villoid</v>
      </c>
      <c r="W303" s="223">
        <f>VLOOKUP(I303,Inventory!C:R,13,FALSE)</f>
        <v>1200</v>
      </c>
      <c r="X303" s="271">
        <f>VLOOKUP(I303,Inventory!C:R,14,FALSE)</f>
        <v>360</v>
      </c>
      <c r="Y303" s="137"/>
      <c r="Z303" s="137"/>
      <c r="AA303" s="137"/>
      <c r="AB303" s="388">
        <f t="shared" si="15"/>
        <v>360</v>
      </c>
      <c r="AC303" s="230">
        <f>VLOOKUP(V303,'Partner info'!A$2:K$502,6,FALSE)</f>
        <v>0.8</v>
      </c>
      <c r="AD303" s="223">
        <f t="shared" si="43"/>
        <v>288</v>
      </c>
      <c r="AE303" s="388">
        <f t="shared" si="17"/>
        <v>72</v>
      </c>
      <c r="AF303" s="223">
        <f t="shared" si="41"/>
        <v>8</v>
      </c>
      <c r="AG303" s="335">
        <v>2023</v>
      </c>
      <c r="AH303" s="335">
        <v>8</v>
      </c>
      <c r="AI303" s="336" t="e">
        <f t="array" aca="1" ref="AI303" ca="1">_xludf.IFS(AH303=1,"01",AH303=2,"02",AH303=3,"03",AH303=4,"04",AH303=5,"05",AH303=6,"06",AH303=7,"07",AH303=8,"08",AH303=9,"09",AH303=10,"10",AH303=11,"11",AH303=12,"12")</f>
        <v>#NAME?</v>
      </c>
      <c r="AJ303" s="382" t="e">
        <f t="shared" ca="1" si="37"/>
        <v>#NAME?</v>
      </c>
      <c r="AK303" s="148" t="str">
        <f t="shared" si="44"/>
        <v>YYYY-08</v>
      </c>
    </row>
    <row r="304" spans="1:37" ht="16.5" customHeight="1">
      <c r="A304" s="137"/>
      <c r="B304" s="137"/>
      <c r="C304" s="137"/>
      <c r="D304" s="137" t="s">
        <v>9</v>
      </c>
      <c r="E304" s="137"/>
      <c r="F304" s="137" t="s">
        <v>3954</v>
      </c>
      <c r="G304" s="137"/>
      <c r="H304" s="137" t="s">
        <v>3445</v>
      </c>
      <c r="I304" s="137">
        <v>89006726</v>
      </c>
      <c r="J304" s="137"/>
      <c r="K304" s="137"/>
      <c r="L304" s="140">
        <v>45152</v>
      </c>
      <c r="M304" s="137"/>
      <c r="N304" s="402" t="s">
        <v>3955</v>
      </c>
      <c r="O304" s="223" t="str">
        <f>VLOOKUP(I304,Inventory!C:J,5,FALSE)</f>
        <v>Samsøe Samsøe</v>
      </c>
      <c r="P304" s="223" t="str">
        <f>VLOOKUP(I304,Inventory!C:J,4,FALSE)</f>
        <v>M Black Trousers</v>
      </c>
      <c r="Q304" s="137" t="s">
        <v>3468</v>
      </c>
      <c r="R304" s="137" t="s">
        <v>3956</v>
      </c>
      <c r="S304" s="139"/>
      <c r="T304" s="137"/>
      <c r="U304" s="137"/>
      <c r="V304" s="223" t="str">
        <f>VLOOKUP(I304,Inventory!C:R,6,FALSE)</f>
        <v>FJONG</v>
      </c>
      <c r="W304" s="223">
        <f>VLOOKUP(I304,Inventory!C:R,13,FALSE)</f>
        <v>1900</v>
      </c>
      <c r="X304" s="223">
        <f>VLOOKUP(I304,Inventory!C:R,14,FALSE)</f>
        <v>760</v>
      </c>
      <c r="Y304" s="137"/>
      <c r="Z304" s="137"/>
      <c r="AA304" s="137">
        <v>0</v>
      </c>
      <c r="AB304" s="388">
        <f t="shared" si="15"/>
        <v>760</v>
      </c>
      <c r="AC304" s="230">
        <f>VLOOKUP(V304,'Partner info'!A$2:K$502,6,FALSE)</f>
        <v>0</v>
      </c>
      <c r="AD304" s="223">
        <f t="shared" si="43"/>
        <v>0</v>
      </c>
      <c r="AE304" s="388">
        <f t="shared" si="17"/>
        <v>760</v>
      </c>
      <c r="AF304" s="223">
        <f t="shared" si="41"/>
        <v>8</v>
      </c>
      <c r="AG304" s="335">
        <v>2023</v>
      </c>
      <c r="AH304" s="335">
        <v>8</v>
      </c>
      <c r="AI304" s="336" t="e">
        <f t="array" aca="1" ref="AI304" ca="1">_xludf.IFS(AH304=1,"01",AH304=2,"02",AH304=3,"03",AH304=4,"04",AH304=5,"05",AH304=6,"06",AH304=7,"07",AH304=8,"08",AH304=9,"09",AH304=10,"10",AH304=11,"11",AH304=12,"12")</f>
        <v>#NAME?</v>
      </c>
      <c r="AJ304" s="382" t="e">
        <f t="shared" ca="1" si="37"/>
        <v>#NAME?</v>
      </c>
      <c r="AK304" s="148" t="str">
        <f t="shared" si="44"/>
        <v>YYYY-08</v>
      </c>
    </row>
    <row r="305" spans="1:37" ht="12.75">
      <c r="A305" s="137"/>
      <c r="B305" s="137"/>
      <c r="C305" s="137"/>
      <c r="D305" s="137" t="s">
        <v>9</v>
      </c>
      <c r="E305" s="137"/>
      <c r="F305" s="137" t="s">
        <v>3957</v>
      </c>
      <c r="G305" s="137"/>
      <c r="H305" s="137" t="s">
        <v>3445</v>
      </c>
      <c r="I305" s="143">
        <v>88100664</v>
      </c>
      <c r="J305" s="137"/>
      <c r="K305" s="137"/>
      <c r="L305" s="140">
        <v>45152</v>
      </c>
      <c r="M305" s="137"/>
      <c r="N305" s="402" t="s">
        <v>3958</v>
      </c>
      <c r="O305" s="223" t="str">
        <f>VLOOKUP(I305,Inventory!C:J,5,FALSE)</f>
        <v>Baum und Pferdgarten</v>
      </c>
      <c r="P305" s="223" t="str">
        <f>VLOOKUP(I305,Inventory!C:J,4,FALSE)</f>
        <v>M Angora Beyonce Blazer</v>
      </c>
      <c r="Q305" s="137" t="s">
        <v>3468</v>
      </c>
      <c r="R305" s="137" t="s">
        <v>3959</v>
      </c>
      <c r="S305" s="139"/>
      <c r="T305" s="137"/>
      <c r="U305" s="137"/>
      <c r="V305" s="223" t="str">
        <f>VLOOKUP(I305,Inventory!C:R,6,FALSE)</f>
        <v>Høyer</v>
      </c>
      <c r="W305" s="223">
        <f>VLOOKUP(I305,Inventory!C:R,13,FALSE)</f>
        <v>2500</v>
      </c>
      <c r="X305" s="223">
        <f>VLOOKUP(I305,Inventory!C:R,14,FALSE)</f>
        <v>300</v>
      </c>
      <c r="Y305" s="137"/>
      <c r="Z305" s="137"/>
      <c r="AA305" s="137">
        <v>0</v>
      </c>
      <c r="AB305" s="388">
        <f t="shared" si="15"/>
        <v>300</v>
      </c>
      <c r="AC305" s="230">
        <f>VLOOKUP(V305,'Partner info'!A$2:K$502,6,FALSE)</f>
        <v>0.8</v>
      </c>
      <c r="AD305" s="223">
        <f t="shared" si="43"/>
        <v>240</v>
      </c>
      <c r="AE305" s="388">
        <f t="shared" si="17"/>
        <v>60</v>
      </c>
      <c r="AF305" s="223">
        <f t="shared" si="41"/>
        <v>8</v>
      </c>
      <c r="AG305" s="335">
        <v>2023</v>
      </c>
      <c r="AH305" s="335">
        <v>8</v>
      </c>
      <c r="AI305" s="336" t="e">
        <f t="array" aca="1" ref="AI305" ca="1">_xludf.IFS(AH305=1,"01",AH305=2,"02",AH305=3,"03",AH305=4,"04",AH305=5,"05",AH305=6,"06",AH305=7,"07",AH305=8,"08",AH305=9,"09",AH305=10,"10",AH305=11,"11",AH305=12,"12")</f>
        <v>#NAME?</v>
      </c>
      <c r="AJ305" s="382" t="e">
        <f t="shared" ca="1" si="37"/>
        <v>#NAME?</v>
      </c>
      <c r="AK305" s="148" t="str">
        <f t="shared" si="44"/>
        <v>YYYY-08</v>
      </c>
    </row>
    <row r="306" spans="1:37" ht="12.75">
      <c r="A306" s="137"/>
      <c r="B306" s="137"/>
      <c r="C306" s="137"/>
      <c r="D306" s="137" t="s">
        <v>9</v>
      </c>
      <c r="E306" s="137"/>
      <c r="F306" s="137" t="s">
        <v>3960</v>
      </c>
      <c r="G306" s="137"/>
      <c r="H306" s="137" t="s">
        <v>3445</v>
      </c>
      <c r="I306" s="143">
        <v>89005017</v>
      </c>
      <c r="J306" s="137"/>
      <c r="K306" s="137"/>
      <c r="L306" s="140">
        <v>45169</v>
      </c>
      <c r="M306" s="137"/>
      <c r="N306" s="224" t="s">
        <v>3961</v>
      </c>
      <c r="O306" s="224" t="str">
        <f>VLOOKUP(I306,Inventory!C:J,5,FALSE)</f>
        <v>Color Vision</v>
      </c>
      <c r="P306" s="224" t="str">
        <f>VLOOKUP(I306,Inventory!C:J,4,FALSE)</f>
        <v>M Red Faye Wool Knit Long Dress</v>
      </c>
      <c r="Q306" s="137" t="s">
        <v>3468</v>
      </c>
      <c r="R306" s="137"/>
      <c r="S306" s="139"/>
      <c r="T306" s="137"/>
      <c r="U306" s="137"/>
      <c r="V306" s="224" t="str">
        <f>VLOOKUP(I306,Inventory!C:R,6,FALSE)</f>
        <v>Color Vision</v>
      </c>
      <c r="W306" s="224">
        <f>VLOOKUP(I306,Inventory!C:R,13,FALSE)</f>
        <v>2600</v>
      </c>
      <c r="X306" s="224">
        <f>VLOOKUP(I306,Inventory!C:R,14,FALSE)</f>
        <v>849</v>
      </c>
      <c r="AB306" s="384">
        <f t="shared" si="15"/>
        <v>849</v>
      </c>
      <c r="AC306" s="225">
        <f>VLOOKUP(V306,'Partner info'!A$2:K$502,6,FALSE)</f>
        <v>0.5</v>
      </c>
      <c r="AD306" s="224">
        <f t="shared" si="43"/>
        <v>424.5</v>
      </c>
      <c r="AE306" s="384">
        <f t="shared" si="17"/>
        <v>424.5</v>
      </c>
      <c r="AF306" s="224">
        <f t="shared" si="41"/>
        <v>8</v>
      </c>
      <c r="AG306" s="335">
        <v>2023</v>
      </c>
      <c r="AH306" s="335">
        <v>8</v>
      </c>
      <c r="AI306" s="336" t="e">
        <f t="array" aca="1" ref="AI306" ca="1">_xludf.IFS(AH306=1,"01",AH306=2,"02",AH306=3,"03",AH306=4,"04",AH306=5,"05",AH306=6,"06",AH306=7,"07",AH306=8,"08",AH306=9,"09",AH306=10,"10",AH306=11,"11",AH306=12,"12")</f>
        <v>#NAME?</v>
      </c>
      <c r="AJ306" s="382" t="e">
        <f t="shared" ca="1" si="37"/>
        <v>#NAME?</v>
      </c>
      <c r="AK306" s="148" t="str">
        <f t="shared" si="44"/>
        <v>YYYY-08</v>
      </c>
    </row>
    <row r="307" spans="1:37" ht="12.75">
      <c r="D307" s="12" t="s">
        <v>9</v>
      </c>
      <c r="F307" s="12" t="s">
        <v>3962</v>
      </c>
      <c r="H307" s="12" t="s">
        <v>3445</v>
      </c>
      <c r="I307" s="22">
        <v>89001533</v>
      </c>
      <c r="J307" s="12" t="s">
        <v>3963</v>
      </c>
      <c r="L307" s="149">
        <v>45171</v>
      </c>
      <c r="N307" s="227" t="str">
        <f>VLOOKUP(I307,Inventory!C:J,3,FALSE)</f>
        <v>https://fjong.com/admin/pages/edit-outfit/outfit.3a174f6aec064071a6216f122061483d</v>
      </c>
      <c r="O307" s="217" t="str">
        <f>VLOOKUP(I307,Inventory!C:J,5,FALSE)</f>
        <v>Ami Amalia</v>
      </c>
      <c r="P307" s="217" t="str">
        <f>VLOOKUP(I307,Inventory!C:J,4,FALSE)</f>
        <v>S White Knitted Structures Sweater</v>
      </c>
      <c r="Q307" s="12" t="s">
        <v>3453</v>
      </c>
      <c r="S307" s="9"/>
      <c r="V307" s="217" t="str">
        <f>VLOOKUP(I307,Inventory!C:R,6,FALSE)</f>
        <v>Ami Amalia</v>
      </c>
      <c r="W307" s="217">
        <f>VLOOKUP(I307,Inventory!C:R,13,FALSE)</f>
        <v>2400</v>
      </c>
      <c r="X307" s="217">
        <f>VLOOKUP(I307,Inventory!C:R,14,FALSE)</f>
        <v>400</v>
      </c>
      <c r="Y307" s="156"/>
      <c r="Z307" s="156"/>
      <c r="AA307" s="156"/>
      <c r="AB307" s="403">
        <f t="shared" si="15"/>
        <v>400</v>
      </c>
      <c r="AC307" s="218">
        <f>VLOOKUP(V307,'Partner info'!A$2:K$502,6,FALSE)</f>
        <v>0.7</v>
      </c>
      <c r="AD307" s="217">
        <f t="shared" si="43"/>
        <v>280</v>
      </c>
      <c r="AE307" s="403">
        <f t="shared" si="17"/>
        <v>120</v>
      </c>
      <c r="AF307" s="217">
        <f t="shared" si="41"/>
        <v>9</v>
      </c>
      <c r="AG307" s="404">
        <v>2023</v>
      </c>
      <c r="AH307" s="385">
        <v>9</v>
      </c>
      <c r="AI307" s="386" t="e">
        <f t="array" aca="1" ref="AI307" ca="1">_xludf.IFS(AH307=1,"01",AH307=2,"02",AH307=3,"03",AH307=4,"04",AH307=5,"05",AH307=6,"06",AH307=7,"07",AH307=8,"08",AH307=9,"09",AH307=10,"10",AH307=11,"11",AH307=12,"12")</f>
        <v>#NAME?</v>
      </c>
      <c r="AJ307" s="387" t="e">
        <f t="shared" ca="1" si="37"/>
        <v>#NAME?</v>
      </c>
      <c r="AK307" s="148" t="str">
        <f t="shared" si="44"/>
        <v>YYYY-09</v>
      </c>
    </row>
    <row r="308" spans="1:37" ht="12.75">
      <c r="D308" s="12" t="s">
        <v>9</v>
      </c>
      <c r="F308" s="12" t="s">
        <v>3964</v>
      </c>
      <c r="H308" s="12" t="s">
        <v>3445</v>
      </c>
      <c r="I308" s="22">
        <v>88200611</v>
      </c>
      <c r="J308" s="12" t="s">
        <v>3963</v>
      </c>
      <c r="L308" s="149">
        <v>45171</v>
      </c>
      <c r="N308" s="405" t="str">
        <f>VLOOKUP(I308,Inventory!C:J,3,FALSE)</f>
        <v>https://fjong.com/admin/pages/edit-outfit/outfit.c9b07cf20b814e869dceecac4d7064dd</v>
      </c>
      <c r="O308" s="224" t="str">
        <f>VLOOKUP(I308,Inventory!C:J,5,FALSE)</f>
        <v>Ami Amalia</v>
      </c>
      <c r="P308" s="224" t="str">
        <f>VLOOKUP(I308,Inventory!C:J,4,FALSE)</f>
        <v>XS Spring Green Honeycomb Cardigan</v>
      </c>
      <c r="Q308" s="12" t="s">
        <v>3453</v>
      </c>
      <c r="S308" s="9"/>
      <c r="V308" s="224" t="str">
        <f>VLOOKUP(I308,Inventory!C:R,6,FALSE)</f>
        <v>Ami Amalia</v>
      </c>
      <c r="W308" s="224" t="str">
        <f>VLOOKUP(I308,Inventory!C:R,13,FALSE)</f>
        <v>2800</v>
      </c>
      <c r="X308" s="224">
        <f>VLOOKUP(I308,Inventory!C:R,14,FALSE)</f>
        <v>840.00000000000023</v>
      </c>
      <c r="AB308" s="384">
        <f t="shared" si="15"/>
        <v>840.00000000000023</v>
      </c>
      <c r="AC308" s="225">
        <f>VLOOKUP(V308,'Partner info'!A$2:K$502,6,FALSE)</f>
        <v>0.7</v>
      </c>
      <c r="AD308" s="224">
        <f t="shared" si="43"/>
        <v>588.00000000000011</v>
      </c>
      <c r="AE308" s="384">
        <f t="shared" si="17"/>
        <v>252.00000000000011</v>
      </c>
      <c r="AF308" s="224">
        <f t="shared" si="41"/>
        <v>9</v>
      </c>
      <c r="AG308" s="311">
        <v>2023</v>
      </c>
      <c r="AH308" s="310">
        <v>9</v>
      </c>
      <c r="AI308" s="146" t="e">
        <f t="array" aca="1" ref="AI308" ca="1">_xludf.IFS(AH308=1,"01",AH308=2,"02",AH308=3,"03",AH308=4,"04",AH308=5,"05",AH308=6,"06",AH308=7,"07",AH308=8,"08",AH308=9,"09",AH308=10,"10",AH308=11,"11",AH308=12,"12")</f>
        <v>#NAME?</v>
      </c>
      <c r="AJ308" s="147" t="e">
        <f t="shared" ca="1" si="37"/>
        <v>#NAME?</v>
      </c>
      <c r="AK308" s="148" t="str">
        <f t="shared" si="44"/>
        <v>YYYY-09</v>
      </c>
    </row>
    <row r="309" spans="1:37" ht="12.75">
      <c r="D309" s="12" t="s">
        <v>9</v>
      </c>
      <c r="F309" s="12" t="s">
        <v>3965</v>
      </c>
      <c r="H309" s="12" t="s">
        <v>3445</v>
      </c>
      <c r="I309" s="22">
        <v>88200935</v>
      </c>
      <c r="J309" s="12" t="s">
        <v>3963</v>
      </c>
      <c r="L309" s="149">
        <v>45171</v>
      </c>
      <c r="N309" s="405" t="str">
        <f>VLOOKUP(I309,Inventory!C:J,3,FALSE)</f>
        <v>https://fjong.com/admin/pages/edit-outfit/outfit.f827d9035871476ea0356bb69c7de468</v>
      </c>
      <c r="O309" s="224" t="str">
        <f>VLOOKUP(I309,Inventory!C:J,5,FALSE)</f>
        <v>FWSS</v>
      </c>
      <c r="P309" s="224" t="str">
        <f>VLOOKUP(I309,Inventory!C:J,4,FALSE)</f>
        <v>L Papyrus Annika Sweater</v>
      </c>
      <c r="Q309" s="12" t="s">
        <v>3449</v>
      </c>
      <c r="S309" s="9"/>
      <c r="V309" s="224" t="str">
        <f>VLOOKUP(I309,Inventory!C:R,6,FALSE)</f>
        <v>FWSS</v>
      </c>
      <c r="W309" s="224">
        <f>VLOOKUP(I309,Inventory!C:R,13,FALSE)</f>
        <v>1400</v>
      </c>
      <c r="X309" s="224">
        <f>VLOOKUP(I309,Inventory!C:R,14,FALSE)</f>
        <v>390</v>
      </c>
      <c r="AB309" s="384">
        <f t="shared" si="15"/>
        <v>390</v>
      </c>
      <c r="AC309" s="225">
        <f>VLOOKUP(V309,'Partner info'!A$2:K$502,6,FALSE)</f>
        <v>0.5</v>
      </c>
      <c r="AD309" s="224">
        <f t="shared" si="43"/>
        <v>195</v>
      </c>
      <c r="AE309" s="384">
        <f t="shared" si="17"/>
        <v>195</v>
      </c>
      <c r="AF309" s="224">
        <f t="shared" si="41"/>
        <v>9</v>
      </c>
      <c r="AG309" s="311">
        <v>2023</v>
      </c>
      <c r="AH309" s="310">
        <v>9</v>
      </c>
      <c r="AI309" s="146" t="e">
        <f t="array" aca="1" ref="AI309" ca="1">_xludf.IFS(AH309=1,"01",AH309=2,"02",AH309=3,"03",AH309=4,"04",AH309=5,"05",AH309=6,"06",AH309=7,"07",AH309=8,"08",AH309=9,"09",AH309=10,"10",AH309=11,"11",AH309=12,"12")</f>
        <v>#NAME?</v>
      </c>
      <c r="AJ309" s="147" t="e">
        <f t="shared" ca="1" si="37"/>
        <v>#NAME?</v>
      </c>
      <c r="AK309" s="148" t="str">
        <f t="shared" si="44"/>
        <v>YYYY-09</v>
      </c>
    </row>
    <row r="310" spans="1:37" ht="12.75">
      <c r="D310" s="12" t="s">
        <v>9</v>
      </c>
      <c r="F310" s="12" t="s">
        <v>3966</v>
      </c>
      <c r="H310" s="12" t="s">
        <v>3445</v>
      </c>
      <c r="I310" s="12">
        <v>89001535</v>
      </c>
      <c r="J310" s="12" t="s">
        <v>3963</v>
      </c>
      <c r="L310" s="149">
        <v>45171</v>
      </c>
      <c r="N310" s="405" t="str">
        <f>VLOOKUP(I310,Inventory!C:J,3,FALSE)</f>
        <v>https://fjong.com/admin/pages/edit-outfit/outfit.32bbe20e948d4839b63aa0f4b540b466</v>
      </c>
      <c r="O310" s="224" t="str">
        <f>VLOOKUP(I310,Inventory!C:J,5,FALSE)</f>
        <v>Samsøe Samsøe</v>
      </c>
      <c r="P310" s="224" t="str">
        <f>VLOOKUP(I310,Inventory!C:J,4,FALSE)</f>
        <v>S Ditte Jacket Hushed</v>
      </c>
      <c r="Q310" s="12" t="s">
        <v>3453</v>
      </c>
      <c r="S310" s="9"/>
      <c r="V310" s="224" t="str">
        <f>VLOOKUP(I310,Inventory!C:R,6,FALSE)</f>
        <v>FJONG</v>
      </c>
      <c r="W310" s="224">
        <f>VLOOKUP(I310,Inventory!C:R,13,FALSE)</f>
        <v>3300</v>
      </c>
      <c r="X310" s="224">
        <f>VLOOKUP(I310,Inventory!C:R,14,FALSE)</f>
        <v>1100</v>
      </c>
      <c r="AB310" s="384">
        <f t="shared" si="15"/>
        <v>1100</v>
      </c>
      <c r="AC310" s="225">
        <f>VLOOKUP(V310,'Partner info'!A$2:K$502,6,FALSE)</f>
        <v>0</v>
      </c>
      <c r="AD310" s="224">
        <f t="shared" si="43"/>
        <v>0</v>
      </c>
      <c r="AE310" s="384">
        <f t="shared" si="17"/>
        <v>1100</v>
      </c>
      <c r="AF310" s="224">
        <f t="shared" si="41"/>
        <v>9</v>
      </c>
      <c r="AG310" s="311">
        <v>2023</v>
      </c>
      <c r="AH310" s="310">
        <v>9</v>
      </c>
      <c r="AI310" s="146" t="e">
        <f t="array" aca="1" ref="AI310" ca="1">_xludf.IFS(AH310=1,"01",AH310=2,"02",AH310=3,"03",AH310=4,"04",AH310=5,"05",AH310=6,"06",AH310=7,"07",AH310=8,"08",AH310=9,"09",AH310=10,"10",AH310=11,"11",AH310=12,"12")</f>
        <v>#NAME?</v>
      </c>
      <c r="AJ310" s="147" t="e">
        <f t="shared" ca="1" si="37"/>
        <v>#NAME?</v>
      </c>
      <c r="AK310" s="148" t="str">
        <f t="shared" si="44"/>
        <v>YYYY-09</v>
      </c>
    </row>
    <row r="311" spans="1:37" ht="12.75">
      <c r="D311" s="12" t="s">
        <v>9</v>
      </c>
      <c r="F311" s="12" t="s">
        <v>3967</v>
      </c>
      <c r="H311" s="12" t="s">
        <v>3445</v>
      </c>
      <c r="I311" s="12">
        <v>89001529</v>
      </c>
      <c r="J311" s="12" t="s">
        <v>3963</v>
      </c>
      <c r="L311" s="149">
        <v>45171</v>
      </c>
      <c r="N311" s="405" t="str">
        <f>VLOOKUP(I311,Inventory!C:J,3,FALSE)</f>
        <v>https://fjong.com/admin/pages/edit-outfit/outfit.b1c2151bcd58436584231c463c7ad50c</v>
      </c>
      <c r="O311" s="224" t="str">
        <f>VLOOKUP(I311,Inventory!C:J,5,FALSE)</f>
        <v>Ami Amalia</v>
      </c>
      <c r="P311" s="224" t="str">
        <f>VLOOKUP(I311,Inventory!C:J,4,FALSE)</f>
        <v>S Yellow Houndstooth Cardigan</v>
      </c>
      <c r="Q311" s="12" t="s">
        <v>3453</v>
      </c>
      <c r="S311" s="9"/>
      <c r="V311" s="224" t="str">
        <f>VLOOKUP(I311,Inventory!C:R,6,FALSE)</f>
        <v>Ami Amalia</v>
      </c>
      <c r="W311" s="224">
        <f>VLOOKUP(I311,Inventory!C:R,13,FALSE)</f>
        <v>4700</v>
      </c>
      <c r="X311" s="224">
        <f>VLOOKUP(I311,Inventory!C:R,14,FALSE)</f>
        <v>1000</v>
      </c>
      <c r="AB311" s="384">
        <f t="shared" si="15"/>
        <v>1000</v>
      </c>
      <c r="AC311" s="225">
        <f>VLOOKUP(V311,'Partner info'!A$2:K$502,6,FALSE)</f>
        <v>0.7</v>
      </c>
      <c r="AD311" s="224">
        <f t="shared" si="43"/>
        <v>700</v>
      </c>
      <c r="AE311" s="384">
        <f t="shared" si="17"/>
        <v>300</v>
      </c>
      <c r="AF311" s="224">
        <f t="shared" si="41"/>
        <v>9</v>
      </c>
      <c r="AG311" s="311">
        <v>2023</v>
      </c>
      <c r="AH311" s="310">
        <v>9</v>
      </c>
      <c r="AI311" s="146" t="e">
        <f t="array" aca="1" ref="AI311" ca="1">_xludf.IFS(AH311=1,"01",AH311=2,"02",AH311=3,"03",AH311=4,"04",AH311=5,"05",AH311=6,"06",AH311=7,"07",AH311=8,"08",AH311=9,"09",AH311=10,"10",AH311=11,"11",AH311=12,"12")</f>
        <v>#NAME?</v>
      </c>
      <c r="AJ311" s="147" t="e">
        <f t="shared" ca="1" si="37"/>
        <v>#NAME?</v>
      </c>
      <c r="AK311" s="148" t="str">
        <f t="shared" si="44"/>
        <v>YYYY-09</v>
      </c>
    </row>
    <row r="312" spans="1:37" ht="12.75">
      <c r="D312" s="12" t="s">
        <v>9</v>
      </c>
      <c r="F312" s="12" t="s">
        <v>3968</v>
      </c>
      <c r="H312" s="12" t="s">
        <v>3445</v>
      </c>
      <c r="I312" s="12">
        <v>89003035</v>
      </c>
      <c r="J312" s="12" t="s">
        <v>3963</v>
      </c>
      <c r="L312" s="149">
        <v>45171</v>
      </c>
      <c r="N312" s="405" t="str">
        <f>VLOOKUP(I312,Inventory!C:J,3,FALSE)</f>
        <v>https://no.fjong.com/admin/pages/edit-outfit/outfit.561ce49db6cb4816842f1e3b639e1b53</v>
      </c>
      <c r="O312" s="224" t="str">
        <f>VLOOKUP(I312,Inventory!C:J,5,FALSE)</f>
        <v>Kupong Knit</v>
      </c>
      <c r="P312" s="224" t="str">
        <f>VLOOKUP(I312,Inventory!C:J,4,FALSE)</f>
        <v>Phoebe Cardigan Black</v>
      </c>
      <c r="Q312" s="12" t="s">
        <v>20</v>
      </c>
      <c r="S312" s="9"/>
      <c r="V312" s="224" t="str">
        <f>VLOOKUP(I312,Inventory!C:R,6,FALSE)</f>
        <v>Kupong knit.wear</v>
      </c>
      <c r="W312" s="224">
        <f>VLOOKUP(I312,Inventory!C:R,13,FALSE)</f>
        <v>11000</v>
      </c>
      <c r="X312" s="224">
        <f>VLOOKUP(I312,Inventory!C:R,14,FALSE)</f>
        <v>2200</v>
      </c>
      <c r="AB312" s="384">
        <f t="shared" si="15"/>
        <v>2200</v>
      </c>
      <c r="AC312" s="225">
        <f>VLOOKUP(V312,'Partner info'!A$2:K$502,6,FALSE)</f>
        <v>0.8</v>
      </c>
      <c r="AD312" s="224">
        <f t="shared" si="43"/>
        <v>1760</v>
      </c>
      <c r="AE312" s="384">
        <f t="shared" si="17"/>
        <v>440</v>
      </c>
      <c r="AF312" s="224">
        <f t="shared" si="41"/>
        <v>9</v>
      </c>
      <c r="AG312" s="311">
        <v>2023</v>
      </c>
      <c r="AH312" s="310">
        <v>9</v>
      </c>
      <c r="AI312" s="146" t="e">
        <f t="array" aca="1" ref="AI312" ca="1">_xludf.IFS(AH312=1,"01",AH312=2,"02",AH312=3,"03",AH312=4,"04",AH312=5,"05",AH312=6,"06",AH312=7,"07",AH312=8,"08",AH312=9,"09",AH312=10,"10",AH312=11,"11",AH312=12,"12")</f>
        <v>#NAME?</v>
      </c>
      <c r="AJ312" s="147" t="e">
        <f t="shared" ca="1" si="37"/>
        <v>#NAME?</v>
      </c>
      <c r="AK312" s="148" t="str">
        <f t="shared" si="44"/>
        <v>YYYY-09</v>
      </c>
    </row>
    <row r="313" spans="1:37" ht="12.75">
      <c r="D313" s="12" t="s">
        <v>9</v>
      </c>
      <c r="F313" s="12" t="s">
        <v>3969</v>
      </c>
      <c r="H313" s="12" t="s">
        <v>3445</v>
      </c>
      <c r="I313" s="22">
        <v>88101162</v>
      </c>
      <c r="J313" s="12" t="s">
        <v>3963</v>
      </c>
      <c r="L313" s="149">
        <v>45171</v>
      </c>
      <c r="N313" s="405" t="str">
        <f>VLOOKUP(I313,Inventory!C:J,3,FALSE)</f>
        <v>https://no.fjong.com/admin/pages/edit-outfit/outfit.0ea83cb5b5ec47cf9644bc15f365caa4</v>
      </c>
      <c r="O313" s="224" t="str">
        <f>VLOOKUP(I313,Inventory!C:J,5,FALSE)</f>
        <v>Ganni</v>
      </c>
      <c r="P313" s="224" t="str">
        <f>VLOOKUP(I313,Inventory!C:J,4,FALSE)</f>
        <v>1 Cameron Skirt</v>
      </c>
      <c r="Q313" s="12" t="s">
        <v>3468</v>
      </c>
      <c r="S313" s="9"/>
      <c r="V313" s="224" t="str">
        <f>VLOOKUP(I313,Inventory!C:R,6,FALSE)</f>
        <v>Høyer</v>
      </c>
      <c r="W313" s="224">
        <f>VLOOKUP(I313,Inventory!C:R,13,FALSE)</f>
        <v>1900</v>
      </c>
      <c r="X313" s="224">
        <f>VLOOKUP(I313,Inventory!C:R,14,FALSE)</f>
        <v>599</v>
      </c>
      <c r="AB313" s="384">
        <f t="shared" si="15"/>
        <v>599</v>
      </c>
      <c r="AC313" s="225">
        <f>VLOOKUP(V313,'Partner info'!A$2:K$502,6,FALSE)</f>
        <v>0.8</v>
      </c>
      <c r="AD313" s="224">
        <f t="shared" si="43"/>
        <v>479.20000000000005</v>
      </c>
      <c r="AE313" s="384">
        <f t="shared" si="17"/>
        <v>119.79999999999995</v>
      </c>
      <c r="AF313" s="224">
        <f t="shared" si="41"/>
        <v>9</v>
      </c>
      <c r="AG313" s="311">
        <v>2023</v>
      </c>
      <c r="AH313" s="310">
        <v>9</v>
      </c>
      <c r="AI313" s="146" t="e">
        <f t="array" aca="1" ref="AI313" ca="1">_xludf.IFS(AH313=1,"01",AH313=2,"02",AH313=3,"03",AH313=4,"04",AH313=5,"05",AH313=6,"06",AH313=7,"07",AH313=8,"08",AH313=9,"09",AH313=10,"10",AH313=11,"11",AH313=12,"12")</f>
        <v>#NAME?</v>
      </c>
      <c r="AJ313" s="147" t="e">
        <f t="shared" ca="1" si="37"/>
        <v>#NAME?</v>
      </c>
      <c r="AK313" s="148" t="str">
        <f t="shared" si="44"/>
        <v>YYYY-09</v>
      </c>
    </row>
    <row r="314" spans="1:37" ht="12.75">
      <c r="D314" s="12" t="s">
        <v>9</v>
      </c>
      <c r="F314" s="12" t="s">
        <v>3970</v>
      </c>
      <c r="H314" s="12" t="s">
        <v>3445</v>
      </c>
      <c r="I314" s="22" t="s">
        <v>1786</v>
      </c>
      <c r="J314" s="12" t="s">
        <v>3963</v>
      </c>
      <c r="L314" s="149">
        <v>45171</v>
      </c>
      <c r="N314" s="405" t="str">
        <f>VLOOKUP(I314,Inventory!C:J,3,FALSE)</f>
        <v>https://fjong.com/admin/pages/edit-outfit/outfit.7153d66e9c4f47bbba0b06d0870e408d</v>
      </c>
      <c r="O314" s="224" t="str">
        <f>VLOOKUP(I314,Inventory!C:J,5,FALSE)</f>
        <v>Whyred</v>
      </c>
      <c r="P314" s="224" t="str">
        <f>VLOOKUP(I314,Inventory!C:J,4,FALSE)</f>
        <v>XS Black Jenna Allover</v>
      </c>
      <c r="Q314" s="12" t="s">
        <v>3477</v>
      </c>
      <c r="S314" s="9"/>
      <c r="V314" s="224" t="str">
        <f>VLOOKUP(I314,Inventory!C:R,6,FALSE)</f>
        <v>Villoid</v>
      </c>
      <c r="W314" s="224">
        <f>VLOOKUP(I314,Inventory!C:R,13,FALSE)</f>
        <v>800</v>
      </c>
      <c r="X314" s="224">
        <f>VLOOKUP(I314,Inventory!C:R,14,FALSE)</f>
        <v>100</v>
      </c>
      <c r="AB314" s="384">
        <f t="shared" si="15"/>
        <v>100</v>
      </c>
      <c r="AC314" s="225">
        <f>VLOOKUP(V314,'Partner info'!A$2:K$502,6,FALSE)</f>
        <v>0.8</v>
      </c>
      <c r="AD314" s="224">
        <f t="shared" si="43"/>
        <v>80</v>
      </c>
      <c r="AE314" s="384">
        <f t="shared" si="17"/>
        <v>20</v>
      </c>
      <c r="AF314" s="224">
        <f t="shared" si="41"/>
        <v>9</v>
      </c>
      <c r="AG314" s="311">
        <v>2023</v>
      </c>
      <c r="AH314" s="310">
        <v>9</v>
      </c>
      <c r="AI314" s="146" t="e">
        <f t="array" aca="1" ref="AI314" ca="1">_xludf.IFS(AH314=1,"01",AH314=2,"02",AH314=3,"03",AH314=4,"04",AH314=5,"05",AH314=6,"06",AH314=7,"07",AH314=8,"08",AH314=9,"09",AH314=10,"10",AH314=11,"11",AH314=12,"12")</f>
        <v>#NAME?</v>
      </c>
      <c r="AJ314" s="147" t="e">
        <f t="shared" ca="1" si="37"/>
        <v>#NAME?</v>
      </c>
      <c r="AK314" s="148" t="str">
        <f t="shared" si="44"/>
        <v>YYYY-09</v>
      </c>
    </row>
    <row r="315" spans="1:37" ht="12.75">
      <c r="D315" s="12" t="s">
        <v>9</v>
      </c>
      <c r="F315" s="12" t="s">
        <v>3971</v>
      </c>
      <c r="H315" s="12" t="s">
        <v>3445</v>
      </c>
      <c r="I315" s="12">
        <v>89005037</v>
      </c>
      <c r="J315" s="12" t="s">
        <v>3963</v>
      </c>
      <c r="L315" s="149">
        <v>45171</v>
      </c>
      <c r="N315" s="405" t="str">
        <f>VLOOKUP(I315,Inventory!C:J,3,FALSE)</f>
        <v>https://fjong.com/admin/pages/edit-outfit/outfit.edbe38fccd174c3cac918d1347b7811e#outfit_summary</v>
      </c>
      <c r="O315" s="224" t="str">
        <f>VLOOKUP(I315,Inventory!C:J,5,FALSE)</f>
        <v>C.L.E.A.N</v>
      </c>
      <c r="P315" s="224" t="str">
        <f>VLOOKUP(I315,Inventory!C:J,4,FALSE)</f>
        <v>Prenestina Jacket Baby Blue Jacket</v>
      </c>
      <c r="Q315" s="12" t="s">
        <v>3453</v>
      </c>
      <c r="S315" s="9"/>
      <c r="V315" s="224" t="str">
        <f>VLOOKUP(I315,Inventory!C:R,6,FALSE)</f>
        <v>C.L.E.A.N. by Christina Ledang</v>
      </c>
      <c r="W315" s="224">
        <f>VLOOKUP(I315,Inventory!C:R,13,FALSE)</f>
        <v>2400</v>
      </c>
      <c r="X315" s="224">
        <f>VLOOKUP(I315,Inventory!C:R,14,FALSE)</f>
        <v>650</v>
      </c>
      <c r="AB315" s="384">
        <f t="shared" si="15"/>
        <v>650</v>
      </c>
      <c r="AC315" s="225">
        <f>VLOOKUP(V315,'Partner info'!A$2:K$502,6,FALSE)</f>
        <v>0.5</v>
      </c>
      <c r="AD315" s="224">
        <f t="shared" si="43"/>
        <v>325</v>
      </c>
      <c r="AE315" s="384">
        <f t="shared" si="17"/>
        <v>325</v>
      </c>
      <c r="AF315" s="224">
        <f t="shared" si="41"/>
        <v>9</v>
      </c>
      <c r="AG315" s="311">
        <v>2023</v>
      </c>
      <c r="AH315" s="310">
        <v>9</v>
      </c>
      <c r="AI315" s="146" t="e">
        <f t="array" aca="1" ref="AI315" ca="1">_xludf.IFS(AH315=1,"01",AH315=2,"02",AH315=3,"03",AH315=4,"04",AH315=5,"05",AH315=6,"06",AH315=7,"07",AH315=8,"08",AH315=9,"09",AH315=10,"10",AH315=11,"11",AH315=12,"12")</f>
        <v>#NAME?</v>
      </c>
      <c r="AJ315" s="147" t="e">
        <f t="shared" ca="1" si="37"/>
        <v>#NAME?</v>
      </c>
      <c r="AK315" s="148" t="str">
        <f t="shared" si="44"/>
        <v>YYYY-09</v>
      </c>
    </row>
    <row r="316" spans="1:37" ht="12.75">
      <c r="D316" s="12" t="s">
        <v>9</v>
      </c>
      <c r="F316" s="12" t="s">
        <v>3972</v>
      </c>
      <c r="H316" s="12" t="s">
        <v>3445</v>
      </c>
      <c r="I316" s="12">
        <v>89003805</v>
      </c>
      <c r="J316" s="12" t="s">
        <v>3963</v>
      </c>
      <c r="L316" s="149">
        <v>45171</v>
      </c>
      <c r="N316" s="405" t="str">
        <f>VLOOKUP(I316,Inventory!C:J,3,FALSE)</f>
        <v>https://fjong.com/admin/pages/edit-outfit/outfit.8a0b92ea9fdc4c789b7c6c3ffbe03438</v>
      </c>
      <c r="O316" s="224" t="str">
        <f>VLOOKUP(I316,Inventory!C:J,5,FALSE)</f>
        <v>C.L.E.A.N. by Christina Ledang</v>
      </c>
      <c r="P316" s="224" t="str">
        <f>VLOOKUP(I316,Inventory!C:J,4,FALSE)</f>
        <v>XL Tee Longsleeve Woolblend White</v>
      </c>
      <c r="Q316" s="12" t="s">
        <v>3457</v>
      </c>
      <c r="S316" s="9"/>
      <c r="V316" s="224" t="str">
        <f>VLOOKUP(I316,Inventory!C:R,6,FALSE)</f>
        <v>C.L.E.A.N. by Christina Ledang</v>
      </c>
      <c r="W316" s="224">
        <f>VLOOKUP(I316,Inventory!C:R,13,FALSE)</f>
        <v>1000</v>
      </c>
      <c r="X316" s="224">
        <f>VLOOKUP(I316,Inventory!C:R,14,FALSE)</f>
        <v>450</v>
      </c>
      <c r="AB316" s="384">
        <f t="shared" si="15"/>
        <v>450</v>
      </c>
      <c r="AC316" s="225">
        <f>VLOOKUP(V316,'Partner info'!A$2:K$502,6,FALSE)</f>
        <v>0.5</v>
      </c>
      <c r="AD316" s="224">
        <f t="shared" si="43"/>
        <v>225</v>
      </c>
      <c r="AE316" s="384">
        <f t="shared" si="17"/>
        <v>225</v>
      </c>
      <c r="AF316" s="224">
        <f t="shared" si="41"/>
        <v>9</v>
      </c>
      <c r="AG316" s="311">
        <v>2023</v>
      </c>
      <c r="AH316" s="310">
        <v>9</v>
      </c>
      <c r="AI316" s="146" t="e">
        <f t="array" aca="1" ref="AI316" ca="1">_xludf.IFS(AH316=1,"01",AH316=2,"02",AH316=3,"03",AH316=4,"04",AH316=5,"05",AH316=6,"06",AH316=7,"07",AH316=8,"08",AH316=9,"09",AH316=10,"10",AH316=11,"11",AH316=12,"12")</f>
        <v>#NAME?</v>
      </c>
      <c r="AJ316" s="147" t="e">
        <f t="shared" ca="1" si="37"/>
        <v>#NAME?</v>
      </c>
      <c r="AK316" s="148" t="str">
        <f t="shared" si="44"/>
        <v>YYYY-09</v>
      </c>
    </row>
    <row r="317" spans="1:37" ht="12.75">
      <c r="D317" s="12" t="s">
        <v>9</v>
      </c>
      <c r="F317" s="12" t="s">
        <v>3973</v>
      </c>
      <c r="H317" s="12" t="s">
        <v>3445</v>
      </c>
      <c r="I317" s="12">
        <v>88200380</v>
      </c>
      <c r="J317" s="12" t="s">
        <v>3963</v>
      </c>
      <c r="L317" s="149">
        <v>45171</v>
      </c>
      <c r="N317" s="405" t="str">
        <f>VLOOKUP(I317,Inventory!C:J,3,FALSE)</f>
        <v>https://fjong.com/admin/pages/edit-outfit/outfit.87481ca65ebe4d1cb75debb71510208d</v>
      </c>
      <c r="O317" s="224" t="str">
        <f>VLOOKUP(I317,Inventory!C:J,5,FALSE)</f>
        <v>Holzweiler</v>
      </c>
      <c r="P317" s="224" t="str">
        <f>VLOOKUP(I317,Inventory!C:J,4,FALSE)</f>
        <v>Dk.Camel Alexandra Jeans</v>
      </c>
      <c r="Q317" s="12" t="s">
        <v>20</v>
      </c>
      <c r="S317" s="9"/>
      <c r="V317" s="224" t="str">
        <f>VLOOKUP(I317,Inventory!C:R,6,FALSE)</f>
        <v>Holzweiler</v>
      </c>
      <c r="W317" s="224">
        <f>VLOOKUP(I317,Inventory!C:R,13,FALSE)</f>
        <v>2100</v>
      </c>
      <c r="X317" s="224">
        <f>VLOOKUP(I317,Inventory!C:R,14,FALSE)</f>
        <v>499</v>
      </c>
      <c r="AB317" s="384">
        <f t="shared" si="15"/>
        <v>499</v>
      </c>
      <c r="AC317" s="225">
        <f>VLOOKUP(V317,'Partner info'!A$2:K$502,6,FALSE)</f>
        <v>0.8</v>
      </c>
      <c r="AD317" s="224">
        <f t="shared" si="43"/>
        <v>399.20000000000005</v>
      </c>
      <c r="AE317" s="384">
        <f t="shared" si="17"/>
        <v>99.799999999999955</v>
      </c>
      <c r="AF317" s="224">
        <f t="shared" si="41"/>
        <v>9</v>
      </c>
      <c r="AG317" s="311">
        <v>2023</v>
      </c>
      <c r="AH317" s="310">
        <v>9</v>
      </c>
      <c r="AI317" s="146" t="e">
        <f t="array" aca="1" ref="AI317" ca="1">_xludf.IFS(AH317=1,"01",AH317=2,"02",AH317=3,"03",AH317=4,"04",AH317=5,"05",AH317=6,"06",AH317=7,"07",AH317=8,"08",AH317=9,"09",AH317=10,"10",AH317=11,"11",AH317=12,"12")</f>
        <v>#NAME?</v>
      </c>
      <c r="AJ317" s="147" t="e">
        <f t="shared" ca="1" si="37"/>
        <v>#NAME?</v>
      </c>
      <c r="AK317" s="148" t="str">
        <f t="shared" si="44"/>
        <v>YYYY-09</v>
      </c>
    </row>
    <row r="318" spans="1:37" ht="12.75">
      <c r="D318" s="12" t="s">
        <v>9</v>
      </c>
      <c r="F318" s="12" t="s">
        <v>3974</v>
      </c>
      <c r="H318" s="12" t="s">
        <v>3445</v>
      </c>
      <c r="I318" s="12">
        <v>88000053</v>
      </c>
      <c r="J318" s="12" t="s">
        <v>3963</v>
      </c>
      <c r="L318" s="149">
        <v>45171</v>
      </c>
      <c r="N318" s="405" t="str">
        <f>VLOOKUP(I318,Inventory!C:J,3,FALSE)</f>
        <v>https://fjong.com/admin/pages/edit-outfit/outfit.4c4c5965b02c4457a057b341d33a5c71</v>
      </c>
      <c r="O318" s="224" t="str">
        <f>VLOOKUP(I318,Inventory!C:J,5,FALSE)</f>
        <v>FWSS</v>
      </c>
      <c r="P318" s="224" t="str">
        <f>VLOOKUP(I318,Inventory!C:J,4,FALSE)</f>
        <v>M Elena Champagne Beige Dress</v>
      </c>
      <c r="Q318" s="12" t="s">
        <v>3468</v>
      </c>
      <c r="S318" s="9"/>
      <c r="V318" s="224" t="str">
        <f>VLOOKUP(I318,Inventory!C:R,6,FALSE)</f>
        <v>FJONG</v>
      </c>
      <c r="W318" s="224">
        <f>VLOOKUP(I318,Inventory!C:R,13,FALSE)</f>
        <v>1700</v>
      </c>
      <c r="X318" s="224">
        <f>VLOOKUP(I318,Inventory!C:R,14,FALSE)</f>
        <v>399</v>
      </c>
      <c r="AB318" s="384">
        <f t="shared" si="15"/>
        <v>399</v>
      </c>
      <c r="AC318" s="225">
        <f>VLOOKUP(V318,'Partner info'!A$2:K$502,6,FALSE)</f>
        <v>0</v>
      </c>
      <c r="AD318" s="224">
        <f t="shared" si="43"/>
        <v>0</v>
      </c>
      <c r="AE318" s="384">
        <f t="shared" si="17"/>
        <v>399</v>
      </c>
      <c r="AF318" s="224">
        <f t="shared" si="41"/>
        <v>9</v>
      </c>
      <c r="AG318" s="311">
        <v>2023</v>
      </c>
      <c r="AH318" s="310">
        <v>9</v>
      </c>
      <c r="AI318" s="146" t="e">
        <f t="array" aca="1" ref="AI318" ca="1">_xludf.IFS(AH318=1,"01",AH318=2,"02",AH318=3,"03",AH318=4,"04",AH318=5,"05",AH318=6,"06",AH318=7,"07",AH318=8,"08",AH318=9,"09",AH318=10,"10",AH318=11,"11",AH318=12,"12")</f>
        <v>#NAME?</v>
      </c>
      <c r="AJ318" s="147" t="e">
        <f t="shared" ca="1" si="37"/>
        <v>#NAME?</v>
      </c>
      <c r="AK318" s="148" t="str">
        <f t="shared" si="44"/>
        <v>YYYY-09</v>
      </c>
    </row>
    <row r="319" spans="1:37" ht="12.75">
      <c r="D319" s="12" t="s">
        <v>9</v>
      </c>
      <c r="F319" s="12" t="s">
        <v>3975</v>
      </c>
      <c r="H319" s="12" t="s">
        <v>3445</v>
      </c>
      <c r="I319" s="12">
        <v>88100768</v>
      </c>
      <c r="J319" s="12" t="s">
        <v>3963</v>
      </c>
      <c r="L319" s="149">
        <v>45171</v>
      </c>
      <c r="N319" s="405" t="str">
        <f>VLOOKUP(I319,Inventory!C:J,3,FALSE)</f>
        <v>https://fjong.com/admin/pages/edit-outfit/outfit.8cfab2614cb84e1f987ddea8ae550602</v>
      </c>
      <c r="O319" s="224" t="str">
        <f>VLOOKUP(I319,Inventory!C:J,5,FALSE)</f>
        <v>By Malene Birger</v>
      </c>
      <c r="P319" s="224" t="str">
        <f>VLOOKUP(I319,Inventory!C:J,4,FALSE)</f>
        <v>S Drapilia Black Blouse</v>
      </c>
      <c r="Q319" s="12" t="s">
        <v>3453</v>
      </c>
      <c r="S319" s="9"/>
      <c r="V319" s="224" t="str">
        <f>VLOOKUP(I319,Inventory!C:R,6,FALSE)</f>
        <v>Høyer</v>
      </c>
      <c r="W319" s="224">
        <f>VLOOKUP(I319,Inventory!C:R,13,FALSE)</f>
        <v>1100</v>
      </c>
      <c r="X319" s="224">
        <f>VLOOKUP(I319,Inventory!C:R,14,FALSE)</f>
        <v>500</v>
      </c>
      <c r="AB319" s="384">
        <f t="shared" si="15"/>
        <v>500</v>
      </c>
      <c r="AC319" s="225">
        <f>VLOOKUP(V319,'Partner info'!A$2:K$502,6,FALSE)</f>
        <v>0.8</v>
      </c>
      <c r="AD319" s="224">
        <f t="shared" si="43"/>
        <v>400</v>
      </c>
      <c r="AE319" s="384">
        <f t="shared" si="17"/>
        <v>100</v>
      </c>
      <c r="AF319" s="224">
        <f t="shared" si="41"/>
        <v>9</v>
      </c>
      <c r="AG319" s="311">
        <v>2023</v>
      </c>
      <c r="AH319" s="310">
        <v>9</v>
      </c>
      <c r="AI319" s="146" t="e">
        <f t="array" aca="1" ref="AI319" ca="1">_xludf.IFS(AH319=1,"01",AH319=2,"02",AH319=3,"03",AH319=4,"04",AH319=5,"05",AH319=6,"06",AH319=7,"07",AH319=8,"08",AH319=9,"09",AH319=10,"10",AH319=11,"11",AH319=12,"12")</f>
        <v>#NAME?</v>
      </c>
      <c r="AJ319" s="147" t="e">
        <f t="shared" ca="1" si="37"/>
        <v>#NAME?</v>
      </c>
      <c r="AK319" s="148" t="str">
        <f t="shared" si="44"/>
        <v>YYYY-09</v>
      </c>
    </row>
    <row r="320" spans="1:37" ht="12.75">
      <c r="D320" s="12" t="s">
        <v>9</v>
      </c>
      <c r="F320" s="12" t="s">
        <v>3976</v>
      </c>
      <c r="H320" s="12" t="s">
        <v>3445</v>
      </c>
      <c r="I320" s="12">
        <v>89002100</v>
      </c>
      <c r="J320" s="12" t="s">
        <v>3963</v>
      </c>
      <c r="L320" s="149">
        <v>45171</v>
      </c>
      <c r="N320" s="405" t="str">
        <f>VLOOKUP(I320,Inventory!C:J,3,FALSE)</f>
        <v>https://no.fjong.com/admin/pages/edit-outfit/outfit.751031523bcd4c939f07f394bfa08830</v>
      </c>
      <c r="O320" s="224" t="str">
        <f>VLOOKUP(I320,Inventory!C:J,5,FALSE)</f>
        <v>Urban Pioneers</v>
      </c>
      <c r="P320" s="224" t="str">
        <f>VLOOKUP(I320,Inventory!C:J,4,FALSE)</f>
        <v>Burnt Orange White Wrist Sweater</v>
      </c>
      <c r="Q320" s="12" t="s">
        <v>3453</v>
      </c>
      <c r="S320" s="9"/>
      <c r="V320" s="224" t="str">
        <f>VLOOKUP(I320,Inventory!C:R,6,FALSE)</f>
        <v>Urban Pioneers</v>
      </c>
      <c r="W320" s="224">
        <f>VLOOKUP(I320,Inventory!C:R,13,FALSE)</f>
        <v>1500</v>
      </c>
      <c r="X320" s="224">
        <f>VLOOKUP(I320,Inventory!C:R,14,FALSE)</f>
        <v>450</v>
      </c>
      <c r="AB320" s="384">
        <f t="shared" si="15"/>
        <v>450</v>
      </c>
      <c r="AC320" s="225">
        <f>VLOOKUP(V320,'Partner info'!A$2:K$502,6,FALSE)</f>
        <v>0.8</v>
      </c>
      <c r="AD320" s="224">
        <f t="shared" si="43"/>
        <v>360</v>
      </c>
      <c r="AE320" s="384">
        <f t="shared" si="17"/>
        <v>90</v>
      </c>
      <c r="AF320" s="224">
        <f t="shared" si="41"/>
        <v>9</v>
      </c>
      <c r="AG320" s="311">
        <v>2023</v>
      </c>
      <c r="AH320" s="310">
        <v>9</v>
      </c>
      <c r="AI320" s="146" t="e">
        <f t="array" aca="1" ref="AI320" ca="1">_xludf.IFS(AH320=1,"01",AH320=2,"02",AH320=3,"03",AH320=4,"04",AH320=5,"05",AH320=6,"06",AH320=7,"07",AH320=8,"08",AH320=9,"09",AH320=10,"10",AH320=11,"11",AH320=12,"12")</f>
        <v>#NAME?</v>
      </c>
      <c r="AJ320" s="147" t="e">
        <f t="shared" ca="1" si="37"/>
        <v>#NAME?</v>
      </c>
      <c r="AK320" s="148" t="str">
        <f t="shared" si="44"/>
        <v>YYYY-09</v>
      </c>
    </row>
    <row r="321" spans="1:37" ht="12.75">
      <c r="D321" s="12" t="s">
        <v>9</v>
      </c>
      <c r="F321" s="12" t="s">
        <v>3977</v>
      </c>
      <c r="H321" s="12" t="s">
        <v>3445</v>
      </c>
      <c r="I321" s="12">
        <v>89003891</v>
      </c>
      <c r="J321" s="12" t="s">
        <v>3963</v>
      </c>
      <c r="L321" s="149">
        <v>45172</v>
      </c>
      <c r="N321" s="405" t="str">
        <f>VLOOKUP(I321,Inventory!C:J,3,FALSE)</f>
        <v>https://fjong.com/admin/pages/edit-outfit/outfit.1054e796a700461b91317a8c7e8197bd</v>
      </c>
      <c r="O321" s="224" t="str">
        <f>VLOOKUP(I321,Inventory!C:J,5,FALSE)</f>
        <v>Yaya</v>
      </c>
      <c r="P321" s="224" t="str">
        <f>VLOOKUP(I321,Inventory!C:J,4,FALSE)</f>
        <v>S Sage Wrap Skirt</v>
      </c>
      <c r="Q321" s="12" t="s">
        <v>3453</v>
      </c>
      <c r="S321" s="9"/>
      <c r="V321" s="224" t="str">
        <f>VLOOKUP(I321,Inventory!C:R,6,FALSE)</f>
        <v>For Ynde</v>
      </c>
      <c r="W321" s="224">
        <f>VLOOKUP(I321,Inventory!C:R,13,FALSE)</f>
        <v>8500</v>
      </c>
      <c r="X321" s="224">
        <f>VLOOKUP(I321,Inventory!C:R,14,FALSE)</f>
        <v>1700</v>
      </c>
      <c r="AB321" s="384">
        <f t="shared" si="15"/>
        <v>1700</v>
      </c>
      <c r="AC321" s="225">
        <f>VLOOKUP(V321,'Partner info'!A$2:K$502,6,FALSE)</f>
        <v>0.5</v>
      </c>
      <c r="AD321" s="224">
        <f t="shared" si="43"/>
        <v>850</v>
      </c>
      <c r="AE321" s="384">
        <f t="shared" si="17"/>
        <v>850</v>
      </c>
      <c r="AF321" s="224">
        <f t="shared" si="41"/>
        <v>9</v>
      </c>
      <c r="AG321" s="311">
        <v>2023</v>
      </c>
      <c r="AH321" s="310">
        <v>9</v>
      </c>
      <c r="AI321" s="146" t="e">
        <f t="array" aca="1" ref="AI321" ca="1">_xludf.IFS(AH321=1,"01",AH321=2,"02",AH321=3,"03",AH321=4,"04",AH321=5,"05",AH321=6,"06",AH321=7,"07",AH321=8,"08",AH321=9,"09",AH321=10,"10",AH321=11,"11",AH321=12,"12")</f>
        <v>#NAME?</v>
      </c>
      <c r="AJ321" s="147" t="e">
        <f t="shared" ca="1" si="37"/>
        <v>#NAME?</v>
      </c>
      <c r="AK321" s="148" t="str">
        <f t="shared" si="44"/>
        <v>YYYY-09</v>
      </c>
    </row>
    <row r="322" spans="1:37" ht="12.75">
      <c r="D322" s="12" t="s">
        <v>9</v>
      </c>
      <c r="F322" s="12" t="s">
        <v>3978</v>
      </c>
      <c r="H322" s="12" t="s">
        <v>3445</v>
      </c>
      <c r="I322" s="12">
        <v>88200290</v>
      </c>
      <c r="J322" s="12" t="s">
        <v>3963</v>
      </c>
      <c r="L322" s="149">
        <v>45172</v>
      </c>
      <c r="N322" s="405" t="str">
        <f>VLOOKUP(I322,Inventory!C:J,3,FALSE)</f>
        <v>https://fjong.com/admin/pages/edit-outfit/outfit.7475b5c48ccd4599a4fe7a14eb91ced5</v>
      </c>
      <c r="O322" s="224" t="str">
        <f>VLOOKUP(I322,Inventory!C:J,5,FALSE)</f>
        <v>ILAG</v>
      </c>
      <c r="P322" s="224" t="str">
        <f>VLOOKUP(I322,Inventory!C:J,4,FALSE)</f>
        <v>Moster Rib Dress</v>
      </c>
      <c r="Q322" s="12" t="s">
        <v>3453</v>
      </c>
      <c r="S322" s="9"/>
      <c r="V322" s="224" t="str">
        <f>VLOOKUP(I322,Inventory!C:R,6,FALSE)</f>
        <v>ILAG</v>
      </c>
      <c r="W322" s="224">
        <f>VLOOKUP(I322,Inventory!C:R,13,FALSE)</f>
        <v>600</v>
      </c>
      <c r="X322" s="224">
        <f>VLOOKUP(I322,Inventory!C:R,14,FALSE)</f>
        <v>210</v>
      </c>
      <c r="AB322" s="384">
        <f t="shared" si="15"/>
        <v>210</v>
      </c>
      <c r="AC322" s="225">
        <f>VLOOKUP(V322,'Partner info'!A$2:K$502,6,FALSE)</f>
        <v>0.7</v>
      </c>
      <c r="AD322" s="224">
        <f t="shared" si="43"/>
        <v>147</v>
      </c>
      <c r="AE322" s="384">
        <f t="shared" si="17"/>
        <v>63</v>
      </c>
      <c r="AF322" s="224">
        <f t="shared" si="41"/>
        <v>9</v>
      </c>
      <c r="AG322" s="311">
        <v>2023</v>
      </c>
      <c r="AH322" s="310">
        <v>9</v>
      </c>
      <c r="AI322" s="146" t="e">
        <f t="array" aca="1" ref="AI322" ca="1">_xludf.IFS(AH322=1,"01",AH322=2,"02",AH322=3,"03",AH322=4,"04",AH322=5,"05",AH322=6,"06",AH322=7,"07",AH322=8,"08",AH322=9,"09",AH322=10,"10",AH322=11,"11",AH322=12,"12")</f>
        <v>#NAME?</v>
      </c>
      <c r="AJ322" s="147" t="e">
        <f t="shared" ca="1" si="37"/>
        <v>#NAME?</v>
      </c>
      <c r="AK322" s="148" t="str">
        <f t="shared" si="44"/>
        <v>YYYY-09</v>
      </c>
    </row>
    <row r="323" spans="1:37" ht="12.75">
      <c r="D323" s="12" t="s">
        <v>9</v>
      </c>
      <c r="F323" s="12" t="s">
        <v>3979</v>
      </c>
      <c r="H323" s="12" t="s">
        <v>3445</v>
      </c>
      <c r="I323" s="12">
        <v>89001051</v>
      </c>
      <c r="J323" s="12" t="s">
        <v>3963</v>
      </c>
      <c r="L323" s="149">
        <v>45172</v>
      </c>
      <c r="N323" s="405" t="str">
        <f>VLOOKUP(I323,Inventory!C:J,3,FALSE)</f>
        <v>https://no.fjong.com/admin/pages/edit-outfit/outfit.c338b23bb9394d4c80a974679b40bc41</v>
      </c>
      <c r="O323" s="224" t="str">
        <f>VLOOKUP(I323,Inventory!C:J,5,FALSE)</f>
        <v>Cardsome</v>
      </c>
      <c r="P323" s="224" t="str">
        <f>VLOOKUP(I323,Inventory!C:J,4,FALSE)</f>
        <v>Dusty Pink Classic Crewneck</v>
      </c>
      <c r="Q323" s="12" t="s">
        <v>3453</v>
      </c>
      <c r="S323" s="9"/>
      <c r="V323" s="224" t="str">
        <f>VLOOKUP(I323,Inventory!C:R,6,FALSE)</f>
        <v>Cardsome</v>
      </c>
      <c r="W323" s="224" t="str">
        <f>VLOOKUP(I323,Inventory!C:R,13,FALSE)</f>
        <v>3500</v>
      </c>
      <c r="X323" s="224">
        <f>VLOOKUP(I323,Inventory!C:R,14,FALSE)</f>
        <v>1050</v>
      </c>
      <c r="AB323" s="384">
        <f t="shared" si="15"/>
        <v>1050</v>
      </c>
      <c r="AC323" s="225">
        <f>VLOOKUP(V323,'Partner info'!A$2:K$502,6,FALSE)</f>
        <v>0.5</v>
      </c>
      <c r="AD323" s="224">
        <f t="shared" si="43"/>
        <v>525</v>
      </c>
      <c r="AE323" s="384">
        <f t="shared" si="17"/>
        <v>525</v>
      </c>
      <c r="AF323" s="224">
        <f t="shared" si="41"/>
        <v>9</v>
      </c>
      <c r="AG323" s="311">
        <v>2023</v>
      </c>
      <c r="AH323" s="310">
        <v>9</v>
      </c>
      <c r="AI323" s="146" t="e">
        <f t="array" aca="1" ref="AI323" ca="1">_xludf.IFS(AH323=1,"01",AH323=2,"02",AH323=3,"03",AH323=4,"04",AH323=5,"05",AH323=6,"06",AH323=7,"07",AH323=8,"08",AH323=9,"09",AH323=10,"10",AH323=11,"11",AH323=12,"12")</f>
        <v>#NAME?</v>
      </c>
      <c r="AJ323" s="147" t="e">
        <f t="shared" ca="1" si="37"/>
        <v>#NAME?</v>
      </c>
      <c r="AK323" s="148" t="str">
        <f t="shared" si="44"/>
        <v>YYYY-09</v>
      </c>
    </row>
    <row r="324" spans="1:37" ht="12.75">
      <c r="D324" s="12" t="s">
        <v>9</v>
      </c>
      <c r="F324" s="12" t="s">
        <v>3979</v>
      </c>
      <c r="H324" s="12" t="s">
        <v>3445</v>
      </c>
      <c r="I324" s="12">
        <v>88200874</v>
      </c>
      <c r="J324" s="12" t="s">
        <v>3963</v>
      </c>
      <c r="L324" s="149">
        <v>45172</v>
      </c>
      <c r="N324" s="405" t="str">
        <f>VLOOKUP(I324,Inventory!C:J,3,FALSE)</f>
        <v>https://fjong.com/admin/pages/edit-outfit/outfit.fae7559fe94647739e5c51098c648a3c#outfit_summary</v>
      </c>
      <c r="O324" s="224" t="str">
        <f>VLOOKUP(I324,Inventory!C:J,5,FALSE)</f>
        <v>FWSS</v>
      </c>
      <c r="P324" s="224" t="str">
        <f>VLOOKUP(I324,Inventory!C:J,4,FALSE)</f>
        <v>XL Tearz Vanilla Ice Top</v>
      </c>
      <c r="Q324" s="12" t="s">
        <v>3457</v>
      </c>
      <c r="S324" s="9"/>
      <c r="V324" s="224" t="str">
        <f>VLOOKUP(I324,Inventory!C:R,6,FALSE)</f>
        <v>FWSS</v>
      </c>
      <c r="W324" s="224">
        <f>VLOOKUP(I324,Inventory!C:R,13,FALSE)</f>
        <v>1500</v>
      </c>
      <c r="X324" s="224">
        <f>VLOOKUP(I324,Inventory!C:R,14,FALSE)</f>
        <v>500</v>
      </c>
      <c r="AB324" s="384">
        <f t="shared" si="15"/>
        <v>500</v>
      </c>
      <c r="AC324" s="225">
        <f>VLOOKUP(V324,'Partner info'!A$2:K$502,6,FALSE)</f>
        <v>0.5</v>
      </c>
      <c r="AD324" s="224">
        <f t="shared" si="43"/>
        <v>250</v>
      </c>
      <c r="AE324" s="384">
        <f t="shared" si="17"/>
        <v>250</v>
      </c>
      <c r="AF324" s="224">
        <f t="shared" si="41"/>
        <v>9</v>
      </c>
      <c r="AG324" s="311">
        <v>2023</v>
      </c>
      <c r="AH324" s="310">
        <v>9</v>
      </c>
      <c r="AI324" s="146" t="e">
        <f t="array" aca="1" ref="AI324" ca="1">_xludf.IFS(AH324=1,"01",AH324=2,"02",AH324=3,"03",AH324=4,"04",AH324=5,"05",AH324=6,"06",AH324=7,"07",AH324=8,"08",AH324=9,"09",AH324=10,"10",AH324=11,"11",AH324=12,"12")</f>
        <v>#NAME?</v>
      </c>
      <c r="AJ324" s="147" t="e">
        <f t="shared" ca="1" si="37"/>
        <v>#NAME?</v>
      </c>
      <c r="AK324" s="148" t="str">
        <f t="shared" si="44"/>
        <v>YYYY-09</v>
      </c>
    </row>
    <row r="325" spans="1:37" ht="12.75">
      <c r="D325" s="12" t="s">
        <v>9</v>
      </c>
      <c r="F325" s="12" t="s">
        <v>3980</v>
      </c>
      <c r="H325" s="12" t="s">
        <v>3445</v>
      </c>
      <c r="I325" s="12">
        <v>88200185</v>
      </c>
      <c r="J325" s="12" t="s">
        <v>3963</v>
      </c>
      <c r="L325" s="149">
        <v>45172</v>
      </c>
      <c r="N325" s="405" t="str">
        <f>VLOOKUP(I325,Inventory!C:J,3,FALSE)</f>
        <v>https://no.fjong.com/admin/pages/edit-outfit/outfit.09f0b5ce052e4048ab142656ea9e82b2</v>
      </c>
      <c r="O325" s="224" t="str">
        <f>VLOOKUP(I325,Inventory!C:J,5,FALSE)</f>
        <v>IBEN</v>
      </c>
      <c r="P325" s="224" t="str">
        <f>VLOOKUP(I325,Inventory!C:J,4,FALSE)</f>
        <v>1 Dante Dress Off White</v>
      </c>
      <c r="Q325" s="12" t="s">
        <v>20</v>
      </c>
      <c r="S325" s="9"/>
      <c r="V325" s="224" t="str">
        <f>VLOOKUP(I325,Inventory!C:R,6,FALSE)</f>
        <v>IBEN (Storheil Agency)</v>
      </c>
      <c r="W325" s="224">
        <f>VLOOKUP(I325,Inventory!C:R,13,FALSE)</f>
        <v>2200</v>
      </c>
      <c r="X325" s="224">
        <f>VLOOKUP(I325,Inventory!C:R,14,FALSE)</f>
        <v>440</v>
      </c>
      <c r="AB325" s="384">
        <f t="shared" si="15"/>
        <v>440</v>
      </c>
      <c r="AC325" s="225">
        <f>VLOOKUP(V325,'Partner info'!A$2:K$502,6,FALSE)</f>
        <v>0.8</v>
      </c>
      <c r="AD325" s="224">
        <f t="shared" si="43"/>
        <v>352</v>
      </c>
      <c r="AE325" s="384">
        <f t="shared" si="17"/>
        <v>88</v>
      </c>
      <c r="AF325" s="224">
        <f t="shared" si="41"/>
        <v>9</v>
      </c>
      <c r="AG325" s="311">
        <v>2023</v>
      </c>
      <c r="AH325" s="310">
        <v>9</v>
      </c>
      <c r="AI325" s="146" t="e">
        <f t="array" aca="1" ref="AI325" ca="1">_xludf.IFS(AH325=1,"01",AH325=2,"02",AH325=3,"03",AH325=4,"04",AH325=5,"05",AH325=6,"06",AH325=7,"07",AH325=8,"08",AH325=9,"09",AH325=10,"10",AH325=11,"11",AH325=12,"12")</f>
        <v>#NAME?</v>
      </c>
      <c r="AJ325" s="147" t="e">
        <f t="shared" ca="1" si="37"/>
        <v>#NAME?</v>
      </c>
      <c r="AK325" s="148" t="str">
        <f t="shared" si="44"/>
        <v>YYYY-09</v>
      </c>
    </row>
    <row r="326" spans="1:37" ht="12.75">
      <c r="D326" s="12" t="s">
        <v>9</v>
      </c>
      <c r="F326" s="12" t="s">
        <v>3981</v>
      </c>
      <c r="H326" s="12" t="s">
        <v>3445</v>
      </c>
      <c r="I326" s="22">
        <v>89003617</v>
      </c>
      <c r="J326" s="12" t="s">
        <v>3963</v>
      </c>
      <c r="L326" s="149">
        <v>45172</v>
      </c>
      <c r="N326" s="405" t="str">
        <f>VLOOKUP(I326,Inventory!C:J,3,FALSE)</f>
        <v>https://fjong.com/admin/pages/edit-outfit/outfit.384a04174b8f4cbe97489c4a1f9fa556</v>
      </c>
      <c r="O326" s="224" t="str">
        <f>VLOOKUP(I326,Inventory!C:J,5,FALSE)</f>
        <v>FWSS</v>
      </c>
      <c r="P326" s="224" t="str">
        <f>VLOOKUP(I326,Inventory!C:J,4,FALSE)</f>
        <v>XL Elen Bright White Dress</v>
      </c>
      <c r="Q326" s="12" t="s">
        <v>3457</v>
      </c>
      <c r="S326" s="9"/>
      <c r="V326" s="224" t="str">
        <f>VLOOKUP(I326,Inventory!C:R,6,FALSE)</f>
        <v>FWSS</v>
      </c>
      <c r="W326" s="224">
        <f>VLOOKUP(I326,Inventory!C:R,13,FALSE)</f>
        <v>3000</v>
      </c>
      <c r="X326" s="224">
        <f>VLOOKUP(I326,Inventory!C:R,14,FALSE)</f>
        <v>800</v>
      </c>
      <c r="AB326" s="384">
        <f t="shared" si="15"/>
        <v>800</v>
      </c>
      <c r="AC326" s="225">
        <f>VLOOKUP(V326,'Partner info'!A$2:K$502,6,FALSE)</f>
        <v>0.5</v>
      </c>
      <c r="AD326" s="224">
        <f t="shared" si="43"/>
        <v>400</v>
      </c>
      <c r="AE326" s="384">
        <f t="shared" si="17"/>
        <v>400</v>
      </c>
      <c r="AF326" s="224">
        <f t="shared" si="41"/>
        <v>9</v>
      </c>
      <c r="AG326" s="311">
        <v>2023</v>
      </c>
      <c r="AH326" s="310">
        <v>9</v>
      </c>
      <c r="AI326" s="146" t="e">
        <f t="array" aca="1" ref="AI326" ca="1">_xludf.IFS(AH326=1,"01",AH326=2,"02",AH326=3,"03",AH326=4,"04",AH326=5,"05",AH326=6,"06",AH326=7,"07",AH326=8,"08",AH326=9,"09",AH326=10,"10",AH326=11,"11",AH326=12,"12")</f>
        <v>#NAME?</v>
      </c>
      <c r="AJ326" s="147" t="e">
        <f t="shared" ca="1" si="37"/>
        <v>#NAME?</v>
      </c>
      <c r="AK326" s="148" t="str">
        <f t="shared" si="44"/>
        <v>YYYY-09</v>
      </c>
    </row>
    <row r="327" spans="1:37" ht="12.75">
      <c r="D327" s="12" t="s">
        <v>9</v>
      </c>
      <c r="F327" s="12" t="s">
        <v>3982</v>
      </c>
      <c r="H327" s="12" t="s">
        <v>3445</v>
      </c>
      <c r="I327" s="9" t="s">
        <v>1813</v>
      </c>
      <c r="J327" s="12" t="s">
        <v>3963</v>
      </c>
      <c r="L327" s="149">
        <v>45172</v>
      </c>
      <c r="N327" s="405" t="str">
        <f>VLOOKUP(I327,Inventory!C:J,3,FALSE)</f>
        <v>https://fjong.com/admin/pages/edit-outfit/outfit.c625b43569fb4539b4e68a3352c79b5c</v>
      </c>
      <c r="O327" s="224" t="str">
        <f>VLOOKUP(I327,Inventory!C:J,5,FALSE)</f>
        <v>Second Female</v>
      </c>
      <c r="P327" s="224" t="str">
        <f>VLOOKUP(I327,Inventory!C:J,4,FALSE)</f>
        <v>XL Ursula Knit Polo</v>
      </c>
      <c r="Q327" s="12" t="s">
        <v>3457</v>
      </c>
      <c r="S327" s="9"/>
      <c r="V327" s="224" t="str">
        <f>VLOOKUP(I327,Inventory!C:R,6,FALSE)</f>
        <v>Villoid</v>
      </c>
      <c r="W327" s="224" t="str">
        <f>VLOOKUP(I327,Inventory!C:R,13,FALSE)</f>
        <v>1300</v>
      </c>
      <c r="X327" s="224">
        <f>VLOOKUP(I327,Inventory!C:R,14,FALSE)</f>
        <v>300</v>
      </c>
      <c r="AB327" s="384">
        <f t="shared" si="15"/>
        <v>300</v>
      </c>
      <c r="AC327" s="225">
        <f>VLOOKUP(V327,'Partner info'!A$2:K$502,6,FALSE)</f>
        <v>0.8</v>
      </c>
      <c r="AD327" s="224">
        <f t="shared" si="43"/>
        <v>240</v>
      </c>
      <c r="AE327" s="384">
        <f t="shared" si="17"/>
        <v>60</v>
      </c>
      <c r="AF327" s="224">
        <f t="shared" si="41"/>
        <v>9</v>
      </c>
      <c r="AG327" s="311">
        <v>2023</v>
      </c>
      <c r="AH327" s="310">
        <v>9</v>
      </c>
      <c r="AI327" s="146" t="e">
        <f t="array" aca="1" ref="AI327" ca="1">_xludf.IFS(AH327=1,"01",AH327=2,"02",AH327=3,"03",AH327=4,"04",AH327=5,"05",AH327=6,"06",AH327=7,"07",AH327=8,"08",AH327=9,"09",AH327=10,"10",AH327=11,"11",AH327=12,"12")</f>
        <v>#NAME?</v>
      </c>
      <c r="AJ327" s="147" t="e">
        <f t="shared" ca="1" si="37"/>
        <v>#NAME?</v>
      </c>
      <c r="AK327" s="148" t="str">
        <f t="shared" si="44"/>
        <v>YYYY-09</v>
      </c>
    </row>
    <row r="328" spans="1:37" ht="12.75">
      <c r="D328" s="12" t="s">
        <v>9</v>
      </c>
      <c r="F328" s="12" t="s">
        <v>3983</v>
      </c>
      <c r="H328" s="12" t="s">
        <v>3445</v>
      </c>
      <c r="I328" s="12">
        <v>88200358</v>
      </c>
      <c r="J328" s="12" t="s">
        <v>3963</v>
      </c>
      <c r="L328" s="149">
        <v>45172</v>
      </c>
      <c r="N328" s="405" t="str">
        <f>VLOOKUP(I328,Inventory!C:J,3,FALSE)</f>
        <v>https://fjong.com/admin/pages/edit-outfit/outfit.c089405c7b5d4198b653d1084139d7c6</v>
      </c>
      <c r="O328" s="224" t="str">
        <f>VLOOKUP(I328,Inventory!C:J,5,FALSE)</f>
        <v>Holzweiler</v>
      </c>
      <c r="P328" s="224" t="str">
        <f>VLOOKUP(I328,Inventory!C:J,4,FALSE)</f>
        <v>Sand Eikebusk Trouser</v>
      </c>
      <c r="Q328" s="12" t="s">
        <v>20</v>
      </c>
      <c r="S328" s="9"/>
      <c r="V328" s="224" t="str">
        <f>VLOOKUP(I328,Inventory!C:R,6,FALSE)</f>
        <v>Holzweiler</v>
      </c>
      <c r="W328" s="224">
        <f>VLOOKUP(I328,Inventory!C:R,13,FALSE)</f>
        <v>0</v>
      </c>
      <c r="X328" s="224">
        <f>VLOOKUP(I328,Inventory!C:R,14,FALSE)</f>
        <v>0</v>
      </c>
      <c r="AB328" s="384">
        <f t="shared" si="15"/>
        <v>0</v>
      </c>
      <c r="AC328" s="225">
        <f>VLOOKUP(V328,'Partner info'!A$2:K$502,6,FALSE)</f>
        <v>0.8</v>
      </c>
      <c r="AD328" s="224">
        <f t="shared" si="43"/>
        <v>0</v>
      </c>
      <c r="AE328" s="384">
        <f t="shared" si="17"/>
        <v>0</v>
      </c>
      <c r="AF328" s="224">
        <f t="shared" si="41"/>
        <v>9</v>
      </c>
      <c r="AG328" s="311">
        <v>2023</v>
      </c>
      <c r="AH328" s="310">
        <v>9</v>
      </c>
      <c r="AI328" s="146" t="e">
        <f t="array" aca="1" ref="AI328" ca="1">_xludf.IFS(AH328=1,"01",AH328=2,"02",AH328=3,"03",AH328=4,"04",AH328=5,"05",AH328=6,"06",AH328=7,"07",AH328=8,"08",AH328=9,"09",AH328=10,"10",AH328=11,"11",AH328=12,"12")</f>
        <v>#NAME?</v>
      </c>
      <c r="AJ328" s="147" t="e">
        <f t="shared" ca="1" si="37"/>
        <v>#NAME?</v>
      </c>
      <c r="AK328" s="148" t="str">
        <f t="shared" si="44"/>
        <v>YYYY-09</v>
      </c>
    </row>
    <row r="329" spans="1:37" ht="12.75">
      <c r="D329" s="12" t="s">
        <v>9</v>
      </c>
      <c r="F329" s="12" t="s">
        <v>3984</v>
      </c>
      <c r="H329" s="12" t="s">
        <v>3445</v>
      </c>
      <c r="I329" s="12">
        <v>89003842</v>
      </c>
      <c r="J329" s="12" t="s">
        <v>3963</v>
      </c>
      <c r="L329" s="149">
        <v>45172</v>
      </c>
      <c r="N329" s="405" t="str">
        <f>VLOOKUP(I329,Inventory!C:J,3,FALSE)</f>
        <v>https://no.fjong.com/admin/pages/edit-outfit/outfit.150ea04dfe684f8aacffdaf604ed3120</v>
      </c>
      <c r="O329" s="224" t="str">
        <f>VLOOKUP(I329,Inventory!C:J,5,FALSE)</f>
        <v>C.L.E.A.N. by Christina Ledang</v>
      </c>
      <c r="P329" s="224" t="str">
        <f>VLOOKUP(I329,Inventory!C:J,4,FALSE)</f>
        <v>XS Blue Prestina Pants</v>
      </c>
      <c r="Q329" s="12" t="s">
        <v>3477</v>
      </c>
      <c r="S329" s="9"/>
      <c r="V329" s="224" t="str">
        <f>VLOOKUP(I329,Inventory!C:R,6,FALSE)</f>
        <v>C.L.E.A.N. by Christina Ledang</v>
      </c>
      <c r="W329" s="224">
        <f>VLOOKUP(I329,Inventory!C:R,13,FALSE)</f>
        <v>6000</v>
      </c>
      <c r="X329" s="224">
        <f>VLOOKUP(I329,Inventory!C:R,14,FALSE)</f>
        <v>1200</v>
      </c>
      <c r="AB329" s="384">
        <f t="shared" ref="AB329:AB390" si="46">(X329*(1-Y329))-Z329+AA329</f>
        <v>1200</v>
      </c>
      <c r="AC329" s="225">
        <f>VLOOKUP(V329,'Partner info'!A$2:K$502,6,FALSE)</f>
        <v>0.5</v>
      </c>
      <c r="AD329" s="224">
        <f t="shared" si="43"/>
        <v>600</v>
      </c>
      <c r="AE329" s="384">
        <f t="shared" ref="AE329:AE555" si="47">AB329-AD329</f>
        <v>600</v>
      </c>
      <c r="AF329" s="224">
        <f t="shared" si="41"/>
        <v>9</v>
      </c>
      <c r="AG329" s="311">
        <v>2023</v>
      </c>
      <c r="AH329" s="310">
        <v>9</v>
      </c>
      <c r="AI329" s="146" t="e">
        <f t="array" aca="1" ref="AI329" ca="1">_xludf.IFS(AH329=1,"01",AH329=2,"02",AH329=3,"03",AH329=4,"04",AH329=5,"05",AH329=6,"06",AH329=7,"07",AH329=8,"08",AH329=9,"09",AH329=10,"10",AH329=11,"11",AH329=12,"12")</f>
        <v>#NAME?</v>
      </c>
      <c r="AJ329" s="147" t="e">
        <f t="shared" ca="1" si="37"/>
        <v>#NAME?</v>
      </c>
      <c r="AK329" s="148" t="str">
        <f t="shared" si="44"/>
        <v>YYYY-09</v>
      </c>
    </row>
    <row r="330" spans="1:37" ht="12.75">
      <c r="D330" s="12" t="s">
        <v>9</v>
      </c>
      <c r="F330" s="12" t="s">
        <v>3985</v>
      </c>
      <c r="H330" s="12" t="s">
        <v>3445</v>
      </c>
      <c r="I330" s="12">
        <v>88100755</v>
      </c>
      <c r="J330" s="12" t="s">
        <v>3963</v>
      </c>
      <c r="L330" s="149">
        <v>45172</v>
      </c>
      <c r="N330" s="405" t="str">
        <f>VLOOKUP(I330,Inventory!C:J,3,FALSE)</f>
        <v>https://fjong.com/admin/pages/edit-outfit/outfit.eb3d4297e4c24b7ea3b5d0361d80db29</v>
      </c>
      <c r="O330" s="224" t="str">
        <f>VLOOKUP(I330,Inventory!C:J,5,FALSE)</f>
        <v>Helmut Lang</v>
      </c>
      <c r="P330" s="224" t="str">
        <f>VLOOKUP(I330,Inventory!C:J,4,FALSE)</f>
        <v>L Short Sleeve Red Stripes Top</v>
      </c>
      <c r="Q330" s="12" t="s">
        <v>3449</v>
      </c>
      <c r="S330" s="9"/>
      <c r="V330" s="224" t="str">
        <f>VLOOKUP(I330,Inventory!C:R,6,FALSE)</f>
        <v>Høyer</v>
      </c>
      <c r="W330" s="224">
        <f>VLOOKUP(I330,Inventory!C:R,13,FALSE)</f>
        <v>1900</v>
      </c>
      <c r="X330" s="224">
        <f>VLOOKUP(I330,Inventory!C:R,14,FALSE)</f>
        <v>500</v>
      </c>
      <c r="AB330" s="384">
        <f t="shared" si="46"/>
        <v>500</v>
      </c>
      <c r="AC330" s="225">
        <f>VLOOKUP(V330,'Partner info'!A$2:K$502,6,FALSE)</f>
        <v>0.8</v>
      </c>
      <c r="AD330" s="224">
        <f t="shared" si="43"/>
        <v>400</v>
      </c>
      <c r="AE330" s="384">
        <f t="shared" si="47"/>
        <v>100</v>
      </c>
      <c r="AF330" s="224">
        <f t="shared" si="41"/>
        <v>9</v>
      </c>
      <c r="AG330" s="311">
        <v>2023</v>
      </c>
      <c r="AH330" s="310">
        <v>9</v>
      </c>
      <c r="AI330" s="146" t="e">
        <f t="array" aca="1" ref="AI330" ca="1">_xludf.IFS(AH330=1,"01",AH330=2,"02",AH330=3,"03",AH330=4,"04",AH330=5,"05",AH330=6,"06",AH330=7,"07",AH330=8,"08",AH330=9,"09",AH330=10,"10",AH330=11,"11",AH330=12,"12")</f>
        <v>#NAME?</v>
      </c>
      <c r="AJ330" s="147" t="e">
        <f t="shared" ca="1" si="37"/>
        <v>#NAME?</v>
      </c>
      <c r="AK330" s="148" t="str">
        <f t="shared" si="44"/>
        <v>YYYY-09</v>
      </c>
    </row>
    <row r="331" spans="1:37" ht="12.75">
      <c r="D331" s="12" t="s">
        <v>9</v>
      </c>
      <c r="F331" s="12" t="s">
        <v>3986</v>
      </c>
      <c r="H331" s="12" t="s">
        <v>3445</v>
      </c>
      <c r="I331" s="12">
        <v>88100175</v>
      </c>
      <c r="J331" s="12" t="s">
        <v>3963</v>
      </c>
      <c r="L331" s="149">
        <v>45172</v>
      </c>
      <c r="N331" s="405" t="str">
        <f>VLOOKUP(I331,Inventory!C:J,3,FALSE)</f>
        <v>https://fjong.com/admin/pages/edit-outfit/outfit.dd62d98a9d3e40659b5438f7388d8e01#edit_outfit_admin_notes</v>
      </c>
      <c r="O331" s="224" t="str">
        <f>VLOOKUP(I331,Inventory!C:J,5,FALSE)</f>
        <v>IBEN</v>
      </c>
      <c r="P331" s="224" t="str">
        <f>VLOOKUP(I331,Inventory!C:J,4,FALSE)</f>
        <v>3 Ferdinand Dress</v>
      </c>
      <c r="Q331" s="12" t="s">
        <v>20</v>
      </c>
      <c r="S331" s="9"/>
      <c r="V331" s="224" t="str">
        <f>VLOOKUP(I331,Inventory!C:R,6,FALSE)</f>
        <v>IBEN (Storheil Agency)</v>
      </c>
      <c r="W331" s="224">
        <f>VLOOKUP(I331,Inventory!C:R,13,FALSE)</f>
        <v>1800</v>
      </c>
      <c r="X331" s="224">
        <f>VLOOKUP(I331,Inventory!C:R,14,FALSE)</f>
        <v>1000</v>
      </c>
      <c r="AB331" s="384">
        <f t="shared" si="46"/>
        <v>1000</v>
      </c>
      <c r="AC331" s="225">
        <f>VLOOKUP(V331,'Partner info'!A$2:K$502,6,FALSE)</f>
        <v>0.8</v>
      </c>
      <c r="AD331" s="224">
        <f t="shared" si="43"/>
        <v>800</v>
      </c>
      <c r="AE331" s="384">
        <f t="shared" si="47"/>
        <v>200</v>
      </c>
      <c r="AF331" s="224">
        <f t="shared" si="41"/>
        <v>9</v>
      </c>
      <c r="AG331" s="311">
        <v>2023</v>
      </c>
      <c r="AH331" s="310">
        <v>9</v>
      </c>
      <c r="AI331" s="146" t="e">
        <f t="array" aca="1" ref="AI331" ca="1">_xludf.IFS(AH331=1,"01",AH331=2,"02",AH331=3,"03",AH331=4,"04",AH331=5,"05",AH331=6,"06",AH331=7,"07",AH331=8,"08",AH331=9,"09",AH331=10,"10",AH331=11,"11",AH331=12,"12")</f>
        <v>#NAME?</v>
      </c>
      <c r="AJ331" s="147" t="e">
        <f t="shared" ca="1" si="37"/>
        <v>#NAME?</v>
      </c>
      <c r="AK331" s="148" t="str">
        <f t="shared" si="44"/>
        <v>YYYY-09</v>
      </c>
    </row>
    <row r="332" spans="1:37" ht="12.75">
      <c r="D332" s="12" t="s">
        <v>9</v>
      </c>
      <c r="F332" s="12" t="s">
        <v>3987</v>
      </c>
      <c r="H332" s="12" t="s">
        <v>3445</v>
      </c>
      <c r="I332" s="12">
        <v>88100757</v>
      </c>
      <c r="J332" s="12" t="s">
        <v>3963</v>
      </c>
      <c r="L332" s="149">
        <v>45172</v>
      </c>
      <c r="N332" s="405" t="str">
        <f>VLOOKUP(I332,Inventory!C:J,3,FALSE)</f>
        <v>https://fjong.com/admin/pages/edit-outfit/outfit.8787ca5f6457494fafc11f8c0360dbed</v>
      </c>
      <c r="O332" s="224" t="str">
        <f>VLOOKUP(I332,Inventory!C:J,5,FALSE)</f>
        <v>Helmut Lang</v>
      </c>
      <c r="P332" s="224" t="str">
        <f>VLOOKUP(I332,Inventory!C:J,4,FALSE)</f>
        <v>XS Short Sleeve Red Stripes Top</v>
      </c>
      <c r="Q332" s="12" t="s">
        <v>3477</v>
      </c>
      <c r="S332" s="9"/>
      <c r="V332" s="224" t="str">
        <f>VLOOKUP(I332,Inventory!C:R,6,FALSE)</f>
        <v>Høyer</v>
      </c>
      <c r="W332" s="224">
        <f>VLOOKUP(I332,Inventory!C:R,13,FALSE)</f>
        <v>2900</v>
      </c>
      <c r="X332" s="224">
        <f>VLOOKUP(I332,Inventory!C:R,14,FALSE)</f>
        <v>1150</v>
      </c>
      <c r="AB332" s="384">
        <f t="shared" si="46"/>
        <v>1150</v>
      </c>
      <c r="AC332" s="225">
        <f>VLOOKUP(V332,'Partner info'!A$2:K$502,6,FALSE)</f>
        <v>0.8</v>
      </c>
      <c r="AD332" s="224">
        <f t="shared" si="43"/>
        <v>920</v>
      </c>
      <c r="AE332" s="384">
        <f t="shared" si="47"/>
        <v>230</v>
      </c>
      <c r="AF332" s="224">
        <f t="shared" si="41"/>
        <v>9</v>
      </c>
      <c r="AG332" s="311">
        <v>2023</v>
      </c>
      <c r="AH332" s="310">
        <v>9</v>
      </c>
      <c r="AI332" s="146" t="e">
        <f t="array" aca="1" ref="AI332" ca="1">_xludf.IFS(AH332=1,"01",AH332=2,"02",AH332=3,"03",AH332=4,"04",AH332=5,"05",AH332=6,"06",AH332=7,"07",AH332=8,"08",AH332=9,"09",AH332=10,"10",AH332=11,"11",AH332=12,"12")</f>
        <v>#NAME?</v>
      </c>
      <c r="AJ332" s="147" t="e">
        <f t="shared" ca="1" si="37"/>
        <v>#NAME?</v>
      </c>
      <c r="AK332" s="148" t="str">
        <f t="shared" si="44"/>
        <v>YYYY-09</v>
      </c>
    </row>
    <row r="333" spans="1:37" ht="12.75">
      <c r="A333" s="137"/>
      <c r="B333" s="137"/>
      <c r="C333" s="137"/>
      <c r="D333" s="137" t="s">
        <v>9</v>
      </c>
      <c r="E333" s="137"/>
      <c r="F333" s="137" t="s">
        <v>3988</v>
      </c>
      <c r="G333" s="137"/>
      <c r="H333" s="137" t="s">
        <v>3445</v>
      </c>
      <c r="I333" s="137">
        <v>89003796</v>
      </c>
      <c r="J333" s="137" t="s">
        <v>3963</v>
      </c>
      <c r="K333" s="137"/>
      <c r="L333" s="140">
        <v>45172</v>
      </c>
      <c r="M333" s="137"/>
      <c r="N333" s="402" t="str">
        <f>VLOOKUP(I333,Inventory!C:J,3,FALSE)</f>
        <v>https://fjong.com/admin/pages/edit-outfit/outfit.a4c077e654c444fab4bbcf1dc6aa692b#outfit_summary</v>
      </c>
      <c r="O333" s="223" t="str">
        <f>VLOOKUP(I333,Inventory!C:J,5,FALSE)</f>
        <v>C.L.E.A.N. by Christina Ledang</v>
      </c>
      <c r="P333" s="223" t="str">
        <f>VLOOKUP(I333,Inventory!C:J,4,FALSE)</f>
        <v>S Spring Dress White</v>
      </c>
      <c r="Q333" s="137" t="s">
        <v>3453</v>
      </c>
      <c r="R333" s="137"/>
      <c r="S333" s="139"/>
      <c r="T333" s="137"/>
      <c r="U333" s="137"/>
      <c r="V333" s="223" t="str">
        <f>VLOOKUP(I333,Inventory!C:R,6,FALSE)</f>
        <v>C.L.E.A.N. by Christina Ledang</v>
      </c>
      <c r="W333" s="223">
        <f>VLOOKUP(I333,Inventory!C:R,13,FALSE)</f>
        <v>10100</v>
      </c>
      <c r="X333" s="223">
        <f>VLOOKUP(I333,Inventory!C:R,14,FALSE)</f>
        <v>2499</v>
      </c>
      <c r="Y333" s="137"/>
      <c r="Z333" s="137"/>
      <c r="AA333" s="137"/>
      <c r="AB333" s="388">
        <f t="shared" si="46"/>
        <v>2499</v>
      </c>
      <c r="AC333" s="230">
        <f>VLOOKUP(V333,'Partner info'!A$2:K$502,6,FALSE)</f>
        <v>0.5</v>
      </c>
      <c r="AD333" s="223">
        <f t="shared" si="43"/>
        <v>1249.5</v>
      </c>
      <c r="AE333" s="388">
        <f t="shared" si="47"/>
        <v>1249.5</v>
      </c>
      <c r="AF333" s="223">
        <f t="shared" si="41"/>
        <v>9</v>
      </c>
      <c r="AG333" s="406">
        <v>2023</v>
      </c>
      <c r="AH333" s="323">
        <v>9</v>
      </c>
      <c r="AI333" s="324" t="e">
        <f t="array" aca="1" ref="AI333" ca="1">_xludf.IFS(AH333=1,"01",AH333=2,"02",AH333=3,"03",AH333=4,"04",AH333=5,"05",AH333=6,"06",AH333=7,"07",AH333=8,"08",AH333=9,"09",AH333=10,"10",AH333=11,"11",AH333=12,"12")</f>
        <v>#NAME?</v>
      </c>
      <c r="AJ333" s="389" t="e">
        <f t="shared" ca="1" si="37"/>
        <v>#NAME?</v>
      </c>
      <c r="AK333" s="148" t="str">
        <f t="shared" si="44"/>
        <v>YYYY-09</v>
      </c>
    </row>
    <row r="334" spans="1:37" ht="12.75">
      <c r="D334" s="12" t="s">
        <v>9</v>
      </c>
      <c r="F334" s="12" t="s">
        <v>3989</v>
      </c>
      <c r="H334" s="12" t="s">
        <v>3445</v>
      </c>
      <c r="I334" s="12">
        <v>88000798</v>
      </c>
      <c r="J334" s="12" t="s">
        <v>3990</v>
      </c>
      <c r="L334" s="149">
        <v>45190</v>
      </c>
      <c r="N334" s="405" t="str">
        <f>VLOOKUP(I334,Inventory!C:J,3,FALSE)</f>
        <v>https://fjong.com/admin/pages/edit-outfit/outfit.7cff339e7950448c8485a2b44205adc0#edit_outfit_admin_notes</v>
      </c>
      <c r="O334" s="224" t="str">
        <f>VLOOKUP(I334,Inventory!C:J,5,FALSE)</f>
        <v>by Malene Birger</v>
      </c>
      <c r="P334" s="224" t="str">
        <f>VLOOKUP(I334,Inventory!C:J,4,FALSE)</f>
        <v>S Bellix Night Blue Blouse</v>
      </c>
      <c r="S334" s="9"/>
      <c r="V334" s="224" t="str">
        <f>VLOOKUP(I334,Inventory!C:R,6,FALSE)</f>
        <v>FJONG</v>
      </c>
      <c r="W334" s="224">
        <f>VLOOKUP(I334,Inventory!C:R,13,FALSE)</f>
        <v>3000</v>
      </c>
      <c r="X334" s="224">
        <f>VLOOKUP(I334,Inventory!C:R,14,FALSE)</f>
        <v>1200</v>
      </c>
      <c r="AB334" s="384">
        <f t="shared" si="46"/>
        <v>1200</v>
      </c>
      <c r="AC334" s="225">
        <f>VLOOKUP(V334,'Partner info'!A$2:K$502,6,FALSE)</f>
        <v>0</v>
      </c>
      <c r="AD334" s="224">
        <f t="shared" si="43"/>
        <v>0</v>
      </c>
      <c r="AE334" s="384">
        <f t="shared" si="47"/>
        <v>1200</v>
      </c>
      <c r="AF334" s="224">
        <f t="shared" si="41"/>
        <v>9</v>
      </c>
      <c r="AG334" s="385">
        <v>2023</v>
      </c>
      <c r="AH334" s="385">
        <v>9</v>
      </c>
      <c r="AI334" s="386" t="e">
        <f t="array" aca="1" ref="AI334" ca="1">_xludf.IFS(AH334=1,"01",AH334=2,"02",AH334=3,"03",AH334=4,"04",AH334=5,"05",AH334=6,"06",AH334=7,"07",AH334=8,"08",AH334=9,"09",AH334=10,"10",AH334=11,"11",AH334=12,"12")</f>
        <v>#NAME?</v>
      </c>
      <c r="AJ334" s="387" t="e">
        <f t="shared" ca="1" si="37"/>
        <v>#NAME?</v>
      </c>
      <c r="AK334" s="148" t="str">
        <f t="shared" si="44"/>
        <v>YYYY-09</v>
      </c>
    </row>
    <row r="335" spans="1:37" ht="12.75">
      <c r="A335" s="46" t="s">
        <v>3469</v>
      </c>
      <c r="D335" s="12" t="s">
        <v>9</v>
      </c>
      <c r="F335" s="12" t="s">
        <v>3989</v>
      </c>
      <c r="H335" s="12" t="s">
        <v>3445</v>
      </c>
      <c r="I335" s="12">
        <v>89007728</v>
      </c>
      <c r="J335" s="12" t="s">
        <v>3990</v>
      </c>
      <c r="L335" s="149">
        <v>45190</v>
      </c>
      <c r="N335" s="405" t="str">
        <f>VLOOKUP(I335,Inventory!C:J,3,FALSE)</f>
        <v>https://fjong.com/admin/pages/edit-outfit/outfit.9a6b9da3c2294f03bd239a6e863955bb</v>
      </c>
      <c r="O335" s="224" t="str">
        <f>VLOOKUP(I335,Inventory!C:J,5,FALSE)</f>
        <v>Rena Lange</v>
      </c>
      <c r="P335" s="407" t="str">
        <f>VLOOKUP(I335,Inventory!C:J,4,FALSE)</f>
        <v>Pussy Bow Pleated Blouse Creme</v>
      </c>
      <c r="S335" s="9"/>
      <c r="V335" s="407" t="str">
        <f>VLOOKUP(I335,Inventory!C:R,6,FALSE)</f>
        <v>FJONG</v>
      </c>
      <c r="W335" s="408">
        <f>VLOOKUP(I335,Inventory!C:R,13,FALSE)</f>
        <v>2500</v>
      </c>
      <c r="X335" s="288">
        <f>VLOOKUP(I335,Inventory!C:R,14,FALSE)</f>
        <v>700</v>
      </c>
      <c r="Z335" s="12">
        <v>360</v>
      </c>
      <c r="AB335" s="384">
        <f t="shared" si="46"/>
        <v>340</v>
      </c>
      <c r="AC335" s="225">
        <f>VLOOKUP(V335,'Partner info'!A$2:K$502,6,FALSE)</f>
        <v>0</v>
      </c>
      <c r="AD335" s="224">
        <f t="shared" si="43"/>
        <v>0</v>
      </c>
      <c r="AE335" s="384">
        <f t="shared" si="47"/>
        <v>340</v>
      </c>
      <c r="AF335" s="224">
        <f t="shared" si="41"/>
        <v>9</v>
      </c>
      <c r="AG335" s="409">
        <v>2023</v>
      </c>
      <c r="AH335" s="409">
        <v>9</v>
      </c>
      <c r="AI335" s="410" t="e">
        <f t="array" aca="1" ref="AI335" ca="1">_xludf.IFS(AH335=1,"01",AH335=2,"02",AH335=3,"03",AH335=4,"04",AH335=5,"05",AH335=6,"06",AH335=7,"07",AH335=8,"08",AH335=9,"09",AH335=10,"10",AH335=11,"11",AH335=12,"12")</f>
        <v>#NAME?</v>
      </c>
      <c r="AJ335" s="411" t="e">
        <f t="shared" ca="1" si="37"/>
        <v>#NAME?</v>
      </c>
      <c r="AK335" s="148" t="str">
        <f t="shared" si="44"/>
        <v>YYYY-09</v>
      </c>
    </row>
    <row r="336" spans="1:37" ht="12.75">
      <c r="A336" s="156"/>
      <c r="B336" s="156"/>
      <c r="C336" s="156"/>
      <c r="D336" s="156" t="s">
        <v>9</v>
      </c>
      <c r="E336" s="156"/>
      <c r="F336" s="156" t="s">
        <v>3991</v>
      </c>
      <c r="G336" s="156"/>
      <c r="H336" s="156" t="s">
        <v>3445</v>
      </c>
      <c r="I336" s="156">
        <v>88100714</v>
      </c>
      <c r="J336" s="156" t="s">
        <v>3990</v>
      </c>
      <c r="K336" s="156"/>
      <c r="L336" s="159">
        <v>45190</v>
      </c>
      <c r="M336" s="156"/>
      <c r="N336" s="227" t="str">
        <f>VLOOKUP(I336,Inventory!C:J,3,FALSE)</f>
        <v>https://fjong.com/admin/pages/edit-outfit/outfit.254e2fd341124a79bf0f20196ebd37e7</v>
      </c>
      <c r="O336" s="217" t="str">
        <f>VLOOKUP(I336,Inventory!C:J,5,FALSE)</f>
        <v>Maud</v>
      </c>
      <c r="P336" s="412" t="str">
        <f>VLOOKUP(I336,Inventory!C:J,4,FALSE)</f>
        <v>3 Emberglow Flower Volume Shirt</v>
      </c>
      <c r="Q336" s="156"/>
      <c r="R336" s="156"/>
      <c r="S336" s="158"/>
      <c r="T336" s="156"/>
      <c r="U336" s="156"/>
      <c r="V336" s="412" t="str">
        <f>VLOOKUP(I336,Inventory!C:R,6,FALSE)</f>
        <v>Høyer</v>
      </c>
      <c r="W336" s="413">
        <f>VLOOKUP(I336,Inventory!C:R,13,FALSE)</f>
        <v>2000</v>
      </c>
      <c r="X336" s="414">
        <f>VLOOKUP(I336,Inventory!C:R,14,FALSE)</f>
        <v>499</v>
      </c>
      <c r="Y336" s="172">
        <v>0.1</v>
      </c>
      <c r="Z336" s="156"/>
      <c r="AA336" s="156"/>
      <c r="AB336" s="403">
        <f t="shared" si="46"/>
        <v>449.1</v>
      </c>
      <c r="AC336" s="218">
        <f>VLOOKUP(V336,'Partner info'!A$2:K$502,6,FALSE)</f>
        <v>0.8</v>
      </c>
      <c r="AD336" s="217">
        <f t="shared" si="43"/>
        <v>359.28000000000003</v>
      </c>
      <c r="AE336" s="403">
        <f t="shared" si="47"/>
        <v>89.82</v>
      </c>
      <c r="AF336" s="217">
        <f t="shared" si="41"/>
        <v>9</v>
      </c>
      <c r="AG336" s="317">
        <v>2023</v>
      </c>
      <c r="AH336" s="317">
        <v>9</v>
      </c>
      <c r="AI336" s="318" t="e">
        <f t="array" aca="1" ref="AI336" ca="1">_xludf.IFS(AH336=1,"01",AH336=2,"02",AH336=3,"03",AH336=4,"04",AH336=5,"05",AH336=6,"06",AH336=7,"07",AH336=8,"08",AH336=9,"09",AH336=10,"10",AH336=11,"11",AH336=12,"12")</f>
        <v>#NAME?</v>
      </c>
      <c r="AJ336" s="415" t="e">
        <f t="shared" ca="1" si="37"/>
        <v>#NAME?</v>
      </c>
      <c r="AK336" s="148" t="str">
        <f t="shared" si="44"/>
        <v>YYYY-09</v>
      </c>
    </row>
    <row r="337" spans="1:37" ht="12.75">
      <c r="D337" s="12" t="s">
        <v>9</v>
      </c>
      <c r="F337" s="12" t="s">
        <v>3991</v>
      </c>
      <c r="H337" s="12" t="s">
        <v>3445</v>
      </c>
      <c r="I337" s="12">
        <v>89006750</v>
      </c>
      <c r="J337" s="12" t="s">
        <v>3990</v>
      </c>
      <c r="L337" s="149">
        <v>45190</v>
      </c>
      <c r="N337" s="405" t="str">
        <f>VLOOKUP(I337,Inventory!C:J,3,FALSE)</f>
        <v>https://fjong.com/admin/pages/edit-outfit/outfit.629e2be41cd547bcaf18e4eea0f19516</v>
      </c>
      <c r="O337" s="224" t="str">
        <f>VLOOKUP(I337,Inventory!C:J,5,FALSE)</f>
        <v>Urban Pioneers</v>
      </c>
      <c r="P337" s="407" t="str">
        <f>VLOOKUP(I337,Inventory!C:J,4,FALSE)</f>
        <v>White Marilyn Dress</v>
      </c>
      <c r="S337" s="9"/>
      <c r="V337" s="407" t="str">
        <f>VLOOKUP(I337,Inventory!C:R,6,FALSE)</f>
        <v>Urban Pioneers</v>
      </c>
      <c r="W337" s="408">
        <f>VLOOKUP(I337,Inventory!C:R,13,FALSE)</f>
        <v>1500</v>
      </c>
      <c r="X337" s="288">
        <f>VLOOKUP(I337,Inventory!C:R,14,FALSE)</f>
        <v>550</v>
      </c>
      <c r="Y337" s="152">
        <v>0.1</v>
      </c>
      <c r="AB337" s="384">
        <f t="shared" si="46"/>
        <v>495</v>
      </c>
      <c r="AC337" s="225">
        <f>VLOOKUP(V337,'Partner info'!A$2:K$502,6,FALSE)</f>
        <v>0.8</v>
      </c>
      <c r="AD337" s="224">
        <f t="shared" si="43"/>
        <v>396</v>
      </c>
      <c r="AE337" s="384">
        <f t="shared" si="47"/>
        <v>99</v>
      </c>
      <c r="AF337" s="224">
        <f t="shared" si="41"/>
        <v>9</v>
      </c>
      <c r="AG337" s="310">
        <v>2023</v>
      </c>
      <c r="AH337" s="310">
        <v>9</v>
      </c>
      <c r="AI337" s="146" t="e">
        <f t="array" aca="1" ref="AI337" ca="1">_xludf.IFS(AH337=1,"01",AH337=2,"02",AH337=3,"03",AH337=4,"04",AH337=5,"05",AH337=6,"06",AH337=7,"07",AH337=8,"08",AH337=9,"09",AH337=10,"10",AH337=11,"11",AH337=12,"12")</f>
        <v>#NAME?</v>
      </c>
      <c r="AJ337" s="147" t="e">
        <f t="shared" ca="1" si="37"/>
        <v>#NAME?</v>
      </c>
      <c r="AK337" s="148" t="str">
        <f t="shared" si="44"/>
        <v>YYYY-09</v>
      </c>
    </row>
    <row r="338" spans="1:37" ht="12.75">
      <c r="D338" s="12" t="s">
        <v>9</v>
      </c>
      <c r="F338" s="12" t="s">
        <v>3991</v>
      </c>
      <c r="H338" s="12" t="s">
        <v>3445</v>
      </c>
      <c r="I338" s="12">
        <v>89010400</v>
      </c>
      <c r="J338" s="12" t="s">
        <v>3990</v>
      </c>
      <c r="L338" s="149">
        <v>45190</v>
      </c>
      <c r="N338" s="405" t="str">
        <f>VLOOKUP(I338,Inventory!C:J,3,FALSE)</f>
        <v>https://fjong.com/admin/pages/edit-outfit/outfit.960b1878176f4d0e9e11f643f691f5da</v>
      </c>
      <c r="O338" s="224" t="str">
        <f>VLOOKUP(I338,Inventory!C:J,5,FALSE)</f>
        <v>Ravn Ravn</v>
      </c>
      <c r="P338" s="407" t="str">
        <f>VLOOKUP(I338,Inventory!C:J,4,FALSE)</f>
        <v>Zeta Dress Purple</v>
      </c>
      <c r="S338" s="9"/>
      <c r="V338" s="407" t="str">
        <f>VLOOKUP(I338,Inventory!C:R,6,FALSE)</f>
        <v>Villoid</v>
      </c>
      <c r="W338" s="408">
        <f>VLOOKUP(I338,Inventory!C:R,13,FALSE)</f>
        <v>2100</v>
      </c>
      <c r="X338" s="288">
        <f>VLOOKUP(I338,Inventory!C:R,14,FALSE)</f>
        <v>840</v>
      </c>
      <c r="Y338" s="152">
        <v>0.1</v>
      </c>
      <c r="AB338" s="384">
        <f t="shared" si="46"/>
        <v>756</v>
      </c>
      <c r="AC338" s="225">
        <f>VLOOKUP(V338,'Partner info'!A$2:K$502,6,FALSE)</f>
        <v>0.8</v>
      </c>
      <c r="AD338" s="224">
        <f t="shared" si="43"/>
        <v>604.80000000000007</v>
      </c>
      <c r="AE338" s="384">
        <f t="shared" si="47"/>
        <v>151.19999999999993</v>
      </c>
      <c r="AF338" s="224">
        <f t="shared" si="41"/>
        <v>9</v>
      </c>
      <c r="AG338" s="310">
        <v>2023</v>
      </c>
      <c r="AH338" s="310">
        <v>9</v>
      </c>
      <c r="AI338" s="146" t="e">
        <f t="array" aca="1" ref="AI338" ca="1">_xludf.IFS(AH338=1,"01",AH338=2,"02",AH338=3,"03",AH338=4,"04",AH338=5,"05",AH338=6,"06",AH338=7,"07",AH338=8,"08",AH338=9,"09",AH338=10,"10",AH338=11,"11",AH338=12,"12")</f>
        <v>#NAME?</v>
      </c>
      <c r="AJ338" s="147" t="e">
        <f t="shared" ca="1" si="37"/>
        <v>#NAME?</v>
      </c>
      <c r="AK338" s="148" t="str">
        <f t="shared" si="44"/>
        <v>YYYY-09</v>
      </c>
    </row>
    <row r="339" spans="1:37" ht="12.75">
      <c r="D339" s="12" t="s">
        <v>9</v>
      </c>
      <c r="F339" s="12" t="s">
        <v>3991</v>
      </c>
      <c r="H339" s="12" t="s">
        <v>3445</v>
      </c>
      <c r="I339" s="12">
        <v>89006720</v>
      </c>
      <c r="J339" s="12" t="s">
        <v>3990</v>
      </c>
      <c r="L339" s="149">
        <v>45190</v>
      </c>
      <c r="N339" s="405" t="str">
        <f>VLOOKUP(I339,Inventory!C:J,3,FALSE)</f>
        <v>https://fjong.com/admin/pages/edit-outfit/outfit.d9aac18919c64f76be26bceffcadb5e8</v>
      </c>
      <c r="O339" s="224" t="str">
        <f>VLOOKUP(I339,Inventory!C:J,5,FALSE)</f>
        <v>Holzweiler</v>
      </c>
      <c r="P339" s="407" t="str">
        <f>VLOOKUP(I339,Inventory!C:J,4,FALSE)</f>
        <v>Sand  Poddle99 Blazer</v>
      </c>
      <c r="S339" s="9"/>
      <c r="V339" s="407" t="str">
        <f>VLOOKUP(I339,Inventory!C:R,6,FALSE)</f>
        <v>HOLZWEILER</v>
      </c>
      <c r="W339" s="408" t="str">
        <f>VLOOKUP(I339,Inventory!C:R,13,FALSE)</f>
        <v>1800</v>
      </c>
      <c r="X339" s="288">
        <f>VLOOKUP(I339,Inventory!C:R,14,FALSE)</f>
        <v>540</v>
      </c>
      <c r="Y339" s="152">
        <v>0.1</v>
      </c>
      <c r="AB339" s="384">
        <f t="shared" si="46"/>
        <v>486</v>
      </c>
      <c r="AC339" s="225">
        <f>VLOOKUP(V339,'Partner info'!A$2:K$502,6,FALSE)</f>
        <v>0.8</v>
      </c>
      <c r="AD339" s="224">
        <f t="shared" si="43"/>
        <v>388.8</v>
      </c>
      <c r="AE339" s="384">
        <f t="shared" si="47"/>
        <v>97.199999999999989</v>
      </c>
      <c r="AF339" s="224">
        <f t="shared" si="41"/>
        <v>9</v>
      </c>
      <c r="AG339" s="310">
        <v>2023</v>
      </c>
      <c r="AH339" s="310">
        <v>9</v>
      </c>
      <c r="AI339" s="146" t="e">
        <f t="array" aca="1" ref="AI339" ca="1">_xludf.IFS(AH339=1,"01",AH339=2,"02",AH339=3,"03",AH339=4,"04",AH339=5,"05",AH339=6,"06",AH339=7,"07",AH339=8,"08",AH339=9,"09",AH339=10,"10",AH339=11,"11",AH339=12,"12")</f>
        <v>#NAME?</v>
      </c>
      <c r="AJ339" s="147" t="e">
        <f t="shared" ca="1" si="37"/>
        <v>#NAME?</v>
      </c>
      <c r="AK339" s="148" t="str">
        <f t="shared" si="44"/>
        <v>YYYY-09</v>
      </c>
    </row>
    <row r="340" spans="1:37" ht="12.75">
      <c r="D340" s="12" t="s">
        <v>9</v>
      </c>
      <c r="F340" s="12" t="s">
        <v>3991</v>
      </c>
      <c r="H340" s="12" t="s">
        <v>3445</v>
      </c>
      <c r="I340" s="12">
        <v>88200357</v>
      </c>
      <c r="J340" s="12" t="s">
        <v>3990</v>
      </c>
      <c r="L340" s="149">
        <v>45190</v>
      </c>
      <c r="N340" s="405" t="str">
        <f>VLOOKUP(I340,Inventory!C:J,3,FALSE)</f>
        <v>https://fjong.com/admin/pages/edit-outfit/outfit.386e9ae700fb458fa73ea4d96a9db311</v>
      </c>
      <c r="O340" s="224" t="str">
        <f>VLOOKUP(I340,Inventory!C:J,5,FALSE)</f>
        <v>Holzweiler</v>
      </c>
      <c r="P340" s="224" t="str">
        <f>VLOOKUP(I340,Inventory!C:J,4,FALSE)</f>
        <v>S Sand Eikebusk Trouser</v>
      </c>
      <c r="S340" s="9"/>
      <c r="V340" s="224" t="str">
        <f>VLOOKUP(I340,Inventory!C:R,6,FALSE)</f>
        <v>Holzweiler</v>
      </c>
      <c r="W340" s="416">
        <f>VLOOKUP(I340,Inventory!C:R,13,FALSE)</f>
        <v>2900</v>
      </c>
      <c r="X340" s="288">
        <f>VLOOKUP(I340,Inventory!C:R,14,FALSE)</f>
        <v>800</v>
      </c>
      <c r="Y340" s="152">
        <v>0.1</v>
      </c>
      <c r="AB340" s="384">
        <f t="shared" si="46"/>
        <v>720</v>
      </c>
      <c r="AC340" s="225">
        <f>VLOOKUP(V340,'Partner info'!A$2:K$502,6,FALSE)</f>
        <v>0.8</v>
      </c>
      <c r="AD340" s="224">
        <f t="shared" si="43"/>
        <v>576</v>
      </c>
      <c r="AE340" s="384">
        <f t="shared" si="47"/>
        <v>144</v>
      </c>
      <c r="AF340" s="224">
        <f t="shared" si="41"/>
        <v>9</v>
      </c>
      <c r="AG340" s="313">
        <v>2023</v>
      </c>
      <c r="AH340" s="313">
        <v>9</v>
      </c>
      <c r="AI340" s="275" t="e">
        <f t="array" aca="1" ref="AI340" ca="1">_xludf.IFS(AH340=1,"01",AH340=2,"02",AH340=3,"03",AH340=4,"04",AH340=5,"05",AH340=6,"06",AH340=7,"07",AH340=8,"08",AH340=9,"09",AH340=10,"10",AH340=11,"11",AH340=12,"12")</f>
        <v>#NAME?</v>
      </c>
      <c r="AJ340" s="276" t="e">
        <f t="shared" ca="1" si="37"/>
        <v>#NAME?</v>
      </c>
      <c r="AK340" s="148" t="str">
        <f t="shared" si="44"/>
        <v>YYYY-09</v>
      </c>
    </row>
    <row r="341" spans="1:37" ht="12.75">
      <c r="A341" s="156"/>
      <c r="B341" s="156"/>
      <c r="C341" s="156"/>
      <c r="D341" s="156" t="s">
        <v>9</v>
      </c>
      <c r="E341" s="156"/>
      <c r="F341" s="156" t="s">
        <v>3992</v>
      </c>
      <c r="G341" s="156"/>
      <c r="H341" s="156" t="s">
        <v>3445</v>
      </c>
      <c r="I341" s="156">
        <v>89004417</v>
      </c>
      <c r="J341" s="156" t="s">
        <v>3990</v>
      </c>
      <c r="K341" s="156"/>
      <c r="L341" s="159">
        <v>45190</v>
      </c>
      <c r="M341" s="156"/>
      <c r="N341" s="227" t="str">
        <f>VLOOKUP(I341,Inventory!C:J,3,FALSE)</f>
        <v>https://fjong.com/admin/pages/edit-outfit/outfit.117f18d4394a4b3fbbb4eb53aa38b25b</v>
      </c>
      <c r="O341" s="217" t="str">
        <f>VLOOKUP(I341,Inventory!C:J,5,FALSE)</f>
        <v>ella&amp;il</v>
      </c>
      <c r="P341" s="217" t="str">
        <f>VLOOKUP(I341,Inventory!C:J,4,FALSE)</f>
        <v>M Black Mika Hood</v>
      </c>
      <c r="Q341" s="156"/>
      <c r="R341" s="156"/>
      <c r="S341" s="158"/>
      <c r="T341" s="156"/>
      <c r="U341" s="156"/>
      <c r="V341" s="217" t="str">
        <f>VLOOKUP(I341,Inventory!C:R,6,FALSE)</f>
        <v>Villoid</v>
      </c>
      <c r="W341" s="417">
        <f>VLOOKUP(I341,Inventory!C:R,13,FALSE)</f>
        <v>1800</v>
      </c>
      <c r="X341" s="414">
        <f>VLOOKUP(I341,Inventory!C:R,14,FALSE)</f>
        <v>450</v>
      </c>
      <c r="Y341" s="156"/>
      <c r="Z341" s="156"/>
      <c r="AA341" s="156"/>
      <c r="AB341" s="403">
        <f t="shared" si="46"/>
        <v>450</v>
      </c>
      <c r="AC341" s="218">
        <f>VLOOKUP(V341,'Partner info'!A$2:K$502,6,FALSE)</f>
        <v>0.8</v>
      </c>
      <c r="AD341" s="217">
        <f t="shared" si="43"/>
        <v>360</v>
      </c>
      <c r="AE341" s="403">
        <f t="shared" si="47"/>
        <v>90</v>
      </c>
      <c r="AF341" s="217">
        <f t="shared" si="41"/>
        <v>9</v>
      </c>
      <c r="AG341" s="331">
        <v>2023</v>
      </c>
      <c r="AH341" s="331">
        <v>9</v>
      </c>
      <c r="AI341" s="332" t="e">
        <f t="array" aca="1" ref="AI341" ca="1">_xludf.IFS(AH341=1,"01",AH341=2,"02",AH341=3,"03",AH341=4,"04",AH341=5,"05",AH341=6,"06",AH341=7,"07",AH341=8,"08",AH341=9,"09",AH341=10,"10",AH341=11,"11",AH341=12,"12")</f>
        <v>#NAME?</v>
      </c>
      <c r="AJ341" s="418" t="e">
        <f t="shared" ca="1" si="37"/>
        <v>#NAME?</v>
      </c>
      <c r="AK341" s="148" t="str">
        <f t="shared" si="44"/>
        <v>YYYY-09</v>
      </c>
    </row>
    <row r="342" spans="1:37" ht="12.75">
      <c r="D342" s="12" t="s">
        <v>9</v>
      </c>
      <c r="F342" s="12" t="s">
        <v>3992</v>
      </c>
      <c r="H342" s="12" t="s">
        <v>3445</v>
      </c>
      <c r="I342" s="12">
        <v>89002004</v>
      </c>
      <c r="J342" s="12" t="s">
        <v>3990</v>
      </c>
      <c r="L342" s="149">
        <v>45190</v>
      </c>
      <c r="N342" s="405" t="str">
        <f>VLOOKUP(I342,Inventory!C:J,3,FALSE)</f>
        <v>https://fjong.com/admin/pages/edit-outfit/outfit.795c146da5f54d6b8b8120f3ff0ce750</v>
      </c>
      <c r="O342" s="224" t="str">
        <f>VLOOKUP(I342,Inventory!C:J,5,FALSE)</f>
        <v>Urban Pioneers</v>
      </c>
      <c r="P342" s="407" t="str">
        <f>VLOOKUP(I342,Inventory!C:J,4,FALSE)</f>
        <v>Blue Wrist Cream Sweater</v>
      </c>
      <c r="S342" s="9"/>
      <c r="V342" s="407" t="str">
        <f>VLOOKUP(I342,Inventory!C:R,6,FALSE)</f>
        <v>Urban Pioneers</v>
      </c>
      <c r="W342" s="408">
        <f>VLOOKUP(I342,Inventory!C:R,13,FALSE)</f>
        <v>2000</v>
      </c>
      <c r="X342" s="288">
        <f>VLOOKUP(I342,Inventory!C:R,14,FALSE)</f>
        <v>799</v>
      </c>
      <c r="AB342" s="384">
        <f t="shared" si="46"/>
        <v>799</v>
      </c>
      <c r="AC342" s="225">
        <f>VLOOKUP(V342,'Partner info'!A$2:K$502,6,FALSE)</f>
        <v>0.8</v>
      </c>
      <c r="AD342" s="224">
        <f t="shared" si="43"/>
        <v>639.20000000000005</v>
      </c>
      <c r="AE342" s="384">
        <f t="shared" si="47"/>
        <v>159.79999999999995</v>
      </c>
      <c r="AF342" s="224">
        <f t="shared" si="41"/>
        <v>9</v>
      </c>
      <c r="AG342" s="334">
        <v>2023</v>
      </c>
      <c r="AH342" s="334">
        <v>9</v>
      </c>
      <c r="AI342" s="283" t="e">
        <f t="array" aca="1" ref="AI342" ca="1">_xludf.IFS(AH342=1,"01",AH342=2,"02",AH342=3,"03",AH342=4,"04",AH342=5,"05",AH342=6,"06",AH342=7,"07",AH342=8,"08",AH342=9,"09",AH342=10,"10",AH342=11,"11",AH342=12,"12")</f>
        <v>#NAME?</v>
      </c>
      <c r="AJ342" s="148" t="e">
        <f t="shared" ca="1" si="37"/>
        <v>#NAME?</v>
      </c>
      <c r="AK342" s="148" t="str">
        <f t="shared" si="44"/>
        <v>YYYY-09</v>
      </c>
    </row>
    <row r="343" spans="1:37" ht="12.75">
      <c r="A343" s="156"/>
      <c r="B343" s="156"/>
      <c r="C343" s="156"/>
      <c r="D343" s="156" t="s">
        <v>9</v>
      </c>
      <c r="E343" s="156"/>
      <c r="F343" s="156" t="s">
        <v>3993</v>
      </c>
      <c r="G343" s="156"/>
      <c r="H343" s="156" t="s">
        <v>3445</v>
      </c>
      <c r="I343" s="156">
        <v>89005574</v>
      </c>
      <c r="J343" s="156" t="s">
        <v>3990</v>
      </c>
      <c r="K343" s="156"/>
      <c r="L343" s="159">
        <v>45190</v>
      </c>
      <c r="M343" s="156"/>
      <c r="N343" s="227" t="str">
        <f>VLOOKUP(I343,Inventory!C:J,3,FALSE)</f>
        <v>https://fjong.com/admin/pages/edit-outfit/outfit.f8cfb3537b614300b489752b3105d903</v>
      </c>
      <c r="O343" s="217" t="str">
        <f>VLOOKUP(I343,Inventory!C:J,5,FALSE)</f>
        <v>Skappel</v>
      </c>
      <c r="P343" s="412" t="str">
        <f>VLOOKUP(I343,Inventory!C:J,4,FALSE)</f>
        <v>Alyss Oversize Shirt Pink</v>
      </c>
      <c r="Q343" s="156"/>
      <c r="R343" s="156"/>
      <c r="S343" s="158"/>
      <c r="T343" s="156"/>
      <c r="U343" s="156"/>
      <c r="V343" s="412" t="str">
        <f>VLOOKUP(I343,Inventory!C:R,6,FALSE)</f>
        <v>SKAPPEL OSLO</v>
      </c>
      <c r="W343" s="413">
        <f>VLOOKUP(I343,Inventory!C:R,13,FALSE)</f>
        <v>1400</v>
      </c>
      <c r="X343" s="414">
        <f>VLOOKUP(I343,Inventory!C:R,14,FALSE)</f>
        <v>390</v>
      </c>
      <c r="Y343" s="172">
        <v>0.1</v>
      </c>
      <c r="Z343" s="156"/>
      <c r="AA343" s="156"/>
      <c r="AB343" s="403">
        <f t="shared" si="46"/>
        <v>351</v>
      </c>
      <c r="AC343" s="218">
        <f>VLOOKUP(V343,'Partner info'!A$2:K$502,6,FALSE)</f>
        <v>0.5</v>
      </c>
      <c r="AD343" s="217">
        <f t="shared" si="43"/>
        <v>175.5</v>
      </c>
      <c r="AE343" s="403">
        <f t="shared" si="47"/>
        <v>175.5</v>
      </c>
      <c r="AF343" s="217">
        <f t="shared" si="41"/>
        <v>9</v>
      </c>
      <c r="AG343" s="317">
        <v>2023</v>
      </c>
      <c r="AH343" s="317">
        <v>9</v>
      </c>
      <c r="AI343" s="318" t="e">
        <f t="array" aca="1" ref="AI343" ca="1">_xludf.IFS(AH343=1,"01",AH343=2,"02",AH343=3,"03",AH343=4,"04",AH343=5,"05",AH343=6,"06",AH343=7,"07",AH343=8,"08",AH343=9,"09",AH343=10,"10",AH343=11,"11",AH343=12,"12")</f>
        <v>#NAME?</v>
      </c>
      <c r="AJ343" s="415" t="e">
        <f t="shared" ca="1" si="37"/>
        <v>#NAME?</v>
      </c>
      <c r="AK343" s="148" t="str">
        <f t="shared" si="44"/>
        <v>YYYY-09</v>
      </c>
    </row>
    <row r="344" spans="1:37" ht="12.75">
      <c r="D344" s="12" t="s">
        <v>9</v>
      </c>
      <c r="F344" s="12" t="s">
        <v>3993</v>
      </c>
      <c r="H344" s="12" t="s">
        <v>3445</v>
      </c>
      <c r="I344" s="12">
        <v>89003484</v>
      </c>
      <c r="J344" s="12" t="s">
        <v>3990</v>
      </c>
      <c r="L344" s="149">
        <v>45190</v>
      </c>
      <c r="N344" s="405" t="str">
        <f>VLOOKUP(I344,Inventory!C:J,3,FALSE)</f>
        <v>https://fjong.com/admin/pages/edit-outfit/outfit.d77d5f4c2f874724a72a51f676a96fee</v>
      </c>
      <c r="O344" s="224" t="str">
        <f>VLOOKUP(I344,Inventory!C:J,5,FALSE)</f>
        <v>Holzweiler</v>
      </c>
      <c r="P344" s="407" t="str">
        <f>VLOOKUP(I344,Inventory!C:J,4,FALSE)</f>
        <v>Yellow Bo Shirt</v>
      </c>
      <c r="S344" s="9"/>
      <c r="V344" s="407" t="str">
        <f>VLOOKUP(I344,Inventory!C:R,6,FALSE)</f>
        <v>HOLZWEILER</v>
      </c>
      <c r="W344" s="408" t="str">
        <f>VLOOKUP(I344,Inventory!C:R,13,FALSE)</f>
        <v>2000</v>
      </c>
      <c r="X344" s="288">
        <f>VLOOKUP(I344,Inventory!C:R,14,FALSE)</f>
        <v>600</v>
      </c>
      <c r="Y344" s="152">
        <v>0.1</v>
      </c>
      <c r="AB344" s="384">
        <f t="shared" si="46"/>
        <v>540</v>
      </c>
      <c r="AC344" s="225">
        <f>VLOOKUP(V344,'Partner info'!A$2:K$502,6,FALSE)</f>
        <v>0.8</v>
      </c>
      <c r="AD344" s="224">
        <f t="shared" si="43"/>
        <v>432</v>
      </c>
      <c r="AE344" s="384">
        <f t="shared" si="47"/>
        <v>108</v>
      </c>
      <c r="AF344" s="224">
        <f t="shared" si="41"/>
        <v>9</v>
      </c>
      <c r="AG344" s="385">
        <v>2023</v>
      </c>
      <c r="AH344" s="385">
        <v>9</v>
      </c>
      <c r="AI344" s="386" t="e">
        <f t="array" aca="1" ref="AI344" ca="1">_xludf.IFS(AH344=1,"01",AH344=2,"02",AH344=3,"03",AH344=4,"04",AH344=5,"05",AH344=6,"06",AH344=7,"07",AH344=8,"08",AH344=9,"09",AH344=10,"10",AH344=11,"11",AH344=12,"12")</f>
        <v>#NAME?</v>
      </c>
      <c r="AJ344" s="387" t="e">
        <f t="shared" ca="1" si="37"/>
        <v>#NAME?</v>
      </c>
      <c r="AK344" s="148" t="str">
        <f t="shared" si="44"/>
        <v>YYYY-09</v>
      </c>
    </row>
    <row r="345" spans="1:37" ht="12.75">
      <c r="D345" s="12" t="s">
        <v>9</v>
      </c>
      <c r="F345" s="12" t="s">
        <v>3993</v>
      </c>
      <c r="H345" s="12" t="s">
        <v>3445</v>
      </c>
      <c r="I345" s="12">
        <v>89013369</v>
      </c>
      <c r="J345" s="12" t="s">
        <v>3990</v>
      </c>
      <c r="L345" s="149">
        <v>45190</v>
      </c>
      <c r="N345" s="405" t="str">
        <f>VLOOKUP(I345,Inventory!C:J,3,FALSE)</f>
        <v>https://fjong.com/admin/pages/edit-outfit/outfit.e70e787c79f447918b10c5c2b5aea71e</v>
      </c>
      <c r="O345" s="224" t="str">
        <f>VLOOKUP(I345,Inventory!C:J,5,FALSE)</f>
        <v>FWSS</v>
      </c>
      <c r="P345" s="224" t="str">
        <f>VLOOKUP(I345,Inventory!C:J,4,FALSE)</f>
        <v>Simone Kumquat Top</v>
      </c>
      <c r="S345" s="9"/>
      <c r="V345" s="224" t="str">
        <f>VLOOKUP(I345,Inventory!C:R,6,FALSE)</f>
        <v>FWSS</v>
      </c>
      <c r="W345" s="419">
        <f>VLOOKUP(I345,Inventory!C:R,13,FALSE)</f>
        <v>2000</v>
      </c>
      <c r="X345" s="224">
        <f>VLOOKUP(I345,Inventory!C:R,14,FALSE)</f>
        <v>650</v>
      </c>
      <c r="Y345" s="152">
        <v>0.1</v>
      </c>
      <c r="AB345" s="384">
        <f t="shared" si="46"/>
        <v>585</v>
      </c>
      <c r="AC345" s="225">
        <f>VLOOKUP(V345,'Partner info'!A$2:K$502,6,FALSE)</f>
        <v>0.5</v>
      </c>
      <c r="AD345" s="224">
        <f t="shared" si="43"/>
        <v>292.5</v>
      </c>
      <c r="AE345" s="384">
        <f t="shared" si="47"/>
        <v>292.5</v>
      </c>
      <c r="AF345" s="224">
        <f t="shared" si="41"/>
        <v>9</v>
      </c>
      <c r="AG345" s="409">
        <v>2023</v>
      </c>
      <c r="AH345" s="409">
        <v>9</v>
      </c>
      <c r="AI345" s="410" t="e">
        <f t="array" aca="1" ref="AI345" ca="1">_xludf.IFS(AH345=1,"01",AH345=2,"02",AH345=3,"03",AH345=4,"04",AH345=5,"05",AH345=6,"06",AH345=7,"07",AH345=8,"08",AH345=9,"09",AH345=10,"10",AH345=11,"11",AH345=12,"12")</f>
        <v>#NAME?</v>
      </c>
      <c r="AJ345" s="411" t="e">
        <f t="shared" ca="1" si="37"/>
        <v>#NAME?</v>
      </c>
      <c r="AK345" s="148" t="str">
        <f t="shared" si="44"/>
        <v>YYYY-09</v>
      </c>
    </row>
    <row r="346" spans="1:37" ht="12.75">
      <c r="A346" s="173"/>
      <c r="B346" s="173"/>
      <c r="C346" s="173"/>
      <c r="D346" s="173" t="s">
        <v>9</v>
      </c>
      <c r="E346" s="173"/>
      <c r="F346" s="173" t="s">
        <v>3994</v>
      </c>
      <c r="G346" s="173"/>
      <c r="H346" s="173" t="s">
        <v>3445</v>
      </c>
      <c r="I346" s="173">
        <v>88200758</v>
      </c>
      <c r="J346" s="173" t="s">
        <v>3990</v>
      </c>
      <c r="K346" s="173"/>
      <c r="L346" s="176">
        <v>45190</v>
      </c>
      <c r="M346" s="173"/>
      <c r="N346" s="420" t="str">
        <f>VLOOKUP(I346,Inventory!C:J,3,FALSE)</f>
        <v>https://fjong.com/admin/pages/edit-outfit/outfit.d4762c5a678d4cc49fe189824797ca46</v>
      </c>
      <c r="O346" s="240" t="str">
        <f>VLOOKUP(I346,Inventory!C:J,5,FALSE)</f>
        <v>FWSS</v>
      </c>
      <c r="P346" s="421" t="str">
        <f>VLOOKUP(I346,Inventory!C:J,4,FALSE)</f>
        <v>Smoke Gray Nude Alvhild Trousers</v>
      </c>
      <c r="Q346" s="173"/>
      <c r="R346" s="173"/>
      <c r="S346" s="175"/>
      <c r="T346" s="173"/>
      <c r="U346" s="173"/>
      <c r="V346" s="421" t="str">
        <f>VLOOKUP(I346,Inventory!C:R,6,FALSE)</f>
        <v>FWSS</v>
      </c>
      <c r="W346" s="422" t="str">
        <f>VLOOKUP(I346,Inventory!C:R,13,FALSE)</f>
        <v>3000</v>
      </c>
      <c r="X346" s="423">
        <f>VLOOKUP(I346,Inventory!C:R,14,FALSE)</f>
        <v>900</v>
      </c>
      <c r="Y346" s="272">
        <v>0.2</v>
      </c>
      <c r="Z346" s="173"/>
      <c r="AA346" s="173"/>
      <c r="AB346" s="424">
        <f t="shared" si="46"/>
        <v>720</v>
      </c>
      <c r="AC346" s="242">
        <f>VLOOKUP(V346,'Partner info'!A$2:K$502,6,FALSE)</f>
        <v>0.5</v>
      </c>
      <c r="AD346" s="240">
        <f t="shared" si="43"/>
        <v>360</v>
      </c>
      <c r="AE346" s="424">
        <f t="shared" si="47"/>
        <v>360</v>
      </c>
      <c r="AF346" s="240">
        <f t="shared" si="41"/>
        <v>9</v>
      </c>
      <c r="AG346" s="338">
        <v>2023</v>
      </c>
      <c r="AH346" s="338">
        <v>9</v>
      </c>
      <c r="AI346" s="339" t="e">
        <f t="array" aca="1" ref="AI346" ca="1">_xludf.IFS(AH346=1,"01",AH346=2,"02",AH346=3,"03",AH346=4,"04",AH346=5,"05",AH346=6,"06",AH346=7,"07",AH346=8,"08",AH346=9,"09",AH346=10,"10",AH346=11,"11",AH346=12,"12")</f>
        <v>#NAME?</v>
      </c>
      <c r="AJ346" s="383" t="e">
        <f t="shared" ca="1" si="37"/>
        <v>#NAME?</v>
      </c>
      <c r="AK346" s="148" t="str">
        <f t="shared" si="44"/>
        <v>YYYY-09</v>
      </c>
    </row>
    <row r="347" spans="1:37" ht="12.75">
      <c r="D347" s="12" t="s">
        <v>9</v>
      </c>
      <c r="F347" s="12" t="s">
        <v>3995</v>
      </c>
      <c r="H347" s="12" t="s">
        <v>3445</v>
      </c>
      <c r="I347" s="12" t="s">
        <v>3996</v>
      </c>
      <c r="J347" s="12" t="s">
        <v>3990</v>
      </c>
      <c r="L347" s="149">
        <v>45190</v>
      </c>
      <c r="N347" s="224" t="str">
        <f>VLOOKUP(I347,Inventory!C:J,3,FALSE)</f>
        <v>-</v>
      </c>
      <c r="O347" s="224" t="str">
        <f>VLOOKUP(I347,Inventory!C:J,5,FALSE)</f>
        <v>Kupong knit.wear</v>
      </c>
      <c r="P347" s="224" t="str">
        <f>VLOOKUP(I347,Inventory!C:J,4,FALSE)</f>
        <v>S Arja Sweater - Oatmeal / Red</v>
      </c>
      <c r="S347" s="9"/>
      <c r="V347" s="224" t="str">
        <f>VLOOKUP(I347,Inventory!C:R,6,FALSE)</f>
        <v>Kupong knit.wear</v>
      </c>
      <c r="W347" s="224">
        <f>VLOOKUP(I347,Inventory!C:R,13,FALSE)</f>
        <v>2800</v>
      </c>
      <c r="X347" s="288">
        <f>VLOOKUP(I347,Inventory!C:R,14,FALSE)</f>
        <v>560</v>
      </c>
      <c r="Y347" s="152">
        <v>0.2</v>
      </c>
      <c r="AB347" s="384">
        <f t="shared" si="46"/>
        <v>448</v>
      </c>
      <c r="AC347" s="225">
        <f>VLOOKUP(V347,'Partner info'!A$2:K$502,6,FALSE)</f>
        <v>0.8</v>
      </c>
      <c r="AD347" s="224">
        <f t="shared" si="43"/>
        <v>358.40000000000003</v>
      </c>
      <c r="AE347" s="384">
        <f t="shared" si="47"/>
        <v>89.599999999999966</v>
      </c>
      <c r="AF347" s="224">
        <f t="shared" si="41"/>
        <v>9</v>
      </c>
      <c r="AG347" s="409">
        <v>2023</v>
      </c>
      <c r="AH347" s="409">
        <v>9</v>
      </c>
      <c r="AI347" s="410" t="e">
        <f t="array" aca="1" ref="AI347" ca="1">_xludf.IFS(AH347=1,"01",AH347=2,"02",AH347=3,"03",AH347=4,"04",AH347=5,"05",AH347=6,"06",AH347=7,"07",AH347=8,"08",AH347=9,"09",AH347=10,"10",AH347=11,"11",AH347=12,"12")</f>
        <v>#NAME?</v>
      </c>
      <c r="AJ347" s="411" t="e">
        <f t="shared" ca="1" si="37"/>
        <v>#NAME?</v>
      </c>
      <c r="AK347" s="148" t="str">
        <f t="shared" si="44"/>
        <v>YYYY-09</v>
      </c>
    </row>
    <row r="348" spans="1:37" ht="12.75">
      <c r="A348" s="156"/>
      <c r="B348" s="156"/>
      <c r="C348" s="156"/>
      <c r="D348" s="156" t="s">
        <v>9</v>
      </c>
      <c r="E348" s="156"/>
      <c r="F348" s="156" t="s">
        <v>3979</v>
      </c>
      <c r="G348" s="156"/>
      <c r="H348" s="156" t="s">
        <v>3445</v>
      </c>
      <c r="I348" s="156">
        <v>89012040</v>
      </c>
      <c r="J348" s="156" t="s">
        <v>3990</v>
      </c>
      <c r="K348" s="156"/>
      <c r="L348" s="159">
        <v>45190</v>
      </c>
      <c r="M348" s="156"/>
      <c r="N348" s="227" t="str">
        <f>VLOOKUP(I348,Inventory!C:J,3,FALSE)</f>
        <v>https://fjong.com/admin/pages/edit-outfit/outfit.99de2e580b6743889d8ca3975a3838b0</v>
      </c>
      <c r="O348" s="217" t="str">
        <f>VLOOKUP(I348,Inventory!C:J,5,FALSE)</f>
        <v>ROTATE Birger Christensen</v>
      </c>
      <c r="P348" s="412" t="str">
        <f>VLOOKUP(I348,Inventory!C:J,4,FALSE)</f>
        <v>May Top Red</v>
      </c>
      <c r="Q348" s="156"/>
      <c r="R348" s="156"/>
      <c r="S348" s="158"/>
      <c r="T348" s="156"/>
      <c r="U348" s="156"/>
      <c r="V348" s="412" t="str">
        <f>VLOOKUP(I348,Inventory!C:R,6,FALSE)</f>
        <v>DSN</v>
      </c>
      <c r="W348" s="425">
        <f>VLOOKUP(I348,Inventory!C:R,13,FALSE)</f>
        <v>2600</v>
      </c>
      <c r="X348" s="414">
        <f>VLOOKUP(I348,Inventory!C:R,14,FALSE)</f>
        <v>700</v>
      </c>
      <c r="Y348" s="156"/>
      <c r="Z348" s="156"/>
      <c r="AA348" s="156"/>
      <c r="AB348" s="403">
        <f t="shared" si="46"/>
        <v>700</v>
      </c>
      <c r="AC348" s="218">
        <f>VLOOKUP(V348,'Partner info'!A$2:K$502,6,FALSE)</f>
        <v>0.5</v>
      </c>
      <c r="AD348" s="217">
        <f t="shared" si="43"/>
        <v>350</v>
      </c>
      <c r="AE348" s="403">
        <f t="shared" si="47"/>
        <v>350</v>
      </c>
      <c r="AF348" s="217">
        <f t="shared" si="41"/>
        <v>9</v>
      </c>
      <c r="AG348" s="331">
        <v>2023</v>
      </c>
      <c r="AH348" s="331">
        <v>9</v>
      </c>
      <c r="AI348" s="332" t="e">
        <f t="array" aca="1" ref="AI348" ca="1">_xludf.IFS(AH348=1,"01",AH348=2,"02",AH348=3,"03",AH348=4,"04",AH348=5,"05",AH348=6,"06",AH348=7,"07",AH348=8,"08",AH348=9,"09",AH348=10,"10",AH348=11,"11",AH348=12,"12")</f>
        <v>#NAME?</v>
      </c>
      <c r="AJ348" s="418" t="e">
        <f t="shared" ca="1" si="37"/>
        <v>#NAME?</v>
      </c>
      <c r="AK348" s="148" t="str">
        <f t="shared" si="44"/>
        <v>YYYY-09</v>
      </c>
    </row>
    <row r="349" spans="1:37" ht="12.75">
      <c r="A349" s="173"/>
      <c r="B349" s="173"/>
      <c r="C349" s="173"/>
      <c r="D349" s="173" t="s">
        <v>9</v>
      </c>
      <c r="E349" s="173"/>
      <c r="F349" s="173" t="s">
        <v>3997</v>
      </c>
      <c r="G349" s="173"/>
      <c r="H349" s="173" t="s">
        <v>3445</v>
      </c>
      <c r="I349" s="173">
        <v>89001283</v>
      </c>
      <c r="J349" s="173" t="s">
        <v>3990</v>
      </c>
      <c r="K349" s="173"/>
      <c r="L349" s="176">
        <v>45190</v>
      </c>
      <c r="M349" s="173"/>
      <c r="N349" s="420" t="str">
        <f>VLOOKUP(I349,Inventory!C:J,3,FALSE)</f>
        <v>https://fjong.com/admin/pages/edit-outfit/outfit.cc19c3b8ec69492e9a72399bc06c92d8</v>
      </c>
      <c r="O349" s="240" t="str">
        <f>VLOOKUP(I349,Inventory!C:J,5,FALSE)</f>
        <v>Høst &amp; Vår</v>
      </c>
      <c r="P349" s="421" t="str">
        <f>VLOOKUP(I349,Inventory!C:J,4,FALSE)</f>
        <v>White I Love To Love Dress</v>
      </c>
      <c r="Q349" s="173"/>
      <c r="R349" s="173"/>
      <c r="S349" s="175"/>
      <c r="T349" s="173"/>
      <c r="U349" s="173"/>
      <c r="V349" s="421" t="str">
        <f>VLOOKUP(I349,Inventory!C:R,6,FALSE)</f>
        <v>Høst &amp; Vår</v>
      </c>
      <c r="W349" s="426" t="str">
        <f>VLOOKUP(I349,Inventory!C:R,13,FALSE)</f>
        <v>6000</v>
      </c>
      <c r="X349" s="423">
        <f>VLOOKUP(I349,Inventory!C:R,14,FALSE)</f>
        <v>1800</v>
      </c>
      <c r="Y349" s="173"/>
      <c r="Z349" s="173"/>
      <c r="AA349" s="173"/>
      <c r="AB349" s="424">
        <f t="shared" si="46"/>
        <v>1800</v>
      </c>
      <c r="AC349" s="242">
        <f>VLOOKUP(V349,'Partner info'!A$2:K$502,6,FALSE)</f>
        <v>0.5</v>
      </c>
      <c r="AD349" s="240">
        <f t="shared" si="43"/>
        <v>900</v>
      </c>
      <c r="AE349" s="424">
        <f t="shared" si="47"/>
        <v>900</v>
      </c>
      <c r="AF349" s="240">
        <f t="shared" si="41"/>
        <v>9</v>
      </c>
      <c r="AG349" s="427">
        <v>2023</v>
      </c>
      <c r="AH349" s="427">
        <v>9</v>
      </c>
      <c r="AI349" s="286" t="e">
        <f t="array" aca="1" ref="AI349" ca="1">_xludf.IFS(AH349=1,"01",AH349=2,"02",AH349=3,"03",AH349=4,"04",AH349=5,"05",AH349=6,"06",AH349=7,"07",AH349=8,"08",AH349=9,"09",AH349=10,"10",AH349=11,"11",AH349=12,"12")</f>
        <v>#NAME?</v>
      </c>
      <c r="AJ349" s="287" t="e">
        <f t="shared" ca="1" si="37"/>
        <v>#NAME?</v>
      </c>
      <c r="AK349" s="148" t="str">
        <f t="shared" si="44"/>
        <v>YYYY-09</v>
      </c>
    </row>
    <row r="350" spans="1:37" ht="12.75">
      <c r="D350" s="12" t="s">
        <v>9</v>
      </c>
      <c r="F350" s="12" t="s">
        <v>3998</v>
      </c>
      <c r="H350" s="12" t="s">
        <v>3445</v>
      </c>
      <c r="I350" s="12">
        <v>89010508</v>
      </c>
      <c r="J350" s="12" t="s">
        <v>3990</v>
      </c>
      <c r="L350" s="149">
        <v>45190</v>
      </c>
      <c r="N350" s="405" t="str">
        <f>VLOOKUP(I350,Inventory!C:J,3,FALSE)</f>
        <v>https://fjong.com/admin/pages/edit-outfit/outfit.1e2f1364650a490d9805a1dbe1519e8c</v>
      </c>
      <c r="O350" s="224" t="str">
        <f>VLOOKUP(I350,Inventory!C:J,5,FALSE)</f>
        <v>Burberry</v>
      </c>
      <c r="P350" s="407" t="str">
        <f>VLOOKUP(I350,Inventory!C:J,4,FALSE)</f>
        <v>Vintage Burberry Trench Coat</v>
      </c>
      <c r="S350" s="9"/>
      <c r="V350" s="407" t="str">
        <f>VLOOKUP(I350,Inventory!C:R,6,FALSE)</f>
        <v>FJONG</v>
      </c>
      <c r="W350" s="428">
        <f>VLOOKUP(I350,Inventory!C:R,13,FALSE)</f>
        <v>2600</v>
      </c>
      <c r="X350" s="288">
        <f>VLOOKUP(I350,Inventory!C:R,14,FALSE)</f>
        <v>650</v>
      </c>
      <c r="AB350" s="384">
        <f t="shared" si="46"/>
        <v>650</v>
      </c>
      <c r="AC350" s="225">
        <f>VLOOKUP(V350,'Partner info'!A$2:K$502,6,FALSE)</f>
        <v>0</v>
      </c>
      <c r="AD350" s="224">
        <f t="shared" si="43"/>
        <v>0</v>
      </c>
      <c r="AE350" s="384">
        <f t="shared" si="47"/>
        <v>650</v>
      </c>
      <c r="AF350" s="224">
        <f t="shared" si="41"/>
        <v>9</v>
      </c>
      <c r="AG350" s="409">
        <v>2023</v>
      </c>
      <c r="AH350" s="409">
        <v>9</v>
      </c>
      <c r="AI350" s="410" t="e">
        <f t="array" aca="1" ref="AI350" ca="1">_xludf.IFS(AH350=1,"01",AH350=2,"02",AH350=3,"03",AH350=4,"04",AH350=5,"05",AH350=6,"06",AH350=7,"07",AH350=8,"08",AH350=9,"09",AH350=10,"10",AH350=11,"11",AH350=12,"12")</f>
        <v>#NAME?</v>
      </c>
      <c r="AJ350" s="411" t="e">
        <f t="shared" ca="1" si="37"/>
        <v>#NAME?</v>
      </c>
      <c r="AK350" s="148" t="str">
        <f t="shared" si="44"/>
        <v>YYYY-09</v>
      </c>
    </row>
    <row r="351" spans="1:37" ht="12.75">
      <c r="A351" s="156"/>
      <c r="B351" s="156"/>
      <c r="C351" s="156"/>
      <c r="D351" s="156" t="s">
        <v>9</v>
      </c>
      <c r="E351" s="156"/>
      <c r="F351" s="156" t="s">
        <v>3999</v>
      </c>
      <c r="G351" s="156"/>
      <c r="H351" s="156" t="s">
        <v>3445</v>
      </c>
      <c r="I351" s="156">
        <v>89005177</v>
      </c>
      <c r="J351" s="156" t="s">
        <v>3990</v>
      </c>
      <c r="K351" s="156"/>
      <c r="L351" s="159">
        <v>45190</v>
      </c>
      <c r="M351" s="156"/>
      <c r="N351" s="227" t="str">
        <f>VLOOKUP(I351,Inventory!C:J,3,FALSE)</f>
        <v>https://fjong.com/admin/pages/edit-outfit/outfit.0ac56d1cc0a643c48ce188e68f8a6fee</v>
      </c>
      <c r="O351" s="217" t="str">
        <f>VLOOKUP(I351,Inventory!C:J,5,FALSE)</f>
        <v>ILAG</v>
      </c>
      <c r="P351" s="412" t="str">
        <f>VLOOKUP(I351,Inventory!C:J,4,FALSE)</f>
        <v>Løvmeis Oversized Tee</v>
      </c>
      <c r="Q351" s="156"/>
      <c r="R351" s="156"/>
      <c r="S351" s="158"/>
      <c r="T351" s="156"/>
      <c r="U351" s="156"/>
      <c r="V351" s="412" t="str">
        <f>VLOOKUP(I351,Inventory!C:R,6,FALSE)</f>
        <v>Qomo</v>
      </c>
      <c r="W351" s="425">
        <f>VLOOKUP(I351,Inventory!C:R,13,FALSE)</f>
        <v>2900</v>
      </c>
      <c r="X351" s="414">
        <f>VLOOKUP(I351,Inventory!C:R,14,FALSE)</f>
        <v>580</v>
      </c>
      <c r="Y351" s="156"/>
      <c r="Z351" s="156"/>
      <c r="AA351" s="156"/>
      <c r="AB351" s="403">
        <f t="shared" si="46"/>
        <v>580</v>
      </c>
      <c r="AC351" s="218">
        <f>VLOOKUP(V351,'Partner info'!A$2:K$502,6,FALSE)</f>
        <v>0.5</v>
      </c>
      <c r="AD351" s="217">
        <f t="shared" si="43"/>
        <v>290</v>
      </c>
      <c r="AE351" s="403">
        <f t="shared" si="47"/>
        <v>290</v>
      </c>
      <c r="AF351" s="217">
        <f t="shared" si="41"/>
        <v>9</v>
      </c>
      <c r="AG351" s="331">
        <v>2023</v>
      </c>
      <c r="AH351" s="331">
        <v>9</v>
      </c>
      <c r="AI351" s="332" t="e">
        <f t="array" aca="1" ref="AI351" ca="1">_xludf.IFS(AH351=1,"01",AH351=2,"02",AH351=3,"03",AH351=4,"04",AH351=5,"05",AH351=6,"06",AH351=7,"07",AH351=8,"08",AH351=9,"09",AH351=10,"10",AH351=11,"11",AH351=12,"12")</f>
        <v>#NAME?</v>
      </c>
      <c r="AJ351" s="418" t="e">
        <f t="shared" ca="1" si="37"/>
        <v>#NAME?</v>
      </c>
      <c r="AK351" s="148" t="str">
        <f t="shared" si="44"/>
        <v>YYYY-09</v>
      </c>
    </row>
    <row r="352" spans="1:37" ht="12.75">
      <c r="A352" s="156"/>
      <c r="B352" s="156"/>
      <c r="C352" s="156"/>
      <c r="D352" s="156" t="s">
        <v>9</v>
      </c>
      <c r="E352" s="156"/>
      <c r="F352" s="156" t="s">
        <v>4000</v>
      </c>
      <c r="G352" s="156"/>
      <c r="H352" s="156" t="s">
        <v>3445</v>
      </c>
      <c r="I352" s="156">
        <v>89001949</v>
      </c>
      <c r="J352" s="156" t="s">
        <v>3990</v>
      </c>
      <c r="K352" s="156"/>
      <c r="L352" s="159">
        <v>45190</v>
      </c>
      <c r="M352" s="156"/>
      <c r="N352" s="227" t="str">
        <f>VLOOKUP(I352,Inventory!C:J,3,FALSE)</f>
        <v>https://fjong.com/admin/pages/edit-outfit/outfit.28256fea7e9a477ebc136d3aa40861d9</v>
      </c>
      <c r="O352" s="217" t="str">
        <f>VLOOKUP(I352,Inventory!C:J,5,FALSE)</f>
        <v>Ella&amp;il</v>
      </c>
      <c r="P352" s="412" t="str">
        <f>VLOOKUP(I352,Inventory!C:J,4,FALSE)</f>
        <v>White Judi Shirt</v>
      </c>
      <c r="Q352" s="156"/>
      <c r="R352" s="156"/>
      <c r="S352" s="158"/>
      <c r="T352" s="156"/>
      <c r="U352" s="156"/>
      <c r="V352" s="412" t="str">
        <f>VLOOKUP(I352,Inventory!C:R,6,FALSE)</f>
        <v>ella&amp;il</v>
      </c>
      <c r="W352" s="413">
        <f>VLOOKUP(I352,Inventory!C:R,13,FALSE)</f>
        <v>1500</v>
      </c>
      <c r="X352" s="414">
        <f>VLOOKUP(I352,Inventory!C:R,14,FALSE)</f>
        <v>450</v>
      </c>
      <c r="Y352" s="156"/>
      <c r="Z352" s="156"/>
      <c r="AA352" s="156"/>
      <c r="AB352" s="403">
        <f t="shared" si="46"/>
        <v>450</v>
      </c>
      <c r="AC352" s="218">
        <f>VLOOKUP(V352,'Partner info'!A$2:K$502,6,FALSE)</f>
        <v>0.8</v>
      </c>
      <c r="AD352" s="217">
        <f t="shared" si="43"/>
        <v>360</v>
      </c>
      <c r="AE352" s="403">
        <f t="shared" si="47"/>
        <v>90</v>
      </c>
      <c r="AF352" s="217">
        <f t="shared" si="41"/>
        <v>9</v>
      </c>
      <c r="AG352" s="317">
        <v>2023</v>
      </c>
      <c r="AH352" s="317">
        <v>9</v>
      </c>
      <c r="AI352" s="318" t="e">
        <f t="array" aca="1" ref="AI352" ca="1">_xludf.IFS(AH352=1,"01",AH352=2,"02",AH352=3,"03",AH352=4,"04",AH352=5,"05",AH352=6,"06",AH352=7,"07",AH352=8,"08",AH352=9,"09",AH352=10,"10",AH352=11,"11",AH352=12,"12")</f>
        <v>#NAME?</v>
      </c>
      <c r="AJ352" s="415" t="e">
        <f t="shared" ca="1" si="37"/>
        <v>#NAME?</v>
      </c>
      <c r="AK352" s="148" t="str">
        <f t="shared" si="44"/>
        <v>YYYY-09</v>
      </c>
    </row>
    <row r="353" spans="1:37" ht="12.75">
      <c r="A353" s="137"/>
      <c r="B353" s="137"/>
      <c r="C353" s="137"/>
      <c r="D353" s="137" t="s">
        <v>9</v>
      </c>
      <c r="E353" s="137"/>
      <c r="F353" s="137" t="s">
        <v>4000</v>
      </c>
      <c r="G353" s="137"/>
      <c r="H353" s="137" t="s">
        <v>3445</v>
      </c>
      <c r="I353" s="137">
        <v>89006025</v>
      </c>
      <c r="J353" s="137" t="s">
        <v>3990</v>
      </c>
      <c r="K353" s="137"/>
      <c r="L353" s="140">
        <v>45190</v>
      </c>
      <c r="M353" s="137"/>
      <c r="N353" s="402" t="str">
        <f>VLOOKUP(I353,Inventory!C:J,3,FALSE)</f>
        <v>https://fjong.com/admin/pages/edit-outfit/outfit.1f534d95ccf6415a8af3b5799dd959e7</v>
      </c>
      <c r="O353" s="223" t="str">
        <f>VLOOKUP(I353,Inventory!C:J,5,FALSE)</f>
        <v>By Malene Birger</v>
      </c>
      <c r="P353" s="223" t="str">
        <f>VLOOKUP(I353,Inventory!C:J,4,FALSE)</f>
        <v>Belianna Coat</v>
      </c>
      <c r="Q353" s="137"/>
      <c r="R353" s="137"/>
      <c r="S353" s="139"/>
      <c r="T353" s="137"/>
      <c r="U353" s="137"/>
      <c r="V353" s="223" t="str">
        <f>VLOOKUP(I353,Inventory!C:R,6,FALSE)</f>
        <v>FJONG</v>
      </c>
      <c r="W353" s="429">
        <f>VLOOKUP(I353,Inventory!C:R,13,FALSE)</f>
        <v>1900</v>
      </c>
      <c r="X353" s="223">
        <f>VLOOKUP(I353,Inventory!C:R,14,FALSE)</f>
        <v>550</v>
      </c>
      <c r="Y353" s="137"/>
      <c r="Z353" s="137"/>
      <c r="AA353" s="137"/>
      <c r="AB353" s="388">
        <f t="shared" si="46"/>
        <v>550</v>
      </c>
      <c r="AC353" s="230">
        <f>VLOOKUP(V353,'Partner info'!A$2:K$502,6,FALSE)</f>
        <v>0</v>
      </c>
      <c r="AD353" s="223">
        <f t="shared" si="43"/>
        <v>0</v>
      </c>
      <c r="AE353" s="388">
        <f t="shared" si="47"/>
        <v>550</v>
      </c>
      <c r="AF353" s="223">
        <f t="shared" si="41"/>
        <v>9</v>
      </c>
      <c r="AG353" s="323">
        <v>2023</v>
      </c>
      <c r="AH353" s="323">
        <v>9</v>
      </c>
      <c r="AI353" s="324" t="e">
        <f t="array" aca="1" ref="AI353" ca="1">_xludf.IFS(AH353=1,"01",AH353=2,"02",AH353=3,"03",AH353=4,"04",AH353=5,"05",AH353=6,"06",AH353=7,"07",AH353=8,"08",AH353=9,"09",AH353=10,"10",AH353=11,"11",AH353=12,"12")</f>
        <v>#NAME?</v>
      </c>
      <c r="AJ353" s="389" t="e">
        <f t="shared" ca="1" si="37"/>
        <v>#NAME?</v>
      </c>
      <c r="AK353" s="148" t="str">
        <f t="shared" si="44"/>
        <v>YYYY-09</v>
      </c>
    </row>
    <row r="354" spans="1:37" ht="12.75">
      <c r="D354" s="12" t="s">
        <v>9</v>
      </c>
      <c r="F354" s="12" t="s">
        <v>4001</v>
      </c>
      <c r="H354" s="12" t="s">
        <v>3445</v>
      </c>
      <c r="I354" s="12">
        <v>89001847</v>
      </c>
      <c r="J354" s="12" t="s">
        <v>3990</v>
      </c>
      <c r="L354" s="149">
        <v>45190</v>
      </c>
      <c r="N354" s="405" t="str">
        <f>VLOOKUP(I354,Inventory!C:J,3,FALSE)</f>
        <v>https://fjong.com/admin/pages/edit-outfit/outfit.07b324742c994278b781ffb86845e72a</v>
      </c>
      <c r="O354" s="224" t="str">
        <f>VLOOKUP(I354,Inventory!C:J,5,FALSE)</f>
        <v>Second Female</v>
      </c>
      <c r="P354" s="224" t="str">
        <f>VLOOKUP(I354,Inventory!C:J,4,FALSE)</f>
        <v>XS Carlico Trousers</v>
      </c>
      <c r="S354" s="9"/>
      <c r="V354" s="224" t="str">
        <f>VLOOKUP(I354,Inventory!C:R,6,FALSE)</f>
        <v>Villoid</v>
      </c>
      <c r="W354" s="224">
        <f>VLOOKUP(I354,Inventory!C:R,13,FALSE)</f>
        <v>2500</v>
      </c>
      <c r="X354" s="224">
        <f>VLOOKUP(I354,Inventory!C:R,14,FALSE)</f>
        <v>0</v>
      </c>
      <c r="AB354" s="384">
        <f t="shared" si="46"/>
        <v>0</v>
      </c>
      <c r="AC354" s="225">
        <f>VLOOKUP(V354,'Partner info'!A$2:K$502,6,FALSE)</f>
        <v>0.8</v>
      </c>
      <c r="AD354" s="224">
        <f t="shared" si="43"/>
        <v>0</v>
      </c>
      <c r="AE354" s="384">
        <f t="shared" si="47"/>
        <v>0</v>
      </c>
      <c r="AF354" s="224">
        <f t="shared" si="41"/>
        <v>9</v>
      </c>
      <c r="AG354" s="385">
        <v>2023</v>
      </c>
      <c r="AH354" s="385">
        <v>9</v>
      </c>
      <c r="AI354" s="386" t="e">
        <f t="array" aca="1" ref="AI354" ca="1">_xludf.IFS(AH354=1,"01",AH354=2,"02",AH354=3,"03",AH354=4,"04",AH354=5,"05",AH354=6,"06",AH354=7,"07",AH354=8,"08",AH354=9,"09",AH354=10,"10",AH354=11,"11",AH354=12,"12")</f>
        <v>#NAME?</v>
      </c>
      <c r="AJ354" s="387" t="e">
        <f t="shared" ca="1" si="37"/>
        <v>#NAME?</v>
      </c>
      <c r="AK354" s="148" t="str">
        <f t="shared" si="44"/>
        <v>YYYY-09</v>
      </c>
    </row>
    <row r="355" spans="1:37" ht="12.75">
      <c r="D355" s="12" t="s">
        <v>9</v>
      </c>
      <c r="F355" s="12" t="s">
        <v>4001</v>
      </c>
      <c r="H355" s="12" t="s">
        <v>3445</v>
      </c>
      <c r="I355" s="12">
        <v>89001989</v>
      </c>
      <c r="J355" s="12" t="s">
        <v>3990</v>
      </c>
      <c r="L355" s="149">
        <v>45190</v>
      </c>
      <c r="N355" s="405" t="str">
        <f>VLOOKUP(I355,Inventory!C:J,3,FALSE)</f>
        <v>https://fjong.com/admin/pages/edit-outfit/outfit.b600e7bd666943048df807f5cbc23413</v>
      </c>
      <c r="O355" s="224" t="str">
        <f>VLOOKUP(I355,Inventory!C:J,5,FALSE)</f>
        <v>Urban Pioneers</v>
      </c>
      <c r="P355" s="407" t="str">
        <f>VLOOKUP(I355,Inventory!C:J,4,FALSE)</f>
        <v>Coral Mohair Buttoned Sweater</v>
      </c>
      <c r="S355" s="9"/>
      <c r="V355" s="407" t="str">
        <f>VLOOKUP(I355,Inventory!C:R,6,FALSE)</f>
        <v>Urban Pioneers</v>
      </c>
      <c r="W355" s="428">
        <f>VLOOKUP(I355,Inventory!C:R,13,FALSE)</f>
        <v>1300</v>
      </c>
      <c r="X355" s="288">
        <f>VLOOKUP(I355,Inventory!C:R,14,FALSE)</f>
        <v>649</v>
      </c>
      <c r="AB355" s="384">
        <f t="shared" si="46"/>
        <v>649</v>
      </c>
      <c r="AC355" s="225">
        <f>VLOOKUP(V355,'Partner info'!A$2:K$502,6,FALSE)</f>
        <v>0.8</v>
      </c>
      <c r="AD355" s="224">
        <f t="shared" si="43"/>
        <v>519.20000000000005</v>
      </c>
      <c r="AE355" s="384">
        <f t="shared" si="47"/>
        <v>129.79999999999995</v>
      </c>
      <c r="AF355" s="224">
        <f t="shared" si="41"/>
        <v>9</v>
      </c>
      <c r="AG355" s="310">
        <v>2023</v>
      </c>
      <c r="AH355" s="310">
        <v>9</v>
      </c>
      <c r="AI355" s="146" t="e">
        <f t="array" aca="1" ref="AI355" ca="1">_xludf.IFS(AH355=1,"01",AH355=2,"02",AH355=3,"03",AH355=4,"04",AH355=5,"05",AH355=6,"06",AH355=7,"07",AH355=8,"08",AH355=9,"09",AH355=10,"10",AH355=11,"11",AH355=12,"12")</f>
        <v>#NAME?</v>
      </c>
      <c r="AJ355" s="147" t="e">
        <f t="shared" ca="1" si="37"/>
        <v>#NAME?</v>
      </c>
      <c r="AK355" s="148" t="str">
        <f t="shared" si="44"/>
        <v>YYYY-09</v>
      </c>
    </row>
    <row r="356" spans="1:37" ht="12.75">
      <c r="D356" s="12" t="s">
        <v>9</v>
      </c>
      <c r="F356" s="12" t="s">
        <v>4001</v>
      </c>
      <c r="H356" s="12" t="s">
        <v>3445</v>
      </c>
      <c r="I356" s="12">
        <v>88101147</v>
      </c>
      <c r="J356" s="12" t="s">
        <v>3990</v>
      </c>
      <c r="L356" s="149">
        <v>45190</v>
      </c>
      <c r="N356" s="405" t="str">
        <f>VLOOKUP(I356,Inventory!C:J,3,FALSE)</f>
        <v>https://fjong.com/admin/pages/edit-outfit/outfit.faf9ff3336864bd782bf4974d013a581</v>
      </c>
      <c r="O356" s="224" t="str">
        <f>VLOOKUP(I356,Inventory!C:J,5,FALSE)</f>
        <v>Creative Collective</v>
      </c>
      <c r="P356" s="224" t="str">
        <f>VLOOKUP(I356,Inventory!C:J,4,FALSE)</f>
        <v>S 2 Porcelain Rose Tara Sweater</v>
      </c>
      <c r="S356" s="9"/>
      <c r="V356" s="224" t="str">
        <f>VLOOKUP(I356,Inventory!C:R,6,FALSE)</f>
        <v>Høyer</v>
      </c>
      <c r="W356" s="224">
        <f>VLOOKUP(I356,Inventory!C:R,13,FALSE)</f>
        <v>1300</v>
      </c>
      <c r="X356" s="288">
        <f>VLOOKUP(I356,Inventory!C:R,14,FALSE)</f>
        <v>390</v>
      </c>
      <c r="AB356" s="384">
        <f t="shared" si="46"/>
        <v>390</v>
      </c>
      <c r="AC356" s="225">
        <f>VLOOKUP(V356,'Partner info'!A$2:K$502,6,FALSE)</f>
        <v>0.8</v>
      </c>
      <c r="AD356" s="224">
        <f t="shared" si="43"/>
        <v>312</v>
      </c>
      <c r="AE356" s="384">
        <f t="shared" si="47"/>
        <v>78</v>
      </c>
      <c r="AF356" s="224">
        <f t="shared" si="41"/>
        <v>9</v>
      </c>
      <c r="AG356" s="313">
        <v>2023</v>
      </c>
      <c r="AH356" s="313">
        <v>9</v>
      </c>
      <c r="AI356" s="275" t="e">
        <f t="array" aca="1" ref="AI356" ca="1">_xludf.IFS(AH356=1,"01",AH356=2,"02",AH356=3,"03",AH356=4,"04",AH356=5,"05",AH356=6,"06",AH356=7,"07",AH356=8,"08",AH356=9,"09",AH356=10,"10",AH356=11,"11",AH356=12,"12")</f>
        <v>#NAME?</v>
      </c>
      <c r="AJ356" s="276" t="e">
        <f t="shared" ca="1" si="37"/>
        <v>#NAME?</v>
      </c>
      <c r="AK356" s="148" t="str">
        <f t="shared" si="44"/>
        <v>YYYY-09</v>
      </c>
    </row>
    <row r="357" spans="1:37" ht="12.75">
      <c r="A357" s="156"/>
      <c r="B357" s="156"/>
      <c r="C357" s="156"/>
      <c r="D357" s="156" t="s">
        <v>9</v>
      </c>
      <c r="E357" s="156"/>
      <c r="F357" s="156" t="s">
        <v>4002</v>
      </c>
      <c r="G357" s="156"/>
      <c r="H357" s="156" t="s">
        <v>3445</v>
      </c>
      <c r="I357" s="156">
        <v>89010321</v>
      </c>
      <c r="J357" s="156" t="s">
        <v>3990</v>
      </c>
      <c r="K357" s="156"/>
      <c r="L357" s="159">
        <v>45190</v>
      </c>
      <c r="M357" s="156"/>
      <c r="N357" s="227" t="str">
        <f>VLOOKUP(I357,Inventory!C:J,3,FALSE)</f>
        <v>https://fjong.com/admin/pages/edit-outfit/outfit.b41ded69e1bc4182bb558994a9be55fa</v>
      </c>
      <c r="O357" s="217" t="str">
        <f>VLOOKUP(I357,Inventory!C:J,5,FALSE)</f>
        <v>Burberry</v>
      </c>
      <c r="P357" s="217" t="str">
        <f>VLOOKUP(I357,Inventory!C:J,4,FALSE)</f>
        <v>S Vintage Burberry Trench Coat</v>
      </c>
      <c r="Q357" s="156"/>
      <c r="R357" s="156"/>
      <c r="S357" s="158"/>
      <c r="T357" s="156"/>
      <c r="U357" s="156"/>
      <c r="V357" s="217" t="str">
        <f>VLOOKUP(I357,Inventory!C:R,6,FALSE)</f>
        <v>FJONG</v>
      </c>
      <c r="W357" s="417">
        <f>VLOOKUP(I357,Inventory!C:R,13,FALSE)</f>
        <v>1000</v>
      </c>
      <c r="X357" s="414">
        <f>VLOOKUP(I357,Inventory!C:R,14,FALSE)</f>
        <v>250</v>
      </c>
      <c r="Y357" s="156"/>
      <c r="Z357" s="156"/>
      <c r="AA357" s="156"/>
      <c r="AB357" s="403">
        <f t="shared" si="46"/>
        <v>250</v>
      </c>
      <c r="AC357" s="218">
        <f>VLOOKUP(V357,'Partner info'!A$2:K$502,6,FALSE)</f>
        <v>0</v>
      </c>
      <c r="AD357" s="217">
        <f t="shared" si="43"/>
        <v>0</v>
      </c>
      <c r="AE357" s="403">
        <f t="shared" si="47"/>
        <v>250</v>
      </c>
      <c r="AF357" s="217">
        <f t="shared" si="41"/>
        <v>9</v>
      </c>
      <c r="AG357" s="317">
        <v>2023</v>
      </c>
      <c r="AH357" s="317">
        <v>9</v>
      </c>
      <c r="AI357" s="318" t="e">
        <f t="array" aca="1" ref="AI357" ca="1">_xludf.IFS(AH357=1,"01",AH357=2,"02",AH357=3,"03",AH357=4,"04",AH357=5,"05",AH357=6,"06",AH357=7,"07",AH357=8,"08",AH357=9,"09",AH357=10,"10",AH357=11,"11",AH357=12,"12")</f>
        <v>#NAME?</v>
      </c>
      <c r="AJ357" s="415" t="e">
        <f t="shared" ca="1" si="37"/>
        <v>#NAME?</v>
      </c>
      <c r="AK357" s="148" t="str">
        <f t="shared" si="44"/>
        <v>YYYY-09</v>
      </c>
    </row>
    <row r="358" spans="1:37" ht="12.75">
      <c r="A358" s="137"/>
      <c r="B358" s="137"/>
      <c r="C358" s="137"/>
      <c r="D358" s="137" t="s">
        <v>9</v>
      </c>
      <c r="E358" s="137"/>
      <c r="F358" s="137" t="s">
        <v>4002</v>
      </c>
      <c r="G358" s="137"/>
      <c r="H358" s="137" t="s">
        <v>3445</v>
      </c>
      <c r="I358" s="137">
        <v>88200293</v>
      </c>
      <c r="J358" s="137" t="s">
        <v>3990</v>
      </c>
      <c r="K358" s="137"/>
      <c r="L358" s="140">
        <v>45190</v>
      </c>
      <c r="M358" s="137"/>
      <c r="N358" s="402" t="str">
        <f>VLOOKUP(I358,Inventory!C:J,3,FALSE)</f>
        <v>https://fjong.com/admin/pages/edit-outfit/outfit.5deeabe8272740b7814d1d26ffbbe068</v>
      </c>
      <c r="O358" s="223" t="str">
        <f>VLOOKUP(I358,Inventory!C:J,5,FALSE)</f>
        <v>ILAG</v>
      </c>
      <c r="P358" s="430" t="str">
        <f>VLOOKUP(I358,Inventory!C:J,4,FALSE)</f>
        <v>Grey Filene Bag</v>
      </c>
      <c r="Q358" s="137"/>
      <c r="R358" s="137"/>
      <c r="S358" s="139"/>
      <c r="T358" s="137"/>
      <c r="U358" s="137"/>
      <c r="V358" s="430" t="str">
        <f>VLOOKUP(I358,Inventory!C:R,6,FALSE)</f>
        <v>ILAG</v>
      </c>
      <c r="W358" s="431">
        <f>VLOOKUP(I358,Inventory!C:R,13,FALSE)</f>
        <v>2200</v>
      </c>
      <c r="X358" s="271">
        <f>VLOOKUP(I358,Inventory!C:R,14,FALSE)</f>
        <v>500</v>
      </c>
      <c r="Y358" s="137"/>
      <c r="Z358" s="137"/>
      <c r="AA358" s="137"/>
      <c r="AB358" s="388">
        <f t="shared" si="46"/>
        <v>500</v>
      </c>
      <c r="AC358" s="230">
        <f>VLOOKUP(V358,'Partner info'!A$2:K$502,6,FALSE)</f>
        <v>0.7</v>
      </c>
      <c r="AD358" s="223">
        <f t="shared" si="43"/>
        <v>350</v>
      </c>
      <c r="AE358" s="388">
        <f t="shared" si="47"/>
        <v>150</v>
      </c>
      <c r="AF358" s="223">
        <f t="shared" si="41"/>
        <v>9</v>
      </c>
      <c r="AG358" s="323">
        <v>2023</v>
      </c>
      <c r="AH358" s="323">
        <v>9</v>
      </c>
      <c r="AI358" s="324" t="e">
        <f t="array" aca="1" ref="AI358" ca="1">_xludf.IFS(AH358=1,"01",AH358=2,"02",AH358=3,"03",AH358=4,"04",AH358=5,"05",AH358=6,"06",AH358=7,"07",AH358=8,"08",AH358=9,"09",AH358=10,"10",AH358=11,"11",AH358=12,"12")</f>
        <v>#NAME?</v>
      </c>
      <c r="AJ358" s="389" t="e">
        <f t="shared" ca="1" si="37"/>
        <v>#NAME?</v>
      </c>
      <c r="AK358" s="148" t="str">
        <f t="shared" si="44"/>
        <v>YYYY-09</v>
      </c>
    </row>
    <row r="359" spans="1:37" ht="12.75">
      <c r="D359" s="12" t="s">
        <v>9</v>
      </c>
      <c r="F359" s="12" t="s">
        <v>4003</v>
      </c>
      <c r="H359" s="12" t="s">
        <v>3445</v>
      </c>
      <c r="I359" s="12">
        <v>89001775</v>
      </c>
      <c r="J359" s="12" t="s">
        <v>3990</v>
      </c>
      <c r="L359" s="149">
        <v>45190</v>
      </c>
      <c r="N359" s="405" t="str">
        <f>VLOOKUP(I359,Inventory!C:J,3,FALSE)</f>
        <v>https://fjong.com/admin/pages/edit-outfit/outfit.206a16e3dd4e4e0babd00f04357e55e6</v>
      </c>
      <c r="O359" s="224" t="str">
        <f>VLOOKUP(I359,Inventory!C:J,5,FALSE)</f>
        <v>Camilla Pihl</v>
      </c>
      <c r="P359" s="407" t="str">
        <f>VLOOKUP(I359,Inventory!C:J,4,FALSE)</f>
        <v>Mesima Shirt Dress</v>
      </c>
      <c r="S359" s="9"/>
      <c r="V359" s="407" t="str">
        <f>VLOOKUP(I359,Inventory!C:R,6,FALSE)</f>
        <v>Villoid</v>
      </c>
      <c r="W359" s="408">
        <f>VLOOKUP(I359,Inventory!C:R,13,FALSE)</f>
        <v>3500</v>
      </c>
      <c r="X359" s="288">
        <f>VLOOKUP(I359,Inventory!C:R,14,FALSE)</f>
        <v>1050</v>
      </c>
      <c r="AB359" s="384">
        <f t="shared" si="46"/>
        <v>1050</v>
      </c>
      <c r="AC359" s="225">
        <f>VLOOKUP(V359,'Partner info'!A$2:K$502,6,FALSE)</f>
        <v>0.8</v>
      </c>
      <c r="AD359" s="224">
        <f t="shared" si="43"/>
        <v>840</v>
      </c>
      <c r="AE359" s="384">
        <f t="shared" si="47"/>
        <v>210</v>
      </c>
      <c r="AF359" s="224">
        <f t="shared" si="41"/>
        <v>9</v>
      </c>
      <c r="AG359" s="409">
        <v>2023</v>
      </c>
      <c r="AH359" s="409">
        <v>9</v>
      </c>
      <c r="AI359" s="410" t="e">
        <f t="array" aca="1" ref="AI359" ca="1">_xludf.IFS(AH359=1,"01",AH359=2,"02",AH359=3,"03",AH359=4,"04",AH359=5,"05",AH359=6,"06",AH359=7,"07",AH359=8,"08",AH359=9,"09",AH359=10,"10",AH359=11,"11",AH359=12,"12")</f>
        <v>#NAME?</v>
      </c>
      <c r="AJ359" s="411" t="e">
        <f t="shared" ca="1" si="37"/>
        <v>#NAME?</v>
      </c>
      <c r="AK359" s="148" t="str">
        <f t="shared" si="44"/>
        <v>YYYY-09</v>
      </c>
    </row>
    <row r="360" spans="1:37" ht="12.75">
      <c r="A360" s="173"/>
      <c r="B360" s="173"/>
      <c r="C360" s="173"/>
      <c r="D360" s="173" t="s">
        <v>9</v>
      </c>
      <c r="E360" s="173"/>
      <c r="F360" s="173" t="s">
        <v>4004</v>
      </c>
      <c r="G360" s="173"/>
      <c r="H360" s="173" t="s">
        <v>3445</v>
      </c>
      <c r="I360" s="173">
        <v>88000589</v>
      </c>
      <c r="J360" s="173" t="s">
        <v>3990</v>
      </c>
      <c r="K360" s="173"/>
      <c r="L360" s="176">
        <v>45190</v>
      </c>
      <c r="M360" s="173"/>
      <c r="N360" s="420" t="str">
        <f>VLOOKUP(I360,Inventory!C:J,3,FALSE)</f>
        <v>https://fjong.com/admin/pages/edit-outfit/outfit.a33786c65b0f40f78b8c15ac4748d862</v>
      </c>
      <c r="O360" s="240" t="str">
        <f>VLOOKUP(I360,Inventory!C:J,5,FALSE)</f>
        <v>Samsøe &amp; Samsøe</v>
      </c>
      <c r="P360" s="421" t="str">
        <f>VLOOKUP(I360,Inventory!C:J,4,FALSE)</f>
        <v>Ono Dark Sapphire Top</v>
      </c>
      <c r="Q360" s="173"/>
      <c r="R360" s="173"/>
      <c r="S360" s="175"/>
      <c r="T360" s="173"/>
      <c r="U360" s="173"/>
      <c r="V360" s="421" t="str">
        <f>VLOOKUP(I360,Inventory!C:R,6,FALSE)</f>
        <v>FJONG</v>
      </c>
      <c r="W360" s="422">
        <f>VLOOKUP(I360,Inventory!C:R,13,FALSE)</f>
        <v>2500</v>
      </c>
      <c r="X360" s="423">
        <f>VLOOKUP(I360,Inventory!C:R,14,FALSE)</f>
        <v>600</v>
      </c>
      <c r="Y360" s="173"/>
      <c r="Z360" s="173"/>
      <c r="AA360" s="173"/>
      <c r="AB360" s="424">
        <f t="shared" si="46"/>
        <v>600</v>
      </c>
      <c r="AC360" s="242">
        <f>VLOOKUP(V360,'Partner info'!A$2:K$502,6,FALSE)</f>
        <v>0</v>
      </c>
      <c r="AD360" s="240">
        <f t="shared" si="43"/>
        <v>0</v>
      </c>
      <c r="AE360" s="424">
        <f t="shared" si="47"/>
        <v>600</v>
      </c>
      <c r="AF360" s="240">
        <f t="shared" si="41"/>
        <v>9</v>
      </c>
      <c r="AG360" s="338">
        <v>2023</v>
      </c>
      <c r="AH360" s="338">
        <v>9</v>
      </c>
      <c r="AI360" s="339" t="e">
        <f t="array" aca="1" ref="AI360" ca="1">_xludf.IFS(AH360=1,"01",AH360=2,"02",AH360=3,"03",AH360=4,"04",AH360=5,"05",AH360=6,"06",AH360=7,"07",AH360=8,"08",AH360=9,"09",AH360=10,"10",AH360=11,"11",AH360=12,"12")</f>
        <v>#NAME?</v>
      </c>
      <c r="AJ360" s="383" t="e">
        <f t="shared" ca="1" si="37"/>
        <v>#NAME?</v>
      </c>
      <c r="AK360" s="148" t="str">
        <f t="shared" si="44"/>
        <v>YYYY-09</v>
      </c>
    </row>
    <row r="361" spans="1:37" ht="12.75">
      <c r="A361" s="137"/>
      <c r="B361" s="137"/>
      <c r="C361" s="137"/>
      <c r="D361" s="137" t="s">
        <v>9</v>
      </c>
      <c r="E361" s="137"/>
      <c r="F361" s="137" t="s">
        <v>4005</v>
      </c>
      <c r="G361" s="137"/>
      <c r="H361" s="137" t="s">
        <v>3445</v>
      </c>
      <c r="I361" s="137">
        <v>89005537</v>
      </c>
      <c r="J361" s="137" t="s">
        <v>3990</v>
      </c>
      <c r="K361" s="137"/>
      <c r="L361" s="140">
        <v>45190</v>
      </c>
      <c r="M361" s="137"/>
      <c r="N361" s="402" t="str">
        <f>VLOOKUP(I361,Inventory!C:J,3,FALSE)</f>
        <v>https://fjong.com/admin/pages/edit-outfit/outfit.91093cc3929f4bb3beafb0f686c824ba</v>
      </c>
      <c r="O361" s="223" t="str">
        <f>VLOOKUP(I361,Inventory!C:J,5,FALSE)</f>
        <v>FWSS</v>
      </c>
      <c r="P361" s="430" t="str">
        <f>VLOOKUP(I361,Inventory!C:J,4,FALSE)</f>
        <v>Bente Jet Stream White</v>
      </c>
      <c r="Q361" s="137"/>
      <c r="R361" s="137"/>
      <c r="S361" s="139"/>
      <c r="T361" s="137"/>
      <c r="U361" s="137"/>
      <c r="V361" s="430" t="str">
        <f>VLOOKUP(I361,Inventory!C:R,6,FALSE)</f>
        <v>FWSS</v>
      </c>
      <c r="W361" s="431">
        <f>VLOOKUP(I361,Inventory!C:R,13,FALSE)</f>
        <v>1100</v>
      </c>
      <c r="X361" s="271">
        <f>VLOOKUP(I361,Inventory!C:R,14,FALSE)</f>
        <v>440</v>
      </c>
      <c r="Y361" s="137"/>
      <c r="Z361" s="137"/>
      <c r="AA361" s="137"/>
      <c r="AB361" s="388">
        <f t="shared" si="46"/>
        <v>440</v>
      </c>
      <c r="AC361" s="230">
        <f>VLOOKUP(V361,'Partner info'!A$2:K$502,6,FALSE)</f>
        <v>0.5</v>
      </c>
      <c r="AD361" s="223">
        <f t="shared" si="43"/>
        <v>220</v>
      </c>
      <c r="AE361" s="388">
        <f t="shared" si="47"/>
        <v>220</v>
      </c>
      <c r="AF361" s="223">
        <f t="shared" si="41"/>
        <v>9</v>
      </c>
      <c r="AG361" s="335">
        <v>2023</v>
      </c>
      <c r="AH361" s="335">
        <v>9</v>
      </c>
      <c r="AI361" s="336" t="e">
        <f t="array" aca="1" ref="AI361" ca="1">_xludf.IFS(AH361=1,"01",AH361=2,"02",AH361=3,"03",AH361=4,"04",AH361=5,"05",AH361=6,"06",AH361=7,"07",AH361=8,"08",AH361=9,"09",AH361=10,"10",AH361=11,"11",AH361=12,"12")</f>
        <v>#NAME?</v>
      </c>
      <c r="AJ361" s="382" t="e">
        <f t="shared" ca="1" si="37"/>
        <v>#NAME?</v>
      </c>
      <c r="AK361" s="148" t="str">
        <f t="shared" si="44"/>
        <v>YYYY-09</v>
      </c>
    </row>
    <row r="362" spans="1:37" ht="12.75">
      <c r="A362" s="137"/>
      <c r="B362" s="137"/>
      <c r="C362" s="137"/>
      <c r="D362" s="137" t="s">
        <v>9</v>
      </c>
      <c r="E362" s="137"/>
      <c r="F362" s="137" t="s">
        <v>4006</v>
      </c>
      <c r="G362" s="137"/>
      <c r="H362" s="137" t="s">
        <v>3445</v>
      </c>
      <c r="I362" s="137">
        <v>89008565</v>
      </c>
      <c r="J362" s="137" t="s">
        <v>3990</v>
      </c>
      <c r="K362" s="137"/>
      <c r="L362" s="140">
        <v>45190</v>
      </c>
      <c r="M362" s="137"/>
      <c r="N362" s="402" t="str">
        <f>VLOOKUP(I362,Inventory!C:J,3,FALSE)</f>
        <v>https://fjong.com/admin/pages/edit-outfit/outfit.f717f64e749146c9bfdcfc66dd1ef8fd</v>
      </c>
      <c r="O362" s="223" t="str">
        <f>VLOOKUP(I362,Inventory!C:J,5,FALSE)</f>
        <v>Riccovero</v>
      </c>
      <c r="P362" s="430" t="str">
        <f>VLOOKUP(I362,Inventory!C:J,4,FALSE)</f>
        <v>Donna Skirt</v>
      </c>
      <c r="Q362" s="137"/>
      <c r="R362" s="137"/>
      <c r="S362" s="139"/>
      <c r="T362" s="137"/>
      <c r="U362" s="137"/>
      <c r="V362" s="430" t="str">
        <f>VLOOKUP(I362,Inventory!C:R,6,FALSE)</f>
        <v>FJONG</v>
      </c>
      <c r="W362" s="429">
        <f>VLOOKUP(I362,Inventory!C:R,13,FALSE)</f>
        <v>800</v>
      </c>
      <c r="X362" s="271">
        <f>VLOOKUP(I362,Inventory!C:R,14,FALSE)</f>
        <v>300</v>
      </c>
      <c r="Y362" s="137"/>
      <c r="Z362" s="137"/>
      <c r="AA362" s="137"/>
      <c r="AB362" s="388">
        <f t="shared" si="46"/>
        <v>300</v>
      </c>
      <c r="AC362" s="230">
        <f>VLOOKUP(V362,'Partner info'!A$2:K$502,6,FALSE)</f>
        <v>0</v>
      </c>
      <c r="AD362" s="223">
        <f t="shared" si="43"/>
        <v>0</v>
      </c>
      <c r="AE362" s="388">
        <f t="shared" si="47"/>
        <v>300</v>
      </c>
      <c r="AF362" s="223">
        <f t="shared" si="41"/>
        <v>9</v>
      </c>
      <c r="AG362" s="335">
        <v>2023</v>
      </c>
      <c r="AH362" s="335">
        <v>9</v>
      </c>
      <c r="AI362" s="336" t="e">
        <f t="array" aca="1" ref="AI362" ca="1">_xludf.IFS(AH362=1,"01",AH362=2,"02",AH362=3,"03",AH362=4,"04",AH362=5,"05",AH362=6,"06",AH362=7,"07",AH362=8,"08",AH362=9,"09",AH362=10,"10",AH362=11,"11",AH362=12,"12")</f>
        <v>#NAME?</v>
      </c>
      <c r="AJ362" s="382" t="e">
        <f t="shared" ca="1" si="37"/>
        <v>#NAME?</v>
      </c>
      <c r="AK362" s="148" t="str">
        <f t="shared" si="44"/>
        <v>YYYY-09</v>
      </c>
    </row>
    <row r="363" spans="1:37" ht="12.75">
      <c r="D363" s="12" t="s">
        <v>9</v>
      </c>
      <c r="F363" s="12" t="s">
        <v>3696</v>
      </c>
      <c r="H363" s="12" t="s">
        <v>3445</v>
      </c>
      <c r="I363" s="12">
        <v>88000130</v>
      </c>
      <c r="J363" s="12" t="s">
        <v>3990</v>
      </c>
      <c r="L363" s="149">
        <v>45190</v>
      </c>
      <c r="N363" s="405" t="str">
        <f>VLOOKUP(I363,Inventory!C:J,3,FALSE)</f>
        <v>https://fjong.com/admin/pages/edit-outfit/outfit.80d899ac71d179de</v>
      </c>
      <c r="O363" s="224" t="str">
        <f>VLOOKUP(I363,Inventory!C:J,5,FALSE)</f>
        <v>C.L.E.A.N. by Christina Ledang</v>
      </c>
      <c r="P363" s="407" t="str">
        <f>VLOOKUP(I363,Inventory!C:J,4,FALSE)</f>
        <v>Oversized Shirt</v>
      </c>
      <c r="S363" s="9"/>
      <c r="V363" s="407" t="str">
        <f>VLOOKUP(I363,Inventory!C:R,6,FALSE)</f>
        <v>C.L.E.A.N. by Christina Ledang</v>
      </c>
      <c r="W363" s="288">
        <f>VLOOKUP(I363,Inventory!C:R,13,FALSE)</f>
        <v>3600</v>
      </c>
      <c r="X363" s="288">
        <f>VLOOKUP(I363,Inventory!C:R,14,FALSE)</f>
        <v>1440</v>
      </c>
      <c r="Y363" s="152"/>
      <c r="AB363" s="384">
        <f t="shared" si="46"/>
        <v>1440</v>
      </c>
      <c r="AC363" s="225">
        <f>VLOOKUP(V363,'Partner info'!A$2:K$502,6,FALSE)</f>
        <v>0.5</v>
      </c>
      <c r="AD363" s="224">
        <f t="shared" si="43"/>
        <v>720</v>
      </c>
      <c r="AE363" s="384">
        <f t="shared" si="47"/>
        <v>720</v>
      </c>
      <c r="AF363" s="224">
        <f t="shared" si="41"/>
        <v>9</v>
      </c>
      <c r="AG363" s="409">
        <v>2023</v>
      </c>
      <c r="AH363" s="409">
        <v>9</v>
      </c>
      <c r="AI363" s="410" t="e">
        <f t="array" aca="1" ref="AI363" ca="1">_xludf.IFS(AH363=1,"01",AH363=2,"02",AH363=3,"03",AH363=4,"04",AH363=5,"05",AH363=6,"06",AH363=7,"07",AH363=8,"08",AH363=9,"09",AH363=10,"10",AH363=11,"11",AH363=12,"12")</f>
        <v>#NAME?</v>
      </c>
      <c r="AJ363" s="411" t="e">
        <f t="shared" ca="1" si="37"/>
        <v>#NAME?</v>
      </c>
      <c r="AK363" s="148" t="str">
        <f t="shared" si="44"/>
        <v>YYYY-09</v>
      </c>
    </row>
    <row r="364" spans="1:37" ht="12.75">
      <c r="D364" s="12" t="s">
        <v>9</v>
      </c>
      <c r="F364" s="12" t="s">
        <v>3696</v>
      </c>
      <c r="H364" s="12" t="s">
        <v>3445</v>
      </c>
      <c r="I364" s="12">
        <v>89005463</v>
      </c>
      <c r="J364" s="12" t="s">
        <v>3990</v>
      </c>
      <c r="L364" s="149">
        <v>45190</v>
      </c>
      <c r="N364" s="224" t="str">
        <f>VLOOKUP(I364,Inventory!C:J,3,FALSE)</f>
        <v>-</v>
      </c>
      <c r="O364" s="224" t="str">
        <f>VLOOKUP(I364,Inventory!C:J,5,FALSE)</f>
        <v>Ganni</v>
      </c>
      <c r="P364" s="224" t="str">
        <f>VLOOKUP(I364,Inventory!C:J,4,FALSE)</f>
        <v>White Shirt</v>
      </c>
      <c r="S364" s="9"/>
      <c r="V364" s="224" t="str">
        <f>VLOOKUP(I364,Inventory!C:R,6,FALSE)</f>
        <v>FJONG</v>
      </c>
      <c r="W364" s="224">
        <f>VLOOKUP(I364,Inventory!C:R,13,FALSE)</f>
        <v>2400</v>
      </c>
      <c r="X364" s="288">
        <f>VLOOKUP(I364,Inventory!C:R,14,FALSE)</f>
        <v>600</v>
      </c>
      <c r="Y364" s="152"/>
      <c r="AB364" s="384">
        <f t="shared" si="46"/>
        <v>600</v>
      </c>
      <c r="AC364" s="225">
        <f>VLOOKUP(V364,'Partner info'!A$2:K$502,6,FALSE)</f>
        <v>0</v>
      </c>
      <c r="AD364" s="224">
        <f t="shared" si="43"/>
        <v>0</v>
      </c>
      <c r="AE364" s="384">
        <f t="shared" si="47"/>
        <v>600</v>
      </c>
      <c r="AF364" s="224">
        <f t="shared" si="41"/>
        <v>9</v>
      </c>
      <c r="AG364" s="409">
        <v>2023</v>
      </c>
      <c r="AH364" s="409">
        <v>9</v>
      </c>
      <c r="AI364" s="410" t="e">
        <f t="array" aca="1" ref="AI364" ca="1">_xludf.IFS(AH364=1,"01",AH364=2,"02",AH364=3,"03",AH364=4,"04",AH364=5,"05",AH364=6,"06",AH364=7,"07",AH364=8,"08",AH364=9,"09",AH364=10,"10",AH364=11,"11",AH364=12,"12")</f>
        <v>#NAME?</v>
      </c>
      <c r="AJ364" s="411" t="e">
        <f t="shared" ca="1" si="37"/>
        <v>#NAME?</v>
      </c>
      <c r="AK364" s="148" t="str">
        <f t="shared" si="44"/>
        <v>YYYY-09</v>
      </c>
    </row>
    <row r="365" spans="1:37" ht="12.75">
      <c r="D365" s="12" t="s">
        <v>9</v>
      </c>
      <c r="F365" s="12" t="s">
        <v>3696</v>
      </c>
      <c r="H365" s="12" t="s">
        <v>3445</v>
      </c>
      <c r="I365" s="12">
        <v>88200008</v>
      </c>
      <c r="J365" s="12" t="s">
        <v>3990</v>
      </c>
      <c r="L365" s="149">
        <v>45190</v>
      </c>
      <c r="N365" s="405" t="str">
        <f>VLOOKUP(I365,Inventory!C:J,3,FALSE)</f>
        <v>https://fjong.com/admin/pages/edit-outfit/outfit.e6d9fdbdf21d4aeab157b5dbbaf207cb</v>
      </c>
      <c r="O365" s="224" t="str">
        <f>VLOOKUP(I365,Inventory!C:J,5,FALSE)</f>
        <v>Maud</v>
      </c>
      <c r="P365" s="407" t="str">
        <f>VLOOKUP(I365,Inventory!C:J,4,FALSE)</f>
        <v>Vetiver Vintage Button Dress</v>
      </c>
      <c r="S365" s="9"/>
      <c r="V365" s="407" t="str">
        <f>VLOOKUP(I365,Inventory!C:R,6,FALSE)</f>
        <v>FJONG</v>
      </c>
      <c r="W365" s="408">
        <f>VLOOKUP(I365,Inventory!C:R,13,FALSE)</f>
        <v>2500</v>
      </c>
      <c r="X365" s="288">
        <f>VLOOKUP(I365,Inventory!C:R,14,FALSE)</f>
        <v>700</v>
      </c>
      <c r="Y365" s="152"/>
      <c r="AB365" s="384">
        <f t="shared" si="46"/>
        <v>700</v>
      </c>
      <c r="AC365" s="225">
        <f>VLOOKUP(V365,'Partner info'!A$2:K$502,6,FALSE)</f>
        <v>0</v>
      </c>
      <c r="AD365" s="224">
        <f t="shared" si="43"/>
        <v>0</v>
      </c>
      <c r="AE365" s="384">
        <f t="shared" si="47"/>
        <v>700</v>
      </c>
      <c r="AF365" s="224">
        <f t="shared" si="41"/>
        <v>9</v>
      </c>
      <c r="AG365" s="409">
        <v>2023</v>
      </c>
      <c r="AH365" s="409">
        <v>9</v>
      </c>
      <c r="AI365" s="410" t="e">
        <f t="array" aca="1" ref="AI365" ca="1">_xludf.IFS(AH365=1,"01",AH365=2,"02",AH365=3,"03",AH365=4,"04",AH365=5,"05",AH365=6,"06",AH365=7,"07",AH365=8,"08",AH365=9,"09",AH365=10,"10",AH365=11,"11",AH365=12,"12")</f>
        <v>#NAME?</v>
      </c>
      <c r="AJ365" s="411" t="e">
        <f t="shared" ca="1" si="37"/>
        <v>#NAME?</v>
      </c>
      <c r="AK365" s="148" t="str">
        <f t="shared" si="44"/>
        <v>YYYY-09</v>
      </c>
    </row>
    <row r="366" spans="1:37" ht="12.75">
      <c r="A366" s="156"/>
      <c r="B366" s="156"/>
      <c r="C366" s="156"/>
      <c r="D366" s="156" t="s">
        <v>9</v>
      </c>
      <c r="E366" s="156"/>
      <c r="F366" s="156" t="s">
        <v>3696</v>
      </c>
      <c r="G366" s="156"/>
      <c r="H366" s="156" t="s">
        <v>3445</v>
      </c>
      <c r="I366" s="156">
        <v>89007066</v>
      </c>
      <c r="J366" s="156" t="s">
        <v>3990</v>
      </c>
      <c r="K366" s="156"/>
      <c r="L366" s="159">
        <v>45190</v>
      </c>
      <c r="M366" s="156"/>
      <c r="N366" s="227" t="str">
        <f>VLOOKUP(I366,Inventory!C:J,3,FALSE)</f>
        <v>https://fjong.com/admin/pages/edit-outfit/outfit.a2cc7056b5d0457abc1945931ead93b3</v>
      </c>
      <c r="O366" s="217" t="str">
        <f>VLOOKUP(I366,Inventory!C:J,5,FALSE)</f>
        <v>Ane Mone</v>
      </c>
      <c r="P366" s="217" t="str">
        <f>VLOOKUP(I366,Inventory!C:J,4,FALSE)</f>
        <v>Fur Coat Khaki Green</v>
      </c>
      <c r="Q366" s="156"/>
      <c r="R366" s="156"/>
      <c r="S366" s="158"/>
      <c r="T366" s="156"/>
      <c r="U366" s="156"/>
      <c r="V366" s="217" t="str">
        <f>VLOOKUP(I366,Inventory!C:R,6,FALSE)</f>
        <v xml:space="preserve">Ane Mone </v>
      </c>
      <c r="W366" s="414">
        <f>VLOOKUP(I366,Inventory!C:R,13,FALSE)</f>
        <v>2150</v>
      </c>
      <c r="X366" s="217">
        <f>VLOOKUP(I366,Inventory!C:R,14,FALSE)</f>
        <v>860</v>
      </c>
      <c r="Y366" s="172"/>
      <c r="Z366" s="156"/>
      <c r="AA366" s="156"/>
      <c r="AB366" s="403">
        <f t="shared" si="46"/>
        <v>860</v>
      </c>
      <c r="AC366" s="432">
        <v>0.5</v>
      </c>
      <c r="AD366" s="217">
        <f t="shared" si="43"/>
        <v>430</v>
      </c>
      <c r="AE366" s="403">
        <f t="shared" si="47"/>
        <v>430</v>
      </c>
      <c r="AF366" s="217">
        <f t="shared" si="41"/>
        <v>9</v>
      </c>
      <c r="AG366" s="331">
        <v>2023</v>
      </c>
      <c r="AH366" s="331">
        <v>9</v>
      </c>
      <c r="AI366" s="332" t="e">
        <f t="array" aca="1" ref="AI366" ca="1">_xludf.IFS(AH366=1,"01",AH366=2,"02",AH366=3,"03",AH366=4,"04",AH366=5,"05",AH366=6,"06",AH366=7,"07",AH366=8,"08",AH366=9,"09",AH366=10,"10",AH366=11,"11",AH366=12,"12")</f>
        <v>#NAME?</v>
      </c>
      <c r="AJ366" s="418" t="e">
        <f t="shared" ca="1" si="37"/>
        <v>#NAME?</v>
      </c>
      <c r="AK366" s="148" t="str">
        <f t="shared" si="44"/>
        <v>YYYY-09</v>
      </c>
    </row>
    <row r="367" spans="1:37" ht="12.75">
      <c r="A367" s="433"/>
      <c r="B367" s="433"/>
      <c r="C367" s="433"/>
      <c r="D367" s="433" t="s">
        <v>9</v>
      </c>
      <c r="E367" s="433"/>
      <c r="F367" s="433" t="s">
        <v>3696</v>
      </c>
      <c r="G367" s="433"/>
      <c r="H367" s="433" t="s">
        <v>3445</v>
      </c>
      <c r="I367" s="433" t="s">
        <v>3075</v>
      </c>
      <c r="J367" s="433" t="s">
        <v>3990</v>
      </c>
      <c r="K367" s="433"/>
      <c r="L367" s="434">
        <v>45190</v>
      </c>
      <c r="M367" s="433"/>
      <c r="N367" s="435" t="str">
        <f>VLOOKUP(I367,Inventory!C:J,3,FALSE)</f>
        <v>https://fjong.com/admin/pages/edit-outfit/outfit.83f21a4b1d7c7acb</v>
      </c>
      <c r="O367" s="436" t="str">
        <f>VLOOKUP(I367,Inventory!C:J,5,FALSE)</f>
        <v>Chanel</v>
      </c>
      <c r="P367" s="436" t="str">
        <f>VLOOKUP(I367,Inventory!C:J,4,FALSE)</f>
        <v>Black Classic Flat Bag</v>
      </c>
      <c r="Q367" s="433"/>
      <c r="R367" s="433"/>
      <c r="S367" s="437"/>
      <c r="T367" s="433"/>
      <c r="U367" s="433"/>
      <c r="V367" s="436" t="str">
        <f>VLOOKUP(I367,Inventory!C:R,6,FALSE)</f>
        <v>FJONG</v>
      </c>
      <c r="W367" s="436">
        <f>VLOOKUP(I367,Inventory!C:R,13,FALSE)</f>
        <v>1800</v>
      </c>
      <c r="X367" s="436">
        <f>VLOOKUP(I367,Inventory!C:R,14,FALSE)</f>
        <v>750</v>
      </c>
      <c r="Y367" s="438"/>
      <c r="Z367" s="433"/>
      <c r="AA367" s="433"/>
      <c r="AB367" s="439">
        <f t="shared" si="46"/>
        <v>750</v>
      </c>
      <c r="AC367" s="440">
        <f>VLOOKUP(V367,'Partner info'!A$2:K$502,6,FALSE)</f>
        <v>0</v>
      </c>
      <c r="AD367" s="436">
        <f t="shared" si="43"/>
        <v>0</v>
      </c>
      <c r="AE367" s="439">
        <f t="shared" si="47"/>
        <v>750</v>
      </c>
      <c r="AF367" s="436">
        <f t="shared" si="41"/>
        <v>9</v>
      </c>
      <c r="AG367" s="441">
        <v>2023</v>
      </c>
      <c r="AH367" s="441">
        <v>9</v>
      </c>
      <c r="AI367" s="442" t="e">
        <f t="array" aca="1" ref="AI367" ca="1">_xludf.IFS(AH367=1,"01",AH367=2,"02",AH367=3,"03",AH367=4,"04",AH367=5,"05",AH367=6,"06",AH367=7,"07",AH367=8,"08",AH367=9,"09",AH367=10,"10",AH367=11,"11",AH367=12,"12")</f>
        <v>#NAME?</v>
      </c>
      <c r="AJ367" s="443" t="e">
        <f t="shared" ca="1" si="37"/>
        <v>#NAME?</v>
      </c>
      <c r="AK367" s="148" t="str">
        <f t="shared" si="44"/>
        <v>YYYY-09</v>
      </c>
    </row>
    <row r="368" spans="1:37" ht="12.75">
      <c r="D368" s="12" t="s">
        <v>9</v>
      </c>
      <c r="F368" s="12" t="s">
        <v>4007</v>
      </c>
      <c r="H368" s="12" t="s">
        <v>3445</v>
      </c>
      <c r="I368" s="12">
        <v>89003753</v>
      </c>
      <c r="J368" s="12" t="s">
        <v>3990</v>
      </c>
      <c r="L368" s="149">
        <v>45191</v>
      </c>
      <c r="N368" s="405" t="str">
        <f>VLOOKUP(I368,Inventory!C:J,3,FALSE)</f>
        <v>https://fjong.com/admin/pages/edit-outfit/outfit.76e9812468d2429a8615103ea3f99fa4</v>
      </c>
      <c r="O368" s="224" t="str">
        <f>VLOOKUP(I368,Inventory!C:J,5,FALSE)</f>
        <v>C.L.E.A.N. by Christina Ledang</v>
      </c>
      <c r="P368" s="224" t="str">
        <f>VLOOKUP(I368,Inventory!C:J,4,FALSE)</f>
        <v>C.L.E.A.N Dress White</v>
      </c>
      <c r="S368" s="9"/>
      <c r="V368" s="224" t="str">
        <f>VLOOKUP(I368,Inventory!C:R,6,FALSE)</f>
        <v>C.L.E.A.N. by Christina Ledang</v>
      </c>
      <c r="W368" s="288">
        <f>VLOOKUP(I368,Inventory!C:R,13,FALSE)</f>
        <v>0</v>
      </c>
      <c r="X368" s="224">
        <f>VLOOKUP(I368,Inventory!C:R,14,FALSE)</f>
        <v>400</v>
      </c>
      <c r="Y368" s="152">
        <v>0.1</v>
      </c>
      <c r="AB368" s="384">
        <f t="shared" si="46"/>
        <v>360</v>
      </c>
      <c r="AC368" s="225">
        <f>VLOOKUP(V368,'Partner info'!A$2:K$502,6,FALSE)</f>
        <v>0.5</v>
      </c>
      <c r="AD368" s="224">
        <f t="shared" si="43"/>
        <v>180</v>
      </c>
      <c r="AE368" s="384">
        <f t="shared" si="47"/>
        <v>180</v>
      </c>
      <c r="AF368" s="224">
        <f t="shared" si="41"/>
        <v>9</v>
      </c>
      <c r="AG368" s="385">
        <v>2023</v>
      </c>
      <c r="AH368" s="385">
        <v>9</v>
      </c>
      <c r="AI368" s="386" t="e">
        <f t="array" aca="1" ref="AI368" ca="1">_xludf.IFS(AH368=1,"01",AH368=2,"02",AH368=3,"03",AH368=4,"04",AH368=5,"05",AH368=6,"06",AH368=7,"07",AH368=8,"08",AH368=9,"09",AH368=10,"10",AH368=11,"11",AH368=12,"12")</f>
        <v>#NAME?</v>
      </c>
      <c r="AJ368" s="387" t="e">
        <f t="shared" ca="1" si="37"/>
        <v>#NAME?</v>
      </c>
      <c r="AK368" s="148" t="str">
        <f t="shared" si="44"/>
        <v>YYYY-09</v>
      </c>
    </row>
    <row r="369" spans="1:37" ht="12.75">
      <c r="D369" s="12" t="s">
        <v>9</v>
      </c>
      <c r="F369" s="12" t="s">
        <v>4007</v>
      </c>
      <c r="H369" s="12" t="s">
        <v>3445</v>
      </c>
      <c r="I369" s="12">
        <v>88001719</v>
      </c>
      <c r="J369" s="12" t="s">
        <v>3990</v>
      </c>
      <c r="L369" s="149">
        <v>45191</v>
      </c>
      <c r="N369" s="405" t="str">
        <f>VLOOKUP(I369,Inventory!C:J,3,FALSE)</f>
        <v>https://fjong.com/admin/pages/edit-outfit/outfit.9bf55c30dee14573ac0d46c03fce3a0e</v>
      </c>
      <c r="O369" s="224" t="str">
        <f>VLOOKUP(I369,Inventory!C:J,5,FALSE)</f>
        <v>Maud</v>
      </c>
      <c r="P369" s="407" t="str">
        <f>VLOOKUP(I369,Inventory!C:J,4,FALSE)</f>
        <v>Tie Black Blazer</v>
      </c>
      <c r="S369" s="9"/>
      <c r="V369" s="407" t="str">
        <f>VLOOKUP(I369,Inventory!C:R,6,FALSE)</f>
        <v>FJONG</v>
      </c>
      <c r="W369" s="408">
        <f>VLOOKUP(I369,Inventory!C:R,13,FALSE)</f>
        <v>2500</v>
      </c>
      <c r="X369" s="288">
        <f>VLOOKUP(I369,Inventory!C:R,14,FALSE)</f>
        <v>700</v>
      </c>
      <c r="Y369" s="152">
        <v>0.1</v>
      </c>
      <c r="AB369" s="384">
        <f t="shared" si="46"/>
        <v>630</v>
      </c>
      <c r="AC369" s="225">
        <f>VLOOKUP(V369,'Partner info'!A$2:K$502,6,FALSE)</f>
        <v>0</v>
      </c>
      <c r="AD369" s="224">
        <f t="shared" si="43"/>
        <v>0</v>
      </c>
      <c r="AE369" s="384">
        <f t="shared" si="47"/>
        <v>630</v>
      </c>
      <c r="AF369" s="224">
        <f t="shared" si="41"/>
        <v>9</v>
      </c>
      <c r="AG369" s="409">
        <v>2023</v>
      </c>
      <c r="AH369" s="409">
        <v>9</v>
      </c>
      <c r="AI369" s="410" t="e">
        <f t="array" aca="1" ref="AI369" ca="1">_xludf.IFS(AH369=1,"01",AH369=2,"02",AH369=3,"03",AH369=4,"04",AH369=5,"05",AH369=6,"06",AH369=7,"07",AH369=8,"08",AH369=9,"09",AH369=10,"10",AH369=11,"11",AH369=12,"12")</f>
        <v>#NAME?</v>
      </c>
      <c r="AJ369" s="411" t="e">
        <f t="shared" ca="1" si="37"/>
        <v>#NAME?</v>
      </c>
      <c r="AK369" s="148" t="str">
        <f t="shared" si="44"/>
        <v>YYYY-09</v>
      </c>
    </row>
    <row r="370" spans="1:37" ht="12.75">
      <c r="D370" s="12" t="s">
        <v>9</v>
      </c>
      <c r="F370" s="12" t="s">
        <v>4007</v>
      </c>
      <c r="H370" s="12" t="s">
        <v>3445</v>
      </c>
      <c r="I370" s="12">
        <v>88001992</v>
      </c>
      <c r="J370" s="12" t="s">
        <v>3990</v>
      </c>
      <c r="L370" s="149">
        <v>45191</v>
      </c>
      <c r="N370" s="405" t="str">
        <f>VLOOKUP(I370,Inventory!C:J,3,FALSE)</f>
        <v>https://fjong.com/admin/pages/edit-outfit/outfit.a84d98da9b0b4c8d95457d446a4df5fd</v>
      </c>
      <c r="O370" s="224" t="str">
        <f>VLOOKUP(I370,Inventory!C:J,5,FALSE)</f>
        <v>Maud</v>
      </c>
      <c r="P370" s="224" t="str">
        <f>VLOOKUP(I370,Inventory!C:J,4,FALSE)</f>
        <v>Hawaiian Sunset Wrap Dress</v>
      </c>
      <c r="S370" s="9"/>
      <c r="V370" s="224" t="str">
        <f>VLOOKUP(I370,Inventory!C:R,6,FALSE)</f>
        <v>FJONG</v>
      </c>
      <c r="W370" s="419">
        <f>VLOOKUP(I370,Inventory!C:R,13,FALSE)</f>
        <v>1400</v>
      </c>
      <c r="X370" s="224">
        <f>VLOOKUP(I370,Inventory!C:R,14,FALSE)</f>
        <v>560</v>
      </c>
      <c r="Y370" s="152">
        <v>0.1</v>
      </c>
      <c r="AB370" s="384">
        <f t="shared" si="46"/>
        <v>504</v>
      </c>
      <c r="AC370" s="225">
        <f>VLOOKUP(V370,'Partner info'!A$2:K$502,6,FALSE)</f>
        <v>0</v>
      </c>
      <c r="AD370" s="224">
        <f t="shared" si="43"/>
        <v>0</v>
      </c>
      <c r="AE370" s="384">
        <f t="shared" si="47"/>
        <v>504</v>
      </c>
      <c r="AF370" s="224">
        <f t="shared" si="41"/>
        <v>9</v>
      </c>
      <c r="AG370" s="409">
        <v>2023</v>
      </c>
      <c r="AH370" s="409">
        <v>9</v>
      </c>
      <c r="AI370" s="410" t="e">
        <f t="array" aca="1" ref="AI370" ca="1">_xludf.IFS(AH370=1,"01",AH370=2,"02",AH370=3,"03",AH370=4,"04",AH370=5,"05",AH370=6,"06",AH370=7,"07",AH370=8,"08",AH370=9,"09",AH370=10,"10",AH370=11,"11",AH370=12,"12")</f>
        <v>#NAME?</v>
      </c>
      <c r="AJ370" s="411" t="e">
        <f t="shared" ca="1" si="37"/>
        <v>#NAME?</v>
      </c>
      <c r="AK370" s="148" t="str">
        <f t="shared" si="44"/>
        <v>YYYY-09</v>
      </c>
    </row>
    <row r="371" spans="1:37" ht="12.75">
      <c r="A371" s="156"/>
      <c r="B371" s="156"/>
      <c r="C371" s="156"/>
      <c r="D371" s="156" t="s">
        <v>9</v>
      </c>
      <c r="E371" s="156"/>
      <c r="F371" s="156" t="s">
        <v>4008</v>
      </c>
      <c r="G371" s="156"/>
      <c r="H371" s="156" t="s">
        <v>3445</v>
      </c>
      <c r="I371" s="156">
        <v>89001682</v>
      </c>
      <c r="J371" s="156" t="s">
        <v>3990</v>
      </c>
      <c r="K371" s="156"/>
      <c r="L371" s="159">
        <v>45191</v>
      </c>
      <c r="M371" s="156"/>
      <c r="N371" s="227" t="str">
        <f>VLOOKUP(I371,Inventory!C:J,3,FALSE)</f>
        <v>https://fjong.com/admin/pages/edit-outfit/outfit.d4b8551425324d18b3c452530cbb7b2f</v>
      </c>
      <c r="O371" s="217" t="str">
        <f>VLOOKUP(I371,Inventory!C:J,5,FALSE)</f>
        <v>Second Female</v>
      </c>
      <c r="P371" s="412" t="str">
        <f>VLOOKUP(I371,Inventory!C:J,4,FALSE)</f>
        <v>Nukana Blouse</v>
      </c>
      <c r="Q371" s="156"/>
      <c r="R371" s="156"/>
      <c r="S371" s="158"/>
      <c r="T371" s="156"/>
      <c r="U371" s="156"/>
      <c r="V371" s="412" t="str">
        <f>VLOOKUP(I371,Inventory!C:R,6,FALSE)</f>
        <v>Mani Studio Moss</v>
      </c>
      <c r="W371" s="413" t="str">
        <f>VLOOKUP(I371,Inventory!C:R,13,FALSE)</f>
        <v>1800</v>
      </c>
      <c r="X371" s="414">
        <f>VLOOKUP(I371,Inventory!C:R,14,FALSE)</f>
        <v>540</v>
      </c>
      <c r="Y371" s="156"/>
      <c r="Z371" s="156"/>
      <c r="AA371" s="156"/>
      <c r="AB371" s="403">
        <f t="shared" si="46"/>
        <v>540</v>
      </c>
      <c r="AC371" s="218">
        <f>VLOOKUP(V371,'Partner info'!A$2:K$502,6,FALSE)</f>
        <v>0</v>
      </c>
      <c r="AD371" s="217">
        <f t="shared" si="43"/>
        <v>0</v>
      </c>
      <c r="AE371" s="403">
        <f t="shared" si="47"/>
        <v>540</v>
      </c>
      <c r="AF371" s="217">
        <f t="shared" si="41"/>
        <v>9</v>
      </c>
      <c r="AG371" s="331">
        <v>2023</v>
      </c>
      <c r="AH371" s="331">
        <v>9</v>
      </c>
      <c r="AI371" s="332" t="e">
        <f t="array" aca="1" ref="AI371" ca="1">_xludf.IFS(AH371=1,"01",AH371=2,"02",AH371=3,"03",AH371=4,"04",AH371=5,"05",AH371=6,"06",AH371=7,"07",AH371=8,"08",AH371=9,"09",AH371=10,"10",AH371=11,"11",AH371=12,"12")</f>
        <v>#NAME?</v>
      </c>
      <c r="AJ371" s="418" t="e">
        <f t="shared" ca="1" si="37"/>
        <v>#NAME?</v>
      </c>
      <c r="AK371" s="148" t="str">
        <f t="shared" si="44"/>
        <v>YYYY-09</v>
      </c>
    </row>
    <row r="372" spans="1:37" ht="12.75">
      <c r="A372" s="156"/>
      <c r="B372" s="156"/>
      <c r="C372" s="156"/>
      <c r="D372" s="156" t="s">
        <v>9</v>
      </c>
      <c r="E372" s="156"/>
      <c r="F372" s="156" t="s">
        <v>4009</v>
      </c>
      <c r="G372" s="156"/>
      <c r="H372" s="156" t="s">
        <v>3445</v>
      </c>
      <c r="I372" s="156">
        <v>89007700</v>
      </c>
      <c r="J372" s="156" t="s">
        <v>3990</v>
      </c>
      <c r="K372" s="156"/>
      <c r="L372" s="159">
        <v>45191</v>
      </c>
      <c r="M372" s="156"/>
      <c r="N372" s="227" t="str">
        <f>VLOOKUP(I372,Inventory!C:J,3,FALSE)</f>
        <v>https://no.fjong.com/admin/pages/edit-outfit/outfit.f648ad76011f4b9f800f34c5b4528cbb</v>
      </c>
      <c r="O372" s="217" t="str">
        <f>VLOOKUP(I372,Inventory!C:J,5,FALSE)</f>
        <v>Barbour</v>
      </c>
      <c r="P372" s="217" t="str">
        <f>VLOOKUP(I372,Inventory!C:J,4,FALSE)</f>
        <v>Outdoor Jacket Tartan Black</v>
      </c>
      <c r="Q372" s="156"/>
      <c r="R372" s="156"/>
      <c r="S372" s="158"/>
      <c r="T372" s="156"/>
      <c r="U372" s="156"/>
      <c r="V372" s="217" t="str">
        <f>VLOOKUP(I372,Inventory!C:R,6,FALSE)</f>
        <v>FJONG</v>
      </c>
      <c r="W372" s="217">
        <f>VLOOKUP(I372,Inventory!C:R,13,FALSE)</f>
        <v>2000</v>
      </c>
      <c r="X372" s="414">
        <f>VLOOKUP(I372,Inventory!C:R,14,FALSE)</f>
        <v>550</v>
      </c>
      <c r="Y372" s="156"/>
      <c r="Z372" s="156"/>
      <c r="AA372" s="156"/>
      <c r="AB372" s="403">
        <f t="shared" si="46"/>
        <v>550</v>
      </c>
      <c r="AC372" s="218">
        <f>VLOOKUP(V372,'Partner info'!A$2:K$502,6,FALSE)</f>
        <v>0</v>
      </c>
      <c r="AD372" s="217">
        <f t="shared" si="43"/>
        <v>0</v>
      </c>
      <c r="AE372" s="403">
        <f t="shared" si="47"/>
        <v>550</v>
      </c>
      <c r="AF372" s="217">
        <f t="shared" si="41"/>
        <v>9</v>
      </c>
      <c r="AG372" s="317">
        <v>2023</v>
      </c>
      <c r="AH372" s="317">
        <v>9</v>
      </c>
      <c r="AI372" s="318" t="e">
        <f t="array" aca="1" ref="AI372" ca="1">_xludf.IFS(AH372=1,"01",AH372=2,"02",AH372=3,"03",AH372=4,"04",AH372=5,"05",AH372=6,"06",AH372=7,"07",AH372=8,"08",AH372=9,"09",AH372=10,"10",AH372=11,"11",AH372=12,"12")</f>
        <v>#NAME?</v>
      </c>
      <c r="AJ372" s="415" t="e">
        <f t="shared" ca="1" si="37"/>
        <v>#NAME?</v>
      </c>
      <c r="AK372" s="148" t="str">
        <f t="shared" si="44"/>
        <v>YYYY-09</v>
      </c>
    </row>
    <row r="373" spans="1:37" ht="12.75">
      <c r="D373" s="12" t="s">
        <v>9</v>
      </c>
      <c r="F373" s="12" t="s">
        <v>4009</v>
      </c>
      <c r="H373" s="12" t="s">
        <v>3445</v>
      </c>
      <c r="I373" s="12">
        <v>89001534</v>
      </c>
      <c r="J373" s="12" t="s">
        <v>3990</v>
      </c>
      <c r="L373" s="149">
        <v>45191</v>
      </c>
      <c r="N373" s="405" t="str">
        <f>VLOOKUP(I373,Inventory!C:J,3,FALSE)</f>
        <v>https://fjong.com/admin/pages/edit-outfit/outfit.9a8a18eecd5649eda11bf75987a90efa</v>
      </c>
      <c r="O373" s="224" t="str">
        <f>VLOOKUP(I373,Inventory!C:J,5,FALSE)</f>
        <v>Line of Oslo</v>
      </c>
      <c r="P373" s="224" t="str">
        <f>VLOOKUP(I373,Inventory!C:J,4,FALSE)</f>
        <v>S Streep Creme Coat</v>
      </c>
      <c r="S373" s="9"/>
      <c r="V373" s="224" t="str">
        <f>VLOOKUP(I373,Inventory!C:R,6,FALSE)</f>
        <v>FJONG</v>
      </c>
      <c r="W373" s="224">
        <f>VLOOKUP(I373,Inventory!C:R,13,FALSE)</f>
        <v>2500</v>
      </c>
      <c r="X373" s="288">
        <f>VLOOKUP(I373,Inventory!C:R,14,FALSE)</f>
        <v>700</v>
      </c>
      <c r="AB373" s="384">
        <f t="shared" si="46"/>
        <v>700</v>
      </c>
      <c r="AC373" s="225">
        <f>VLOOKUP(V373,'Partner info'!A$2:K$502,6,FALSE)</f>
        <v>0</v>
      </c>
      <c r="AD373" s="224">
        <f t="shared" si="43"/>
        <v>0</v>
      </c>
      <c r="AE373" s="384">
        <f t="shared" si="47"/>
        <v>700</v>
      </c>
      <c r="AF373" s="224">
        <f t="shared" si="41"/>
        <v>9</v>
      </c>
      <c r="AG373" s="313">
        <v>2023</v>
      </c>
      <c r="AH373" s="313">
        <v>9</v>
      </c>
      <c r="AI373" s="275" t="e">
        <f t="array" aca="1" ref="AI373" ca="1">_xludf.IFS(AH373=1,"01",AH373=2,"02",AH373=3,"03",AH373=4,"04",AH373=5,"05",AH373=6,"06",AH373=7,"07",AH373=8,"08",AH373=9,"09",AH373=10,"10",AH373=11,"11",AH373=12,"12")</f>
        <v>#NAME?</v>
      </c>
      <c r="AJ373" s="276" t="e">
        <f t="shared" ca="1" si="37"/>
        <v>#NAME?</v>
      </c>
      <c r="AK373" s="148" t="str">
        <f t="shared" si="44"/>
        <v>YYYY-09</v>
      </c>
    </row>
    <row r="374" spans="1:37" ht="12.75">
      <c r="A374" s="173"/>
      <c r="B374" s="173"/>
      <c r="C374" s="173"/>
      <c r="D374" s="173" t="s">
        <v>9</v>
      </c>
      <c r="E374" s="173"/>
      <c r="F374" s="173" t="s">
        <v>4010</v>
      </c>
      <c r="G374" s="173"/>
      <c r="H374" s="173" t="s">
        <v>3445</v>
      </c>
      <c r="I374" s="173">
        <v>89012249</v>
      </c>
      <c r="J374" s="173" t="s">
        <v>3990</v>
      </c>
      <c r="K374" s="173"/>
      <c r="L374" s="176">
        <v>45191</v>
      </c>
      <c r="M374" s="173"/>
      <c r="N374" s="420" t="str">
        <f>VLOOKUP(I374,Inventory!C:J,3,FALSE)</f>
        <v>https://fjong.com/admin/pages/edit-outfit/outfit.86651b9dceb1480d8fa76e59bbbf7bb6</v>
      </c>
      <c r="O374" s="240" t="str">
        <f>VLOOKUP(I374,Inventory!C:J,5,FALSE)</f>
        <v>ROTATE Birger Christensen</v>
      </c>
      <c r="P374" s="240" t="str">
        <f>VLOOKUP(I374,Inventory!C:J,4,FALSE)</f>
        <v>Masine Dress Lavender</v>
      </c>
      <c r="Q374" s="173"/>
      <c r="R374" s="173"/>
      <c r="S374" s="175"/>
      <c r="T374" s="173"/>
      <c r="U374" s="173"/>
      <c r="V374" s="240" t="str">
        <f>VLOOKUP(I374,Inventory!C:R,6,FALSE)</f>
        <v>DSN</v>
      </c>
      <c r="W374" s="423">
        <f>VLOOKUP(I374,Inventory!C:R,13,FALSE)</f>
        <v>4900</v>
      </c>
      <c r="X374" s="240">
        <f>VLOOKUP(I374,Inventory!C:R,14,FALSE)</f>
        <v>1960</v>
      </c>
      <c r="Y374" s="173"/>
      <c r="Z374" s="173"/>
      <c r="AA374" s="173"/>
      <c r="AB374" s="424">
        <f t="shared" si="46"/>
        <v>1960</v>
      </c>
      <c r="AC374" s="242">
        <f>VLOOKUP(V374,'Partner info'!A$2:K$502,6,FALSE)</f>
        <v>0.5</v>
      </c>
      <c r="AD374" s="240">
        <f t="shared" si="43"/>
        <v>980</v>
      </c>
      <c r="AE374" s="424">
        <f t="shared" si="47"/>
        <v>980</v>
      </c>
      <c r="AF374" s="240">
        <f t="shared" si="41"/>
        <v>9</v>
      </c>
      <c r="AG374" s="338">
        <v>2023</v>
      </c>
      <c r="AH374" s="338">
        <v>9</v>
      </c>
      <c r="AI374" s="339" t="e">
        <f t="array" aca="1" ref="AI374" ca="1">_xludf.IFS(AH374=1,"01",AH374=2,"02",AH374=3,"03",AH374=4,"04",AH374=5,"05",AH374=6,"06",AH374=7,"07",AH374=8,"08",AH374=9,"09",AH374=10,"10",AH374=11,"11",AH374=12,"12")</f>
        <v>#NAME?</v>
      </c>
      <c r="AJ374" s="383" t="e">
        <f t="shared" ca="1" si="37"/>
        <v>#NAME?</v>
      </c>
      <c r="AK374" s="148" t="str">
        <f t="shared" si="44"/>
        <v>YYYY-09</v>
      </c>
    </row>
    <row r="375" spans="1:37" ht="12.75">
      <c r="D375" s="12" t="s">
        <v>9</v>
      </c>
      <c r="F375" s="12" t="s">
        <v>4011</v>
      </c>
      <c r="H375" s="12" t="s">
        <v>3445</v>
      </c>
      <c r="I375" s="12">
        <v>88101161</v>
      </c>
      <c r="J375" s="12" t="s">
        <v>3990</v>
      </c>
      <c r="L375" s="149">
        <v>45191</v>
      </c>
      <c r="N375" s="405" t="str">
        <f>VLOOKUP(I375,Inventory!C:J,3,FALSE)</f>
        <v>https://fjong.com/admin/pages/edit-outfit/outfit.61537c25869e4fb4b64d7910e69cb338</v>
      </c>
      <c r="O375" s="224" t="str">
        <f>VLOOKUP(I375,Inventory!C:J,5,FALSE)</f>
        <v>Ganni</v>
      </c>
      <c r="P375" s="224" t="str">
        <f>VLOOKUP(I375,Inventory!C:J,4,FALSE)</f>
        <v>XS 2 Cameron Skirt</v>
      </c>
      <c r="S375" s="9"/>
      <c r="V375" s="224" t="str">
        <f>VLOOKUP(I375,Inventory!C:R,6,FALSE)</f>
        <v>Høyer</v>
      </c>
      <c r="W375" s="224">
        <f>VLOOKUP(I375,Inventory!C:R,13,FALSE)</f>
        <v>3500</v>
      </c>
      <c r="X375" s="288">
        <f>VLOOKUP(I375,Inventory!C:R,14,FALSE)</f>
        <v>1225</v>
      </c>
      <c r="AB375" s="384">
        <f t="shared" si="46"/>
        <v>1225</v>
      </c>
      <c r="AC375" s="225">
        <f>VLOOKUP(V375,'Partner info'!A$2:K$502,6,FALSE)</f>
        <v>0.8</v>
      </c>
      <c r="AD375" s="224">
        <f t="shared" si="43"/>
        <v>980</v>
      </c>
      <c r="AE375" s="384">
        <f t="shared" si="47"/>
        <v>245</v>
      </c>
      <c r="AF375" s="224">
        <f t="shared" si="41"/>
        <v>9</v>
      </c>
      <c r="AG375" s="409">
        <v>2023</v>
      </c>
      <c r="AH375" s="409">
        <v>9</v>
      </c>
      <c r="AI375" s="410" t="e">
        <f t="array" aca="1" ref="AI375" ca="1">_xludf.IFS(AH375=1,"01",AH375=2,"02",AH375=3,"03",AH375=4,"04",AH375=5,"05",AH375=6,"06",AH375=7,"07",AH375=8,"08",AH375=9,"09",AH375=10,"10",AH375=11,"11",AH375=12,"12")</f>
        <v>#NAME?</v>
      </c>
      <c r="AJ375" s="411" t="e">
        <f t="shared" ca="1" si="37"/>
        <v>#NAME?</v>
      </c>
      <c r="AK375" s="148" t="str">
        <f t="shared" si="44"/>
        <v>YYYY-09</v>
      </c>
    </row>
    <row r="376" spans="1:37" ht="12.75">
      <c r="A376" s="156"/>
      <c r="B376" s="156"/>
      <c r="C376" s="156"/>
      <c r="D376" s="156" t="s">
        <v>9</v>
      </c>
      <c r="E376" s="156"/>
      <c r="F376" s="156" t="s">
        <v>4012</v>
      </c>
      <c r="G376" s="156"/>
      <c r="H376" s="156" t="s">
        <v>3445</v>
      </c>
      <c r="I376" s="156">
        <v>89001946</v>
      </c>
      <c r="J376" s="156" t="s">
        <v>3990</v>
      </c>
      <c r="K376" s="156"/>
      <c r="L376" s="159">
        <v>45191</v>
      </c>
      <c r="M376" s="156"/>
      <c r="N376" s="227" t="str">
        <f>VLOOKUP(I376,Inventory!C:J,3,FALSE)</f>
        <v>https://fjong.com/admin/pages/edit-outfit/outfit.abf0c4f2f98149238bdac244fc2498c1</v>
      </c>
      <c r="O376" s="217" t="str">
        <f>VLOOKUP(I376,Inventory!C:J,5,FALSE)</f>
        <v>ella&amp;il</v>
      </c>
      <c r="P376" s="217" t="str">
        <f>VLOOKUP(I376,Inventory!C:J,4,FALSE)</f>
        <v>XS Black Nila Dress</v>
      </c>
      <c r="Q376" s="156"/>
      <c r="R376" s="156"/>
      <c r="S376" s="158"/>
      <c r="T376" s="156"/>
      <c r="U376" s="156"/>
      <c r="V376" s="217" t="str">
        <f>VLOOKUP(I376,Inventory!C:R,6,FALSE)</f>
        <v>ella&amp;il</v>
      </c>
      <c r="W376" s="217">
        <f>VLOOKUP(I376,Inventory!C:R,13,FALSE)</f>
        <v>1500</v>
      </c>
      <c r="X376" s="414">
        <f>VLOOKUP(I376,Inventory!C:R,14,FALSE)</f>
        <v>750</v>
      </c>
      <c r="Y376" s="172">
        <v>0.2</v>
      </c>
      <c r="Z376" s="156"/>
      <c r="AA376" s="156"/>
      <c r="AB376" s="403">
        <f t="shared" si="46"/>
        <v>600</v>
      </c>
      <c r="AC376" s="218">
        <f>VLOOKUP(V376,'Partner info'!A$2:K$502,6,FALSE)</f>
        <v>0.8</v>
      </c>
      <c r="AD376" s="217">
        <f t="shared" si="43"/>
        <v>480</v>
      </c>
      <c r="AE376" s="403">
        <f t="shared" si="47"/>
        <v>120</v>
      </c>
      <c r="AF376" s="217">
        <f t="shared" si="41"/>
        <v>9</v>
      </c>
      <c r="AG376" s="331">
        <v>2023</v>
      </c>
      <c r="AH376" s="331">
        <v>9</v>
      </c>
      <c r="AI376" s="332" t="e">
        <f t="array" aca="1" ref="AI376" ca="1">_xludf.IFS(AH376=1,"01",AH376=2,"02",AH376=3,"03",AH376=4,"04",AH376=5,"05",AH376=6,"06",AH376=7,"07",AH376=8,"08",AH376=9,"09",AH376=10,"10",AH376=11,"11",AH376=12,"12")</f>
        <v>#NAME?</v>
      </c>
      <c r="AJ376" s="418" t="e">
        <f t="shared" ca="1" si="37"/>
        <v>#NAME?</v>
      </c>
      <c r="AK376" s="148" t="str">
        <f t="shared" si="44"/>
        <v>YYYY-09</v>
      </c>
    </row>
    <row r="377" spans="1:37" ht="12.75">
      <c r="A377" s="156"/>
      <c r="B377" s="156"/>
      <c r="C377" s="156"/>
      <c r="D377" s="156" t="s">
        <v>9</v>
      </c>
      <c r="E377" s="156"/>
      <c r="F377" s="156" t="s">
        <v>3927</v>
      </c>
      <c r="G377" s="156"/>
      <c r="H377" s="156" t="s">
        <v>3445</v>
      </c>
      <c r="I377" s="156">
        <v>89005544</v>
      </c>
      <c r="J377" s="156" t="s">
        <v>3990</v>
      </c>
      <c r="K377" s="156"/>
      <c r="L377" s="159">
        <v>45191</v>
      </c>
      <c r="M377" s="156"/>
      <c r="N377" s="227" t="str">
        <f>VLOOKUP(I377,Inventory!C:J,3,FALSE)</f>
        <v>https://fjong.com/admin/pages/edit-outfit/outfit.fcf58025683946459be8fecfceb9126f</v>
      </c>
      <c r="O377" s="217" t="str">
        <f>VLOOKUP(I377,Inventory!C:J,5,FALSE)</f>
        <v>FWSS</v>
      </c>
      <c r="P377" s="412" t="str">
        <f>VLOOKUP(I377,Inventory!C:J,4,FALSE)</f>
        <v>Bente Jet Stream White</v>
      </c>
      <c r="Q377" s="156"/>
      <c r="R377" s="156"/>
      <c r="S377" s="158"/>
      <c r="T377" s="156"/>
      <c r="U377" s="156"/>
      <c r="V377" s="412" t="str">
        <f>VLOOKUP(I377,Inventory!C:R,6,FALSE)</f>
        <v>FWSS</v>
      </c>
      <c r="W377" s="413">
        <f>VLOOKUP(I377,Inventory!C:R,13,FALSE)</f>
        <v>1900</v>
      </c>
      <c r="X377" s="414">
        <f>VLOOKUP(I377,Inventory!C:R,14,FALSE)</f>
        <v>550</v>
      </c>
      <c r="Y377" s="156"/>
      <c r="Z377" s="156"/>
      <c r="AA377" s="156"/>
      <c r="AB377" s="403">
        <f t="shared" si="46"/>
        <v>550</v>
      </c>
      <c r="AC377" s="218">
        <f>VLOOKUP(V377,'Partner info'!A$2:K$502,6,FALSE)</f>
        <v>0.5</v>
      </c>
      <c r="AD377" s="217">
        <f t="shared" si="43"/>
        <v>275</v>
      </c>
      <c r="AE377" s="403">
        <f t="shared" si="47"/>
        <v>275</v>
      </c>
      <c r="AF377" s="217">
        <f t="shared" si="41"/>
        <v>9</v>
      </c>
      <c r="AG377" s="331">
        <v>2023</v>
      </c>
      <c r="AH377" s="331">
        <v>9</v>
      </c>
      <c r="AI377" s="332" t="e">
        <f t="array" aca="1" ref="AI377" ca="1">_xludf.IFS(AH377=1,"01",AH377=2,"02",AH377=3,"03",AH377=4,"04",AH377=5,"05",AH377=6,"06",AH377=7,"07",AH377=8,"08",AH377=9,"09",AH377=10,"10",AH377=11,"11",AH377=12,"12")</f>
        <v>#NAME?</v>
      </c>
      <c r="AJ377" s="418" t="e">
        <f t="shared" ca="1" si="37"/>
        <v>#NAME?</v>
      </c>
      <c r="AK377" s="148" t="str">
        <f t="shared" si="44"/>
        <v>YYYY-09</v>
      </c>
    </row>
    <row r="378" spans="1:37" ht="12.75">
      <c r="A378" s="156"/>
      <c r="B378" s="156"/>
      <c r="C378" s="156"/>
      <c r="D378" s="156" t="s">
        <v>9</v>
      </c>
      <c r="E378" s="156"/>
      <c r="F378" s="156" t="s">
        <v>4013</v>
      </c>
      <c r="G378" s="156"/>
      <c r="H378" s="156" t="s">
        <v>3445</v>
      </c>
      <c r="I378" s="156">
        <v>88100975</v>
      </c>
      <c r="J378" s="156" t="s">
        <v>3990</v>
      </c>
      <c r="K378" s="156"/>
      <c r="L378" s="159">
        <v>45191</v>
      </c>
      <c r="M378" s="156"/>
      <c r="N378" s="227" t="str">
        <f>VLOOKUP(I378,Inventory!C:J,3,FALSE)</f>
        <v>https://fjong.com/admin/pages/edit-outfit/outfit.4a4240dbc2f943dbb1482b7dc728778b</v>
      </c>
      <c r="O378" s="217" t="str">
        <f>VLOOKUP(I378,Inventory!C:J,5,FALSE)</f>
        <v>By Malene Birger</v>
      </c>
      <c r="P378" s="217" t="str">
        <f>VLOOKUP(I378,Inventory!C:J,4,FALSE)</f>
        <v>L1 Ayaja Striped Skirt</v>
      </c>
      <c r="Q378" s="156"/>
      <c r="R378" s="156"/>
      <c r="S378" s="158"/>
      <c r="T378" s="156"/>
      <c r="U378" s="156"/>
      <c r="V378" s="217" t="str">
        <f>VLOOKUP(I378,Inventory!C:R,6,FALSE)</f>
        <v>Høyer</v>
      </c>
      <c r="W378" s="217">
        <f>VLOOKUP(I378,Inventory!C:R,13,FALSE)</f>
        <v>600</v>
      </c>
      <c r="X378" s="414">
        <f>VLOOKUP(I378,Inventory!C:R,14,FALSE)</f>
        <v>180</v>
      </c>
      <c r="Y378" s="156"/>
      <c r="Z378" s="156"/>
      <c r="AA378" s="156"/>
      <c r="AB378" s="403">
        <f t="shared" si="46"/>
        <v>180</v>
      </c>
      <c r="AC378" s="218">
        <f>VLOOKUP(V378,'Partner info'!A$2:K$502,6,FALSE)</f>
        <v>0.8</v>
      </c>
      <c r="AD378" s="217">
        <f t="shared" si="43"/>
        <v>144</v>
      </c>
      <c r="AE378" s="403">
        <f t="shared" si="47"/>
        <v>36</v>
      </c>
      <c r="AF378" s="217">
        <f t="shared" si="41"/>
        <v>9</v>
      </c>
      <c r="AG378" s="317">
        <v>2023</v>
      </c>
      <c r="AH378" s="317">
        <v>9</v>
      </c>
      <c r="AI378" s="318" t="e">
        <f t="array" aca="1" ref="AI378" ca="1">_xludf.IFS(AH378=1,"01",AH378=2,"02",AH378=3,"03",AH378=4,"04",AH378=5,"05",AH378=6,"06",AH378=7,"07",AH378=8,"08",AH378=9,"09",AH378=10,"10",AH378=11,"11",AH378=12,"12")</f>
        <v>#NAME?</v>
      </c>
      <c r="AJ378" s="415" t="e">
        <f t="shared" ca="1" si="37"/>
        <v>#NAME?</v>
      </c>
      <c r="AK378" s="148" t="str">
        <f t="shared" si="44"/>
        <v>YYYY-09</v>
      </c>
    </row>
    <row r="379" spans="1:37" ht="12.75">
      <c r="A379" s="137"/>
      <c r="B379" s="137"/>
      <c r="C379" s="137"/>
      <c r="D379" s="137" t="s">
        <v>9</v>
      </c>
      <c r="E379" s="137"/>
      <c r="F379" s="137" t="s">
        <v>4013</v>
      </c>
      <c r="G379" s="137"/>
      <c r="H379" s="137" t="s">
        <v>3445</v>
      </c>
      <c r="I379" s="137">
        <v>88001668</v>
      </c>
      <c r="J379" s="137" t="s">
        <v>3990</v>
      </c>
      <c r="K379" s="137"/>
      <c r="L379" s="140">
        <v>45191</v>
      </c>
      <c r="M379" s="137"/>
      <c r="N379" s="402" t="str">
        <f>VLOOKUP(I379,Inventory!C:J,3,FALSE)</f>
        <v>https://fjong.com/admin/pages/edit-outfit/outfit.97ded7ff59b07b48</v>
      </c>
      <c r="O379" s="223" t="str">
        <f>VLOOKUP(I379,Inventory!C:J,5,FALSE)</f>
        <v>Samsøe &amp; Samsøe</v>
      </c>
      <c r="P379" s="223" t="str">
        <f>VLOOKUP(I379,Inventory!C:J,4,FALSE)</f>
        <v>Mantle Dress Black</v>
      </c>
      <c r="Q379" s="137"/>
      <c r="R379" s="137"/>
      <c r="S379" s="139"/>
      <c r="T379" s="137"/>
      <c r="U379" s="137"/>
      <c r="V379" s="223" t="str">
        <f>VLOOKUP(I379,Inventory!C:R,6,FALSE)</f>
        <v>FJONG</v>
      </c>
      <c r="W379" s="223">
        <f>VLOOKUP(I379,Inventory!C:R,13,FALSE)</f>
        <v>3500</v>
      </c>
      <c r="X379" s="271">
        <f>VLOOKUP(I379,Inventory!C:R,14,FALSE)</f>
        <v>950</v>
      </c>
      <c r="Y379" s="137"/>
      <c r="Z379" s="137"/>
      <c r="AA379" s="137"/>
      <c r="AB379" s="388">
        <f t="shared" si="46"/>
        <v>950</v>
      </c>
      <c r="AC379" s="230">
        <f>VLOOKUP(V379,'Partner info'!A$2:K$502,6,FALSE)</f>
        <v>0</v>
      </c>
      <c r="AD379" s="223">
        <f t="shared" si="43"/>
        <v>0</v>
      </c>
      <c r="AE379" s="388">
        <f t="shared" si="47"/>
        <v>950</v>
      </c>
      <c r="AF379" s="223">
        <f t="shared" si="41"/>
        <v>9</v>
      </c>
      <c r="AG379" s="323">
        <v>2023</v>
      </c>
      <c r="AH379" s="323">
        <v>9</v>
      </c>
      <c r="AI379" s="324" t="e">
        <f t="array" aca="1" ref="AI379" ca="1">_xludf.IFS(AH379=1,"01",AH379=2,"02",AH379=3,"03",AH379=4,"04",AH379=5,"05",AH379=6,"06",AH379=7,"07",AH379=8,"08",AH379=9,"09",AH379=10,"10",AH379=11,"11",AH379=12,"12")</f>
        <v>#NAME?</v>
      </c>
      <c r="AJ379" s="389" t="e">
        <f t="shared" ca="1" si="37"/>
        <v>#NAME?</v>
      </c>
      <c r="AK379" s="148" t="str">
        <f t="shared" si="44"/>
        <v>YYYY-09</v>
      </c>
    </row>
    <row r="380" spans="1:37" ht="12.75">
      <c r="D380" s="12" t="s">
        <v>9</v>
      </c>
      <c r="F380" s="12" t="s">
        <v>4014</v>
      </c>
      <c r="H380" s="12" t="s">
        <v>3445</v>
      </c>
      <c r="I380" s="12">
        <v>89008540</v>
      </c>
      <c r="J380" s="12" t="s">
        <v>3990</v>
      </c>
      <c r="L380" s="149">
        <v>45191</v>
      </c>
      <c r="N380" s="405" t="str">
        <f>VLOOKUP(I380,Inventory!C:J,3,FALSE)</f>
        <v>https://fjong.com/admin/pages/edit-outfit/outfit.9b6a380442084fc59e3a4e0679951b17</v>
      </c>
      <c r="O380" s="224" t="str">
        <f>VLOOKUP(I380,Inventory!C:J,5,FALSE)</f>
        <v>Kari Traa</v>
      </c>
      <c r="P380" s="407" t="str">
        <f>VLOOKUP(I380,Inventory!C:J,4,FALSE)</f>
        <v>Red Stripe Active Shirt</v>
      </c>
      <c r="S380" s="9"/>
      <c r="V380" s="407" t="str">
        <f>VLOOKUP(I380,Inventory!C:R,6,FALSE)</f>
        <v>FJONG</v>
      </c>
      <c r="W380" s="288">
        <f>VLOOKUP(I380,Inventory!C:R,13,FALSE)</f>
        <v>2500</v>
      </c>
      <c r="X380" s="288">
        <f>VLOOKUP(I380,Inventory!C:R,14,FALSE)</f>
        <v>700</v>
      </c>
      <c r="AB380" s="384">
        <f t="shared" si="46"/>
        <v>700</v>
      </c>
      <c r="AC380" s="225">
        <f>VLOOKUP(V380,'Partner info'!A$2:K$502,6,FALSE)</f>
        <v>0</v>
      </c>
      <c r="AD380" s="224">
        <f t="shared" si="43"/>
        <v>0</v>
      </c>
      <c r="AE380" s="384">
        <f t="shared" si="47"/>
        <v>700</v>
      </c>
      <c r="AF380" s="224">
        <f t="shared" si="41"/>
        <v>9</v>
      </c>
      <c r="AG380" s="385">
        <v>2023</v>
      </c>
      <c r="AH380" s="385">
        <v>9</v>
      </c>
      <c r="AI380" s="386" t="e">
        <f t="array" aca="1" ref="AI380" ca="1">_xludf.IFS(AH380=1,"01",AH380=2,"02",AH380=3,"03",AH380=4,"04",AH380=5,"05",AH380=6,"06",AH380=7,"07",AH380=8,"08",AH380=9,"09",AH380=10,"10",AH380=11,"11",AH380=12,"12")</f>
        <v>#NAME?</v>
      </c>
      <c r="AJ380" s="387" t="e">
        <f t="shared" ca="1" si="37"/>
        <v>#NAME?</v>
      </c>
      <c r="AK380" s="148" t="str">
        <f t="shared" si="44"/>
        <v>YYYY-09</v>
      </c>
    </row>
    <row r="381" spans="1:37" ht="12.75">
      <c r="D381" s="12" t="s">
        <v>9</v>
      </c>
      <c r="F381" s="12" t="s">
        <v>4014</v>
      </c>
      <c r="H381" s="12" t="s">
        <v>3445</v>
      </c>
      <c r="I381" s="12">
        <v>88101001</v>
      </c>
      <c r="J381" s="12" t="s">
        <v>3990</v>
      </c>
      <c r="L381" s="149">
        <v>45191</v>
      </c>
      <c r="N381" s="405" t="str">
        <f>VLOOKUP(I381,Inventory!C:J,3,FALSE)</f>
        <v>https://no.fjong.com/admin/pages/edit-outfit/outfit.a13f25b080f64a588149d6f37a4e6096</v>
      </c>
      <c r="O381" s="224" t="str">
        <f>VLOOKUP(I381,Inventory!C:J,5,FALSE)</f>
        <v>Maud</v>
      </c>
      <c r="P381" s="224" t="str">
        <f>VLOOKUP(I381,Inventory!C:J,4,FALSE)</f>
        <v>1 Pom Pom Knit</v>
      </c>
      <c r="S381" s="9"/>
      <c r="V381" s="224" t="str">
        <f>VLOOKUP(I381,Inventory!C:R,6,FALSE)</f>
        <v>Høyer</v>
      </c>
      <c r="W381" s="224">
        <f>VLOOKUP(I381,Inventory!C:R,13,FALSE)</f>
        <v>1900</v>
      </c>
      <c r="X381" s="288">
        <f>VLOOKUP(I381,Inventory!C:R,14,FALSE)</f>
        <v>760</v>
      </c>
      <c r="AB381" s="384">
        <f t="shared" si="46"/>
        <v>760</v>
      </c>
      <c r="AC381" s="225">
        <f>VLOOKUP(V381,'Partner info'!A$2:K$502,6,FALSE)</f>
        <v>0.8</v>
      </c>
      <c r="AD381" s="224">
        <f t="shared" si="43"/>
        <v>608</v>
      </c>
      <c r="AE381" s="384">
        <f t="shared" si="47"/>
        <v>152</v>
      </c>
      <c r="AF381" s="224">
        <f t="shared" si="41"/>
        <v>9</v>
      </c>
      <c r="AG381" s="313">
        <v>2023</v>
      </c>
      <c r="AH381" s="313">
        <v>9</v>
      </c>
      <c r="AI381" s="275" t="e">
        <f t="array" aca="1" ref="AI381" ca="1">_xludf.IFS(AH381=1,"01",AH381=2,"02",AH381=3,"03",AH381=4,"04",AH381=5,"05",AH381=6,"06",AH381=7,"07",AH381=8,"08",AH381=9,"09",AH381=10,"10",AH381=11,"11",AH381=12,"12")</f>
        <v>#NAME?</v>
      </c>
      <c r="AJ381" s="276" t="e">
        <f t="shared" ca="1" si="37"/>
        <v>#NAME?</v>
      </c>
      <c r="AK381" s="148" t="str">
        <f t="shared" si="44"/>
        <v>YYYY-09</v>
      </c>
    </row>
    <row r="382" spans="1:37" ht="12.75">
      <c r="A382" s="173"/>
      <c r="B382" s="173"/>
      <c r="C382" s="173"/>
      <c r="D382" s="173" t="s">
        <v>9</v>
      </c>
      <c r="E382" s="173"/>
      <c r="F382" s="173" t="s">
        <v>4015</v>
      </c>
      <c r="G382" s="173"/>
      <c r="H382" s="173" t="s">
        <v>3445</v>
      </c>
      <c r="I382" s="173">
        <v>89008491</v>
      </c>
      <c r="J382" s="173" t="s">
        <v>3990</v>
      </c>
      <c r="K382" s="173"/>
      <c r="L382" s="176">
        <v>45191</v>
      </c>
      <c r="M382" s="173"/>
      <c r="N382" s="420" t="str">
        <f>VLOOKUP(I382,Inventory!C:J,3,FALSE)</f>
        <v>https://fjong.com/admin/pages/edit-outfit/outfit.0de869d31f424399b9c82775db98449d</v>
      </c>
      <c r="O382" s="240" t="str">
        <f>VLOOKUP(I382,Inventory!C:J,5,FALSE)</f>
        <v>Riccovero</v>
      </c>
      <c r="P382" s="421" t="str">
        <f>VLOOKUP(I382,Inventory!C:J,4,FALSE)</f>
        <v>Courtney Slip Under Dress</v>
      </c>
      <c r="Q382" s="173"/>
      <c r="R382" s="173"/>
      <c r="S382" s="175"/>
      <c r="T382" s="173"/>
      <c r="U382" s="173"/>
      <c r="V382" s="421" t="str">
        <f>VLOOKUP(I382,Inventory!C:R,6,FALSE)</f>
        <v>FJONG</v>
      </c>
      <c r="W382" s="423">
        <f>VLOOKUP(I382,Inventory!C:R,13,FALSE)</f>
        <v>1100</v>
      </c>
      <c r="X382" s="423">
        <f>VLOOKUP(I382,Inventory!C:R,14,FALSE)</f>
        <v>220</v>
      </c>
      <c r="Y382" s="173"/>
      <c r="Z382" s="173"/>
      <c r="AA382" s="173"/>
      <c r="AB382" s="424">
        <f t="shared" si="46"/>
        <v>220</v>
      </c>
      <c r="AC382" s="242">
        <f>VLOOKUP(V382,'Partner info'!A$2:K$502,6,FALSE)</f>
        <v>0</v>
      </c>
      <c r="AD382" s="240">
        <f t="shared" si="43"/>
        <v>0</v>
      </c>
      <c r="AE382" s="424">
        <f t="shared" si="47"/>
        <v>220</v>
      </c>
      <c r="AF382" s="240">
        <f t="shared" si="41"/>
        <v>9</v>
      </c>
      <c r="AG382" s="338">
        <v>2023</v>
      </c>
      <c r="AH382" s="338">
        <v>9</v>
      </c>
      <c r="AI382" s="339" t="e">
        <f t="array" aca="1" ref="AI382" ca="1">_xludf.IFS(AH382=1,"01",AH382=2,"02",AH382=3,"03",AH382=4,"04",AH382=5,"05",AH382=6,"06",AH382=7,"07",AH382=8,"08",AH382=9,"09",AH382=10,"10",AH382=11,"11",AH382=12,"12")</f>
        <v>#NAME?</v>
      </c>
      <c r="AJ382" s="383" t="e">
        <f t="shared" ca="1" si="37"/>
        <v>#NAME?</v>
      </c>
      <c r="AK382" s="148" t="str">
        <f t="shared" si="44"/>
        <v>YYYY-09</v>
      </c>
    </row>
    <row r="383" spans="1:37" ht="12.75">
      <c r="D383" s="12" t="s">
        <v>9</v>
      </c>
      <c r="F383" s="12" t="s">
        <v>4016</v>
      </c>
      <c r="H383" s="12" t="s">
        <v>3445</v>
      </c>
      <c r="I383" s="12">
        <v>89013432</v>
      </c>
      <c r="J383" s="12" t="s">
        <v>3990</v>
      </c>
      <c r="L383" s="149">
        <v>45191</v>
      </c>
      <c r="N383" s="405" t="str">
        <f>VLOOKUP(I383,Inventory!C:J,3,FALSE)</f>
        <v>https://fjong.com/admin/pages/edit-outfit/outfit.bae4ecf811e44d68ac8ade3e6948571f</v>
      </c>
      <c r="O383" s="224" t="str">
        <f>VLOOKUP(I383,Inventory!C:J,5,FALSE)</f>
        <v>Høst &amp; Vår</v>
      </c>
      <c r="P383" s="224" t="str">
        <f>VLOOKUP(I383,Inventory!C:J,4,FALSE)</f>
        <v>Sting Dress Hummingbird</v>
      </c>
      <c r="S383" s="9"/>
      <c r="V383" s="224" t="str">
        <f>VLOOKUP(I383,Inventory!C:R,6,FALSE)</f>
        <v>Høst &amp; Vår</v>
      </c>
      <c r="W383" s="288">
        <f>VLOOKUP(I383,Inventory!C:R,13,FALSE)</f>
        <v>1100</v>
      </c>
      <c r="X383" s="224">
        <f>VLOOKUP(I383,Inventory!C:R,14,FALSE)</f>
        <v>150</v>
      </c>
      <c r="Y383" s="152">
        <v>0.2</v>
      </c>
      <c r="AB383" s="384">
        <f t="shared" si="46"/>
        <v>120</v>
      </c>
      <c r="AC383" s="225">
        <f>VLOOKUP(V383,'Partner info'!A$2:K$502,6,FALSE)</f>
        <v>0.5</v>
      </c>
      <c r="AD383" s="224">
        <f t="shared" si="43"/>
        <v>60</v>
      </c>
      <c r="AE383" s="384">
        <f t="shared" si="47"/>
        <v>60</v>
      </c>
      <c r="AF383" s="224">
        <f t="shared" si="41"/>
        <v>9</v>
      </c>
      <c r="AG383" s="409">
        <v>2023</v>
      </c>
      <c r="AH383" s="409">
        <v>9</v>
      </c>
      <c r="AI383" s="410" t="e">
        <f t="array" aca="1" ref="AI383" ca="1">_xludf.IFS(AH383=1,"01",AH383=2,"02",AH383=3,"03",AH383=4,"04",AH383=5,"05",AH383=6,"06",AH383=7,"07",AH383=8,"08",AH383=9,"09",AH383=10,"10",AH383=11,"11",AH383=12,"12")</f>
        <v>#NAME?</v>
      </c>
      <c r="AJ383" s="411" t="e">
        <f t="shared" ca="1" si="37"/>
        <v>#NAME?</v>
      </c>
      <c r="AK383" s="148" t="str">
        <f t="shared" si="44"/>
        <v>YYYY-09</v>
      </c>
    </row>
    <row r="384" spans="1:37" ht="12.75">
      <c r="A384" s="173"/>
      <c r="B384" s="173"/>
      <c r="C384" s="173"/>
      <c r="D384" s="173" t="s">
        <v>9</v>
      </c>
      <c r="E384" s="173"/>
      <c r="F384" s="173" t="s">
        <v>4017</v>
      </c>
      <c r="G384" s="173"/>
      <c r="H384" s="173" t="s">
        <v>3445</v>
      </c>
      <c r="I384" s="173">
        <v>88100748</v>
      </c>
      <c r="J384" s="173" t="s">
        <v>3990</v>
      </c>
      <c r="K384" s="173"/>
      <c r="L384" s="176">
        <v>45191</v>
      </c>
      <c r="M384" s="173"/>
      <c r="N384" s="420" t="str">
        <f>VLOOKUP(I384,Inventory!C:J,3,FALSE)</f>
        <v>https://fjong.com/admin/pages/edit-outfit/outfit.95094b40075b4c008858b298350d2f5c</v>
      </c>
      <c r="O384" s="240" t="str">
        <f>VLOOKUP(I384,Inventory!C:J,5,FALSE)</f>
        <v>MAUD</v>
      </c>
      <c r="P384" s="240" t="str">
        <f>VLOOKUP(I384,Inventory!C:J,4,FALSE)</f>
        <v>XL Black Flared Pant</v>
      </c>
      <c r="Q384" s="173"/>
      <c r="R384" s="173"/>
      <c r="S384" s="175"/>
      <c r="T384" s="173"/>
      <c r="U384" s="173"/>
      <c r="V384" s="240" t="str">
        <f>VLOOKUP(I384,Inventory!C:R,6,FALSE)</f>
        <v>Høyer</v>
      </c>
      <c r="W384" s="240">
        <f>VLOOKUP(I384,Inventory!C:R,13,FALSE)</f>
        <v>3500</v>
      </c>
      <c r="X384" s="423">
        <f>VLOOKUP(I384,Inventory!C:R,14,FALSE)</f>
        <v>1400</v>
      </c>
      <c r="Y384" s="173"/>
      <c r="Z384" s="173"/>
      <c r="AA384" s="173"/>
      <c r="AB384" s="424">
        <f t="shared" si="46"/>
        <v>1400</v>
      </c>
      <c r="AC384" s="242">
        <f>VLOOKUP(V384,'Partner info'!A$2:K$502,6,FALSE)</f>
        <v>0.8</v>
      </c>
      <c r="AD384" s="240">
        <f t="shared" si="43"/>
        <v>1120</v>
      </c>
      <c r="AE384" s="424">
        <f t="shared" si="47"/>
        <v>280</v>
      </c>
      <c r="AF384" s="240">
        <f t="shared" si="41"/>
        <v>9</v>
      </c>
      <c r="AG384" s="338">
        <v>2023</v>
      </c>
      <c r="AH384" s="338">
        <v>9</v>
      </c>
      <c r="AI384" s="339" t="e">
        <f t="array" aca="1" ref="AI384" ca="1">_xludf.IFS(AH384=1,"01",AH384=2,"02",AH384=3,"03",AH384=4,"04",AH384=5,"05",AH384=6,"06",AH384=7,"07",AH384=8,"08",AH384=9,"09",AH384=10,"10",AH384=11,"11",AH384=12,"12")</f>
        <v>#NAME?</v>
      </c>
      <c r="AJ384" s="383" t="e">
        <f t="shared" ca="1" si="37"/>
        <v>#NAME?</v>
      </c>
      <c r="AK384" s="148" t="str">
        <f t="shared" si="44"/>
        <v>YYYY-09</v>
      </c>
    </row>
    <row r="385" spans="1:37" ht="12.75">
      <c r="D385" s="12" t="s">
        <v>9</v>
      </c>
      <c r="F385" s="12" t="s">
        <v>4018</v>
      </c>
      <c r="H385" s="12" t="s">
        <v>3445</v>
      </c>
      <c r="I385" s="12">
        <v>89008588</v>
      </c>
      <c r="J385" s="12" t="s">
        <v>3990</v>
      </c>
      <c r="L385" s="149">
        <v>45191</v>
      </c>
      <c r="N385" s="405" t="str">
        <f>VLOOKUP(I385,Inventory!C:J,3,FALSE)</f>
        <v>https://fjong.com/admin/pages/edit-outfit/outfit.c59eb802f8b348379d74a3eaadf02c6a</v>
      </c>
      <c r="O385" s="224" t="str">
        <f>VLOOKUP(I385,Inventory!C:J,5,FALSE)</f>
        <v>Riccovero</v>
      </c>
      <c r="P385" s="407" t="str">
        <f>VLOOKUP(I385,Inventory!C:J,4,FALSE)</f>
        <v>Tuxedo Shirt Navy</v>
      </c>
      <c r="S385" s="9"/>
      <c r="V385" s="407" t="str">
        <f>VLOOKUP(I385,Inventory!C:R,6,FALSE)</f>
        <v>FJONG</v>
      </c>
      <c r="W385" s="288">
        <f>VLOOKUP(I385,Inventory!C:R,13,FALSE)</f>
        <v>1900</v>
      </c>
      <c r="X385" s="288">
        <f>VLOOKUP(I385,Inventory!C:R,14,FALSE)</f>
        <v>899</v>
      </c>
      <c r="AB385" s="384">
        <f t="shared" si="46"/>
        <v>899</v>
      </c>
      <c r="AC385" s="225">
        <f>VLOOKUP(V385,'Partner info'!A$2:K$502,6,FALSE)</f>
        <v>0</v>
      </c>
      <c r="AD385" s="224">
        <f t="shared" si="43"/>
        <v>0</v>
      </c>
      <c r="AE385" s="384">
        <f t="shared" si="47"/>
        <v>899</v>
      </c>
      <c r="AF385" s="224">
        <f t="shared" si="41"/>
        <v>9</v>
      </c>
      <c r="AG385" s="409">
        <v>2023</v>
      </c>
      <c r="AH385" s="409">
        <v>9</v>
      </c>
      <c r="AI385" s="410" t="e">
        <f t="array" aca="1" ref="AI385" ca="1">_xludf.IFS(AH385=1,"01",AH385=2,"02",AH385=3,"03",AH385=4,"04",AH385=5,"05",AH385=6,"06",AH385=7,"07",AH385=8,"08",AH385=9,"09",AH385=10,"10",AH385=11,"11",AH385=12,"12")</f>
        <v>#NAME?</v>
      </c>
      <c r="AJ385" s="411" t="e">
        <f t="shared" ca="1" si="37"/>
        <v>#NAME?</v>
      </c>
      <c r="AK385" s="148" t="str">
        <f t="shared" si="44"/>
        <v>YYYY-09</v>
      </c>
    </row>
    <row r="386" spans="1:37" ht="12.75">
      <c r="A386" s="156"/>
      <c r="B386" s="156"/>
      <c r="C386" s="156"/>
      <c r="D386" s="156" t="s">
        <v>9</v>
      </c>
      <c r="E386" s="156"/>
      <c r="F386" s="156" t="s">
        <v>4019</v>
      </c>
      <c r="G386" s="156"/>
      <c r="H386" s="156" t="s">
        <v>3445</v>
      </c>
      <c r="I386" s="156">
        <v>89003645</v>
      </c>
      <c r="J386" s="156" t="s">
        <v>3990</v>
      </c>
      <c r="K386" s="156"/>
      <c r="L386" s="159">
        <v>45192</v>
      </c>
      <c r="M386" s="156"/>
      <c r="N386" s="227" t="str">
        <f>VLOOKUP(I386,Inventory!C:J,3,FALSE)</f>
        <v>https://fjong.com/admin/pages/edit-outfit/outfit.ef083d62a8c749ccb4cd75861b0dce98</v>
      </c>
      <c r="O386" s="217" t="str">
        <f>VLOOKUP(I386,Inventory!C:J,5,FALSE)</f>
        <v>FWSS</v>
      </c>
      <c r="P386" s="412" t="str">
        <f>VLOOKUP(I386,Inventory!C:J,4,FALSE)</f>
        <v>Tearz Vanilla Ice White Shirt</v>
      </c>
      <c r="Q386" s="156"/>
      <c r="R386" s="156"/>
      <c r="S386" s="158"/>
      <c r="T386" s="156"/>
      <c r="U386" s="156"/>
      <c r="V386" s="412" t="str">
        <f>VLOOKUP(I386,Inventory!C:R,6,FALSE)</f>
        <v>FWSS</v>
      </c>
      <c r="W386" s="425">
        <f>VLOOKUP(I386,Inventory!C:R,13,FALSE)</f>
        <v>1500</v>
      </c>
      <c r="X386" s="414">
        <f>VLOOKUP(I386,Inventory!C:R,14,FALSE)</f>
        <v>400</v>
      </c>
      <c r="Y386" s="156"/>
      <c r="Z386" s="156"/>
      <c r="AA386" s="156"/>
      <c r="AB386" s="403">
        <f t="shared" si="46"/>
        <v>400</v>
      </c>
      <c r="AC386" s="218">
        <f>VLOOKUP(V386,'Partner info'!A$2:K$502,6,FALSE)</f>
        <v>0.5</v>
      </c>
      <c r="AD386" s="217">
        <f t="shared" si="43"/>
        <v>200</v>
      </c>
      <c r="AE386" s="403">
        <f t="shared" si="47"/>
        <v>200</v>
      </c>
      <c r="AF386" s="217">
        <f t="shared" si="41"/>
        <v>9</v>
      </c>
      <c r="AG386" s="317">
        <v>2023</v>
      </c>
      <c r="AH386" s="317">
        <v>9</v>
      </c>
      <c r="AI386" s="318" t="e">
        <f t="array" aca="1" ref="AI386" ca="1">_xludf.IFS(AH386=1,"01",AH386=2,"02",AH386=3,"03",AH386=4,"04",AH386=5,"05",AH386=6,"06",AH386=7,"07",AH386=8,"08",AH386=9,"09",AH386=10,"10",AH386=11,"11",AH386=12,"12")</f>
        <v>#NAME?</v>
      </c>
      <c r="AJ386" s="415" t="e">
        <f t="shared" ca="1" si="37"/>
        <v>#NAME?</v>
      </c>
      <c r="AK386" s="148" t="str">
        <f t="shared" si="44"/>
        <v>YYYY-09</v>
      </c>
    </row>
    <row r="387" spans="1:37" ht="12.75">
      <c r="D387" s="12" t="s">
        <v>9</v>
      </c>
      <c r="F387" s="12" t="s">
        <v>4020</v>
      </c>
      <c r="H387" s="12" t="s">
        <v>3445</v>
      </c>
      <c r="I387" s="12">
        <v>89003763</v>
      </c>
      <c r="J387" s="12" t="s">
        <v>3990</v>
      </c>
      <c r="L387" s="149">
        <v>45192</v>
      </c>
      <c r="N387" s="405" t="str">
        <f>VLOOKUP(I387,Inventory!C:J,3,FALSE)</f>
        <v>https://fjong.com/admin/pages/edit-outfit/outfit.d9cad0d726264cf18faa5e2b4f9974e6</v>
      </c>
      <c r="O387" s="224" t="str">
        <f>VLOOKUP(I387,Inventory!C:J,5,FALSE)</f>
        <v>C.L.E.A.N. by Christina Ledang</v>
      </c>
      <c r="P387" s="224" t="str">
        <f>VLOOKUP(I387,Inventory!C:J,4,FALSE)</f>
        <v>C.L.E.A.N Dress White</v>
      </c>
      <c r="S387" s="9"/>
      <c r="V387" s="224" t="str">
        <f>VLOOKUP(I387,Inventory!C:R,6,FALSE)</f>
        <v>C.L.E.A.N. by Christina Ledang</v>
      </c>
      <c r="W387" s="288" t="str">
        <f>VLOOKUP(I387,Inventory!C:R,13,FALSE)</f>
        <v>1900</v>
      </c>
      <c r="X387" s="224">
        <f>VLOOKUP(I387,Inventory!C:R,14,FALSE)</f>
        <v>570</v>
      </c>
      <c r="AB387" s="384">
        <f t="shared" si="46"/>
        <v>570</v>
      </c>
      <c r="AC387" s="225">
        <f>VLOOKUP(V387,'Partner info'!A$2:K$502,6,FALSE)</f>
        <v>0.5</v>
      </c>
      <c r="AD387" s="224">
        <f t="shared" si="43"/>
        <v>285</v>
      </c>
      <c r="AE387" s="384">
        <f t="shared" si="47"/>
        <v>285</v>
      </c>
      <c r="AF387" s="224">
        <f t="shared" si="41"/>
        <v>9</v>
      </c>
      <c r="AG387" s="310">
        <v>2023</v>
      </c>
      <c r="AH387" s="310">
        <v>9</v>
      </c>
      <c r="AI387" s="146" t="e">
        <f t="array" aca="1" ref="AI387" ca="1">_xludf.IFS(AH387=1,"01",AH387=2,"02",AH387=3,"03",AH387=4,"04",AH387=5,"05",AH387=6,"06",AH387=7,"07",AH387=8,"08",AH387=9,"09",AH387=10,"10",AH387=11,"11",AH387=12,"12")</f>
        <v>#NAME?</v>
      </c>
      <c r="AJ387" s="147" t="e">
        <f t="shared" ca="1" si="37"/>
        <v>#NAME?</v>
      </c>
      <c r="AK387" s="148" t="str">
        <f t="shared" si="44"/>
        <v>YYYY-09</v>
      </c>
    </row>
    <row r="388" spans="1:37" ht="12.75">
      <c r="D388" s="12" t="s">
        <v>9</v>
      </c>
      <c r="F388" s="12" t="s">
        <v>4021</v>
      </c>
      <c r="H388" s="12" t="s">
        <v>3445</v>
      </c>
      <c r="I388" s="12">
        <v>88000613</v>
      </c>
      <c r="J388" s="12" t="s">
        <v>3990</v>
      </c>
      <c r="L388" s="149">
        <v>45192</v>
      </c>
      <c r="N388" s="405" t="str">
        <f>VLOOKUP(I388,Inventory!C:J,3,FALSE)</f>
        <v>https://no.fjong.com/admin/pages/edit-outfit/outfit.bf2acee116722011</v>
      </c>
      <c r="O388" s="224" t="str">
        <f>VLOOKUP(I388,Inventory!C:J,5,FALSE)</f>
        <v>Samsøe &amp; Samsøe</v>
      </c>
      <c r="P388" s="224" t="str">
        <f>VLOOKUP(I388,Inventory!C:J,4,FALSE)</f>
        <v>Jana skirt</v>
      </c>
      <c r="S388" s="9"/>
      <c r="V388" s="224" t="str">
        <f>VLOOKUP(I388,Inventory!C:R,6,FALSE)</f>
        <v>FJONG</v>
      </c>
      <c r="W388" s="224">
        <f>VLOOKUP(I388,Inventory!C:R,13,FALSE)</f>
        <v>2000</v>
      </c>
      <c r="X388" s="288">
        <f>VLOOKUP(I388,Inventory!C:R,14,FALSE)</f>
        <v>2000</v>
      </c>
      <c r="AB388" s="384">
        <f t="shared" si="46"/>
        <v>2000</v>
      </c>
      <c r="AC388" s="225">
        <f>VLOOKUP(V388,'Partner info'!A$2:K$502,6,FALSE)</f>
        <v>0</v>
      </c>
      <c r="AD388" s="224">
        <f t="shared" si="43"/>
        <v>0</v>
      </c>
      <c r="AE388" s="384">
        <f t="shared" si="47"/>
        <v>2000</v>
      </c>
      <c r="AF388" s="224">
        <f t="shared" si="41"/>
        <v>9</v>
      </c>
      <c r="AG388" s="313">
        <v>2023</v>
      </c>
      <c r="AH388" s="313">
        <v>9</v>
      </c>
      <c r="AI388" s="275" t="e">
        <f t="array" aca="1" ref="AI388" ca="1">_xludf.IFS(AH388=1,"01",AH388=2,"02",AH388=3,"03",AH388=4,"04",AH388=5,"05",AH388=6,"06",AH388=7,"07",AH388=8,"08",AH388=9,"09",AH388=10,"10",AH388=11,"11",AH388=12,"12")</f>
        <v>#NAME?</v>
      </c>
      <c r="AJ388" s="276" t="e">
        <f t="shared" ca="1" si="37"/>
        <v>#NAME?</v>
      </c>
      <c r="AK388" s="148" t="str">
        <f t="shared" si="44"/>
        <v>YYYY-09</v>
      </c>
    </row>
    <row r="389" spans="1:37" ht="12.75">
      <c r="A389" s="156"/>
      <c r="B389" s="156"/>
      <c r="C389" s="156"/>
      <c r="D389" s="156" t="s">
        <v>9</v>
      </c>
      <c r="E389" s="156"/>
      <c r="F389" s="156" t="s">
        <v>4022</v>
      </c>
      <c r="G389" s="156"/>
      <c r="H389" s="156" t="s">
        <v>3445</v>
      </c>
      <c r="I389" s="156">
        <v>89007674</v>
      </c>
      <c r="J389" s="156" t="s">
        <v>3990</v>
      </c>
      <c r="K389" s="156"/>
      <c r="L389" s="159">
        <v>45192</v>
      </c>
      <c r="M389" s="156"/>
      <c r="N389" s="227" t="str">
        <f>VLOOKUP(I389,Inventory!C:J,3,FALSE)</f>
        <v>https://fjong.com/admin/pages/edit-outfit/outfit.0e83d5951196473d9a5492ced2f485f5</v>
      </c>
      <c r="O389" s="217" t="str">
        <f>VLOOKUP(I389,Inventory!C:J,5,FALSE)</f>
        <v>Rodebjer</v>
      </c>
      <c r="P389" s="412" t="str">
        <f>VLOOKUP(I389,Inventory!C:J,4,FALSE)</f>
        <v>Alice Paisley Dress Hydra Blue</v>
      </c>
      <c r="Q389" s="156"/>
      <c r="R389" s="156"/>
      <c r="S389" s="158"/>
      <c r="T389" s="156"/>
      <c r="U389" s="156"/>
      <c r="V389" s="412" t="str">
        <f>VLOOKUP(I389,Inventory!C:R,6,FALSE)</f>
        <v>Rodebjer</v>
      </c>
      <c r="W389" s="425">
        <f>VLOOKUP(I389,Inventory!C:R,13,FALSE)</f>
        <v>2500</v>
      </c>
      <c r="X389" s="414">
        <f>VLOOKUP(I389,Inventory!C:R,14,FALSE)</f>
        <v>500</v>
      </c>
      <c r="Y389" s="156"/>
      <c r="Z389" s="156"/>
      <c r="AA389" s="156"/>
      <c r="AB389" s="403">
        <f t="shared" si="46"/>
        <v>500</v>
      </c>
      <c r="AC389" s="218">
        <f>VLOOKUP(V389,'Partner info'!A$2:K$502,6,FALSE)</f>
        <v>0.5</v>
      </c>
      <c r="AD389" s="217">
        <f t="shared" si="43"/>
        <v>250</v>
      </c>
      <c r="AE389" s="403">
        <f t="shared" si="47"/>
        <v>250</v>
      </c>
      <c r="AF389" s="217">
        <f t="shared" si="41"/>
        <v>9</v>
      </c>
      <c r="AG389" s="331">
        <v>2023</v>
      </c>
      <c r="AH389" s="331">
        <v>9</v>
      </c>
      <c r="AI389" s="332" t="e">
        <f t="array" aca="1" ref="AI389" ca="1">_xludf.IFS(AH389=1,"01",AH389=2,"02",AH389=3,"03",AH389=4,"04",AH389=5,"05",AH389=6,"06",AH389=7,"07",AH389=8,"08",AH389=9,"09",AH389=10,"10",AH389=11,"11",AH389=12,"12")</f>
        <v>#NAME?</v>
      </c>
      <c r="AJ389" s="418" t="e">
        <f t="shared" ca="1" si="37"/>
        <v>#NAME?</v>
      </c>
      <c r="AK389" s="148" t="str">
        <f t="shared" si="44"/>
        <v>YYYY-09</v>
      </c>
    </row>
    <row r="390" spans="1:37" ht="12.75">
      <c r="A390" s="173"/>
      <c r="B390" s="173"/>
      <c r="C390" s="173"/>
      <c r="D390" s="173" t="s">
        <v>9</v>
      </c>
      <c r="E390" s="173"/>
      <c r="F390" s="173" t="s">
        <v>4023</v>
      </c>
      <c r="G390" s="173"/>
      <c r="H390" s="173" t="s">
        <v>3445</v>
      </c>
      <c r="I390" s="173">
        <v>89011930</v>
      </c>
      <c r="J390" s="173" t="s">
        <v>3990</v>
      </c>
      <c r="K390" s="173"/>
      <c r="L390" s="176">
        <v>45192</v>
      </c>
      <c r="M390" s="173"/>
      <c r="N390" s="420" t="str">
        <f>VLOOKUP(I390,Inventory!C:J,3,FALSE)</f>
        <v>https://fjong.com/admin/pages/edit-outfit/outfit.dd0b03c687ab45b791856ff67b23c03e</v>
      </c>
      <c r="O390" s="240" t="str">
        <f>VLOOKUP(I390,Inventory!C:J,5,FALSE)</f>
        <v>ROTATE Birger Christensen</v>
      </c>
      <c r="P390" s="240" t="str">
        <f>VLOOKUP(I390,Inventory!C:J,4,FALSE)</f>
        <v>Noon Dress Methyl Blue</v>
      </c>
      <c r="Q390" s="173"/>
      <c r="R390" s="173"/>
      <c r="S390" s="175"/>
      <c r="T390" s="173"/>
      <c r="U390" s="173"/>
      <c r="V390" s="240" t="str">
        <f>VLOOKUP(I390,Inventory!C:R,6,FALSE)</f>
        <v>DSN</v>
      </c>
      <c r="W390" s="423">
        <f>VLOOKUP(I390,Inventory!C:R,13,FALSE)</f>
        <v>18000</v>
      </c>
      <c r="X390" s="240">
        <f>VLOOKUP(I390,Inventory!C:R,14,FALSE)</f>
        <v>18000</v>
      </c>
      <c r="Y390" s="173"/>
      <c r="Z390" s="173"/>
      <c r="AA390" s="173"/>
      <c r="AB390" s="424">
        <f t="shared" si="46"/>
        <v>18000</v>
      </c>
      <c r="AC390" s="242">
        <f>VLOOKUP(V390,'Partner info'!A$2:K$502,6,FALSE)</f>
        <v>0.5</v>
      </c>
      <c r="AD390" s="240">
        <f t="shared" si="43"/>
        <v>9000</v>
      </c>
      <c r="AE390" s="424">
        <f t="shared" si="47"/>
        <v>9000</v>
      </c>
      <c r="AF390" s="240">
        <f t="shared" si="41"/>
        <v>9</v>
      </c>
      <c r="AG390" s="338">
        <v>2023</v>
      </c>
      <c r="AH390" s="338">
        <v>9</v>
      </c>
      <c r="AI390" s="339" t="e">
        <f t="array" aca="1" ref="AI390" ca="1">_xludf.IFS(AH390=1,"01",AH390=2,"02",AH390=3,"03",AH390=4,"04",AH390=5,"05",AH390=6,"06",AH390=7,"07",AH390=8,"08",AH390=9,"09",AH390=10,"10",AH390=11,"11",AH390=12,"12")</f>
        <v>#NAME?</v>
      </c>
      <c r="AJ390" s="383" t="e">
        <f t="shared" ca="1" si="37"/>
        <v>#NAME?</v>
      </c>
      <c r="AK390" s="148" t="str">
        <f t="shared" si="44"/>
        <v>YYYY-09</v>
      </c>
    </row>
    <row r="391" spans="1:37" ht="12.75">
      <c r="A391" s="46"/>
      <c r="B391" s="46"/>
      <c r="C391" s="46"/>
      <c r="D391" s="46" t="s">
        <v>9</v>
      </c>
      <c r="E391" s="46"/>
      <c r="F391" s="46" t="s">
        <v>4024</v>
      </c>
      <c r="G391" s="46"/>
      <c r="H391" s="46" t="s">
        <v>3445</v>
      </c>
      <c r="I391" s="46"/>
      <c r="J391" s="46" t="s">
        <v>3990</v>
      </c>
      <c r="K391" s="46"/>
      <c r="L391" s="444">
        <v>45192</v>
      </c>
      <c r="M391" s="46"/>
      <c r="N391" s="445" t="e">
        <f>VLOOKUP(I391,Inventory!C:J,3,FALSE)</f>
        <v>#N/A</v>
      </c>
      <c r="O391" s="445" t="e">
        <f>VLOOKUP(I391,Inventory!C:J,5,FALSE)</f>
        <v>#N/A</v>
      </c>
      <c r="P391" s="445" t="e">
        <f>VLOOKUP(I391,Inventory!C:J,4,FALSE)</f>
        <v>#N/A</v>
      </c>
      <c r="Q391" s="46"/>
      <c r="R391" s="46"/>
      <c r="S391" s="43"/>
      <c r="T391" s="46"/>
      <c r="U391" s="46"/>
      <c r="V391" s="445" t="e">
        <f>VLOOKUP(I391,Inventory!C:R,6,FALSE)</f>
        <v>#N/A</v>
      </c>
      <c r="W391" s="445" t="e">
        <f>VLOOKUP(I391,Inventory!C:R,13,FALSE)</f>
        <v>#N/A</v>
      </c>
      <c r="X391" s="445">
        <v>500</v>
      </c>
      <c r="Y391" s="46"/>
      <c r="Z391" s="46"/>
      <c r="AA391" s="46"/>
      <c r="AB391" s="446">
        <v>500</v>
      </c>
      <c r="AC391" s="447" t="e">
        <f>VLOOKUP(V391,'Partner info'!A$2:K$502,6,FALSE)</f>
        <v>#N/A</v>
      </c>
      <c r="AD391" s="445" t="e">
        <f t="shared" si="43"/>
        <v>#N/A</v>
      </c>
      <c r="AE391" s="445" t="e">
        <f t="shared" si="47"/>
        <v>#N/A</v>
      </c>
      <c r="AF391" s="445">
        <f t="shared" si="41"/>
        <v>9</v>
      </c>
      <c r="AG391" s="448">
        <v>2023</v>
      </c>
      <c r="AH391" s="448">
        <v>9</v>
      </c>
      <c r="AI391" s="449" t="e">
        <f t="array" aca="1" ref="AI391" ca="1">_xludf.IFS(AH391=1,"01",AH391=2,"02",AH391=3,"03",AH391=4,"04",AH391=5,"05",AH391=6,"06",AH391=7,"07",AH391=8,"08",AH391=9,"09",AH391=10,"10",AH391=11,"11",AH391=12,"12")</f>
        <v>#NAME?</v>
      </c>
      <c r="AJ391" s="450" t="e">
        <f t="shared" ca="1" si="37"/>
        <v>#NAME?</v>
      </c>
      <c r="AK391" s="148" t="str">
        <f t="shared" si="44"/>
        <v>YYYY-09</v>
      </c>
    </row>
    <row r="392" spans="1:37" ht="12.75">
      <c r="A392" s="156"/>
      <c r="B392" s="156"/>
      <c r="C392" s="156"/>
      <c r="D392" s="156" t="s">
        <v>9</v>
      </c>
      <c r="E392" s="156"/>
      <c r="F392" s="156" t="s">
        <v>4025</v>
      </c>
      <c r="G392" s="156"/>
      <c r="H392" s="156" t="s">
        <v>3445</v>
      </c>
      <c r="I392" s="156">
        <v>89003754</v>
      </c>
      <c r="J392" s="156" t="s">
        <v>3990</v>
      </c>
      <c r="K392" s="156"/>
      <c r="L392" s="159">
        <v>45192</v>
      </c>
      <c r="M392" s="156"/>
      <c r="N392" s="227" t="str">
        <f>VLOOKUP(I392,Inventory!C:J,3,FALSE)</f>
        <v>https://fjong.com/admin/pages/edit-outfit/outfit.ecd8423fc1934a5eaaf93ccb5d180a5e</v>
      </c>
      <c r="O392" s="217" t="str">
        <f>VLOOKUP(I392,Inventory!C:J,5,FALSE)</f>
        <v>C.L.E.A.N. by Christina Ledang</v>
      </c>
      <c r="P392" s="217" t="str">
        <f>VLOOKUP(I392,Inventory!C:J,4,FALSE)</f>
        <v>C.L.E.A.N Dress White</v>
      </c>
      <c r="Q392" s="156"/>
      <c r="R392" s="156"/>
      <c r="S392" s="158"/>
      <c r="T392" s="156"/>
      <c r="U392" s="156"/>
      <c r="V392" s="217" t="str">
        <f>VLOOKUP(I392,Inventory!C:R,6,FALSE)</f>
        <v>C.L.E.A.N. by Christina Ledang</v>
      </c>
      <c r="W392" s="414">
        <f>VLOOKUP(I392,Inventory!C:R,13,FALSE)</f>
        <v>2300</v>
      </c>
      <c r="X392" s="217">
        <f>VLOOKUP(I392,Inventory!C:R,14,FALSE)</f>
        <v>600</v>
      </c>
      <c r="Y392" s="156"/>
      <c r="Z392" s="156"/>
      <c r="AA392" s="156"/>
      <c r="AB392" s="403">
        <f t="shared" ref="AB392:AB393" si="48">(X392*(1-Y392))-Z392+AA392</f>
        <v>600</v>
      </c>
      <c r="AC392" s="218">
        <f>VLOOKUP(V392,'Partner info'!A$2:K$502,6,FALSE)</f>
        <v>0.5</v>
      </c>
      <c r="AD392" s="217">
        <f t="shared" si="43"/>
        <v>300</v>
      </c>
      <c r="AE392" s="403">
        <f t="shared" si="47"/>
        <v>300</v>
      </c>
      <c r="AF392" s="217">
        <f t="shared" si="41"/>
        <v>9</v>
      </c>
      <c r="AG392" s="317">
        <v>2023</v>
      </c>
      <c r="AH392" s="317">
        <v>9</v>
      </c>
      <c r="AI392" s="318" t="e">
        <f t="array" aca="1" ref="AI392" ca="1">_xludf.IFS(AH392=1,"01",AH392=2,"02",AH392=3,"03",AH392=4,"04",AH392=5,"05",AH392=6,"06",AH392=7,"07",AH392=8,"08",AH392=9,"09",AH392=10,"10",AH392=11,"11",AH392=12,"12")</f>
        <v>#NAME?</v>
      </c>
      <c r="AJ392" s="415" t="e">
        <f t="shared" ca="1" si="37"/>
        <v>#NAME?</v>
      </c>
      <c r="AK392" s="148" t="str">
        <f t="shared" si="44"/>
        <v>YYYY-09</v>
      </c>
    </row>
    <row r="393" spans="1:37" ht="12.75">
      <c r="A393" s="137"/>
      <c r="B393" s="137"/>
      <c r="C393" s="137"/>
      <c r="D393" s="137" t="s">
        <v>9</v>
      </c>
      <c r="E393" s="137"/>
      <c r="F393" s="137" t="s">
        <v>4025</v>
      </c>
      <c r="G393" s="137"/>
      <c r="H393" s="137" t="s">
        <v>3445</v>
      </c>
      <c r="I393" s="137">
        <v>88100753</v>
      </c>
      <c r="J393" s="137" t="s">
        <v>3990</v>
      </c>
      <c r="K393" s="137"/>
      <c r="L393" s="140">
        <v>45192</v>
      </c>
      <c r="M393" s="137"/>
      <c r="N393" s="402" t="str">
        <f>VLOOKUP(I393,Inventory!C:J,3,FALSE)</f>
        <v>https://fjong.com/admin/pages/edit-outfit/outfit.96a155450719462f90835d3aa3067946</v>
      </c>
      <c r="O393" s="223" t="str">
        <f>VLOOKUP(I393,Inventory!C:J,5,FALSE)</f>
        <v>Theory</v>
      </c>
      <c r="P393" s="223" t="str">
        <f>VLOOKUP(I393,Inventory!C:J,4,FALSE)</f>
        <v>XS Zip Front Pencil Skirt</v>
      </c>
      <c r="Q393" s="137"/>
      <c r="R393" s="137"/>
      <c r="S393" s="139"/>
      <c r="T393" s="137"/>
      <c r="U393" s="137"/>
      <c r="V393" s="223" t="str">
        <f>VLOOKUP(I393,Inventory!C:R,6,FALSE)</f>
        <v>Høyer</v>
      </c>
      <c r="W393" s="223">
        <f>VLOOKUP(I393,Inventory!C:R,13,FALSE)</f>
        <v>2300</v>
      </c>
      <c r="X393" s="271">
        <f>VLOOKUP(I393,Inventory!C:R,14,FALSE)</f>
        <v>920</v>
      </c>
      <c r="Y393" s="137"/>
      <c r="Z393" s="137"/>
      <c r="AA393" s="137"/>
      <c r="AB393" s="388">
        <f t="shared" si="48"/>
        <v>920</v>
      </c>
      <c r="AC393" s="230">
        <f>VLOOKUP(V393,'Partner info'!A$2:K$502,6,FALSE)</f>
        <v>0.8</v>
      </c>
      <c r="AD393" s="223">
        <f t="shared" si="43"/>
        <v>736</v>
      </c>
      <c r="AE393" s="388">
        <f t="shared" si="47"/>
        <v>184</v>
      </c>
      <c r="AF393" s="223">
        <f t="shared" si="41"/>
        <v>9</v>
      </c>
      <c r="AG393" s="323">
        <v>2023</v>
      </c>
      <c r="AH393" s="323">
        <v>9</v>
      </c>
      <c r="AI393" s="324" t="e">
        <f t="array" aca="1" ref="AI393" ca="1">_xludf.IFS(AH393=1,"01",AH393=2,"02",AH393=3,"03",AH393=4,"04",AH393=5,"05",AH393=6,"06",AH393=7,"07",AH393=8,"08",AH393=9,"09",AH393=10,"10",AH393=11,"11",AH393=12,"12")</f>
        <v>#NAME?</v>
      </c>
      <c r="AJ393" s="389" t="e">
        <f t="shared" ca="1" si="37"/>
        <v>#NAME?</v>
      </c>
      <c r="AK393" s="148" t="str">
        <f t="shared" si="44"/>
        <v>YYYY-09</v>
      </c>
    </row>
    <row r="394" spans="1:37" ht="12.75">
      <c r="A394" s="46"/>
      <c r="B394" s="46"/>
      <c r="C394" s="46"/>
      <c r="D394" s="46" t="s">
        <v>9</v>
      </c>
      <c r="E394" s="46"/>
      <c r="F394" s="46" t="s">
        <v>4026</v>
      </c>
      <c r="G394" s="46"/>
      <c r="H394" s="46" t="s">
        <v>3445</v>
      </c>
      <c r="I394" s="46"/>
      <c r="J394" s="46" t="s">
        <v>3990</v>
      </c>
      <c r="K394" s="46"/>
      <c r="L394" s="444">
        <v>45192</v>
      </c>
      <c r="M394" s="46"/>
      <c r="N394" s="445" t="e">
        <f>VLOOKUP(I394,Inventory!C:J,3,FALSE)</f>
        <v>#N/A</v>
      </c>
      <c r="O394" s="445" t="e">
        <f>VLOOKUP(I394,Inventory!C:J,5,FALSE)</f>
        <v>#N/A</v>
      </c>
      <c r="P394" s="445" t="e">
        <f>VLOOKUP(I394,Inventory!C:J,4,FALSE)</f>
        <v>#N/A</v>
      </c>
      <c r="Q394" s="46"/>
      <c r="R394" s="46"/>
      <c r="S394" s="43"/>
      <c r="T394" s="46"/>
      <c r="U394" s="46"/>
      <c r="V394" s="445" t="e">
        <f>VLOOKUP(I394,Inventory!C:R,6,FALSE)</f>
        <v>#N/A</v>
      </c>
      <c r="W394" s="445" t="e">
        <f>VLOOKUP(I394,Inventory!C:R,13,FALSE)</f>
        <v>#N/A</v>
      </c>
      <c r="X394" s="445">
        <v>1700</v>
      </c>
      <c r="Y394" s="46"/>
      <c r="Z394" s="46"/>
      <c r="AA394" s="46"/>
      <c r="AB394" s="446">
        <v>1700</v>
      </c>
      <c r="AC394" s="447" t="e">
        <f>VLOOKUP(V394,'Partner info'!A$2:K$502,6,FALSE)</f>
        <v>#N/A</v>
      </c>
      <c r="AD394" s="445" t="e">
        <f t="shared" si="43"/>
        <v>#N/A</v>
      </c>
      <c r="AE394" s="445" t="e">
        <f t="shared" si="47"/>
        <v>#N/A</v>
      </c>
      <c r="AF394" s="445">
        <f t="shared" si="41"/>
        <v>9</v>
      </c>
      <c r="AG394" s="448">
        <v>2023</v>
      </c>
      <c r="AH394" s="448">
        <v>9</v>
      </c>
      <c r="AI394" s="449" t="e">
        <f t="array" aca="1" ref="AI394" ca="1">_xludf.IFS(AH394=1,"01",AH394=2,"02",AH394=3,"03",AH394=4,"04",AH394=5,"05",AH394=6,"06",AH394=7,"07",AH394=8,"08",AH394=9,"09",AH394=10,"10",AH394=11,"11",AH394=12,"12")</f>
        <v>#NAME?</v>
      </c>
      <c r="AJ394" s="450" t="e">
        <f t="shared" ca="1" si="37"/>
        <v>#NAME?</v>
      </c>
      <c r="AK394" s="148" t="str">
        <f t="shared" si="44"/>
        <v>YYYY-09</v>
      </c>
    </row>
    <row r="395" spans="1:37" ht="12.75">
      <c r="A395" s="156"/>
      <c r="B395" s="156"/>
      <c r="C395" s="156"/>
      <c r="D395" s="156" t="s">
        <v>9</v>
      </c>
      <c r="E395" s="156"/>
      <c r="F395" s="156" t="s">
        <v>4027</v>
      </c>
      <c r="G395" s="156"/>
      <c r="H395" s="156" t="s">
        <v>3445</v>
      </c>
      <c r="I395" s="156">
        <v>10688923</v>
      </c>
      <c r="J395" s="156" t="s">
        <v>4028</v>
      </c>
      <c r="K395" s="156"/>
      <c r="L395" s="159">
        <v>45194</v>
      </c>
      <c r="M395" s="156"/>
      <c r="N395" s="227" t="str">
        <f>VLOOKUP(I395,Inventory!C:J,3,FALSE)</f>
        <v>https://fjong.com/admin/pages/edit-outfit/outfit.ade5433e25b54fbbb66a54f8fe113132</v>
      </c>
      <c r="O395" s="217" t="str">
        <f>VLOOKUP(I395,Inventory!C:J,5,FALSE)</f>
        <v>FWSS</v>
      </c>
      <c r="P395" s="412" t="str">
        <f>VLOOKUP(I395,Inventory!C:J,4,FALSE)</f>
        <v>Leah Sachet Pink Top</v>
      </c>
      <c r="Q395" s="156"/>
      <c r="R395" s="156"/>
      <c r="S395" s="158"/>
      <c r="T395" s="156"/>
      <c r="U395" s="156"/>
      <c r="V395" s="412" t="str">
        <f>VLOOKUP(I395,Inventory!C:R,6,FALSE)</f>
        <v>FJONG</v>
      </c>
      <c r="W395" s="425">
        <f>VLOOKUP(I395,Inventory!C:R,13,FALSE)</f>
        <v>600</v>
      </c>
      <c r="X395" s="414">
        <f>VLOOKUP(I395,Inventory!C:R,14,FALSE)</f>
        <v>449</v>
      </c>
      <c r="Y395" s="156"/>
      <c r="Z395" s="156"/>
      <c r="AA395" s="156"/>
      <c r="AB395" s="403">
        <f t="shared" ref="AB395:AB555" si="49">(X395*(1-Y395))-Z395+AA395</f>
        <v>449</v>
      </c>
      <c r="AC395" s="218">
        <f>VLOOKUP(V395,'Partner info'!A$2:K$502,6,FALSE)</f>
        <v>0</v>
      </c>
      <c r="AD395" s="217">
        <f t="shared" si="43"/>
        <v>0</v>
      </c>
      <c r="AE395" s="403">
        <f t="shared" si="47"/>
        <v>449</v>
      </c>
      <c r="AF395" s="217">
        <f t="shared" si="41"/>
        <v>9</v>
      </c>
      <c r="AG395" s="317">
        <v>2023</v>
      </c>
      <c r="AH395" s="317">
        <v>9</v>
      </c>
      <c r="AI395" s="318" t="e">
        <f t="array" aca="1" ref="AI395" ca="1">_xludf.IFS(AH395=1,"01",AH395=2,"02",AH395=3,"03",AH395=4,"04",AH395=5,"05",AH395=6,"06",AH395=7,"07",AH395=8,"08",AH395=9,"09",AH395=10,"10",AH395=11,"11",AH395=12,"12")</f>
        <v>#NAME?</v>
      </c>
      <c r="AJ395" s="415" t="e">
        <f t="shared" ca="1" si="37"/>
        <v>#NAME?</v>
      </c>
      <c r="AK395" s="148" t="str">
        <f t="shared" si="44"/>
        <v>YYYY-09</v>
      </c>
    </row>
    <row r="396" spans="1:37" ht="12.75">
      <c r="A396" s="137"/>
      <c r="B396" s="137"/>
      <c r="C396" s="137"/>
      <c r="D396" s="137" t="s">
        <v>9</v>
      </c>
      <c r="E396" s="137"/>
      <c r="F396" s="137" t="s">
        <v>4027</v>
      </c>
      <c r="G396" s="137"/>
      <c r="H396" s="137" t="s">
        <v>3445</v>
      </c>
      <c r="I396" s="137">
        <v>89006154</v>
      </c>
      <c r="J396" s="137" t="s">
        <v>4028</v>
      </c>
      <c r="K396" s="137"/>
      <c r="L396" s="140">
        <v>45194</v>
      </c>
      <c r="M396" s="137"/>
      <c r="N396" s="402" t="str">
        <f>VLOOKUP(I396,Inventory!C:J,3,FALSE)</f>
        <v>https://fjong.com/admin/pages/edit-outfit/outfit.49a1d76f12f34b47a4cbc54aeb05a9f0</v>
      </c>
      <c r="O396" s="223" t="str">
        <f>VLOOKUP(I396,Inventory!C:J,5,FALSE)</f>
        <v>Filippa K</v>
      </c>
      <c r="P396" s="223" t="str">
        <f>VLOOKUP(I396,Inventory!C:J,4,FALSE)</f>
        <v>S Eira Silk Shirt</v>
      </c>
      <c r="Q396" s="137"/>
      <c r="R396" s="137"/>
      <c r="S396" s="139"/>
      <c r="T396" s="137"/>
      <c r="U396" s="137"/>
      <c r="V396" s="223" t="str">
        <f>VLOOKUP(I396,Inventory!C:R,6,FALSE)</f>
        <v>FJONG</v>
      </c>
      <c r="W396" s="223">
        <f>VLOOKUP(I396,Inventory!C:R,13,FALSE)</f>
        <v>900</v>
      </c>
      <c r="X396" s="271">
        <f>VLOOKUP(I396,Inventory!C:R,14,FALSE)</f>
        <v>270</v>
      </c>
      <c r="Y396" s="137"/>
      <c r="Z396" s="137"/>
      <c r="AA396" s="137"/>
      <c r="AB396" s="388">
        <f t="shared" si="49"/>
        <v>270</v>
      </c>
      <c r="AC396" s="230">
        <f>VLOOKUP(V396,'Partner info'!A$2:K$502,6,FALSE)</f>
        <v>0</v>
      </c>
      <c r="AD396" s="223">
        <f t="shared" si="43"/>
        <v>0</v>
      </c>
      <c r="AE396" s="388">
        <f t="shared" si="47"/>
        <v>270</v>
      </c>
      <c r="AF396" s="223">
        <f t="shared" si="41"/>
        <v>9</v>
      </c>
      <c r="AG396" s="323">
        <v>2023</v>
      </c>
      <c r="AH396" s="323">
        <v>9</v>
      </c>
      <c r="AI396" s="324" t="e">
        <f t="array" aca="1" ref="AI396" ca="1">_xludf.IFS(AH396=1,"01",AH396=2,"02",AH396=3,"03",AH396=4,"04",AH396=5,"05",AH396=6,"06",AH396=7,"07",AH396=8,"08",AH396=9,"09",AH396=10,"10",AH396=11,"11",AH396=12,"12")</f>
        <v>#NAME?</v>
      </c>
      <c r="AJ396" s="389" t="e">
        <f t="shared" ca="1" si="37"/>
        <v>#NAME?</v>
      </c>
      <c r="AK396" s="148" t="str">
        <f t="shared" si="44"/>
        <v>YYYY-09</v>
      </c>
    </row>
    <row r="397" spans="1:37" ht="12.75">
      <c r="A397" s="137"/>
      <c r="B397" s="137"/>
      <c r="C397" s="137"/>
      <c r="D397" s="137" t="s">
        <v>9</v>
      </c>
      <c r="E397" s="137"/>
      <c r="F397" s="137" t="s">
        <v>4029</v>
      </c>
      <c r="G397" s="137"/>
      <c r="H397" s="137" t="s">
        <v>3445</v>
      </c>
      <c r="I397" s="143">
        <v>10688990</v>
      </c>
      <c r="J397" s="137" t="s">
        <v>4030</v>
      </c>
      <c r="K397" s="137"/>
      <c r="L397" s="140">
        <v>45201</v>
      </c>
      <c r="M397" s="137"/>
      <c r="N397" s="402" t="str">
        <f>VLOOKUP(I397,Inventory!C:J,3,FALSE)</f>
        <v>https://fjong.com/admin/pages/edit-outfit/outfit.de9bb67f888b4037bbc2af90b53a4829</v>
      </c>
      <c r="O397" s="223" t="str">
        <f>VLOOKUP(I397,Inventory!C:J,5,FALSE)</f>
        <v>Bastet Noir</v>
      </c>
      <c r="P397" s="223" t="str">
        <f>VLOOKUP(I397,Inventory!C:J,4,FALSE)</f>
        <v>Burgundy Bareback Maxi Dress</v>
      </c>
      <c r="Q397" s="137"/>
      <c r="R397" s="137"/>
      <c r="S397" s="139"/>
      <c r="T397" s="137"/>
      <c r="U397" s="137"/>
      <c r="V397" s="223" t="str">
        <f>VLOOKUP(I397,Inventory!C:R,6,FALSE)</f>
        <v>Bastet Noir</v>
      </c>
      <c r="W397" s="223">
        <f>VLOOKUP(I397,Inventory!C:R,13,FALSE)</f>
        <v>2500</v>
      </c>
      <c r="X397" s="223">
        <f>VLOOKUP(I397,Inventory!C:R,14,FALSE)</f>
        <v>600</v>
      </c>
      <c r="Y397" s="137"/>
      <c r="Z397" s="137"/>
      <c r="AA397" s="137"/>
      <c r="AB397" s="388">
        <f t="shared" si="49"/>
        <v>600</v>
      </c>
      <c r="AC397" s="230">
        <f>VLOOKUP(V397,'Partner info'!A$2:K$502,6,FALSE)</f>
        <v>0.8</v>
      </c>
      <c r="AD397" s="223">
        <f t="shared" si="43"/>
        <v>480</v>
      </c>
      <c r="AE397" s="388">
        <f t="shared" si="47"/>
        <v>120</v>
      </c>
      <c r="AF397" s="223">
        <f t="shared" si="41"/>
        <v>10</v>
      </c>
      <c r="AG397" s="323">
        <v>2023</v>
      </c>
      <c r="AH397" s="323">
        <v>10</v>
      </c>
      <c r="AI397" s="324" t="e">
        <f t="array" aca="1" ref="AI397" ca="1">_xludf.IFS(AH397=1,"01",AH397=2,"02",AH397=3,"03",AH397=4,"04",AH397=5,"05",AH397=6,"06",AH397=7,"07",AH397=8,"08",AH397=9,"09",AH397=10,"10",AH397=11,"11",AH397=12,"12")</f>
        <v>#NAME?</v>
      </c>
      <c r="AJ397" s="389" t="e">
        <f t="shared" ca="1" si="37"/>
        <v>#NAME?</v>
      </c>
      <c r="AK397" s="148" t="str">
        <f t="shared" si="44"/>
        <v>YYYY-10</v>
      </c>
    </row>
    <row r="398" spans="1:37" ht="12.75">
      <c r="A398" s="137"/>
      <c r="B398" s="137"/>
      <c r="C398" s="137"/>
      <c r="D398" s="137" t="s">
        <v>9</v>
      </c>
      <c r="E398" s="137"/>
      <c r="F398" s="137" t="s">
        <v>4031</v>
      </c>
      <c r="G398" s="137"/>
      <c r="H398" s="137" t="s">
        <v>3445</v>
      </c>
      <c r="I398" s="137">
        <v>88100146</v>
      </c>
      <c r="J398" s="137" t="s">
        <v>4030</v>
      </c>
      <c r="K398" s="137"/>
      <c r="L398" s="140">
        <v>45231</v>
      </c>
      <c r="M398" s="137"/>
      <c r="N398" s="402" t="str">
        <f>VLOOKUP(I398,Inventory!C:J,3,FALSE)</f>
        <v>https://fjong.com/admin/pages/edit-outfit/outfit.c815d15af6ba46c580927f9bf81122f0</v>
      </c>
      <c r="O398" s="223" t="str">
        <f>VLOOKUP(I398,Inventory!C:J,5,FALSE)</f>
        <v>IBEN</v>
      </c>
      <c r="P398" s="223" t="str">
        <f>VLOOKUP(I398,Inventory!C:J,4,FALSE)</f>
        <v>Jackson Coat</v>
      </c>
      <c r="Q398" s="137"/>
      <c r="R398" s="137"/>
      <c r="S398" s="139"/>
      <c r="T398" s="137"/>
      <c r="U398" s="137"/>
      <c r="V398" s="223" t="str">
        <f>VLOOKUP(I398,Inventory!C:R,6,FALSE)</f>
        <v>IBEN (Storheil Agency)</v>
      </c>
      <c r="W398" s="223" t="str">
        <f>VLOOKUP(I398,Inventory!C:R,13,FALSE)</f>
        <v>3500</v>
      </c>
      <c r="X398" s="223">
        <f>VLOOKUP(I398,Inventory!C:R,14,FALSE)</f>
        <v>1050</v>
      </c>
      <c r="Y398" s="137"/>
      <c r="Z398" s="137"/>
      <c r="AA398" s="137"/>
      <c r="AB398" s="388">
        <f t="shared" si="49"/>
        <v>1050</v>
      </c>
      <c r="AC398" s="230">
        <f>VLOOKUP(V398,'Partner info'!A$2:K$502,6,FALSE)</f>
        <v>0.8</v>
      </c>
      <c r="AD398" s="223">
        <f t="shared" si="43"/>
        <v>840</v>
      </c>
      <c r="AE398" s="388">
        <f t="shared" si="47"/>
        <v>210</v>
      </c>
      <c r="AF398" s="223">
        <f t="shared" si="41"/>
        <v>11</v>
      </c>
      <c r="AG398" s="335">
        <v>2023</v>
      </c>
      <c r="AH398" s="335">
        <v>11</v>
      </c>
      <c r="AI398" s="336" t="e">
        <f t="array" aca="1" ref="AI398" ca="1">_xludf.IFS(AH398=1,"01",AH398=2,"02",AH398=3,"03",AH398=4,"04",AH398=5,"05",AH398=6,"06",AH398=7,"07",AH398=8,"08",AH398=9,"09",AH398=10,"10",AH398=11,"11",AH398=12,"12")</f>
        <v>#NAME?</v>
      </c>
      <c r="AJ398" s="382" t="e">
        <f t="shared" ca="1" si="37"/>
        <v>#NAME?</v>
      </c>
      <c r="AK398" s="292" t="str">
        <f t="shared" si="44"/>
        <v>YYYY-11</v>
      </c>
    </row>
    <row r="399" spans="1:37" ht="12.75">
      <c r="A399" s="137"/>
      <c r="B399" s="137"/>
      <c r="C399" s="137"/>
      <c r="D399" s="137" t="s">
        <v>9</v>
      </c>
      <c r="E399" s="137"/>
      <c r="F399" s="137" t="s">
        <v>3594</v>
      </c>
      <c r="G399" s="137"/>
      <c r="H399" s="137" t="s">
        <v>3445</v>
      </c>
      <c r="I399" s="137">
        <v>89010491</v>
      </c>
      <c r="J399" s="137" t="s">
        <v>4030</v>
      </c>
      <c r="K399" s="137"/>
      <c r="L399" s="140">
        <v>45231</v>
      </c>
      <c r="M399" s="137"/>
      <c r="N399" s="402" t="str">
        <f>VLOOKUP(I399,Inventory!C:J,3,FALSE)</f>
        <v>https://fjong.com/admin/pages/edit-outfit/outfit.7c9af2942a0c462ba4b83b6a8c7ca7b7</v>
      </c>
      <c r="O399" s="223" t="str">
        <f>VLOOKUP(I399,Inventory!C:J,5,FALSE)</f>
        <v>Second Female</v>
      </c>
      <c r="P399" s="223" t="str">
        <f>VLOOKUP(I399,Inventory!C:J,4,FALSE)</f>
        <v>Slow SS Maxi Dress Brown Patina</v>
      </c>
      <c r="Q399" s="137"/>
      <c r="R399" s="137"/>
      <c r="S399" s="139"/>
      <c r="T399" s="137"/>
      <c r="U399" s="137"/>
      <c r="V399" s="223" t="str">
        <f>VLOOKUP(I399,Inventory!C:R,6,FALSE)</f>
        <v>FJONG</v>
      </c>
      <c r="W399" s="223">
        <f>VLOOKUP(I399,Inventory!C:R,13,FALSE)</f>
        <v>2200</v>
      </c>
      <c r="X399" s="223">
        <f>VLOOKUP(I399,Inventory!C:R,14,FALSE)</f>
        <v>850</v>
      </c>
      <c r="Y399" s="137"/>
      <c r="Z399" s="137"/>
      <c r="AA399" s="137"/>
      <c r="AB399" s="388">
        <f t="shared" si="49"/>
        <v>850</v>
      </c>
      <c r="AC399" s="230">
        <f>VLOOKUP(V399,'Partner info'!A$2:K$502,6,FALSE)</f>
        <v>0</v>
      </c>
      <c r="AD399" s="223">
        <f t="shared" si="43"/>
        <v>0</v>
      </c>
      <c r="AE399" s="388">
        <f t="shared" si="47"/>
        <v>850</v>
      </c>
      <c r="AF399" s="223">
        <f t="shared" si="41"/>
        <v>11</v>
      </c>
      <c r="AG399" s="335">
        <v>2023</v>
      </c>
      <c r="AH399" s="335">
        <v>11</v>
      </c>
      <c r="AI399" s="336" t="e">
        <f t="array" aca="1" ref="AI399" ca="1">_xludf.IFS(AH399=1,"01",AH399=2,"02",AH399=3,"03",AH399=4,"04",AH399=5,"05",AH399=6,"06",AH399=7,"07",AH399=8,"08",AH399=9,"09",AH399=10,"10",AH399=11,"11",AH399=12,"12")</f>
        <v>#NAME?</v>
      </c>
      <c r="AJ399" s="382" t="e">
        <f t="shared" ca="1" si="37"/>
        <v>#NAME?</v>
      </c>
      <c r="AK399" s="292" t="str">
        <f t="shared" si="44"/>
        <v>YYYY-11</v>
      </c>
    </row>
    <row r="400" spans="1:37" ht="12.75">
      <c r="A400" s="137"/>
      <c r="B400" s="137"/>
      <c r="C400" s="137"/>
      <c r="D400" s="137" t="s">
        <v>9</v>
      </c>
      <c r="E400" s="137"/>
      <c r="F400" s="137" t="s">
        <v>4032</v>
      </c>
      <c r="G400" s="137"/>
      <c r="H400" s="137" t="s">
        <v>3445</v>
      </c>
      <c r="I400" s="137">
        <v>89006106</v>
      </c>
      <c r="J400" s="137" t="s">
        <v>4030</v>
      </c>
      <c r="K400" s="137"/>
      <c r="L400" s="140">
        <v>45231</v>
      </c>
      <c r="M400" s="137"/>
      <c r="N400" s="402" t="str">
        <f>VLOOKUP(I400,Inventory!C:J,3,FALSE)</f>
        <v>https://fjong.com/admin/pages/edit-outfit/outfit.c43aaa32acc2436885bfffc340207df4</v>
      </c>
      <c r="O400" s="223" t="str">
        <f>VLOOKUP(I400,Inventory!C:J,5,FALSE)</f>
        <v>Camilla Pihl</v>
      </c>
      <c r="P400" s="223" t="str">
        <f>VLOOKUP(I400,Inventory!C:J,4,FALSE)</f>
        <v>Sofia Shirt</v>
      </c>
      <c r="Q400" s="137"/>
      <c r="R400" s="137"/>
      <c r="S400" s="139"/>
      <c r="T400" s="137"/>
      <c r="U400" s="137"/>
      <c r="V400" s="223" t="str">
        <f>VLOOKUP(I400,Inventory!C:R,6,FALSE)</f>
        <v>Villoid</v>
      </c>
      <c r="W400" s="223" t="str">
        <f>VLOOKUP(I400,Inventory!C:R,13,FALSE)</f>
        <v>2800</v>
      </c>
      <c r="X400" s="223">
        <f>VLOOKUP(I400,Inventory!C:R,14,FALSE)</f>
        <v>840.00000000000023</v>
      </c>
      <c r="Y400" s="137"/>
      <c r="Z400" s="137"/>
      <c r="AA400" s="137"/>
      <c r="AB400" s="388">
        <f t="shared" si="49"/>
        <v>840.00000000000023</v>
      </c>
      <c r="AC400" s="230">
        <f>VLOOKUP(V400,'Partner info'!A$2:K$502,6,FALSE)</f>
        <v>0.8</v>
      </c>
      <c r="AD400" s="223">
        <f t="shared" si="43"/>
        <v>672.00000000000023</v>
      </c>
      <c r="AE400" s="388">
        <f t="shared" si="47"/>
        <v>168</v>
      </c>
      <c r="AF400" s="223">
        <f t="shared" si="41"/>
        <v>11</v>
      </c>
      <c r="AG400" s="335">
        <v>2023</v>
      </c>
      <c r="AH400" s="335">
        <v>11</v>
      </c>
      <c r="AI400" s="336" t="e">
        <f t="array" aca="1" ref="AI400" ca="1">_xludf.IFS(AH400=1,"01",AH400=2,"02",AH400=3,"03",AH400=4,"04",AH400=5,"05",AH400=6,"06",AH400=7,"07",AH400=8,"08",AH400=9,"09",AH400=10,"10",AH400=11,"11",AH400=12,"12")</f>
        <v>#NAME?</v>
      </c>
      <c r="AJ400" s="382" t="e">
        <f t="shared" ca="1" si="37"/>
        <v>#NAME?</v>
      </c>
      <c r="AK400" s="292" t="str">
        <f t="shared" si="44"/>
        <v>YYYY-11</v>
      </c>
    </row>
    <row r="401" spans="4:37" ht="12.75">
      <c r="D401" s="12" t="s">
        <v>9</v>
      </c>
      <c r="F401" s="12" t="s">
        <v>4033</v>
      </c>
      <c r="H401" s="12" t="s">
        <v>3445</v>
      </c>
      <c r="I401" s="9">
        <v>88200746</v>
      </c>
      <c r="L401" s="149">
        <v>45236</v>
      </c>
      <c r="N401" s="405" t="str">
        <f>VLOOKUP(I401,Inventory!C:J,3,FALSE)</f>
        <v>https://no.fjong.com/admin/pages/edit-outfit/outfit.3921915bc69a4d5987c8a82cae88a964</v>
      </c>
      <c r="O401" s="224" t="str">
        <f>VLOOKUP(I401,Inventory!C:J,5,FALSE)</f>
        <v>Holzweiler</v>
      </c>
      <c r="P401" s="224" t="str">
        <f>VLOOKUP(I401,Inventory!C:J,4,FALSE)</f>
        <v>M Green Haram Dress</v>
      </c>
      <c r="R401" s="12" t="s">
        <v>3948</v>
      </c>
      <c r="S401" s="9"/>
      <c r="V401" s="224" t="str">
        <f>VLOOKUP(I401,Inventory!C:R,6,FALSE)</f>
        <v>Holzweiler</v>
      </c>
      <c r="W401" s="224">
        <f>VLOOKUP(I401,Inventory!C:R,13,FALSE)</f>
        <v>500</v>
      </c>
      <c r="X401" s="224">
        <f>VLOOKUP(I401,Inventory!C:R,14,FALSE)</f>
        <v>250</v>
      </c>
      <c r="Y401" s="152">
        <v>0.3</v>
      </c>
      <c r="AB401" s="384">
        <f t="shared" si="49"/>
        <v>175</v>
      </c>
      <c r="AC401" s="225">
        <f>VLOOKUP(V401,'Partner info'!A$2:K$502,6,FALSE)</f>
        <v>0.8</v>
      </c>
      <c r="AD401" s="224">
        <f t="shared" si="43"/>
        <v>140</v>
      </c>
      <c r="AE401" s="384">
        <f t="shared" si="47"/>
        <v>35</v>
      </c>
      <c r="AF401" s="224">
        <f t="shared" si="41"/>
        <v>11</v>
      </c>
      <c r="AG401" s="385">
        <v>2023</v>
      </c>
      <c r="AH401" s="385">
        <v>11</v>
      </c>
      <c r="AI401" s="386" t="e">
        <f t="array" aca="1" ref="AI401" ca="1">_xludf.IFS(AH401=1,"01",AH401=2,"02",AH401=3,"03",AH401=4,"04",AH401=5,"05",AH401=6,"06",AH401=7,"07",AH401=8,"08",AH401=9,"09",AH401=10,"10",AH401=11,"11",AH401=12,"12")</f>
        <v>#NAME?</v>
      </c>
      <c r="AJ401" s="387" t="e">
        <f t="shared" ca="1" si="37"/>
        <v>#NAME?</v>
      </c>
      <c r="AK401" s="148" t="str">
        <f t="shared" si="44"/>
        <v>YYYY-11</v>
      </c>
    </row>
    <row r="402" spans="4:37" ht="12.75">
      <c r="D402" s="12" t="s">
        <v>9</v>
      </c>
      <c r="F402" s="12" t="s">
        <v>4033</v>
      </c>
      <c r="H402" s="12" t="s">
        <v>3445</v>
      </c>
      <c r="I402" s="9">
        <v>88000972</v>
      </c>
      <c r="L402" s="149">
        <v>45236</v>
      </c>
      <c r="N402" s="405" t="str">
        <f>VLOOKUP(I402,Inventory!C:J,3,FALSE)</f>
        <v>https://fjong.com/admin/pages/edit-outfit/outfit.d81ef5af6f7b43358348ff1113aeb904</v>
      </c>
      <c r="O402" s="224" t="str">
        <f>VLOOKUP(I402,Inventory!C:J,5,FALSE)</f>
        <v>FWSS</v>
      </c>
      <c r="P402" s="224" t="str">
        <f>VLOOKUP(I402,Inventory!C:J,4,FALSE)</f>
        <v>L Kitty Ponderosa Pine Dress</v>
      </c>
      <c r="R402" s="12" t="s">
        <v>3948</v>
      </c>
      <c r="S402" s="9"/>
      <c r="V402" s="224" t="str">
        <f>VLOOKUP(I402,Inventory!C:R,6,FALSE)</f>
        <v>FJONG</v>
      </c>
      <c r="W402" s="224" t="str">
        <f>VLOOKUP(I402,Inventory!C:R,13,FALSE)</f>
        <v>2400</v>
      </c>
      <c r="X402" s="224">
        <f>VLOOKUP(I402,Inventory!C:R,14,FALSE)</f>
        <v>720</v>
      </c>
      <c r="Y402" s="152">
        <v>0.3</v>
      </c>
      <c r="AB402" s="384">
        <f t="shared" si="49"/>
        <v>503.99999999999994</v>
      </c>
      <c r="AC402" s="225">
        <f>VLOOKUP(V402,'Partner info'!A$2:K$502,6,FALSE)</f>
        <v>0</v>
      </c>
      <c r="AD402" s="224">
        <f t="shared" si="43"/>
        <v>0</v>
      </c>
      <c r="AE402" s="384">
        <f t="shared" si="47"/>
        <v>503.99999999999994</v>
      </c>
      <c r="AF402" s="224">
        <f t="shared" si="41"/>
        <v>11</v>
      </c>
      <c r="AG402" s="310">
        <v>2023</v>
      </c>
      <c r="AH402" s="310">
        <v>11</v>
      </c>
      <c r="AI402" s="146" t="e">
        <f t="array" aca="1" ref="AI402" ca="1">_xludf.IFS(AH402=1,"01",AH402=2,"02",AH402=3,"03",AH402=4,"04",AH402=5,"05",AH402=6,"06",AH402=7,"07",AH402=8,"08",AH402=9,"09",AH402=10,"10",AH402=11,"11",AH402=12,"12")</f>
        <v>#NAME?</v>
      </c>
      <c r="AJ402" s="147" t="e">
        <f t="shared" ca="1" si="37"/>
        <v>#NAME?</v>
      </c>
      <c r="AK402" s="148" t="str">
        <f t="shared" si="44"/>
        <v>YYYY-11</v>
      </c>
    </row>
    <row r="403" spans="4:37" ht="12.75">
      <c r="D403" s="12" t="s">
        <v>9</v>
      </c>
      <c r="F403" s="12" t="s">
        <v>4033</v>
      </c>
      <c r="H403" s="12" t="s">
        <v>3445</v>
      </c>
      <c r="I403" s="9">
        <v>88100518</v>
      </c>
      <c r="L403" s="149">
        <v>45236</v>
      </c>
      <c r="N403" s="405" t="str">
        <f>VLOOKUP(I403,Inventory!C:J,3,FALSE)</f>
        <v>https://fjong.com/admin/pages/edit-outfit/outfit.9cd0349b449c4007be9a6bbf244c15bc</v>
      </c>
      <c r="O403" s="224" t="str">
        <f>VLOOKUP(I403,Inventory!C:J,5,FALSE)</f>
        <v>MAUD</v>
      </c>
      <c r="P403" s="224" t="str">
        <f>VLOOKUP(I403,Inventory!C:J,4,FALSE)</f>
        <v>M Leather Skirt</v>
      </c>
      <c r="R403" s="12" t="s">
        <v>3948</v>
      </c>
      <c r="S403" s="9"/>
      <c r="V403" s="224" t="str">
        <f>VLOOKUP(I403,Inventory!C:R,6,FALSE)</f>
        <v>Mani Studio Moss</v>
      </c>
      <c r="W403" s="224">
        <f>VLOOKUP(I403,Inventory!C:R,13,FALSE)</f>
        <v>3000</v>
      </c>
      <c r="X403" s="224">
        <f>VLOOKUP(I403,Inventory!C:R,14,FALSE)</f>
        <v>600</v>
      </c>
      <c r="Y403" s="152">
        <v>0.3</v>
      </c>
      <c r="AB403" s="384">
        <f t="shared" si="49"/>
        <v>420</v>
      </c>
      <c r="AC403" s="225">
        <f>VLOOKUP(V403,'Partner info'!A$2:K$502,6,FALSE)</f>
        <v>0</v>
      </c>
      <c r="AD403" s="224">
        <f t="shared" si="43"/>
        <v>0</v>
      </c>
      <c r="AE403" s="384">
        <f t="shared" si="47"/>
        <v>420</v>
      </c>
      <c r="AF403" s="224">
        <f t="shared" si="41"/>
        <v>11</v>
      </c>
      <c r="AG403" s="310">
        <v>2023</v>
      </c>
      <c r="AH403" s="310">
        <v>11</v>
      </c>
      <c r="AI403" s="146" t="e">
        <f t="array" aca="1" ref="AI403" ca="1">_xludf.IFS(AH403=1,"01",AH403=2,"02",AH403=3,"03",AH403=4,"04",AH403=5,"05",AH403=6,"06",AH403=7,"07",AH403=8,"08",AH403=9,"09",AH403=10,"10",AH403=11,"11",AH403=12,"12")</f>
        <v>#NAME?</v>
      </c>
      <c r="AJ403" s="147" t="e">
        <f t="shared" ca="1" si="37"/>
        <v>#NAME?</v>
      </c>
      <c r="AK403" s="148" t="str">
        <f t="shared" si="44"/>
        <v>YYYY-11</v>
      </c>
    </row>
    <row r="404" spans="4:37" ht="12.75">
      <c r="D404" s="12" t="s">
        <v>9</v>
      </c>
      <c r="F404" s="12" t="s">
        <v>4033</v>
      </c>
      <c r="H404" s="12" t="s">
        <v>3445</v>
      </c>
      <c r="I404" s="9">
        <v>88200021</v>
      </c>
      <c r="L404" s="149">
        <v>45236</v>
      </c>
      <c r="N404" s="405" t="str">
        <f>VLOOKUP(I404,Inventory!C:J,3,FALSE)</f>
        <v>https://fjong.com/admin/pages/edit-outfit/outfit.1d591536f5d34b00b5fefcf4d190cfd9#outfit_summary</v>
      </c>
      <c r="O404" s="224" t="str">
        <f>VLOOKUP(I404,Inventory!C:J,5,FALSE)</f>
        <v>Maud</v>
      </c>
      <c r="P404" s="224" t="str">
        <f>VLOOKUP(I404,Inventory!C:J,4,FALSE)</f>
        <v>XL Vetiver Costa Long Dress</v>
      </c>
      <c r="R404" s="12" t="s">
        <v>3948</v>
      </c>
      <c r="S404" s="9"/>
      <c r="V404" s="224" t="str">
        <f>VLOOKUP(I404,Inventory!C:R,6,FALSE)</f>
        <v>FJONG</v>
      </c>
      <c r="W404" s="224">
        <f>VLOOKUP(I404,Inventory!C:R,13,FALSE)</f>
        <v>3000</v>
      </c>
      <c r="X404" s="224">
        <f>VLOOKUP(I404,Inventory!C:R,14,FALSE)</f>
        <v>749</v>
      </c>
      <c r="Y404" s="152">
        <v>0.3</v>
      </c>
      <c r="AB404" s="384">
        <f t="shared" si="49"/>
        <v>524.29999999999995</v>
      </c>
      <c r="AC404" s="225">
        <f>VLOOKUP(V404,'Partner info'!A$2:K$502,6,FALSE)</f>
        <v>0</v>
      </c>
      <c r="AD404" s="224">
        <f t="shared" si="43"/>
        <v>0</v>
      </c>
      <c r="AE404" s="384">
        <f t="shared" si="47"/>
        <v>524.29999999999995</v>
      </c>
      <c r="AF404" s="224">
        <f t="shared" si="41"/>
        <v>11</v>
      </c>
      <c r="AG404" s="310">
        <v>2023</v>
      </c>
      <c r="AH404" s="310">
        <v>11</v>
      </c>
      <c r="AI404" s="146" t="e">
        <f t="array" aca="1" ref="AI404" ca="1">_xludf.IFS(AH404=1,"01",AH404=2,"02",AH404=3,"03",AH404=4,"04",AH404=5,"05",AH404=6,"06",AH404=7,"07",AH404=8,"08",AH404=9,"09",AH404=10,"10",AH404=11,"11",AH404=12,"12")</f>
        <v>#NAME?</v>
      </c>
      <c r="AJ404" s="147" t="e">
        <f t="shared" ca="1" si="37"/>
        <v>#NAME?</v>
      </c>
      <c r="AK404" s="148" t="str">
        <f t="shared" si="44"/>
        <v>YYYY-11</v>
      </c>
    </row>
    <row r="405" spans="4:37" ht="12.75">
      <c r="D405" s="12" t="s">
        <v>9</v>
      </c>
      <c r="F405" s="12" t="s">
        <v>4033</v>
      </c>
      <c r="H405" s="12" t="s">
        <v>3445</v>
      </c>
      <c r="I405" s="78">
        <v>88100025</v>
      </c>
      <c r="L405" s="149">
        <v>45236</v>
      </c>
      <c r="N405" s="405" t="str">
        <f>VLOOKUP(I405,Inventory!C:J,3,FALSE)</f>
        <v>https://fjong.com/admin/pages/edit-outfit/outfit.95075e1ddb3d49a9a3fc51653c1e0421</v>
      </c>
      <c r="O405" s="224" t="str">
        <f>VLOOKUP(I405,Inventory!C:J,5,FALSE)</f>
        <v>Samsøe Samsøe</v>
      </c>
      <c r="P405" s="224" t="str">
        <f>VLOOKUP(I405,Inventory!C:J,4,FALSE)</f>
        <v>S Pale Mauve Venice Blouse</v>
      </c>
      <c r="R405" s="12" t="s">
        <v>3948</v>
      </c>
      <c r="S405" s="9"/>
      <c r="V405" s="224" t="str">
        <f>VLOOKUP(I405,Inventory!C:R,6,FALSE)</f>
        <v>FJONG</v>
      </c>
      <c r="W405" s="224">
        <f>VLOOKUP(I405,Inventory!C:R,13,FALSE)</f>
        <v>2000</v>
      </c>
      <c r="X405" s="224">
        <f>VLOOKUP(I405,Inventory!C:R,14,FALSE)</f>
        <v>799</v>
      </c>
      <c r="Y405" s="152">
        <v>0.3</v>
      </c>
      <c r="AB405" s="384">
        <f t="shared" si="49"/>
        <v>559.29999999999995</v>
      </c>
      <c r="AC405" s="225">
        <f>VLOOKUP(V405,'Partner info'!A$2:K$502,6,FALSE)</f>
        <v>0</v>
      </c>
      <c r="AD405" s="224">
        <f t="shared" si="43"/>
        <v>0</v>
      </c>
      <c r="AE405" s="384">
        <f t="shared" si="47"/>
        <v>559.29999999999995</v>
      </c>
      <c r="AF405" s="224">
        <f t="shared" si="41"/>
        <v>11</v>
      </c>
      <c r="AG405" s="310">
        <v>2023</v>
      </c>
      <c r="AH405" s="310">
        <v>11</v>
      </c>
      <c r="AI405" s="146" t="e">
        <f t="array" aca="1" ref="AI405" ca="1">_xludf.IFS(AH405=1,"01",AH405=2,"02",AH405=3,"03",AH405=4,"04",AH405=5,"05",AH405=6,"06",AH405=7,"07",AH405=8,"08",AH405=9,"09",AH405=10,"10",AH405=11,"11",AH405=12,"12")</f>
        <v>#NAME?</v>
      </c>
      <c r="AJ405" s="147" t="e">
        <f t="shared" ca="1" si="37"/>
        <v>#NAME?</v>
      </c>
      <c r="AK405" s="148" t="str">
        <f t="shared" si="44"/>
        <v>YYYY-11</v>
      </c>
    </row>
    <row r="406" spans="4:37" ht="12.75">
      <c r="D406" s="12" t="s">
        <v>9</v>
      </c>
      <c r="F406" s="12" t="s">
        <v>4033</v>
      </c>
      <c r="H406" s="12" t="s">
        <v>3445</v>
      </c>
      <c r="I406" s="9">
        <v>10688846</v>
      </c>
      <c r="L406" s="149">
        <v>45236</v>
      </c>
      <c r="N406" s="405" t="str">
        <f>VLOOKUP(I406,Inventory!C:J,3,FALSE)</f>
        <v>https://fjong.com/admin/pages/edit-outfit/outfit.e9319dccf9234668a6951834dcaff863#outfit_summary</v>
      </c>
      <c r="O406" s="224" t="str">
        <f>VLOOKUP(I406,Inventory!C:J,5,FALSE)</f>
        <v>FWSS</v>
      </c>
      <c r="P406" s="224" t="str">
        <f>VLOOKUP(I406,Inventory!C:J,4,FALSE)</f>
        <v>XL Isabella Wrap Top Mint Dandy</v>
      </c>
      <c r="R406" s="12" t="s">
        <v>3948</v>
      </c>
      <c r="S406" s="9"/>
      <c r="V406" s="224" t="str">
        <f>VLOOKUP(I406,Inventory!C:R,6,FALSE)</f>
        <v>FJONG</v>
      </c>
      <c r="W406" s="224">
        <f>VLOOKUP(I406,Inventory!C:R,13,FALSE)</f>
        <v>1700</v>
      </c>
      <c r="X406" s="224">
        <f>VLOOKUP(I406,Inventory!C:R,14,FALSE)</f>
        <v>500</v>
      </c>
      <c r="Y406" s="152">
        <v>0.3</v>
      </c>
      <c r="AB406" s="384">
        <f t="shared" si="49"/>
        <v>350</v>
      </c>
      <c r="AC406" s="225">
        <f>VLOOKUP(V406,'Partner info'!A$2:K$502,6,FALSE)</f>
        <v>0</v>
      </c>
      <c r="AD406" s="224">
        <f t="shared" si="43"/>
        <v>0</v>
      </c>
      <c r="AE406" s="384">
        <f t="shared" si="47"/>
        <v>350</v>
      </c>
      <c r="AF406" s="224">
        <f t="shared" si="41"/>
        <v>11</v>
      </c>
      <c r="AG406" s="310">
        <v>2023</v>
      </c>
      <c r="AH406" s="310">
        <v>11</v>
      </c>
      <c r="AI406" s="146" t="e">
        <f t="array" aca="1" ref="AI406" ca="1">_xludf.IFS(AH406=1,"01",AH406=2,"02",AH406=3,"03",AH406=4,"04",AH406=5,"05",AH406=6,"06",AH406=7,"07",AH406=8,"08",AH406=9,"09",AH406=10,"10",AH406=11,"11",AH406=12,"12")</f>
        <v>#NAME?</v>
      </c>
      <c r="AJ406" s="147" t="e">
        <f t="shared" ca="1" si="37"/>
        <v>#NAME?</v>
      </c>
      <c r="AK406" s="148" t="str">
        <f t="shared" si="44"/>
        <v>YYYY-11</v>
      </c>
    </row>
    <row r="407" spans="4:37" ht="12.75">
      <c r="D407" s="12" t="s">
        <v>9</v>
      </c>
      <c r="F407" s="12" t="s">
        <v>4033</v>
      </c>
      <c r="H407" s="12" t="s">
        <v>3445</v>
      </c>
      <c r="I407" s="22">
        <v>89001967</v>
      </c>
      <c r="L407" s="149">
        <v>45236</v>
      </c>
      <c r="N407" s="405" t="str">
        <f>VLOOKUP(I407,Inventory!C:J,3,FALSE)</f>
        <v>https://fjong.com/admin/pages/edit-outfit/outfit.cd2a0bc414874c5e95b22b854504f741</v>
      </c>
      <c r="O407" s="224" t="str">
        <f>VLOOKUP(I407,Inventory!C:J,5,FALSE)</f>
        <v>Urban Pioneers</v>
      </c>
      <c r="P407" s="224" t="str">
        <f>VLOOKUP(I407,Inventory!C:J,4,FALSE)</f>
        <v>Sand Crochet Sweater</v>
      </c>
      <c r="R407" s="12" t="s">
        <v>3948</v>
      </c>
      <c r="S407" s="9"/>
      <c r="V407" s="224" t="str">
        <f>VLOOKUP(I407,Inventory!C:R,6,FALSE)</f>
        <v>Urban Pioneers</v>
      </c>
      <c r="W407" s="224" t="str">
        <f>VLOOKUP(I407,Inventory!C:R,13,FALSE)</f>
        <v>1800</v>
      </c>
      <c r="X407" s="224">
        <f>VLOOKUP(I407,Inventory!C:R,14,FALSE)</f>
        <v>540</v>
      </c>
      <c r="Y407" s="152">
        <v>0.3</v>
      </c>
      <c r="AB407" s="384">
        <f t="shared" si="49"/>
        <v>378</v>
      </c>
      <c r="AC407" s="225">
        <f>VLOOKUP(V407,'Partner info'!A$2:K$502,6,FALSE)</f>
        <v>0.8</v>
      </c>
      <c r="AD407" s="224">
        <f t="shared" si="43"/>
        <v>302.40000000000003</v>
      </c>
      <c r="AE407" s="384">
        <f t="shared" si="47"/>
        <v>75.599999999999966</v>
      </c>
      <c r="AF407" s="224">
        <f t="shared" si="41"/>
        <v>11</v>
      </c>
      <c r="AG407" s="310">
        <v>2023</v>
      </c>
      <c r="AH407" s="310">
        <v>11</v>
      </c>
      <c r="AI407" s="146" t="e">
        <f t="array" aca="1" ref="AI407" ca="1">_xludf.IFS(AH407=1,"01",AH407=2,"02",AH407=3,"03",AH407=4,"04",AH407=5,"05",AH407=6,"06",AH407=7,"07",AH407=8,"08",AH407=9,"09",AH407=10,"10",AH407=11,"11",AH407=12,"12")</f>
        <v>#NAME?</v>
      </c>
      <c r="AJ407" s="147" t="e">
        <f t="shared" ca="1" si="37"/>
        <v>#NAME?</v>
      </c>
      <c r="AK407" s="148" t="str">
        <f t="shared" si="44"/>
        <v>YYYY-11</v>
      </c>
    </row>
    <row r="408" spans="4:37" ht="12.75">
      <c r="D408" s="12" t="s">
        <v>9</v>
      </c>
      <c r="F408" s="12" t="s">
        <v>4033</v>
      </c>
      <c r="H408" s="12" t="s">
        <v>3445</v>
      </c>
      <c r="I408" s="9">
        <v>10689225</v>
      </c>
      <c r="L408" s="149">
        <v>45236</v>
      </c>
      <c r="N408" s="405" t="str">
        <f>VLOOKUP(I408,Inventory!C:J,3,FALSE)</f>
        <v>https://no.fjong.com/admin/pages/edit-outfit/outfit.c95b16794434474e8d02306d2f1b6a0a</v>
      </c>
      <c r="O408" s="224" t="str">
        <f>VLOOKUP(I408,Inventory!C:J,5,FALSE)</f>
        <v>FWSS</v>
      </c>
      <c r="P408" s="224" t="str">
        <f>VLOOKUP(I408,Inventory!C:J,4,FALSE)</f>
        <v>S Washes Silk Dress Mint Dandy</v>
      </c>
      <c r="R408" s="12" t="s">
        <v>3948</v>
      </c>
      <c r="S408" s="9"/>
      <c r="V408" s="224" t="str">
        <f>VLOOKUP(I408,Inventory!C:R,6,FALSE)</f>
        <v>FJONG</v>
      </c>
      <c r="W408" s="224" t="str">
        <f>VLOOKUP(I408,Inventory!C:R,13,FALSE)</f>
        <v>1500</v>
      </c>
      <c r="X408" s="224">
        <f>VLOOKUP(I408,Inventory!C:R,14,FALSE)</f>
        <v>450</v>
      </c>
      <c r="Y408" s="152">
        <v>0.3</v>
      </c>
      <c r="AB408" s="384">
        <f t="shared" si="49"/>
        <v>315</v>
      </c>
      <c r="AC408" s="225">
        <f>VLOOKUP(V408,'Partner info'!A$2:K$502,6,FALSE)</f>
        <v>0</v>
      </c>
      <c r="AD408" s="224">
        <f t="shared" si="43"/>
        <v>0</v>
      </c>
      <c r="AE408" s="384">
        <f t="shared" si="47"/>
        <v>315</v>
      </c>
      <c r="AF408" s="224">
        <f t="shared" si="41"/>
        <v>11</v>
      </c>
      <c r="AG408" s="310">
        <v>2023</v>
      </c>
      <c r="AH408" s="310">
        <v>11</v>
      </c>
      <c r="AI408" s="146" t="e">
        <f t="array" aca="1" ref="AI408" ca="1">_xludf.IFS(AH408=1,"01",AH408=2,"02",AH408=3,"03",AH408=4,"04",AH408=5,"05",AH408=6,"06",AH408=7,"07",AH408=8,"08",AH408=9,"09",AH408=10,"10",AH408=11,"11",AH408=12,"12")</f>
        <v>#NAME?</v>
      </c>
      <c r="AJ408" s="147" t="e">
        <f t="shared" ca="1" si="37"/>
        <v>#NAME?</v>
      </c>
      <c r="AK408" s="148" t="str">
        <f t="shared" si="44"/>
        <v>YYYY-11</v>
      </c>
    </row>
    <row r="409" spans="4:37" ht="12.75">
      <c r="D409" s="12" t="s">
        <v>9</v>
      </c>
      <c r="F409" s="12" t="s">
        <v>4033</v>
      </c>
      <c r="H409" s="12" t="s">
        <v>3445</v>
      </c>
      <c r="I409" s="9">
        <v>88001630</v>
      </c>
      <c r="L409" s="149">
        <v>45236</v>
      </c>
      <c r="N409" s="405" t="str">
        <f>VLOOKUP(I409,Inventory!C:J,3,FALSE)</f>
        <v>https://fjong.com/admin/pages/edit-outfit/outfit.4618ef3a63e5411fbc194d124950aab5</v>
      </c>
      <c r="O409" s="224" t="str">
        <f>VLOOKUP(I409,Inventory!C:J,5,FALSE)</f>
        <v>Line of Oslo</v>
      </c>
      <c r="P409" s="224" t="str">
        <f>VLOOKUP(I409,Inventory!C:J,4,FALSE)</f>
        <v>XL Fanny Satin Maxi Pink Dress</v>
      </c>
      <c r="R409" s="12" t="s">
        <v>3948</v>
      </c>
      <c r="S409" s="9"/>
      <c r="V409" s="224" t="str">
        <f>VLOOKUP(I409,Inventory!C:R,6,FALSE)</f>
        <v>FJONG</v>
      </c>
      <c r="W409" s="224">
        <f>VLOOKUP(I409,Inventory!C:R,13,FALSE)</f>
        <v>2800</v>
      </c>
      <c r="X409" s="224">
        <f>VLOOKUP(I409,Inventory!C:R,14,FALSE)</f>
        <v>840</v>
      </c>
      <c r="Y409" s="152">
        <v>0.3</v>
      </c>
      <c r="AB409" s="384">
        <f t="shared" si="49"/>
        <v>588</v>
      </c>
      <c r="AC409" s="225">
        <f>VLOOKUP(V409,'Partner info'!A$2:K$502,6,FALSE)</f>
        <v>0</v>
      </c>
      <c r="AD409" s="224">
        <f t="shared" si="43"/>
        <v>0</v>
      </c>
      <c r="AE409" s="384">
        <f t="shared" si="47"/>
        <v>588</v>
      </c>
      <c r="AF409" s="224">
        <f t="shared" si="41"/>
        <v>11</v>
      </c>
      <c r="AG409" s="310">
        <v>2023</v>
      </c>
      <c r="AH409" s="310">
        <v>11</v>
      </c>
      <c r="AI409" s="146" t="e">
        <f t="array" aca="1" ref="AI409" ca="1">_xludf.IFS(AH409=1,"01",AH409=2,"02",AH409=3,"03",AH409=4,"04",AH409=5,"05",AH409=6,"06",AH409=7,"07",AH409=8,"08",AH409=9,"09",AH409=10,"10",AH409=11,"11",AH409=12,"12")</f>
        <v>#NAME?</v>
      </c>
      <c r="AJ409" s="147" t="e">
        <f t="shared" ca="1" si="37"/>
        <v>#NAME?</v>
      </c>
      <c r="AK409" s="148" t="str">
        <f t="shared" si="44"/>
        <v>YYYY-11</v>
      </c>
    </row>
    <row r="410" spans="4:37" ht="12.75">
      <c r="D410" s="12" t="s">
        <v>9</v>
      </c>
      <c r="F410" s="12" t="s">
        <v>4033</v>
      </c>
      <c r="H410" s="12" t="s">
        <v>3445</v>
      </c>
      <c r="I410" s="9">
        <v>88000343</v>
      </c>
      <c r="L410" s="149">
        <v>45236</v>
      </c>
      <c r="N410" s="405" t="str">
        <f>VLOOKUP(I410,Inventory!C:J,3,FALSE)</f>
        <v>https://fjong.com/admin/pages/edit-outfit/outfit.b70defa54d04468fa8318bbece5d3933</v>
      </c>
      <c r="O410" s="224" t="str">
        <f>VLOOKUP(I410,Inventory!C:J,5,FALSE)</f>
        <v>Samsøe Samsøe</v>
      </c>
      <c r="P410" s="224" t="str">
        <f>VLOOKUP(I410,Inventory!C:J,4,FALSE)</f>
        <v>M Limon Dress Blue Line</v>
      </c>
      <c r="R410" s="12" t="s">
        <v>3948</v>
      </c>
      <c r="S410" s="9"/>
      <c r="V410" s="224" t="str">
        <f>VLOOKUP(I410,Inventory!C:R,6,FALSE)</f>
        <v>FJONG</v>
      </c>
      <c r="W410" s="224">
        <f>VLOOKUP(I410,Inventory!C:R,13,FALSE)</f>
        <v>2200</v>
      </c>
      <c r="X410" s="224">
        <f>VLOOKUP(I410,Inventory!C:R,14,FALSE)</f>
        <v>749</v>
      </c>
      <c r="Y410" s="152">
        <v>0.3</v>
      </c>
      <c r="AB410" s="384">
        <f t="shared" si="49"/>
        <v>524.29999999999995</v>
      </c>
      <c r="AC410" s="225">
        <f>VLOOKUP(V410,'Partner info'!A$2:K$502,6,FALSE)</f>
        <v>0</v>
      </c>
      <c r="AD410" s="224">
        <f t="shared" si="43"/>
        <v>0</v>
      </c>
      <c r="AE410" s="384">
        <f t="shared" si="47"/>
        <v>524.29999999999995</v>
      </c>
      <c r="AF410" s="224">
        <f t="shared" si="41"/>
        <v>11</v>
      </c>
      <c r="AG410" s="310">
        <v>2023</v>
      </c>
      <c r="AH410" s="310">
        <v>11</v>
      </c>
      <c r="AI410" s="146" t="e">
        <f t="array" aca="1" ref="AI410" ca="1">_xludf.IFS(AH410=1,"01",AH410=2,"02",AH410=3,"03",AH410=4,"04",AH410=5,"05",AH410=6,"06",AH410=7,"07",AH410=8,"08",AH410=9,"09",AH410=10,"10",AH410=11,"11",AH410=12,"12")</f>
        <v>#NAME?</v>
      </c>
      <c r="AJ410" s="147" t="e">
        <f t="shared" ca="1" si="37"/>
        <v>#NAME?</v>
      </c>
      <c r="AK410" s="148" t="str">
        <f t="shared" si="44"/>
        <v>YYYY-11</v>
      </c>
    </row>
    <row r="411" spans="4:37" ht="12.75">
      <c r="D411" s="12" t="s">
        <v>9</v>
      </c>
      <c r="F411" s="12" t="s">
        <v>4033</v>
      </c>
      <c r="H411" s="12" t="s">
        <v>3445</v>
      </c>
      <c r="I411" s="9">
        <v>88001632</v>
      </c>
      <c r="L411" s="149">
        <v>45236</v>
      </c>
      <c r="N411" s="405" t="str">
        <f>VLOOKUP(I411,Inventory!C:J,3,FALSE)</f>
        <v>https://fjong.com/admin/pages/edit-outfit/outfit.f4dfe9df6a6e461eaa8adb77b8d61ef9</v>
      </c>
      <c r="O411" s="224" t="str">
        <f>VLOOKUP(I411,Inventory!C:J,5,FALSE)</f>
        <v>Line of Oslo</v>
      </c>
      <c r="P411" s="224" t="str">
        <f>VLOOKUP(I411,Inventory!C:J,4,FALSE)</f>
        <v>M Fanny Satin Maxi Pink Dress</v>
      </c>
      <c r="R411" s="12" t="s">
        <v>3948</v>
      </c>
      <c r="S411" s="9"/>
      <c r="V411" s="224" t="str">
        <f>VLOOKUP(I411,Inventory!C:R,6,FALSE)</f>
        <v>FJONG</v>
      </c>
      <c r="W411" s="224">
        <f>VLOOKUP(I411,Inventory!C:R,13,FALSE)</f>
        <v>2000</v>
      </c>
      <c r="X411" s="224">
        <f>VLOOKUP(I411,Inventory!C:R,14,FALSE)</f>
        <v>550</v>
      </c>
      <c r="Y411" s="152">
        <v>0.3</v>
      </c>
      <c r="AB411" s="384">
        <f t="shared" si="49"/>
        <v>385</v>
      </c>
      <c r="AC411" s="225">
        <f>VLOOKUP(V411,'Partner info'!A$2:K$502,6,FALSE)</f>
        <v>0</v>
      </c>
      <c r="AD411" s="224">
        <f t="shared" si="43"/>
        <v>0</v>
      </c>
      <c r="AE411" s="384">
        <f t="shared" si="47"/>
        <v>385</v>
      </c>
      <c r="AF411" s="224">
        <f t="shared" si="41"/>
        <v>11</v>
      </c>
      <c r="AG411" s="310">
        <v>2023</v>
      </c>
      <c r="AH411" s="310">
        <v>11</v>
      </c>
      <c r="AI411" s="146" t="e">
        <f t="array" aca="1" ref="AI411" ca="1">_xludf.IFS(AH411=1,"01",AH411=2,"02",AH411=3,"03",AH411=4,"04",AH411=5,"05",AH411=6,"06",AH411=7,"07",AH411=8,"08",AH411=9,"09",AH411=10,"10",AH411=11,"11",AH411=12,"12")</f>
        <v>#NAME?</v>
      </c>
      <c r="AJ411" s="147" t="e">
        <f t="shared" ca="1" si="37"/>
        <v>#NAME?</v>
      </c>
      <c r="AK411" s="148" t="str">
        <f t="shared" si="44"/>
        <v>YYYY-11</v>
      </c>
    </row>
    <row r="412" spans="4:37" ht="12.75">
      <c r="D412" s="12" t="s">
        <v>9</v>
      </c>
      <c r="F412" s="12" t="s">
        <v>4033</v>
      </c>
      <c r="H412" s="12" t="s">
        <v>3445</v>
      </c>
      <c r="I412" s="9">
        <v>88000420</v>
      </c>
      <c r="L412" s="149">
        <v>45236</v>
      </c>
      <c r="N412" s="405" t="str">
        <f>VLOOKUP(I412,Inventory!C:J,3,FALSE)</f>
        <v>https://fjong.com/admin/pages/edit-outfit/outfit.581e81dba8b048619e0e8df8b35fc174</v>
      </c>
      <c r="O412" s="224" t="str">
        <f>VLOOKUP(I412,Inventory!C:J,5,FALSE)</f>
        <v>Samsøe Samsøe</v>
      </c>
      <c r="P412" s="224" t="str">
        <f>VLOOKUP(I412,Inventory!C:J,4,FALSE)</f>
        <v>XS Juliette Skirt Checkmeout</v>
      </c>
      <c r="R412" s="12" t="s">
        <v>3948</v>
      </c>
      <c r="S412" s="9"/>
      <c r="V412" s="224" t="str">
        <f>VLOOKUP(I412,Inventory!C:R,6,FALSE)</f>
        <v>FJONG</v>
      </c>
      <c r="W412" s="224">
        <f>VLOOKUP(I412,Inventory!C:R,13,FALSE)</f>
        <v>5000</v>
      </c>
      <c r="X412" s="224">
        <f>VLOOKUP(I412,Inventory!C:R,14,FALSE)</f>
        <v>1000</v>
      </c>
      <c r="Y412" s="152">
        <v>0.3</v>
      </c>
      <c r="AB412" s="384">
        <f t="shared" si="49"/>
        <v>700</v>
      </c>
      <c r="AC412" s="225">
        <f>VLOOKUP(V412,'Partner info'!A$2:K$502,6,FALSE)</f>
        <v>0</v>
      </c>
      <c r="AD412" s="224">
        <f t="shared" si="43"/>
        <v>0</v>
      </c>
      <c r="AE412" s="384">
        <f t="shared" si="47"/>
        <v>700</v>
      </c>
      <c r="AF412" s="224">
        <f t="shared" si="41"/>
        <v>11</v>
      </c>
      <c r="AG412" s="310">
        <v>2023</v>
      </c>
      <c r="AH412" s="310">
        <v>11</v>
      </c>
      <c r="AI412" s="146" t="e">
        <f t="array" aca="1" ref="AI412" ca="1">_xludf.IFS(AH412=1,"01",AH412=2,"02",AH412=3,"03",AH412=4,"04",AH412=5,"05",AH412=6,"06",AH412=7,"07",AH412=8,"08",AH412=9,"09",AH412=10,"10",AH412=11,"11",AH412=12,"12")</f>
        <v>#NAME?</v>
      </c>
      <c r="AJ412" s="147" t="e">
        <f t="shared" ca="1" si="37"/>
        <v>#NAME?</v>
      </c>
      <c r="AK412" s="148" t="str">
        <f t="shared" si="44"/>
        <v>YYYY-11</v>
      </c>
    </row>
    <row r="413" spans="4:37" ht="12.75">
      <c r="D413" s="12" t="s">
        <v>9</v>
      </c>
      <c r="F413" s="12" t="s">
        <v>4033</v>
      </c>
      <c r="H413" s="12" t="s">
        <v>3445</v>
      </c>
      <c r="I413" s="12">
        <v>89002000</v>
      </c>
      <c r="L413" s="149">
        <v>45236</v>
      </c>
      <c r="N413" s="405" t="str">
        <f>VLOOKUP(I413,Inventory!C:J,3,FALSE)</f>
        <v>https://fjong.com/admin/pages/edit-outfit/outfit.28a83fc7d67245ed8eadaa5dd4a5d354</v>
      </c>
      <c r="O413" s="224" t="str">
        <f>VLOOKUP(I413,Inventory!C:J,5,FALSE)</f>
        <v>Urban Pioneers</v>
      </c>
      <c r="P413" s="224" t="str">
        <f>VLOOKUP(I413,Inventory!C:J,4,FALSE)</f>
        <v>S Dark Coral Sweater</v>
      </c>
      <c r="R413" s="12" t="s">
        <v>3948</v>
      </c>
      <c r="S413" s="9"/>
      <c r="V413" s="224" t="str">
        <f>VLOOKUP(I413,Inventory!C:R,6,FALSE)</f>
        <v>Urban Pioneers</v>
      </c>
      <c r="W413" s="224">
        <f>VLOOKUP(I413,Inventory!C:R,13,FALSE)</f>
        <v>5400</v>
      </c>
      <c r="X413" s="224">
        <f>VLOOKUP(I413,Inventory!C:R,14,FALSE)</f>
        <v>1500</v>
      </c>
      <c r="Y413" s="152">
        <v>0.3</v>
      </c>
      <c r="AB413" s="384">
        <f t="shared" si="49"/>
        <v>1050</v>
      </c>
      <c r="AC413" s="225">
        <f>VLOOKUP(V413,'Partner info'!A$2:K$502,6,FALSE)</f>
        <v>0.8</v>
      </c>
      <c r="AD413" s="224">
        <f t="shared" si="43"/>
        <v>840</v>
      </c>
      <c r="AE413" s="384">
        <f t="shared" si="47"/>
        <v>210</v>
      </c>
      <c r="AF413" s="224">
        <f t="shared" si="41"/>
        <v>11</v>
      </c>
      <c r="AG413" s="310">
        <v>2023</v>
      </c>
      <c r="AH413" s="310">
        <v>11</v>
      </c>
      <c r="AI413" s="146" t="e">
        <f t="array" aca="1" ref="AI413" ca="1">_xludf.IFS(AH413=1,"01",AH413=2,"02",AH413=3,"03",AH413=4,"04",AH413=5,"05",AH413=6,"06",AH413=7,"07",AH413=8,"08",AH413=9,"09",AH413=10,"10",AH413=11,"11",AH413=12,"12")</f>
        <v>#NAME?</v>
      </c>
      <c r="AJ413" s="147" t="e">
        <f t="shared" ca="1" si="37"/>
        <v>#NAME?</v>
      </c>
      <c r="AK413" s="148" t="str">
        <f t="shared" si="44"/>
        <v>YYYY-11</v>
      </c>
    </row>
    <row r="414" spans="4:37" ht="12.75">
      <c r="D414" s="12" t="s">
        <v>9</v>
      </c>
      <c r="F414" s="12" t="s">
        <v>4033</v>
      </c>
      <c r="H414" s="12" t="s">
        <v>3445</v>
      </c>
      <c r="I414" s="12">
        <v>88200623</v>
      </c>
      <c r="L414" s="149">
        <v>45236</v>
      </c>
      <c r="N414" s="405" t="str">
        <f>VLOOKUP(I414,Inventory!C:J,3,FALSE)</f>
        <v>https://fjong.com/admin/pages/edit-outfit/outfit.7c6837a89aee4a47b56b3838c03647e0</v>
      </c>
      <c r="O414" s="224" t="str">
        <f>VLOOKUP(I414,Inventory!C:J,5,FALSE)</f>
        <v>ella&amp;il</v>
      </c>
      <c r="P414" s="224" t="str">
        <f>VLOOKUP(I414,Inventory!C:J,4,FALSE)</f>
        <v>L Black Eline Linen Dress</v>
      </c>
      <c r="R414" s="12" t="s">
        <v>3948</v>
      </c>
      <c r="S414" s="9"/>
      <c r="V414" s="224" t="str">
        <f>VLOOKUP(I414,Inventory!C:R,6,FALSE)</f>
        <v>ella&amp;il</v>
      </c>
      <c r="W414" s="224">
        <f>VLOOKUP(I414,Inventory!C:R,13,FALSE)</f>
        <v>2200</v>
      </c>
      <c r="X414" s="224">
        <f>VLOOKUP(I414,Inventory!C:R,14,FALSE)</f>
        <v>850</v>
      </c>
      <c r="Y414" s="152">
        <v>0.3</v>
      </c>
      <c r="AB414" s="384">
        <f t="shared" si="49"/>
        <v>595</v>
      </c>
      <c r="AC414" s="225">
        <f>VLOOKUP(V414,'Partner info'!A$2:K$502,6,FALSE)</f>
        <v>0.8</v>
      </c>
      <c r="AD414" s="224">
        <f t="shared" si="43"/>
        <v>476</v>
      </c>
      <c r="AE414" s="384">
        <f t="shared" si="47"/>
        <v>119</v>
      </c>
      <c r="AF414" s="224">
        <f t="shared" si="41"/>
        <v>11</v>
      </c>
      <c r="AG414" s="310">
        <v>2023</v>
      </c>
      <c r="AH414" s="310">
        <v>11</v>
      </c>
      <c r="AI414" s="146" t="e">
        <f t="array" aca="1" ref="AI414" ca="1">_xludf.IFS(AH414=1,"01",AH414=2,"02",AH414=3,"03",AH414=4,"04",AH414=5,"05",AH414=6,"06",AH414=7,"07",AH414=8,"08",AH414=9,"09",AH414=10,"10",AH414=11,"11",AH414=12,"12")</f>
        <v>#NAME?</v>
      </c>
      <c r="AJ414" s="147" t="e">
        <f t="shared" ca="1" si="37"/>
        <v>#NAME?</v>
      </c>
      <c r="AK414" s="148" t="str">
        <f t="shared" si="44"/>
        <v>YYYY-11</v>
      </c>
    </row>
    <row r="415" spans="4:37" ht="12.75">
      <c r="D415" s="12" t="s">
        <v>9</v>
      </c>
      <c r="F415" s="12" t="s">
        <v>4033</v>
      </c>
      <c r="H415" s="12" t="s">
        <v>3445</v>
      </c>
      <c r="I415" s="9">
        <v>88000739</v>
      </c>
      <c r="L415" s="149">
        <v>45236</v>
      </c>
      <c r="N415" s="405" t="str">
        <f>VLOOKUP(I415,Inventory!C:J,3,FALSE)</f>
        <v>https://fjong.com/admin/pages/edit-outfit/outfit.3ae8377476ab4594b00bd3a7790e9549</v>
      </c>
      <c r="O415" s="224" t="str">
        <f>VLOOKUP(I415,Inventory!C:J,5,FALSE)</f>
        <v>Line of Oslo</v>
      </c>
      <c r="P415" s="224" t="str">
        <f>VLOOKUP(I415,Inventory!C:J,4,FALSE)</f>
        <v>L Tara Satin Pink Blouse</v>
      </c>
      <c r="R415" s="12" t="s">
        <v>3948</v>
      </c>
      <c r="S415" s="9"/>
      <c r="V415" s="224" t="str">
        <f>VLOOKUP(I415,Inventory!C:R,6,FALSE)</f>
        <v>FJONG</v>
      </c>
      <c r="W415" s="224">
        <f>VLOOKUP(I415,Inventory!C:R,13,FALSE)</f>
        <v>1900</v>
      </c>
      <c r="X415" s="224">
        <f>VLOOKUP(I415,Inventory!C:R,14,FALSE)</f>
        <v>449</v>
      </c>
      <c r="Y415" s="152">
        <v>0.3</v>
      </c>
      <c r="AB415" s="384">
        <f t="shared" si="49"/>
        <v>314.29999999999995</v>
      </c>
      <c r="AC415" s="225">
        <f>VLOOKUP(V415,'Partner info'!A$2:K$502,6,FALSE)</f>
        <v>0</v>
      </c>
      <c r="AD415" s="224">
        <f t="shared" si="43"/>
        <v>0</v>
      </c>
      <c r="AE415" s="384">
        <f t="shared" si="47"/>
        <v>314.29999999999995</v>
      </c>
      <c r="AF415" s="224">
        <f t="shared" si="41"/>
        <v>11</v>
      </c>
      <c r="AG415" s="310">
        <v>2023</v>
      </c>
      <c r="AH415" s="310">
        <v>11</v>
      </c>
      <c r="AI415" s="146" t="e">
        <f t="array" aca="1" ref="AI415" ca="1">_xludf.IFS(AH415=1,"01",AH415=2,"02",AH415=3,"03",AH415=4,"04",AH415=5,"05",AH415=6,"06",AH415=7,"07",AH415=8,"08",AH415=9,"09",AH415=10,"10",AH415=11,"11",AH415=12,"12")</f>
        <v>#NAME?</v>
      </c>
      <c r="AJ415" s="147" t="e">
        <f t="shared" ca="1" si="37"/>
        <v>#NAME?</v>
      </c>
      <c r="AK415" s="148" t="str">
        <f t="shared" si="44"/>
        <v>YYYY-11</v>
      </c>
    </row>
    <row r="416" spans="4:37" ht="12.75">
      <c r="D416" s="12" t="s">
        <v>9</v>
      </c>
      <c r="F416" s="12" t="s">
        <v>4033</v>
      </c>
      <c r="H416" s="12" t="s">
        <v>3445</v>
      </c>
      <c r="I416" s="9">
        <v>88001934</v>
      </c>
      <c r="L416" s="149">
        <v>45236</v>
      </c>
      <c r="N416" s="405" t="str">
        <f>VLOOKUP(I416,Inventory!C:J,3,FALSE)</f>
        <v>https://fjong.com/admin/pages/edit-outfit/outfit.a5bdb67820dc40d1</v>
      </c>
      <c r="O416" s="224" t="str">
        <f>VLOOKUP(I416,Inventory!C:J,5,FALSE)</f>
        <v>FWSS</v>
      </c>
      <c r="P416" s="224" t="str">
        <f>VLOOKUP(I416,Inventory!C:J,4,FALSE)</f>
        <v>Lace Skirt</v>
      </c>
      <c r="R416" s="12" t="s">
        <v>3948</v>
      </c>
      <c r="S416" s="9"/>
      <c r="V416" s="224" t="str">
        <f>VLOOKUP(I416,Inventory!C:R,6,FALSE)</f>
        <v>FJONG</v>
      </c>
      <c r="W416" s="224">
        <f>VLOOKUP(I416,Inventory!C:R,13,FALSE)</f>
        <v>2500</v>
      </c>
      <c r="X416" s="224">
        <f>VLOOKUP(I416,Inventory!C:R,14,FALSE)</f>
        <v>300</v>
      </c>
      <c r="Y416" s="152">
        <v>0.3</v>
      </c>
      <c r="AB416" s="384">
        <f t="shared" si="49"/>
        <v>210</v>
      </c>
      <c r="AC416" s="225">
        <f>VLOOKUP(V416,'Partner info'!A$2:K$502,6,FALSE)</f>
        <v>0</v>
      </c>
      <c r="AD416" s="224">
        <f t="shared" si="43"/>
        <v>0</v>
      </c>
      <c r="AE416" s="384">
        <f t="shared" si="47"/>
        <v>210</v>
      </c>
      <c r="AF416" s="224">
        <f t="shared" si="41"/>
        <v>11</v>
      </c>
      <c r="AG416" s="310">
        <v>2023</v>
      </c>
      <c r="AH416" s="310">
        <v>11</v>
      </c>
      <c r="AI416" s="146" t="e">
        <f t="array" aca="1" ref="AI416" ca="1">_xludf.IFS(AH416=1,"01",AH416=2,"02",AH416=3,"03",AH416=4,"04",AH416=5,"05",AH416=6,"06",AH416=7,"07",AH416=8,"08",AH416=9,"09",AH416=10,"10",AH416=11,"11",AH416=12,"12")</f>
        <v>#NAME?</v>
      </c>
      <c r="AJ416" s="147" t="e">
        <f t="shared" ca="1" si="37"/>
        <v>#NAME?</v>
      </c>
      <c r="AK416" s="148" t="str">
        <f t="shared" si="44"/>
        <v>YYYY-11</v>
      </c>
    </row>
    <row r="417" spans="4:37" ht="12.75">
      <c r="D417" s="12" t="s">
        <v>9</v>
      </c>
      <c r="F417" s="12" t="s">
        <v>4033</v>
      </c>
      <c r="H417" s="12" t="s">
        <v>3445</v>
      </c>
      <c r="I417" s="12">
        <v>88100877</v>
      </c>
      <c r="L417" s="149">
        <v>45236</v>
      </c>
      <c r="N417" s="405" t="str">
        <f>VLOOKUP(I417,Inventory!C:J,3,FALSE)</f>
        <v>https://fjong.com/admin/pages/edit-outfit/outfit.dc09834555654d28b551a0f21ea17eb1</v>
      </c>
      <c r="O417" s="224" t="str">
        <f>VLOOKUP(I417,Inventory!C:J,5,FALSE)</f>
        <v>By Malene Birger</v>
      </c>
      <c r="P417" s="224" t="str">
        <f>VLOOKUP(I417,Inventory!C:J,4,FALSE)</f>
        <v>S Brown Cotton Shirt</v>
      </c>
      <c r="R417" s="12" t="s">
        <v>3948</v>
      </c>
      <c r="S417" s="9"/>
      <c r="V417" s="224" t="str">
        <f>VLOOKUP(I417,Inventory!C:R,6,FALSE)</f>
        <v>Høyer</v>
      </c>
      <c r="W417" s="224">
        <f>VLOOKUP(I417,Inventory!C:R,13,FALSE)</f>
        <v>0</v>
      </c>
      <c r="X417" s="224">
        <f>VLOOKUP(I417,Inventory!C:R,14,FALSE)</f>
        <v>750</v>
      </c>
      <c r="Y417" s="152">
        <v>0.3</v>
      </c>
      <c r="AB417" s="384">
        <f t="shared" si="49"/>
        <v>525</v>
      </c>
      <c r="AC417" s="225">
        <f>VLOOKUP(V417,'Partner info'!A$2:K$502,6,FALSE)</f>
        <v>0.8</v>
      </c>
      <c r="AD417" s="224">
        <f t="shared" si="43"/>
        <v>420</v>
      </c>
      <c r="AE417" s="384">
        <f t="shared" si="47"/>
        <v>105</v>
      </c>
      <c r="AF417" s="224">
        <f t="shared" si="41"/>
        <v>11</v>
      </c>
      <c r="AG417" s="310">
        <v>2023</v>
      </c>
      <c r="AH417" s="310">
        <v>11</v>
      </c>
      <c r="AI417" s="146" t="e">
        <f t="array" aca="1" ref="AI417" ca="1">_xludf.IFS(AH417=1,"01",AH417=2,"02",AH417=3,"03",AH417=4,"04",AH417=5,"05",AH417=6,"06",AH417=7,"07",AH417=8,"08",AH417=9,"09",AH417=10,"10",AH417=11,"11",AH417=12,"12")</f>
        <v>#NAME?</v>
      </c>
      <c r="AJ417" s="147" t="e">
        <f t="shared" ca="1" si="37"/>
        <v>#NAME?</v>
      </c>
      <c r="AK417" s="148" t="str">
        <f t="shared" si="44"/>
        <v>YYYY-11</v>
      </c>
    </row>
    <row r="418" spans="4:37" ht="12.75">
      <c r="D418" s="12" t="s">
        <v>9</v>
      </c>
      <c r="F418" s="12" t="s">
        <v>4033</v>
      </c>
      <c r="H418" s="12" t="s">
        <v>3445</v>
      </c>
      <c r="I418" s="12">
        <v>89003802</v>
      </c>
      <c r="L418" s="149">
        <v>45236</v>
      </c>
      <c r="N418" s="405" t="str">
        <f>VLOOKUP(I418,Inventory!C:J,3,FALSE)</f>
        <v>https://fjong.com/admin/pages/edit-outfit/outfit.c846f3a7343d460f99372d9c42f9e03a</v>
      </c>
      <c r="O418" s="224" t="str">
        <f>VLOOKUP(I418,Inventory!C:J,5,FALSE)</f>
        <v>C.L.E.A.N. by Christina Ledang</v>
      </c>
      <c r="P418" s="224" t="str">
        <f>VLOOKUP(I418,Inventory!C:J,4,FALSE)</f>
        <v>S Spring Short Dress White</v>
      </c>
      <c r="R418" s="12" t="s">
        <v>3948</v>
      </c>
      <c r="S418" s="9"/>
      <c r="V418" s="224" t="str">
        <f>VLOOKUP(I418,Inventory!C:R,6,FALSE)</f>
        <v>C.L.E.A.N. by Christina Ledang</v>
      </c>
      <c r="W418" s="224">
        <f>VLOOKUP(I418,Inventory!C:R,13,FALSE)</f>
        <v>2650</v>
      </c>
      <c r="X418" s="224">
        <f>VLOOKUP(I418,Inventory!C:R,14,FALSE)</f>
        <v>1049</v>
      </c>
      <c r="Y418" s="152">
        <v>0.3</v>
      </c>
      <c r="AB418" s="384">
        <f t="shared" si="49"/>
        <v>734.3</v>
      </c>
      <c r="AC418" s="225">
        <f>VLOOKUP(V418,'Partner info'!A$2:K$502,6,FALSE)</f>
        <v>0.5</v>
      </c>
      <c r="AD418" s="224">
        <f t="shared" si="43"/>
        <v>367.15</v>
      </c>
      <c r="AE418" s="384">
        <f t="shared" si="47"/>
        <v>367.15</v>
      </c>
      <c r="AF418" s="224">
        <f t="shared" si="41"/>
        <v>11</v>
      </c>
      <c r="AG418" s="310">
        <v>2023</v>
      </c>
      <c r="AH418" s="310">
        <v>11</v>
      </c>
      <c r="AI418" s="146" t="e">
        <f t="array" aca="1" ref="AI418" ca="1">_xludf.IFS(AH418=1,"01",AH418=2,"02",AH418=3,"03",AH418=4,"04",AH418=5,"05",AH418=6,"06",AH418=7,"07",AH418=8,"08",AH418=9,"09",AH418=10,"10",AH418=11,"11",AH418=12,"12")</f>
        <v>#NAME?</v>
      </c>
      <c r="AJ418" s="147" t="e">
        <f t="shared" ca="1" si="37"/>
        <v>#NAME?</v>
      </c>
      <c r="AK418" s="148" t="str">
        <f t="shared" si="44"/>
        <v>YYYY-11</v>
      </c>
    </row>
    <row r="419" spans="4:37" ht="12.75">
      <c r="D419" s="12" t="s">
        <v>9</v>
      </c>
      <c r="F419" s="12" t="s">
        <v>4033</v>
      </c>
      <c r="H419" s="12" t="s">
        <v>3445</v>
      </c>
      <c r="I419" s="12">
        <v>89003516</v>
      </c>
      <c r="L419" s="149">
        <v>45236</v>
      </c>
      <c r="N419" s="405" t="str">
        <f>VLOOKUP(I419,Inventory!C:J,3,FALSE)</f>
        <v>https://fjong.com/admin/pages/edit-outfit/outfit.d88fbc52d6a3423995960e58dd3b44a5</v>
      </c>
      <c r="O419" s="224" t="str">
        <f>VLOOKUP(I419,Inventory!C:J,5,FALSE)</f>
        <v>Holzweiler</v>
      </c>
      <c r="P419" s="224" t="str">
        <f>VLOOKUP(I419,Inventory!C:J,4,FALSE)</f>
        <v>XS Eden Trouser</v>
      </c>
      <c r="R419" s="12" t="s">
        <v>3948</v>
      </c>
      <c r="S419" s="9"/>
      <c r="V419" s="224" t="str">
        <f>VLOOKUP(I419,Inventory!C:R,6,FALSE)</f>
        <v>Holzweiler</v>
      </c>
      <c r="W419" s="224" t="str">
        <f>VLOOKUP(I419,Inventory!C:R,13,FALSE)</f>
        <v>1800</v>
      </c>
      <c r="X419" s="224">
        <f>VLOOKUP(I419,Inventory!C:R,14,FALSE)</f>
        <v>540</v>
      </c>
      <c r="Y419" s="152">
        <v>0.3</v>
      </c>
      <c r="AB419" s="384">
        <f t="shared" si="49"/>
        <v>378</v>
      </c>
      <c r="AC419" s="225">
        <f>VLOOKUP(V419,'Partner info'!A$2:K$502,6,FALSE)</f>
        <v>0.8</v>
      </c>
      <c r="AD419" s="224">
        <f t="shared" si="43"/>
        <v>302.40000000000003</v>
      </c>
      <c r="AE419" s="384">
        <f t="shared" si="47"/>
        <v>75.599999999999966</v>
      </c>
      <c r="AF419" s="224">
        <f t="shared" si="41"/>
        <v>11</v>
      </c>
      <c r="AG419" s="310">
        <v>2023</v>
      </c>
      <c r="AH419" s="310">
        <v>11</v>
      </c>
      <c r="AI419" s="146" t="e">
        <f t="array" aca="1" ref="AI419" ca="1">_xludf.IFS(AH419=1,"01",AH419=2,"02",AH419=3,"03",AH419=4,"04",AH419=5,"05",AH419=6,"06",AH419=7,"07",AH419=8,"08",AH419=9,"09",AH419=10,"10",AH419=11,"11",AH419=12,"12")</f>
        <v>#NAME?</v>
      </c>
      <c r="AJ419" s="147" t="e">
        <f t="shared" ca="1" si="37"/>
        <v>#NAME?</v>
      </c>
      <c r="AK419" s="148" t="str">
        <f t="shared" si="44"/>
        <v>YYYY-11</v>
      </c>
    </row>
    <row r="420" spans="4:37" ht="12.75">
      <c r="D420" s="12" t="s">
        <v>9</v>
      </c>
      <c r="F420" s="12" t="s">
        <v>4033</v>
      </c>
      <c r="H420" s="12" t="s">
        <v>3445</v>
      </c>
      <c r="I420" s="12">
        <v>89001454</v>
      </c>
      <c r="L420" s="149">
        <v>45236</v>
      </c>
      <c r="N420" s="405" t="str">
        <f>VLOOKUP(I420,Inventory!C:J,3,FALSE)</f>
        <v>https://fjong.com/admin/pages/edit-outfit/outfit.f1ed4ff2e21a436997e35b1c918c304b</v>
      </c>
      <c r="O420" s="224" t="str">
        <f>VLOOKUP(I420,Inventory!C:J,5,FALSE)</f>
        <v>FWSS</v>
      </c>
      <c r="P420" s="224" t="str">
        <f>VLOOKUP(I420,Inventory!C:J,4,FALSE)</f>
        <v>S Kaja Dress</v>
      </c>
      <c r="R420" s="12" t="s">
        <v>3948</v>
      </c>
      <c r="S420" s="9"/>
      <c r="V420" s="224" t="str">
        <f>VLOOKUP(I420,Inventory!C:R,6,FALSE)</f>
        <v>FJONG</v>
      </c>
      <c r="W420" s="224">
        <f>VLOOKUP(I420,Inventory!C:R,13,FALSE)</f>
        <v>2800</v>
      </c>
      <c r="X420" s="224">
        <f>VLOOKUP(I420,Inventory!C:R,14,FALSE)</f>
        <v>850</v>
      </c>
      <c r="Y420" s="152">
        <v>0.3</v>
      </c>
      <c r="AB420" s="384">
        <f t="shared" si="49"/>
        <v>595</v>
      </c>
      <c r="AC420" s="225">
        <f>VLOOKUP(V420,'Partner info'!A$2:K$502,6,FALSE)</f>
        <v>0</v>
      </c>
      <c r="AD420" s="224">
        <f t="shared" si="43"/>
        <v>0</v>
      </c>
      <c r="AE420" s="384">
        <f t="shared" si="47"/>
        <v>595</v>
      </c>
      <c r="AF420" s="224">
        <f t="shared" si="41"/>
        <v>11</v>
      </c>
      <c r="AG420" s="310">
        <v>2023</v>
      </c>
      <c r="AH420" s="310">
        <v>11</v>
      </c>
      <c r="AI420" s="146" t="e">
        <f t="array" aca="1" ref="AI420" ca="1">_xludf.IFS(AH420=1,"01",AH420=2,"02",AH420=3,"03",AH420=4,"04",AH420=5,"05",AH420=6,"06",AH420=7,"07",AH420=8,"08",AH420=9,"09",AH420=10,"10",AH420=11,"11",AH420=12,"12")</f>
        <v>#NAME?</v>
      </c>
      <c r="AJ420" s="147" t="e">
        <f t="shared" ca="1" si="37"/>
        <v>#NAME?</v>
      </c>
      <c r="AK420" s="148" t="str">
        <f t="shared" si="44"/>
        <v>YYYY-11</v>
      </c>
    </row>
    <row r="421" spans="4:37" ht="12.75">
      <c r="D421" s="12" t="s">
        <v>9</v>
      </c>
      <c r="F421" s="12" t="s">
        <v>4033</v>
      </c>
      <c r="H421" s="12" t="s">
        <v>3445</v>
      </c>
      <c r="I421" s="12">
        <v>89003066</v>
      </c>
      <c r="L421" s="149">
        <v>45236</v>
      </c>
      <c r="N421" s="405" t="str">
        <f>VLOOKUP(I421,Inventory!C:J,3,FALSE)</f>
        <v>https://no.fjong.com/admin/pages/edit-outfit/outfit.90faf041cfce41bd9328e207718e241a</v>
      </c>
      <c r="O421" s="224" t="str">
        <f>VLOOKUP(I421,Inventory!C:J,5,FALSE)</f>
        <v>Day Birger</v>
      </c>
      <c r="P421" s="224" t="str">
        <f>VLOOKUP(I421,Inventory!C:J,4,FALSE)</f>
        <v>M Smoke Day Mio Dress</v>
      </c>
      <c r="R421" s="12" t="s">
        <v>3948</v>
      </c>
      <c r="S421" s="9"/>
      <c r="V421" s="224" t="str">
        <f>VLOOKUP(I421,Inventory!C:R,6,FALSE)</f>
        <v>Villoid</v>
      </c>
      <c r="W421" s="224">
        <f>VLOOKUP(I421,Inventory!C:R,13,FALSE)</f>
        <v>1200</v>
      </c>
      <c r="X421" s="224">
        <f>VLOOKUP(I421,Inventory!C:R,14,FALSE)</f>
        <v>450</v>
      </c>
      <c r="Y421" s="152">
        <v>0.3</v>
      </c>
      <c r="AB421" s="384">
        <f t="shared" si="49"/>
        <v>315</v>
      </c>
      <c r="AC421" s="225">
        <f>VLOOKUP(V421,'Partner info'!A$2:K$502,6,FALSE)</f>
        <v>0.8</v>
      </c>
      <c r="AD421" s="224">
        <f t="shared" si="43"/>
        <v>252</v>
      </c>
      <c r="AE421" s="384">
        <f t="shared" si="47"/>
        <v>63</v>
      </c>
      <c r="AF421" s="224">
        <f t="shared" si="41"/>
        <v>11</v>
      </c>
      <c r="AG421" s="310">
        <v>2023</v>
      </c>
      <c r="AH421" s="310">
        <v>11</v>
      </c>
      <c r="AI421" s="146" t="e">
        <f t="array" aca="1" ref="AI421" ca="1">_xludf.IFS(AH421=1,"01",AH421=2,"02",AH421=3,"03",AH421=4,"04",AH421=5,"05",AH421=6,"06",AH421=7,"07",AH421=8,"08",AH421=9,"09",AH421=10,"10",AH421=11,"11",AH421=12,"12")</f>
        <v>#NAME?</v>
      </c>
      <c r="AJ421" s="147" t="e">
        <f t="shared" ca="1" si="37"/>
        <v>#NAME?</v>
      </c>
      <c r="AK421" s="148" t="str">
        <f t="shared" si="44"/>
        <v>YYYY-11</v>
      </c>
    </row>
    <row r="422" spans="4:37" ht="12.75">
      <c r="D422" s="12" t="s">
        <v>9</v>
      </c>
      <c r="F422" s="12" t="s">
        <v>4033</v>
      </c>
      <c r="H422" s="12" t="s">
        <v>3445</v>
      </c>
      <c r="I422" s="12">
        <v>89004626</v>
      </c>
      <c r="L422" s="149">
        <v>45236</v>
      </c>
      <c r="N422" s="405" t="str">
        <f>VLOOKUP(I422,Inventory!C:J,3,FALSE)</f>
        <v>https://no.fjong.com/admin/pages/edit-outfit/outfit.7adf6958c38940bc88ba745169919a99</v>
      </c>
      <c r="O422" s="224" t="str">
        <f>VLOOKUP(I422,Inventory!C:J,5,FALSE)</f>
        <v>Mette Møller</v>
      </c>
      <c r="P422" s="224" t="str">
        <f>VLOOKUP(I422,Inventory!C:J,4,FALSE)</f>
        <v>M Dragonfly Yellow Shirt Dress</v>
      </c>
      <c r="R422" s="12" t="s">
        <v>3948</v>
      </c>
      <c r="S422" s="9"/>
      <c r="V422" s="224" t="str">
        <f>VLOOKUP(I422,Inventory!C:R,6,FALSE)</f>
        <v>Mette Møller</v>
      </c>
      <c r="W422" s="224">
        <f>VLOOKUP(I422,Inventory!C:R,13,FALSE)</f>
        <v>2000</v>
      </c>
      <c r="X422" s="224">
        <f>VLOOKUP(I422,Inventory!C:R,14,FALSE)</f>
        <v>799</v>
      </c>
      <c r="Y422" s="152">
        <v>0.3</v>
      </c>
      <c r="AB422" s="384">
        <f t="shared" si="49"/>
        <v>559.29999999999995</v>
      </c>
      <c r="AC422" s="225">
        <f>VLOOKUP(V422,'Partner info'!A$2:K$502,6,FALSE)</f>
        <v>0.5</v>
      </c>
      <c r="AD422" s="224">
        <f t="shared" si="43"/>
        <v>279.64999999999998</v>
      </c>
      <c r="AE422" s="384">
        <f t="shared" si="47"/>
        <v>279.64999999999998</v>
      </c>
      <c r="AF422" s="224">
        <f t="shared" si="41"/>
        <v>11</v>
      </c>
      <c r="AG422" s="310">
        <v>2023</v>
      </c>
      <c r="AH422" s="310">
        <v>11</v>
      </c>
      <c r="AI422" s="146" t="e">
        <f t="array" aca="1" ref="AI422" ca="1">_xludf.IFS(AH422=1,"01",AH422=2,"02",AH422=3,"03",AH422=4,"04",AH422=5,"05",AH422=6,"06",AH422=7,"07",AH422=8,"08",AH422=9,"09",AH422=10,"10",AH422=11,"11",AH422=12,"12")</f>
        <v>#NAME?</v>
      </c>
      <c r="AJ422" s="147" t="e">
        <f t="shared" ca="1" si="37"/>
        <v>#NAME?</v>
      </c>
      <c r="AK422" s="148" t="str">
        <f t="shared" si="44"/>
        <v>YYYY-11</v>
      </c>
    </row>
    <row r="423" spans="4:37" ht="12.75">
      <c r="D423" s="12" t="s">
        <v>9</v>
      </c>
      <c r="F423" s="12" t="s">
        <v>4033</v>
      </c>
      <c r="H423" s="12" t="s">
        <v>3445</v>
      </c>
      <c r="I423" s="12">
        <v>88001772</v>
      </c>
      <c r="L423" s="149">
        <v>45236</v>
      </c>
      <c r="N423" s="405" t="str">
        <f>VLOOKUP(I423,Inventory!C:J,3,FALSE)</f>
        <v>https://fjong.com/admin/pages/edit-outfit/outfit.8d2d25de0e492c8e</v>
      </c>
      <c r="O423" s="224" t="str">
        <f>VLOOKUP(I423,Inventory!C:J,5,FALSE)</f>
        <v>Jarlo</v>
      </c>
      <c r="P423" s="224" t="str">
        <f>VLOOKUP(I423,Inventory!C:J,4,FALSE)</f>
        <v>Narcissa red S</v>
      </c>
      <c r="R423" s="12" t="s">
        <v>3948</v>
      </c>
      <c r="S423" s="9"/>
      <c r="V423" s="224" t="str">
        <f>VLOOKUP(I423,Inventory!C:R,6,FALSE)</f>
        <v>FJONG</v>
      </c>
      <c r="W423" s="224" t="str">
        <f>VLOOKUP(I423,Inventory!C:R,13,FALSE)</f>
        <v>-</v>
      </c>
      <c r="X423" s="224">
        <f>VLOOKUP(I423,Inventory!C:R,14,FALSE)</f>
        <v>200</v>
      </c>
      <c r="Y423" s="152">
        <v>0.3</v>
      </c>
      <c r="AB423" s="384">
        <f t="shared" si="49"/>
        <v>140</v>
      </c>
      <c r="AC423" s="225">
        <f>VLOOKUP(V423,'Partner info'!A$2:K$502,6,FALSE)</f>
        <v>0</v>
      </c>
      <c r="AD423" s="224">
        <f t="shared" si="43"/>
        <v>0</v>
      </c>
      <c r="AE423" s="384">
        <f t="shared" si="47"/>
        <v>140</v>
      </c>
      <c r="AF423" s="224">
        <f t="shared" si="41"/>
        <v>11</v>
      </c>
      <c r="AG423" s="310">
        <v>2023</v>
      </c>
      <c r="AH423" s="310">
        <v>11</v>
      </c>
      <c r="AI423" s="146" t="e">
        <f t="array" aca="1" ref="AI423" ca="1">_xludf.IFS(AH423=1,"01",AH423=2,"02",AH423=3,"03",AH423=4,"04",AH423=5,"05",AH423=6,"06",AH423=7,"07",AH423=8,"08",AH423=9,"09",AH423=10,"10",AH423=11,"11",AH423=12,"12")</f>
        <v>#NAME?</v>
      </c>
      <c r="AJ423" s="147" t="e">
        <f t="shared" ca="1" si="37"/>
        <v>#NAME?</v>
      </c>
      <c r="AK423" s="148" t="str">
        <f t="shared" si="44"/>
        <v>YYYY-11</v>
      </c>
    </row>
    <row r="424" spans="4:37" ht="12.75">
      <c r="D424" s="12" t="s">
        <v>9</v>
      </c>
      <c r="F424" s="12" t="s">
        <v>4033</v>
      </c>
      <c r="H424" s="12" t="s">
        <v>3445</v>
      </c>
      <c r="I424" s="12">
        <v>89003502</v>
      </c>
      <c r="L424" s="149">
        <v>45236</v>
      </c>
      <c r="N424" s="405" t="str">
        <f>VLOOKUP(I424,Inventory!C:J,3,FALSE)</f>
        <v>https://fjong.com/admin/pages/edit-outfit/outfit.0d9f8d1b979b440c95059e5072bbbe16</v>
      </c>
      <c r="O424" s="224" t="str">
        <f>VLOOKUP(I424,Inventory!C:J,5,FALSE)</f>
        <v>Holzweiler</v>
      </c>
      <c r="P424" s="224" t="str">
        <f>VLOOKUP(I424,Inventory!C:J,4,FALSE)</f>
        <v>XS Lense Shorts</v>
      </c>
      <c r="R424" s="12" t="s">
        <v>3948</v>
      </c>
      <c r="S424" s="9"/>
      <c r="V424" s="224" t="str">
        <f>VLOOKUP(I424,Inventory!C:R,6,FALSE)</f>
        <v>Holzweiler</v>
      </c>
      <c r="W424" s="224">
        <f>VLOOKUP(I424,Inventory!C:R,13,FALSE)</f>
        <v>2400</v>
      </c>
      <c r="X424" s="224">
        <f>VLOOKUP(I424,Inventory!C:R,14,FALSE)</f>
        <v>600</v>
      </c>
      <c r="Y424" s="152">
        <v>0.3</v>
      </c>
      <c r="AB424" s="384">
        <f t="shared" si="49"/>
        <v>420</v>
      </c>
      <c r="AC424" s="225">
        <f>VLOOKUP(V424,'Partner info'!A$2:K$502,6,FALSE)</f>
        <v>0.8</v>
      </c>
      <c r="AD424" s="224">
        <f t="shared" si="43"/>
        <v>336</v>
      </c>
      <c r="AE424" s="384">
        <f t="shared" si="47"/>
        <v>84</v>
      </c>
      <c r="AF424" s="224">
        <f t="shared" si="41"/>
        <v>11</v>
      </c>
      <c r="AG424" s="310">
        <v>2023</v>
      </c>
      <c r="AH424" s="310">
        <v>11</v>
      </c>
      <c r="AI424" s="146" t="e">
        <f t="array" aca="1" ref="AI424" ca="1">_xludf.IFS(AH424=1,"01",AH424=2,"02",AH424=3,"03",AH424=4,"04",AH424=5,"05",AH424=6,"06",AH424=7,"07",AH424=8,"08",AH424=9,"09",AH424=10,"10",AH424=11,"11",AH424=12,"12")</f>
        <v>#NAME?</v>
      </c>
      <c r="AJ424" s="147" t="e">
        <f t="shared" ca="1" si="37"/>
        <v>#NAME?</v>
      </c>
      <c r="AK424" s="148" t="str">
        <f t="shared" si="44"/>
        <v>YYYY-11</v>
      </c>
    </row>
    <row r="425" spans="4:37" ht="12.75">
      <c r="D425" s="12" t="s">
        <v>9</v>
      </c>
      <c r="F425" s="12" t="s">
        <v>4033</v>
      </c>
      <c r="H425" s="12" t="s">
        <v>3445</v>
      </c>
      <c r="I425" s="12">
        <v>89002090</v>
      </c>
      <c r="L425" s="149">
        <v>45236</v>
      </c>
      <c r="N425" s="405" t="str">
        <f>VLOOKUP(I425,Inventory!C:J,3,FALSE)</f>
        <v>https://fjong.com/admin/pages/edit-outfit/outfit.023f07d439ba4be7895260a95cde5ad4</v>
      </c>
      <c r="O425" s="224" t="str">
        <f>VLOOKUP(I425,Inventory!C:J,5,FALSE)</f>
        <v>Urban Pioneers</v>
      </c>
      <c r="P425" s="224" t="str">
        <f>VLOOKUP(I425,Inventory!C:J,4,FALSE)</f>
        <v>S White Ribbed Sweater</v>
      </c>
      <c r="R425" s="12" t="s">
        <v>3948</v>
      </c>
      <c r="S425" s="9"/>
      <c r="V425" s="224" t="str">
        <f>VLOOKUP(I425,Inventory!C:R,6,FALSE)</f>
        <v>Urban Pioneers</v>
      </c>
      <c r="W425" s="224">
        <f>VLOOKUP(I425,Inventory!C:R,13,FALSE)</f>
        <v>1800</v>
      </c>
      <c r="X425" s="224">
        <f>VLOOKUP(I425,Inventory!C:R,14,FALSE)</f>
        <v>310</v>
      </c>
      <c r="Y425" s="152">
        <v>0.3</v>
      </c>
      <c r="AB425" s="384">
        <f t="shared" si="49"/>
        <v>217</v>
      </c>
      <c r="AC425" s="225">
        <f>VLOOKUP(V425,'Partner info'!A$2:K$502,6,FALSE)</f>
        <v>0.8</v>
      </c>
      <c r="AD425" s="224">
        <f t="shared" si="43"/>
        <v>173.60000000000002</v>
      </c>
      <c r="AE425" s="384">
        <f t="shared" si="47"/>
        <v>43.399999999999977</v>
      </c>
      <c r="AF425" s="224">
        <f t="shared" si="41"/>
        <v>11</v>
      </c>
      <c r="AG425" s="310">
        <v>2023</v>
      </c>
      <c r="AH425" s="310">
        <v>11</v>
      </c>
      <c r="AI425" s="146" t="e">
        <f t="array" aca="1" ref="AI425" ca="1">_xludf.IFS(AH425=1,"01",AH425=2,"02",AH425=3,"03",AH425=4,"04",AH425=5,"05",AH425=6,"06",AH425=7,"07",AH425=8,"08",AH425=9,"09",AH425=10,"10",AH425=11,"11",AH425=12,"12")</f>
        <v>#NAME?</v>
      </c>
      <c r="AJ425" s="147" t="e">
        <f t="shared" ca="1" si="37"/>
        <v>#NAME?</v>
      </c>
      <c r="AK425" s="148" t="str">
        <f t="shared" si="44"/>
        <v>YYYY-11</v>
      </c>
    </row>
    <row r="426" spans="4:37" ht="12.75">
      <c r="D426" s="12" t="s">
        <v>9</v>
      </c>
      <c r="F426" s="12" t="s">
        <v>4033</v>
      </c>
      <c r="H426" s="12" t="s">
        <v>3445</v>
      </c>
      <c r="I426" s="12">
        <v>88001502</v>
      </c>
      <c r="L426" s="149">
        <v>45236</v>
      </c>
      <c r="N426" s="405" t="str">
        <f>VLOOKUP(I426,Inventory!C:J,3,FALSE)</f>
        <v>https://fjong.com/admin/pages/edit-outfit/outfit.3effb4e5a788451a9d271d9a53090f01</v>
      </c>
      <c r="O426" s="224" t="str">
        <f>VLOOKUP(I426,Inventory!C:J,5,FALSE)</f>
        <v>Samsøe Samsøe</v>
      </c>
      <c r="P426" s="224" t="str">
        <f>VLOOKUP(I426,Inventory!C:J,4,FALSE)</f>
        <v xml:space="preserve">XL Limon Niagara Wrap Dress </v>
      </c>
      <c r="R426" s="12" t="s">
        <v>3948</v>
      </c>
      <c r="S426" s="9"/>
      <c r="V426" s="224" t="str">
        <f>VLOOKUP(I426,Inventory!C:R,6,FALSE)</f>
        <v>FJONG</v>
      </c>
      <c r="W426" s="224">
        <f>VLOOKUP(I426,Inventory!C:R,13,FALSE)</f>
        <v>2200</v>
      </c>
      <c r="X426" s="224">
        <f>VLOOKUP(I426,Inventory!C:R,14,FALSE)</f>
        <v>449</v>
      </c>
      <c r="Y426" s="152">
        <v>0.3</v>
      </c>
      <c r="AB426" s="384">
        <f t="shared" si="49"/>
        <v>314.29999999999995</v>
      </c>
      <c r="AC426" s="225">
        <f>VLOOKUP(V426,'Partner info'!A$2:K$502,6,FALSE)</f>
        <v>0</v>
      </c>
      <c r="AD426" s="224">
        <f t="shared" si="43"/>
        <v>0</v>
      </c>
      <c r="AE426" s="384">
        <f t="shared" si="47"/>
        <v>314.29999999999995</v>
      </c>
      <c r="AF426" s="224">
        <f t="shared" si="41"/>
        <v>11</v>
      </c>
      <c r="AG426" s="310">
        <v>2023</v>
      </c>
      <c r="AH426" s="310">
        <v>11</v>
      </c>
      <c r="AI426" s="146" t="e">
        <f t="array" aca="1" ref="AI426" ca="1">_xludf.IFS(AH426=1,"01",AH426=2,"02",AH426=3,"03",AH426=4,"04",AH426=5,"05",AH426=6,"06",AH426=7,"07",AH426=8,"08",AH426=9,"09",AH426=10,"10",AH426=11,"11",AH426=12,"12")</f>
        <v>#NAME?</v>
      </c>
      <c r="AJ426" s="147" t="e">
        <f t="shared" ca="1" si="37"/>
        <v>#NAME?</v>
      </c>
      <c r="AK426" s="148" t="str">
        <f t="shared" si="44"/>
        <v>YYYY-11</v>
      </c>
    </row>
    <row r="427" spans="4:37" ht="12.75">
      <c r="D427" s="12" t="s">
        <v>9</v>
      </c>
      <c r="F427" s="12" t="s">
        <v>4033</v>
      </c>
      <c r="H427" s="12" t="s">
        <v>3445</v>
      </c>
      <c r="I427" s="12">
        <v>88000051</v>
      </c>
      <c r="L427" s="149">
        <v>45236</v>
      </c>
      <c r="N427" s="405" t="str">
        <f>VLOOKUP(I427,Inventory!C:J,3,FALSE)</f>
        <v>https://no.fjong.com/admin/pages/edit-outfit/outfit.9aa24eb08db9447da1e6f285b151b357</v>
      </c>
      <c r="O427" s="224" t="str">
        <f>VLOOKUP(I427,Inventory!C:J,5,FALSE)</f>
        <v>FWSS</v>
      </c>
      <c r="P427" s="224" t="str">
        <f>VLOOKUP(I427,Inventory!C:J,4,FALSE)</f>
        <v>XS Jet Black Simone Dress</v>
      </c>
      <c r="R427" s="12" t="s">
        <v>3948</v>
      </c>
      <c r="S427" s="9"/>
      <c r="V427" s="224" t="str">
        <f>VLOOKUP(I427,Inventory!C:R,6,FALSE)</f>
        <v>FJONG</v>
      </c>
      <c r="W427" s="224">
        <f>VLOOKUP(I427,Inventory!C:R,13,FALSE)</f>
        <v>3100</v>
      </c>
      <c r="X427" s="224">
        <f>VLOOKUP(I427,Inventory!C:R,14,FALSE)</f>
        <v>1240</v>
      </c>
      <c r="Y427" s="152">
        <v>0.3</v>
      </c>
      <c r="AB427" s="384">
        <f t="shared" si="49"/>
        <v>868</v>
      </c>
      <c r="AC427" s="225">
        <f>VLOOKUP(V427,'Partner info'!A$2:K$502,6,FALSE)</f>
        <v>0</v>
      </c>
      <c r="AD427" s="224">
        <f t="shared" si="43"/>
        <v>0</v>
      </c>
      <c r="AE427" s="384">
        <f t="shared" si="47"/>
        <v>868</v>
      </c>
      <c r="AF427" s="224">
        <f t="shared" si="41"/>
        <v>11</v>
      </c>
      <c r="AG427" s="310">
        <v>2023</v>
      </c>
      <c r="AH427" s="310">
        <v>11</v>
      </c>
      <c r="AI427" s="146" t="e">
        <f t="array" aca="1" ref="AI427" ca="1">_xludf.IFS(AH427=1,"01",AH427=2,"02",AH427=3,"03",AH427=4,"04",AH427=5,"05",AH427=6,"06",AH427=7,"07",AH427=8,"08",AH427=9,"09",AH427=10,"10",AH427=11,"11",AH427=12,"12")</f>
        <v>#NAME?</v>
      </c>
      <c r="AJ427" s="147" t="e">
        <f t="shared" ca="1" si="37"/>
        <v>#NAME?</v>
      </c>
      <c r="AK427" s="148" t="str">
        <f t="shared" si="44"/>
        <v>YYYY-11</v>
      </c>
    </row>
    <row r="428" spans="4:37" ht="12.75">
      <c r="D428" s="12" t="s">
        <v>9</v>
      </c>
      <c r="F428" s="12" t="s">
        <v>4033</v>
      </c>
      <c r="H428" s="12" t="s">
        <v>3445</v>
      </c>
      <c r="I428" s="12">
        <v>89003622</v>
      </c>
      <c r="L428" s="149">
        <v>45236</v>
      </c>
      <c r="N428" s="405" t="str">
        <f>VLOOKUP(I428,Inventory!C:J,3,FALSE)</f>
        <v>https://fjong.com/admin/pages/edit-outfit/outfit.3f35389557f44f9b8d089622fabdea74</v>
      </c>
      <c r="O428" s="224" t="str">
        <f>VLOOKUP(I428,Inventory!C:J,5,FALSE)</f>
        <v>FWSS</v>
      </c>
      <c r="P428" s="224" t="str">
        <f>VLOOKUP(I428,Inventory!C:J,4,FALSE)</f>
        <v>XS Ann-Karin Vintage Floral Skirt</v>
      </c>
      <c r="R428" s="12" t="s">
        <v>3948</v>
      </c>
      <c r="S428" s="9"/>
      <c r="V428" s="224" t="str">
        <f>VLOOKUP(I428,Inventory!C:R,6,FALSE)</f>
        <v>FWSS</v>
      </c>
      <c r="W428" s="224">
        <f>VLOOKUP(I428,Inventory!C:R,13,FALSE)</f>
        <v>1700</v>
      </c>
      <c r="X428" s="224">
        <f>VLOOKUP(I428,Inventory!C:R,14,FALSE)</f>
        <v>400</v>
      </c>
      <c r="Y428" s="152">
        <v>0.3</v>
      </c>
      <c r="AB428" s="384">
        <f t="shared" si="49"/>
        <v>280</v>
      </c>
      <c r="AC428" s="225">
        <f>VLOOKUP(V428,'Partner info'!A$2:K$502,6,FALSE)</f>
        <v>0.5</v>
      </c>
      <c r="AD428" s="224">
        <f t="shared" si="43"/>
        <v>140</v>
      </c>
      <c r="AE428" s="384">
        <f t="shared" si="47"/>
        <v>140</v>
      </c>
      <c r="AF428" s="224">
        <f t="shared" si="41"/>
        <v>11</v>
      </c>
      <c r="AG428" s="310">
        <v>2023</v>
      </c>
      <c r="AH428" s="310">
        <v>11</v>
      </c>
      <c r="AI428" s="146" t="e">
        <f t="array" aca="1" ref="AI428" ca="1">_xludf.IFS(AH428=1,"01",AH428=2,"02",AH428=3,"03",AH428=4,"04",AH428=5,"05",AH428=6,"06",AH428=7,"07",AH428=8,"08",AH428=9,"09",AH428=10,"10",AH428=11,"11",AH428=12,"12")</f>
        <v>#NAME?</v>
      </c>
      <c r="AJ428" s="147" t="e">
        <f t="shared" ca="1" si="37"/>
        <v>#NAME?</v>
      </c>
      <c r="AK428" s="148" t="str">
        <f t="shared" si="44"/>
        <v>YYYY-11</v>
      </c>
    </row>
    <row r="429" spans="4:37" ht="12.75">
      <c r="D429" s="12" t="s">
        <v>9</v>
      </c>
      <c r="F429" s="12" t="s">
        <v>4033</v>
      </c>
      <c r="H429" s="12" t="s">
        <v>3445</v>
      </c>
      <c r="I429" s="12">
        <v>88001208</v>
      </c>
      <c r="L429" s="149">
        <v>45236</v>
      </c>
      <c r="N429" s="405" t="str">
        <f>VLOOKUP(I429,Inventory!C:J,3,FALSE)</f>
        <v>https://fjong.com/admin/pages/edit-outfit/outfit.bc074935620bc658</v>
      </c>
      <c r="O429" s="224" t="str">
        <f>VLOOKUP(I429,Inventory!C:J,5,FALSE)</f>
        <v>Reformation</v>
      </c>
      <c r="P429" s="224" t="str">
        <f>VLOOKUP(I429,Inventory!C:J,4,FALSE)</f>
        <v>M Rambla Sunflower Dress</v>
      </c>
      <c r="R429" s="12" t="s">
        <v>3948</v>
      </c>
      <c r="S429" s="9"/>
      <c r="V429" s="224" t="str">
        <f>VLOOKUP(I429,Inventory!C:R,6,FALSE)</f>
        <v>FJONG</v>
      </c>
      <c r="W429" s="224">
        <f>VLOOKUP(I429,Inventory!C:R,13,FALSE)</f>
        <v>0</v>
      </c>
      <c r="X429" s="224">
        <f>VLOOKUP(I429,Inventory!C:R,14,FALSE)</f>
        <v>750</v>
      </c>
      <c r="Y429" s="152">
        <v>0.3</v>
      </c>
      <c r="AB429" s="384">
        <f t="shared" si="49"/>
        <v>525</v>
      </c>
      <c r="AC429" s="225">
        <f>VLOOKUP(V429,'Partner info'!A$2:K$502,6,FALSE)</f>
        <v>0</v>
      </c>
      <c r="AD429" s="224">
        <f t="shared" si="43"/>
        <v>0</v>
      </c>
      <c r="AE429" s="384">
        <f t="shared" si="47"/>
        <v>525</v>
      </c>
      <c r="AF429" s="224">
        <f t="shared" si="41"/>
        <v>11</v>
      </c>
      <c r="AG429" s="310">
        <v>2023</v>
      </c>
      <c r="AH429" s="310">
        <v>11</v>
      </c>
      <c r="AI429" s="146" t="e">
        <f t="array" aca="1" ref="AI429" ca="1">_xludf.IFS(AH429=1,"01",AH429=2,"02",AH429=3,"03",AH429=4,"04",AH429=5,"05",AH429=6,"06",AH429=7,"07",AH429=8,"08",AH429=9,"09",AH429=10,"10",AH429=11,"11",AH429=12,"12")</f>
        <v>#NAME?</v>
      </c>
      <c r="AJ429" s="147" t="e">
        <f t="shared" ca="1" si="37"/>
        <v>#NAME?</v>
      </c>
      <c r="AK429" s="148" t="str">
        <f t="shared" si="44"/>
        <v>YYYY-11</v>
      </c>
    </row>
    <row r="430" spans="4:37" ht="12.75">
      <c r="D430" s="12" t="s">
        <v>9</v>
      </c>
      <c r="F430" s="12" t="s">
        <v>4033</v>
      </c>
      <c r="H430" s="12" t="s">
        <v>3445</v>
      </c>
      <c r="I430" s="9">
        <v>88000330</v>
      </c>
      <c r="L430" s="149">
        <v>45236</v>
      </c>
      <c r="N430" s="405" t="str">
        <f>VLOOKUP(I430,Inventory!C:J,3,FALSE)</f>
        <v>https://fjong.com/admin/pages/edit-outfit/outfit.aef36c5a5f6fd4dc</v>
      </c>
      <c r="O430" s="224" t="str">
        <f>VLOOKUP(I430,Inventory!C:J,5,FALSE)</f>
        <v>Reformation</v>
      </c>
      <c r="P430" s="224" t="str">
        <f>VLOOKUP(I430,Inventory!C:J,4,FALSE)</f>
        <v>XS Maddie Tangiers Dress</v>
      </c>
      <c r="R430" s="12" t="s">
        <v>3948</v>
      </c>
      <c r="S430" s="9"/>
      <c r="V430" s="224" t="str">
        <f>VLOOKUP(I430,Inventory!C:R,6,FALSE)</f>
        <v>FJONG</v>
      </c>
      <c r="W430" s="224">
        <f>VLOOKUP(I430,Inventory!C:R,13,FALSE)</f>
        <v>600</v>
      </c>
      <c r="X430" s="224">
        <f>VLOOKUP(I430,Inventory!C:R,14,FALSE)</f>
        <v>300</v>
      </c>
      <c r="Y430" s="152">
        <v>0.3</v>
      </c>
      <c r="AB430" s="384">
        <f t="shared" si="49"/>
        <v>210</v>
      </c>
      <c r="AC430" s="225">
        <f>VLOOKUP(V430,'Partner info'!A$2:K$502,6,FALSE)</f>
        <v>0</v>
      </c>
      <c r="AD430" s="224">
        <f t="shared" si="43"/>
        <v>0</v>
      </c>
      <c r="AE430" s="384">
        <f t="shared" si="47"/>
        <v>210</v>
      </c>
      <c r="AF430" s="224">
        <f t="shared" si="41"/>
        <v>11</v>
      </c>
      <c r="AG430" s="310">
        <v>2023</v>
      </c>
      <c r="AH430" s="310">
        <v>11</v>
      </c>
      <c r="AI430" s="146" t="e">
        <f t="array" aca="1" ref="AI430" ca="1">_xludf.IFS(AH430=1,"01",AH430=2,"02",AH430=3,"03",AH430=4,"04",AH430=5,"05",AH430=6,"06",AH430=7,"07",AH430=8,"08",AH430=9,"09",AH430=10,"10",AH430=11,"11",AH430=12,"12")</f>
        <v>#NAME?</v>
      </c>
      <c r="AJ430" s="147" t="e">
        <f t="shared" ca="1" si="37"/>
        <v>#NAME?</v>
      </c>
      <c r="AK430" s="148" t="str">
        <f t="shared" si="44"/>
        <v>YYYY-11</v>
      </c>
    </row>
    <row r="431" spans="4:37" ht="12.75">
      <c r="D431" s="12" t="s">
        <v>9</v>
      </c>
      <c r="F431" s="12" t="s">
        <v>4033</v>
      </c>
      <c r="H431" s="12" t="s">
        <v>3445</v>
      </c>
      <c r="I431" s="12">
        <v>88100560</v>
      </c>
      <c r="L431" s="149">
        <v>45236</v>
      </c>
      <c r="N431" s="405" t="str">
        <f>VLOOKUP(I431,Inventory!C:J,3,FALSE)</f>
        <v>https://fjong.com/admin/pages/edit-outfit/outfit.cebb78fc070a46708f27b61272a92472</v>
      </c>
      <c r="O431" s="224" t="str">
        <f>VLOOKUP(I431,Inventory!C:J,5,FALSE)</f>
        <v>FWSS</v>
      </c>
      <c r="P431" s="224" t="str">
        <f>VLOOKUP(I431,Inventory!C:J,4,FALSE)</f>
        <v>L Doris Shirt</v>
      </c>
      <c r="R431" s="12" t="s">
        <v>3948</v>
      </c>
      <c r="S431" s="9"/>
      <c r="V431" s="224" t="str">
        <f>VLOOKUP(I431,Inventory!C:R,6,FALSE)</f>
        <v>Mani Studio Moss</v>
      </c>
      <c r="W431" s="224" t="str">
        <f>VLOOKUP(I431,Inventory!C:R,13,FALSE)</f>
        <v>2600</v>
      </c>
      <c r="X431" s="224">
        <f>VLOOKUP(I431,Inventory!C:R,14,FALSE)</f>
        <v>780.00000000000023</v>
      </c>
      <c r="Y431" s="152">
        <v>0.3</v>
      </c>
      <c r="AB431" s="384">
        <f t="shared" si="49"/>
        <v>546.00000000000011</v>
      </c>
      <c r="AC431" s="225">
        <f>VLOOKUP(V431,'Partner info'!A$2:K$502,6,FALSE)</f>
        <v>0</v>
      </c>
      <c r="AD431" s="224">
        <f t="shared" si="43"/>
        <v>0</v>
      </c>
      <c r="AE431" s="384">
        <f t="shared" si="47"/>
        <v>546.00000000000011</v>
      </c>
      <c r="AF431" s="224">
        <f t="shared" si="41"/>
        <v>11</v>
      </c>
      <c r="AG431" s="310">
        <v>2023</v>
      </c>
      <c r="AH431" s="310">
        <v>11</v>
      </c>
      <c r="AI431" s="146" t="e">
        <f t="array" aca="1" ref="AI431" ca="1">_xludf.IFS(AH431=1,"01",AH431=2,"02",AH431=3,"03",AH431=4,"04",AH431=5,"05",AH431=6,"06",AH431=7,"07",AH431=8,"08",AH431=9,"09",AH431=10,"10",AH431=11,"11",AH431=12,"12")</f>
        <v>#NAME?</v>
      </c>
      <c r="AJ431" s="147" t="e">
        <f t="shared" ca="1" si="37"/>
        <v>#NAME?</v>
      </c>
      <c r="AK431" s="148" t="str">
        <f t="shared" si="44"/>
        <v>YYYY-11</v>
      </c>
    </row>
    <row r="432" spans="4:37" ht="12.75">
      <c r="D432" s="12" t="s">
        <v>9</v>
      </c>
      <c r="F432" s="12" t="s">
        <v>4033</v>
      </c>
      <c r="H432" s="12" t="s">
        <v>3445</v>
      </c>
      <c r="I432" s="12">
        <v>88000375</v>
      </c>
      <c r="L432" s="149">
        <v>45236</v>
      </c>
      <c r="N432" s="405" t="str">
        <f>VLOOKUP(I432,Inventory!C:J,3,FALSE)</f>
        <v>https://fjong.com/admin/pages/edit-outfit/outfit.8163acb883b84e0182dff9eff43290ab</v>
      </c>
      <c r="O432" s="224" t="str">
        <f>VLOOKUP(I432,Inventory!C:J,5,FALSE)</f>
        <v>byTiMo</v>
      </c>
      <c r="P432" s="224" t="str">
        <f>VLOOKUP(I432,Inventory!C:J,4,FALSE)</f>
        <v>S Off White Decorated Vintage Mini Dress</v>
      </c>
      <c r="R432" s="12" t="s">
        <v>3948</v>
      </c>
      <c r="S432" s="9"/>
      <c r="V432" s="224" t="str">
        <f>VLOOKUP(I432,Inventory!C:R,6,FALSE)</f>
        <v>FJONG</v>
      </c>
      <c r="W432" s="224">
        <f>VLOOKUP(I432,Inventory!C:R,13,FALSE)</f>
        <v>2000</v>
      </c>
      <c r="X432" s="224">
        <f>VLOOKUP(I432,Inventory!C:R,14,FALSE)</f>
        <v>800</v>
      </c>
      <c r="Y432" s="152">
        <v>0.3</v>
      </c>
      <c r="AB432" s="384">
        <f t="shared" si="49"/>
        <v>560</v>
      </c>
      <c r="AC432" s="225">
        <f>VLOOKUP(V432,'Partner info'!A$2:K$502,6,FALSE)</f>
        <v>0</v>
      </c>
      <c r="AD432" s="224">
        <f t="shared" si="43"/>
        <v>0</v>
      </c>
      <c r="AE432" s="384">
        <f t="shared" si="47"/>
        <v>560</v>
      </c>
      <c r="AF432" s="224">
        <f t="shared" si="41"/>
        <v>11</v>
      </c>
      <c r="AG432" s="310">
        <v>2023</v>
      </c>
      <c r="AH432" s="310">
        <v>11</v>
      </c>
      <c r="AI432" s="146" t="e">
        <f t="array" aca="1" ref="AI432" ca="1">_xludf.IFS(AH432=1,"01",AH432=2,"02",AH432=3,"03",AH432=4,"04",AH432=5,"05",AH432=6,"06",AH432=7,"07",AH432=8,"08",AH432=9,"09",AH432=10,"10",AH432=11,"11",AH432=12,"12")</f>
        <v>#NAME?</v>
      </c>
      <c r="AJ432" s="147" t="e">
        <f t="shared" ca="1" si="37"/>
        <v>#NAME?</v>
      </c>
      <c r="AK432" s="148" t="str">
        <f t="shared" si="44"/>
        <v>YYYY-11</v>
      </c>
    </row>
    <row r="433" spans="4:37" ht="12.75">
      <c r="D433" s="12" t="s">
        <v>9</v>
      </c>
      <c r="F433" s="12" t="s">
        <v>4033</v>
      </c>
      <c r="H433" s="12" t="s">
        <v>3445</v>
      </c>
      <c r="I433" s="12">
        <v>88000038</v>
      </c>
      <c r="L433" s="149">
        <v>45236</v>
      </c>
      <c r="N433" s="405" t="str">
        <f>VLOOKUP(I433,Inventory!C:J,3,FALSE)</f>
        <v>https://fjong.com/admin/pages/edit-outfit/outfit.915d00f05ea74ed9872f00dbf6367ac4</v>
      </c>
      <c r="O433" s="224" t="str">
        <f>VLOOKUP(I433,Inventory!C:J,5,FALSE)</f>
        <v>FWSS</v>
      </c>
      <c r="P433" s="224" t="str">
        <f>VLOOKUP(I433,Inventory!C:J,4,FALSE)</f>
        <v>S Simone Kumquat Dress</v>
      </c>
      <c r="R433" s="12" t="s">
        <v>3948</v>
      </c>
      <c r="S433" s="9"/>
      <c r="V433" s="224" t="str">
        <f>VLOOKUP(I433,Inventory!C:R,6,FALSE)</f>
        <v>FJONG</v>
      </c>
      <c r="W433" s="224">
        <f>VLOOKUP(I433,Inventory!C:R,13,FALSE)</f>
        <v>800</v>
      </c>
      <c r="X433" s="224">
        <f>VLOOKUP(I433,Inventory!C:R,14,FALSE)</f>
        <v>400</v>
      </c>
      <c r="Y433" s="152">
        <v>0.3</v>
      </c>
      <c r="AB433" s="384">
        <f t="shared" si="49"/>
        <v>280</v>
      </c>
      <c r="AC433" s="225">
        <f>VLOOKUP(V433,'Partner info'!A$2:K$502,6,FALSE)</f>
        <v>0</v>
      </c>
      <c r="AD433" s="224">
        <f t="shared" si="43"/>
        <v>0</v>
      </c>
      <c r="AE433" s="384">
        <f t="shared" si="47"/>
        <v>280</v>
      </c>
      <c r="AF433" s="224">
        <f t="shared" si="41"/>
        <v>11</v>
      </c>
      <c r="AG433" s="310">
        <v>2023</v>
      </c>
      <c r="AH433" s="310">
        <v>11</v>
      </c>
      <c r="AI433" s="146" t="e">
        <f t="array" aca="1" ref="AI433" ca="1">_xludf.IFS(AH433=1,"01",AH433=2,"02",AH433=3,"03",AH433=4,"04",AH433=5,"05",AH433=6,"06",AH433=7,"07",AH433=8,"08",AH433=9,"09",AH433=10,"10",AH433=11,"11",AH433=12,"12")</f>
        <v>#NAME?</v>
      </c>
      <c r="AJ433" s="147" t="e">
        <f t="shared" ca="1" si="37"/>
        <v>#NAME?</v>
      </c>
      <c r="AK433" s="148" t="str">
        <f t="shared" si="44"/>
        <v>YYYY-11</v>
      </c>
    </row>
    <row r="434" spans="4:37" ht="12.75">
      <c r="D434" s="12" t="s">
        <v>9</v>
      </c>
      <c r="F434" s="12" t="s">
        <v>4033</v>
      </c>
      <c r="H434" s="12" t="s">
        <v>3445</v>
      </c>
      <c r="I434" s="12">
        <v>89003195</v>
      </c>
      <c r="L434" s="149">
        <v>45236</v>
      </c>
      <c r="N434" s="405" t="str">
        <f>VLOOKUP(I434,Inventory!C:J,3,FALSE)</f>
        <v>https://fjong.com/admin/pages/edit-outfit/outfit.b1ffb5b50d8d4eaabba818f1eb5cad56</v>
      </c>
      <c r="O434" s="224" t="str">
        <f>VLOOKUP(I434,Inventory!C:J,5,FALSE)</f>
        <v>SOYAAULAIT</v>
      </c>
      <c r="P434" s="224" t="str">
        <f>VLOOKUP(I434,Inventory!C:J,4,FALSE)</f>
        <v>S White Thea Flare Top</v>
      </c>
      <c r="R434" s="12" t="s">
        <v>3948</v>
      </c>
      <c r="S434" s="9"/>
      <c r="V434" s="224" t="str">
        <f>VLOOKUP(I434,Inventory!C:R,6,FALSE)</f>
        <v>Soyaaulait</v>
      </c>
      <c r="W434" s="224">
        <f>VLOOKUP(I434,Inventory!C:R,13,FALSE)</f>
        <v>2850</v>
      </c>
      <c r="X434" s="224">
        <f>VLOOKUP(I434,Inventory!C:R,14,FALSE)</f>
        <v>1299</v>
      </c>
      <c r="Y434" s="152">
        <v>0.3</v>
      </c>
      <c r="AB434" s="384">
        <f t="shared" si="49"/>
        <v>909.3</v>
      </c>
      <c r="AC434" s="225">
        <f>VLOOKUP(V434,'Partner info'!A$2:K$502,6,FALSE)</f>
        <v>0.5</v>
      </c>
      <c r="AD434" s="224">
        <f t="shared" si="43"/>
        <v>454.65</v>
      </c>
      <c r="AE434" s="384">
        <f t="shared" si="47"/>
        <v>454.65</v>
      </c>
      <c r="AF434" s="224">
        <f t="shared" si="41"/>
        <v>11</v>
      </c>
      <c r="AG434" s="310">
        <v>2023</v>
      </c>
      <c r="AH434" s="310">
        <v>11</v>
      </c>
      <c r="AI434" s="146" t="e">
        <f t="array" aca="1" ref="AI434" ca="1">_xludf.IFS(AH434=1,"01",AH434=2,"02",AH434=3,"03",AH434=4,"04",AH434=5,"05",AH434=6,"06",AH434=7,"07",AH434=8,"08",AH434=9,"09",AH434=10,"10",AH434=11,"11",AH434=12,"12")</f>
        <v>#NAME?</v>
      </c>
      <c r="AJ434" s="147" t="e">
        <f t="shared" ca="1" si="37"/>
        <v>#NAME?</v>
      </c>
      <c r="AK434" s="148" t="str">
        <f t="shared" si="44"/>
        <v>YYYY-11</v>
      </c>
    </row>
    <row r="435" spans="4:37" ht="12.75">
      <c r="D435" s="12" t="s">
        <v>9</v>
      </c>
      <c r="F435" s="12" t="s">
        <v>4033</v>
      </c>
      <c r="H435" s="12" t="s">
        <v>3445</v>
      </c>
      <c r="I435" s="12">
        <v>89001318</v>
      </c>
      <c r="L435" s="149">
        <v>45236</v>
      </c>
      <c r="N435" s="405" t="str">
        <f>VLOOKUP(I435,Inventory!C:J,3,FALSE)</f>
        <v>https://fjong.com/admin/pages/edit-outfit/outfit.8bbfae6c08924fb2aafcf709665906a9#outfit_summary</v>
      </c>
      <c r="O435" s="224" t="str">
        <f>VLOOKUP(I435,Inventory!C:J,5,FALSE)</f>
        <v>byTimo</v>
      </c>
      <c r="P435" s="224" t="str">
        <f>VLOOKUP(I435,Inventory!C:J,4,FALSE)</f>
        <v>S Feathers Satin Jumpsuit</v>
      </c>
      <c r="R435" s="12" t="s">
        <v>3948</v>
      </c>
      <c r="S435" s="9"/>
      <c r="V435" s="224" t="str">
        <f>VLOOKUP(I435,Inventory!C:R,6,FALSE)</f>
        <v>FJONG</v>
      </c>
      <c r="W435" s="224">
        <f>VLOOKUP(I435,Inventory!C:R,13,FALSE)</f>
        <v>2600</v>
      </c>
      <c r="X435" s="224">
        <f>VLOOKUP(I435,Inventory!C:R,14,FALSE)</f>
        <v>1050</v>
      </c>
      <c r="Y435" s="152">
        <v>0.3</v>
      </c>
      <c r="AB435" s="384">
        <f t="shared" si="49"/>
        <v>735</v>
      </c>
      <c r="AC435" s="225">
        <f>VLOOKUP(V435,'Partner info'!A$2:K$502,6,FALSE)</f>
        <v>0</v>
      </c>
      <c r="AD435" s="224">
        <f t="shared" si="43"/>
        <v>0</v>
      </c>
      <c r="AE435" s="384">
        <f t="shared" si="47"/>
        <v>735</v>
      </c>
      <c r="AF435" s="224">
        <f t="shared" si="41"/>
        <v>11</v>
      </c>
      <c r="AG435" s="310">
        <v>2023</v>
      </c>
      <c r="AH435" s="310">
        <v>11</v>
      </c>
      <c r="AI435" s="146" t="e">
        <f t="array" aca="1" ref="AI435" ca="1">_xludf.IFS(AH435=1,"01",AH435=2,"02",AH435=3,"03",AH435=4,"04",AH435=5,"05",AH435=6,"06",AH435=7,"07",AH435=8,"08",AH435=9,"09",AH435=10,"10",AH435=11,"11",AH435=12,"12")</f>
        <v>#NAME?</v>
      </c>
      <c r="AJ435" s="147" t="e">
        <f t="shared" ca="1" si="37"/>
        <v>#NAME?</v>
      </c>
      <c r="AK435" s="148" t="str">
        <f t="shared" si="44"/>
        <v>YYYY-11</v>
      </c>
    </row>
    <row r="436" spans="4:37" ht="12.75">
      <c r="D436" s="12" t="s">
        <v>9</v>
      </c>
      <c r="F436" s="12" t="s">
        <v>4033</v>
      </c>
      <c r="H436" s="12" t="s">
        <v>3445</v>
      </c>
      <c r="I436" s="12">
        <v>88001639</v>
      </c>
      <c r="L436" s="149">
        <v>45236</v>
      </c>
      <c r="N436" s="405" t="str">
        <f>VLOOKUP(I436,Inventory!C:J,3,FALSE)</f>
        <v>https://fjong.com/admin/pages/edit-outfit/outfit.2297c26b5b6a4081891a5d4aaca0db7e</v>
      </c>
      <c r="O436" s="224" t="str">
        <f>VLOOKUP(I436,Inventory!C:J,5,FALSE)</f>
        <v>Lulus</v>
      </c>
      <c r="P436" s="224" t="str">
        <f>VLOOKUP(I436,Inventory!C:J,4,FALSE)</f>
        <v>S White Backless Lace Maxi Dress</v>
      </c>
      <c r="R436" s="12" t="s">
        <v>3948</v>
      </c>
      <c r="S436" s="9"/>
      <c r="V436" s="224" t="str">
        <f>VLOOKUP(I436,Inventory!C:R,6,FALSE)</f>
        <v>FJONG</v>
      </c>
      <c r="W436" s="224">
        <f>VLOOKUP(I436,Inventory!C:R,13,FALSE)</f>
        <v>2900</v>
      </c>
      <c r="X436" s="224">
        <f>VLOOKUP(I436,Inventory!C:R,14,FALSE)</f>
        <v>700</v>
      </c>
      <c r="Y436" s="152">
        <v>0.3</v>
      </c>
      <c r="AB436" s="384">
        <f t="shared" si="49"/>
        <v>489.99999999999994</v>
      </c>
      <c r="AC436" s="225">
        <f>VLOOKUP(V436,'Partner info'!A$2:K$502,6,FALSE)</f>
        <v>0</v>
      </c>
      <c r="AD436" s="224">
        <f t="shared" si="43"/>
        <v>0</v>
      </c>
      <c r="AE436" s="384">
        <f t="shared" si="47"/>
        <v>489.99999999999994</v>
      </c>
      <c r="AF436" s="224">
        <f t="shared" si="41"/>
        <v>11</v>
      </c>
      <c r="AG436" s="310">
        <v>2023</v>
      </c>
      <c r="AH436" s="310">
        <v>11</v>
      </c>
      <c r="AI436" s="146" t="e">
        <f t="array" aca="1" ref="AI436" ca="1">_xludf.IFS(AH436=1,"01",AH436=2,"02",AH436=3,"03",AH436=4,"04",AH436=5,"05",AH436=6,"06",AH436=7,"07",AH436=8,"08",AH436=9,"09",AH436=10,"10",AH436=11,"11",AH436=12,"12")</f>
        <v>#NAME?</v>
      </c>
      <c r="AJ436" s="147" t="e">
        <f t="shared" ca="1" si="37"/>
        <v>#NAME?</v>
      </c>
      <c r="AK436" s="148" t="str">
        <f t="shared" si="44"/>
        <v>YYYY-11</v>
      </c>
    </row>
    <row r="437" spans="4:37" ht="12.75">
      <c r="D437" s="12" t="s">
        <v>9</v>
      </c>
      <c r="F437" s="12" t="s">
        <v>4033</v>
      </c>
      <c r="H437" s="12" t="s">
        <v>3445</v>
      </c>
      <c r="I437" s="12">
        <v>89004860</v>
      </c>
      <c r="L437" s="149">
        <v>45236</v>
      </c>
      <c r="N437" s="405" t="str">
        <f>VLOOKUP(I437,Inventory!C:J,3,FALSE)</f>
        <v>https://fjong.com/admin/pages/edit-outfit/outfit.5d36946b12e547aea82bf9d4d3a232d5</v>
      </c>
      <c r="O437" s="224" t="str">
        <f>VLOOKUP(I437,Inventory!C:J,5,FALSE)</f>
        <v>Holzweiler</v>
      </c>
      <c r="P437" s="224" t="str">
        <f>VLOOKUP(I437,Inventory!C:J,4,FALSE)</f>
        <v>XS Black Hidra Dress</v>
      </c>
      <c r="R437" s="12" t="s">
        <v>3948</v>
      </c>
      <c r="S437" s="9"/>
      <c r="V437" s="224" t="str">
        <f>VLOOKUP(I437,Inventory!C:R,6,FALSE)</f>
        <v>Holzweiler</v>
      </c>
      <c r="W437" s="224">
        <f>VLOOKUP(I437,Inventory!C:R,13,FALSE)</f>
        <v>2500</v>
      </c>
      <c r="X437" s="224">
        <f>VLOOKUP(I437,Inventory!C:R,14,FALSE)</f>
        <v>600</v>
      </c>
      <c r="Y437" s="152">
        <v>0.3</v>
      </c>
      <c r="AB437" s="384">
        <f t="shared" si="49"/>
        <v>420</v>
      </c>
      <c r="AC437" s="225">
        <f>VLOOKUP(V437,'Partner info'!A$2:K$502,6,FALSE)</f>
        <v>0.8</v>
      </c>
      <c r="AD437" s="224">
        <f t="shared" si="43"/>
        <v>336</v>
      </c>
      <c r="AE437" s="384">
        <f t="shared" si="47"/>
        <v>84</v>
      </c>
      <c r="AF437" s="224">
        <f t="shared" si="41"/>
        <v>11</v>
      </c>
      <c r="AG437" s="310">
        <v>2023</v>
      </c>
      <c r="AH437" s="310">
        <v>11</v>
      </c>
      <c r="AI437" s="146" t="e">
        <f t="array" aca="1" ref="AI437" ca="1">_xludf.IFS(AH437=1,"01",AH437=2,"02",AH437=3,"03",AH437=4,"04",AH437=5,"05",AH437=6,"06",AH437=7,"07",AH437=8,"08",AH437=9,"09",AH437=10,"10",AH437=11,"11",AH437=12,"12")</f>
        <v>#NAME?</v>
      </c>
      <c r="AJ437" s="147" t="e">
        <f t="shared" ca="1" si="37"/>
        <v>#NAME?</v>
      </c>
      <c r="AK437" s="148" t="str">
        <f t="shared" si="44"/>
        <v>YYYY-11</v>
      </c>
    </row>
    <row r="438" spans="4:37" ht="12.75">
      <c r="D438" s="12" t="s">
        <v>9</v>
      </c>
      <c r="F438" s="12" t="s">
        <v>4033</v>
      </c>
      <c r="H438" s="12" t="s">
        <v>3445</v>
      </c>
      <c r="I438" s="12">
        <v>89003022</v>
      </c>
      <c r="L438" s="149">
        <v>45236</v>
      </c>
      <c r="N438" s="405" t="str">
        <f>VLOOKUP(I438,Inventory!C:J,3,FALSE)</f>
        <v>https://fjong.com/admin/pages/edit-outfit/outfit.f68a51b230914cf4b754f6e23959e186</v>
      </c>
      <c r="O438" s="224" t="str">
        <f>VLOOKUP(I438,Inventory!C:J,5,FALSE)</f>
        <v>Holzweiler</v>
      </c>
      <c r="P438" s="224" t="str">
        <f>VLOOKUP(I438,Inventory!C:J,4,FALSE)</f>
        <v>XL Black Idsal Skirt</v>
      </c>
      <c r="R438" s="12" t="s">
        <v>3948</v>
      </c>
      <c r="S438" s="9"/>
      <c r="V438" s="224" t="str">
        <f>VLOOKUP(I438,Inventory!C:R,6,FALSE)</f>
        <v>Holzweiler</v>
      </c>
      <c r="W438" s="224">
        <f>VLOOKUP(I438,Inventory!C:R,13,FALSE)</f>
        <v>800</v>
      </c>
      <c r="X438" s="224">
        <f>VLOOKUP(I438,Inventory!C:R,14,FALSE)</f>
        <v>300</v>
      </c>
      <c r="Y438" s="152">
        <v>0.3</v>
      </c>
      <c r="AB438" s="384">
        <f t="shared" si="49"/>
        <v>210</v>
      </c>
      <c r="AC438" s="225">
        <f>VLOOKUP(V438,'Partner info'!A$2:K$502,6,FALSE)</f>
        <v>0.8</v>
      </c>
      <c r="AD438" s="224">
        <f t="shared" si="43"/>
        <v>168</v>
      </c>
      <c r="AE438" s="384">
        <f t="shared" si="47"/>
        <v>42</v>
      </c>
      <c r="AF438" s="224">
        <f t="shared" si="41"/>
        <v>11</v>
      </c>
      <c r="AG438" s="310">
        <v>2023</v>
      </c>
      <c r="AH438" s="310">
        <v>11</v>
      </c>
      <c r="AI438" s="146" t="e">
        <f t="array" aca="1" ref="AI438" ca="1">_xludf.IFS(AH438=1,"01",AH438=2,"02",AH438=3,"03",AH438=4,"04",AH438=5,"05",AH438=6,"06",AH438=7,"07",AH438=8,"08",AH438=9,"09",AH438=10,"10",AH438=11,"11",AH438=12,"12")</f>
        <v>#NAME?</v>
      </c>
      <c r="AJ438" s="147" t="e">
        <f t="shared" ca="1" si="37"/>
        <v>#NAME?</v>
      </c>
      <c r="AK438" s="148" t="str">
        <f t="shared" si="44"/>
        <v>YYYY-11</v>
      </c>
    </row>
    <row r="439" spans="4:37" ht="12.75">
      <c r="D439" s="12" t="s">
        <v>9</v>
      </c>
      <c r="F439" s="12" t="s">
        <v>4033</v>
      </c>
      <c r="H439" s="12" t="s">
        <v>3445</v>
      </c>
      <c r="I439" s="12">
        <v>89003748</v>
      </c>
      <c r="L439" s="149">
        <v>45236</v>
      </c>
      <c r="N439" s="405" t="str">
        <f>VLOOKUP(I439,Inventory!C:J,3,FALSE)</f>
        <v>https://fjong.com/admin/pages/edit-outfit/outfit.3cb32ed1719c4c9d885517a781cea52e</v>
      </c>
      <c r="O439" s="224" t="str">
        <f>VLOOKUP(I439,Inventory!C:J,5,FALSE)</f>
        <v>C.L.E.A.N. by Christina Ledang</v>
      </c>
      <c r="P439" s="224" t="str">
        <f>VLOOKUP(I439,Inventory!C:J,4,FALSE)</f>
        <v>XS C.L.E.A.N Dress Grey</v>
      </c>
      <c r="R439" s="12" t="s">
        <v>3948</v>
      </c>
      <c r="S439" s="9"/>
      <c r="V439" s="224" t="str">
        <f>VLOOKUP(I439,Inventory!C:R,6,FALSE)</f>
        <v>C.L.E.A.N. by Christina Ledang</v>
      </c>
      <c r="W439" s="224">
        <f>VLOOKUP(I439,Inventory!C:R,13,FALSE)</f>
        <v>900</v>
      </c>
      <c r="X439" s="224">
        <f>VLOOKUP(I439,Inventory!C:R,14,FALSE)</f>
        <v>300</v>
      </c>
      <c r="Y439" s="152">
        <v>0.3</v>
      </c>
      <c r="AB439" s="384">
        <f t="shared" si="49"/>
        <v>210</v>
      </c>
      <c r="AC439" s="225">
        <f>VLOOKUP(V439,'Partner info'!A$2:K$502,6,FALSE)</f>
        <v>0.5</v>
      </c>
      <c r="AD439" s="224">
        <f t="shared" si="43"/>
        <v>105</v>
      </c>
      <c r="AE439" s="384">
        <f t="shared" si="47"/>
        <v>105</v>
      </c>
      <c r="AF439" s="224">
        <f t="shared" si="41"/>
        <v>11</v>
      </c>
      <c r="AG439" s="310">
        <v>2023</v>
      </c>
      <c r="AH439" s="310">
        <v>11</v>
      </c>
      <c r="AI439" s="146" t="e">
        <f t="array" aca="1" ref="AI439" ca="1">_xludf.IFS(AH439=1,"01",AH439=2,"02",AH439=3,"03",AH439=4,"04",AH439=5,"05",AH439=6,"06",AH439=7,"07",AH439=8,"08",AH439=9,"09",AH439=10,"10",AH439=11,"11",AH439=12,"12")</f>
        <v>#NAME?</v>
      </c>
      <c r="AJ439" s="147" t="e">
        <f t="shared" ca="1" si="37"/>
        <v>#NAME?</v>
      </c>
      <c r="AK439" s="148" t="str">
        <f t="shared" si="44"/>
        <v>YYYY-11</v>
      </c>
    </row>
    <row r="440" spans="4:37" ht="12.75">
      <c r="D440" s="12" t="s">
        <v>9</v>
      </c>
      <c r="F440" s="12" t="s">
        <v>4033</v>
      </c>
      <c r="H440" s="12" t="s">
        <v>3445</v>
      </c>
      <c r="I440" s="12">
        <v>89006480</v>
      </c>
      <c r="L440" s="149">
        <v>45236</v>
      </c>
      <c r="N440" s="405" t="str">
        <f>VLOOKUP(I440,Inventory!C:J,3,FALSE)</f>
        <v>https://fjong.com/admin/pages/edit-outfit/outfit.40e245346b6147d49513cbb57d15bee3</v>
      </c>
      <c r="O440" s="224" t="str">
        <f>VLOOKUP(I440,Inventory!C:J,5,FALSE)</f>
        <v>Urban Pioneers</v>
      </c>
      <c r="P440" s="224" t="str">
        <f>VLOOKUP(I440,Inventory!C:J,4,FALSE)</f>
        <v>S White Drew Dress</v>
      </c>
      <c r="R440" s="12" t="s">
        <v>3948</v>
      </c>
      <c r="S440" s="9"/>
      <c r="V440" s="224" t="str">
        <f>VLOOKUP(I440,Inventory!C:R,6,FALSE)</f>
        <v>Urban Pioneers</v>
      </c>
      <c r="W440" s="224">
        <f>VLOOKUP(I440,Inventory!C:R,13,FALSE)</f>
        <v>1500</v>
      </c>
      <c r="X440" s="224">
        <f>VLOOKUP(I440,Inventory!C:R,14,FALSE)</f>
        <v>450</v>
      </c>
      <c r="Y440" s="152">
        <v>0.3</v>
      </c>
      <c r="AB440" s="384">
        <f t="shared" si="49"/>
        <v>315</v>
      </c>
      <c r="AC440" s="225">
        <f>VLOOKUP(V440,'Partner info'!A$2:K$502,6,FALSE)</f>
        <v>0.8</v>
      </c>
      <c r="AD440" s="224">
        <f t="shared" si="43"/>
        <v>252</v>
      </c>
      <c r="AE440" s="384">
        <f t="shared" si="47"/>
        <v>63</v>
      </c>
      <c r="AF440" s="224">
        <f t="shared" si="41"/>
        <v>11</v>
      </c>
      <c r="AG440" s="310">
        <v>2023</v>
      </c>
      <c r="AH440" s="310">
        <v>11</v>
      </c>
      <c r="AI440" s="146" t="e">
        <f t="array" aca="1" ref="AI440" ca="1">_xludf.IFS(AH440=1,"01",AH440=2,"02",AH440=3,"03",AH440=4,"04",AH440=5,"05",AH440=6,"06",AH440=7,"07",AH440=8,"08",AH440=9,"09",AH440=10,"10",AH440=11,"11",AH440=12,"12")</f>
        <v>#NAME?</v>
      </c>
      <c r="AJ440" s="147" t="e">
        <f t="shared" ca="1" si="37"/>
        <v>#NAME?</v>
      </c>
      <c r="AK440" s="148" t="str">
        <f t="shared" si="44"/>
        <v>YYYY-11</v>
      </c>
    </row>
    <row r="441" spans="4:37" ht="12.75">
      <c r="D441" s="12" t="s">
        <v>9</v>
      </c>
      <c r="F441" s="12" t="s">
        <v>4033</v>
      </c>
      <c r="H441" s="12" t="s">
        <v>3445</v>
      </c>
      <c r="I441" s="12">
        <v>89003077</v>
      </c>
      <c r="L441" s="149">
        <v>45236</v>
      </c>
      <c r="N441" s="405" t="str">
        <f>VLOOKUP(I441,Inventory!C:J,3,FALSE)</f>
        <v>https://fjong.com/admin/pages/edit-outfit/outfit.c04e5b3f3b864b4aaa8a1c2025bc6ada</v>
      </c>
      <c r="O441" s="224" t="str">
        <f>VLOOKUP(I441,Inventory!C:J,5,FALSE)</f>
        <v>FWSS</v>
      </c>
      <c r="P441" s="224" t="str">
        <f>VLOOKUP(I441,Inventory!C:J,4,FALSE)</f>
        <v>XS Milla Jet Black Dress</v>
      </c>
      <c r="R441" s="12" t="s">
        <v>3948</v>
      </c>
      <c r="S441" s="9"/>
      <c r="V441" s="224" t="str">
        <f>VLOOKUP(I441,Inventory!C:R,6,FALSE)</f>
        <v>FWSS</v>
      </c>
      <c r="W441" s="224">
        <f>VLOOKUP(I441,Inventory!C:R,13,FALSE)</f>
        <v>800</v>
      </c>
      <c r="X441" s="224">
        <f>VLOOKUP(I441,Inventory!C:R,14,FALSE)</f>
        <v>0</v>
      </c>
      <c r="Y441" s="152">
        <v>0.3</v>
      </c>
      <c r="AB441" s="384">
        <f t="shared" si="49"/>
        <v>0</v>
      </c>
      <c r="AC441" s="225">
        <f>VLOOKUP(V441,'Partner info'!A$2:K$502,6,FALSE)</f>
        <v>0.5</v>
      </c>
      <c r="AD441" s="224">
        <f t="shared" si="43"/>
        <v>0</v>
      </c>
      <c r="AE441" s="384">
        <f t="shared" si="47"/>
        <v>0</v>
      </c>
      <c r="AF441" s="224">
        <f t="shared" si="41"/>
        <v>11</v>
      </c>
      <c r="AG441" s="310">
        <v>2023</v>
      </c>
      <c r="AH441" s="310">
        <v>11</v>
      </c>
      <c r="AI441" s="146" t="e">
        <f t="array" aca="1" ref="AI441" ca="1">_xludf.IFS(AH441=1,"01",AH441=2,"02",AH441=3,"03",AH441=4,"04",AH441=5,"05",AH441=6,"06",AH441=7,"07",AH441=8,"08",AH441=9,"09",AH441=10,"10",AH441=11,"11",AH441=12,"12")</f>
        <v>#NAME?</v>
      </c>
      <c r="AJ441" s="147" t="e">
        <f t="shared" ca="1" si="37"/>
        <v>#NAME?</v>
      </c>
      <c r="AK441" s="148" t="str">
        <f t="shared" si="44"/>
        <v>YYYY-11</v>
      </c>
    </row>
    <row r="442" spans="4:37" ht="12.75">
      <c r="D442" s="12" t="s">
        <v>9</v>
      </c>
      <c r="F442" s="12" t="s">
        <v>4033</v>
      </c>
      <c r="H442" s="12" t="s">
        <v>3445</v>
      </c>
      <c r="I442" s="12">
        <v>88000672</v>
      </c>
      <c r="L442" s="149">
        <v>45236</v>
      </c>
      <c r="N442" s="405" t="str">
        <f>VLOOKUP(I442,Inventory!C:J,3,FALSE)</f>
        <v>https://fjong.com/admin/pages/edit-outfit/outfit.abd2eb4bc47aef03</v>
      </c>
      <c r="O442" s="224" t="str">
        <f>VLOOKUP(I442,Inventory!C:J,5,FALSE)</f>
        <v>Reformation</v>
      </c>
      <c r="P442" s="224" t="str">
        <f>VLOOKUP(I442,Inventory!C:J,4,FALSE)</f>
        <v>M Valor Dress</v>
      </c>
      <c r="R442" s="12" t="s">
        <v>3948</v>
      </c>
      <c r="S442" s="9"/>
      <c r="V442" s="224" t="str">
        <f>VLOOKUP(I442,Inventory!C:R,6,FALSE)</f>
        <v>FJONG</v>
      </c>
      <c r="W442" s="224" t="str">
        <f>VLOOKUP(I442,Inventory!C:R,13,FALSE)</f>
        <v>1700</v>
      </c>
      <c r="X442" s="224">
        <f>VLOOKUP(I442,Inventory!C:R,14,FALSE)</f>
        <v>510</v>
      </c>
      <c r="Y442" s="152">
        <v>0.3</v>
      </c>
      <c r="AB442" s="384">
        <f t="shared" si="49"/>
        <v>357</v>
      </c>
      <c r="AC442" s="225">
        <f>VLOOKUP(V442,'Partner info'!A$2:K$502,6,FALSE)</f>
        <v>0</v>
      </c>
      <c r="AD442" s="224">
        <f t="shared" si="43"/>
        <v>0</v>
      </c>
      <c r="AE442" s="384">
        <f t="shared" si="47"/>
        <v>357</v>
      </c>
      <c r="AF442" s="224">
        <f t="shared" si="41"/>
        <v>11</v>
      </c>
      <c r="AG442" s="310">
        <v>2023</v>
      </c>
      <c r="AH442" s="310">
        <v>11</v>
      </c>
      <c r="AI442" s="146" t="e">
        <f t="array" aca="1" ref="AI442" ca="1">_xludf.IFS(AH442=1,"01",AH442=2,"02",AH442=3,"03",AH442=4,"04",AH442=5,"05",AH442=6,"06",AH442=7,"07",AH442=8,"08",AH442=9,"09",AH442=10,"10",AH442=11,"11",AH442=12,"12")</f>
        <v>#NAME?</v>
      </c>
      <c r="AJ442" s="147" t="e">
        <f t="shared" ca="1" si="37"/>
        <v>#NAME?</v>
      </c>
      <c r="AK442" s="148" t="str">
        <f t="shared" si="44"/>
        <v>YYYY-11</v>
      </c>
    </row>
    <row r="443" spans="4:37" ht="12.75">
      <c r="D443" s="12" t="s">
        <v>9</v>
      </c>
      <c r="F443" s="12" t="s">
        <v>4033</v>
      </c>
      <c r="H443" s="12" t="s">
        <v>3445</v>
      </c>
      <c r="I443" s="12">
        <v>88200374</v>
      </c>
      <c r="L443" s="149">
        <v>45236</v>
      </c>
      <c r="N443" s="405" t="str">
        <f>VLOOKUP(I443,Inventory!C:J,3,FALSE)</f>
        <v>https://fjong.com/admin/pages/edit-outfit/outfit.83c3cc056071456ea7cf59d36f672840#outfit_summary</v>
      </c>
      <c r="O443" s="224" t="str">
        <f>VLOOKUP(I443,Inventory!C:J,5,FALSE)</f>
        <v>Holzweiler</v>
      </c>
      <c r="P443" s="224" t="str">
        <f>VLOOKUP(I443,Inventory!C:J,4,FALSE)</f>
        <v>M Yellow Oda Jeans</v>
      </c>
      <c r="R443" s="12" t="s">
        <v>3948</v>
      </c>
      <c r="S443" s="9"/>
      <c r="V443" s="224" t="str">
        <f>VLOOKUP(I443,Inventory!C:R,6,FALSE)</f>
        <v>Holzweiler</v>
      </c>
      <c r="W443" s="224">
        <f>VLOOKUP(I443,Inventory!C:R,13,FALSE)</f>
        <v>1600</v>
      </c>
      <c r="X443" s="224">
        <f>VLOOKUP(I443,Inventory!C:R,14,FALSE)</f>
        <v>700</v>
      </c>
      <c r="Y443" s="152">
        <v>0.3</v>
      </c>
      <c r="AB443" s="384">
        <f t="shared" si="49"/>
        <v>489.99999999999994</v>
      </c>
      <c r="AC443" s="225">
        <f>VLOOKUP(V443,'Partner info'!A$2:K$502,6,FALSE)</f>
        <v>0.8</v>
      </c>
      <c r="AD443" s="224">
        <f t="shared" si="43"/>
        <v>392</v>
      </c>
      <c r="AE443" s="384">
        <f t="shared" si="47"/>
        <v>97.999999999999943</v>
      </c>
      <c r="AF443" s="224">
        <f t="shared" si="41"/>
        <v>11</v>
      </c>
      <c r="AG443" s="310">
        <v>2023</v>
      </c>
      <c r="AH443" s="310">
        <v>11</v>
      </c>
      <c r="AI443" s="146" t="e">
        <f t="array" aca="1" ref="AI443" ca="1">_xludf.IFS(AH443=1,"01",AH443=2,"02",AH443=3,"03",AH443=4,"04",AH443=5,"05",AH443=6,"06",AH443=7,"07",AH443=8,"08",AH443=9,"09",AH443=10,"10",AH443=11,"11",AH443=12,"12")</f>
        <v>#NAME?</v>
      </c>
      <c r="AJ443" s="147" t="e">
        <f t="shared" ca="1" si="37"/>
        <v>#NAME?</v>
      </c>
      <c r="AK443" s="148" t="str">
        <f t="shared" si="44"/>
        <v>YYYY-11</v>
      </c>
    </row>
    <row r="444" spans="4:37" ht="12.75">
      <c r="D444" s="12" t="s">
        <v>9</v>
      </c>
      <c r="F444" s="12" t="s">
        <v>4033</v>
      </c>
      <c r="H444" s="12" t="s">
        <v>3445</v>
      </c>
      <c r="I444" s="12">
        <v>89003488</v>
      </c>
      <c r="L444" s="149">
        <v>45236</v>
      </c>
      <c r="N444" s="405" t="str">
        <f>VLOOKUP(I444,Inventory!C:J,3,FALSE)</f>
        <v>https://fjong.com/admin/pages/edit-outfit/outfit.98f5fa6487d54b65a62bc084cdc5de23</v>
      </c>
      <c r="O444" s="224" t="str">
        <f>VLOOKUP(I444,Inventory!C:J,5,FALSE)</f>
        <v>Holzweiler</v>
      </c>
      <c r="P444" s="224" t="str">
        <f>VLOOKUP(I444,Inventory!C:J,4,FALSE)</f>
        <v>S Black Voss Skirt</v>
      </c>
      <c r="R444" s="12" t="s">
        <v>3948</v>
      </c>
      <c r="S444" s="9"/>
      <c r="V444" s="224" t="str">
        <f>VLOOKUP(I444,Inventory!C:R,6,FALSE)</f>
        <v>Holzweiler</v>
      </c>
      <c r="W444" s="224">
        <f>VLOOKUP(I444,Inventory!C:R,13,FALSE)</f>
        <v>2600</v>
      </c>
      <c r="X444" s="224">
        <f>VLOOKUP(I444,Inventory!C:R,14,FALSE)</f>
        <v>700</v>
      </c>
      <c r="Y444" s="152">
        <v>0.3</v>
      </c>
      <c r="AB444" s="384">
        <f t="shared" si="49"/>
        <v>489.99999999999994</v>
      </c>
      <c r="AC444" s="225">
        <f>VLOOKUP(V444,'Partner info'!A$2:K$502,6,FALSE)</f>
        <v>0.8</v>
      </c>
      <c r="AD444" s="224">
        <f t="shared" si="43"/>
        <v>392</v>
      </c>
      <c r="AE444" s="384">
        <f t="shared" si="47"/>
        <v>97.999999999999943</v>
      </c>
      <c r="AF444" s="224">
        <f t="shared" si="41"/>
        <v>11</v>
      </c>
      <c r="AG444" s="310">
        <v>2023</v>
      </c>
      <c r="AH444" s="310">
        <v>11</v>
      </c>
      <c r="AI444" s="146" t="e">
        <f t="array" aca="1" ref="AI444" ca="1">_xludf.IFS(AH444=1,"01",AH444=2,"02",AH444=3,"03",AH444=4,"04",AH444=5,"05",AH444=6,"06",AH444=7,"07",AH444=8,"08",AH444=9,"09",AH444=10,"10",AH444=11,"11",AH444=12,"12")</f>
        <v>#NAME?</v>
      </c>
      <c r="AJ444" s="147" t="e">
        <f t="shared" ca="1" si="37"/>
        <v>#NAME?</v>
      </c>
      <c r="AK444" s="148" t="str">
        <f t="shared" si="44"/>
        <v>YYYY-11</v>
      </c>
    </row>
    <row r="445" spans="4:37" ht="12.75">
      <c r="D445" s="12" t="s">
        <v>9</v>
      </c>
      <c r="F445" s="12" t="s">
        <v>4033</v>
      </c>
      <c r="H445" s="12" t="s">
        <v>3445</v>
      </c>
      <c r="I445" s="12">
        <v>88200747</v>
      </c>
      <c r="L445" s="149">
        <v>45236</v>
      </c>
      <c r="N445" s="405" t="str">
        <f>VLOOKUP(I445,Inventory!C:J,3,FALSE)</f>
        <v>https://no.fjong.com/admin/pages/edit-outfit/outfit.515cd15825f5406ab54e44a09a98a801</v>
      </c>
      <c r="O445" s="224" t="str">
        <f>VLOOKUP(I445,Inventory!C:J,5,FALSE)</f>
        <v>Holzweiler</v>
      </c>
      <c r="P445" s="224" t="str">
        <f>VLOOKUP(I445,Inventory!C:J,4,FALSE)</f>
        <v>XS Green Haram Dress</v>
      </c>
      <c r="R445" s="12" t="s">
        <v>3948</v>
      </c>
      <c r="S445" s="9"/>
      <c r="V445" s="224" t="str">
        <f>VLOOKUP(I445,Inventory!C:R,6,FALSE)</f>
        <v>Holzweiler</v>
      </c>
      <c r="W445" s="224">
        <f>VLOOKUP(I445,Inventory!C:R,13,FALSE)</f>
        <v>3700</v>
      </c>
      <c r="X445" s="224">
        <f>VLOOKUP(I445,Inventory!C:R,14,FALSE)</f>
        <v>740</v>
      </c>
      <c r="Y445" s="152">
        <v>0.3</v>
      </c>
      <c r="AB445" s="384">
        <f t="shared" si="49"/>
        <v>518</v>
      </c>
      <c r="AC445" s="225">
        <f>VLOOKUP(V445,'Partner info'!A$2:K$502,6,FALSE)</f>
        <v>0.8</v>
      </c>
      <c r="AD445" s="224">
        <f t="shared" si="43"/>
        <v>414.40000000000003</v>
      </c>
      <c r="AE445" s="384">
        <f t="shared" si="47"/>
        <v>103.59999999999997</v>
      </c>
      <c r="AF445" s="224">
        <f t="shared" si="41"/>
        <v>11</v>
      </c>
      <c r="AG445" s="310">
        <v>2023</v>
      </c>
      <c r="AH445" s="310">
        <v>11</v>
      </c>
      <c r="AI445" s="146" t="e">
        <f t="array" aca="1" ref="AI445" ca="1">_xludf.IFS(AH445=1,"01",AH445=2,"02",AH445=3,"03",AH445=4,"04",AH445=5,"05",AH445=6,"06",AH445=7,"07",AH445=8,"08",AH445=9,"09",AH445=10,"10",AH445=11,"11",AH445=12,"12")</f>
        <v>#NAME?</v>
      </c>
      <c r="AJ445" s="147" t="e">
        <f t="shared" ca="1" si="37"/>
        <v>#NAME?</v>
      </c>
      <c r="AK445" s="148" t="str">
        <f t="shared" si="44"/>
        <v>YYYY-11</v>
      </c>
    </row>
    <row r="446" spans="4:37" ht="12.75">
      <c r="D446" s="12" t="s">
        <v>9</v>
      </c>
      <c r="F446" s="12" t="s">
        <v>4033</v>
      </c>
      <c r="H446" s="12" t="s">
        <v>3445</v>
      </c>
      <c r="I446" s="12">
        <v>89001704</v>
      </c>
      <c r="L446" s="149">
        <v>45236</v>
      </c>
      <c r="N446" s="405" t="str">
        <f>VLOOKUP(I446,Inventory!C:J,3,FALSE)</f>
        <v>https://no.fjong.com/admin/pages/edit-outfit/outfit.588d78c7613f4e10b418317946a7a186</v>
      </c>
      <c r="O446" s="224" t="str">
        <f>VLOOKUP(I446,Inventory!C:J,5,FALSE)</f>
        <v>Untold Stories</v>
      </c>
      <c r="P446" s="224" t="str">
        <f>VLOOKUP(I446,Inventory!C:J,4,FALSE)</f>
        <v>XL Ever Dress Pale Jade</v>
      </c>
      <c r="R446" s="12" t="s">
        <v>3948</v>
      </c>
      <c r="S446" s="9"/>
      <c r="V446" s="224" t="str">
        <f>VLOOKUP(I446,Inventory!C:R,6,FALSE)</f>
        <v>FJONG</v>
      </c>
      <c r="W446" s="224">
        <f>VLOOKUP(I446,Inventory!C:R,13,FALSE)</f>
        <v>0</v>
      </c>
      <c r="X446" s="224">
        <f>VLOOKUP(I446,Inventory!C:R,14,FALSE)</f>
        <v>0</v>
      </c>
      <c r="Y446" s="152">
        <v>0.3</v>
      </c>
      <c r="AB446" s="384">
        <f t="shared" si="49"/>
        <v>0</v>
      </c>
      <c r="AC446" s="225">
        <f>VLOOKUP(V446,'Partner info'!A$2:K$502,6,FALSE)</f>
        <v>0</v>
      </c>
      <c r="AD446" s="224">
        <f t="shared" si="43"/>
        <v>0</v>
      </c>
      <c r="AE446" s="384">
        <f t="shared" si="47"/>
        <v>0</v>
      </c>
      <c r="AF446" s="224">
        <f t="shared" si="41"/>
        <v>11</v>
      </c>
      <c r="AG446" s="310">
        <v>2023</v>
      </c>
      <c r="AH446" s="310">
        <v>11</v>
      </c>
      <c r="AI446" s="146" t="e">
        <f t="array" aca="1" ref="AI446" ca="1">_xludf.IFS(AH446=1,"01",AH446=2,"02",AH446=3,"03",AH446=4,"04",AH446=5,"05",AH446=6,"06",AH446=7,"07",AH446=8,"08",AH446=9,"09",AH446=10,"10",AH446=11,"11",AH446=12,"12")</f>
        <v>#NAME?</v>
      </c>
      <c r="AJ446" s="147" t="e">
        <f t="shared" ca="1" si="37"/>
        <v>#NAME?</v>
      </c>
      <c r="AK446" s="148" t="str">
        <f t="shared" si="44"/>
        <v>YYYY-11</v>
      </c>
    </row>
    <row r="447" spans="4:37" ht="12.75">
      <c r="D447" s="12" t="s">
        <v>9</v>
      </c>
      <c r="F447" s="12" t="s">
        <v>4033</v>
      </c>
      <c r="H447" s="12" t="s">
        <v>3445</v>
      </c>
      <c r="I447" s="12">
        <v>88001786</v>
      </c>
      <c r="L447" s="149">
        <v>45236</v>
      </c>
      <c r="N447" s="405" t="str">
        <f>VLOOKUP(I447,Inventory!C:J,3,FALSE)</f>
        <v>https://fjong.com/admin/pages/edit-outfit/outfit.5494f9123a164880a3ed401be7abcd8b</v>
      </c>
      <c r="O447" s="224" t="str">
        <f>VLOOKUP(I447,Inventory!C:J,5,FALSE)</f>
        <v>Levete Room</v>
      </c>
      <c r="P447" s="224" t="str">
        <f>VLOOKUP(I447,Inventory!C:J,4,FALSE)</f>
        <v>L1 Dove Dakota Blouse</v>
      </c>
      <c r="R447" s="12" t="s">
        <v>3948</v>
      </c>
      <c r="S447" s="9"/>
      <c r="V447" s="224" t="str">
        <f>VLOOKUP(I447,Inventory!C:R,6,FALSE)</f>
        <v>For Ynde</v>
      </c>
      <c r="W447" s="224">
        <f>VLOOKUP(I447,Inventory!C:R,13,FALSE)</f>
        <v>8000</v>
      </c>
      <c r="X447" s="224">
        <f>VLOOKUP(I447,Inventory!C:R,14,FALSE)</f>
        <v>1600</v>
      </c>
      <c r="Y447" s="152">
        <v>0.3</v>
      </c>
      <c r="AB447" s="384">
        <f t="shared" si="49"/>
        <v>1120</v>
      </c>
      <c r="AC447" s="225">
        <f>VLOOKUP(V447,'Partner info'!A$2:K$502,6,FALSE)</f>
        <v>0.5</v>
      </c>
      <c r="AD447" s="224">
        <f t="shared" si="43"/>
        <v>560</v>
      </c>
      <c r="AE447" s="384">
        <f t="shared" si="47"/>
        <v>560</v>
      </c>
      <c r="AF447" s="224">
        <f t="shared" si="41"/>
        <v>11</v>
      </c>
      <c r="AG447" s="310">
        <v>2023</v>
      </c>
      <c r="AH447" s="310">
        <v>11</v>
      </c>
      <c r="AI447" s="146" t="e">
        <f t="array" aca="1" ref="AI447" ca="1">_xludf.IFS(AH447=1,"01",AH447=2,"02",AH447=3,"03",AH447=4,"04",AH447=5,"05",AH447=6,"06",AH447=7,"07",AH447=8,"08",AH447=9,"09",AH447=10,"10",AH447=11,"11",AH447=12,"12")</f>
        <v>#NAME?</v>
      </c>
      <c r="AJ447" s="147" t="e">
        <f t="shared" ca="1" si="37"/>
        <v>#NAME?</v>
      </c>
      <c r="AK447" s="148" t="str">
        <f t="shared" si="44"/>
        <v>YYYY-11</v>
      </c>
    </row>
    <row r="448" spans="4:37" ht="12.75">
      <c r="D448" s="12" t="s">
        <v>9</v>
      </c>
      <c r="F448" s="12" t="s">
        <v>4033</v>
      </c>
      <c r="H448" s="12" t="s">
        <v>3445</v>
      </c>
      <c r="I448" s="12">
        <v>89001165</v>
      </c>
      <c r="L448" s="149">
        <v>45236</v>
      </c>
      <c r="N448" s="405" t="str">
        <f>VLOOKUP(I448,Inventory!C:J,3,FALSE)</f>
        <v>https://no.fjong.com/admin/pages/edit-outfit/outfit.fefe26231f694f3a80117ae821de64dd</v>
      </c>
      <c r="O448" s="224" t="str">
        <f>VLOOKUP(I448,Inventory!C:J,5,FALSE)</f>
        <v>Holzweiler</v>
      </c>
      <c r="P448" s="224" t="str">
        <f>VLOOKUP(I448,Inventory!C:J,4,FALSE)</f>
        <v>XS Yellow Basalt Skirt</v>
      </c>
      <c r="R448" s="12" t="s">
        <v>3948</v>
      </c>
      <c r="S448" s="9"/>
      <c r="V448" s="224" t="str">
        <f>VLOOKUP(I448,Inventory!C:R,6,FALSE)</f>
        <v>Holzweiler</v>
      </c>
      <c r="W448" s="224">
        <f>VLOOKUP(I448,Inventory!C:R,13,FALSE)</f>
        <v>1100</v>
      </c>
      <c r="X448" s="224">
        <f>VLOOKUP(I448,Inventory!C:R,14,FALSE)</f>
        <v>290</v>
      </c>
      <c r="Y448" s="152">
        <v>0.3</v>
      </c>
      <c r="AB448" s="384">
        <f t="shared" si="49"/>
        <v>203</v>
      </c>
      <c r="AC448" s="225">
        <f>VLOOKUP(V448,'Partner info'!A$2:K$502,6,FALSE)</f>
        <v>0.8</v>
      </c>
      <c r="AD448" s="224">
        <f t="shared" si="43"/>
        <v>162.4</v>
      </c>
      <c r="AE448" s="384">
        <f t="shared" si="47"/>
        <v>40.599999999999994</v>
      </c>
      <c r="AF448" s="224">
        <f t="shared" si="41"/>
        <v>11</v>
      </c>
      <c r="AG448" s="310">
        <v>2023</v>
      </c>
      <c r="AH448" s="310">
        <v>11</v>
      </c>
      <c r="AI448" s="146" t="e">
        <f t="array" aca="1" ref="AI448" ca="1">_xludf.IFS(AH448=1,"01",AH448=2,"02",AH448=3,"03",AH448=4,"04",AH448=5,"05",AH448=6,"06",AH448=7,"07",AH448=8,"08",AH448=9,"09",AH448=10,"10",AH448=11,"11",AH448=12,"12")</f>
        <v>#NAME?</v>
      </c>
      <c r="AJ448" s="147" t="e">
        <f t="shared" ca="1" si="37"/>
        <v>#NAME?</v>
      </c>
      <c r="AK448" s="148" t="str">
        <f t="shared" si="44"/>
        <v>YYYY-11</v>
      </c>
    </row>
    <row r="449" spans="4:37" ht="12.75">
      <c r="D449" s="12" t="s">
        <v>9</v>
      </c>
      <c r="F449" s="12" t="s">
        <v>4033</v>
      </c>
      <c r="H449" s="12" t="s">
        <v>3445</v>
      </c>
      <c r="I449" s="12">
        <v>89004298</v>
      </c>
      <c r="L449" s="149">
        <v>45236</v>
      </c>
      <c r="N449" s="405" t="str">
        <f>VLOOKUP(I449,Inventory!C:J,3,FALSE)</f>
        <v>https://no.fjong.com/admin/pages/edit-outfit/outfit.12cf865f9ba1407e9a08ec1df40a58d6</v>
      </c>
      <c r="O449" s="224" t="str">
        <f>VLOOKUP(I449,Inventory!C:J,5,FALSE)</f>
        <v>Aris</v>
      </c>
      <c r="P449" s="224" t="str">
        <f>VLOOKUP(I449,Inventory!C:J,4,FALSE)</f>
        <v>L Double Cuff White Button-Up</v>
      </c>
      <c r="R449" s="12" t="s">
        <v>3948</v>
      </c>
      <c r="S449" s="9"/>
      <c r="V449" s="224" t="str">
        <f>VLOOKUP(I449,Inventory!C:R,6,FALSE)</f>
        <v>For Ynde</v>
      </c>
      <c r="W449" s="224">
        <f>VLOOKUP(I449,Inventory!C:R,13,FALSE)</f>
        <v>2300</v>
      </c>
      <c r="X449" s="224">
        <f>VLOOKUP(I449,Inventory!C:R,14,FALSE)</f>
        <v>450</v>
      </c>
      <c r="Y449" s="152">
        <v>0.3</v>
      </c>
      <c r="AB449" s="384">
        <f t="shared" si="49"/>
        <v>315</v>
      </c>
      <c r="AC449" s="225">
        <f>VLOOKUP(V449,'Partner info'!A$2:K$502,6,FALSE)</f>
        <v>0.5</v>
      </c>
      <c r="AD449" s="224">
        <f t="shared" si="43"/>
        <v>157.5</v>
      </c>
      <c r="AE449" s="384">
        <f t="shared" si="47"/>
        <v>157.5</v>
      </c>
      <c r="AF449" s="224">
        <f t="shared" si="41"/>
        <v>11</v>
      </c>
      <c r="AG449" s="310">
        <v>2023</v>
      </c>
      <c r="AH449" s="310">
        <v>11</v>
      </c>
      <c r="AI449" s="146" t="e">
        <f t="array" aca="1" ref="AI449" ca="1">_xludf.IFS(AH449=1,"01",AH449=2,"02",AH449=3,"03",AH449=4,"04",AH449=5,"05",AH449=6,"06",AH449=7,"07",AH449=8,"08",AH449=9,"09",AH449=10,"10",AH449=11,"11",AH449=12,"12")</f>
        <v>#NAME?</v>
      </c>
      <c r="AJ449" s="147" t="e">
        <f t="shared" ca="1" si="37"/>
        <v>#NAME?</v>
      </c>
      <c r="AK449" s="148" t="str">
        <f t="shared" si="44"/>
        <v>YYYY-11</v>
      </c>
    </row>
    <row r="450" spans="4:37" ht="12.75">
      <c r="D450" s="12" t="s">
        <v>9</v>
      </c>
      <c r="F450" s="12" t="s">
        <v>4033</v>
      </c>
      <c r="H450" s="12" t="s">
        <v>3445</v>
      </c>
      <c r="I450" s="12">
        <v>88200917</v>
      </c>
      <c r="L450" s="149">
        <v>45236</v>
      </c>
      <c r="N450" s="405" t="str">
        <f>VLOOKUP(I450,Inventory!C:J,3,FALSE)</f>
        <v>https://fjong.com/admin/pages/edit-outfit/outfit.d0ed2b4fe444472dbabf206ef19312d2#outfit_summary</v>
      </c>
      <c r="O450" s="224" t="str">
        <f>VLOOKUP(I450,Inventory!C:J,5,FALSE)</f>
        <v>FWSS</v>
      </c>
      <c r="P450" s="224" t="str">
        <f>VLOOKUP(I450,Inventory!C:J,4,FALSE)</f>
        <v>S Silver Sage Stambecco Skirt</v>
      </c>
      <c r="R450" s="12" t="s">
        <v>3948</v>
      </c>
      <c r="S450" s="9"/>
      <c r="V450" s="224" t="str">
        <f>VLOOKUP(I450,Inventory!C:R,6,FALSE)</f>
        <v>FWSS</v>
      </c>
      <c r="W450" s="224" t="str">
        <f>VLOOKUP(I450,Inventory!C:R,13,FALSE)</f>
        <v>1600</v>
      </c>
      <c r="X450" s="224">
        <f>VLOOKUP(I450,Inventory!C:R,14,FALSE)</f>
        <v>480</v>
      </c>
      <c r="Y450" s="152">
        <v>0.3</v>
      </c>
      <c r="AB450" s="384">
        <f t="shared" si="49"/>
        <v>336</v>
      </c>
      <c r="AC450" s="225">
        <f>VLOOKUP(V450,'Partner info'!A$2:K$502,6,FALSE)</f>
        <v>0.5</v>
      </c>
      <c r="AD450" s="224">
        <f t="shared" si="43"/>
        <v>168</v>
      </c>
      <c r="AE450" s="384">
        <f t="shared" si="47"/>
        <v>168</v>
      </c>
      <c r="AF450" s="224">
        <f t="shared" si="41"/>
        <v>11</v>
      </c>
      <c r="AG450" s="310">
        <v>2023</v>
      </c>
      <c r="AH450" s="310">
        <v>11</v>
      </c>
      <c r="AI450" s="146" t="e">
        <f t="array" aca="1" ref="AI450" ca="1">_xludf.IFS(AH450=1,"01",AH450=2,"02",AH450=3,"03",AH450=4,"04",AH450=5,"05",AH450=6,"06",AH450=7,"07",AH450=8,"08",AH450=9,"09",AH450=10,"10",AH450=11,"11",AH450=12,"12")</f>
        <v>#NAME?</v>
      </c>
      <c r="AJ450" s="147" t="e">
        <f t="shared" ca="1" si="37"/>
        <v>#NAME?</v>
      </c>
      <c r="AK450" s="148" t="str">
        <f t="shared" si="44"/>
        <v>YYYY-11</v>
      </c>
    </row>
    <row r="451" spans="4:37" ht="12.75">
      <c r="D451" s="12" t="s">
        <v>9</v>
      </c>
      <c r="F451" s="12" t="s">
        <v>4033</v>
      </c>
      <c r="H451" s="12" t="s">
        <v>3445</v>
      </c>
      <c r="I451" s="12">
        <v>89001846</v>
      </c>
      <c r="L451" s="149">
        <v>45236</v>
      </c>
      <c r="N451" s="405" t="str">
        <f>VLOOKUP(I451,Inventory!C:J,3,FALSE)</f>
        <v>https://fjong.com/admin/pages/edit-outfit/outfit.db01c7586017469ea4cc561b59fa2aca</v>
      </c>
      <c r="O451" s="224" t="str">
        <f>VLOOKUP(I451,Inventory!C:J,5,FALSE)</f>
        <v>Line of Oslo</v>
      </c>
      <c r="P451" s="224" t="str">
        <f>VLOOKUP(I451,Inventory!C:J,4,FALSE)</f>
        <v>XL Colette Short Solid Black Dress</v>
      </c>
      <c r="R451" s="12" t="s">
        <v>3948</v>
      </c>
      <c r="S451" s="9"/>
      <c r="V451" s="224" t="str">
        <f>VLOOKUP(I451,Inventory!C:R,6,FALSE)</f>
        <v>FJONG</v>
      </c>
      <c r="W451" s="224" t="str">
        <f>VLOOKUP(I451,Inventory!C:R,13,FALSE)</f>
        <v>2300</v>
      </c>
      <c r="X451" s="224">
        <f>VLOOKUP(I451,Inventory!C:R,14,FALSE)</f>
        <v>690</v>
      </c>
      <c r="Y451" s="152">
        <v>0.3</v>
      </c>
      <c r="AB451" s="384">
        <f t="shared" si="49"/>
        <v>482.99999999999994</v>
      </c>
      <c r="AC451" s="225">
        <f>VLOOKUP(V451,'Partner info'!A$2:K$502,6,FALSE)</f>
        <v>0</v>
      </c>
      <c r="AD451" s="224">
        <f t="shared" si="43"/>
        <v>0</v>
      </c>
      <c r="AE451" s="384">
        <f t="shared" si="47"/>
        <v>482.99999999999994</v>
      </c>
      <c r="AF451" s="224">
        <f t="shared" si="41"/>
        <v>11</v>
      </c>
      <c r="AG451" s="310">
        <v>2023</v>
      </c>
      <c r="AH451" s="310">
        <v>11</v>
      </c>
      <c r="AI451" s="146" t="e">
        <f t="array" aca="1" ref="AI451" ca="1">_xludf.IFS(AH451=1,"01",AH451=2,"02",AH451=3,"03",AH451=4,"04",AH451=5,"05",AH451=6,"06",AH451=7,"07",AH451=8,"08",AH451=9,"09",AH451=10,"10",AH451=11,"11",AH451=12,"12")</f>
        <v>#NAME?</v>
      </c>
      <c r="AJ451" s="147" t="e">
        <f t="shared" ca="1" si="37"/>
        <v>#NAME?</v>
      </c>
      <c r="AK451" s="148" t="str">
        <f t="shared" si="44"/>
        <v>YYYY-11</v>
      </c>
    </row>
    <row r="452" spans="4:37" ht="12.75">
      <c r="D452" s="12" t="s">
        <v>9</v>
      </c>
      <c r="F452" s="12" t="s">
        <v>4033</v>
      </c>
      <c r="H452" s="12" t="s">
        <v>3445</v>
      </c>
      <c r="I452" s="12">
        <v>88100542</v>
      </c>
      <c r="L452" s="149">
        <v>45236</v>
      </c>
      <c r="N452" s="405" t="str">
        <f>VLOOKUP(I452,Inventory!C:J,3,FALSE)</f>
        <v>https://no.fjong.com/admin/pages/edit-outfit/outfit.8bcc31a482b84eb38d3d22efb2caad5d</v>
      </c>
      <c r="O452" s="224" t="str">
        <f>VLOOKUP(I452,Inventory!C:J,5,FALSE)</f>
        <v>By Malene Birger</v>
      </c>
      <c r="P452" s="224" t="str">
        <f>VLOOKUP(I452,Inventory!C:J,4,FALSE)</f>
        <v>S Mabillon</v>
      </c>
      <c r="R452" s="12" t="s">
        <v>3948</v>
      </c>
      <c r="S452" s="9"/>
      <c r="V452" s="224" t="str">
        <f>VLOOKUP(I452,Inventory!C:R,6,FALSE)</f>
        <v>Mani Studio Moss</v>
      </c>
      <c r="W452" s="224">
        <f>VLOOKUP(I452,Inventory!C:R,13,FALSE)</f>
        <v>1500</v>
      </c>
      <c r="X452" s="224">
        <f>VLOOKUP(I452,Inventory!C:R,14,FALSE)</f>
        <v>600</v>
      </c>
      <c r="Y452" s="152">
        <v>0.3</v>
      </c>
      <c r="AB452" s="384">
        <f t="shared" si="49"/>
        <v>420</v>
      </c>
      <c r="AC452" s="225">
        <f>VLOOKUP(V452,'Partner info'!A$2:K$502,6,FALSE)</f>
        <v>0</v>
      </c>
      <c r="AD452" s="224">
        <f t="shared" si="43"/>
        <v>0</v>
      </c>
      <c r="AE452" s="384">
        <f t="shared" si="47"/>
        <v>420</v>
      </c>
      <c r="AF452" s="224">
        <f t="shared" si="41"/>
        <v>11</v>
      </c>
      <c r="AG452" s="310">
        <v>2023</v>
      </c>
      <c r="AH452" s="310">
        <v>11</v>
      </c>
      <c r="AI452" s="146" t="e">
        <f t="array" aca="1" ref="AI452" ca="1">_xludf.IFS(AH452=1,"01",AH452=2,"02",AH452=3,"03",AH452=4,"04",AH452=5,"05",AH452=6,"06",AH452=7,"07",AH452=8,"08",AH452=9,"09",AH452=10,"10",AH452=11,"11",AH452=12,"12")</f>
        <v>#NAME?</v>
      </c>
      <c r="AJ452" s="147" t="e">
        <f t="shared" ca="1" si="37"/>
        <v>#NAME?</v>
      </c>
      <c r="AK452" s="148" t="str">
        <f t="shared" si="44"/>
        <v>YYYY-11</v>
      </c>
    </row>
    <row r="453" spans="4:37" ht="12.75">
      <c r="D453" s="12" t="s">
        <v>9</v>
      </c>
      <c r="F453" s="12" t="s">
        <v>4033</v>
      </c>
      <c r="H453" s="12" t="s">
        <v>3445</v>
      </c>
      <c r="I453" s="12">
        <v>88100012</v>
      </c>
      <c r="L453" s="149">
        <v>45236</v>
      </c>
      <c r="N453" s="405" t="str">
        <f>VLOOKUP(I453,Inventory!C:J,3,FALSE)</f>
        <v>https://fjong.com/admin/pages/edit-outfit/outfit.911cfceec45d9996</v>
      </c>
      <c r="O453" s="224" t="str">
        <f>VLOOKUP(I453,Inventory!C:J,5,FALSE)</f>
        <v>FWSS</v>
      </c>
      <c r="P453" s="224" t="str">
        <f>VLOOKUP(I453,Inventory!C:J,4,FALSE)</f>
        <v>M A-line Mini dress</v>
      </c>
      <c r="R453" s="12" t="s">
        <v>3948</v>
      </c>
      <c r="S453" s="9"/>
      <c r="V453" s="224" t="str">
        <f>VLOOKUP(I453,Inventory!C:R,6,FALSE)</f>
        <v>FJONG</v>
      </c>
      <c r="W453" s="224">
        <f>VLOOKUP(I453,Inventory!C:R,13,FALSE)</f>
        <v>1100</v>
      </c>
      <c r="X453" s="224">
        <f>VLOOKUP(I453,Inventory!C:R,14,FALSE)</f>
        <v>499</v>
      </c>
      <c r="Y453" s="152">
        <v>0.3</v>
      </c>
      <c r="AB453" s="384">
        <f t="shared" si="49"/>
        <v>349.29999999999995</v>
      </c>
      <c r="AC453" s="225">
        <f>VLOOKUP(V453,'Partner info'!A$2:K$502,6,FALSE)</f>
        <v>0</v>
      </c>
      <c r="AD453" s="224">
        <f t="shared" si="43"/>
        <v>0</v>
      </c>
      <c r="AE453" s="384">
        <f t="shared" si="47"/>
        <v>349.29999999999995</v>
      </c>
      <c r="AF453" s="224">
        <f t="shared" si="41"/>
        <v>11</v>
      </c>
      <c r="AG453" s="310">
        <v>2023</v>
      </c>
      <c r="AH453" s="310">
        <v>11</v>
      </c>
      <c r="AI453" s="146" t="e">
        <f t="array" aca="1" ref="AI453" ca="1">_xludf.IFS(AH453=1,"01",AH453=2,"02",AH453=3,"03",AH453=4,"04",AH453=5,"05",AH453=6,"06",AH453=7,"07",AH453=8,"08",AH453=9,"09",AH453=10,"10",AH453=11,"11",AH453=12,"12")</f>
        <v>#NAME?</v>
      </c>
      <c r="AJ453" s="147" t="e">
        <f t="shared" ca="1" si="37"/>
        <v>#NAME?</v>
      </c>
      <c r="AK453" s="148" t="str">
        <f t="shared" si="44"/>
        <v>YYYY-11</v>
      </c>
    </row>
    <row r="454" spans="4:37" ht="12.75">
      <c r="D454" s="12" t="s">
        <v>9</v>
      </c>
      <c r="F454" s="12" t="s">
        <v>4033</v>
      </c>
      <c r="H454" s="12" t="s">
        <v>3445</v>
      </c>
      <c r="I454" s="12">
        <v>88200500</v>
      </c>
      <c r="L454" s="149">
        <v>45236</v>
      </c>
      <c r="N454" s="405" t="str">
        <f>VLOOKUP(I454,Inventory!C:J,3,FALSE)</f>
        <v>https://fjong.com/admin/pages/edit-outfit/outfit.72b64010a6fa478a97a398ff17d5f403</v>
      </c>
      <c r="O454" s="224" t="str">
        <f>VLOOKUP(I454,Inventory!C:J,5,FALSE)</f>
        <v>Urban Pioneers</v>
      </c>
      <c r="P454" s="224" t="str">
        <f>VLOOKUP(I454,Inventory!C:J,4,FALSE)</f>
        <v>Brunnera Blue Angelou Skirt</v>
      </c>
      <c r="R454" s="12" t="s">
        <v>3948</v>
      </c>
      <c r="S454" s="9"/>
      <c r="V454" s="224" t="str">
        <f>VLOOKUP(I454,Inventory!C:R,6,FALSE)</f>
        <v>Urban Pioneers</v>
      </c>
      <c r="W454" s="224">
        <f>VLOOKUP(I454,Inventory!C:R,13,FALSE)</f>
        <v>12000</v>
      </c>
      <c r="X454" s="224">
        <f>VLOOKUP(I454,Inventory!C:R,14,FALSE)</f>
        <v>3500</v>
      </c>
      <c r="Y454" s="152">
        <v>0.3</v>
      </c>
      <c r="AB454" s="384">
        <f t="shared" si="49"/>
        <v>2450</v>
      </c>
      <c r="AC454" s="225">
        <f>VLOOKUP(V454,'Partner info'!A$2:K$502,6,FALSE)</f>
        <v>0.8</v>
      </c>
      <c r="AD454" s="224">
        <f t="shared" si="43"/>
        <v>1960</v>
      </c>
      <c r="AE454" s="384">
        <f t="shared" si="47"/>
        <v>490</v>
      </c>
      <c r="AF454" s="224">
        <f t="shared" si="41"/>
        <v>11</v>
      </c>
      <c r="AG454" s="310">
        <v>2023</v>
      </c>
      <c r="AH454" s="310">
        <v>11</v>
      </c>
      <c r="AI454" s="146" t="e">
        <f t="array" aca="1" ref="AI454" ca="1">_xludf.IFS(AH454=1,"01",AH454=2,"02",AH454=3,"03",AH454=4,"04",AH454=5,"05",AH454=6,"06",AH454=7,"07",AH454=8,"08",AH454=9,"09",AH454=10,"10",AH454=11,"11",AH454=12,"12")</f>
        <v>#NAME?</v>
      </c>
      <c r="AJ454" s="147" t="e">
        <f t="shared" ca="1" si="37"/>
        <v>#NAME?</v>
      </c>
      <c r="AK454" s="148" t="str">
        <f t="shared" si="44"/>
        <v>YYYY-11</v>
      </c>
    </row>
    <row r="455" spans="4:37" ht="12.75">
      <c r="D455" s="12" t="s">
        <v>9</v>
      </c>
      <c r="F455" s="12" t="s">
        <v>4033</v>
      </c>
      <c r="H455" s="12" t="s">
        <v>3445</v>
      </c>
      <c r="I455" s="12">
        <v>88000454</v>
      </c>
      <c r="L455" s="149">
        <v>45236</v>
      </c>
      <c r="N455" s="405" t="str">
        <f>VLOOKUP(I455,Inventory!C:J,3,FALSE)</f>
        <v>https://fjong.com/admin/pages/edit-outfit/outfit.111c30e5fc104510b31cdd5e6cc676c8</v>
      </c>
      <c r="O455" s="224" t="str">
        <f>VLOOKUP(I455,Inventory!C:J,5,FALSE)</f>
        <v>Holzweiler</v>
      </c>
      <c r="P455" s="224" t="str">
        <f>VLOOKUP(I455,Inventory!C:J,4,FALSE)</f>
        <v>M Stranda Skirt Yellow Stripe</v>
      </c>
      <c r="R455" s="12" t="s">
        <v>3948</v>
      </c>
      <c r="S455" s="9"/>
      <c r="V455" s="224" t="str">
        <f>VLOOKUP(I455,Inventory!C:R,6,FALSE)</f>
        <v>FJONG</v>
      </c>
      <c r="W455" s="224">
        <f>VLOOKUP(I455,Inventory!C:R,13,FALSE)</f>
        <v>1400</v>
      </c>
      <c r="X455" s="224">
        <f>VLOOKUP(I455,Inventory!C:R,14,FALSE)</f>
        <v>280</v>
      </c>
      <c r="Y455" s="152">
        <v>0.3</v>
      </c>
      <c r="AB455" s="384">
        <f t="shared" si="49"/>
        <v>196</v>
      </c>
      <c r="AC455" s="225">
        <f>VLOOKUP(V455,'Partner info'!A$2:K$502,6,FALSE)</f>
        <v>0</v>
      </c>
      <c r="AD455" s="224">
        <f t="shared" si="43"/>
        <v>0</v>
      </c>
      <c r="AE455" s="384">
        <f t="shared" si="47"/>
        <v>196</v>
      </c>
      <c r="AF455" s="224">
        <f t="shared" si="41"/>
        <v>11</v>
      </c>
      <c r="AG455" s="310">
        <v>2023</v>
      </c>
      <c r="AH455" s="310">
        <v>11</v>
      </c>
      <c r="AI455" s="146" t="e">
        <f t="array" aca="1" ref="AI455" ca="1">_xludf.IFS(AH455=1,"01",AH455=2,"02",AH455=3,"03",AH455=4,"04",AH455=5,"05",AH455=6,"06",AH455=7,"07",AH455=8,"08",AH455=9,"09",AH455=10,"10",AH455=11,"11",AH455=12,"12")</f>
        <v>#NAME?</v>
      </c>
      <c r="AJ455" s="147" t="e">
        <f t="shared" ca="1" si="37"/>
        <v>#NAME?</v>
      </c>
      <c r="AK455" s="148" t="str">
        <f t="shared" si="44"/>
        <v>YYYY-11</v>
      </c>
    </row>
    <row r="456" spans="4:37" ht="12.75">
      <c r="D456" s="12" t="s">
        <v>9</v>
      </c>
      <c r="F456" s="12" t="s">
        <v>4033</v>
      </c>
      <c r="H456" s="12" t="s">
        <v>3445</v>
      </c>
      <c r="I456" s="12">
        <v>88000908</v>
      </c>
      <c r="L456" s="149">
        <v>45236</v>
      </c>
      <c r="N456" s="405" t="str">
        <f>VLOOKUP(I456,Inventory!C:J,3,FALSE)</f>
        <v>https://fjong.com/admin/pages/edit-outfit/outfit.0b544c65a87645459ce9844f749e178f</v>
      </c>
      <c r="O456" s="224" t="str">
        <f>VLOOKUP(I456,Inventory!C:J,5,FALSE)</f>
        <v>byTiMo</v>
      </c>
      <c r="P456" s="224" t="str">
        <f>VLOOKUP(I456,Inventory!C:J,4,FALSE)</f>
        <v>M Satin Wrap Drawing Dress</v>
      </c>
      <c r="R456" s="12" t="s">
        <v>3948</v>
      </c>
      <c r="S456" s="9"/>
      <c r="V456" s="224" t="str">
        <f>VLOOKUP(I456,Inventory!C:R,6,FALSE)</f>
        <v>FJONG</v>
      </c>
      <c r="W456" s="224">
        <f>VLOOKUP(I456,Inventory!C:R,13,FALSE)</f>
        <v>1800</v>
      </c>
      <c r="X456" s="224">
        <f>VLOOKUP(I456,Inventory!C:R,14,FALSE)</f>
        <v>360</v>
      </c>
      <c r="Y456" s="152">
        <v>0.3</v>
      </c>
      <c r="AB456" s="384">
        <f t="shared" si="49"/>
        <v>251.99999999999997</v>
      </c>
      <c r="AC456" s="225">
        <f>VLOOKUP(V456,'Partner info'!A$2:K$502,6,FALSE)</f>
        <v>0</v>
      </c>
      <c r="AD456" s="224">
        <f t="shared" si="43"/>
        <v>0</v>
      </c>
      <c r="AE456" s="384">
        <f t="shared" si="47"/>
        <v>251.99999999999997</v>
      </c>
      <c r="AF456" s="224">
        <f t="shared" si="41"/>
        <v>11</v>
      </c>
      <c r="AG456" s="310">
        <v>2023</v>
      </c>
      <c r="AH456" s="310">
        <v>11</v>
      </c>
      <c r="AI456" s="146" t="e">
        <f t="array" aca="1" ref="AI456" ca="1">_xludf.IFS(AH456=1,"01",AH456=2,"02",AH456=3,"03",AH456=4,"04",AH456=5,"05",AH456=6,"06",AH456=7,"07",AH456=8,"08",AH456=9,"09",AH456=10,"10",AH456=11,"11",AH456=12,"12")</f>
        <v>#NAME?</v>
      </c>
      <c r="AJ456" s="147" t="e">
        <f t="shared" ca="1" si="37"/>
        <v>#NAME?</v>
      </c>
      <c r="AK456" s="148" t="str">
        <f t="shared" si="44"/>
        <v>YYYY-11</v>
      </c>
    </row>
    <row r="457" spans="4:37" ht="12.75">
      <c r="D457" s="12" t="s">
        <v>9</v>
      </c>
      <c r="F457" s="12" t="s">
        <v>4033</v>
      </c>
      <c r="H457" s="12" t="s">
        <v>3445</v>
      </c>
      <c r="I457" s="12">
        <v>89007743</v>
      </c>
      <c r="L457" s="149">
        <v>45236</v>
      </c>
      <c r="N457" s="405" t="str">
        <f>VLOOKUP(I457,Inventory!C:J,3,FALSE)</f>
        <v>https://no.fjong.com/admin/pages/edit-outfit/outfit.2f526cfbedb14475830b4b15fc4f0ee3</v>
      </c>
      <c r="O457" s="224" t="str">
        <f>VLOOKUP(I457,Inventory!C:J,5,FALSE)</f>
        <v>Nina Jarebrink</v>
      </c>
      <c r="P457" s="224" t="str">
        <f>VLOOKUP(I457,Inventory!C:J,4,FALSE)</f>
        <v>M Silk Blouse Asymmetrical Ruffle</v>
      </c>
      <c r="R457" s="12" t="s">
        <v>3948</v>
      </c>
      <c r="S457" s="9"/>
      <c r="V457" s="224" t="str">
        <f>VLOOKUP(I457,Inventory!C:R,6,FALSE)</f>
        <v>FJONG</v>
      </c>
      <c r="W457" s="224">
        <f>VLOOKUP(I457,Inventory!C:R,13,FALSE)</f>
        <v>2100</v>
      </c>
      <c r="X457" s="224">
        <f>VLOOKUP(I457,Inventory!C:R,14,FALSE)</f>
        <v>799</v>
      </c>
      <c r="Y457" s="152">
        <v>0.3</v>
      </c>
      <c r="AB457" s="384">
        <f t="shared" si="49"/>
        <v>559.29999999999995</v>
      </c>
      <c r="AC457" s="225">
        <f>VLOOKUP(V457,'Partner info'!A$2:K$502,6,FALSE)</f>
        <v>0</v>
      </c>
      <c r="AD457" s="224">
        <f t="shared" si="43"/>
        <v>0</v>
      </c>
      <c r="AE457" s="384">
        <f t="shared" si="47"/>
        <v>559.29999999999995</v>
      </c>
      <c r="AF457" s="224">
        <f t="shared" si="41"/>
        <v>11</v>
      </c>
      <c r="AG457" s="310">
        <v>2023</v>
      </c>
      <c r="AH457" s="310">
        <v>11</v>
      </c>
      <c r="AI457" s="146" t="e">
        <f t="array" aca="1" ref="AI457" ca="1">_xludf.IFS(AH457=1,"01",AH457=2,"02",AH457=3,"03",AH457=4,"04",AH457=5,"05",AH457=6,"06",AH457=7,"07",AH457=8,"08",AH457=9,"09",AH457=10,"10",AH457=11,"11",AH457=12,"12")</f>
        <v>#NAME?</v>
      </c>
      <c r="AJ457" s="147" t="e">
        <f t="shared" ca="1" si="37"/>
        <v>#NAME?</v>
      </c>
      <c r="AK457" s="148" t="str">
        <f t="shared" si="44"/>
        <v>YYYY-11</v>
      </c>
    </row>
    <row r="458" spans="4:37" ht="12.75">
      <c r="D458" s="12" t="s">
        <v>9</v>
      </c>
      <c r="F458" s="12" t="s">
        <v>4033</v>
      </c>
      <c r="H458" s="12" t="s">
        <v>3445</v>
      </c>
      <c r="I458" s="12">
        <v>10689068</v>
      </c>
      <c r="L458" s="149">
        <v>45236</v>
      </c>
      <c r="N458" s="405" t="str">
        <f>VLOOKUP(I458,Inventory!C:J,3,FALSE)</f>
        <v>https://fjong.com/admin/pages/edit-outfit/outfit.394d965b33b8430692c31984bf51e554</v>
      </c>
      <c r="O458" s="224" t="str">
        <f>VLOOKUP(I458,Inventory!C:J,5,FALSE)</f>
        <v>FWSS</v>
      </c>
      <c r="P458" s="224" t="str">
        <f>VLOOKUP(I458,Inventory!C:J,4,FALSE)</f>
        <v>XL Bodil 2 Dress Eden Dress</v>
      </c>
      <c r="R458" s="12" t="s">
        <v>3948</v>
      </c>
      <c r="S458" s="9"/>
      <c r="V458" s="224" t="str">
        <f>VLOOKUP(I458,Inventory!C:R,6,FALSE)</f>
        <v>FJONG</v>
      </c>
      <c r="W458" s="224">
        <f>VLOOKUP(I458,Inventory!C:R,13,FALSE)</f>
        <v>1500</v>
      </c>
      <c r="X458" s="224">
        <f>VLOOKUP(I458,Inventory!C:R,14,FALSE)</f>
        <v>450</v>
      </c>
      <c r="Y458" s="152">
        <v>0.3</v>
      </c>
      <c r="AB458" s="384">
        <f t="shared" si="49"/>
        <v>315</v>
      </c>
      <c r="AC458" s="225">
        <f>VLOOKUP(V458,'Partner info'!A$2:K$502,6,FALSE)</f>
        <v>0</v>
      </c>
      <c r="AD458" s="224">
        <f t="shared" si="43"/>
        <v>0</v>
      </c>
      <c r="AE458" s="384">
        <f t="shared" si="47"/>
        <v>315</v>
      </c>
      <c r="AF458" s="224">
        <f t="shared" si="41"/>
        <v>11</v>
      </c>
      <c r="AG458" s="310">
        <v>2023</v>
      </c>
      <c r="AH458" s="310">
        <v>11</v>
      </c>
      <c r="AI458" s="146" t="e">
        <f t="array" aca="1" ref="AI458" ca="1">_xludf.IFS(AH458=1,"01",AH458=2,"02",AH458=3,"03",AH458=4,"04",AH458=5,"05",AH458=6,"06",AH458=7,"07",AH458=8,"08",AH458=9,"09",AH458=10,"10",AH458=11,"11",AH458=12,"12")</f>
        <v>#NAME?</v>
      </c>
      <c r="AJ458" s="147" t="e">
        <f t="shared" ca="1" si="37"/>
        <v>#NAME?</v>
      </c>
      <c r="AK458" s="148" t="str">
        <f t="shared" si="44"/>
        <v>YYYY-11</v>
      </c>
    </row>
    <row r="459" spans="4:37" ht="12.75">
      <c r="D459" s="12" t="s">
        <v>9</v>
      </c>
      <c r="F459" s="12" t="s">
        <v>4033</v>
      </c>
      <c r="H459" s="12" t="s">
        <v>3445</v>
      </c>
      <c r="I459" s="12">
        <v>88200089</v>
      </c>
      <c r="L459" s="149">
        <v>45236</v>
      </c>
      <c r="N459" s="405" t="str">
        <f>VLOOKUP(I459,Inventory!C:J,3,FALSE)</f>
        <v>https://fjong.com/admin/pages/edit-outfit/outfit.12852c024f984b2998c4f3969d664d88</v>
      </c>
      <c r="O459" s="224" t="str">
        <f>VLOOKUP(I459,Inventory!C:J,5,FALSE)</f>
        <v>Diane Von Fürstenberg</v>
      </c>
      <c r="P459" s="224" t="str">
        <f>VLOOKUP(I459,Inventory!C:J,4,FALSE)</f>
        <v>Dotted Rust Top</v>
      </c>
      <c r="R459" s="12" t="s">
        <v>3948</v>
      </c>
      <c r="S459" s="9"/>
      <c r="V459" s="224" t="str">
        <f>VLOOKUP(I459,Inventory!C:R,6,FALSE)</f>
        <v>Høyer</v>
      </c>
      <c r="W459" s="224">
        <f>VLOOKUP(I459,Inventory!C:R,13,FALSE)</f>
        <v>5200</v>
      </c>
      <c r="X459" s="224">
        <f>VLOOKUP(I459,Inventory!C:R,14,FALSE)</f>
        <v>1499</v>
      </c>
      <c r="Y459" s="152">
        <v>0.3</v>
      </c>
      <c r="AB459" s="384">
        <f t="shared" si="49"/>
        <v>1049.3</v>
      </c>
      <c r="AC459" s="225">
        <f>VLOOKUP(V459,'Partner info'!A$2:K$502,6,FALSE)</f>
        <v>0.8</v>
      </c>
      <c r="AD459" s="224">
        <f t="shared" si="43"/>
        <v>839.44</v>
      </c>
      <c r="AE459" s="384">
        <f t="shared" si="47"/>
        <v>209.8599999999999</v>
      </c>
      <c r="AF459" s="224">
        <f t="shared" si="41"/>
        <v>11</v>
      </c>
      <c r="AG459" s="310">
        <v>2023</v>
      </c>
      <c r="AH459" s="310">
        <v>11</v>
      </c>
      <c r="AI459" s="146" t="e">
        <f t="array" aca="1" ref="AI459" ca="1">_xludf.IFS(AH459=1,"01",AH459=2,"02",AH459=3,"03",AH459=4,"04",AH459=5,"05",AH459=6,"06",AH459=7,"07",AH459=8,"08",AH459=9,"09",AH459=10,"10",AH459=11,"11",AH459=12,"12")</f>
        <v>#NAME?</v>
      </c>
      <c r="AJ459" s="147" t="e">
        <f t="shared" ca="1" si="37"/>
        <v>#NAME?</v>
      </c>
      <c r="AK459" s="148" t="str">
        <f t="shared" si="44"/>
        <v>YYYY-11</v>
      </c>
    </row>
    <row r="460" spans="4:37" ht="12.75">
      <c r="D460" s="12" t="s">
        <v>9</v>
      </c>
      <c r="F460" s="12" t="s">
        <v>4033</v>
      </c>
      <c r="H460" s="12" t="s">
        <v>3445</v>
      </c>
      <c r="I460" s="12">
        <v>88000309</v>
      </c>
      <c r="L460" s="149">
        <v>45236</v>
      </c>
      <c r="N460" s="405" t="s">
        <v>4034</v>
      </c>
      <c r="O460" s="224" t="s">
        <v>216</v>
      </c>
      <c r="P460" s="224" t="s">
        <v>2254</v>
      </c>
      <c r="R460" s="12" t="s">
        <v>3948</v>
      </c>
      <c r="S460" s="9"/>
      <c r="V460" s="224" t="s">
        <v>32</v>
      </c>
      <c r="W460" s="224">
        <v>1100</v>
      </c>
      <c r="X460" s="224">
        <v>399</v>
      </c>
      <c r="Y460" s="152">
        <v>0.3</v>
      </c>
      <c r="AB460" s="384">
        <f t="shared" si="49"/>
        <v>279.29999999999995</v>
      </c>
      <c r="AC460" s="225">
        <f>VLOOKUP(V460,'Partner info'!A$2:K$502,6,FALSE)</f>
        <v>0</v>
      </c>
      <c r="AD460" s="224">
        <f t="shared" si="43"/>
        <v>0</v>
      </c>
      <c r="AE460" s="384">
        <f t="shared" si="47"/>
        <v>279.29999999999995</v>
      </c>
      <c r="AF460" s="224">
        <f t="shared" si="41"/>
        <v>11</v>
      </c>
      <c r="AG460" s="310">
        <v>2023</v>
      </c>
      <c r="AH460" s="310">
        <v>11</v>
      </c>
      <c r="AI460" s="146" t="e">
        <f t="array" aca="1" ref="AI460" ca="1">_xludf.IFS(AH460=1,"01",AH460=2,"02",AH460=3,"03",AH460=4,"04",AH460=5,"05",AH460=6,"06",AH460=7,"07",AH460=8,"08",AH460=9,"09",AH460=10,"10",AH460=11,"11",AH460=12,"12")</f>
        <v>#NAME?</v>
      </c>
      <c r="AJ460" s="147" t="e">
        <f t="shared" ca="1" si="37"/>
        <v>#NAME?</v>
      </c>
      <c r="AK460" s="148" t="str">
        <f t="shared" si="44"/>
        <v>YYYY-11</v>
      </c>
    </row>
    <row r="461" spans="4:37" ht="12.75">
      <c r="D461" s="12" t="s">
        <v>9</v>
      </c>
      <c r="F461" s="12" t="s">
        <v>4033</v>
      </c>
      <c r="H461" s="12" t="s">
        <v>3445</v>
      </c>
      <c r="I461" s="12">
        <v>89001964</v>
      </c>
      <c r="L461" s="149">
        <v>45236</v>
      </c>
      <c r="N461" s="405" t="str">
        <f>VLOOKUP(I461,Inventory!C:J,3,FALSE)</f>
        <v>https://no.fjong.com/admin/pages/edit-outfit/outfit.a935f1495271461689278b60c8d1a25d</v>
      </c>
      <c r="O461" s="224" t="str">
        <f>VLOOKUP(I461,Inventory!C:J,5,FALSE)</f>
        <v>byTiMo</v>
      </c>
      <c r="P461" s="224" t="str">
        <f>VLOOKUP(I461,Inventory!C:J,4,FALSE)</f>
        <v>M Vintage Cotton Black High Neck Blouse</v>
      </c>
      <c r="R461" s="12" t="s">
        <v>3948</v>
      </c>
      <c r="S461" s="9"/>
      <c r="V461" s="224" t="str">
        <f>VLOOKUP(I461,Inventory!C:R,6,FALSE)</f>
        <v>FJONG</v>
      </c>
      <c r="W461" s="224">
        <f>VLOOKUP(I461,Inventory!C:R,13,FALSE)</f>
        <v>2900</v>
      </c>
      <c r="X461" s="224">
        <f>VLOOKUP(I461,Inventory!C:R,14,FALSE)</f>
        <v>1450</v>
      </c>
      <c r="Y461" s="152">
        <v>0.3</v>
      </c>
      <c r="AB461" s="384">
        <f t="shared" si="49"/>
        <v>1014.9999999999999</v>
      </c>
      <c r="AC461" s="225">
        <f>VLOOKUP(V461,'Partner info'!A$2:K$502,6,FALSE)</f>
        <v>0</v>
      </c>
      <c r="AD461" s="224">
        <f t="shared" si="43"/>
        <v>0</v>
      </c>
      <c r="AE461" s="384">
        <f t="shared" si="47"/>
        <v>1014.9999999999999</v>
      </c>
      <c r="AF461" s="224">
        <f t="shared" si="41"/>
        <v>11</v>
      </c>
      <c r="AG461" s="310">
        <v>2023</v>
      </c>
      <c r="AH461" s="310">
        <v>11</v>
      </c>
      <c r="AI461" s="146" t="e">
        <f t="array" aca="1" ref="AI461" ca="1">_xludf.IFS(AH461=1,"01",AH461=2,"02",AH461=3,"03",AH461=4,"04",AH461=5,"05",AH461=6,"06",AH461=7,"07",AH461=8,"08",AH461=9,"09",AH461=10,"10",AH461=11,"11",AH461=12,"12")</f>
        <v>#NAME?</v>
      </c>
      <c r="AJ461" s="147" t="e">
        <f t="shared" ca="1" si="37"/>
        <v>#NAME?</v>
      </c>
      <c r="AK461" s="148" t="str">
        <f t="shared" si="44"/>
        <v>YYYY-11</v>
      </c>
    </row>
    <row r="462" spans="4:37" ht="12.75">
      <c r="D462" s="12" t="s">
        <v>9</v>
      </c>
      <c r="F462" s="12" t="s">
        <v>4033</v>
      </c>
      <c r="H462" s="12" t="s">
        <v>3445</v>
      </c>
      <c r="I462" s="12">
        <v>88001501</v>
      </c>
      <c r="L462" s="149">
        <v>45236</v>
      </c>
      <c r="N462" s="405" t="str">
        <f>VLOOKUP(I462,Inventory!C:J,3,FALSE)</f>
        <v>https://fjong.com/admin/pages/edit-outfit/outfit.dee709d144b044b6ad513c8781a81751</v>
      </c>
      <c r="O462" s="224" t="str">
        <f>VLOOKUP(I462,Inventory!C:J,5,FALSE)</f>
        <v>Samsøe Samsøe</v>
      </c>
      <c r="P462" s="224" t="str">
        <f>VLOOKUP(I462,Inventory!C:J,4,FALSE)</f>
        <v>XS Limon Wrap Dress Niagara</v>
      </c>
      <c r="R462" s="12" t="s">
        <v>3948</v>
      </c>
      <c r="S462" s="9"/>
      <c r="V462" s="224" t="str">
        <f>VLOOKUP(I462,Inventory!C:R,6,FALSE)</f>
        <v>FJONG</v>
      </c>
      <c r="W462" s="224">
        <f>VLOOKUP(I462,Inventory!C:R,13,FALSE)</f>
        <v>500</v>
      </c>
      <c r="X462" s="224">
        <f>VLOOKUP(I462,Inventory!C:R,14,FALSE)</f>
        <v>350</v>
      </c>
      <c r="Y462" s="152">
        <v>0.3</v>
      </c>
      <c r="AB462" s="384">
        <f t="shared" si="49"/>
        <v>244.99999999999997</v>
      </c>
      <c r="AC462" s="225">
        <f>VLOOKUP(V462,'Partner info'!A$2:K$502,6,FALSE)</f>
        <v>0</v>
      </c>
      <c r="AD462" s="224">
        <f t="shared" si="43"/>
        <v>0</v>
      </c>
      <c r="AE462" s="384">
        <f t="shared" si="47"/>
        <v>244.99999999999997</v>
      </c>
      <c r="AF462" s="224">
        <f t="shared" si="41"/>
        <v>11</v>
      </c>
      <c r="AG462" s="310">
        <v>2023</v>
      </c>
      <c r="AH462" s="310">
        <v>11</v>
      </c>
      <c r="AI462" s="146" t="e">
        <f t="array" aca="1" ref="AI462" ca="1">_xludf.IFS(AH462=1,"01",AH462=2,"02",AH462=3,"03",AH462=4,"04",AH462=5,"05",AH462=6,"06",AH462=7,"07",AH462=8,"08",AH462=9,"09",AH462=10,"10",AH462=11,"11",AH462=12,"12")</f>
        <v>#NAME?</v>
      </c>
      <c r="AJ462" s="147" t="e">
        <f t="shared" ca="1" si="37"/>
        <v>#NAME?</v>
      </c>
      <c r="AK462" s="148" t="str">
        <f t="shared" si="44"/>
        <v>YYYY-11</v>
      </c>
    </row>
    <row r="463" spans="4:37" ht="12.75">
      <c r="D463" s="12" t="s">
        <v>9</v>
      </c>
      <c r="F463" s="12" t="s">
        <v>4033</v>
      </c>
      <c r="H463" s="12" t="s">
        <v>3445</v>
      </c>
      <c r="I463" s="12">
        <v>89007518</v>
      </c>
      <c r="L463" s="149">
        <v>45236</v>
      </c>
      <c r="N463" s="405" t="str">
        <f>VLOOKUP(I463,Inventory!C:J,3,FALSE)</f>
        <v>https://fjong.com/admin/pages/edit-outfit/outfit.5ef01d4dc15243fb854ca797716fd663</v>
      </c>
      <c r="O463" s="224" t="str">
        <f>VLOOKUP(I463,Inventory!C:J,5,FALSE)</f>
        <v>Rat &amp; Boa</v>
      </c>
      <c r="P463" s="224" t="str">
        <f>VLOOKUP(I463,Inventory!C:J,4,FALSE)</f>
        <v>XS Valentina Dress</v>
      </c>
      <c r="R463" s="12" t="s">
        <v>3948</v>
      </c>
      <c r="S463" s="9"/>
      <c r="V463" s="224" t="str">
        <f>VLOOKUP(I463,Inventory!C:R,6,FALSE)</f>
        <v>FJONG</v>
      </c>
      <c r="W463" s="224">
        <f>VLOOKUP(I463,Inventory!C:R,13,FALSE)</f>
        <v>2600</v>
      </c>
      <c r="X463" s="224">
        <f>VLOOKUP(I463,Inventory!C:R,14,FALSE)</f>
        <v>0</v>
      </c>
      <c r="Y463" s="152">
        <v>0.3</v>
      </c>
      <c r="AB463" s="384">
        <f t="shared" si="49"/>
        <v>0</v>
      </c>
      <c r="AC463" s="225">
        <f>VLOOKUP(V463,'Partner info'!A$2:K$502,6,FALSE)</f>
        <v>0</v>
      </c>
      <c r="AD463" s="224">
        <f t="shared" si="43"/>
        <v>0</v>
      </c>
      <c r="AE463" s="384">
        <f t="shared" si="47"/>
        <v>0</v>
      </c>
      <c r="AF463" s="224">
        <f t="shared" si="41"/>
        <v>11</v>
      </c>
      <c r="AG463" s="310">
        <v>2023</v>
      </c>
      <c r="AH463" s="310">
        <v>11</v>
      </c>
      <c r="AI463" s="146" t="e">
        <f t="array" aca="1" ref="AI463" ca="1">_xludf.IFS(AH463=1,"01",AH463=2,"02",AH463=3,"03",AH463=4,"04",AH463=5,"05",AH463=6,"06",AH463=7,"07",AH463=8,"08",AH463=9,"09",AH463=10,"10",AH463=11,"11",AH463=12,"12")</f>
        <v>#NAME?</v>
      </c>
      <c r="AJ463" s="147" t="e">
        <f t="shared" ca="1" si="37"/>
        <v>#NAME?</v>
      </c>
      <c r="AK463" s="148" t="str">
        <f t="shared" si="44"/>
        <v>YYYY-11</v>
      </c>
    </row>
    <row r="464" spans="4:37" ht="12.75">
      <c r="D464" s="12" t="s">
        <v>9</v>
      </c>
      <c r="F464" s="12" t="s">
        <v>4033</v>
      </c>
      <c r="H464" s="12" t="s">
        <v>3445</v>
      </c>
      <c r="I464" s="12">
        <v>88000417</v>
      </c>
      <c r="L464" s="149">
        <v>45236</v>
      </c>
      <c r="N464" s="405" t="str">
        <f>VLOOKUP(I464,Inventory!C:J,3,FALSE)</f>
        <v>https://fjong.com/admin/pages/edit-outfit/outfit.028f434e3010464ebe6faba11f8218f9</v>
      </c>
      <c r="O464" s="224" t="str">
        <f>VLOOKUP(I464,Inventory!C:J,5,FALSE)</f>
        <v>Samsøe Samsøe</v>
      </c>
      <c r="P464" s="224" t="str">
        <f>VLOOKUP(I464,Inventory!C:J,4,FALSE)</f>
        <v>L Cocos Seaweed Skirt</v>
      </c>
      <c r="R464" s="12" t="s">
        <v>3948</v>
      </c>
      <c r="S464" s="9"/>
      <c r="V464" s="224" t="str">
        <f>VLOOKUP(I464,Inventory!C:R,6,FALSE)</f>
        <v>FJONG</v>
      </c>
      <c r="W464" s="224">
        <f>VLOOKUP(I464,Inventory!C:R,13,FALSE)</f>
        <v>2000</v>
      </c>
      <c r="X464" s="224">
        <f>VLOOKUP(I464,Inventory!C:R,14,FALSE)</f>
        <v>349</v>
      </c>
      <c r="Y464" s="152">
        <v>0.3</v>
      </c>
      <c r="AB464" s="384">
        <f t="shared" si="49"/>
        <v>244.29999999999998</v>
      </c>
      <c r="AC464" s="225">
        <f>VLOOKUP(V464,'Partner info'!A$2:K$502,6,FALSE)</f>
        <v>0</v>
      </c>
      <c r="AD464" s="224">
        <f t="shared" si="43"/>
        <v>0</v>
      </c>
      <c r="AE464" s="384">
        <f t="shared" si="47"/>
        <v>244.29999999999998</v>
      </c>
      <c r="AF464" s="224">
        <f t="shared" si="41"/>
        <v>11</v>
      </c>
      <c r="AG464" s="310">
        <v>2023</v>
      </c>
      <c r="AH464" s="310">
        <v>11</v>
      </c>
      <c r="AI464" s="146" t="e">
        <f t="array" aca="1" ref="AI464" ca="1">_xludf.IFS(AH464=1,"01",AH464=2,"02",AH464=3,"03",AH464=4,"04",AH464=5,"05",AH464=6,"06",AH464=7,"07",AH464=8,"08",AH464=9,"09",AH464=10,"10",AH464=11,"11",AH464=12,"12")</f>
        <v>#NAME?</v>
      </c>
      <c r="AJ464" s="147" t="e">
        <f t="shared" ca="1" si="37"/>
        <v>#NAME?</v>
      </c>
      <c r="AK464" s="148" t="str">
        <f t="shared" si="44"/>
        <v>YYYY-11</v>
      </c>
    </row>
    <row r="465" spans="1:37" ht="15" customHeight="1">
      <c r="D465" s="12" t="s">
        <v>9</v>
      </c>
      <c r="F465" s="12" t="s">
        <v>4033</v>
      </c>
      <c r="H465" s="12" t="s">
        <v>3445</v>
      </c>
      <c r="I465" s="12">
        <v>89006066</v>
      </c>
      <c r="L465" s="149">
        <v>45236</v>
      </c>
      <c r="N465" s="405" t="str">
        <f>VLOOKUP(I465,Inventory!C:J,3,FALSE)</f>
        <v>https://fjong.com/admin/pages/edit-outfit/outfit.b28f9568568b4447a0df6a8925ae6a06</v>
      </c>
      <c r="O465" s="224" t="str">
        <f>VLOOKUP(I465,Inventory!C:J,5,FALSE)</f>
        <v>Filippa K</v>
      </c>
      <c r="P465" s="224" t="str">
        <f>VLOOKUP(I465,Inventory!C:J,4,FALSE)</f>
        <v>S Angie Dress</v>
      </c>
      <c r="R465" s="12" t="s">
        <v>3948</v>
      </c>
      <c r="S465" s="9"/>
      <c r="V465" s="224" t="str">
        <f>VLOOKUP(I465,Inventory!C:R,6,FALSE)</f>
        <v>FJONG</v>
      </c>
      <c r="W465" s="224">
        <f>VLOOKUP(I465,Inventory!C:R,13,FALSE)</f>
        <v>2200</v>
      </c>
      <c r="X465" s="288">
        <f>VLOOKUP(I465,Inventory!C:R,14,FALSE)</f>
        <v>800</v>
      </c>
      <c r="Y465" s="152">
        <v>0.3</v>
      </c>
      <c r="AB465" s="384">
        <f t="shared" si="49"/>
        <v>560</v>
      </c>
      <c r="AC465" s="225">
        <f>VLOOKUP(V465,'Partner info'!A$2:K$502,6,FALSE)</f>
        <v>0</v>
      </c>
      <c r="AD465" s="224">
        <f t="shared" si="43"/>
        <v>0</v>
      </c>
      <c r="AE465" s="384">
        <f t="shared" si="47"/>
        <v>560</v>
      </c>
      <c r="AF465" s="224">
        <f t="shared" si="41"/>
        <v>11</v>
      </c>
      <c r="AG465" s="310">
        <v>2023</v>
      </c>
      <c r="AH465" s="310">
        <v>11</v>
      </c>
      <c r="AI465" s="146" t="e">
        <f t="array" aca="1" ref="AI465" ca="1">_xludf.IFS(AH465=1,"01",AH465=2,"02",AH465=3,"03",AH465=4,"04",AH465=5,"05",AH465=6,"06",AH465=7,"07",AH465=8,"08",AH465=9,"09",AH465=10,"10",AH465=11,"11",AH465=12,"12")</f>
        <v>#NAME?</v>
      </c>
      <c r="AJ465" s="147" t="e">
        <f t="shared" ca="1" si="37"/>
        <v>#NAME?</v>
      </c>
      <c r="AK465" s="148" t="str">
        <f t="shared" si="44"/>
        <v>YYYY-11</v>
      </c>
    </row>
    <row r="466" spans="1:37" ht="12.75">
      <c r="A466" s="137"/>
      <c r="B466" s="137"/>
      <c r="C466" s="137"/>
      <c r="D466" s="137" t="s">
        <v>9</v>
      </c>
      <c r="E466" s="137"/>
      <c r="F466" s="137" t="s">
        <v>4033</v>
      </c>
      <c r="G466" s="137"/>
      <c r="H466" s="137" t="s">
        <v>3445</v>
      </c>
      <c r="I466" s="139">
        <v>88100090</v>
      </c>
      <c r="J466" s="137"/>
      <c r="K466" s="137"/>
      <c r="L466" s="149">
        <v>45236</v>
      </c>
      <c r="M466" s="137"/>
      <c r="N466" s="402" t="str">
        <f>VLOOKUP(I466,Inventory!C:J,3,FALSE)</f>
        <v>https://no.fjong.com/admin/pages/edit-outfit/outfit.46796cfb57174c9cb04ef0489123a073#edit_outfit_admin_notes</v>
      </c>
      <c r="O466" s="223" t="str">
        <f>VLOOKUP(I466,Inventory!C:J,5,FALSE)</f>
        <v>byTiMo</v>
      </c>
      <c r="P466" s="223" t="str">
        <f>VLOOKUP(I466,Inventory!C:J,4,FALSE)</f>
        <v>XS Victorian Organza Dress White</v>
      </c>
      <c r="Q466" s="137"/>
      <c r="R466" s="137" t="s">
        <v>3948</v>
      </c>
      <c r="S466" s="139"/>
      <c r="T466" s="137"/>
      <c r="U466" s="137"/>
      <c r="V466" s="223" t="str">
        <f>VLOOKUP(I466,Inventory!C:R,6,FALSE)</f>
        <v>FJONG</v>
      </c>
      <c r="W466" s="223">
        <f>VLOOKUP(I466,Inventory!C:R,13,FALSE)</f>
        <v>1200</v>
      </c>
      <c r="X466" s="223">
        <f>VLOOKUP(I466,Inventory!C:R,14,FALSE)</f>
        <v>200</v>
      </c>
      <c r="Y466" s="154">
        <v>0.3</v>
      </c>
      <c r="Z466" s="137"/>
      <c r="AA466" s="137"/>
      <c r="AB466" s="388">
        <f t="shared" si="49"/>
        <v>140</v>
      </c>
      <c r="AC466" s="230">
        <f>VLOOKUP(V466,'Partner info'!A$2:K$502,6,FALSE)</f>
        <v>0</v>
      </c>
      <c r="AD466" s="223">
        <f t="shared" si="43"/>
        <v>0</v>
      </c>
      <c r="AE466" s="388">
        <f t="shared" si="47"/>
        <v>140</v>
      </c>
      <c r="AF466" s="223">
        <f t="shared" si="41"/>
        <v>11</v>
      </c>
      <c r="AG466" s="323">
        <v>2023</v>
      </c>
      <c r="AH466" s="323">
        <v>11</v>
      </c>
      <c r="AI466" s="324" t="e">
        <f t="array" aca="1" ref="AI466" ca="1">_xludf.IFS(AH466=1,"01",AH466=2,"02",AH466=3,"03",AH466=4,"04",AH466=5,"05",AH466=6,"06",AH466=7,"07",AH466=8,"08",AH466=9,"09",AH466=10,"10",AH466=11,"11",AH466=12,"12")</f>
        <v>#NAME?</v>
      </c>
      <c r="AJ466" s="389" t="e">
        <f t="shared" ca="1" si="37"/>
        <v>#NAME?</v>
      </c>
      <c r="AK466" s="292" t="str">
        <f t="shared" si="44"/>
        <v>YYYY-11</v>
      </c>
    </row>
    <row r="467" spans="1:37" ht="12.75">
      <c r="A467" s="173"/>
      <c r="B467" s="173"/>
      <c r="C467" s="173"/>
      <c r="D467" s="173" t="s">
        <v>9</v>
      </c>
      <c r="E467" s="173"/>
      <c r="F467" s="173" t="s">
        <v>3045</v>
      </c>
      <c r="G467" s="173"/>
      <c r="H467" s="173" t="s">
        <v>3445</v>
      </c>
      <c r="I467" s="173">
        <v>89012537</v>
      </c>
      <c r="J467" s="173" t="s">
        <v>4035</v>
      </c>
      <c r="K467" s="173"/>
      <c r="L467" s="176">
        <v>45252</v>
      </c>
      <c r="M467" s="173"/>
      <c r="N467" s="420" t="str">
        <f>VLOOKUP(I467,Inventory!C:J,3,FALSE)</f>
        <v>https://fjong.com/admin/pages/edit-outfit/outfit.7b2a55eb41f74946b9c601f7b18c0283</v>
      </c>
      <c r="O467" s="240" t="str">
        <f>VLOOKUP(I467,Inventory!C:J,5,FALSE)</f>
        <v>Rodebjer</v>
      </c>
      <c r="P467" s="240" t="str">
        <f>VLOOKUP(I467,Inventory!C:J,4,FALSE)</f>
        <v>Emile Trousers Light Grey Melange</v>
      </c>
      <c r="Q467" s="173"/>
      <c r="R467" s="173"/>
      <c r="S467" s="175"/>
      <c r="T467" s="173"/>
      <c r="U467" s="173"/>
      <c r="V467" s="240" t="str">
        <f>VLOOKUP(I467,Inventory!C:R,6,FALSE)</f>
        <v>Rodebjer</v>
      </c>
      <c r="W467" s="240" t="str">
        <f>VLOOKUP(I467,Inventory!C:R,13,FALSE)</f>
        <v>2800</v>
      </c>
      <c r="X467" s="240">
        <f>VLOOKUP(I467,Inventory!C:R,14,FALSE)</f>
        <v>500</v>
      </c>
      <c r="Y467" s="173"/>
      <c r="Z467" s="173"/>
      <c r="AA467" s="173"/>
      <c r="AB467" s="424">
        <f t="shared" si="49"/>
        <v>500</v>
      </c>
      <c r="AC467" s="242">
        <f>VLOOKUP(V467,'Partner info'!A$2:K$502,6,FALSE)</f>
        <v>0.5</v>
      </c>
      <c r="AD467" s="240">
        <f t="shared" si="43"/>
        <v>250</v>
      </c>
      <c r="AE467" s="424">
        <f t="shared" si="47"/>
        <v>250</v>
      </c>
      <c r="AF467" s="240">
        <f t="shared" si="41"/>
        <v>11</v>
      </c>
      <c r="AG467" s="338">
        <v>2023</v>
      </c>
      <c r="AH467" s="338">
        <v>11</v>
      </c>
      <c r="AI467" s="339" t="e">
        <f t="array" aca="1" ref="AI467" ca="1">_xludf.IFS(AH467=1,"01",AH467=2,"02",AH467=3,"03",AH467=4,"04",AH467=5,"05",AH467=6,"06",AH467=7,"07",AH467=8,"08",AH467=9,"09",AH467=10,"10",AH467=11,"11",AH467=12,"12")</f>
        <v>#NAME?</v>
      </c>
      <c r="AJ467" s="383" t="e">
        <f t="shared" ca="1" si="37"/>
        <v>#NAME?</v>
      </c>
      <c r="AK467" s="287" t="str">
        <f t="shared" si="44"/>
        <v>YYYY-11</v>
      </c>
    </row>
    <row r="468" spans="1:37" ht="12.75">
      <c r="D468" s="12" t="s">
        <v>9</v>
      </c>
      <c r="F468" s="12" t="s">
        <v>190</v>
      </c>
      <c r="H468" s="12" t="s">
        <v>3445</v>
      </c>
      <c r="I468" s="9">
        <v>10689096</v>
      </c>
      <c r="L468" s="149">
        <v>45210</v>
      </c>
      <c r="N468" s="405" t="str">
        <f>VLOOKUP(I468,Inventory!C:J,3,FALSE)</f>
        <v>https://fjong.com/admin/pages/edit-outfit/outfit.64a0e45c83dc4304becbf6218ac02fb8</v>
      </c>
      <c r="O468" s="224" t="str">
        <f>VLOOKUP(I468,Inventory!C:J,5,FALSE)</f>
        <v>FWSS</v>
      </c>
      <c r="P468" s="224" t="str">
        <f>VLOOKUP(I468,Inventory!C:J,4,FALSE)</f>
        <v>S Isabella Wrap Top Mint Dandy</v>
      </c>
      <c r="R468" s="12" t="s">
        <v>4036</v>
      </c>
      <c r="S468" s="9"/>
      <c r="V468" s="224" t="str">
        <f>VLOOKUP(I468,Inventory!C:R,6,FALSE)</f>
        <v>FJONG</v>
      </c>
      <c r="W468" s="224">
        <f>VLOOKUP(I468,Inventory!C:R,13,FALSE)</f>
        <v>2600</v>
      </c>
      <c r="X468" s="224">
        <f>VLOOKUP(I468,Inventory!C:R,14,FALSE)</f>
        <v>899</v>
      </c>
      <c r="Y468" s="152">
        <v>0.3</v>
      </c>
      <c r="AB468" s="384">
        <f t="shared" si="49"/>
        <v>629.29999999999995</v>
      </c>
      <c r="AC468" s="225">
        <f>VLOOKUP(V468,'Partner info'!A$2:K$502,6,FALSE)</f>
        <v>0</v>
      </c>
      <c r="AD468" s="224">
        <f t="shared" si="43"/>
        <v>0</v>
      </c>
      <c r="AE468" s="384">
        <f t="shared" si="47"/>
        <v>629.29999999999995</v>
      </c>
      <c r="AF468" s="224">
        <f t="shared" si="41"/>
        <v>10</v>
      </c>
      <c r="AG468" s="385">
        <v>2023</v>
      </c>
      <c r="AH468" s="385">
        <v>10</v>
      </c>
      <c r="AI468" s="386" t="e">
        <f t="array" aca="1" ref="AI468" ca="1">_xludf.IFS(AH468=1,"01",AH468=2,"02",AH468=3,"03",AH468=4,"04",AH468=5,"05",AH468=6,"06",AH468=7,"07",AH468=8,"08",AH468=9,"09",AH468=10,"10",AH468=11,"11",AH468=12,"12")</f>
        <v>#NAME?</v>
      </c>
      <c r="AJ468" s="387" t="e">
        <f t="shared" ca="1" si="37"/>
        <v>#NAME?</v>
      </c>
      <c r="AK468" s="148" t="str">
        <f t="shared" si="44"/>
        <v>YYYY-10</v>
      </c>
    </row>
    <row r="469" spans="1:37" ht="12.75">
      <c r="D469" s="12" t="s">
        <v>9</v>
      </c>
      <c r="F469" s="12" t="s">
        <v>190</v>
      </c>
      <c r="H469" s="12" t="s">
        <v>3445</v>
      </c>
      <c r="I469" s="9">
        <v>88100892</v>
      </c>
      <c r="L469" s="149">
        <v>45210</v>
      </c>
      <c r="N469" s="405" t="str">
        <f>VLOOKUP(I469,Inventory!C:J,3,FALSE)</f>
        <v>https://fjong.com/admin/pages/edit-outfit/outfit.0be9f27abad946bb85bf726761aa1042</v>
      </c>
      <c r="O469" s="224" t="str">
        <f>VLOOKUP(I469,Inventory!C:J,5,FALSE)</f>
        <v>Designers Remix</v>
      </c>
      <c r="P469" s="224" t="str">
        <f>VLOOKUP(I469,Inventory!C:J,4,FALSE)</f>
        <v>L Kevin Skirt</v>
      </c>
      <c r="R469" s="12" t="s">
        <v>4036</v>
      </c>
      <c r="S469" s="9"/>
      <c r="V469" s="224" t="str">
        <f>VLOOKUP(I469,Inventory!C:R,6,FALSE)</f>
        <v>Høyer</v>
      </c>
      <c r="W469" s="224">
        <f>VLOOKUP(I469,Inventory!C:R,13,FALSE)</f>
        <v>2400</v>
      </c>
      <c r="X469" s="224">
        <f>VLOOKUP(I469,Inventory!C:R,14,FALSE)</f>
        <v>480</v>
      </c>
      <c r="Y469" s="152">
        <v>0.3</v>
      </c>
      <c r="AB469" s="384">
        <f t="shared" si="49"/>
        <v>336</v>
      </c>
      <c r="AC469" s="225">
        <f>VLOOKUP(V469,'Partner info'!A$2:K$502,6,FALSE)</f>
        <v>0.8</v>
      </c>
      <c r="AD469" s="224">
        <f t="shared" si="43"/>
        <v>268.8</v>
      </c>
      <c r="AE469" s="384">
        <f t="shared" si="47"/>
        <v>67.199999999999989</v>
      </c>
      <c r="AF469" s="224">
        <f t="shared" si="41"/>
        <v>10</v>
      </c>
      <c r="AG469" s="310">
        <v>2023</v>
      </c>
      <c r="AH469" s="310">
        <v>10</v>
      </c>
      <c r="AI469" s="146" t="e">
        <f t="array" aca="1" ref="AI469" ca="1">_xludf.IFS(AH469=1,"01",AH469=2,"02",AH469=3,"03",AH469=4,"04",AH469=5,"05",AH469=6,"06",AH469=7,"07",AH469=8,"08",AH469=9,"09",AH469=10,"10",AH469=11,"11",AH469=12,"12")</f>
        <v>#NAME?</v>
      </c>
      <c r="AJ469" s="147" t="e">
        <f t="shared" ca="1" si="37"/>
        <v>#NAME?</v>
      </c>
      <c r="AK469" s="148" t="str">
        <f t="shared" si="44"/>
        <v>YYYY-10</v>
      </c>
    </row>
    <row r="470" spans="1:37" ht="12.75">
      <c r="D470" s="12" t="s">
        <v>9</v>
      </c>
      <c r="F470" s="12" t="s">
        <v>190</v>
      </c>
      <c r="H470" s="12" t="s">
        <v>3445</v>
      </c>
      <c r="I470" s="9" t="s">
        <v>1687</v>
      </c>
      <c r="L470" s="149">
        <v>45210</v>
      </c>
      <c r="N470" s="405" t="str">
        <f>VLOOKUP(I470,Inventory!C:J,3,FALSE)</f>
        <v>https://fjong.com/admin/pages/edit-outfit/outfit.0cac6908c7c84c2ab497ead9592357b9</v>
      </c>
      <c r="O470" s="224" t="str">
        <f>VLOOKUP(I470,Inventory!C:J,5,FALSE)</f>
        <v>Ganni</v>
      </c>
      <c r="P470" s="224" t="str">
        <f>VLOOKUP(I470,Inventory!C:J,4,FALSE)</f>
        <v>XS 1 Cameron Dotted Blouse</v>
      </c>
      <c r="R470" s="12" t="s">
        <v>4036</v>
      </c>
      <c r="S470" s="9"/>
      <c r="V470" s="224" t="str">
        <f>VLOOKUP(I470,Inventory!C:R,6,FALSE)</f>
        <v>Høyer</v>
      </c>
      <c r="W470" s="224">
        <f>VLOOKUP(I470,Inventory!C:R,13,FALSE)</f>
        <v>2000</v>
      </c>
      <c r="X470" s="224">
        <f>VLOOKUP(I470,Inventory!C:R,14,FALSE)</f>
        <v>400</v>
      </c>
      <c r="Y470" s="152">
        <v>0.3</v>
      </c>
      <c r="AB470" s="384">
        <f t="shared" si="49"/>
        <v>280</v>
      </c>
      <c r="AC470" s="225">
        <f>VLOOKUP(V470,'Partner info'!A$2:K$502,6,FALSE)</f>
        <v>0.8</v>
      </c>
      <c r="AD470" s="224">
        <f t="shared" si="43"/>
        <v>224</v>
      </c>
      <c r="AE470" s="384">
        <f t="shared" si="47"/>
        <v>56</v>
      </c>
      <c r="AF470" s="224">
        <f t="shared" si="41"/>
        <v>10</v>
      </c>
      <c r="AG470" s="310">
        <v>2023</v>
      </c>
      <c r="AH470" s="310">
        <v>10</v>
      </c>
      <c r="AI470" s="146" t="e">
        <f t="array" aca="1" ref="AI470" ca="1">_xludf.IFS(AH470=1,"01",AH470=2,"02",AH470=3,"03",AH470=4,"04",AH470=5,"05",AH470=6,"06",AH470=7,"07",AH470=8,"08",AH470=9,"09",AH470=10,"10",AH470=11,"11",AH470=12,"12")</f>
        <v>#NAME?</v>
      </c>
      <c r="AJ470" s="147" t="e">
        <f t="shared" ca="1" si="37"/>
        <v>#NAME?</v>
      </c>
      <c r="AK470" s="148" t="str">
        <f t="shared" si="44"/>
        <v>YYYY-10</v>
      </c>
    </row>
    <row r="471" spans="1:37" ht="12.75">
      <c r="D471" s="12" t="s">
        <v>9</v>
      </c>
      <c r="F471" s="12" t="s">
        <v>190</v>
      </c>
      <c r="H471" s="12" t="s">
        <v>3445</v>
      </c>
      <c r="I471" s="9">
        <v>88200166</v>
      </c>
      <c r="L471" s="149">
        <v>45210</v>
      </c>
      <c r="N471" s="405" t="str">
        <f>VLOOKUP(I471,Inventory!C:J,3,FALSE)</f>
        <v>https://fjong.com/admin/pages/edit-outfit/outfit.1aeaa943d2aa4fea9c30dfadc8e77b38</v>
      </c>
      <c r="O471" s="224" t="str">
        <f>VLOOKUP(I471,Inventory!C:J,5,FALSE)</f>
        <v>IBEN</v>
      </c>
      <c r="P471" s="224" t="str">
        <f>VLOOKUP(I471,Inventory!C:J,4,FALSE)</f>
        <v>M2 Franco Shirt Blue Surf</v>
      </c>
      <c r="R471" s="12" t="s">
        <v>4036</v>
      </c>
      <c r="S471" s="9"/>
      <c r="V471" s="224" t="str">
        <f>VLOOKUP(I471,Inventory!C:R,6,FALSE)</f>
        <v>IBEN (Storheil Agency)</v>
      </c>
      <c r="W471" s="224">
        <f>VLOOKUP(I471,Inventory!C:R,13,FALSE)</f>
        <v>3000</v>
      </c>
      <c r="X471" s="224">
        <f>VLOOKUP(I471,Inventory!C:R,14,FALSE)</f>
        <v>749</v>
      </c>
      <c r="Y471" s="152">
        <v>0.3</v>
      </c>
      <c r="AB471" s="384">
        <f t="shared" si="49"/>
        <v>524.29999999999995</v>
      </c>
      <c r="AC471" s="225">
        <f>VLOOKUP(V471,'Partner info'!A$2:K$502,6,FALSE)</f>
        <v>0.8</v>
      </c>
      <c r="AD471" s="224">
        <f t="shared" si="43"/>
        <v>419.44</v>
      </c>
      <c r="AE471" s="384">
        <f t="shared" si="47"/>
        <v>104.85999999999996</v>
      </c>
      <c r="AF471" s="224">
        <f t="shared" si="41"/>
        <v>10</v>
      </c>
      <c r="AG471" s="310">
        <v>2023</v>
      </c>
      <c r="AH471" s="310">
        <v>10</v>
      </c>
      <c r="AI471" s="146" t="e">
        <f t="array" aca="1" ref="AI471" ca="1">_xludf.IFS(AH471=1,"01",AH471=2,"02",AH471=3,"03",AH471=4,"04",AH471=5,"05",AH471=6,"06",AH471=7,"07",AH471=8,"08",AH471=9,"09",AH471=10,"10",AH471=11,"11",AH471=12,"12")</f>
        <v>#NAME?</v>
      </c>
      <c r="AJ471" s="147" t="e">
        <f t="shared" ca="1" si="37"/>
        <v>#NAME?</v>
      </c>
      <c r="AK471" s="148" t="str">
        <f t="shared" si="44"/>
        <v>YYYY-10</v>
      </c>
    </row>
    <row r="472" spans="1:37" ht="12.75">
      <c r="D472" s="12" t="s">
        <v>9</v>
      </c>
      <c r="F472" s="12" t="s">
        <v>190</v>
      </c>
      <c r="H472" s="12" t="s">
        <v>3445</v>
      </c>
      <c r="I472" s="9">
        <v>89003820</v>
      </c>
      <c r="L472" s="149">
        <v>45210</v>
      </c>
      <c r="N472" s="405" t="str">
        <f>VLOOKUP(I472,Inventory!C:J,3,FALSE)</f>
        <v>https://fjong.com/admin/pages/edit-outfit/outfit.4906cc56db024c6aab7f83a9f4212446</v>
      </c>
      <c r="O472" s="224" t="str">
        <f>VLOOKUP(I472,Inventory!C:J,5,FALSE)</f>
        <v>C.L.E.A.N. by Christina Ledang</v>
      </c>
      <c r="P472" s="224" t="str">
        <f>VLOOKUP(I472,Inventory!C:J,4,FALSE)</f>
        <v>3XL Alex Denim Shirt</v>
      </c>
      <c r="R472" s="12" t="s">
        <v>4036</v>
      </c>
      <c r="S472" s="9"/>
      <c r="V472" s="224" t="str">
        <f>VLOOKUP(I472,Inventory!C:R,6,FALSE)</f>
        <v>C.L.E.A.N. by Christina Ledang</v>
      </c>
      <c r="W472" s="224">
        <f>VLOOKUP(I472,Inventory!C:R,13,FALSE)</f>
        <v>600</v>
      </c>
      <c r="X472" s="224">
        <f>VLOOKUP(I472,Inventory!C:R,14,FALSE)</f>
        <v>150</v>
      </c>
      <c r="Y472" s="152">
        <v>0.3</v>
      </c>
      <c r="AB472" s="384">
        <f t="shared" si="49"/>
        <v>105</v>
      </c>
      <c r="AC472" s="225">
        <f>VLOOKUP(V472,'Partner info'!A$2:K$502,6,FALSE)</f>
        <v>0.5</v>
      </c>
      <c r="AD472" s="224">
        <f t="shared" si="43"/>
        <v>52.5</v>
      </c>
      <c r="AE472" s="384">
        <f t="shared" si="47"/>
        <v>52.5</v>
      </c>
      <c r="AF472" s="224">
        <f t="shared" si="41"/>
        <v>10</v>
      </c>
      <c r="AG472" s="310">
        <v>2023</v>
      </c>
      <c r="AH472" s="310">
        <v>10</v>
      </c>
      <c r="AI472" s="146" t="e">
        <f t="array" aca="1" ref="AI472" ca="1">_xludf.IFS(AH472=1,"01",AH472=2,"02",AH472=3,"03",AH472=4,"04",AH472=5,"05",AH472=6,"06",AH472=7,"07",AH472=8,"08",AH472=9,"09",AH472=10,"10",AH472=11,"11",AH472=12,"12")</f>
        <v>#NAME?</v>
      </c>
      <c r="AJ472" s="147" t="e">
        <f t="shared" ca="1" si="37"/>
        <v>#NAME?</v>
      </c>
      <c r="AK472" s="148" t="str">
        <f t="shared" si="44"/>
        <v>YYYY-10</v>
      </c>
    </row>
    <row r="473" spans="1:37" ht="12.75">
      <c r="D473" s="12" t="s">
        <v>9</v>
      </c>
      <c r="F473" s="12" t="s">
        <v>190</v>
      </c>
      <c r="H473" s="12" t="s">
        <v>3445</v>
      </c>
      <c r="I473" s="9">
        <v>89003822</v>
      </c>
      <c r="L473" s="149">
        <v>45210</v>
      </c>
      <c r="N473" s="405" t="str">
        <f>VLOOKUP(I473,Inventory!C:J,3,FALSE)</f>
        <v>https://fjong.com/admin/pages/edit-outfit/outfit.ac4a27dc4973411cb3b4e0031d246217</v>
      </c>
      <c r="O473" s="224" t="str">
        <f>VLOOKUP(I473,Inventory!C:J,5,FALSE)</f>
        <v>C.L.E.A.N. by Christina Ledang</v>
      </c>
      <c r="P473" s="224" t="str">
        <f>VLOOKUP(I473,Inventory!C:J,4,FALSE)</f>
        <v>3XL Alex Denim Shirt</v>
      </c>
      <c r="R473" s="12" t="s">
        <v>4036</v>
      </c>
      <c r="S473" s="9"/>
      <c r="V473" s="224" t="str">
        <f>VLOOKUP(I473,Inventory!C:R,6,FALSE)</f>
        <v>C.L.E.A.N. by Christina Ledang</v>
      </c>
      <c r="W473" s="224">
        <f>VLOOKUP(I473,Inventory!C:R,13,FALSE)</f>
        <v>2600</v>
      </c>
      <c r="X473" s="224">
        <f>VLOOKUP(I473,Inventory!C:R,14,FALSE)</f>
        <v>799</v>
      </c>
      <c r="Y473" s="152">
        <v>0.3</v>
      </c>
      <c r="AB473" s="384">
        <f t="shared" si="49"/>
        <v>559.29999999999995</v>
      </c>
      <c r="AC473" s="225">
        <f>VLOOKUP(V473,'Partner info'!A$2:K$502,6,FALSE)</f>
        <v>0.5</v>
      </c>
      <c r="AD473" s="224">
        <f t="shared" si="43"/>
        <v>279.64999999999998</v>
      </c>
      <c r="AE473" s="384">
        <f t="shared" si="47"/>
        <v>279.64999999999998</v>
      </c>
      <c r="AF473" s="224">
        <f t="shared" si="41"/>
        <v>10</v>
      </c>
      <c r="AG473" s="310">
        <v>2023</v>
      </c>
      <c r="AH473" s="310">
        <v>10</v>
      </c>
      <c r="AI473" s="146" t="e">
        <f t="array" aca="1" ref="AI473" ca="1">_xludf.IFS(AH473=1,"01",AH473=2,"02",AH473=3,"03",AH473=4,"04",AH473=5,"05",AH473=6,"06",AH473=7,"07",AH473=8,"08",AH473=9,"09",AH473=10,"10",AH473=11,"11",AH473=12,"12")</f>
        <v>#NAME?</v>
      </c>
      <c r="AJ473" s="147" t="e">
        <f t="shared" ca="1" si="37"/>
        <v>#NAME?</v>
      </c>
      <c r="AK473" s="148" t="str">
        <f t="shared" si="44"/>
        <v>YYYY-10</v>
      </c>
    </row>
    <row r="474" spans="1:37" ht="12.75">
      <c r="D474" s="12" t="s">
        <v>9</v>
      </c>
      <c r="F474" s="12" t="s">
        <v>190</v>
      </c>
      <c r="H474" s="12" t="s">
        <v>3445</v>
      </c>
      <c r="I474" s="9">
        <v>89003542</v>
      </c>
      <c r="L474" s="149">
        <v>45210</v>
      </c>
      <c r="N474" s="405" t="str">
        <f>VLOOKUP(I474,Inventory!C:J,3,FALSE)</f>
        <v>https://fjong.com/admin/pages/edit-outfit/outfit.1d019cb2152540609969684aa547d21e</v>
      </c>
      <c r="O474" s="224" t="str">
        <f>VLOOKUP(I474,Inventory!C:J,5,FALSE)</f>
        <v>Holzweiler</v>
      </c>
      <c r="P474" s="224" t="str">
        <f>VLOOKUP(I474,Inventory!C:J,4,FALSE)</f>
        <v>XS Aliquan Green Sengi Top</v>
      </c>
      <c r="R474" s="12" t="s">
        <v>4036</v>
      </c>
      <c r="S474" s="9"/>
      <c r="V474" s="224" t="str">
        <f>VLOOKUP(I474,Inventory!C:R,6,FALSE)</f>
        <v>Holzweiler</v>
      </c>
      <c r="W474" s="224">
        <f>VLOOKUP(I474,Inventory!C:R,13,FALSE)</f>
        <v>1400</v>
      </c>
      <c r="X474" s="224">
        <f>VLOOKUP(I474,Inventory!C:R,14,FALSE)</f>
        <v>550</v>
      </c>
      <c r="Y474" s="152">
        <v>0.3</v>
      </c>
      <c r="AB474" s="384">
        <f t="shared" si="49"/>
        <v>385</v>
      </c>
      <c r="AC474" s="225">
        <f>VLOOKUP(V474,'Partner info'!A$2:K$502,6,FALSE)</f>
        <v>0.8</v>
      </c>
      <c r="AD474" s="224">
        <f t="shared" si="43"/>
        <v>308</v>
      </c>
      <c r="AE474" s="384">
        <f t="shared" si="47"/>
        <v>77</v>
      </c>
      <c r="AF474" s="224">
        <f t="shared" si="41"/>
        <v>10</v>
      </c>
      <c r="AG474" s="310">
        <v>2023</v>
      </c>
      <c r="AH474" s="310">
        <v>10</v>
      </c>
      <c r="AI474" s="146" t="e">
        <f t="array" aca="1" ref="AI474" ca="1">_xludf.IFS(AH474=1,"01",AH474=2,"02",AH474=3,"03",AH474=4,"04",AH474=5,"05",AH474=6,"06",AH474=7,"07",AH474=8,"08",AH474=9,"09",AH474=10,"10",AH474=11,"11",AH474=12,"12")</f>
        <v>#NAME?</v>
      </c>
      <c r="AJ474" s="147" t="e">
        <f t="shared" ca="1" si="37"/>
        <v>#NAME?</v>
      </c>
      <c r="AK474" s="148" t="str">
        <f t="shared" si="44"/>
        <v>YYYY-10</v>
      </c>
    </row>
    <row r="475" spans="1:37" ht="12.75">
      <c r="D475" s="12" t="s">
        <v>9</v>
      </c>
      <c r="F475" s="12" t="s">
        <v>190</v>
      </c>
      <c r="H475" s="12" t="s">
        <v>3445</v>
      </c>
      <c r="I475" s="9">
        <v>89003186</v>
      </c>
      <c r="L475" s="149">
        <v>45210</v>
      </c>
      <c r="N475" s="405" t="str">
        <f>VLOOKUP(I475,Inventory!C:J,3,FALSE)</f>
        <v>https://fjong.com/admin/pages/edit-outfit/outfit.e7badb6799c6447c9df6fb446d00aefb</v>
      </c>
      <c r="O475" s="224" t="str">
        <f>VLOOKUP(I475,Inventory!C:J,5,FALSE)</f>
        <v>SOYAAULAIT</v>
      </c>
      <c r="P475" s="224" t="str">
        <f>VLOOKUP(I475,Inventory!C:J,4,FALSE)</f>
        <v>XL Black Gallè Mesh Vest</v>
      </c>
      <c r="R475" s="12" t="s">
        <v>4036</v>
      </c>
      <c r="S475" s="9"/>
      <c r="V475" s="224" t="str">
        <f>VLOOKUP(I475,Inventory!C:R,6,FALSE)</f>
        <v>Soyaaulait</v>
      </c>
      <c r="W475" s="224">
        <f>VLOOKUP(I475,Inventory!C:R,13,FALSE)</f>
        <v>3500</v>
      </c>
      <c r="X475" s="224">
        <f>VLOOKUP(I475,Inventory!C:R,14,FALSE)</f>
        <v>1000</v>
      </c>
      <c r="Y475" s="152">
        <v>0.3</v>
      </c>
      <c r="AB475" s="384">
        <f t="shared" si="49"/>
        <v>700</v>
      </c>
      <c r="AC475" s="225">
        <f>VLOOKUP(V475,'Partner info'!A$2:K$502,6,FALSE)</f>
        <v>0.5</v>
      </c>
      <c r="AD475" s="224">
        <f t="shared" si="43"/>
        <v>350</v>
      </c>
      <c r="AE475" s="384">
        <f t="shared" si="47"/>
        <v>350</v>
      </c>
      <c r="AF475" s="224">
        <f t="shared" si="41"/>
        <v>10</v>
      </c>
      <c r="AG475" s="310">
        <v>2023</v>
      </c>
      <c r="AH475" s="310">
        <v>10</v>
      </c>
      <c r="AI475" s="146" t="e">
        <f t="array" aca="1" ref="AI475" ca="1">_xludf.IFS(AH475=1,"01",AH475=2,"02",AH475=3,"03",AH475=4,"04",AH475=5,"05",AH475=6,"06",AH475=7,"07",AH475=8,"08",AH475=9,"09",AH475=10,"10",AH475=11,"11",AH475=12,"12")</f>
        <v>#NAME?</v>
      </c>
      <c r="AJ475" s="147" t="e">
        <f t="shared" ca="1" si="37"/>
        <v>#NAME?</v>
      </c>
      <c r="AK475" s="148" t="str">
        <f t="shared" si="44"/>
        <v>YYYY-10</v>
      </c>
    </row>
    <row r="476" spans="1:37" ht="12.75">
      <c r="D476" s="12" t="s">
        <v>9</v>
      </c>
      <c r="F476" s="12" t="s">
        <v>190</v>
      </c>
      <c r="H476" s="12" t="s">
        <v>3445</v>
      </c>
      <c r="I476" s="9">
        <v>89002001</v>
      </c>
      <c r="L476" s="149">
        <v>45210</v>
      </c>
      <c r="N476" s="405" t="str">
        <f>VLOOKUP(I476,Inventory!C:J,3,FALSE)</f>
        <v>https://fjong.com/admin/pages/edit-outfit/outfit.5d683972fd1e499cbc818cb964bf1420</v>
      </c>
      <c r="O476" s="224" t="str">
        <f>VLOOKUP(I476,Inventory!C:J,5,FALSE)</f>
        <v>Urban Pioneers</v>
      </c>
      <c r="P476" s="224" t="str">
        <f>VLOOKUP(I476,Inventory!C:J,4,FALSE)</f>
        <v>S Coral Sweater</v>
      </c>
      <c r="R476" s="12" t="s">
        <v>4036</v>
      </c>
      <c r="S476" s="9"/>
      <c r="V476" s="224" t="str">
        <f>VLOOKUP(I476,Inventory!C:R,6,FALSE)</f>
        <v>Urban Pioneers</v>
      </c>
      <c r="W476" s="224">
        <f>VLOOKUP(I476,Inventory!C:R,13,FALSE)</f>
        <v>1800</v>
      </c>
      <c r="X476" s="224">
        <f>VLOOKUP(I476,Inventory!C:R,14,FALSE)</f>
        <v>350</v>
      </c>
      <c r="Y476" s="152">
        <v>0.3</v>
      </c>
      <c r="AB476" s="384">
        <f t="shared" si="49"/>
        <v>244.99999999999997</v>
      </c>
      <c r="AC476" s="225">
        <f>VLOOKUP(V476,'Partner info'!A$2:K$502,6,FALSE)</f>
        <v>0.8</v>
      </c>
      <c r="AD476" s="224">
        <f t="shared" si="43"/>
        <v>196</v>
      </c>
      <c r="AE476" s="384">
        <f t="shared" si="47"/>
        <v>48.999999999999972</v>
      </c>
      <c r="AF476" s="224">
        <f t="shared" si="41"/>
        <v>10</v>
      </c>
      <c r="AG476" s="310">
        <v>2023</v>
      </c>
      <c r="AH476" s="310">
        <v>10</v>
      </c>
      <c r="AI476" s="146" t="e">
        <f t="array" aca="1" ref="AI476" ca="1">_xludf.IFS(AH476=1,"01",AH476=2,"02",AH476=3,"03",AH476=4,"04",AH476=5,"05",AH476=6,"06",AH476=7,"07",AH476=8,"08",AH476=9,"09",AH476=10,"10",AH476=11,"11",AH476=12,"12")</f>
        <v>#NAME?</v>
      </c>
      <c r="AJ476" s="147" t="e">
        <f t="shared" ca="1" si="37"/>
        <v>#NAME?</v>
      </c>
      <c r="AK476" s="148" t="str">
        <f t="shared" si="44"/>
        <v>YYYY-10</v>
      </c>
    </row>
    <row r="477" spans="1:37" ht="12.75">
      <c r="D477" s="12" t="s">
        <v>9</v>
      </c>
      <c r="F477" s="12" t="s">
        <v>190</v>
      </c>
      <c r="H477" s="12" t="s">
        <v>3445</v>
      </c>
      <c r="I477" s="9">
        <v>89003750</v>
      </c>
      <c r="L477" s="149">
        <v>45210</v>
      </c>
      <c r="N477" s="405" t="str">
        <f>VLOOKUP(I477,Inventory!C:J,3,FALSE)</f>
        <v>https://fjong.com/admin/pages/edit-outfit/outfit.98068f7191b048d8a1802f936efc0e04</v>
      </c>
      <c r="O477" s="224" t="str">
        <f>VLOOKUP(I477,Inventory!C:J,5,FALSE)</f>
        <v>C.L.E.A.N. by Christina Ledang</v>
      </c>
      <c r="P477" s="224" t="str">
        <f>VLOOKUP(I477,Inventory!C:J,4,FALSE)</f>
        <v>XS C.L.E.A.N Dress Grey</v>
      </c>
      <c r="R477" s="12" t="s">
        <v>4036</v>
      </c>
      <c r="S477" s="9"/>
      <c r="V477" s="224" t="str">
        <f>VLOOKUP(I477,Inventory!C:R,6,FALSE)</f>
        <v>C.L.E.A.N. by Christina Ledang</v>
      </c>
      <c r="W477" s="224">
        <f>VLOOKUP(I477,Inventory!C:R,13,FALSE)</f>
        <v>3500</v>
      </c>
      <c r="X477" s="224">
        <f>VLOOKUP(I477,Inventory!C:R,14,FALSE)</f>
        <v>950</v>
      </c>
      <c r="Y477" s="152">
        <v>0.3</v>
      </c>
      <c r="AB477" s="384">
        <f t="shared" si="49"/>
        <v>665</v>
      </c>
      <c r="AC477" s="225">
        <f>VLOOKUP(V477,'Partner info'!A$2:K$502,6,FALSE)</f>
        <v>0.5</v>
      </c>
      <c r="AD477" s="224">
        <f t="shared" si="43"/>
        <v>332.5</v>
      </c>
      <c r="AE477" s="384">
        <f t="shared" si="47"/>
        <v>332.5</v>
      </c>
      <c r="AF477" s="224">
        <f t="shared" si="41"/>
        <v>10</v>
      </c>
      <c r="AG477" s="310">
        <v>2023</v>
      </c>
      <c r="AH477" s="310">
        <v>10</v>
      </c>
      <c r="AI477" s="146" t="e">
        <f t="array" aca="1" ref="AI477" ca="1">_xludf.IFS(AH477=1,"01",AH477=2,"02",AH477=3,"03",AH477=4,"04",AH477=5,"05",AH477=6,"06",AH477=7,"07",AH477=8,"08",AH477=9,"09",AH477=10,"10",AH477=11,"11",AH477=12,"12")</f>
        <v>#NAME?</v>
      </c>
      <c r="AJ477" s="147" t="e">
        <f t="shared" ca="1" si="37"/>
        <v>#NAME?</v>
      </c>
      <c r="AK477" s="148" t="str">
        <f t="shared" si="44"/>
        <v>YYYY-10</v>
      </c>
    </row>
    <row r="478" spans="1:37" ht="12.75">
      <c r="D478" s="12" t="s">
        <v>9</v>
      </c>
      <c r="F478" s="12" t="s">
        <v>190</v>
      </c>
      <c r="H478" s="12" t="s">
        <v>3445</v>
      </c>
      <c r="I478" s="9">
        <v>89003768</v>
      </c>
      <c r="L478" s="149">
        <v>45210</v>
      </c>
      <c r="N478" s="405" t="str">
        <f>VLOOKUP(I478,Inventory!C:J,3,FALSE)</f>
        <v>https://fjong.com/admin/pages/edit-outfit/outfit.2dfb6e55b7e949d08c177f65e676bf6c</v>
      </c>
      <c r="O478" s="224" t="str">
        <f>VLOOKUP(I478,Inventory!C:J,5,FALSE)</f>
        <v>C.L.E.A.N. by Christina Ledang</v>
      </c>
      <c r="P478" s="224" t="str">
        <f>VLOOKUP(I478,Inventory!C:J,4,FALSE)</f>
        <v>XL Spring Dress Black</v>
      </c>
      <c r="R478" s="12" t="s">
        <v>4036</v>
      </c>
      <c r="S478" s="9"/>
      <c r="V478" s="224" t="str">
        <f>VLOOKUP(I478,Inventory!C:R,6,FALSE)</f>
        <v>C.L.E.A.N. by Christina Ledang</v>
      </c>
      <c r="W478" s="224">
        <f>VLOOKUP(I478,Inventory!C:R,13,FALSE)</f>
        <v>2900</v>
      </c>
      <c r="X478" s="224">
        <f>VLOOKUP(I478,Inventory!C:R,14,FALSE)</f>
        <v>350</v>
      </c>
      <c r="Y478" s="152">
        <v>0.3</v>
      </c>
      <c r="AB478" s="384">
        <f t="shared" si="49"/>
        <v>244.99999999999997</v>
      </c>
      <c r="AC478" s="225">
        <f>VLOOKUP(V478,'Partner info'!A$2:K$502,6,FALSE)</f>
        <v>0.5</v>
      </c>
      <c r="AD478" s="224">
        <f t="shared" si="43"/>
        <v>122.49999999999999</v>
      </c>
      <c r="AE478" s="384">
        <f t="shared" si="47"/>
        <v>122.49999999999999</v>
      </c>
      <c r="AF478" s="224">
        <f t="shared" si="41"/>
        <v>10</v>
      </c>
      <c r="AG478" s="310">
        <v>2023</v>
      </c>
      <c r="AH478" s="310">
        <v>10</v>
      </c>
      <c r="AI478" s="146" t="e">
        <f t="array" aca="1" ref="AI478" ca="1">_xludf.IFS(AH478=1,"01",AH478=2,"02",AH478=3,"03",AH478=4,"04",AH478=5,"05",AH478=6,"06",AH478=7,"07",AH478=8,"08",AH478=9,"09",AH478=10,"10",AH478=11,"11",AH478=12,"12")</f>
        <v>#NAME?</v>
      </c>
      <c r="AJ478" s="147" t="e">
        <f t="shared" ca="1" si="37"/>
        <v>#NAME?</v>
      </c>
      <c r="AK478" s="148" t="str">
        <f t="shared" si="44"/>
        <v>YYYY-10</v>
      </c>
    </row>
    <row r="479" spans="1:37" ht="12.75">
      <c r="D479" s="12" t="s">
        <v>9</v>
      </c>
      <c r="F479" s="12" t="s">
        <v>190</v>
      </c>
      <c r="H479" s="12" t="s">
        <v>3445</v>
      </c>
      <c r="I479" s="9">
        <v>89003788</v>
      </c>
      <c r="L479" s="149">
        <v>45210</v>
      </c>
      <c r="N479" s="405" t="str">
        <f>VLOOKUP(I479,Inventory!C:J,3,FALSE)</f>
        <v>https://fjong.com/admin/pages/edit-outfit/outfit.21def3c682b9458da15fbbd6a0135dcf</v>
      </c>
      <c r="O479" s="224" t="str">
        <f>VLOOKUP(I479,Inventory!C:J,5,FALSE)</f>
        <v>C.L.E.A.N. by Christina Ledang</v>
      </c>
      <c r="P479" s="224" t="str">
        <f>VLOOKUP(I479,Inventory!C:J,4,FALSE)</f>
        <v>S Spring Dress Grey</v>
      </c>
      <c r="R479" s="12" t="s">
        <v>4036</v>
      </c>
      <c r="S479" s="9"/>
      <c r="V479" s="224" t="str">
        <f>VLOOKUP(I479,Inventory!C:R,6,FALSE)</f>
        <v>C.L.E.A.N. by Christina Ledang</v>
      </c>
      <c r="W479" s="224">
        <f>VLOOKUP(I479,Inventory!C:R,13,FALSE)</f>
        <v>7200</v>
      </c>
      <c r="X479" s="224">
        <f>VLOOKUP(I479,Inventory!C:R,14,FALSE)</f>
        <v>1900</v>
      </c>
      <c r="Y479" s="152">
        <v>0.3</v>
      </c>
      <c r="AB479" s="384">
        <f t="shared" si="49"/>
        <v>1330</v>
      </c>
      <c r="AC479" s="225">
        <f>VLOOKUP(V479,'Partner info'!A$2:K$502,6,FALSE)</f>
        <v>0.5</v>
      </c>
      <c r="AD479" s="224">
        <f t="shared" si="43"/>
        <v>665</v>
      </c>
      <c r="AE479" s="384">
        <f t="shared" si="47"/>
        <v>665</v>
      </c>
      <c r="AF479" s="224">
        <f t="shared" si="41"/>
        <v>10</v>
      </c>
      <c r="AG479" s="310">
        <v>2023</v>
      </c>
      <c r="AH479" s="310">
        <v>10</v>
      </c>
      <c r="AI479" s="146" t="e">
        <f t="array" aca="1" ref="AI479" ca="1">_xludf.IFS(AH479=1,"01",AH479=2,"02",AH479=3,"03",AH479=4,"04",AH479=5,"05",AH479=6,"06",AH479=7,"07",AH479=8,"08",AH479=9,"09",AH479=10,"10",AH479=11,"11",AH479=12,"12")</f>
        <v>#NAME?</v>
      </c>
      <c r="AJ479" s="147" t="e">
        <f t="shared" ca="1" si="37"/>
        <v>#NAME?</v>
      </c>
      <c r="AK479" s="148" t="str">
        <f t="shared" si="44"/>
        <v>YYYY-10</v>
      </c>
    </row>
    <row r="480" spans="1:37" ht="12.75">
      <c r="D480" s="12" t="s">
        <v>9</v>
      </c>
      <c r="F480" s="12" t="s">
        <v>190</v>
      </c>
      <c r="H480" s="12" t="s">
        <v>3445</v>
      </c>
      <c r="I480" s="9">
        <v>89003795</v>
      </c>
      <c r="L480" s="149">
        <v>45210</v>
      </c>
      <c r="N480" s="405" t="str">
        <f>VLOOKUP(I480,Inventory!C:J,3,FALSE)</f>
        <v>https://fjong.com/admin/pages/edit-outfit/outfit.831c35bffa05471a88c438aa6fce5bcd</v>
      </c>
      <c r="O480" s="224" t="str">
        <f>VLOOKUP(I480,Inventory!C:J,5,FALSE)</f>
        <v>C.L.E.A.N. by Christina Ledang</v>
      </c>
      <c r="P480" s="224" t="str">
        <f>VLOOKUP(I480,Inventory!C:J,4,FALSE)</f>
        <v>S Spring Dress Grey</v>
      </c>
      <c r="R480" s="12" t="s">
        <v>4036</v>
      </c>
      <c r="S480" s="9"/>
      <c r="V480" s="224" t="str">
        <f>VLOOKUP(I480,Inventory!C:R,6,FALSE)</f>
        <v>C.L.E.A.N. by Christina Ledang</v>
      </c>
      <c r="W480" s="224">
        <f>VLOOKUP(I480,Inventory!C:R,13,FALSE)</f>
        <v>2800</v>
      </c>
      <c r="X480" s="224">
        <f>VLOOKUP(I480,Inventory!C:R,14,FALSE)</f>
        <v>899</v>
      </c>
      <c r="Y480" s="152">
        <v>0.3</v>
      </c>
      <c r="AB480" s="384">
        <f t="shared" si="49"/>
        <v>629.29999999999995</v>
      </c>
      <c r="AC480" s="225">
        <f>VLOOKUP(V480,'Partner info'!A$2:K$502,6,FALSE)</f>
        <v>0.5</v>
      </c>
      <c r="AD480" s="224">
        <f t="shared" si="43"/>
        <v>314.64999999999998</v>
      </c>
      <c r="AE480" s="384">
        <f t="shared" si="47"/>
        <v>314.64999999999998</v>
      </c>
      <c r="AF480" s="224">
        <f t="shared" si="41"/>
        <v>10</v>
      </c>
      <c r="AG480" s="310">
        <v>2023</v>
      </c>
      <c r="AH480" s="310">
        <v>10</v>
      </c>
      <c r="AI480" s="146" t="e">
        <f t="array" aca="1" ref="AI480" ca="1">_xludf.IFS(AH480=1,"01",AH480=2,"02",AH480=3,"03",AH480=4,"04",AH480=5,"05",AH480=6,"06",AH480=7,"07",AH480=8,"08",AH480=9,"09",AH480=10,"10",AH480=11,"11",AH480=12,"12")</f>
        <v>#NAME?</v>
      </c>
      <c r="AJ480" s="147" t="e">
        <f t="shared" ca="1" si="37"/>
        <v>#NAME?</v>
      </c>
      <c r="AK480" s="148" t="str">
        <f t="shared" si="44"/>
        <v>YYYY-10</v>
      </c>
    </row>
    <row r="481" spans="1:37" ht="12.75">
      <c r="D481" s="12" t="s">
        <v>9</v>
      </c>
      <c r="F481" s="12" t="s">
        <v>190</v>
      </c>
      <c r="H481" s="12" t="s">
        <v>3445</v>
      </c>
      <c r="I481" s="9">
        <v>89003480</v>
      </c>
      <c r="L481" s="149">
        <v>45210</v>
      </c>
      <c r="N481" s="405" t="str">
        <f>VLOOKUP(I481,Inventory!C:J,3,FALSE)</f>
        <v>https://fjong.com/admin/pages/edit-outfit/outfit.eec707e09eb6407e9fad648aa0df045c</v>
      </c>
      <c r="O481" s="224" t="str">
        <f>VLOOKUP(I481,Inventory!C:J,5,FALSE)</f>
        <v>Holzweiler</v>
      </c>
      <c r="P481" s="224" t="str">
        <f>VLOOKUP(I481,Inventory!C:J,4,FALSE)</f>
        <v>S Black Gate Dress</v>
      </c>
      <c r="R481" s="12" t="s">
        <v>4036</v>
      </c>
      <c r="S481" s="9"/>
      <c r="V481" s="224" t="str">
        <f>VLOOKUP(I481,Inventory!C:R,6,FALSE)</f>
        <v>Holzweiler</v>
      </c>
      <c r="W481" s="224">
        <f>VLOOKUP(I481,Inventory!C:R,13,FALSE)</f>
        <v>1800</v>
      </c>
      <c r="X481" s="224">
        <f>VLOOKUP(I481,Inventory!C:R,14,FALSE)</f>
        <v>500</v>
      </c>
      <c r="Y481" s="152">
        <v>0.3</v>
      </c>
      <c r="AB481" s="384">
        <f t="shared" si="49"/>
        <v>350</v>
      </c>
      <c r="AC481" s="225">
        <f>VLOOKUP(V481,'Partner info'!A$2:K$502,6,FALSE)</f>
        <v>0.8</v>
      </c>
      <c r="AD481" s="224">
        <f t="shared" si="43"/>
        <v>280</v>
      </c>
      <c r="AE481" s="384">
        <f t="shared" si="47"/>
        <v>70</v>
      </c>
      <c r="AF481" s="224">
        <f t="shared" si="41"/>
        <v>10</v>
      </c>
      <c r="AG481" s="310">
        <v>2023</v>
      </c>
      <c r="AH481" s="310">
        <v>10</v>
      </c>
      <c r="AI481" s="146" t="e">
        <f t="array" aca="1" ref="AI481" ca="1">_xludf.IFS(AH481=1,"01",AH481=2,"02",AH481=3,"03",AH481=4,"04",AH481=5,"05",AH481=6,"06",AH481=7,"07",AH481=8,"08",AH481=9,"09",AH481=10,"10",AH481=11,"11",AH481=12,"12")</f>
        <v>#NAME?</v>
      </c>
      <c r="AJ481" s="147" t="e">
        <f t="shared" ca="1" si="37"/>
        <v>#NAME?</v>
      </c>
      <c r="AK481" s="148" t="str">
        <f t="shared" si="44"/>
        <v>YYYY-10</v>
      </c>
    </row>
    <row r="482" spans="1:37" ht="12.75">
      <c r="D482" s="12" t="s">
        <v>9</v>
      </c>
      <c r="F482" s="12" t="s">
        <v>190</v>
      </c>
      <c r="H482" s="12" t="s">
        <v>3445</v>
      </c>
      <c r="I482" s="9">
        <v>89003527</v>
      </c>
      <c r="L482" s="149">
        <v>45210</v>
      </c>
      <c r="N482" s="405" t="str">
        <f>VLOOKUP(I482,Inventory!C:J,3,FALSE)</f>
        <v>https://fjong.com/admin/pages/edit-outfit/outfit.200c88e2c54d4176a8c67623f8a24bc3</v>
      </c>
      <c r="O482" s="224" t="str">
        <f>VLOOKUP(I482,Inventory!C:J,5,FALSE)</f>
        <v>Holzweiler</v>
      </c>
      <c r="P482" s="224" t="str">
        <f>VLOOKUP(I482,Inventory!C:J,4,FALSE)</f>
        <v>XS Green Voss Skirt</v>
      </c>
      <c r="R482" s="12" t="s">
        <v>4036</v>
      </c>
      <c r="S482" s="9"/>
      <c r="V482" s="224" t="str">
        <f>VLOOKUP(I482,Inventory!C:R,6,FALSE)</f>
        <v>Holzweiler</v>
      </c>
      <c r="W482" s="224">
        <f>VLOOKUP(I482,Inventory!C:R,13,FALSE)</f>
        <v>3800</v>
      </c>
      <c r="X482" s="224">
        <f>VLOOKUP(I482,Inventory!C:R,14,FALSE)</f>
        <v>1100</v>
      </c>
      <c r="Y482" s="152">
        <v>0.3</v>
      </c>
      <c r="AB482" s="384">
        <f t="shared" si="49"/>
        <v>770</v>
      </c>
      <c r="AC482" s="225">
        <f>VLOOKUP(V482,'Partner info'!A$2:K$502,6,FALSE)</f>
        <v>0.8</v>
      </c>
      <c r="AD482" s="224">
        <f t="shared" si="43"/>
        <v>616</v>
      </c>
      <c r="AE482" s="384">
        <f t="shared" si="47"/>
        <v>154</v>
      </c>
      <c r="AF482" s="224">
        <f t="shared" si="41"/>
        <v>10</v>
      </c>
      <c r="AG482" s="310">
        <v>2023</v>
      </c>
      <c r="AH482" s="310">
        <v>10</v>
      </c>
      <c r="AI482" s="146" t="e">
        <f t="array" aca="1" ref="AI482" ca="1">_xludf.IFS(AH482=1,"01",AH482=2,"02",AH482=3,"03",AH482=4,"04",AH482=5,"05",AH482=6,"06",AH482=7,"07",AH482=8,"08",AH482=9,"09",AH482=10,"10",AH482=11,"11",AH482=12,"12")</f>
        <v>#NAME?</v>
      </c>
      <c r="AJ482" s="147" t="e">
        <f t="shared" ca="1" si="37"/>
        <v>#NAME?</v>
      </c>
      <c r="AK482" s="148" t="str">
        <f t="shared" si="44"/>
        <v>YYYY-10</v>
      </c>
    </row>
    <row r="483" spans="1:37" ht="12.75">
      <c r="D483" s="12" t="s">
        <v>9</v>
      </c>
      <c r="F483" s="12" t="s">
        <v>190</v>
      </c>
      <c r="H483" s="12" t="s">
        <v>3445</v>
      </c>
      <c r="I483" s="9">
        <v>89003670</v>
      </c>
      <c r="L483" s="149">
        <v>45210</v>
      </c>
      <c r="N483" s="405" t="str">
        <f>VLOOKUP(I483,Inventory!C:J,3,FALSE)</f>
        <v>https://fjong.com/admin/pages/edit-outfit/outfit.672d1150b3e249278408503394d8d5b5</v>
      </c>
      <c r="O483" s="224" t="str">
        <f>VLOOKUP(I483,Inventory!C:J,5,FALSE)</f>
        <v>FWSS</v>
      </c>
      <c r="P483" s="224" t="str">
        <f>VLOOKUP(I483,Inventory!C:J,4,FALSE)</f>
        <v>M Wabi Embroidered Bright White Shirt</v>
      </c>
      <c r="R483" s="12" t="s">
        <v>4036</v>
      </c>
      <c r="S483" s="9"/>
      <c r="V483" s="224" t="str">
        <f>VLOOKUP(I483,Inventory!C:R,6,FALSE)</f>
        <v>FWSS</v>
      </c>
      <c r="W483" s="224">
        <f>VLOOKUP(I483,Inventory!C:R,13,FALSE)</f>
        <v>2800</v>
      </c>
      <c r="X483" s="224">
        <f>VLOOKUP(I483,Inventory!C:R,14,FALSE)</f>
        <v>950</v>
      </c>
      <c r="Y483" s="152">
        <v>0.3</v>
      </c>
      <c r="AB483" s="384">
        <f t="shared" si="49"/>
        <v>665</v>
      </c>
      <c r="AC483" s="225">
        <f>VLOOKUP(V483,'Partner info'!A$2:K$502,6,FALSE)</f>
        <v>0.5</v>
      </c>
      <c r="AD483" s="224">
        <f t="shared" si="43"/>
        <v>332.5</v>
      </c>
      <c r="AE483" s="384">
        <f t="shared" si="47"/>
        <v>332.5</v>
      </c>
      <c r="AF483" s="224">
        <f t="shared" si="41"/>
        <v>10</v>
      </c>
      <c r="AG483" s="310">
        <v>2023</v>
      </c>
      <c r="AH483" s="310">
        <v>10</v>
      </c>
      <c r="AI483" s="146" t="e">
        <f t="array" aca="1" ref="AI483" ca="1">_xludf.IFS(AH483=1,"01",AH483=2,"02",AH483=3,"03",AH483=4,"04",AH483=5,"05",AH483=6,"06",AH483=7,"07",AH483=8,"08",AH483=9,"09",AH483=10,"10",AH483=11,"11",AH483=12,"12")</f>
        <v>#NAME?</v>
      </c>
      <c r="AJ483" s="147" t="e">
        <f t="shared" ca="1" si="37"/>
        <v>#NAME?</v>
      </c>
      <c r="AK483" s="148" t="str">
        <f t="shared" si="44"/>
        <v>YYYY-10</v>
      </c>
    </row>
    <row r="484" spans="1:37" ht="12.75">
      <c r="D484" s="12" t="s">
        <v>9</v>
      </c>
      <c r="F484" s="12" t="s">
        <v>190</v>
      </c>
      <c r="H484" s="12" t="s">
        <v>3445</v>
      </c>
      <c r="I484" s="12">
        <v>88001145</v>
      </c>
      <c r="L484" s="149">
        <v>45210</v>
      </c>
      <c r="N484" s="405" t="str">
        <f>VLOOKUP(I484,Inventory!C:J,3,FALSE)</f>
        <v>https://fjong.com/admin/pages/edit-outfit/outfit.cd92590952d54e1d8b3bec0bbecb901b</v>
      </c>
      <c r="O484" s="224" t="str">
        <f>VLOOKUP(I484,Inventory!C:J,5,FALSE)</f>
        <v>FWSS</v>
      </c>
      <c r="P484" s="224" t="str">
        <f>VLOOKUP(I484,Inventory!C:J,4,FALSE)</f>
        <v>L Lovise Shirt Jet Stream White</v>
      </c>
      <c r="R484" s="12" t="s">
        <v>4036</v>
      </c>
      <c r="S484" s="9"/>
      <c r="V484" s="224" t="str">
        <f>VLOOKUP(I484,Inventory!C:R,6,FALSE)</f>
        <v>FJONG</v>
      </c>
      <c r="W484" s="224" t="str">
        <f>VLOOKUP(I484,Inventory!C:R,13,FALSE)</f>
        <v>1900</v>
      </c>
      <c r="X484" s="224">
        <f>VLOOKUP(I484,Inventory!C:R,14,FALSE)</f>
        <v>570</v>
      </c>
      <c r="Y484" s="152">
        <v>0.3</v>
      </c>
      <c r="AB484" s="384">
        <f t="shared" si="49"/>
        <v>399</v>
      </c>
      <c r="AC484" s="225">
        <f>VLOOKUP(V484,'Partner info'!A$2:K$502,6,FALSE)</f>
        <v>0</v>
      </c>
      <c r="AD484" s="224">
        <f t="shared" si="43"/>
        <v>0</v>
      </c>
      <c r="AE484" s="384">
        <f t="shared" si="47"/>
        <v>399</v>
      </c>
      <c r="AF484" s="224">
        <f t="shared" si="41"/>
        <v>10</v>
      </c>
      <c r="AG484" s="313">
        <v>2023</v>
      </c>
      <c r="AH484" s="313">
        <v>10</v>
      </c>
      <c r="AI484" s="275" t="e">
        <f t="array" aca="1" ref="AI484" ca="1">_xludf.IFS(AH484=1,"01",AH484=2,"02",AH484=3,"03",AH484=4,"04",AH484=5,"05",AH484=6,"06",AH484=7,"07",AH484=8,"08",AH484=9,"09",AH484=10,"10",AH484=11,"11",AH484=12,"12")</f>
        <v>#NAME?</v>
      </c>
      <c r="AJ484" s="276" t="e">
        <f t="shared" ca="1" si="37"/>
        <v>#NAME?</v>
      </c>
      <c r="AK484" s="148" t="str">
        <f t="shared" si="44"/>
        <v>YYYY-10</v>
      </c>
    </row>
    <row r="485" spans="1:37" ht="12.75">
      <c r="A485" s="156"/>
      <c r="B485" s="156"/>
      <c r="C485" s="156"/>
      <c r="D485" s="156" t="s">
        <v>9</v>
      </c>
      <c r="E485" s="156"/>
      <c r="F485" s="156" t="s">
        <v>4037</v>
      </c>
      <c r="G485" s="156"/>
      <c r="H485" s="156" t="s">
        <v>4038</v>
      </c>
      <c r="I485" s="162" t="s">
        <v>3402</v>
      </c>
      <c r="J485" s="156"/>
      <c r="K485" s="156"/>
      <c r="L485" s="159">
        <v>45309</v>
      </c>
      <c r="M485" s="156"/>
      <c r="N485" s="227" t="str">
        <f>VLOOKUP(I485,Inventory!C:J,3,FALSE)</f>
        <v>https://fjong.com/admin/pages/edit-outfit/outfit.4a90e6e831c644d2b999953b34aba3b7</v>
      </c>
      <c r="O485" s="217" t="str">
        <f>VLOOKUP(I485,Inventory!C:J,5,FALSE)</f>
        <v>OAKLEY</v>
      </c>
      <c r="P485" s="217" t="str">
        <f>VLOOKUP(I485,Inventory!C:J,4,FALSE)</f>
        <v>Pink/Orange Ski Goggles</v>
      </c>
      <c r="Q485" s="156"/>
      <c r="R485" s="156" t="s">
        <v>4039</v>
      </c>
      <c r="S485" s="158"/>
      <c r="T485" s="156"/>
      <c r="U485" s="156"/>
      <c r="V485" s="217" t="str">
        <f>VLOOKUP(I485,Inventory!C:R,6,FALSE)</f>
        <v>Villoid</v>
      </c>
      <c r="W485" s="217">
        <f>VLOOKUP(I485,Inventory!C:R,13,FALSE)</f>
        <v>3300</v>
      </c>
      <c r="X485" s="217">
        <f>VLOOKUP(I485,Inventory!C:R,14,FALSE)</f>
        <v>849</v>
      </c>
      <c r="Y485" s="172"/>
      <c r="Z485" s="156"/>
      <c r="AA485" s="156"/>
      <c r="AB485" s="403">
        <f t="shared" si="49"/>
        <v>849</v>
      </c>
      <c r="AC485" s="218">
        <f>VLOOKUP(V485,'Partner info'!A$2:K$502,6,FALSE)</f>
        <v>0.8</v>
      </c>
      <c r="AD485" s="217">
        <f t="shared" si="43"/>
        <v>679.2</v>
      </c>
      <c r="AE485" s="403">
        <f t="shared" si="47"/>
        <v>169.79999999999995</v>
      </c>
      <c r="AF485" s="217">
        <f t="shared" si="41"/>
        <v>1</v>
      </c>
      <c r="AG485" s="331">
        <v>2024</v>
      </c>
      <c r="AH485" s="331">
        <v>1</v>
      </c>
      <c r="AI485" s="332" t="e">
        <f t="array" aca="1" ref="AI485" ca="1">_xludf.IFS(AH485=1,"01",AH485=2,"02",AH485=3,"03",AH485=4,"04",AH485=5,"05",AH485=6,"06",AH485=7,"07",AH485=8,"08",AH485=9,"09",AH485=10,"10",AH485=11,"11",AH485=12,"12")</f>
        <v>#NAME?</v>
      </c>
      <c r="AJ485" s="418" t="e">
        <f t="shared" ca="1" si="37"/>
        <v>#NAME?</v>
      </c>
      <c r="AK485" s="280" t="str">
        <f t="shared" si="44"/>
        <v>YYYY-01</v>
      </c>
    </row>
    <row r="486" spans="1:37" ht="12.75">
      <c r="A486" s="173"/>
      <c r="B486" s="173"/>
      <c r="C486" s="173"/>
      <c r="D486" s="173" t="s">
        <v>9</v>
      </c>
      <c r="E486" s="173"/>
      <c r="F486" s="173" t="s">
        <v>4040</v>
      </c>
      <c r="G486" s="173"/>
      <c r="H486" s="173" t="s">
        <v>4038</v>
      </c>
      <c r="I486" s="173">
        <v>89001017</v>
      </c>
      <c r="J486" s="173"/>
      <c r="K486" s="173"/>
      <c r="L486" s="176">
        <v>45315</v>
      </c>
      <c r="M486" s="173"/>
      <c r="N486" s="420" t="str">
        <f>VLOOKUP(I486,Inventory!C:J,3,FALSE)</f>
        <v>https://fjong.com/admin/pages/edit-outfit/outfit.b9570eaee25d469c88909ca3b463ca42</v>
      </c>
      <c r="O486" s="240" t="str">
        <f>VLOOKUP(I486,Inventory!C:J,5,FALSE)</f>
        <v>Holzweiler</v>
      </c>
      <c r="P486" s="240" t="str">
        <f>VLOOKUP(I486,Inventory!C:J,4,FALSE)</f>
        <v>Yellow Oda Jeans</v>
      </c>
      <c r="Q486" s="173"/>
      <c r="R486" s="173"/>
      <c r="S486" s="175"/>
      <c r="T486" s="173"/>
      <c r="U486" s="173"/>
      <c r="V486" s="240" t="str">
        <f>VLOOKUP(I486,Inventory!C:R,6,FALSE)</f>
        <v>Holzweiler</v>
      </c>
      <c r="W486" s="240">
        <f>VLOOKUP(I486,Inventory!C:R,13,FALSE)</f>
        <v>800</v>
      </c>
      <c r="X486" s="240">
        <f>VLOOKUP(I486,Inventory!C:R,14,FALSE)</f>
        <v>449</v>
      </c>
      <c r="Y486" s="272"/>
      <c r="Z486" s="173"/>
      <c r="AA486" s="173"/>
      <c r="AB486" s="424">
        <f t="shared" si="49"/>
        <v>449</v>
      </c>
      <c r="AC486" s="242">
        <f>VLOOKUP(V486,'Partner info'!A$2:K$502,6,FALSE)</f>
        <v>0.8</v>
      </c>
      <c r="AD486" s="240">
        <f t="shared" si="43"/>
        <v>359.20000000000005</v>
      </c>
      <c r="AE486" s="424">
        <f t="shared" si="47"/>
        <v>89.799999999999955</v>
      </c>
      <c r="AF486" s="240">
        <f t="shared" si="41"/>
        <v>1</v>
      </c>
      <c r="AG486" s="451">
        <v>2024</v>
      </c>
      <c r="AH486" s="338">
        <v>1</v>
      </c>
      <c r="AI486" s="339" t="e">
        <f t="array" aca="1" ref="AI486" ca="1">_xludf.IFS(AH486=1,"01",AH486=2,"02",AH486=3,"03",AH486=4,"04",AH486=5,"05",AH486=6,"06",AH486=7,"07",AH486=8,"08",AH486=9,"09",AH486=10,"10",AH486=11,"11",AH486=12,"12")</f>
        <v>#NAME?</v>
      </c>
      <c r="AJ486" s="383" t="e">
        <f t="shared" ca="1" si="37"/>
        <v>#NAME?</v>
      </c>
      <c r="AK486" s="287" t="str">
        <f t="shared" si="44"/>
        <v>YYYY-01</v>
      </c>
    </row>
    <row r="487" spans="1:37" ht="12.75">
      <c r="A487" s="12" t="s">
        <v>4041</v>
      </c>
      <c r="D487" s="12" t="s">
        <v>9</v>
      </c>
      <c r="F487" s="12" t="s">
        <v>3672</v>
      </c>
      <c r="H487" s="12" t="s">
        <v>4042</v>
      </c>
      <c r="I487" s="12">
        <v>89005521</v>
      </c>
      <c r="L487" s="149">
        <v>45315</v>
      </c>
      <c r="N487" s="405" t="str">
        <f>VLOOKUP(I487,Inventory!C:J,3,FALSE)</f>
        <v>https://fjong.com/admin/pages/edit-outfit/outfit.9b91cfa8ae264faaab1b9f8538aab066</v>
      </c>
      <c r="O487" s="224" t="str">
        <f>VLOOKUP(I487,Inventory!C:J,5,FALSE)</f>
        <v>FWSS</v>
      </c>
      <c r="P487" s="224" t="str">
        <f>VLOOKUP(I487,Inventory!C:J,4,FALSE)</f>
        <v xml:space="preserve">M Aagot Bright White </v>
      </c>
      <c r="R487" s="12" t="s">
        <v>3674</v>
      </c>
      <c r="S487" s="9"/>
      <c r="V487" s="224" t="str">
        <f>VLOOKUP(I487,Inventory!C:R,6,FALSE)</f>
        <v>FWSS</v>
      </c>
      <c r="W487" s="224">
        <f>VLOOKUP(I487,Inventory!C:R,13,FALSE)</f>
        <v>2500</v>
      </c>
      <c r="X487" s="224">
        <f>VLOOKUP(I487,Inventory!C:R,14,FALSE)</f>
        <v>700</v>
      </c>
      <c r="Y487" s="152">
        <v>0.2</v>
      </c>
      <c r="AA487" s="12">
        <v>80</v>
      </c>
      <c r="AB487" s="384">
        <f t="shared" si="49"/>
        <v>640</v>
      </c>
      <c r="AC487" s="225">
        <f>VLOOKUP(V487,'Partner info'!A$2:K$502,6,FALSE)</f>
        <v>0.5</v>
      </c>
      <c r="AD487" s="224">
        <f t="shared" si="43"/>
        <v>320</v>
      </c>
      <c r="AE487" s="384">
        <f t="shared" si="47"/>
        <v>320</v>
      </c>
      <c r="AF487" s="224">
        <f t="shared" si="41"/>
        <v>1</v>
      </c>
      <c r="AG487" s="404">
        <v>2024</v>
      </c>
      <c r="AH487" s="385">
        <v>1</v>
      </c>
      <c r="AI487" s="386" t="e">
        <f t="array" aca="1" ref="AI487" ca="1">_xludf.IFS(AH487=1,"01",AH487=2,"02",AH487=3,"03",AH487=4,"04",AH487=5,"05",AH487=6,"06",AH487=7,"07",AH487=8,"08",AH487=9,"09",AH487=10,"10",AH487=11,"11",AH487=12,"12")</f>
        <v>#NAME?</v>
      </c>
      <c r="AJ487" s="387" t="e">
        <f t="shared" ca="1" si="37"/>
        <v>#NAME?</v>
      </c>
      <c r="AK487" s="148" t="str">
        <f t="shared" si="44"/>
        <v>YYYY-01</v>
      </c>
    </row>
    <row r="488" spans="1:37" ht="12.75">
      <c r="D488" s="12" t="s">
        <v>9</v>
      </c>
      <c r="F488" s="12" t="s">
        <v>3672</v>
      </c>
      <c r="H488" s="12" t="s">
        <v>4042</v>
      </c>
      <c r="I488" s="12">
        <v>89001959</v>
      </c>
      <c r="L488" s="149">
        <v>45315</v>
      </c>
      <c r="N488" s="405" t="str">
        <f>VLOOKUP(I488,Inventory!C:J,3,FALSE)</f>
        <v>https://fjong.com/admin/pages/edit-outfit/outfit.cf6a1c3019e04007954fdd515c7368b7</v>
      </c>
      <c r="O488" s="224" t="str">
        <f>VLOOKUP(I488,Inventory!C:J,5,FALSE)</f>
        <v>Ella&amp;il</v>
      </c>
      <c r="P488" s="224" t="str">
        <f>VLOOKUP(I488,Inventory!C:J,4,FALSE)</f>
        <v>M Black Tia Linen Dress</v>
      </c>
      <c r="R488" s="12" t="s">
        <v>3674</v>
      </c>
      <c r="S488" s="9"/>
      <c r="V488" s="224" t="str">
        <f>VLOOKUP(I488,Inventory!C:R,6,FALSE)</f>
        <v>ella&amp;il</v>
      </c>
      <c r="W488" s="224" t="str">
        <f>VLOOKUP(I488,Inventory!C:R,13,FALSE)</f>
        <v>2000</v>
      </c>
      <c r="X488" s="224">
        <f>VLOOKUP(I488,Inventory!C:R,14,FALSE)</f>
        <v>600</v>
      </c>
      <c r="Y488" s="152">
        <v>0.2</v>
      </c>
      <c r="AB488" s="384">
        <f t="shared" si="49"/>
        <v>480</v>
      </c>
      <c r="AC488" s="225">
        <f>VLOOKUP(V488,'Partner info'!A$2:K$502,6,FALSE)</f>
        <v>0.8</v>
      </c>
      <c r="AD488" s="224">
        <f t="shared" si="43"/>
        <v>384</v>
      </c>
      <c r="AE488" s="384">
        <f t="shared" si="47"/>
        <v>96</v>
      </c>
      <c r="AF488" s="224">
        <f t="shared" si="41"/>
        <v>1</v>
      </c>
      <c r="AG488" s="311">
        <v>2024</v>
      </c>
      <c r="AH488" s="310">
        <v>1</v>
      </c>
      <c r="AI488" s="146" t="e">
        <f t="array" aca="1" ref="AI488" ca="1">_xludf.IFS(AH488=1,"01",AH488=2,"02",AH488=3,"03",AH488=4,"04",AH488=5,"05",AH488=6,"06",AH488=7,"07",AH488=8,"08",AH488=9,"09",AH488=10,"10",AH488=11,"11",AH488=12,"12")</f>
        <v>#NAME?</v>
      </c>
      <c r="AJ488" s="147" t="e">
        <f t="shared" ca="1" si="37"/>
        <v>#NAME?</v>
      </c>
      <c r="AK488" s="148" t="str">
        <f t="shared" si="44"/>
        <v>YYYY-01</v>
      </c>
    </row>
    <row r="489" spans="1:37" ht="12.75">
      <c r="D489" s="12" t="s">
        <v>9</v>
      </c>
      <c r="F489" s="12" t="s">
        <v>3672</v>
      </c>
      <c r="H489" s="12" t="s">
        <v>4042</v>
      </c>
      <c r="I489" s="12">
        <v>89003672</v>
      </c>
      <c r="L489" s="149">
        <v>45315</v>
      </c>
      <c r="N489" s="405" t="str">
        <f>VLOOKUP(I489,Inventory!C:J,3,FALSE)</f>
        <v>https://fjong.com/admin/pages/edit-outfit/outfit.7333495cc8154c1993b042541f0a2cdf</v>
      </c>
      <c r="O489" s="224" t="str">
        <f>VLOOKUP(I489,Inventory!C:J,5,FALSE)</f>
        <v>FWSS</v>
      </c>
      <c r="P489" s="224" t="str">
        <f>VLOOKUP(I489,Inventory!C:J,4,FALSE)</f>
        <v>S Pauline Short Green Milieu Dress</v>
      </c>
      <c r="R489" s="12" t="s">
        <v>3674</v>
      </c>
      <c r="S489" s="9"/>
      <c r="V489" s="224" t="str">
        <f>VLOOKUP(I489,Inventory!C:R,6,FALSE)</f>
        <v>FWSS</v>
      </c>
      <c r="W489" s="224">
        <f>VLOOKUP(I489,Inventory!C:R,13,FALSE)</f>
        <v>0</v>
      </c>
      <c r="X489" s="224">
        <f>VLOOKUP(I489,Inventory!C:R,14,FALSE)</f>
        <v>450</v>
      </c>
      <c r="Y489" s="152">
        <v>0.2</v>
      </c>
      <c r="AB489" s="384">
        <f t="shared" si="49"/>
        <v>360</v>
      </c>
      <c r="AC489" s="225">
        <f>VLOOKUP(V489,'Partner info'!A$2:K$502,6,FALSE)</f>
        <v>0.5</v>
      </c>
      <c r="AD489" s="224">
        <f t="shared" si="43"/>
        <v>180</v>
      </c>
      <c r="AE489" s="384">
        <f t="shared" si="47"/>
        <v>180</v>
      </c>
      <c r="AF489" s="224">
        <f t="shared" si="41"/>
        <v>1</v>
      </c>
      <c r="AG489" s="311">
        <v>2024</v>
      </c>
      <c r="AH489" s="310">
        <v>1</v>
      </c>
      <c r="AI489" s="146" t="e">
        <f t="array" aca="1" ref="AI489" ca="1">_xludf.IFS(AH489=1,"01",AH489=2,"02",AH489=3,"03",AH489=4,"04",AH489=5,"05",AH489=6,"06",AH489=7,"07",AH489=8,"08",AH489=9,"09",AH489=10,"10",AH489=11,"11",AH489=12,"12")</f>
        <v>#NAME?</v>
      </c>
      <c r="AJ489" s="147" t="e">
        <f t="shared" ca="1" si="37"/>
        <v>#NAME?</v>
      </c>
      <c r="AK489" s="148" t="str">
        <f t="shared" si="44"/>
        <v>YYYY-01</v>
      </c>
    </row>
    <row r="490" spans="1:37" ht="12.75">
      <c r="D490" s="12" t="s">
        <v>9</v>
      </c>
      <c r="F490" s="12" t="s">
        <v>3672</v>
      </c>
      <c r="H490" s="12" t="s">
        <v>4042</v>
      </c>
      <c r="I490" s="12">
        <v>88200969</v>
      </c>
      <c r="L490" s="149">
        <v>45315</v>
      </c>
      <c r="N490" s="405" t="str">
        <f>VLOOKUP(I490,Inventory!C:J,3,FALSE)</f>
        <v>https://fjong.com/admin/pages/edit-outfit/outfit.3ca39a7438e141ff8f0ba18b67d92062</v>
      </c>
      <c r="O490" s="224" t="str">
        <f>VLOOKUP(I490,Inventory!C:J,5,FALSE)</f>
        <v>FWSS</v>
      </c>
      <c r="P490" s="224" t="str">
        <f>VLOOKUP(I490,Inventory!C:J,4,FALSE)</f>
        <v>S Margit Broderie Anglais Bright White Dress</v>
      </c>
      <c r="R490" s="12" t="s">
        <v>3674</v>
      </c>
      <c r="S490" s="9"/>
      <c r="V490" s="224" t="str">
        <f>VLOOKUP(I490,Inventory!C:R,6,FALSE)</f>
        <v>FWSS</v>
      </c>
      <c r="W490" s="224">
        <f>VLOOKUP(I490,Inventory!C:R,13,FALSE)</f>
        <v>1100</v>
      </c>
      <c r="X490" s="224">
        <f>VLOOKUP(I490,Inventory!C:R,14,FALSE)</f>
        <v>400</v>
      </c>
      <c r="Y490" s="152">
        <v>0.2</v>
      </c>
      <c r="AB490" s="384">
        <f t="shared" si="49"/>
        <v>320</v>
      </c>
      <c r="AC490" s="225">
        <f>VLOOKUP(V490,'Partner info'!A$2:K$502,6,FALSE)</f>
        <v>0.5</v>
      </c>
      <c r="AD490" s="224">
        <f t="shared" si="43"/>
        <v>160</v>
      </c>
      <c r="AE490" s="384">
        <f t="shared" si="47"/>
        <v>160</v>
      </c>
      <c r="AF490" s="224">
        <f t="shared" si="41"/>
        <v>1</v>
      </c>
      <c r="AG490" s="311">
        <v>2024</v>
      </c>
      <c r="AH490" s="310">
        <v>1</v>
      </c>
      <c r="AI490" s="146" t="e">
        <f t="array" aca="1" ref="AI490" ca="1">_xludf.IFS(AH490=1,"01",AH490=2,"02",AH490=3,"03",AH490=4,"04",AH490=5,"05",AH490=6,"06",AH490=7,"07",AH490=8,"08",AH490=9,"09",AH490=10,"10",AH490=11,"11",AH490=12,"12")</f>
        <v>#NAME?</v>
      </c>
      <c r="AJ490" s="147" t="e">
        <f t="shared" ca="1" si="37"/>
        <v>#NAME?</v>
      </c>
      <c r="AK490" s="148" t="str">
        <f t="shared" si="44"/>
        <v>YYYY-01</v>
      </c>
    </row>
    <row r="491" spans="1:37" ht="12.75">
      <c r="D491" s="12" t="s">
        <v>9</v>
      </c>
      <c r="F491" s="12" t="s">
        <v>3672</v>
      </c>
      <c r="H491" s="12" t="s">
        <v>4042</v>
      </c>
      <c r="I491" s="12">
        <v>89005580</v>
      </c>
      <c r="L491" s="149">
        <v>45315</v>
      </c>
      <c r="N491" s="405" t="str">
        <f>VLOOKUP(I491,Inventory!C:J,3,FALSE)</f>
        <v>https://fjong.com/admin/pages/edit-outfit/outfit.70b5ab1c04424f52970827c675ad271e</v>
      </c>
      <c r="O491" s="224" t="str">
        <f>VLOOKUP(I491,Inventory!C:J,5,FALSE)</f>
        <v>Skappel</v>
      </c>
      <c r="P491" s="224" t="str">
        <f>VLOOKUP(I491,Inventory!C:J,4,FALSE)</f>
        <v>L Alyss Oversize Shirt Beige</v>
      </c>
      <c r="R491" s="12" t="s">
        <v>3674</v>
      </c>
      <c r="S491" s="9"/>
      <c r="V491" s="224" t="str">
        <f>VLOOKUP(I491,Inventory!C:R,6,FALSE)</f>
        <v>Skappel Oslo</v>
      </c>
      <c r="W491" s="224">
        <f>VLOOKUP(I491,Inventory!C:R,13,FALSE)</f>
        <v>1200</v>
      </c>
      <c r="X491" s="224">
        <f>VLOOKUP(I491,Inventory!C:R,14,FALSE)</f>
        <v>449</v>
      </c>
      <c r="Y491" s="152">
        <v>0.2</v>
      </c>
      <c r="AB491" s="384">
        <f t="shared" si="49"/>
        <v>359.20000000000005</v>
      </c>
      <c r="AC491" s="225">
        <f>VLOOKUP(V491,'Partner info'!A$2:K$502,6,FALSE)</f>
        <v>0.5</v>
      </c>
      <c r="AD491" s="224">
        <f t="shared" si="43"/>
        <v>179.60000000000002</v>
      </c>
      <c r="AE491" s="384">
        <f t="shared" si="47"/>
        <v>179.60000000000002</v>
      </c>
      <c r="AF491" s="224">
        <f t="shared" si="41"/>
        <v>1</v>
      </c>
      <c r="AG491" s="452">
        <v>2024</v>
      </c>
      <c r="AH491" s="313">
        <v>1</v>
      </c>
      <c r="AI491" s="275" t="e">
        <f t="array" aca="1" ref="AI491" ca="1">_xludf.IFS(AH491=1,"01",AH491=2,"02",AH491=3,"03",AH491=4,"04",AH491=5,"05",AH491=6,"06",AH491=7,"07",AH491=8,"08",AH491=9,"09",AH491=10,"10",AH491=11,"11",AH491=12,"12")</f>
        <v>#NAME?</v>
      </c>
      <c r="AJ491" s="276" t="e">
        <f t="shared" ca="1" si="37"/>
        <v>#NAME?</v>
      </c>
      <c r="AK491" s="148" t="str">
        <f t="shared" si="44"/>
        <v>YYYY-01</v>
      </c>
    </row>
    <row r="492" spans="1:37" ht="12.75">
      <c r="A492" s="453" t="s">
        <v>4043</v>
      </c>
      <c r="B492" s="173"/>
      <c r="C492" s="173"/>
      <c r="D492" s="173" t="s">
        <v>9</v>
      </c>
      <c r="E492" s="173"/>
      <c r="F492" s="173" t="s">
        <v>4044</v>
      </c>
      <c r="G492" s="173"/>
      <c r="H492" s="173" t="s">
        <v>4042</v>
      </c>
      <c r="I492" s="173">
        <v>89006688</v>
      </c>
      <c r="J492" s="173"/>
      <c r="K492" s="173"/>
      <c r="L492" s="176">
        <v>45315</v>
      </c>
      <c r="M492" s="173"/>
      <c r="N492" s="420" t="str">
        <f>VLOOKUP(I492,Inventory!C:J,3,FALSE)</f>
        <v>https://fjong.com/admin/pages/edit-outfit/outfit.65c8d709b89742788180f5c5225ac08c</v>
      </c>
      <c r="O492" s="240" t="str">
        <f>VLOOKUP(I492,Inventory!C:J,5,FALSE)</f>
        <v>Veronica B. Vallenes</v>
      </c>
      <c r="P492" s="240" t="str">
        <f>VLOOKUP(I492,Inventory!C:J,4,FALSE)</f>
        <v>M Sweet Life Trousers</v>
      </c>
      <c r="Q492" s="173"/>
      <c r="R492" s="173" t="s">
        <v>4045</v>
      </c>
      <c r="S492" s="175"/>
      <c r="T492" s="173"/>
      <c r="U492" s="173"/>
      <c r="V492" s="240" t="str">
        <f>VLOOKUP(I492,Inventory!C:R,6,FALSE)</f>
        <v>Arkivet Hegdehausveien</v>
      </c>
      <c r="W492" s="240">
        <f>VLOOKUP(I492,Inventory!C:R,13,FALSE)</f>
        <v>2500</v>
      </c>
      <c r="X492" s="240">
        <f>VLOOKUP(I492,Inventory!C:R,14,FALSE)</f>
        <v>700</v>
      </c>
      <c r="Y492" s="272">
        <v>0.2</v>
      </c>
      <c r="Z492" s="173"/>
      <c r="AA492" s="173">
        <v>80</v>
      </c>
      <c r="AB492" s="424">
        <f t="shared" si="49"/>
        <v>640</v>
      </c>
      <c r="AC492" s="242">
        <f>VLOOKUP(V492,'Partner info'!A$2:K$502,6,FALSE)</f>
        <v>0.5</v>
      </c>
      <c r="AD492" s="240">
        <f t="shared" si="43"/>
        <v>320</v>
      </c>
      <c r="AE492" s="424">
        <f t="shared" si="47"/>
        <v>320</v>
      </c>
      <c r="AF492" s="240">
        <f t="shared" si="41"/>
        <v>1</v>
      </c>
      <c r="AG492" s="451">
        <v>2024</v>
      </c>
      <c r="AH492" s="338">
        <v>1</v>
      </c>
      <c r="AI492" s="339" t="e">
        <f t="array" aca="1" ref="AI492" ca="1">_xludf.IFS(AH492=1,"01",AH492=2,"02",AH492=3,"03",AH492=4,"04",AH492=5,"05",AH492=6,"06",AH492=7,"07",AH492=8,"08",AH492=9,"09",AH492=10,"10",AH492=11,"11",AH492=12,"12")</f>
        <v>#NAME?</v>
      </c>
      <c r="AJ492" s="383" t="e">
        <f t="shared" ca="1" si="37"/>
        <v>#NAME?</v>
      </c>
      <c r="AK492" s="287" t="str">
        <f t="shared" si="44"/>
        <v>YYYY-01</v>
      </c>
    </row>
    <row r="493" spans="1:37" ht="12.75">
      <c r="A493" s="137" t="s">
        <v>4041</v>
      </c>
      <c r="B493" s="137"/>
      <c r="C493" s="137"/>
      <c r="D493" s="137" t="s">
        <v>9</v>
      </c>
      <c r="E493" s="137"/>
      <c r="F493" s="137" t="s">
        <v>4046</v>
      </c>
      <c r="G493" s="137"/>
      <c r="H493" s="137" t="s">
        <v>4042</v>
      </c>
      <c r="I493" s="137">
        <v>88100299</v>
      </c>
      <c r="J493" s="137"/>
      <c r="K493" s="137"/>
      <c r="L493" s="140">
        <v>45315</v>
      </c>
      <c r="M493" s="137"/>
      <c r="N493" s="402" t="str">
        <f>VLOOKUP(I493,Inventory!C:J,3,FALSE)</f>
        <v>https://fjong.com/admin/pages/edit-outfit/outfit.2d4ed8658aa045b29663902f1e0ce84a</v>
      </c>
      <c r="O493" s="223" t="str">
        <f>VLOOKUP(I493,Inventory!C:J,5,FALSE)</f>
        <v>FWSS</v>
      </c>
      <c r="P493" s="430" t="str">
        <f>VLOOKUP(I493,Inventory!C:J,4,FALSE)</f>
        <v>Sonder Stripes Bente Blouse</v>
      </c>
      <c r="Q493" s="137"/>
      <c r="R493" s="137" t="s">
        <v>4047</v>
      </c>
      <c r="S493" s="139"/>
      <c r="T493" s="137"/>
      <c r="U493" s="137"/>
      <c r="V493" s="430" t="str">
        <f>VLOOKUP(I493,Inventory!C:R,6,FALSE)</f>
        <v>Villoid</v>
      </c>
      <c r="W493" s="454">
        <f>VLOOKUP(I493,Inventory!C:R,13,FALSE)</f>
        <v>2700</v>
      </c>
      <c r="X493" s="271">
        <f>VLOOKUP(I493,Inventory!C:R,14,FALSE)</f>
        <v>699</v>
      </c>
      <c r="Y493" s="154">
        <v>0.2</v>
      </c>
      <c r="Z493" s="137"/>
      <c r="AA493" s="137"/>
      <c r="AB493" s="388">
        <f t="shared" si="49"/>
        <v>559.20000000000005</v>
      </c>
      <c r="AC493" s="230">
        <f>VLOOKUP(V493,'Partner info'!A$2:K$502,6,FALSE)</f>
        <v>0.8</v>
      </c>
      <c r="AD493" s="223">
        <f t="shared" si="43"/>
        <v>447.36000000000007</v>
      </c>
      <c r="AE493" s="388">
        <f t="shared" si="47"/>
        <v>111.83999999999997</v>
      </c>
      <c r="AF493" s="223">
        <f t="shared" si="41"/>
        <v>1</v>
      </c>
      <c r="AG493" s="455">
        <v>2024</v>
      </c>
      <c r="AH493" s="335">
        <v>1</v>
      </c>
      <c r="AI493" s="336" t="e">
        <f t="array" aca="1" ref="AI493" ca="1">_xludf.IFS(AH493=1,"01",AH493=2,"02",AH493=3,"03",AH493=4,"04",AH493=5,"05",AH493=6,"06",AH493=7,"07",AH493=8,"08",AH493=9,"09",AH493=10,"10",AH493=11,"11",AH493=12,"12")</f>
        <v>#NAME?</v>
      </c>
      <c r="AJ493" s="382" t="e">
        <f t="shared" ca="1" si="37"/>
        <v>#NAME?</v>
      </c>
      <c r="AK493" s="292" t="str">
        <f t="shared" si="44"/>
        <v>YYYY-01</v>
      </c>
    </row>
    <row r="494" spans="1:37" ht="12.75">
      <c r="A494" s="12" t="s">
        <v>4041</v>
      </c>
      <c r="D494" s="12" t="s">
        <v>9</v>
      </c>
      <c r="F494" s="12" t="s">
        <v>4048</v>
      </c>
      <c r="H494" s="12" t="s">
        <v>4042</v>
      </c>
      <c r="I494" s="12">
        <v>88001844</v>
      </c>
      <c r="L494" s="149">
        <v>45315</v>
      </c>
      <c r="N494" s="405" t="str">
        <f>VLOOKUP(I494,Inventory!C:J,3,FALSE)</f>
        <v>https://fjong.com/admin/pages/edit-outfit/outfit.4688b412bce3457a9c1727fd38ab4a06</v>
      </c>
      <c r="O494" s="224" t="str">
        <f>VLOOKUP(I494,Inventory!C:J,5,FALSE)</f>
        <v>By Malene Birger</v>
      </c>
      <c r="P494" s="224" t="str">
        <f>VLOOKUP(I494,Inventory!C:J,4,FALSE)</f>
        <v>L Satin Trousers Black</v>
      </c>
      <c r="R494" s="12" t="s">
        <v>4049</v>
      </c>
      <c r="S494" s="9"/>
      <c r="V494" s="224" t="str">
        <f>VLOOKUP(I494,Inventory!C:R,6,FALSE)</f>
        <v>FJONG</v>
      </c>
      <c r="W494" s="224">
        <f>VLOOKUP(I494,Inventory!C:R,13,FALSE)</f>
        <v>2400</v>
      </c>
      <c r="X494" s="224">
        <f>VLOOKUP(I494,Inventory!C:R,14,FALSE)</f>
        <v>720</v>
      </c>
      <c r="Y494" s="152">
        <v>0.2</v>
      </c>
      <c r="AA494" s="12">
        <v>80</v>
      </c>
      <c r="AB494" s="384">
        <f t="shared" si="49"/>
        <v>656</v>
      </c>
      <c r="AC494" s="225">
        <f>VLOOKUP(V494,'Partner info'!A$2:K$502,6,FALSE)</f>
        <v>0</v>
      </c>
      <c r="AD494" s="224">
        <f t="shared" si="43"/>
        <v>0</v>
      </c>
      <c r="AE494" s="384">
        <f t="shared" si="47"/>
        <v>656</v>
      </c>
      <c r="AF494" s="224">
        <f t="shared" si="41"/>
        <v>1</v>
      </c>
      <c r="AG494" s="404">
        <v>2024</v>
      </c>
      <c r="AH494" s="385">
        <v>1</v>
      </c>
      <c r="AI494" s="386" t="e">
        <f t="array" aca="1" ref="AI494" ca="1">_xludf.IFS(AH494=1,"01",AH494=2,"02",AH494=3,"03",AH494=4,"04",AH494=5,"05",AH494=6,"06",AH494=7,"07",AH494=8,"08",AH494=9,"09",AH494=10,"10",AH494=11,"11",AH494=12,"12")</f>
        <v>#NAME?</v>
      </c>
      <c r="AJ494" s="387" t="e">
        <f t="shared" ca="1" si="37"/>
        <v>#NAME?</v>
      </c>
      <c r="AK494" s="148" t="str">
        <f t="shared" si="44"/>
        <v>YYYY-01</v>
      </c>
    </row>
    <row r="495" spans="1:37" ht="12.75">
      <c r="A495" s="137"/>
      <c r="B495" s="137"/>
      <c r="C495" s="137"/>
      <c r="D495" s="137" t="s">
        <v>9</v>
      </c>
      <c r="E495" s="137"/>
      <c r="F495" s="137" t="s">
        <v>4048</v>
      </c>
      <c r="G495" s="137"/>
      <c r="H495" s="137" t="s">
        <v>4042</v>
      </c>
      <c r="I495" s="137">
        <v>89006123</v>
      </c>
      <c r="J495" s="137"/>
      <c r="K495" s="137"/>
      <c r="L495" s="140">
        <v>45315</v>
      </c>
      <c r="M495" s="137"/>
      <c r="N495" s="402" t="str">
        <f>VLOOKUP(I495,Inventory!C:J,3,FALSE)</f>
        <v>https://fjong.com/admin/pages/edit-outfit/outfit.471fa47a1ef745898ba066c52fa7e8d1</v>
      </c>
      <c r="O495" s="223" t="str">
        <f>VLOOKUP(I495,Inventory!C:J,5,FALSE)</f>
        <v>InWear</v>
      </c>
      <c r="P495" s="223" t="str">
        <f>VLOOKUP(I495,Inventory!C:J,4,FALSE)</f>
        <v>L JadelW Dress</v>
      </c>
      <c r="Q495" s="137"/>
      <c r="R495" s="137" t="s">
        <v>4049</v>
      </c>
      <c r="S495" s="139"/>
      <c r="T495" s="137"/>
      <c r="U495" s="137"/>
      <c r="V495" s="223" t="str">
        <f>VLOOKUP(I495,Inventory!C:R,6,FALSE)</f>
        <v>Villoid</v>
      </c>
      <c r="W495" s="223">
        <f>VLOOKUP(I495,Inventory!C:R,13,FALSE)</f>
        <v>2500</v>
      </c>
      <c r="X495" s="223">
        <f>VLOOKUP(I495,Inventory!C:R,14,FALSE)</f>
        <v>700</v>
      </c>
      <c r="Y495" s="154">
        <v>0.2</v>
      </c>
      <c r="Z495" s="137"/>
      <c r="AA495" s="137"/>
      <c r="AB495" s="388">
        <f t="shared" si="49"/>
        <v>560</v>
      </c>
      <c r="AC495" s="230">
        <f>VLOOKUP(V495,'Partner info'!A$2:K$502,6,FALSE)</f>
        <v>0.8</v>
      </c>
      <c r="AD495" s="223">
        <f t="shared" si="43"/>
        <v>448</v>
      </c>
      <c r="AE495" s="388">
        <f t="shared" si="47"/>
        <v>112</v>
      </c>
      <c r="AF495" s="223">
        <f t="shared" si="41"/>
        <v>1</v>
      </c>
      <c r="AG495" s="406">
        <v>2024</v>
      </c>
      <c r="AH495" s="323">
        <v>1</v>
      </c>
      <c r="AI495" s="324" t="e">
        <f t="array" aca="1" ref="AI495" ca="1">_xludf.IFS(AH495=1,"01",AH495=2,"02",AH495=3,"03",AH495=4,"04",AH495=5,"05",AH495=6,"06",AH495=7,"07",AH495=8,"08",AH495=9,"09",AH495=10,"10",AH495=11,"11",AH495=12,"12")</f>
        <v>#NAME?</v>
      </c>
      <c r="AJ495" s="389" t="e">
        <f t="shared" ca="1" si="37"/>
        <v>#NAME?</v>
      </c>
      <c r="AK495" s="292" t="str">
        <f t="shared" si="44"/>
        <v>YYYY-01</v>
      </c>
    </row>
    <row r="496" spans="1:37" ht="12.75">
      <c r="A496" s="12" t="s">
        <v>4041</v>
      </c>
      <c r="D496" s="12" t="s">
        <v>9</v>
      </c>
      <c r="F496" s="12" t="s">
        <v>4050</v>
      </c>
      <c r="H496" s="12" t="s">
        <v>4042</v>
      </c>
      <c r="I496" s="12">
        <v>88000438</v>
      </c>
      <c r="L496" s="149">
        <v>45315</v>
      </c>
      <c r="N496" s="405" t="str">
        <f>VLOOKUP(I496,Inventory!C:J,3,FALSE)</f>
        <v>https://fjong.com/admin/pages/edit-outfit/outfit.e3bf7fedde71456db683e017a65e9814</v>
      </c>
      <c r="O496" s="224" t="str">
        <f>VLOOKUP(I496,Inventory!C:J,5,FALSE)</f>
        <v>Samsøe &amp; Samsøe</v>
      </c>
      <c r="P496" s="224" t="str">
        <f>VLOOKUP(I496,Inventory!C:J,4,FALSE)</f>
        <v>M Hilda Black Blouse</v>
      </c>
      <c r="R496" s="12" t="s">
        <v>4051</v>
      </c>
      <c r="S496" s="9"/>
      <c r="V496" s="224" t="str">
        <f>VLOOKUP(I496,Inventory!C:R,6,FALSE)</f>
        <v>FJONG</v>
      </c>
      <c r="W496" s="224">
        <f>VLOOKUP(I496,Inventory!C:R,13,FALSE)</f>
        <v>1100</v>
      </c>
      <c r="X496" s="224">
        <f>VLOOKUP(I496,Inventory!C:R,14,FALSE)</f>
        <v>300</v>
      </c>
      <c r="Y496" s="152">
        <v>0.2</v>
      </c>
      <c r="AA496" s="12">
        <v>80</v>
      </c>
      <c r="AB496" s="384">
        <f t="shared" si="49"/>
        <v>320</v>
      </c>
      <c r="AC496" s="225">
        <f>VLOOKUP(V496,'Partner info'!A$2:K$502,6,FALSE)</f>
        <v>0</v>
      </c>
      <c r="AD496" s="224">
        <f t="shared" si="43"/>
        <v>0</v>
      </c>
      <c r="AE496" s="384">
        <f t="shared" si="47"/>
        <v>320</v>
      </c>
      <c r="AF496" s="224">
        <f t="shared" si="41"/>
        <v>1</v>
      </c>
      <c r="AG496" s="404">
        <v>2024</v>
      </c>
      <c r="AH496" s="385">
        <v>1</v>
      </c>
      <c r="AI496" s="386" t="e">
        <f t="array" aca="1" ref="AI496" ca="1">_xludf.IFS(AH496=1,"01",AH496=2,"02",AH496=3,"03",AH496=4,"04",AH496=5,"05",AH496=6,"06",AH496=7,"07",AH496=8,"08",AH496=9,"09",AH496=10,"10",AH496=11,"11",AH496=12,"12")</f>
        <v>#NAME?</v>
      </c>
      <c r="AJ496" s="387" t="e">
        <f t="shared" ca="1" si="37"/>
        <v>#NAME?</v>
      </c>
      <c r="AK496" s="148" t="str">
        <f t="shared" si="44"/>
        <v>YYYY-01</v>
      </c>
    </row>
    <row r="497" spans="1:37" ht="12.75">
      <c r="A497" s="456" t="s">
        <v>4052</v>
      </c>
      <c r="D497" s="12" t="s">
        <v>9</v>
      </c>
      <c r="F497" s="12" t="s">
        <v>4050</v>
      </c>
      <c r="H497" s="12" t="s">
        <v>4042</v>
      </c>
      <c r="I497" s="12">
        <v>89004462</v>
      </c>
      <c r="L497" s="149">
        <v>45315</v>
      </c>
      <c r="N497" s="405" t="str">
        <f>VLOOKUP(I497,Inventory!C:J,3,FALSE)</f>
        <v>https://fjong.com/admin/pages/edit-outfit/outfit.3434ac6ea6f947f88b27a6c7eae9fb53</v>
      </c>
      <c r="O497" s="224" t="str">
        <f>VLOOKUP(I497,Inventory!C:J,5,FALSE)</f>
        <v>Ella&amp;Il</v>
      </c>
      <c r="P497" s="224" t="str">
        <f>VLOOKUP(I497,Inventory!C:J,4,FALSE)</f>
        <v>L Isabella Merino Pants</v>
      </c>
      <c r="R497" s="12" t="s">
        <v>4051</v>
      </c>
      <c r="S497" s="9"/>
      <c r="V497" s="224" t="str">
        <f>VLOOKUP(I497,Inventory!C:R,6,FALSE)</f>
        <v>Villoid</v>
      </c>
      <c r="W497" s="224">
        <f>VLOOKUP(I497,Inventory!C:R,13,FALSE)</f>
        <v>2000</v>
      </c>
      <c r="X497" s="224">
        <f>VLOOKUP(I497,Inventory!C:R,14,FALSE)</f>
        <v>499</v>
      </c>
      <c r="Y497" s="152">
        <v>0.2</v>
      </c>
      <c r="Z497" s="12">
        <v>280</v>
      </c>
      <c r="AB497" s="384">
        <f t="shared" si="49"/>
        <v>119.20000000000005</v>
      </c>
      <c r="AC497" s="225">
        <f>VLOOKUP(V497,'Partner info'!A$2:K$502,6,FALSE)</f>
        <v>0.8</v>
      </c>
      <c r="AD497" s="224">
        <f t="shared" si="43"/>
        <v>95.360000000000042</v>
      </c>
      <c r="AE497" s="384">
        <f t="shared" si="47"/>
        <v>23.840000000000003</v>
      </c>
      <c r="AF497" s="224">
        <f t="shared" si="41"/>
        <v>1</v>
      </c>
      <c r="AG497" s="311">
        <v>2024</v>
      </c>
      <c r="AH497" s="310">
        <v>1</v>
      </c>
      <c r="AI497" s="146" t="e">
        <f t="array" aca="1" ref="AI497" ca="1">_xludf.IFS(AH497=1,"01",AH497=2,"02",AH497=3,"03",AH497=4,"04",AH497=5,"05",AH497=6,"06",AH497=7,"07",AH497=8,"08",AH497=9,"09",AH497=10,"10",AH497=11,"11",AH497=12,"12")</f>
        <v>#NAME?</v>
      </c>
      <c r="AJ497" s="147" t="e">
        <f t="shared" ca="1" si="37"/>
        <v>#NAME?</v>
      </c>
      <c r="AK497" s="148" t="str">
        <f t="shared" si="44"/>
        <v>YYYY-01</v>
      </c>
    </row>
    <row r="498" spans="1:37" ht="12.75">
      <c r="A498" s="457" t="s">
        <v>4052</v>
      </c>
      <c r="B498" s="137"/>
      <c r="C498" s="137"/>
      <c r="D498" s="137" t="s">
        <v>9</v>
      </c>
      <c r="E498" s="137"/>
      <c r="F498" s="137" t="s">
        <v>4050</v>
      </c>
      <c r="G498" s="137"/>
      <c r="H498" s="137" t="s">
        <v>4042</v>
      </c>
      <c r="I498" s="137">
        <v>88200933</v>
      </c>
      <c r="J498" s="137"/>
      <c r="K498" s="137"/>
      <c r="L498" s="140">
        <v>45315</v>
      </c>
      <c r="M498" s="137"/>
      <c r="N498" s="402" t="str">
        <f>VLOOKUP(I498,Inventory!C:J,3,FALSE)</f>
        <v>https://fjong.com/admin/pages/edit-outfit/outfit.968023fd0b064e9388ac1f02d358b91a</v>
      </c>
      <c r="O498" s="223" t="str">
        <f>VLOOKUP(I498,Inventory!C:J,5,FALSE)</f>
        <v>FWSS</v>
      </c>
      <c r="P498" s="223" t="str">
        <f>VLOOKUP(I498,Inventory!C:J,4,FALSE)</f>
        <v>S Papyrus Annika Sweater</v>
      </c>
      <c r="Q498" s="137"/>
      <c r="R498" s="137" t="s">
        <v>4051</v>
      </c>
      <c r="S498" s="139"/>
      <c r="T498" s="137"/>
      <c r="U498" s="137"/>
      <c r="V498" s="223" t="str">
        <f>VLOOKUP(I498,Inventory!C:R,6,FALSE)</f>
        <v>FWSS</v>
      </c>
      <c r="W498" s="223">
        <f>VLOOKUP(I498,Inventory!C:R,13,FALSE)</f>
        <v>3200</v>
      </c>
      <c r="X498" s="271">
        <f>VLOOKUP(I498,Inventory!C:R,14,FALSE)</f>
        <v>1280</v>
      </c>
      <c r="Y498" s="154">
        <v>0.2</v>
      </c>
      <c r="Z498" s="137">
        <v>160</v>
      </c>
      <c r="AA498" s="137"/>
      <c r="AB498" s="388">
        <f t="shared" si="49"/>
        <v>864</v>
      </c>
      <c r="AC498" s="230">
        <f>VLOOKUP(V498,'Partner info'!A$2:K$502,6,FALSE)</f>
        <v>0.5</v>
      </c>
      <c r="AD498" s="223">
        <f t="shared" si="43"/>
        <v>432</v>
      </c>
      <c r="AE498" s="388">
        <f t="shared" si="47"/>
        <v>432</v>
      </c>
      <c r="AF498" s="223">
        <f t="shared" si="41"/>
        <v>1</v>
      </c>
      <c r="AG498" s="406">
        <v>2024</v>
      </c>
      <c r="AH498" s="323">
        <v>1</v>
      </c>
      <c r="AI498" s="324" t="e">
        <f t="array" aca="1" ref="AI498" ca="1">_xludf.IFS(AH498=1,"01",AH498=2,"02",AH498=3,"03",AH498=4,"04",AH498=5,"05",AH498=6,"06",AH498=7,"07",AH498=8,"08",AH498=9,"09",AH498=10,"10",AH498=11,"11",AH498=12,"12")</f>
        <v>#NAME?</v>
      </c>
      <c r="AJ498" s="389" t="e">
        <f t="shared" ca="1" si="37"/>
        <v>#NAME?</v>
      </c>
      <c r="AK498" s="292" t="str">
        <f t="shared" si="44"/>
        <v>YYYY-01</v>
      </c>
    </row>
    <row r="499" spans="1:37" ht="12.75">
      <c r="A499" s="12" t="s">
        <v>4041</v>
      </c>
      <c r="D499" s="12" t="s">
        <v>9</v>
      </c>
      <c r="F499" s="12" t="s">
        <v>4053</v>
      </c>
      <c r="H499" s="12" t="s">
        <v>4042</v>
      </c>
      <c r="I499" s="12">
        <v>89004033</v>
      </c>
      <c r="L499" s="149">
        <v>45315</v>
      </c>
      <c r="N499" s="405" t="str">
        <f>VLOOKUP(I499,Inventory!C:J,3,FALSE)</f>
        <v>https://fjong.com/admin/pages/edit-outfit/outfit.49df221ce897464aa7b83bd8ac5be754</v>
      </c>
      <c r="O499" s="224" t="str">
        <f>VLOOKUP(I499,Inventory!C:J,5,FALSE)</f>
        <v>FWSS</v>
      </c>
      <c r="P499" s="224" t="str">
        <f>VLOOKUP(I499,Inventory!C:J,4,FALSE)</f>
        <v>M Lovise Shirt Green</v>
      </c>
      <c r="R499" s="12" t="s">
        <v>4054</v>
      </c>
      <c r="S499" s="9"/>
      <c r="V499" s="224" t="str">
        <f>VLOOKUP(I499,Inventory!C:R,6,FALSE)</f>
        <v>FWSS</v>
      </c>
      <c r="W499" s="224">
        <f>VLOOKUP(I499,Inventory!C:R,13,FALSE)</f>
        <v>900</v>
      </c>
      <c r="X499" s="224">
        <f>VLOOKUP(I499,Inventory!C:R,14,FALSE)</f>
        <v>299</v>
      </c>
      <c r="Y499" s="152">
        <v>0.2</v>
      </c>
      <c r="AA499" s="12">
        <v>80</v>
      </c>
      <c r="AB499" s="384">
        <f t="shared" si="49"/>
        <v>319.20000000000005</v>
      </c>
      <c r="AC499" s="225">
        <f>VLOOKUP(V499,'Partner info'!A$2:K$502,6,FALSE)</f>
        <v>0.5</v>
      </c>
      <c r="AD499" s="224">
        <f t="shared" si="43"/>
        <v>159.60000000000002</v>
      </c>
      <c r="AE499" s="384">
        <f t="shared" si="47"/>
        <v>159.60000000000002</v>
      </c>
      <c r="AF499" s="224">
        <f t="shared" si="41"/>
        <v>1</v>
      </c>
      <c r="AG499" s="458">
        <v>2024</v>
      </c>
      <c r="AH499" s="409">
        <v>1</v>
      </c>
      <c r="AI499" s="410" t="e">
        <f t="array" aca="1" ref="AI499" ca="1">_xludf.IFS(AH499=1,"01",AH499=2,"02",AH499=3,"03",AH499=4,"04",AH499=5,"05",AH499=6,"06",AH499=7,"07",AH499=8,"08",AH499=9,"09",AH499=10,"10",AH499=11,"11",AH499=12,"12")</f>
        <v>#NAME?</v>
      </c>
      <c r="AJ499" s="411" t="e">
        <f t="shared" ca="1" si="37"/>
        <v>#NAME?</v>
      </c>
      <c r="AK499" s="148" t="str">
        <f t="shared" si="44"/>
        <v>YYYY-01</v>
      </c>
    </row>
    <row r="500" spans="1:37" ht="12.75">
      <c r="A500" s="156" t="s">
        <v>4055</v>
      </c>
      <c r="B500" s="156"/>
      <c r="C500" s="156"/>
      <c r="D500" s="156" t="s">
        <v>9</v>
      </c>
      <c r="E500" s="156"/>
      <c r="F500" s="156" t="s">
        <v>4056</v>
      </c>
      <c r="G500" s="156"/>
      <c r="H500" s="156" t="s">
        <v>4042</v>
      </c>
      <c r="I500" s="156">
        <v>89005529</v>
      </c>
      <c r="J500" s="156"/>
      <c r="K500" s="156"/>
      <c r="L500" s="159">
        <v>45315</v>
      </c>
      <c r="M500" s="156"/>
      <c r="N500" s="227" t="str">
        <f>VLOOKUP(I500,Inventory!C:J,3,FALSE)</f>
        <v>https://fjong.com/admin/pages/edit-outfit/outfit.ad94ae59e5b9410a873c49ee467fe906</v>
      </c>
      <c r="O500" s="217" t="str">
        <f>VLOOKUP(I500,Inventory!C:J,5,FALSE)</f>
        <v>FWSS</v>
      </c>
      <c r="P500" s="217" t="str">
        <f>VLOOKUP(I500,Inventory!C:J,4,FALSE)</f>
        <v xml:space="preserve">L Bente Anthracite Black </v>
      </c>
      <c r="Q500" s="156"/>
      <c r="R500" s="156" t="s">
        <v>4057</v>
      </c>
      <c r="S500" s="158"/>
      <c r="T500" s="156"/>
      <c r="U500" s="156"/>
      <c r="V500" s="217" t="str">
        <f>VLOOKUP(I500,Inventory!C:R,6,FALSE)</f>
        <v>FWSS</v>
      </c>
      <c r="W500" s="217">
        <f>VLOOKUP(I500,Inventory!C:R,13,FALSE)</f>
        <v>3200</v>
      </c>
      <c r="X500" s="217">
        <f>VLOOKUP(I500,Inventory!C:R,14,FALSE)</f>
        <v>1299</v>
      </c>
      <c r="Y500" s="172">
        <v>0.2</v>
      </c>
      <c r="Z500" s="156"/>
      <c r="AA500" s="156">
        <v>80</v>
      </c>
      <c r="AB500" s="403">
        <f t="shared" si="49"/>
        <v>1119.2</v>
      </c>
      <c r="AC500" s="218">
        <f>VLOOKUP(V500,'Partner info'!A$2:K$502,6,FALSE)</f>
        <v>0.5</v>
      </c>
      <c r="AD500" s="217">
        <f t="shared" si="43"/>
        <v>559.6</v>
      </c>
      <c r="AE500" s="403">
        <f t="shared" si="47"/>
        <v>559.6</v>
      </c>
      <c r="AF500" s="217">
        <f t="shared" si="41"/>
        <v>1</v>
      </c>
      <c r="AG500" s="459">
        <v>2024</v>
      </c>
      <c r="AH500" s="317">
        <v>1</v>
      </c>
      <c r="AI500" s="318" t="e">
        <f t="array" aca="1" ref="AI500" ca="1">_xludf.IFS(AH500=1,"01",AH500=2,"02",AH500=3,"03",AH500=4,"04",AH500=5,"05",AH500=6,"06",AH500=7,"07",AH500=8,"08",AH500=9,"09",AH500=10,"10",AH500=11,"11",AH500=12,"12")</f>
        <v>#NAME?</v>
      </c>
      <c r="AJ500" s="415" t="e">
        <f t="shared" ca="1" si="37"/>
        <v>#NAME?</v>
      </c>
      <c r="AK500" s="280" t="str">
        <f t="shared" si="44"/>
        <v>YYYY-01</v>
      </c>
    </row>
    <row r="501" spans="1:37" ht="12.75">
      <c r="A501" s="137"/>
      <c r="B501" s="137"/>
      <c r="C501" s="137"/>
      <c r="D501" s="460" t="s">
        <v>4058</v>
      </c>
      <c r="E501" s="137"/>
      <c r="F501" s="137" t="s">
        <v>4056</v>
      </c>
      <c r="G501" s="137"/>
      <c r="H501" s="137" t="s">
        <v>4042</v>
      </c>
      <c r="I501" s="137">
        <v>89006899</v>
      </c>
      <c r="J501" s="137"/>
      <c r="K501" s="137"/>
      <c r="L501" s="140">
        <v>45315</v>
      </c>
      <c r="M501" s="137"/>
      <c r="N501" s="402" t="str">
        <f>VLOOKUP(I501,Inventory!C:J,3,FALSE)</f>
        <v>https://fjong.com/admin/pages/edit-outfit/outfit.c740eb70dbf8428aa911eb00d6827088</v>
      </c>
      <c r="O501" s="223" t="str">
        <f>VLOOKUP(I501,Inventory!C:J,5,FALSE)</f>
        <v>Ane Mone</v>
      </c>
      <c r="P501" s="223" t="str">
        <f>VLOOKUP(I501,Inventory!C:J,4,FALSE)</f>
        <v>XL Brown Suede Skirt</v>
      </c>
      <c r="Q501" s="137"/>
      <c r="R501" s="137" t="s">
        <v>4057</v>
      </c>
      <c r="S501" s="139"/>
      <c r="T501" s="137"/>
      <c r="U501" s="137"/>
      <c r="V501" s="223" t="str">
        <f>VLOOKUP(I501,Inventory!C:R,6,FALSE)</f>
        <v>Ane Mone</v>
      </c>
      <c r="W501" s="223" t="str">
        <f>VLOOKUP(I501,Inventory!C:R,13,FALSE)</f>
        <v>1300</v>
      </c>
      <c r="X501" s="223">
        <f>VLOOKUP(I501,Inventory!C:R,14,FALSE)</f>
        <v>390.00000000000011</v>
      </c>
      <c r="Y501" s="154">
        <v>0.2</v>
      </c>
      <c r="Z501" s="137"/>
      <c r="AA501" s="137"/>
      <c r="AB501" s="388">
        <f t="shared" si="49"/>
        <v>312.00000000000011</v>
      </c>
      <c r="AC501" s="230">
        <f>VLOOKUP(V501,'Partner info'!A$2:K$502,6,FALSE)</f>
        <v>0.5</v>
      </c>
      <c r="AD501" s="223">
        <f t="shared" si="43"/>
        <v>156.00000000000006</v>
      </c>
      <c r="AE501" s="388">
        <f t="shared" si="47"/>
        <v>156.00000000000006</v>
      </c>
      <c r="AF501" s="223">
        <f t="shared" si="41"/>
        <v>1</v>
      </c>
      <c r="AG501" s="406">
        <v>2024</v>
      </c>
      <c r="AH501" s="323">
        <v>1</v>
      </c>
      <c r="AI501" s="324" t="e">
        <f t="array" aca="1" ref="AI501" ca="1">_xludf.IFS(AH501=1,"01",AH501=2,"02",AH501=3,"03",AH501=4,"04",AH501=5,"05",AH501=6,"06",AH501=7,"07",AH501=8,"08",AH501=9,"09",AH501=10,"10",AH501=11,"11",AH501=12,"12")</f>
        <v>#NAME?</v>
      </c>
      <c r="AJ501" s="389" t="e">
        <f t="shared" ca="1" si="37"/>
        <v>#NAME?</v>
      </c>
      <c r="AK501" s="292" t="str">
        <f t="shared" si="44"/>
        <v>YYYY-01</v>
      </c>
    </row>
    <row r="502" spans="1:37" ht="12.75">
      <c r="A502" s="12" t="s">
        <v>4041</v>
      </c>
      <c r="D502" s="12" t="s">
        <v>9</v>
      </c>
      <c r="F502" s="12" t="s">
        <v>4059</v>
      </c>
      <c r="H502" s="12" t="s">
        <v>4042</v>
      </c>
      <c r="I502" s="12">
        <v>89001006</v>
      </c>
      <c r="L502" s="149">
        <v>45315</v>
      </c>
      <c r="N502" s="405" t="str">
        <f>VLOOKUP(I502,Inventory!C:J,3,FALSE)</f>
        <v>https://fjong.com/admin/pages/edit-outfit/outfit.4fa754204ea44caabb43ecd64f118dd6</v>
      </c>
      <c r="O502" s="224" t="str">
        <f>VLOOKUP(I502,Inventory!C:J,5,FALSE)</f>
        <v>Holzweiler</v>
      </c>
      <c r="P502" s="224" t="str">
        <f>VLOOKUP(I502,Inventory!C:J,4,FALSE)</f>
        <v xml:space="preserve">M Sand  Poddle99 Blazer </v>
      </c>
      <c r="R502" s="12" t="s">
        <v>4060</v>
      </c>
      <c r="S502" s="9"/>
      <c r="V502" s="224" t="str">
        <f>VLOOKUP(I502,Inventory!C:R,6,FALSE)</f>
        <v>Holzweiler</v>
      </c>
      <c r="W502" s="224">
        <f>VLOOKUP(I502,Inventory!C:R,13,FALSE)</f>
        <v>1700</v>
      </c>
      <c r="X502" s="224">
        <f>VLOOKUP(I502,Inventory!C:R,14,FALSE)</f>
        <v>0</v>
      </c>
      <c r="Y502" s="152">
        <v>0.2</v>
      </c>
      <c r="AA502" s="12">
        <v>80</v>
      </c>
      <c r="AB502" s="384">
        <f t="shared" si="49"/>
        <v>80</v>
      </c>
      <c r="AC502" s="225">
        <f>VLOOKUP(V502,'Partner info'!A$2:K$502,6,FALSE)</f>
        <v>0.8</v>
      </c>
      <c r="AD502" s="224">
        <f t="shared" si="43"/>
        <v>64</v>
      </c>
      <c r="AE502" s="384">
        <f t="shared" si="47"/>
        <v>16</v>
      </c>
      <c r="AF502" s="224">
        <f t="shared" si="41"/>
        <v>1</v>
      </c>
      <c r="AG502" s="404">
        <v>2024</v>
      </c>
      <c r="AH502" s="385">
        <v>1</v>
      </c>
      <c r="AI502" s="386" t="e">
        <f t="array" aca="1" ref="AI502" ca="1">_xludf.IFS(AH502=1,"01",AH502=2,"02",AH502=3,"03",AH502=4,"04",AH502=5,"05",AH502=6,"06",AH502=7,"07",AH502=8,"08",AH502=9,"09",AH502=10,"10",AH502=11,"11",AH502=12,"12")</f>
        <v>#NAME?</v>
      </c>
      <c r="AJ502" s="387" t="e">
        <f t="shared" ca="1" si="37"/>
        <v>#NAME?</v>
      </c>
      <c r="AK502" s="148" t="str">
        <f t="shared" si="44"/>
        <v>YYYY-01</v>
      </c>
    </row>
    <row r="503" spans="1:37" ht="12.75">
      <c r="A503" s="137"/>
      <c r="B503" s="137"/>
      <c r="C503" s="137"/>
      <c r="D503" s="137" t="s">
        <v>9</v>
      </c>
      <c r="E503" s="137"/>
      <c r="F503" s="137" t="s">
        <v>4059</v>
      </c>
      <c r="G503" s="137"/>
      <c r="H503" s="137" t="s">
        <v>4042</v>
      </c>
      <c r="I503" s="137">
        <v>89007024</v>
      </c>
      <c r="J503" s="137"/>
      <c r="K503" s="137"/>
      <c r="L503" s="140">
        <v>45315</v>
      </c>
      <c r="M503" s="137"/>
      <c r="N503" s="402" t="str">
        <f>VLOOKUP(I503,Inventory!C:J,3,FALSE)</f>
        <v>https://fjong.com/admin/pages/edit-outfit/outfit.65e7494b36ec4b92a62d064ba372e99c</v>
      </c>
      <c r="O503" s="223" t="str">
        <f>VLOOKUP(I503,Inventory!C:J,5,FALSE)</f>
        <v>FWSS</v>
      </c>
      <c r="P503" s="223" t="str">
        <f>VLOOKUP(I503,Inventory!C:J,4,FALSE)</f>
        <v xml:space="preserve">M Pink Silk Blouse </v>
      </c>
      <c r="Q503" s="137"/>
      <c r="R503" s="137" t="s">
        <v>4061</v>
      </c>
      <c r="S503" s="139"/>
      <c r="T503" s="137"/>
      <c r="U503" s="137"/>
      <c r="V503" s="223" t="str">
        <f>VLOOKUP(I503,Inventory!C:R,6,FALSE)</f>
        <v>FWSS</v>
      </c>
      <c r="W503" s="223">
        <f>VLOOKUP(I503,Inventory!C:R,13,FALSE)</f>
        <v>2500</v>
      </c>
      <c r="X503" s="223">
        <f>VLOOKUP(I503,Inventory!C:R,14,FALSE)</f>
        <v>600</v>
      </c>
      <c r="Y503" s="154">
        <v>0.2</v>
      </c>
      <c r="Z503" s="137"/>
      <c r="AA503" s="137">
        <v>80</v>
      </c>
      <c r="AB503" s="388">
        <f t="shared" si="49"/>
        <v>560</v>
      </c>
      <c r="AC503" s="230">
        <f>VLOOKUP(V503,'Partner info'!A$2:K$502,6,FALSE)</f>
        <v>0.5</v>
      </c>
      <c r="AD503" s="223">
        <f t="shared" si="43"/>
        <v>280</v>
      </c>
      <c r="AE503" s="388">
        <f t="shared" si="47"/>
        <v>280</v>
      </c>
      <c r="AF503" s="223">
        <f t="shared" si="41"/>
        <v>1</v>
      </c>
      <c r="AG503" s="406">
        <v>2024</v>
      </c>
      <c r="AH503" s="323">
        <v>1</v>
      </c>
      <c r="AI503" s="324" t="e">
        <f t="array" aca="1" ref="AI503" ca="1">_xludf.IFS(AH503=1,"01",AH503=2,"02",AH503=3,"03",AH503=4,"04",AH503=5,"05",AH503=6,"06",AH503=7,"07",AH503=8,"08",AH503=9,"09",AH503=10,"10",AH503=11,"11",AH503=12,"12")</f>
        <v>#NAME?</v>
      </c>
      <c r="AJ503" s="389" t="e">
        <f t="shared" ca="1" si="37"/>
        <v>#NAME?</v>
      </c>
      <c r="AK503" s="292" t="str">
        <f t="shared" si="44"/>
        <v>YYYY-01</v>
      </c>
    </row>
    <row r="504" spans="1:37" ht="12.75">
      <c r="A504" s="12" t="s">
        <v>4041</v>
      </c>
      <c r="D504" s="12" t="s">
        <v>9</v>
      </c>
      <c r="F504" s="12" t="s">
        <v>4062</v>
      </c>
      <c r="H504" s="12" t="s">
        <v>4042</v>
      </c>
      <c r="I504" s="12">
        <v>88101367</v>
      </c>
      <c r="L504" s="149">
        <v>45315</v>
      </c>
      <c r="N504" s="405" t="str">
        <f>VLOOKUP(I504,Inventory!C:J,3,FALSE)</f>
        <v>https://fjong.com/admin/pages/edit-outfit/outfit.ec1435833bc34c22bd77854905506581</v>
      </c>
      <c r="O504" s="224" t="str">
        <f>VLOOKUP(I504,Inventory!C:J,5,FALSE)</f>
        <v>FWSS</v>
      </c>
      <c r="P504" s="224" t="str">
        <f>VLOOKUP(I504,Inventory!C:J,4,FALSE)</f>
        <v>M Fatima Blouse</v>
      </c>
      <c r="R504" s="12" t="s">
        <v>4063</v>
      </c>
      <c r="S504" s="9"/>
      <c r="V504" s="224" t="str">
        <f>VLOOKUP(I504,Inventory!C:R,6,FALSE)</f>
        <v>Mani Studio Moss</v>
      </c>
      <c r="W504" s="224">
        <f>VLOOKUP(I504,Inventory!C:R,13,FALSE)</f>
        <v>1900</v>
      </c>
      <c r="X504" s="224">
        <f>VLOOKUP(I504,Inventory!C:R,14,FALSE)</f>
        <v>500</v>
      </c>
      <c r="Y504" s="152">
        <v>0.2</v>
      </c>
      <c r="AA504" s="12">
        <v>80</v>
      </c>
      <c r="AB504" s="384">
        <f t="shared" si="49"/>
        <v>480</v>
      </c>
      <c r="AC504" s="225">
        <f>VLOOKUP(V504,'Partner info'!A$2:K$502,6,FALSE)</f>
        <v>0</v>
      </c>
      <c r="AD504" s="224">
        <f t="shared" si="43"/>
        <v>0</v>
      </c>
      <c r="AE504" s="384">
        <f t="shared" si="47"/>
        <v>480</v>
      </c>
      <c r="AF504" s="224">
        <f t="shared" si="41"/>
        <v>1</v>
      </c>
      <c r="AG504" s="458">
        <v>2024</v>
      </c>
      <c r="AH504" s="409">
        <v>1</v>
      </c>
      <c r="AI504" s="410" t="e">
        <f t="array" aca="1" ref="AI504" ca="1">_xludf.IFS(AH504=1,"01",AH504=2,"02",AH504=3,"03",AH504=4,"04",AH504=5,"05",AH504=6,"06",AH504=7,"07",AH504=8,"08",AH504=9,"09",AH504=10,"10",AH504=11,"11",AH504=12,"12")</f>
        <v>#NAME?</v>
      </c>
      <c r="AJ504" s="411" t="e">
        <f t="shared" ca="1" si="37"/>
        <v>#NAME?</v>
      </c>
      <c r="AK504" s="148" t="str">
        <f t="shared" si="44"/>
        <v>YYYY-01</v>
      </c>
    </row>
    <row r="505" spans="1:37" ht="12.75">
      <c r="A505" s="156" t="s">
        <v>4041</v>
      </c>
      <c r="B505" s="156"/>
      <c r="C505" s="156"/>
      <c r="D505" s="156" t="s">
        <v>9</v>
      </c>
      <c r="E505" s="156"/>
      <c r="F505" s="156" t="s">
        <v>4064</v>
      </c>
      <c r="G505" s="156"/>
      <c r="H505" s="156" t="s">
        <v>4042</v>
      </c>
      <c r="I505" s="156">
        <v>88100021</v>
      </c>
      <c r="J505" s="156"/>
      <c r="K505" s="156"/>
      <c r="L505" s="159">
        <v>45315</v>
      </c>
      <c r="M505" s="156"/>
      <c r="N505" s="227" t="str">
        <f>VLOOKUP(I505,Inventory!C:J,3,FALSE)</f>
        <v>https://fjong.com/admin/pages/edit-outfit/outfit.4d15ca1915cf4639a9029a016640f7da</v>
      </c>
      <c r="O505" s="217" t="str">
        <f>VLOOKUP(I505,Inventory!C:J,5,FALSE)</f>
        <v>Faithfull The Brand</v>
      </c>
      <c r="P505" s="217" t="str">
        <f>VLOOKUP(I505,Inventory!C:J,4,FALSE)</f>
        <v>M Ari Zhoe Midi Dress</v>
      </c>
      <c r="Q505" s="156"/>
      <c r="R505" s="156" t="s">
        <v>4065</v>
      </c>
      <c r="S505" s="158"/>
      <c r="T505" s="156"/>
      <c r="U505" s="156"/>
      <c r="V505" s="217" t="str">
        <f>VLOOKUP(I505,Inventory!C:R,6,FALSE)</f>
        <v>FJONG</v>
      </c>
      <c r="W505" s="217">
        <f>VLOOKUP(I505,Inventory!C:R,13,FALSE)</f>
        <v>0</v>
      </c>
      <c r="X505" s="217">
        <f>VLOOKUP(I505,Inventory!C:R,14,FALSE)</f>
        <v>0</v>
      </c>
      <c r="Y505" s="172">
        <v>0.2</v>
      </c>
      <c r="Z505" s="156"/>
      <c r="AA505" s="156">
        <v>80</v>
      </c>
      <c r="AB505" s="403">
        <f t="shared" si="49"/>
        <v>80</v>
      </c>
      <c r="AC505" s="218">
        <f>VLOOKUP(V505,'Partner info'!A$2:K$502,6,FALSE)</f>
        <v>0</v>
      </c>
      <c r="AD505" s="217">
        <f t="shared" si="43"/>
        <v>0</v>
      </c>
      <c r="AE505" s="403">
        <f t="shared" si="47"/>
        <v>80</v>
      </c>
      <c r="AF505" s="217">
        <f t="shared" si="41"/>
        <v>1</v>
      </c>
      <c r="AG505" s="459">
        <v>2024</v>
      </c>
      <c r="AH505" s="317">
        <v>1</v>
      </c>
      <c r="AI505" s="318" t="e">
        <f t="array" aca="1" ref="AI505" ca="1">_xludf.IFS(AH505=1,"01",AH505=2,"02",AH505=3,"03",AH505=4,"04",AH505=5,"05",AH505=6,"06",AH505=7,"07",AH505=8,"08",AH505=9,"09",AH505=10,"10",AH505=11,"11",AH505=12,"12")</f>
        <v>#NAME?</v>
      </c>
      <c r="AJ505" s="415" t="e">
        <f t="shared" ca="1" si="37"/>
        <v>#NAME?</v>
      </c>
      <c r="AK505" s="280" t="str">
        <f t="shared" si="44"/>
        <v>YYYY-01</v>
      </c>
    </row>
    <row r="506" spans="1:37" ht="12.75">
      <c r="A506" s="137"/>
      <c r="B506" s="137"/>
      <c r="C506" s="137"/>
      <c r="D506" s="137" t="s">
        <v>9</v>
      </c>
      <c r="E506" s="137"/>
      <c r="F506" s="137" t="s">
        <v>4064</v>
      </c>
      <c r="G506" s="137"/>
      <c r="H506" s="137" t="s">
        <v>4042</v>
      </c>
      <c r="I506" s="137">
        <v>88101140</v>
      </c>
      <c r="J506" s="137"/>
      <c r="K506" s="137"/>
      <c r="L506" s="140">
        <v>45315</v>
      </c>
      <c r="M506" s="137"/>
      <c r="N506" s="402" t="str">
        <f>VLOOKUP(I506,Inventory!C:J,3,FALSE)</f>
        <v>https://fjong.com/admin/pages/edit-outfit/outfit.cf181b3cc29245dfb8ebf46f158719fe</v>
      </c>
      <c r="O506" s="223" t="str">
        <f>VLOOKUP(I506,Inventory!C:J,5,FALSE)</f>
        <v>Ganni</v>
      </c>
      <c r="P506" s="223" t="str">
        <f>VLOOKUP(I506,Inventory!C:J,4,FALSE)</f>
        <v>M Cameron Creme Blouse</v>
      </c>
      <c r="Q506" s="137"/>
      <c r="R506" s="137" t="s">
        <v>4065</v>
      </c>
      <c r="S506" s="139"/>
      <c r="T506" s="137"/>
      <c r="U506" s="137"/>
      <c r="V506" s="223" t="str">
        <f>VLOOKUP(I506,Inventory!C:R,6,FALSE)</f>
        <v>Høyer</v>
      </c>
      <c r="W506" s="223" t="str">
        <f>VLOOKUP(I506,Inventory!C:R,13,FALSE)</f>
        <v>1900</v>
      </c>
      <c r="X506" s="223">
        <f>VLOOKUP(I506,Inventory!C:R,14,FALSE)</f>
        <v>570</v>
      </c>
      <c r="Y506" s="154">
        <v>0.2</v>
      </c>
      <c r="Z506" s="137"/>
      <c r="AA506" s="137"/>
      <c r="AB506" s="388">
        <f t="shared" si="49"/>
        <v>456</v>
      </c>
      <c r="AC506" s="230">
        <f>VLOOKUP(V506,'Partner info'!A$2:K$502,6,FALSE)</f>
        <v>0.8</v>
      </c>
      <c r="AD506" s="223">
        <f t="shared" si="43"/>
        <v>364.8</v>
      </c>
      <c r="AE506" s="388">
        <f t="shared" si="47"/>
        <v>91.199999999999989</v>
      </c>
      <c r="AF506" s="223">
        <f t="shared" si="41"/>
        <v>1</v>
      </c>
      <c r="AG506" s="406">
        <v>2024</v>
      </c>
      <c r="AH506" s="323">
        <v>1</v>
      </c>
      <c r="AI506" s="324" t="e">
        <f t="array" aca="1" ref="AI506" ca="1">_xludf.IFS(AH506=1,"01",AH506=2,"02",AH506=3,"03",AH506=4,"04",AH506=5,"05",AH506=6,"06",AH506=7,"07",AH506=8,"08",AH506=9,"09",AH506=10,"10",AH506=11,"11",AH506=12,"12")</f>
        <v>#NAME?</v>
      </c>
      <c r="AJ506" s="389" t="e">
        <f t="shared" ca="1" si="37"/>
        <v>#NAME?</v>
      </c>
      <c r="AK506" s="292" t="str">
        <f t="shared" si="44"/>
        <v>YYYY-01</v>
      </c>
    </row>
    <row r="507" spans="1:37" ht="12.75">
      <c r="A507" s="137" t="s">
        <v>4041</v>
      </c>
      <c r="B507" s="137"/>
      <c r="C507" s="137"/>
      <c r="D507" s="137" t="s">
        <v>9</v>
      </c>
      <c r="E507" s="137"/>
      <c r="F507" s="137" t="s">
        <v>4066</v>
      </c>
      <c r="G507" s="137"/>
      <c r="H507" s="137" t="s">
        <v>4042</v>
      </c>
      <c r="I507" s="137">
        <v>88100277</v>
      </c>
      <c r="J507" s="137"/>
      <c r="K507" s="137"/>
      <c r="L507" s="140">
        <v>45315</v>
      </c>
      <c r="M507" s="137"/>
      <c r="N507" s="402" t="str">
        <f>VLOOKUP(I507,Inventory!C:J,3,FALSE)</f>
        <v>https://fjong.com/admin/pages/edit-outfit/outfit.9341a89b191cd49f</v>
      </c>
      <c r="O507" s="223" t="str">
        <f>VLOOKUP(I507,Inventory!C:J,5,FALSE)</f>
        <v>Holzweiler</v>
      </c>
      <c r="P507" s="223" t="str">
        <f>VLOOKUP(I507,Inventory!C:J,4,FALSE)</f>
        <v>M Celine Shearling Jacket</v>
      </c>
      <c r="Q507" s="137"/>
      <c r="R507" s="137" t="s">
        <v>4067</v>
      </c>
      <c r="S507" s="139"/>
      <c r="T507" s="137"/>
      <c r="U507" s="137"/>
      <c r="V507" s="223" t="str">
        <f>VLOOKUP(I507,Inventory!C:R,6,FALSE)</f>
        <v>FJONG</v>
      </c>
      <c r="W507" s="223">
        <f>VLOOKUP(I507,Inventory!C:R,13,FALSE)</f>
        <v>2500</v>
      </c>
      <c r="X507" s="223">
        <f>VLOOKUP(I507,Inventory!C:R,14,FALSE)</f>
        <v>849</v>
      </c>
      <c r="Y507" s="154">
        <v>0.2</v>
      </c>
      <c r="Z507" s="137"/>
      <c r="AA507" s="137">
        <v>80</v>
      </c>
      <c r="AB507" s="388">
        <f t="shared" si="49"/>
        <v>759.2</v>
      </c>
      <c r="AC507" s="230">
        <f>VLOOKUP(V507,'Partner info'!A$2:K$502,6,FALSE)</f>
        <v>0</v>
      </c>
      <c r="AD507" s="223">
        <f t="shared" si="43"/>
        <v>0</v>
      </c>
      <c r="AE507" s="388">
        <f t="shared" si="47"/>
        <v>759.2</v>
      </c>
      <c r="AF507" s="223">
        <f t="shared" si="41"/>
        <v>1</v>
      </c>
      <c r="AG507" s="455">
        <v>2024</v>
      </c>
      <c r="AH507" s="335">
        <v>1</v>
      </c>
      <c r="AI507" s="336" t="e">
        <f t="array" aca="1" ref="AI507" ca="1">_xludf.IFS(AH507=1,"01",AH507=2,"02",AH507=3,"03",AH507=4,"04",AH507=5,"05",AH507=6,"06",AH507=7,"07",AH507=8,"08",AH507=9,"09",AH507=10,"10",AH507=11,"11",AH507=12,"12")</f>
        <v>#NAME?</v>
      </c>
      <c r="AJ507" s="382" t="e">
        <f t="shared" ca="1" si="37"/>
        <v>#NAME?</v>
      </c>
      <c r="AK507" s="292" t="str">
        <f t="shared" si="44"/>
        <v>YYYY-01</v>
      </c>
    </row>
    <row r="508" spans="1:37" ht="12.75">
      <c r="A508" s="137" t="s">
        <v>4041</v>
      </c>
      <c r="B508" s="137"/>
      <c r="C508" s="137"/>
      <c r="D508" s="137" t="s">
        <v>9</v>
      </c>
      <c r="E508" s="137"/>
      <c r="F508" s="137" t="s">
        <v>4068</v>
      </c>
      <c r="G508" s="137"/>
      <c r="H508" s="137" t="s">
        <v>4042</v>
      </c>
      <c r="I508" s="137">
        <v>88001173</v>
      </c>
      <c r="J508" s="137"/>
      <c r="K508" s="137"/>
      <c r="L508" s="140">
        <v>45315</v>
      </c>
      <c r="M508" s="137"/>
      <c r="N508" s="402" t="str">
        <f>VLOOKUP(I508,Inventory!C:J,3,FALSE)</f>
        <v>https://fjong.com/admin/pages/edit-outfit/outfit.4c8d6c10b08440fcb06d8893d705124b</v>
      </c>
      <c r="O508" s="223" t="str">
        <f>VLOOKUP(I508,Inventory!C:J,5,FALSE)</f>
        <v>FWSS</v>
      </c>
      <c r="P508" s="223" t="str">
        <f>VLOOKUP(I508,Inventory!C:J,4,FALSE)</f>
        <v>XS Blue Fog Sealiner Teddy</v>
      </c>
      <c r="Q508" s="137"/>
      <c r="R508" s="137" t="s">
        <v>4069</v>
      </c>
      <c r="S508" s="139"/>
      <c r="T508" s="137"/>
      <c r="U508" s="137"/>
      <c r="V508" s="223" t="str">
        <f>VLOOKUP(I508,Inventory!C:R,6,FALSE)</f>
        <v>FJONG</v>
      </c>
      <c r="W508" s="223">
        <f>VLOOKUP(I508,Inventory!C:R,13,FALSE)</f>
        <v>4500</v>
      </c>
      <c r="X508" s="223">
        <f>VLOOKUP(I508,Inventory!C:R,14,FALSE)</f>
        <v>1350</v>
      </c>
      <c r="Y508" s="154">
        <v>0.2</v>
      </c>
      <c r="Z508" s="137"/>
      <c r="AA508" s="137">
        <v>80</v>
      </c>
      <c r="AB508" s="388">
        <f t="shared" si="49"/>
        <v>1160</v>
      </c>
      <c r="AC508" s="230">
        <f>VLOOKUP(V508,'Partner info'!A$2:K$502,6,FALSE)</f>
        <v>0</v>
      </c>
      <c r="AD508" s="223">
        <f t="shared" si="43"/>
        <v>0</v>
      </c>
      <c r="AE508" s="388">
        <f t="shared" si="47"/>
        <v>1160</v>
      </c>
      <c r="AF508" s="223">
        <f t="shared" si="41"/>
        <v>1</v>
      </c>
      <c r="AG508" s="455">
        <v>2024</v>
      </c>
      <c r="AH508" s="335">
        <v>1</v>
      </c>
      <c r="AI508" s="336" t="e">
        <f t="array" aca="1" ref="AI508" ca="1">_xludf.IFS(AH508=1,"01",AH508=2,"02",AH508=3,"03",AH508=4,"04",AH508=5,"05",AH508=6,"06",AH508=7,"07",AH508=8,"08",AH508=9,"09",AH508=10,"10",AH508=11,"11",AH508=12,"12")</f>
        <v>#NAME?</v>
      </c>
      <c r="AJ508" s="382" t="e">
        <f t="shared" ca="1" si="37"/>
        <v>#NAME?</v>
      </c>
      <c r="AK508" s="292" t="str">
        <f t="shared" si="44"/>
        <v>YYYY-01</v>
      </c>
    </row>
    <row r="509" spans="1:37" ht="12.75">
      <c r="A509" s="456" t="s">
        <v>3883</v>
      </c>
      <c r="D509" s="12" t="s">
        <v>9</v>
      </c>
      <c r="F509" s="12" t="s">
        <v>4070</v>
      </c>
      <c r="H509" s="12" t="s">
        <v>4042</v>
      </c>
      <c r="I509" s="12">
        <v>89012034</v>
      </c>
      <c r="L509" s="149">
        <v>45315</v>
      </c>
      <c r="N509" s="405" t="str">
        <f>VLOOKUP(I509,Inventory!C:J,3,FALSE)</f>
        <v>https://fjong.com/admin/pages/edit-outfit/outfit.c9b02cffa22042118df20e0d722f6fd5</v>
      </c>
      <c r="O509" s="224" t="str">
        <f>VLOOKUP(I509,Inventory!C:J,5,FALSE)</f>
        <v>ROTATE Birger Christensen</v>
      </c>
      <c r="P509" s="224" t="str">
        <f>VLOOKUP(I509,Inventory!C:J,4,FALSE)</f>
        <v>S Sierra Dress Riviera blue</v>
      </c>
      <c r="R509" s="12" t="s">
        <v>4071</v>
      </c>
      <c r="S509" s="9"/>
      <c r="V509" s="224" t="str">
        <f>VLOOKUP(I509,Inventory!C:R,6,FALSE)</f>
        <v>DSN</v>
      </c>
      <c r="W509" s="224">
        <f>VLOOKUP(I509,Inventory!C:R,13,FALSE)</f>
        <v>0</v>
      </c>
      <c r="X509" s="224">
        <f>VLOOKUP(I509,Inventory!C:R,14,FALSE)</f>
        <v>3000</v>
      </c>
      <c r="Y509" s="152">
        <v>0.2</v>
      </c>
      <c r="AA509" s="12">
        <v>80</v>
      </c>
      <c r="AB509" s="384">
        <f t="shared" si="49"/>
        <v>2480</v>
      </c>
      <c r="AC509" s="225">
        <f>VLOOKUP(V509,'Partner info'!A$2:K$502,6,FALSE)</f>
        <v>0.5</v>
      </c>
      <c r="AD509" s="224">
        <f t="shared" si="43"/>
        <v>1240</v>
      </c>
      <c r="AE509" s="384">
        <f t="shared" si="47"/>
        <v>1240</v>
      </c>
      <c r="AF509" s="224">
        <f t="shared" si="41"/>
        <v>1</v>
      </c>
      <c r="AG509" s="458">
        <v>2024</v>
      </c>
      <c r="AH509" s="409">
        <v>1</v>
      </c>
      <c r="AI509" s="410" t="e">
        <f t="array" aca="1" ref="AI509" ca="1">_xludf.IFS(AH509=1,"01",AH509=2,"02",AH509=3,"03",AH509=4,"04",AH509=5,"05",AH509=6,"06",AH509=7,"07",AH509=8,"08",AH509=9,"09",AH509=10,"10",AH509=11,"11",AH509=12,"12")</f>
        <v>#NAME?</v>
      </c>
      <c r="AJ509" s="411" t="e">
        <f t="shared" ca="1" si="37"/>
        <v>#NAME?</v>
      </c>
      <c r="AK509" s="148" t="str">
        <f t="shared" si="44"/>
        <v>YYYY-01</v>
      </c>
    </row>
    <row r="510" spans="1:37" ht="12.75">
      <c r="A510" s="173" t="s">
        <v>4041</v>
      </c>
      <c r="B510" s="173"/>
      <c r="C510" s="173"/>
      <c r="D510" s="173" t="s">
        <v>9</v>
      </c>
      <c r="E510" s="173"/>
      <c r="F510" s="173" t="s">
        <v>4072</v>
      </c>
      <c r="G510" s="173"/>
      <c r="H510" s="173" t="s">
        <v>4042</v>
      </c>
      <c r="I510" s="173">
        <v>89008839</v>
      </c>
      <c r="J510" s="173"/>
      <c r="K510" s="173"/>
      <c r="L510" s="176">
        <v>45315</v>
      </c>
      <c r="M510" s="173"/>
      <c r="N510" s="420" t="str">
        <f>VLOOKUP(I510,Inventory!C:J,3,FALSE)</f>
        <v>https://fjong.com/admin/pages/edit-outfit/outfit.c027595bed4c4920876929804025effa</v>
      </c>
      <c r="O510" s="240" t="str">
        <f>VLOOKUP(I510,Inventory!C:J,5,FALSE)</f>
        <v>ROTATE Birger Christensen</v>
      </c>
      <c r="P510" s="240" t="str">
        <f>VLOOKUP(I510,Inventory!C:J,4,FALSE)</f>
        <v xml:space="preserve">M Sequins Puff Sleeve Dress Pink </v>
      </c>
      <c r="Q510" s="173"/>
      <c r="R510" s="173" t="s">
        <v>4073</v>
      </c>
      <c r="S510" s="175"/>
      <c r="T510" s="173"/>
      <c r="U510" s="173"/>
      <c r="V510" s="240" t="str">
        <f>VLOOKUP(I510,Inventory!C:R,6,FALSE)</f>
        <v>DSN</v>
      </c>
      <c r="W510" s="240">
        <f>VLOOKUP(I510,Inventory!C:R,13,FALSE)</f>
        <v>0</v>
      </c>
      <c r="X510" s="240">
        <f>VLOOKUP(I510,Inventory!C:R,14,FALSE)</f>
        <v>0</v>
      </c>
      <c r="Y510" s="272">
        <v>0.2</v>
      </c>
      <c r="Z510" s="173"/>
      <c r="AA510" s="173">
        <v>80</v>
      </c>
      <c r="AB510" s="424">
        <f t="shared" si="49"/>
        <v>80</v>
      </c>
      <c r="AC510" s="242">
        <f>VLOOKUP(V510,'Partner info'!A$2:K$502,6,FALSE)</f>
        <v>0.5</v>
      </c>
      <c r="AD510" s="240">
        <f t="shared" si="43"/>
        <v>40</v>
      </c>
      <c r="AE510" s="424">
        <f t="shared" si="47"/>
        <v>40</v>
      </c>
      <c r="AF510" s="240">
        <f t="shared" si="41"/>
        <v>1</v>
      </c>
      <c r="AG510" s="451">
        <v>2024</v>
      </c>
      <c r="AH510" s="338">
        <v>1</v>
      </c>
      <c r="AI510" s="339" t="e">
        <f t="array" aca="1" ref="AI510" ca="1">_xludf.IFS(AH510=1,"01",AH510=2,"02",AH510=3,"03",AH510=4,"04",AH510=5,"05",AH510=6,"06",AH510=7,"07",AH510=8,"08",AH510=9,"09",AH510=10,"10",AH510=11,"11",AH510=12,"12")</f>
        <v>#NAME?</v>
      </c>
      <c r="AJ510" s="383" t="e">
        <f t="shared" ca="1" si="37"/>
        <v>#NAME?</v>
      </c>
      <c r="AK510" s="287" t="str">
        <f t="shared" si="44"/>
        <v>YYYY-01</v>
      </c>
    </row>
    <row r="511" spans="1:37" ht="12.75">
      <c r="A511" s="457" t="s">
        <v>3883</v>
      </c>
      <c r="B511" s="137"/>
      <c r="C511" s="137"/>
      <c r="D511" s="137" t="s">
        <v>9</v>
      </c>
      <c r="E511" s="137"/>
      <c r="F511" s="137" t="s">
        <v>4074</v>
      </c>
      <c r="G511" s="137"/>
      <c r="H511" s="137" t="s">
        <v>4042</v>
      </c>
      <c r="I511" s="137">
        <v>89005973</v>
      </c>
      <c r="J511" s="137"/>
      <c r="K511" s="137"/>
      <c r="L511" s="176">
        <v>45316</v>
      </c>
      <c r="M511" s="137"/>
      <c r="N511" s="405" t="str">
        <f>VLOOKUP(I511,Inventory!C:J,3,FALSE)</f>
        <v>https://fjong.com/admin/pages/edit-outfit/outfit.1ba117ad1dfc4db98e92536c9d6724fe</v>
      </c>
      <c r="O511" s="224" t="str">
        <f>VLOOKUP(I511,Inventory!C:J,5,FALSE)</f>
        <v>byTiMo</v>
      </c>
      <c r="P511" s="224" t="str">
        <f>VLOOKUP(I511,Inventory!C:J,4,FALSE)</f>
        <v>XS Vintage Cotton High Neck Vintage White Top</v>
      </c>
      <c r="Q511" s="137"/>
      <c r="R511" s="137" t="s">
        <v>4075</v>
      </c>
      <c r="S511" s="139"/>
      <c r="T511" s="137"/>
      <c r="U511" s="137"/>
      <c r="V511" s="224" t="str">
        <f>VLOOKUP(I511,Inventory!C:R,6,FALSE)</f>
        <v>FJONG</v>
      </c>
      <c r="W511" s="224">
        <f>VLOOKUP(I511,Inventory!C:R,13,FALSE)</f>
        <v>3600</v>
      </c>
      <c r="X511" s="224">
        <f>VLOOKUP(I511,Inventory!C:R,14,FALSE)</f>
        <v>899</v>
      </c>
      <c r="Y511" s="154">
        <v>0.2</v>
      </c>
      <c r="Z511" s="137"/>
      <c r="AA511" s="137">
        <v>80</v>
      </c>
      <c r="AB511" s="384">
        <f t="shared" si="49"/>
        <v>799.2</v>
      </c>
      <c r="AC511" s="225">
        <f>VLOOKUP(V511,'Partner info'!A$2:K$502,6,FALSE)</f>
        <v>0</v>
      </c>
      <c r="AD511" s="224">
        <f t="shared" si="43"/>
        <v>0</v>
      </c>
      <c r="AE511" s="384">
        <f t="shared" si="47"/>
        <v>799.2</v>
      </c>
      <c r="AF511" s="224">
        <f t="shared" si="41"/>
        <v>1</v>
      </c>
      <c r="AG511" s="455">
        <v>2024</v>
      </c>
      <c r="AH511" s="335">
        <v>1</v>
      </c>
      <c r="AI511" s="336" t="e">
        <f t="array" aca="1" ref="AI511" ca="1">_xludf.IFS(AH511=1,"01",AH511=2,"02",AH511=3,"03",AH511=4,"04",AH511=5,"05",AH511=6,"06",AH511=7,"07",AH511=8,"08",AH511=9,"09",AH511=10,"10",AH511=11,"11",AH511=12,"12")</f>
        <v>#NAME?</v>
      </c>
      <c r="AJ511" s="382" t="e">
        <f t="shared" ca="1" si="37"/>
        <v>#NAME?</v>
      </c>
      <c r="AK511" s="292" t="str">
        <f t="shared" si="44"/>
        <v>YYYY-01</v>
      </c>
    </row>
    <row r="512" spans="1:37" ht="12.75">
      <c r="A512" s="12" t="s">
        <v>4041</v>
      </c>
      <c r="D512" s="12" t="s">
        <v>9</v>
      </c>
      <c r="F512" s="23" t="s">
        <v>3831</v>
      </c>
      <c r="H512" s="12" t="s">
        <v>4042</v>
      </c>
      <c r="I512" s="22">
        <v>89001018</v>
      </c>
      <c r="L512" s="159">
        <v>45316</v>
      </c>
      <c r="N512" s="227" t="str">
        <f>VLOOKUP(I512,Inventory!C:J,3,FALSE)</f>
        <v>https://fjong.com/admin/pages/edit-outfit/outfit.48259c9070d34070bbde5c7f32ae10f9</v>
      </c>
      <c r="O512" s="217" t="str">
        <f>VLOOKUP(I512,Inventory!C:J,5,FALSE)</f>
        <v>Holzweiler</v>
      </c>
      <c r="P512" s="217" t="str">
        <f>VLOOKUP(I512,Inventory!C:J,4,FALSE)</f>
        <v>M Yellow Oda Jeans</v>
      </c>
      <c r="R512" s="23" t="s">
        <v>3885</v>
      </c>
      <c r="S512" s="9"/>
      <c r="V512" s="217" t="str">
        <f>VLOOKUP(I512,Inventory!C:R,6,FALSE)</f>
        <v>Holzweiler</v>
      </c>
      <c r="W512" s="217">
        <f>VLOOKUP(I512,Inventory!C:R,13,FALSE)</f>
        <v>1100</v>
      </c>
      <c r="X512" s="217">
        <f>VLOOKUP(I512,Inventory!C:R,14,FALSE)</f>
        <v>330</v>
      </c>
      <c r="Y512" s="152">
        <v>0.2</v>
      </c>
      <c r="AA512" s="12">
        <v>80</v>
      </c>
      <c r="AB512" s="403">
        <f t="shared" si="49"/>
        <v>344</v>
      </c>
      <c r="AC512" s="218">
        <f>VLOOKUP(V512,'Partner info'!A$2:K$502,6,FALSE)</f>
        <v>0.8</v>
      </c>
      <c r="AD512" s="217">
        <f t="shared" si="43"/>
        <v>275.2</v>
      </c>
      <c r="AE512" s="403">
        <f t="shared" si="47"/>
        <v>68.800000000000011</v>
      </c>
      <c r="AF512" s="217">
        <f t="shared" si="41"/>
        <v>1</v>
      </c>
      <c r="AG512" s="458">
        <v>2024</v>
      </c>
      <c r="AH512" s="409">
        <v>1</v>
      </c>
      <c r="AI512" s="410" t="e">
        <f t="array" aca="1" ref="AI512" ca="1">_xludf.IFS(AH512=1,"01",AH512=2,"02",AH512=3,"03",AH512=4,"04",AH512=5,"05",AH512=6,"06",AH512=7,"07",AH512=8,"08",AH512=9,"09",AH512=10,"10",AH512=11,"11",AH512=12,"12")</f>
        <v>#NAME?</v>
      </c>
      <c r="AJ512" s="411" t="e">
        <f t="shared" ref="AJ512:AJ766" ca="1" si="50">_xludf.CONCAT(AG512,AI512)</f>
        <v>#NAME?</v>
      </c>
      <c r="AK512" s="148" t="str">
        <f t="shared" si="44"/>
        <v>YYYY-01</v>
      </c>
    </row>
    <row r="513" spans="1:37" ht="12.75">
      <c r="A513" s="156" t="s">
        <v>4041</v>
      </c>
      <c r="B513" s="156"/>
      <c r="C513" s="156"/>
      <c r="D513" s="156" t="s">
        <v>9</v>
      </c>
      <c r="E513" s="156"/>
      <c r="F513" s="157" t="s">
        <v>4076</v>
      </c>
      <c r="G513" s="156"/>
      <c r="H513" s="156" t="s">
        <v>4042</v>
      </c>
      <c r="I513" s="162">
        <v>88001729</v>
      </c>
      <c r="J513" s="156"/>
      <c r="K513" s="156"/>
      <c r="L513" s="159">
        <v>45316</v>
      </c>
      <c r="M513" s="156"/>
      <c r="N513" s="227" t="str">
        <f>VLOOKUP(I513,Inventory!C:J,3,FALSE)</f>
        <v>https://fjong.com/admin/pages/edit-outfit/outfit.e44a0d3bd8d64f12bc5bc51af6effca2</v>
      </c>
      <c r="O513" s="217" t="str">
        <f>VLOOKUP(I513,Inventory!C:J,5,FALSE)</f>
        <v>Samsøe &amp; Samsøe</v>
      </c>
      <c r="P513" s="217" t="str">
        <f>VLOOKUP(I513,Inventory!C:J,4,FALSE)</f>
        <v>Lotus Top</v>
      </c>
      <c r="Q513" s="156"/>
      <c r="R513" s="157" t="s">
        <v>4077</v>
      </c>
      <c r="S513" s="158"/>
      <c r="T513" s="156"/>
      <c r="U513" s="156"/>
      <c r="V513" s="217" t="str">
        <f>VLOOKUP(I513,Inventory!C:R,6,FALSE)</f>
        <v>FJONG</v>
      </c>
      <c r="W513" s="217">
        <f>VLOOKUP(I513,Inventory!C:R,13,FALSE)</f>
        <v>2000</v>
      </c>
      <c r="X513" s="217">
        <f>VLOOKUP(I513,Inventory!C:R,14,FALSE)</f>
        <v>700</v>
      </c>
      <c r="Y513" s="172">
        <v>0.2</v>
      </c>
      <c r="Z513" s="156"/>
      <c r="AA513" s="156">
        <v>80</v>
      </c>
      <c r="AB513" s="403">
        <f t="shared" si="49"/>
        <v>640</v>
      </c>
      <c r="AC513" s="218">
        <f>VLOOKUP(V513,'Partner info'!A$2:K$502,6,FALSE)</f>
        <v>0</v>
      </c>
      <c r="AD513" s="217">
        <f t="shared" si="43"/>
        <v>0</v>
      </c>
      <c r="AE513" s="403">
        <f t="shared" si="47"/>
        <v>640</v>
      </c>
      <c r="AF513" s="217">
        <f t="shared" si="41"/>
        <v>1</v>
      </c>
      <c r="AG513" s="459">
        <v>2024</v>
      </c>
      <c r="AH513" s="317">
        <v>1</v>
      </c>
      <c r="AI513" s="318" t="e">
        <f t="array" aca="1" ref="AI513" ca="1">_xludf.IFS(AH513=1,"01",AH513=2,"02",AH513=3,"03",AH513=4,"04",AH513=5,"05",AH513=6,"06",AH513=7,"07",AH513=8,"08",AH513=9,"09",AH513=10,"10",AH513=11,"11",AH513=12,"12")</f>
        <v>#NAME?</v>
      </c>
      <c r="AJ513" s="415" t="e">
        <f t="shared" ca="1" si="50"/>
        <v>#NAME?</v>
      </c>
      <c r="AK513" s="280" t="str">
        <f t="shared" si="44"/>
        <v>YYYY-01</v>
      </c>
    </row>
    <row r="514" spans="1:37" ht="12.75">
      <c r="D514" s="12" t="s">
        <v>9</v>
      </c>
      <c r="H514" s="12" t="s">
        <v>4042</v>
      </c>
      <c r="I514" s="22">
        <v>89008483</v>
      </c>
      <c r="L514" s="149">
        <v>45316</v>
      </c>
      <c r="N514" s="405" t="str">
        <f>VLOOKUP(I514,Inventory!C:J,3,FALSE)</f>
        <v>https://fjong.com/admin/pages/edit-outfit/outfit.4b1ed5fc99864b40808da594270adac7</v>
      </c>
      <c r="O514" s="224" t="str">
        <f>VLOOKUP(I514,Inventory!C:J,5,FALSE)</f>
        <v>VANS</v>
      </c>
      <c r="P514" s="224" t="str">
        <f>VLOOKUP(I514,Inventory!C:J,4,FALSE)</f>
        <v>Mn Aliso II Hip Pack</v>
      </c>
      <c r="R514" s="23" t="s">
        <v>4077</v>
      </c>
      <c r="S514" s="9"/>
      <c r="V514" s="224" t="str">
        <f>VLOOKUP(I514,Inventory!C:R,6,FALSE)</f>
        <v>FJONG</v>
      </c>
      <c r="W514" s="288">
        <f>VLOOKUP(I514,Inventory!C:R,13,FALSE)</f>
        <v>1600</v>
      </c>
      <c r="X514" s="224">
        <f>VLOOKUP(I514,Inventory!C:R,14,FALSE)</f>
        <v>400</v>
      </c>
      <c r="Y514" s="152">
        <v>0.2</v>
      </c>
      <c r="AB514" s="384">
        <f t="shared" si="49"/>
        <v>320</v>
      </c>
      <c r="AC514" s="225">
        <f>VLOOKUP(V514,'Partner info'!A$2:K$502,6,FALSE)</f>
        <v>0</v>
      </c>
      <c r="AD514" s="224">
        <f t="shared" si="43"/>
        <v>0</v>
      </c>
      <c r="AE514" s="384">
        <f t="shared" si="47"/>
        <v>320</v>
      </c>
      <c r="AF514" s="224">
        <f t="shared" si="41"/>
        <v>1</v>
      </c>
      <c r="AG514" s="311">
        <v>2024</v>
      </c>
      <c r="AH514" s="310">
        <v>1</v>
      </c>
      <c r="AI514" s="146" t="e">
        <f t="array" aca="1" ref="AI514" ca="1">_xludf.IFS(AH514=1,"01",AH514=2,"02",AH514=3,"03",AH514=4,"04",AH514=5,"05",AH514=6,"06",AH514=7,"07",AH514=8,"08",AH514=9,"09",AH514=10,"10",AH514=11,"11",AH514=12,"12")</f>
        <v>#NAME?</v>
      </c>
      <c r="AJ514" s="147" t="e">
        <f t="shared" ca="1" si="50"/>
        <v>#NAME?</v>
      </c>
      <c r="AK514" s="148" t="str">
        <f t="shared" si="44"/>
        <v>YYYY-01</v>
      </c>
    </row>
    <row r="515" spans="1:37" ht="12.75">
      <c r="A515" s="137"/>
      <c r="B515" s="137"/>
      <c r="C515" s="137"/>
      <c r="D515" s="137" t="s">
        <v>9</v>
      </c>
      <c r="E515" s="137"/>
      <c r="F515" s="137"/>
      <c r="G515" s="137"/>
      <c r="H515" s="137" t="s">
        <v>4042</v>
      </c>
      <c r="I515" s="143">
        <v>88200376</v>
      </c>
      <c r="J515" s="137"/>
      <c r="K515" s="137"/>
      <c r="L515" s="140">
        <v>45316</v>
      </c>
      <c r="M515" s="137"/>
      <c r="N515" s="402" t="str">
        <f>VLOOKUP(I515,Inventory!C:J,3,FALSE)</f>
        <v>https://fjong.com/admin/pages/edit-outfit/outfit.c7307fdec96145238f0975ad961f2593#edit_outfit_admin_notes</v>
      </c>
      <c r="O515" s="223" t="str">
        <f>VLOOKUP(I515,Inventory!C:J,5,FALSE)</f>
        <v>Holzweiler</v>
      </c>
      <c r="P515" s="223" t="str">
        <f>VLOOKUP(I515,Inventory!C:J,4,FALSE)</f>
        <v>L Yellow Oda Jeans</v>
      </c>
      <c r="Q515" s="137"/>
      <c r="R515" s="138" t="s">
        <v>4077</v>
      </c>
      <c r="S515" s="139"/>
      <c r="T515" s="137"/>
      <c r="U515" s="137"/>
      <c r="V515" s="223" t="str">
        <f>VLOOKUP(I515,Inventory!C:R,6,FALSE)</f>
        <v>Holzweiler</v>
      </c>
      <c r="W515" s="223" t="str">
        <f>VLOOKUP(I515,Inventory!C:R,13,FALSE)</f>
        <v>2500</v>
      </c>
      <c r="X515" s="223">
        <f>VLOOKUP(I515,Inventory!C:R,14,FALSE)</f>
        <v>750</v>
      </c>
      <c r="Y515" s="154">
        <v>0.2</v>
      </c>
      <c r="Z515" s="137"/>
      <c r="AA515" s="137"/>
      <c r="AB515" s="388">
        <f t="shared" si="49"/>
        <v>600</v>
      </c>
      <c r="AC515" s="230">
        <f>VLOOKUP(V515,'Partner info'!A$2:K$502,6,FALSE)</f>
        <v>0.8</v>
      </c>
      <c r="AD515" s="223">
        <f t="shared" si="43"/>
        <v>480</v>
      </c>
      <c r="AE515" s="388">
        <f t="shared" si="47"/>
        <v>120</v>
      </c>
      <c r="AF515" s="223">
        <f t="shared" si="41"/>
        <v>1</v>
      </c>
      <c r="AG515" s="406">
        <v>2024</v>
      </c>
      <c r="AH515" s="323">
        <v>1</v>
      </c>
      <c r="AI515" s="324" t="e">
        <f t="array" aca="1" ref="AI515" ca="1">_xludf.IFS(AH515=1,"01",AH515=2,"02",AH515=3,"03",AH515=4,"04",AH515=5,"05",AH515=6,"06",AH515=7,"07",AH515=8,"08",AH515=9,"09",AH515=10,"10",AH515=11,"11",AH515=12,"12")</f>
        <v>#NAME?</v>
      </c>
      <c r="AJ515" s="389" t="e">
        <f t="shared" ca="1" si="50"/>
        <v>#NAME?</v>
      </c>
      <c r="AK515" s="292" t="str">
        <f t="shared" si="44"/>
        <v>YYYY-01</v>
      </c>
    </row>
    <row r="516" spans="1:37" ht="12.75">
      <c r="A516" s="137" t="s">
        <v>4041</v>
      </c>
      <c r="B516" s="137"/>
      <c r="C516" s="137"/>
      <c r="D516" s="137" t="s">
        <v>9</v>
      </c>
      <c r="E516" s="137"/>
      <c r="F516" s="137" t="s">
        <v>4078</v>
      </c>
      <c r="G516" s="137"/>
      <c r="H516" s="137" t="s">
        <v>4038</v>
      </c>
      <c r="I516" s="137">
        <v>88200868</v>
      </c>
      <c r="J516" s="137"/>
      <c r="K516" s="137"/>
      <c r="L516" s="140">
        <v>45316</v>
      </c>
      <c r="M516" s="137"/>
      <c r="N516" s="402" t="str">
        <f>VLOOKUP(I516,Inventory!C:J,3,FALSE)</f>
        <v>https://fjong.com/admin/pages/edit-outfit/outfit.9b5027df1bf4416484aaa5d03655304d</v>
      </c>
      <c r="O516" s="223" t="str">
        <f>VLOOKUP(I516,Inventory!C:J,5,FALSE)</f>
        <v>FWSS</v>
      </c>
      <c r="P516" s="223" t="str">
        <f>VLOOKUP(I516,Inventory!C:J,4,FALSE)</f>
        <v>Tearz Vanilla Ice Top</v>
      </c>
      <c r="Q516" s="137"/>
      <c r="R516" s="137"/>
      <c r="S516" s="139"/>
      <c r="T516" s="137"/>
      <c r="U516" s="137"/>
      <c r="V516" s="223" t="str">
        <f>VLOOKUP(I516,Inventory!C:R,6,FALSE)</f>
        <v>FWSS</v>
      </c>
      <c r="W516" s="223">
        <f>VLOOKUP(I516,Inventory!C:R,13,FALSE)</f>
        <v>2500</v>
      </c>
      <c r="X516" s="223">
        <f>VLOOKUP(I516,Inventory!C:R,14,FALSE)</f>
        <v>700</v>
      </c>
      <c r="Y516" s="137"/>
      <c r="Z516" s="137"/>
      <c r="AA516" s="137"/>
      <c r="AB516" s="388">
        <f t="shared" si="49"/>
        <v>700</v>
      </c>
      <c r="AC516" s="230">
        <f>VLOOKUP(V516,'Partner info'!A$2:K$502,6,FALSE)</f>
        <v>0.5</v>
      </c>
      <c r="AD516" s="223">
        <f t="shared" si="43"/>
        <v>350</v>
      </c>
      <c r="AE516" s="388">
        <f t="shared" si="47"/>
        <v>350</v>
      </c>
      <c r="AF516" s="223">
        <f t="shared" si="41"/>
        <v>1</v>
      </c>
      <c r="AG516" s="335">
        <v>2024</v>
      </c>
      <c r="AH516" s="335">
        <v>1</v>
      </c>
      <c r="AI516" s="336" t="e">
        <f t="array" aca="1" ref="AI516" ca="1">_xludf.IFS(AH516=1,"01",AH516=2,"02",AH516=3,"03",AH516=4,"04",AH516=5,"05",AH516=6,"06",AH516=7,"07",AH516=8,"08",AH516=9,"09",AH516=10,"10",AH516=11,"11",AH516=12,"12")</f>
        <v>#NAME?</v>
      </c>
      <c r="AJ516" s="382" t="e">
        <f t="shared" ca="1" si="50"/>
        <v>#NAME?</v>
      </c>
      <c r="AK516" s="292" t="str">
        <f t="shared" si="44"/>
        <v>YYYY-01</v>
      </c>
    </row>
    <row r="517" spans="1:37" ht="12.75">
      <c r="A517" s="137" t="s">
        <v>4041</v>
      </c>
      <c r="B517" s="137"/>
      <c r="C517" s="137"/>
      <c r="D517" s="137" t="s">
        <v>9</v>
      </c>
      <c r="E517" s="137"/>
      <c r="F517" s="137" t="s">
        <v>4079</v>
      </c>
      <c r="G517" s="137"/>
      <c r="H517" s="137" t="s">
        <v>4038</v>
      </c>
      <c r="I517" s="137">
        <v>88101061</v>
      </c>
      <c r="J517" s="137"/>
      <c r="K517" s="137"/>
      <c r="L517" s="149">
        <v>45316</v>
      </c>
      <c r="M517" s="137"/>
      <c r="N517" s="402" t="str">
        <f>VLOOKUP(I517,Inventory!C:J,3,FALSE)</f>
        <v>https://fjong.com/admin/pages/edit-outfit/outfit.73393583c562454cbf1c00ce3cac0862</v>
      </c>
      <c r="O517" s="223" t="str">
        <f>VLOOKUP(I517,Inventory!C:J,5,FALSE)</f>
        <v>Maud</v>
      </c>
      <c r="P517" s="223" t="str">
        <f>VLOOKUP(I517,Inventory!C:J,4,FALSE)</f>
        <v>1 Rose Dust Tiana Top</v>
      </c>
      <c r="Q517" s="137"/>
      <c r="R517" s="137"/>
      <c r="S517" s="139"/>
      <c r="T517" s="137"/>
      <c r="U517" s="137"/>
      <c r="V517" s="223" t="str">
        <f>VLOOKUP(I517,Inventory!C:R,6,FALSE)</f>
        <v>Høyer</v>
      </c>
      <c r="W517" s="223">
        <f>VLOOKUP(I517,Inventory!C:R,13,FALSE)</f>
        <v>0</v>
      </c>
      <c r="X517" s="223">
        <f>VLOOKUP(I517,Inventory!C:R,14,FALSE)</f>
        <v>600</v>
      </c>
      <c r="Y517" s="137"/>
      <c r="Z517" s="137"/>
      <c r="AA517" s="137"/>
      <c r="AB517" s="388">
        <f t="shared" si="49"/>
        <v>600</v>
      </c>
      <c r="AC517" s="230">
        <f>VLOOKUP(V517,'Partner info'!A$2:K$502,6,FALSE)</f>
        <v>0.8</v>
      </c>
      <c r="AD517" s="223">
        <f t="shared" si="43"/>
        <v>480</v>
      </c>
      <c r="AE517" s="388">
        <f t="shared" si="47"/>
        <v>120</v>
      </c>
      <c r="AF517" s="223">
        <f t="shared" ref="AF517:AF555" si="51">MONTH(L517)</f>
        <v>1</v>
      </c>
      <c r="AG517" s="335">
        <v>2024</v>
      </c>
      <c r="AH517" s="335">
        <v>1</v>
      </c>
      <c r="AI517" s="336" t="e">
        <f t="array" aca="1" ref="AI517" ca="1">_xludf.IFS(AH517=1,"01",AH517=2,"02",AH517=3,"03",AH517=4,"04",AH517=5,"05",AH517=6,"06",AH517=7,"07",AH517=8,"08",AH517=9,"09",AH517=10,"10",AH517=11,"11",AH517=12,"12")</f>
        <v>#NAME?</v>
      </c>
      <c r="AJ517" s="382" t="e">
        <f t="shared" ca="1" si="50"/>
        <v>#NAME?</v>
      </c>
      <c r="AK517" s="292" t="str">
        <f t="shared" si="44"/>
        <v>YYYY-01</v>
      </c>
    </row>
    <row r="518" spans="1:37" ht="12.75">
      <c r="D518" s="12" t="s">
        <v>9</v>
      </c>
      <c r="F518" s="12" t="s">
        <v>4080</v>
      </c>
      <c r="H518" s="12" t="s">
        <v>4042</v>
      </c>
      <c r="I518" s="9">
        <v>88001940</v>
      </c>
      <c r="J518" s="208" t="s">
        <v>4081</v>
      </c>
      <c r="L518" s="159">
        <v>45316</v>
      </c>
      <c r="N518" s="405" t="str">
        <f>VLOOKUP(I518,Inventory!C:J,3,FALSE)</f>
        <v>https://fjong.com/admin/pages/edit-outfit/outfit.adf3063b0cdf501d</v>
      </c>
      <c r="O518" s="224" t="str">
        <f>VLOOKUP(I518,Inventory!C:J,5,FALSE)</f>
        <v>FWSS</v>
      </c>
      <c r="P518" s="224" t="str">
        <f>VLOOKUP(I518,Inventory!C:J,4,FALSE)</f>
        <v>M The Nude Vines Romantic Blouse</v>
      </c>
      <c r="R518" s="12" t="s">
        <v>4082</v>
      </c>
      <c r="S518" s="9"/>
      <c r="V518" s="224" t="str">
        <f>VLOOKUP(I518,Inventory!C:R,6,FALSE)</f>
        <v>FJONG</v>
      </c>
      <c r="W518" s="224">
        <f>VLOOKUP(I518,Inventory!C:R,13,FALSE)</f>
        <v>2100</v>
      </c>
      <c r="X518" s="224">
        <f>VLOOKUP(I518,Inventory!C:R,14,FALSE)</f>
        <v>799</v>
      </c>
      <c r="Y518" s="152">
        <v>0.2</v>
      </c>
      <c r="AA518" s="12">
        <v>80</v>
      </c>
      <c r="AB518" s="384">
        <f t="shared" si="49"/>
        <v>719.2</v>
      </c>
      <c r="AC518" s="225">
        <f>VLOOKUP(V518,'Partner info'!A$2:K$502,6,FALSE)</f>
        <v>0</v>
      </c>
      <c r="AD518" s="224">
        <f t="shared" si="43"/>
        <v>0</v>
      </c>
      <c r="AE518" s="384">
        <f t="shared" si="47"/>
        <v>719.2</v>
      </c>
      <c r="AF518" s="224">
        <f t="shared" si="51"/>
        <v>1</v>
      </c>
      <c r="AG518" s="385">
        <v>2024</v>
      </c>
      <c r="AH518" s="385">
        <v>1</v>
      </c>
      <c r="AI518" s="386" t="e">
        <f t="array" aca="1" ref="AI518" ca="1">_xludf.IFS(AH518=1,"01",AH518=2,"02",AH518=3,"03",AH518=4,"04",AH518=5,"05",AH518=6,"06",AH518=7,"07",AH518=8,"08",AH518=9,"09",AH518=10,"10",AH518=11,"11",AH518=12,"12")</f>
        <v>#NAME?</v>
      </c>
      <c r="AJ518" s="387" t="e">
        <f t="shared" ca="1" si="50"/>
        <v>#NAME?</v>
      </c>
      <c r="AK518" s="148" t="str">
        <f t="shared" si="44"/>
        <v>YYYY-01</v>
      </c>
    </row>
    <row r="519" spans="1:37" ht="12.75">
      <c r="D519" s="12" t="s">
        <v>9</v>
      </c>
      <c r="I519" s="9">
        <v>89007584</v>
      </c>
      <c r="L519" s="149">
        <v>45316</v>
      </c>
      <c r="N519" s="405" t="str">
        <f>VLOOKUP(I519,Inventory!C:J,3,FALSE)</f>
        <v>https://fjong.com/admin/pages/edit-outfit/outfit.d4c24953950847ec8de022460b917ebc</v>
      </c>
      <c r="O519" s="224" t="str">
        <f>VLOOKUP(I519,Inventory!C:J,5,FALSE)</f>
        <v>Rodebjer</v>
      </c>
      <c r="P519" s="407" t="str">
        <f>VLOOKUP(I519,Inventory!C:J,4,FALSE)</f>
        <v>Paula Sweater Camel</v>
      </c>
      <c r="S519" s="9"/>
      <c r="V519" s="407" t="str">
        <f>VLOOKUP(I519,Inventory!C:R,6,FALSE)</f>
        <v>Rodebjer</v>
      </c>
      <c r="W519" s="461" t="str">
        <f>VLOOKUP(I519,Inventory!C:R,13,FALSE)</f>
        <v>1000</v>
      </c>
      <c r="X519" s="288">
        <f>VLOOKUP(I519,Inventory!C:R,14,FALSE)</f>
        <v>300</v>
      </c>
      <c r="Y519" s="152">
        <v>0.2</v>
      </c>
      <c r="AB519" s="384">
        <f t="shared" si="49"/>
        <v>240</v>
      </c>
      <c r="AC519" s="225">
        <f>VLOOKUP(V519,'Partner info'!A$2:K$502,6,FALSE)</f>
        <v>0.5</v>
      </c>
      <c r="AD519" s="224">
        <f t="shared" si="43"/>
        <v>120</v>
      </c>
      <c r="AE519" s="384">
        <f t="shared" si="47"/>
        <v>120</v>
      </c>
      <c r="AF519" s="224">
        <f t="shared" si="51"/>
        <v>1</v>
      </c>
      <c r="AG519" s="310">
        <v>2024</v>
      </c>
      <c r="AH519" s="310">
        <v>1</v>
      </c>
      <c r="AI519" s="146" t="e">
        <f t="array" aca="1" ref="AI519" ca="1">_xludf.IFS(AH519=1,"01",AH519=2,"02",AH519=3,"03",AH519=4,"04",AH519=5,"05",AH519=6,"06",AH519=7,"07",AH519=8,"08",AH519=9,"09",AH519=10,"10",AH519=11,"11",AH519=12,"12")</f>
        <v>#NAME?</v>
      </c>
      <c r="AJ519" s="147" t="e">
        <f t="shared" ca="1" si="50"/>
        <v>#NAME?</v>
      </c>
      <c r="AK519" s="148" t="str">
        <f t="shared" si="44"/>
        <v>YYYY-01</v>
      </c>
    </row>
    <row r="520" spans="1:37" ht="12.75">
      <c r="D520" s="12" t="s">
        <v>9</v>
      </c>
      <c r="I520" s="9">
        <v>89003646</v>
      </c>
      <c r="L520" s="149">
        <v>45316</v>
      </c>
      <c r="N520" s="405" t="str">
        <f>VLOOKUP(I520,Inventory!C:J,3,FALSE)</f>
        <v>https://fjong.com/admin/pages/edit-outfit/outfit.8ddb48af2bef43bdba37cf6609eb699d</v>
      </c>
      <c r="O520" s="224" t="str">
        <f>VLOOKUP(I520,Inventory!C:J,5,FALSE)</f>
        <v>FWSS</v>
      </c>
      <c r="P520" s="224" t="str">
        <f>VLOOKUP(I520,Inventory!C:J,4,FALSE)</f>
        <v>M Tearz Vanilla Ice White Shirt</v>
      </c>
      <c r="S520" s="9"/>
      <c r="V520" s="224" t="str">
        <f>VLOOKUP(I520,Inventory!C:R,6,FALSE)</f>
        <v>FWSS</v>
      </c>
      <c r="W520" s="224" t="str">
        <f>VLOOKUP(I520,Inventory!C:R,13,FALSE)</f>
        <v>-</v>
      </c>
      <c r="X520" s="224">
        <f>VLOOKUP(I520,Inventory!C:R,14,FALSE)</f>
        <v>200</v>
      </c>
      <c r="Y520" s="152">
        <v>0.2</v>
      </c>
      <c r="AB520" s="384">
        <f t="shared" si="49"/>
        <v>160</v>
      </c>
      <c r="AC520" s="225">
        <f>VLOOKUP(V520,'Partner info'!A$2:K$502,6,FALSE)</f>
        <v>0.5</v>
      </c>
      <c r="AD520" s="224">
        <f t="shared" si="43"/>
        <v>80</v>
      </c>
      <c r="AE520" s="384">
        <f t="shared" si="47"/>
        <v>80</v>
      </c>
      <c r="AF520" s="224">
        <f t="shared" si="51"/>
        <v>1</v>
      </c>
      <c r="AG520" s="310">
        <v>2024</v>
      </c>
      <c r="AH520" s="310">
        <v>1</v>
      </c>
      <c r="AI520" s="146" t="e">
        <f t="array" aca="1" ref="AI520" ca="1">_xludf.IFS(AH520=1,"01",AH520=2,"02",AH520=3,"03",AH520=4,"04",AH520=5,"05",AH520=6,"06",AH520=7,"07",AH520=8,"08",AH520=9,"09",AH520=10,"10",AH520=11,"11",AH520=12,"12")</f>
        <v>#NAME?</v>
      </c>
      <c r="AJ520" s="147" t="e">
        <f t="shared" ca="1" si="50"/>
        <v>#NAME?</v>
      </c>
      <c r="AK520" s="148" t="str">
        <f t="shared" si="44"/>
        <v>YYYY-01</v>
      </c>
    </row>
    <row r="521" spans="1:37" ht="12.75">
      <c r="A521" s="137"/>
      <c r="B521" s="137"/>
      <c r="C521" s="137"/>
      <c r="D521" s="137" t="s">
        <v>9</v>
      </c>
      <c r="E521" s="137"/>
      <c r="F521" s="137"/>
      <c r="G521" s="137"/>
      <c r="H521" s="137"/>
      <c r="I521" s="139" t="s">
        <v>921</v>
      </c>
      <c r="J521" s="137"/>
      <c r="K521" s="137"/>
      <c r="L521" s="140">
        <v>45316</v>
      </c>
      <c r="M521" s="137"/>
      <c r="N521" s="405" t="str">
        <f>VLOOKUP(I521,Inventory!C:J,3,FALSE)</f>
        <v>https://fjong.com/admin/pages/edit-outfit/outfit.c572a59dc840460f8ac760908edc26ef</v>
      </c>
      <c r="O521" s="224" t="str">
        <f>VLOOKUP(I521,Inventory!C:J,5,FALSE)</f>
        <v>Cala Jade</v>
      </c>
      <c r="P521" s="224" t="str">
        <f>VLOOKUP(I521,Inventory!C:J,4,FALSE)</f>
        <v>For Sale - Aiko Gingero Azure Bag</v>
      </c>
      <c r="Q521" s="137"/>
      <c r="R521" s="137"/>
      <c r="S521" s="139"/>
      <c r="T521" s="137"/>
      <c r="U521" s="137"/>
      <c r="V521" s="224" t="str">
        <f>VLOOKUP(I521,Inventory!C:R,6,FALSE)</f>
        <v>FJONG</v>
      </c>
      <c r="W521" s="224">
        <f>VLOOKUP(I521,Inventory!C:R,13,FALSE)</f>
        <v>900</v>
      </c>
      <c r="X521" s="224">
        <f>VLOOKUP(I521,Inventory!C:R,14,FALSE)</f>
        <v>270</v>
      </c>
      <c r="Y521" s="154">
        <v>0.2</v>
      </c>
      <c r="Z521" s="137"/>
      <c r="AA521" s="137"/>
      <c r="AB521" s="388">
        <f t="shared" si="49"/>
        <v>216</v>
      </c>
      <c r="AC521" s="230">
        <f>VLOOKUP(V521,'Partner info'!A$2:K$502,6,FALSE)</f>
        <v>0</v>
      </c>
      <c r="AD521" s="223">
        <f t="shared" si="43"/>
        <v>0</v>
      </c>
      <c r="AE521" s="388">
        <f t="shared" si="47"/>
        <v>216</v>
      </c>
      <c r="AF521" s="223">
        <f t="shared" si="51"/>
        <v>1</v>
      </c>
      <c r="AG521" s="323">
        <v>2024</v>
      </c>
      <c r="AH521" s="323">
        <v>1</v>
      </c>
      <c r="AI521" s="324" t="e">
        <f t="array" aca="1" ref="AI521" ca="1">_xludf.IFS(AH521=1,"01",AH521=2,"02",AH521=3,"03",AH521=4,"04",AH521=5,"05",AH521=6,"06",AH521=7,"07",AH521=8,"08",AH521=9,"09",AH521=10,"10",AH521=11,"11",AH521=12,"12")</f>
        <v>#NAME?</v>
      </c>
      <c r="AJ521" s="389" t="e">
        <f t="shared" ca="1" si="50"/>
        <v>#NAME?</v>
      </c>
      <c r="AK521" s="292" t="str">
        <f t="shared" si="44"/>
        <v>YYYY-01</v>
      </c>
    </row>
    <row r="522" spans="1:37" ht="12.75">
      <c r="A522" s="137"/>
      <c r="B522" s="137"/>
      <c r="C522" s="137"/>
      <c r="D522" s="137"/>
      <c r="E522" s="137"/>
      <c r="F522" s="137" t="s">
        <v>3748</v>
      </c>
      <c r="G522" s="137"/>
      <c r="H522" s="137"/>
      <c r="I522" s="137">
        <v>89013410</v>
      </c>
      <c r="J522" s="253" t="s">
        <v>4083</v>
      </c>
      <c r="K522" s="137"/>
      <c r="L522" s="140">
        <v>45317</v>
      </c>
      <c r="M522" s="137"/>
      <c r="N522" s="420" t="str">
        <f>VLOOKUP(I522,Inventory!C:J,3,FALSE)</f>
        <v>https://fjong.com/admin/pages/edit-outfit/outfit.bd33fc50719945bda219e59dc564773c</v>
      </c>
      <c r="O522" s="240" t="str">
        <f>VLOOKUP(I522,Inventory!C:J,5,FALSE)</f>
        <v>byTiMo</v>
      </c>
      <c r="P522" s="240" t="str">
        <f>VLOOKUP(I522,Inventory!C:J,4,FALSE)</f>
        <v>Corduroy Mini Dress Black</v>
      </c>
      <c r="Q522" s="137"/>
      <c r="R522" s="137" t="s">
        <v>3629</v>
      </c>
      <c r="S522" s="139"/>
      <c r="T522" s="137"/>
      <c r="U522" s="137"/>
      <c r="V522" s="240" t="str">
        <f>VLOOKUP(I522,Inventory!C:R,6,FALSE)</f>
        <v>Villoid</v>
      </c>
      <c r="W522" s="240">
        <f>VLOOKUP(I522,Inventory!C:R,13,FALSE)</f>
        <v>0</v>
      </c>
      <c r="X522" s="240">
        <f>VLOOKUP(I522,Inventory!C:R,14,FALSE)</f>
        <v>600</v>
      </c>
      <c r="Y522" s="154">
        <v>0.2</v>
      </c>
      <c r="Z522" s="137"/>
      <c r="AA522" s="137">
        <v>80</v>
      </c>
      <c r="AB522" s="388">
        <f t="shared" si="49"/>
        <v>560</v>
      </c>
      <c r="AC522" s="230">
        <f>VLOOKUP(V522,'Partner info'!A$2:K$502,6,FALSE)</f>
        <v>0.8</v>
      </c>
      <c r="AD522" s="223">
        <f t="shared" si="43"/>
        <v>448</v>
      </c>
      <c r="AE522" s="388">
        <f t="shared" si="47"/>
        <v>112</v>
      </c>
      <c r="AF522" s="223">
        <f t="shared" si="51"/>
        <v>1</v>
      </c>
      <c r="AG522" s="335">
        <v>2024</v>
      </c>
      <c r="AH522" s="335">
        <v>1</v>
      </c>
      <c r="AI522" s="336" t="e">
        <f t="array" aca="1" ref="AI522" ca="1">_xludf.IFS(AH522=1,"01",AH522=2,"02",AH522=3,"03",AH522=4,"04",AH522=5,"05",AH522=6,"06",AH522=7,"07",AH522=8,"08",AH522=9,"09",AH522=10,"10",AH522=11,"11",AH522=12,"12")</f>
        <v>#NAME?</v>
      </c>
      <c r="AJ522" s="382" t="e">
        <f t="shared" ca="1" si="50"/>
        <v>#NAME?</v>
      </c>
      <c r="AK522" s="292" t="str">
        <f t="shared" si="44"/>
        <v>YYYY-01</v>
      </c>
    </row>
    <row r="523" spans="1:37" ht="12.75">
      <c r="F523" s="12" t="s">
        <v>3801</v>
      </c>
      <c r="I523" s="12">
        <v>88001248</v>
      </c>
      <c r="L523" s="149">
        <v>45317</v>
      </c>
      <c r="N523" s="405" t="str">
        <f>VLOOKUP(I523,Inventory!C:J,3,FALSE)</f>
        <v>https://fjong.com/admin/pages/edit-outfit/outfit.d91c416ae1584028ba0c20f1329bbb97</v>
      </c>
      <c r="O523" s="224" t="str">
        <f>VLOOKUP(I523,Inventory!C:J,5,FALSE)</f>
        <v>Maud</v>
      </c>
      <c r="P523" s="224" t="str">
        <f>VLOOKUP(I523,Inventory!C:J,4,FALSE)</f>
        <v>Pleated Arm Top Aspen Gold</v>
      </c>
      <c r="R523" s="12" t="s">
        <v>3803</v>
      </c>
      <c r="S523" s="9"/>
      <c r="V523" s="224" t="str">
        <f>VLOOKUP(I523,Inventory!C:R,6,FALSE)</f>
        <v>FJONG</v>
      </c>
      <c r="W523" s="224" t="str">
        <f>VLOOKUP(I523,Inventory!C:R,13,FALSE)</f>
        <v>1000</v>
      </c>
      <c r="X523" s="224">
        <f>VLOOKUP(I523,Inventory!C:R,14,FALSE)</f>
        <v>300</v>
      </c>
      <c r="Y523" s="152">
        <v>0.2</v>
      </c>
      <c r="AB523" s="384">
        <f t="shared" si="49"/>
        <v>240</v>
      </c>
      <c r="AC523" s="225">
        <f>VLOOKUP(V523,'Partner info'!A$2:K$502,6,FALSE)</f>
        <v>0</v>
      </c>
      <c r="AD523" s="224">
        <f t="shared" si="43"/>
        <v>0</v>
      </c>
      <c r="AE523" s="384">
        <f t="shared" si="47"/>
        <v>240</v>
      </c>
      <c r="AF523" s="224">
        <f t="shared" si="51"/>
        <v>1</v>
      </c>
      <c r="AG523" s="409">
        <v>2024</v>
      </c>
      <c r="AH523" s="409">
        <v>1</v>
      </c>
      <c r="AI523" s="410" t="e">
        <f t="array" aca="1" ref="AI523" ca="1">_xludf.IFS(AH523=1,"01",AH523=2,"02",AH523=3,"03",AH523=4,"04",AH523=5,"05",AH523=6,"06",AH523=7,"07",AH523=8,"08",AH523=9,"09",AH523=10,"10",AH523=11,"11",AH523=12,"12")</f>
        <v>#NAME?</v>
      </c>
      <c r="AJ523" s="411" t="e">
        <f t="shared" ca="1" si="50"/>
        <v>#NAME?</v>
      </c>
      <c r="AK523" s="148" t="str">
        <f t="shared" si="44"/>
        <v>YYYY-01</v>
      </c>
    </row>
    <row r="524" spans="1:37" ht="12.75">
      <c r="A524" s="156"/>
      <c r="B524" s="156"/>
      <c r="C524" s="156"/>
      <c r="D524" s="156"/>
      <c r="E524" s="156"/>
      <c r="F524" s="156" t="s">
        <v>4084</v>
      </c>
      <c r="G524" s="156"/>
      <c r="H524" s="156"/>
      <c r="I524" s="156">
        <v>88200462</v>
      </c>
      <c r="J524" s="156"/>
      <c r="K524" s="156"/>
      <c r="L524" s="159">
        <v>45317</v>
      </c>
      <c r="M524" s="156"/>
      <c r="N524" s="227" t="str">
        <f>VLOOKUP(I524,Inventory!C:J,3,FALSE)</f>
        <v>https://fjong.com/admin/pages/edit-outfit/outfit.1d4e8c2917e1443cbbceae081f952e15</v>
      </c>
      <c r="O524" s="217" t="str">
        <f>VLOOKUP(I524,Inventory!C:J,5,FALSE)</f>
        <v>Urban Pioneers</v>
      </c>
      <c r="P524" s="217" t="str">
        <f>VLOOKUP(I524,Inventory!C:J,4,FALSE)</f>
        <v>White Sunniva Linen Shirt</v>
      </c>
      <c r="Q524" s="156"/>
      <c r="R524" s="156" t="s">
        <v>4085</v>
      </c>
      <c r="S524" s="158"/>
      <c r="T524" s="156"/>
      <c r="U524" s="156"/>
      <c r="V524" s="217" t="str">
        <f>VLOOKUP(I524,Inventory!C:R,6,FALSE)</f>
        <v>Urban Pioneers</v>
      </c>
      <c r="W524" s="217">
        <f>VLOOKUP(I524,Inventory!C:R,13,FALSE)</f>
        <v>1600</v>
      </c>
      <c r="X524" s="217">
        <f>VLOOKUP(I524,Inventory!C:R,14,FALSE)</f>
        <v>600</v>
      </c>
      <c r="Y524" s="172">
        <v>0.2</v>
      </c>
      <c r="Z524" s="156"/>
      <c r="AA524" s="156">
        <v>80</v>
      </c>
      <c r="AB524" s="403">
        <f t="shared" si="49"/>
        <v>560</v>
      </c>
      <c r="AC524" s="218">
        <f>VLOOKUP(V524,'Partner info'!A$2:K$502,6,FALSE)</f>
        <v>0.8</v>
      </c>
      <c r="AD524" s="217">
        <f t="shared" si="43"/>
        <v>448</v>
      </c>
      <c r="AE524" s="403">
        <f t="shared" si="47"/>
        <v>112</v>
      </c>
      <c r="AF524" s="217">
        <f t="shared" si="51"/>
        <v>1</v>
      </c>
      <c r="AG524" s="317">
        <v>2024</v>
      </c>
      <c r="AH524" s="317">
        <v>1</v>
      </c>
      <c r="AI524" s="318" t="e">
        <f t="array" aca="1" ref="AI524" ca="1">_xludf.IFS(AH524=1,"01",AH524=2,"02",AH524=3,"03",AH524=4,"04",AH524=5,"05",AH524=6,"06",AH524=7,"07",AH524=8,"08",AH524=9,"09",AH524=10,"10",AH524=11,"11",AH524=12,"12")</f>
        <v>#NAME?</v>
      </c>
      <c r="AJ524" s="415" t="e">
        <f t="shared" ca="1" si="50"/>
        <v>#NAME?</v>
      </c>
      <c r="AK524" s="280" t="str">
        <f t="shared" si="44"/>
        <v>YYYY-01</v>
      </c>
    </row>
    <row r="525" spans="1:37" ht="12.75">
      <c r="I525" s="12">
        <v>89006013</v>
      </c>
      <c r="L525" s="149">
        <v>45317</v>
      </c>
      <c r="N525" s="405" t="str">
        <f>VLOOKUP(I525,Inventory!C:J,3,FALSE)</f>
        <v>https://fjong.com/admin/pages/edit-outfit/outfit.b7f6cbb05bba48acaba7baa28ddc5772</v>
      </c>
      <c r="O525" s="224" t="str">
        <f>VLOOKUP(I525,Inventory!C:J,5,FALSE)</f>
        <v>Urban Pioneers</v>
      </c>
      <c r="P525" s="224" t="str">
        <f>VLOOKUP(I525,Inventory!C:J,4,FALSE)</f>
        <v xml:space="preserve">High Waist Linen Pants </v>
      </c>
      <c r="R525" s="12" t="s">
        <v>4085</v>
      </c>
      <c r="S525" s="9"/>
      <c r="V525" s="224" t="str">
        <f>VLOOKUP(I525,Inventory!C:R,6,FALSE)</f>
        <v>Urban Pioneers</v>
      </c>
      <c r="W525" s="224">
        <f>VLOOKUP(I525,Inventory!C:R,13,FALSE)</f>
        <v>2000</v>
      </c>
      <c r="X525" s="224">
        <f>VLOOKUP(I525,Inventory!C:R,14,FALSE)</f>
        <v>799</v>
      </c>
      <c r="Y525" s="152">
        <v>0.2</v>
      </c>
      <c r="AB525" s="384">
        <f t="shared" si="49"/>
        <v>639.20000000000005</v>
      </c>
      <c r="AC525" s="225">
        <f>VLOOKUP(V525,'Partner info'!A$2:K$502,6,FALSE)</f>
        <v>0.8</v>
      </c>
      <c r="AD525" s="224">
        <f t="shared" si="43"/>
        <v>511.36000000000007</v>
      </c>
      <c r="AE525" s="384">
        <f t="shared" si="47"/>
        <v>127.83999999999997</v>
      </c>
      <c r="AF525" s="224">
        <f t="shared" si="51"/>
        <v>1</v>
      </c>
      <c r="AG525" s="313">
        <v>2024</v>
      </c>
      <c r="AH525" s="313">
        <v>1</v>
      </c>
      <c r="AI525" s="275" t="e">
        <f t="array" aca="1" ref="AI525" ca="1">_xludf.IFS(AH525=1,"01",AH525=2,"02",AH525=3,"03",AH525=4,"04",AH525=5,"05",AH525=6,"06",AH525=7,"07",AH525=8,"08",AH525=9,"09",AH525=10,"10",AH525=11,"11",AH525=12,"12")</f>
        <v>#NAME?</v>
      </c>
      <c r="AJ525" s="276" t="e">
        <f t="shared" ca="1" si="50"/>
        <v>#NAME?</v>
      </c>
      <c r="AK525" s="148" t="str">
        <f t="shared" si="44"/>
        <v>YYYY-01</v>
      </c>
    </row>
    <row r="526" spans="1:37" ht="12.75">
      <c r="A526" s="156"/>
      <c r="B526" s="156"/>
      <c r="C526" s="156"/>
      <c r="D526" s="156"/>
      <c r="E526" s="156"/>
      <c r="F526" s="156" t="s">
        <v>4086</v>
      </c>
      <c r="G526" s="156"/>
      <c r="H526" s="156"/>
      <c r="I526" s="156">
        <v>89004711</v>
      </c>
      <c r="J526" s="156"/>
      <c r="K526" s="156"/>
      <c r="L526" s="159">
        <v>45317</v>
      </c>
      <c r="M526" s="156"/>
      <c r="N526" s="227" t="str">
        <f>VLOOKUP(I526,Inventory!C:J,3,FALSE)</f>
        <v>https://fjong.com/admin/pages/edit-outfit/outfit.4f22565a7580438eb8be554302860589</v>
      </c>
      <c r="O526" s="217" t="str">
        <f>VLOOKUP(I526,Inventory!C:J,5,FALSE)</f>
        <v>Ganni</v>
      </c>
      <c r="P526" s="217" t="str">
        <f>VLOOKUP(I526,Inventory!C:J,4,FALSE)</f>
        <v>Silk Mid-Length Dress</v>
      </c>
      <c r="Q526" s="156"/>
      <c r="R526" s="156" t="s">
        <v>4087</v>
      </c>
      <c r="S526" s="158"/>
      <c r="T526" s="156"/>
      <c r="U526" s="156"/>
      <c r="V526" s="217" t="str">
        <f>VLOOKUP(I526,Inventory!C:R,6,FALSE)</f>
        <v>FJONG</v>
      </c>
      <c r="W526" s="217">
        <f>VLOOKUP(I526,Inventory!C:R,13,FALSE)</f>
        <v>3500</v>
      </c>
      <c r="X526" s="217">
        <f>VLOOKUP(I526,Inventory!C:R,14,FALSE)</f>
        <v>1000</v>
      </c>
      <c r="Y526" s="172">
        <v>0.2</v>
      </c>
      <c r="Z526" s="156"/>
      <c r="AA526" s="156">
        <v>80</v>
      </c>
      <c r="AB526" s="403">
        <f t="shared" si="49"/>
        <v>880</v>
      </c>
      <c r="AC526" s="218">
        <f>VLOOKUP(V526,'Partner info'!A$2:K$502,6,FALSE)</f>
        <v>0</v>
      </c>
      <c r="AD526" s="217">
        <f t="shared" ref="AD526:AD555" si="52">AB526*AC526</f>
        <v>0</v>
      </c>
      <c r="AE526" s="403">
        <f t="shared" si="47"/>
        <v>880</v>
      </c>
      <c r="AF526" s="217">
        <f t="shared" si="51"/>
        <v>1</v>
      </c>
      <c r="AG526" s="317">
        <v>2024</v>
      </c>
      <c r="AH526" s="317">
        <v>1</v>
      </c>
      <c r="AI526" s="318" t="e">
        <f t="array" aca="1" ref="AI526" ca="1">_xludf.IFS(AH526=1,"01",AH526=2,"02",AH526=3,"03",AH526=4,"04",AH526=5,"05",AH526=6,"06",AH526=7,"07",AH526=8,"08",AH526=9,"09",AH526=10,"10",AH526=11,"11",AH526=12,"12")</f>
        <v>#NAME?</v>
      </c>
      <c r="AJ526" s="415" t="e">
        <f t="shared" ca="1" si="50"/>
        <v>#NAME?</v>
      </c>
      <c r="AK526" s="280" t="str">
        <f t="shared" ref="AK526:AK780" si="53">TEXT(L526,"YYYY-MM")</f>
        <v>YYYY-01</v>
      </c>
    </row>
    <row r="527" spans="1:37" ht="12.75">
      <c r="A527" s="137"/>
      <c r="B527" s="137"/>
      <c r="C527" s="137"/>
      <c r="D527" s="137"/>
      <c r="E527" s="137"/>
      <c r="F527" s="137"/>
      <c r="G527" s="137"/>
      <c r="H527" s="137"/>
      <c r="I527" s="137">
        <v>88000975</v>
      </c>
      <c r="J527" s="137"/>
      <c r="K527" s="137"/>
      <c r="L527" s="140">
        <v>45317</v>
      </c>
      <c r="M527" s="137"/>
      <c r="N527" s="402" t="str">
        <f>VLOOKUP(I527,Inventory!C:J,3,FALSE)</f>
        <v>https://fjong.com/admin/pages/edit-outfit/outfit.f0362cb6059c40938c0945eca21b572e</v>
      </c>
      <c r="O527" s="223" t="str">
        <f>VLOOKUP(I527,Inventory!C:J,5,FALSE)</f>
        <v>FWSS</v>
      </c>
      <c r="P527" s="223" t="str">
        <f>VLOOKUP(I527,Inventory!C:J,4,FALSE)</f>
        <v>XS Dove Silja Dress</v>
      </c>
      <c r="Q527" s="137"/>
      <c r="R527" s="137" t="s">
        <v>4087</v>
      </c>
      <c r="S527" s="139"/>
      <c r="T527" s="137"/>
      <c r="U527" s="137"/>
      <c r="V527" s="223" t="str">
        <f>VLOOKUP(I527,Inventory!C:R,6,FALSE)</f>
        <v>FJONG</v>
      </c>
      <c r="W527" s="223">
        <f>VLOOKUP(I527,Inventory!C:R,13,FALSE)</f>
        <v>1300</v>
      </c>
      <c r="X527" s="223">
        <f>VLOOKUP(I527,Inventory!C:R,14,FALSE)</f>
        <v>400</v>
      </c>
      <c r="Y527" s="154">
        <v>0.2</v>
      </c>
      <c r="Z527" s="137"/>
      <c r="AA527" s="137"/>
      <c r="AB527" s="388">
        <f t="shared" si="49"/>
        <v>320</v>
      </c>
      <c r="AC527" s="230">
        <f>VLOOKUP(V527,'Partner info'!A$2:K$502,6,FALSE)</f>
        <v>0</v>
      </c>
      <c r="AD527" s="223">
        <f t="shared" si="52"/>
        <v>0</v>
      </c>
      <c r="AE527" s="388">
        <f t="shared" si="47"/>
        <v>320</v>
      </c>
      <c r="AF527" s="223">
        <f t="shared" si="51"/>
        <v>1</v>
      </c>
      <c r="AG527" s="323">
        <v>2024</v>
      </c>
      <c r="AH527" s="323">
        <v>1</v>
      </c>
      <c r="AI527" s="324" t="e">
        <f t="array" aca="1" ref="AI527" ca="1">_xludf.IFS(AH527=1,"01",AH527=2,"02",AH527=3,"03",AH527=4,"04",AH527=5,"05",AH527=6,"06",AH527=7,"07",AH527=8,"08",AH527=9,"09",AH527=10,"10",AH527=11,"11",AH527=12,"12")</f>
        <v>#NAME?</v>
      </c>
      <c r="AJ527" s="389" t="e">
        <f t="shared" ca="1" si="50"/>
        <v>#NAME?</v>
      </c>
      <c r="AK527" s="292" t="str">
        <f t="shared" si="53"/>
        <v>YYYY-01</v>
      </c>
    </row>
    <row r="528" spans="1:37" ht="12.75">
      <c r="F528" s="12" t="s">
        <v>4088</v>
      </c>
      <c r="I528" s="12">
        <v>89003767</v>
      </c>
      <c r="L528" s="149">
        <v>45318</v>
      </c>
      <c r="N528" s="405" t="str">
        <f>VLOOKUP(I528,Inventory!C:J,3,FALSE)</f>
        <v>https://fjong.com/admin/pages/edit-outfit/outfit.78305cacc282444185e1affa9ed42c56</v>
      </c>
      <c r="O528" s="224" t="str">
        <f>VLOOKUP(I528,Inventory!C:J,5,FALSE)</f>
        <v>C.L.E.A.N. by Christina Ledang</v>
      </c>
      <c r="P528" s="224" t="str">
        <f>VLOOKUP(I528,Inventory!C:J,4,FALSE)</f>
        <v>XL Navy Knitted Vest Dress</v>
      </c>
      <c r="R528" s="12" t="s">
        <v>4089</v>
      </c>
      <c r="S528" s="9"/>
      <c r="V528" s="224" t="str">
        <f>VLOOKUP(I528,Inventory!C:R,6,FALSE)</f>
        <v>C.L.E.A.N. by Christina Ledang</v>
      </c>
      <c r="W528" s="224">
        <f>VLOOKUP(I528,Inventory!C:R,13,FALSE)</f>
        <v>2500</v>
      </c>
      <c r="X528" s="224">
        <f>VLOOKUP(I528,Inventory!C:R,14,FALSE)</f>
        <v>950</v>
      </c>
      <c r="Y528" s="152">
        <v>0.2</v>
      </c>
      <c r="AA528" s="12">
        <v>80</v>
      </c>
      <c r="AB528" s="384">
        <f t="shared" si="49"/>
        <v>840</v>
      </c>
      <c r="AC528" s="225">
        <f>VLOOKUP(V528,'Partner info'!A$2:K$502,6,FALSE)</f>
        <v>0.5</v>
      </c>
      <c r="AD528" s="224">
        <f t="shared" si="52"/>
        <v>420</v>
      </c>
      <c r="AE528" s="384">
        <f t="shared" si="47"/>
        <v>420</v>
      </c>
      <c r="AF528" s="224">
        <f t="shared" si="51"/>
        <v>1</v>
      </c>
      <c r="AG528" s="409">
        <v>2024</v>
      </c>
      <c r="AH528" s="409">
        <v>1</v>
      </c>
      <c r="AI528" s="410" t="e">
        <f t="array" aca="1" ref="AI528" ca="1">_xludf.IFS(AH528=1,"01",AH528=2,"02",AH528=3,"03",AH528=4,"04",AH528=5,"05",AH528=6,"06",AH528=7,"07",AH528=8,"08",AH528=9,"09",AH528=10,"10",AH528=11,"11",AH528=12,"12")</f>
        <v>#NAME?</v>
      </c>
      <c r="AJ528" s="411" t="e">
        <f t="shared" ca="1" si="50"/>
        <v>#NAME?</v>
      </c>
      <c r="AK528" s="148" t="str">
        <f t="shared" si="53"/>
        <v>YYYY-01</v>
      </c>
    </row>
    <row r="529" spans="1:37" ht="12.75">
      <c r="A529" s="156"/>
      <c r="B529" s="156"/>
      <c r="C529" s="156"/>
      <c r="D529" s="156"/>
      <c r="E529" s="156"/>
      <c r="F529" s="156" t="s">
        <v>4090</v>
      </c>
      <c r="G529" s="156"/>
      <c r="H529" s="156"/>
      <c r="I529" s="156">
        <v>88000434</v>
      </c>
      <c r="J529" s="156"/>
      <c r="K529" s="156"/>
      <c r="L529" s="159">
        <v>45318</v>
      </c>
      <c r="M529" s="156"/>
      <c r="N529" s="227" t="str">
        <f>VLOOKUP(I529,Inventory!C:J,3,FALSE)</f>
        <v>https://fjong.com/admin/pages/edit-outfit/outfit.394da7e98f8a4531b64e45da73749eec</v>
      </c>
      <c r="O529" s="217" t="str">
        <f>VLOOKUP(I529,Inventory!C:J,5,FALSE)</f>
        <v>Samsøe &amp; Samsøe</v>
      </c>
      <c r="P529" s="217" t="str">
        <f>VLOOKUP(I529,Inventory!C:J,4,FALSE)</f>
        <v>Linda Quetzal Green Top</v>
      </c>
      <c r="Q529" s="156"/>
      <c r="R529" s="156" t="s">
        <v>4091</v>
      </c>
      <c r="S529" s="158"/>
      <c r="T529" s="156"/>
      <c r="U529" s="156"/>
      <c r="V529" s="217" t="str">
        <f>VLOOKUP(I529,Inventory!C:R,6,FALSE)</f>
        <v>FJONG</v>
      </c>
      <c r="W529" s="217">
        <f>VLOOKUP(I529,Inventory!C:R,13,FALSE)</f>
        <v>2800</v>
      </c>
      <c r="X529" s="217">
        <f>VLOOKUP(I529,Inventory!C:R,14,FALSE)</f>
        <v>800</v>
      </c>
      <c r="Y529" s="172">
        <v>0.2</v>
      </c>
      <c r="Z529" s="156"/>
      <c r="AA529" s="156">
        <v>80</v>
      </c>
      <c r="AB529" s="403">
        <f t="shared" si="49"/>
        <v>720</v>
      </c>
      <c r="AC529" s="218">
        <f>VLOOKUP(V529,'Partner info'!A$2:K$502,6,FALSE)</f>
        <v>0</v>
      </c>
      <c r="AD529" s="217">
        <f t="shared" si="52"/>
        <v>0</v>
      </c>
      <c r="AE529" s="403">
        <f t="shared" si="47"/>
        <v>720</v>
      </c>
      <c r="AF529" s="217">
        <f t="shared" si="51"/>
        <v>1</v>
      </c>
      <c r="AG529" s="317">
        <v>2024</v>
      </c>
      <c r="AH529" s="317">
        <v>1</v>
      </c>
      <c r="AI529" s="318" t="e">
        <f t="array" aca="1" ref="AI529" ca="1">_xludf.IFS(AH529=1,"01",AH529=2,"02",AH529=3,"03",AH529=4,"04",AH529=5,"05",AH529=6,"06",AH529=7,"07",AH529=8,"08",AH529=9,"09",AH529=10,"10",AH529=11,"11",AH529=12,"12")</f>
        <v>#NAME?</v>
      </c>
      <c r="AJ529" s="415" t="e">
        <f t="shared" ca="1" si="50"/>
        <v>#NAME?</v>
      </c>
      <c r="AK529" s="280" t="str">
        <f t="shared" si="53"/>
        <v>YYYY-01</v>
      </c>
    </row>
    <row r="530" spans="1:37" ht="12.75">
      <c r="I530" s="12">
        <v>88000792</v>
      </c>
      <c r="L530" s="149">
        <v>45318</v>
      </c>
      <c r="N530" s="405" t="str">
        <f>VLOOKUP(I530,Inventory!C:J,3,FALSE)</f>
        <v>https://fjong.com/admin/pages/edit-outfit/outfit.682cad04f9644aa692e0326d850b670d</v>
      </c>
      <c r="O530" s="224" t="str">
        <f>VLOOKUP(I530,Inventory!C:J,5,FALSE)</f>
        <v>By Malene Birger</v>
      </c>
      <c r="P530" s="224" t="str">
        <f>VLOOKUP(I530,Inventory!C:J,4,FALSE)</f>
        <v>Sulana Blouse Blue</v>
      </c>
      <c r="R530" s="12" t="s">
        <v>4091</v>
      </c>
      <c r="S530" s="9"/>
      <c r="V530" s="224" t="str">
        <f>VLOOKUP(I530,Inventory!C:R,6,FALSE)</f>
        <v>FJONG</v>
      </c>
      <c r="W530" s="224">
        <f>VLOOKUP(I530,Inventory!C:R,13,FALSE)</f>
        <v>2000</v>
      </c>
      <c r="X530" s="224">
        <f>VLOOKUP(I530,Inventory!C:R,14,FALSE)</f>
        <v>699</v>
      </c>
      <c r="Y530" s="152">
        <v>0.2</v>
      </c>
      <c r="AB530" s="384">
        <f t="shared" si="49"/>
        <v>559.20000000000005</v>
      </c>
      <c r="AC530" s="225">
        <f>VLOOKUP(V530,'Partner info'!A$2:K$502,6,FALSE)</f>
        <v>0</v>
      </c>
      <c r="AD530" s="224">
        <f t="shared" si="52"/>
        <v>0</v>
      </c>
      <c r="AE530" s="384">
        <f t="shared" si="47"/>
        <v>559.20000000000005</v>
      </c>
      <c r="AF530" s="224">
        <f t="shared" si="51"/>
        <v>1</v>
      </c>
      <c r="AG530" s="310">
        <v>2024</v>
      </c>
      <c r="AH530" s="310">
        <v>1</v>
      </c>
      <c r="AI530" s="146" t="e">
        <f t="array" aca="1" ref="AI530" ca="1">_xludf.IFS(AH530=1,"01",AH530=2,"02",AH530=3,"03",AH530=4,"04",AH530=5,"05",AH530=6,"06",AH530=7,"07",AH530=8,"08",AH530=9,"09",AH530=10,"10",AH530=11,"11",AH530=12,"12")</f>
        <v>#NAME?</v>
      </c>
      <c r="AJ530" s="147" t="e">
        <f t="shared" ca="1" si="50"/>
        <v>#NAME?</v>
      </c>
      <c r="AK530" s="148" t="str">
        <f t="shared" si="53"/>
        <v>YYYY-01</v>
      </c>
    </row>
    <row r="531" spans="1:37" ht="12.75">
      <c r="A531" s="137"/>
      <c r="B531" s="137"/>
      <c r="C531" s="137"/>
      <c r="D531" s="137"/>
      <c r="E531" s="137"/>
      <c r="F531" s="137"/>
      <c r="G531" s="137"/>
      <c r="H531" s="137"/>
      <c r="I531" s="137">
        <v>89001708</v>
      </c>
      <c r="J531" s="137"/>
      <c r="K531" s="137"/>
      <c r="L531" s="140">
        <v>45318</v>
      </c>
      <c r="M531" s="137"/>
      <c r="N531" s="402" t="str">
        <f>VLOOKUP(I531,Inventory!C:J,3,FALSE)</f>
        <v>https://fjong.com/admin/pages/edit-outfit/outfit.1642071c303e44a19ce63dfbbf8384bd</v>
      </c>
      <c r="O531" s="223" t="str">
        <f>VLOOKUP(I531,Inventory!C:J,5,FALSE)</f>
        <v>Bastet Noir</v>
      </c>
      <c r="P531" s="223" t="str">
        <f>VLOOKUP(I531,Inventory!C:J,4,FALSE)</f>
        <v>S The Rosalie Blazer</v>
      </c>
      <c r="Q531" s="137"/>
      <c r="R531" s="137" t="s">
        <v>4091</v>
      </c>
      <c r="S531" s="139"/>
      <c r="T531" s="137"/>
      <c r="U531" s="137"/>
      <c r="V531" s="223" t="str">
        <f>VLOOKUP(I531,Inventory!C:R,6,FALSE)</f>
        <v>Bastet Noir</v>
      </c>
      <c r="W531" s="223">
        <f>VLOOKUP(I531,Inventory!C:R,13,FALSE)</f>
        <v>1500</v>
      </c>
      <c r="X531" s="223">
        <f>VLOOKUP(I531,Inventory!C:R,14,FALSE)</f>
        <v>450</v>
      </c>
      <c r="Y531" s="154">
        <v>0.2</v>
      </c>
      <c r="Z531" s="137"/>
      <c r="AA531" s="137"/>
      <c r="AB531" s="388">
        <f t="shared" si="49"/>
        <v>360</v>
      </c>
      <c r="AC531" s="230">
        <f>VLOOKUP(V531,'Partner info'!A$2:K$502,6,FALSE)</f>
        <v>0.8</v>
      </c>
      <c r="AD531" s="223">
        <f t="shared" si="52"/>
        <v>288</v>
      </c>
      <c r="AE531" s="388">
        <f t="shared" si="47"/>
        <v>72</v>
      </c>
      <c r="AF531" s="223">
        <f t="shared" si="51"/>
        <v>1</v>
      </c>
      <c r="AG531" s="323">
        <v>2024</v>
      </c>
      <c r="AH531" s="323">
        <v>1</v>
      </c>
      <c r="AI531" s="324" t="e">
        <f t="array" aca="1" ref="AI531" ca="1">_xludf.IFS(AH531=1,"01",AH531=2,"02",AH531=3,"03",AH531=4,"04",AH531=5,"05",AH531=6,"06",AH531=7,"07",AH531=8,"08",AH531=9,"09",AH531=10,"10",AH531=11,"11",AH531=12,"12")</f>
        <v>#NAME?</v>
      </c>
      <c r="AJ531" s="389" t="e">
        <f t="shared" ca="1" si="50"/>
        <v>#NAME?</v>
      </c>
      <c r="AK531" s="292" t="str">
        <f t="shared" si="53"/>
        <v>YYYY-01</v>
      </c>
    </row>
    <row r="532" spans="1:37" ht="12.75">
      <c r="F532" s="12" t="s">
        <v>4092</v>
      </c>
      <c r="I532" s="12">
        <v>88200446</v>
      </c>
      <c r="L532" s="149">
        <v>45319</v>
      </c>
      <c r="N532" s="405" t="str">
        <f>VLOOKUP(I532,Inventory!C:J,3,FALSE)</f>
        <v>https://fjong.com/admin/pages/edit-outfit/outfit.e6ed4af1732f4d15a0eec47de92cdb7b</v>
      </c>
      <c r="O532" s="224" t="str">
        <f>VLOOKUP(I532,Inventory!C:J,5,FALSE)</f>
        <v>Urban Pioneers</v>
      </c>
      <c r="P532" s="224" t="str">
        <f>VLOOKUP(I532,Inventory!C:J,4,FALSE)</f>
        <v>White Miriam Blouse</v>
      </c>
      <c r="R532" s="12" t="s">
        <v>4093</v>
      </c>
      <c r="S532" s="9"/>
      <c r="V532" s="224" t="str">
        <f>VLOOKUP(I532,Inventory!C:R,6,FALSE)</f>
        <v>Urban Pioneers</v>
      </c>
      <c r="W532" s="224">
        <f>VLOOKUP(I532,Inventory!C:R,13,FALSE)</f>
        <v>2600</v>
      </c>
      <c r="X532" s="224">
        <f>VLOOKUP(I532,Inventory!C:R,14,FALSE)</f>
        <v>800</v>
      </c>
      <c r="Y532" s="152">
        <v>0.2</v>
      </c>
      <c r="AA532" s="12">
        <v>80</v>
      </c>
      <c r="AB532" s="384">
        <f t="shared" si="49"/>
        <v>720</v>
      </c>
      <c r="AC532" s="225">
        <f>VLOOKUP(V532,'Partner info'!A$2:K$502,6,FALSE)</f>
        <v>0.8</v>
      </c>
      <c r="AD532" s="224">
        <f t="shared" si="52"/>
        <v>576</v>
      </c>
      <c r="AE532" s="384">
        <f t="shared" si="47"/>
        <v>144</v>
      </c>
      <c r="AF532" s="224">
        <f t="shared" si="51"/>
        <v>1</v>
      </c>
      <c r="AG532" s="385">
        <v>2024</v>
      </c>
      <c r="AH532" s="385">
        <v>1</v>
      </c>
      <c r="AI532" s="386" t="e">
        <f t="array" aca="1" ref="AI532" ca="1">_xludf.IFS(AH532=1,"01",AH532=2,"02",AH532=3,"03",AH532=4,"04",AH532=5,"05",AH532=6,"06",AH532=7,"07",AH532=8,"08",AH532=9,"09",AH532=10,"10",AH532=11,"11",AH532=12,"12")</f>
        <v>#NAME?</v>
      </c>
      <c r="AJ532" s="387" t="e">
        <f t="shared" ca="1" si="50"/>
        <v>#NAME?</v>
      </c>
      <c r="AK532" s="148" t="str">
        <f t="shared" si="53"/>
        <v>YYYY-01</v>
      </c>
    </row>
    <row r="533" spans="1:37" ht="12.75">
      <c r="I533" s="12">
        <v>89003644</v>
      </c>
      <c r="L533" s="149">
        <v>45319</v>
      </c>
      <c r="N533" s="405" t="str">
        <f>VLOOKUP(I533,Inventory!C:J,3,FALSE)</f>
        <v>https://fjong.com/admin/pages/edit-outfit/outfit.0e3d1cd3cac34dc7bcacd5a9faa3a6be</v>
      </c>
      <c r="O533" s="224" t="str">
        <f>VLOOKUP(I533,Inventory!C:J,5,FALSE)</f>
        <v>FWSS</v>
      </c>
      <c r="P533" s="224" t="str">
        <f>VLOOKUP(I533,Inventory!C:J,4,FALSE)</f>
        <v>XS Tearz Vanilla Ice White Shirt</v>
      </c>
      <c r="R533" s="12" t="s">
        <v>4093</v>
      </c>
      <c r="S533" s="9"/>
      <c r="V533" s="224" t="str">
        <f>VLOOKUP(I533,Inventory!C:R,6,FALSE)</f>
        <v>FWSS</v>
      </c>
      <c r="W533" s="224">
        <f>VLOOKUP(I533,Inventory!C:R,13,FALSE)</f>
        <v>1000</v>
      </c>
      <c r="X533" s="224">
        <f>VLOOKUP(I533,Inventory!C:R,14,FALSE)</f>
        <v>200</v>
      </c>
      <c r="Y533" s="152">
        <v>0.2</v>
      </c>
      <c r="AB533" s="384">
        <f t="shared" si="49"/>
        <v>160</v>
      </c>
      <c r="AC533" s="225">
        <f>VLOOKUP(V533,'Partner info'!A$2:K$502,6,FALSE)</f>
        <v>0.5</v>
      </c>
      <c r="AD533" s="224">
        <f t="shared" si="52"/>
        <v>80</v>
      </c>
      <c r="AE533" s="384">
        <f t="shared" si="47"/>
        <v>80</v>
      </c>
      <c r="AF533" s="224">
        <f t="shared" si="51"/>
        <v>1</v>
      </c>
      <c r="AG533" s="310">
        <v>2024</v>
      </c>
      <c r="AH533" s="310">
        <v>1</v>
      </c>
      <c r="AI533" s="146" t="e">
        <f t="array" aca="1" ref="AI533" ca="1">_xludf.IFS(AH533=1,"01",AH533=2,"02",AH533=3,"03",AH533=4,"04",AH533=5,"05",AH533=6,"06",AH533=7,"07",AH533=8,"08",AH533=9,"09",AH533=10,"10",AH533=11,"11",AH533=12,"12")</f>
        <v>#NAME?</v>
      </c>
      <c r="AJ533" s="147" t="e">
        <f t="shared" ca="1" si="50"/>
        <v>#NAME?</v>
      </c>
      <c r="AK533" s="148" t="str">
        <f t="shared" si="53"/>
        <v>YYYY-01</v>
      </c>
    </row>
    <row r="534" spans="1:37" ht="12.75">
      <c r="I534" s="12">
        <v>89004095</v>
      </c>
      <c r="L534" s="149">
        <v>45319</v>
      </c>
      <c r="N534" s="405" t="str">
        <f>VLOOKUP(I534,Inventory!C:J,3,FALSE)</f>
        <v>https://fjong.com/admin/pages/edit-outfit/outfit.c125b3a04820484fb02f8dcfcb64dc07</v>
      </c>
      <c r="O534" s="224" t="str">
        <f>VLOOKUP(I534,Inventory!C:J,5,FALSE)</f>
        <v>Faithfull The Brand</v>
      </c>
      <c r="P534" s="224" t="str">
        <f>VLOOKUP(I534,Inventory!C:J,4,FALSE)</f>
        <v xml:space="preserve">S Cuesta Midi Skirt Yellow and pink </v>
      </c>
      <c r="R534" s="12" t="s">
        <v>4093</v>
      </c>
      <c r="S534" s="9"/>
      <c r="V534" s="224" t="str">
        <f>VLOOKUP(I534,Inventory!C:R,6,FALSE)</f>
        <v>Den Dama</v>
      </c>
      <c r="W534" s="224" t="str">
        <f>VLOOKUP(I534,Inventory!C:R,13,FALSE)</f>
        <v>2500</v>
      </c>
      <c r="X534" s="224">
        <f>VLOOKUP(I534,Inventory!C:R,14,FALSE)</f>
        <v>700</v>
      </c>
      <c r="Y534" s="152">
        <v>0.2</v>
      </c>
      <c r="AB534" s="384">
        <f t="shared" si="49"/>
        <v>560</v>
      </c>
      <c r="AC534" s="225">
        <f>VLOOKUP(V534,'Partner info'!A$2:K$502,6,FALSE)</f>
        <v>0.5</v>
      </c>
      <c r="AD534" s="224">
        <f t="shared" si="52"/>
        <v>280</v>
      </c>
      <c r="AE534" s="384">
        <f t="shared" si="47"/>
        <v>280</v>
      </c>
      <c r="AF534" s="224">
        <f t="shared" si="51"/>
        <v>1</v>
      </c>
      <c r="AG534" s="313">
        <v>2024</v>
      </c>
      <c r="AH534" s="313">
        <v>1</v>
      </c>
      <c r="AI534" s="275" t="e">
        <f t="array" aca="1" ref="AI534" ca="1">_xludf.IFS(AH534=1,"01",AH534=2,"02",AH534=3,"03",AH534=4,"04",AH534=5,"05",AH534=6,"06",AH534=7,"07",AH534=8,"08",AH534=9,"09",AH534=10,"10",AH534=11,"11",AH534=12,"12")</f>
        <v>#NAME?</v>
      </c>
      <c r="AJ534" s="276" t="e">
        <f t="shared" ca="1" si="50"/>
        <v>#NAME?</v>
      </c>
      <c r="AK534" s="148" t="str">
        <f t="shared" si="53"/>
        <v>YYYY-01</v>
      </c>
    </row>
    <row r="535" spans="1:37" ht="12.75">
      <c r="A535" s="173"/>
      <c r="B535" s="173"/>
      <c r="C535" s="173"/>
      <c r="D535" s="173"/>
      <c r="E535" s="173"/>
      <c r="F535" s="173" t="s">
        <v>4094</v>
      </c>
      <c r="G535" s="173"/>
      <c r="H535" s="173"/>
      <c r="I535" s="173">
        <v>89013337</v>
      </c>
      <c r="J535" s="173"/>
      <c r="K535" s="173"/>
      <c r="L535" s="176">
        <v>45319</v>
      </c>
      <c r="M535" s="173"/>
      <c r="N535" s="420" t="str">
        <f>VLOOKUP(I535,Inventory!C:J,3,FALSE)</f>
        <v>https://fjong.com/admin/pages/edit-outfit/outfit.390d157276c243dd9bb9c7e80d440d07</v>
      </c>
      <c r="O535" s="240" t="str">
        <f>VLOOKUP(I535,Inventory!C:J,5,FALSE)</f>
        <v>C.L.E.A.N. by Christina Ledang</v>
      </c>
      <c r="P535" s="240" t="str">
        <f>VLOOKUP(I535,Inventory!C:J,4,FALSE)</f>
        <v>C.L.E.A.N Dress Black</v>
      </c>
      <c r="Q535" s="173"/>
      <c r="R535" s="173" t="s">
        <v>4095</v>
      </c>
      <c r="S535" s="175"/>
      <c r="T535" s="173"/>
      <c r="U535" s="173"/>
      <c r="V535" s="240" t="str">
        <f>VLOOKUP(I535,Inventory!C:R,6,FALSE)</f>
        <v>C.L.E.A.N. by Christina Ledang</v>
      </c>
      <c r="W535" s="240">
        <f>VLOOKUP(I535,Inventory!C:R,13,FALSE)</f>
        <v>3400</v>
      </c>
      <c r="X535" s="240">
        <f>VLOOKUP(I535,Inventory!C:R,14,FALSE)</f>
        <v>1020</v>
      </c>
      <c r="Y535" s="272">
        <v>0.2</v>
      </c>
      <c r="Z535" s="173"/>
      <c r="AA535" s="173">
        <v>80</v>
      </c>
      <c r="AB535" s="424">
        <f t="shared" si="49"/>
        <v>896</v>
      </c>
      <c r="AC535" s="242">
        <f>VLOOKUP(V535,'Partner info'!A$2:K$502,6,FALSE)</f>
        <v>0.5</v>
      </c>
      <c r="AD535" s="240">
        <f t="shared" si="52"/>
        <v>448</v>
      </c>
      <c r="AE535" s="424">
        <f t="shared" si="47"/>
        <v>448</v>
      </c>
      <c r="AF535" s="240">
        <f t="shared" si="51"/>
        <v>1</v>
      </c>
      <c r="AG535" s="338">
        <v>2024</v>
      </c>
      <c r="AH535" s="338">
        <v>1</v>
      </c>
      <c r="AI535" s="339" t="e">
        <f t="array" aca="1" ref="AI535" ca="1">_xludf.IFS(AH535=1,"01",AH535=2,"02",AH535=3,"03",AH535=4,"04",AH535=5,"05",AH535=6,"06",AH535=7,"07",AH535=8,"08",AH535=9,"09",AH535=10,"10",AH535=11,"11",AH535=12,"12")</f>
        <v>#NAME?</v>
      </c>
      <c r="AJ535" s="383" t="e">
        <f t="shared" ca="1" si="50"/>
        <v>#NAME?</v>
      </c>
      <c r="AK535" s="287" t="str">
        <f t="shared" si="53"/>
        <v>YYYY-01</v>
      </c>
    </row>
    <row r="536" spans="1:37" ht="12.75">
      <c r="F536" s="12" t="s">
        <v>4096</v>
      </c>
      <c r="I536" s="12">
        <v>89001166</v>
      </c>
      <c r="L536" s="149">
        <v>45319</v>
      </c>
      <c r="N536" s="405" t="str">
        <f>VLOOKUP(I536,Inventory!C:J,3,FALSE)</f>
        <v>https://fjong.com/admin/pages/edit-outfit/outfit.cd0efe9747c6470ea24965e88b5ce6ad</v>
      </c>
      <c r="O536" s="224" t="str">
        <f>VLOOKUP(I536,Inventory!C:J,5,FALSE)</f>
        <v>Holzweiler</v>
      </c>
      <c r="P536" s="224" t="str">
        <f>VLOOKUP(I536,Inventory!C:J,4,FALSE)</f>
        <v>XL Black Blow Out Skirt</v>
      </c>
      <c r="R536" s="12" t="s">
        <v>4097</v>
      </c>
      <c r="S536" s="9"/>
      <c r="V536" s="224" t="str">
        <f>VLOOKUP(I536,Inventory!C:R,6,FALSE)</f>
        <v>Holzweiler</v>
      </c>
      <c r="W536" s="224">
        <f>VLOOKUP(I536,Inventory!C:R,13,FALSE)</f>
        <v>3200</v>
      </c>
      <c r="X536" s="224">
        <f>VLOOKUP(I536,Inventory!C:R,14,FALSE)</f>
        <v>899</v>
      </c>
      <c r="Y536" s="152">
        <v>0.2</v>
      </c>
      <c r="AA536" s="12">
        <v>80</v>
      </c>
      <c r="AB536" s="384">
        <f t="shared" si="49"/>
        <v>799.2</v>
      </c>
      <c r="AC536" s="225">
        <f>VLOOKUP(V536,'Partner info'!A$2:K$502,6,FALSE)</f>
        <v>0.8</v>
      </c>
      <c r="AD536" s="224">
        <f t="shared" si="52"/>
        <v>639.36000000000013</v>
      </c>
      <c r="AE536" s="384">
        <f t="shared" si="47"/>
        <v>159.83999999999992</v>
      </c>
      <c r="AF536" s="224">
        <f t="shared" si="51"/>
        <v>1</v>
      </c>
      <c r="AG536" s="409">
        <v>2024</v>
      </c>
      <c r="AH536" s="409">
        <v>1</v>
      </c>
      <c r="AI536" s="410" t="e">
        <f t="array" aca="1" ref="AI536" ca="1">_xludf.IFS(AH536=1,"01",AH536=2,"02",AH536=3,"03",AH536=4,"04",AH536=5,"05",AH536=6,"06",AH536=7,"07",AH536=8,"08",AH536=9,"09",AH536=10,"10",AH536=11,"11",AH536=12,"12")</f>
        <v>#NAME?</v>
      </c>
      <c r="AJ536" s="411" t="e">
        <f t="shared" ca="1" si="50"/>
        <v>#NAME?</v>
      </c>
      <c r="AK536" s="148" t="str">
        <f t="shared" si="53"/>
        <v>YYYY-01</v>
      </c>
    </row>
    <row r="537" spans="1:37" ht="12.75">
      <c r="A537" s="173"/>
      <c r="B537" s="173"/>
      <c r="C537" s="173"/>
      <c r="D537" s="173"/>
      <c r="E537" s="173"/>
      <c r="F537" s="173" t="s">
        <v>1708</v>
      </c>
      <c r="G537" s="173"/>
      <c r="H537" s="173"/>
      <c r="I537" s="173">
        <v>89011131</v>
      </c>
      <c r="J537" s="173"/>
      <c r="K537" s="173"/>
      <c r="L537" s="159">
        <v>45320</v>
      </c>
      <c r="M537" s="173"/>
      <c r="N537" s="420" t="str">
        <f>VLOOKUP(I537,Inventory!C:J,3,FALSE)</f>
        <v>https://fjong.com/admin/pages/edit-outfit/outfit.e4bb08fb4a5f4f11843632fa2a227421</v>
      </c>
      <c r="O537" s="240" t="str">
        <f>VLOOKUP(I537,Inventory!C:J,5,FALSE)</f>
        <v>Levete Room</v>
      </c>
      <c r="P537" s="240" t="str">
        <f>VLOOKUP(I537,Inventory!C:J,4,FALSE)</f>
        <v>S1 Off-White Asla Bow Blouse</v>
      </c>
      <c r="Q537" s="173"/>
      <c r="R537" s="173" t="s">
        <v>4098</v>
      </c>
      <c r="S537" s="175"/>
      <c r="T537" s="173"/>
      <c r="U537" s="173"/>
      <c r="V537" s="240" t="str">
        <f>VLOOKUP(I537,Inventory!C:R,6,FALSE)</f>
        <v>For Ynde</v>
      </c>
      <c r="W537" s="240">
        <f>VLOOKUP(I537,Inventory!C:R,13,FALSE)</f>
        <v>5100</v>
      </c>
      <c r="X537" s="240">
        <f>VLOOKUP(I537,Inventory!C:R,14,FALSE)</f>
        <v>1200</v>
      </c>
      <c r="Y537" s="272">
        <v>0.2</v>
      </c>
      <c r="Z537" s="173"/>
      <c r="AA537" s="173">
        <v>80</v>
      </c>
      <c r="AB537" s="424">
        <f t="shared" si="49"/>
        <v>1040</v>
      </c>
      <c r="AC537" s="242">
        <f>VLOOKUP(V537,'Partner info'!A$2:K$502,6,FALSE)</f>
        <v>0.5</v>
      </c>
      <c r="AD537" s="240">
        <f t="shared" si="52"/>
        <v>520</v>
      </c>
      <c r="AE537" s="424">
        <f t="shared" si="47"/>
        <v>520</v>
      </c>
      <c r="AF537" s="240">
        <f t="shared" si="51"/>
        <v>1</v>
      </c>
      <c r="AG537" s="338">
        <v>2024</v>
      </c>
      <c r="AH537" s="338">
        <v>1</v>
      </c>
      <c r="AI537" s="339" t="e">
        <f t="array" aca="1" ref="AI537" ca="1">_xludf.IFS(AH537=1,"01",AH537=2,"02",AH537=3,"03",AH537=4,"04",AH537=5,"05",AH537=6,"06",AH537=7,"07",AH537=8,"08",AH537=9,"09",AH537=10,"10",AH537=11,"11",AH537=12,"12")</f>
        <v>#NAME?</v>
      </c>
      <c r="AJ537" s="383" t="e">
        <f t="shared" ca="1" si="50"/>
        <v>#NAME?</v>
      </c>
      <c r="AK537" s="287" t="str">
        <f t="shared" si="53"/>
        <v>YYYY-01</v>
      </c>
    </row>
    <row r="538" spans="1:37" ht="12.75">
      <c r="F538" s="12" t="s">
        <v>4099</v>
      </c>
      <c r="I538" s="12">
        <v>89012044</v>
      </c>
      <c r="J538" s="208" t="s">
        <v>4100</v>
      </c>
      <c r="L538" s="159">
        <v>45320</v>
      </c>
      <c r="N538" s="405" t="str">
        <f>VLOOKUP(I538,Inventory!C:J,3,FALSE)</f>
        <v>https://fjong.com/admin/pages/edit-outfit/outfit.03f79bfddf674c2086334e6d526df62a</v>
      </c>
      <c r="O538" s="224" t="str">
        <f>VLOOKUP(I538,Inventory!C:J,5,FALSE)</f>
        <v>ROTATE Birger Christensen</v>
      </c>
      <c r="P538" s="224" t="str">
        <f>VLOOKUP(I538,Inventory!C:J,4,FALSE)</f>
        <v>Rotie Pants Silver</v>
      </c>
      <c r="R538" s="12" t="s">
        <v>4101</v>
      </c>
      <c r="S538" s="9"/>
      <c r="V538" s="224" t="str">
        <f>VLOOKUP(I538,Inventory!C:R,6,FALSE)</f>
        <v>DSN</v>
      </c>
      <c r="W538" s="224">
        <f>VLOOKUP(I538,Inventory!C:R,13,FALSE)</f>
        <v>1900</v>
      </c>
      <c r="X538" s="224">
        <f>VLOOKUP(I538,Inventory!C:R,14,FALSE)</f>
        <v>380</v>
      </c>
      <c r="AA538" s="12">
        <v>80</v>
      </c>
      <c r="AB538" s="384">
        <f t="shared" si="49"/>
        <v>460</v>
      </c>
      <c r="AC538" s="225">
        <f>VLOOKUP(V538,'Partner info'!A$2:K$502,6,FALSE)</f>
        <v>0.5</v>
      </c>
      <c r="AD538" s="224">
        <f t="shared" si="52"/>
        <v>230</v>
      </c>
      <c r="AE538" s="384">
        <f t="shared" si="47"/>
        <v>230</v>
      </c>
      <c r="AF538" s="224">
        <f t="shared" si="51"/>
        <v>1</v>
      </c>
      <c r="AG538" s="385">
        <v>2024</v>
      </c>
      <c r="AH538" s="385">
        <v>1</v>
      </c>
      <c r="AI538" s="386" t="e">
        <f t="array" aca="1" ref="AI538" ca="1">_xludf.IFS(AH538=1,"01",AH538=2,"02",AH538=3,"03",AH538=4,"04",AH538=5,"05",AH538=6,"06",AH538=7,"07",AH538=8,"08",AH538=9,"09",AH538=10,"10",AH538=11,"11",AH538=12,"12")</f>
        <v>#NAME?</v>
      </c>
      <c r="AJ538" s="387" t="e">
        <f t="shared" ca="1" si="50"/>
        <v>#NAME?</v>
      </c>
      <c r="AK538" s="148" t="str">
        <f t="shared" si="53"/>
        <v>YYYY-01</v>
      </c>
    </row>
    <row r="539" spans="1:37" ht="12.75">
      <c r="I539" s="12">
        <v>89003006</v>
      </c>
      <c r="L539" s="149">
        <v>45320</v>
      </c>
      <c r="N539" s="405" t="str">
        <f>VLOOKUP(I539,Inventory!C:J,3,FALSE)</f>
        <v>https://fjong.com/admin/pages/edit-outfit/outfit.af2f120bec0940d5b216094b17d0469c</v>
      </c>
      <c r="O539" s="224" t="str">
        <f>VLOOKUP(I539,Inventory!C:J,5,FALSE)</f>
        <v>Holzweiler</v>
      </c>
      <c r="P539" s="224" t="str">
        <f>VLOOKUP(I539,Inventory!C:J,4,FALSE)</f>
        <v>Vega Coat</v>
      </c>
      <c r="S539" s="9"/>
      <c r="V539" s="224" t="str">
        <f>VLOOKUP(I539,Inventory!C:R,6,FALSE)</f>
        <v>Holzweiler</v>
      </c>
      <c r="W539" s="224">
        <f>VLOOKUP(I539,Inventory!C:R,13,FALSE)</f>
        <v>3000</v>
      </c>
      <c r="X539" s="288">
        <f>VLOOKUP(I539,Inventory!C:R,14,FALSE)</f>
        <v>1500</v>
      </c>
      <c r="AB539" s="384">
        <f t="shared" si="49"/>
        <v>1500</v>
      </c>
      <c r="AC539" s="225">
        <f>VLOOKUP(V539,'Partner info'!A$2:K$502,6,FALSE)</f>
        <v>0.8</v>
      </c>
      <c r="AD539" s="224">
        <f t="shared" si="52"/>
        <v>1200</v>
      </c>
      <c r="AE539" s="384">
        <f t="shared" si="47"/>
        <v>300</v>
      </c>
      <c r="AF539" s="224">
        <f t="shared" si="51"/>
        <v>1</v>
      </c>
      <c r="AG539" s="310">
        <v>2024</v>
      </c>
      <c r="AH539" s="310">
        <v>1</v>
      </c>
      <c r="AI539" s="146" t="e">
        <f t="array" aca="1" ref="AI539" ca="1">_xludf.IFS(AH539=1,"01",AH539=2,"02",AH539=3,"03",AH539=4,"04",AH539=5,"05",AH539=6,"06",AH539=7,"07",AH539=8,"08",AH539=9,"09",AH539=10,"10",AH539=11,"11",AH539=12,"12")</f>
        <v>#NAME?</v>
      </c>
      <c r="AJ539" s="147" t="e">
        <f t="shared" ca="1" si="50"/>
        <v>#NAME?</v>
      </c>
      <c r="AK539" s="148" t="str">
        <f t="shared" si="53"/>
        <v>YYYY-01</v>
      </c>
    </row>
    <row r="540" spans="1:37" ht="12.75">
      <c r="A540" s="137"/>
      <c r="B540" s="137"/>
      <c r="C540" s="137"/>
      <c r="D540" s="137"/>
      <c r="E540" s="137"/>
      <c r="F540" s="137"/>
      <c r="G540" s="137"/>
      <c r="H540" s="137"/>
      <c r="I540" s="137">
        <v>89010498</v>
      </c>
      <c r="J540" s="137"/>
      <c r="K540" s="137"/>
      <c r="L540" s="140">
        <v>45320</v>
      </c>
      <c r="M540" s="137"/>
      <c r="N540" s="402" t="str">
        <f>VLOOKUP(I540,Inventory!C:J,3,FALSE)</f>
        <v>https://fjong.com/admin/pages/edit-outfit/outfit.c7f474e917c24120adabd937ba48b41f</v>
      </c>
      <c r="O540" s="223" t="str">
        <f>VLOOKUP(I540,Inventory!C:J,5,FALSE)</f>
        <v>Cathrine Hammel</v>
      </c>
      <c r="P540" s="223" t="str">
        <f>VLOOKUP(I540,Inventory!C:J,4,FALSE)</f>
        <v>Off White Melange Dress</v>
      </c>
      <c r="Q540" s="137"/>
      <c r="R540" s="137"/>
      <c r="S540" s="139"/>
      <c r="T540" s="137"/>
      <c r="U540" s="137"/>
      <c r="V540" s="223" t="str">
        <f>VLOOKUP(I540,Inventory!C:R,6,FALSE)</f>
        <v>FJONG</v>
      </c>
      <c r="W540" s="223">
        <f>VLOOKUP(I540,Inventory!C:R,13,FALSE)</f>
        <v>1300</v>
      </c>
      <c r="X540" s="223">
        <f>VLOOKUP(I540,Inventory!C:R,14,FALSE)</f>
        <v>390</v>
      </c>
      <c r="Y540" s="137"/>
      <c r="Z540" s="137"/>
      <c r="AA540" s="137"/>
      <c r="AB540" s="388">
        <f t="shared" si="49"/>
        <v>390</v>
      </c>
      <c r="AC540" s="230">
        <f>VLOOKUP(V540,'Partner info'!A$2:K$502,6,FALSE)</f>
        <v>0</v>
      </c>
      <c r="AD540" s="223">
        <f t="shared" si="52"/>
        <v>0</v>
      </c>
      <c r="AE540" s="388">
        <f t="shared" si="47"/>
        <v>390</v>
      </c>
      <c r="AF540" s="223">
        <f t="shared" si="51"/>
        <v>1</v>
      </c>
      <c r="AG540" s="323">
        <v>2024</v>
      </c>
      <c r="AH540" s="323">
        <v>1</v>
      </c>
      <c r="AI540" s="324" t="e">
        <f t="array" aca="1" ref="AI540" ca="1">_xludf.IFS(AH540=1,"01",AH540=2,"02",AH540=3,"03",AH540=4,"04",AH540=5,"05",AH540=6,"06",AH540=7,"07",AH540=8,"08",AH540=9,"09",AH540=10,"10",AH540=11,"11",AH540=12,"12")</f>
        <v>#NAME?</v>
      </c>
      <c r="AJ540" s="389" t="e">
        <f t="shared" ca="1" si="50"/>
        <v>#NAME?</v>
      </c>
      <c r="AK540" s="292" t="str">
        <f t="shared" si="53"/>
        <v>YYYY-01</v>
      </c>
    </row>
    <row r="541" spans="1:37" ht="12.75">
      <c r="F541" s="12" t="s">
        <v>4102</v>
      </c>
      <c r="I541" s="12">
        <v>88101364</v>
      </c>
      <c r="L541" s="159">
        <v>45320</v>
      </c>
      <c r="N541" s="405" t="str">
        <f>VLOOKUP(I541,Inventory!C:J,3,FALSE)</f>
        <v>https://fjong.com/admin/pages/edit-outfit/outfit.5ea1843a737449659780c8338694a8d2</v>
      </c>
      <c r="O541" s="224" t="str">
        <f>VLOOKUP(I541,Inventory!C:J,5,FALSE)</f>
        <v>FWSS</v>
      </c>
      <c r="P541" s="224" t="str">
        <f>VLOOKUP(I541,Inventory!C:J,4,FALSE)</f>
        <v>S1 Fatima Blouse</v>
      </c>
      <c r="R541" s="12" t="s">
        <v>4103</v>
      </c>
      <c r="S541" s="9"/>
      <c r="V541" s="224" t="str">
        <f>VLOOKUP(I541,Inventory!C:R,6,FALSE)</f>
        <v>Mani Studio Moss</v>
      </c>
      <c r="W541" s="224" t="str">
        <f>VLOOKUP(I541,Inventory!C:R,13,FALSE)</f>
        <v>2800</v>
      </c>
      <c r="X541" s="224">
        <f>VLOOKUP(I541,Inventory!C:R,14,FALSE)</f>
        <v>840.00000000000023</v>
      </c>
      <c r="AA541" s="12">
        <v>80</v>
      </c>
      <c r="AB541" s="384">
        <f t="shared" si="49"/>
        <v>920.00000000000023</v>
      </c>
      <c r="AC541" s="225">
        <f>VLOOKUP(V541,'Partner info'!A$2:K$502,6,FALSE)</f>
        <v>0</v>
      </c>
      <c r="AD541" s="224">
        <f t="shared" si="52"/>
        <v>0</v>
      </c>
      <c r="AE541" s="384">
        <f t="shared" si="47"/>
        <v>920.00000000000023</v>
      </c>
      <c r="AF541" s="224">
        <f t="shared" si="51"/>
        <v>1</v>
      </c>
      <c r="AG541" s="385">
        <v>2024</v>
      </c>
      <c r="AH541" s="385">
        <v>1</v>
      </c>
      <c r="AI541" s="386" t="e">
        <f t="array" aca="1" ref="AI541" ca="1">_xludf.IFS(AH541=1,"01",AH541=2,"02",AH541=3,"03",AH541=4,"04",AH541=5,"05",AH541=6,"06",AH541=7,"07",AH541=8,"08",AH541=9,"09",AH541=10,"10",AH541=11,"11",AH541=12,"12")</f>
        <v>#NAME?</v>
      </c>
      <c r="AJ541" s="387" t="e">
        <f t="shared" ca="1" si="50"/>
        <v>#NAME?</v>
      </c>
      <c r="AK541" s="148" t="str">
        <f t="shared" si="53"/>
        <v>YYYY-01</v>
      </c>
    </row>
    <row r="542" spans="1:37" ht="12.75">
      <c r="A542" s="137"/>
      <c r="B542" s="137"/>
      <c r="C542" s="137"/>
      <c r="D542" s="137"/>
      <c r="E542" s="137"/>
      <c r="F542" s="137"/>
      <c r="G542" s="137"/>
      <c r="H542" s="137"/>
      <c r="I542" s="137">
        <v>88001951</v>
      </c>
      <c r="J542" s="137"/>
      <c r="K542" s="137"/>
      <c r="L542" s="140">
        <v>45320</v>
      </c>
      <c r="M542" s="137"/>
      <c r="N542" s="402" t="str">
        <f>VLOOKUP(I542,Inventory!C:J,3,FALSE)</f>
        <v>https://fjong.com/admin/pages/edit-outfit/outfit.bfda28a36b581398</v>
      </c>
      <c r="O542" s="223" t="str">
        <f>VLOOKUP(I542,Inventory!C:J,5,FALSE)</f>
        <v>byTiMo</v>
      </c>
      <c r="P542" s="223" t="str">
        <f>VLOOKUP(I542,Inventory!C:J,4,FALSE)</f>
        <v>S Mustard Lace Dress</v>
      </c>
      <c r="Q542" s="137"/>
      <c r="R542" s="137"/>
      <c r="S542" s="139"/>
      <c r="T542" s="137"/>
      <c r="U542" s="137"/>
      <c r="V542" s="223" t="str">
        <f>VLOOKUP(I542,Inventory!C:R,6,FALSE)</f>
        <v>FJONG</v>
      </c>
      <c r="W542" s="223">
        <f>VLOOKUP(I542,Inventory!C:R,13,FALSE)</f>
        <v>2200</v>
      </c>
      <c r="X542" s="223">
        <f>VLOOKUP(I542,Inventory!C:R,14,FALSE)</f>
        <v>849</v>
      </c>
      <c r="Y542" s="137"/>
      <c r="Z542" s="137"/>
      <c r="AA542" s="137"/>
      <c r="AB542" s="388">
        <f t="shared" si="49"/>
        <v>849</v>
      </c>
      <c r="AC542" s="230">
        <f>VLOOKUP(V542,'Partner info'!A$2:K$502,6,FALSE)</f>
        <v>0</v>
      </c>
      <c r="AD542" s="223">
        <f t="shared" si="52"/>
        <v>0</v>
      </c>
      <c r="AE542" s="388">
        <f t="shared" si="47"/>
        <v>849</v>
      </c>
      <c r="AF542" s="223">
        <f t="shared" si="51"/>
        <v>1</v>
      </c>
      <c r="AG542" s="323">
        <v>2024</v>
      </c>
      <c r="AH542" s="323">
        <v>1</v>
      </c>
      <c r="AI542" s="324" t="e">
        <f t="array" aca="1" ref="AI542" ca="1">_xludf.IFS(AH542=1,"01",AH542=2,"02",AH542=3,"03",AH542=4,"04",AH542=5,"05",AH542=6,"06",AH542=7,"07",AH542=8,"08",AH542=9,"09",AH542=10,"10",AH542=11,"11",AH542=12,"12")</f>
        <v>#NAME?</v>
      </c>
      <c r="AJ542" s="389" t="e">
        <f t="shared" ca="1" si="50"/>
        <v>#NAME?</v>
      </c>
      <c r="AK542" s="292" t="str">
        <f t="shared" si="53"/>
        <v>YYYY-01</v>
      </c>
    </row>
    <row r="543" spans="1:37" ht="12.75">
      <c r="F543" s="23" t="s">
        <v>4104</v>
      </c>
      <c r="I543" s="22">
        <v>88100844</v>
      </c>
      <c r="L543" s="149">
        <v>45326</v>
      </c>
      <c r="N543" s="402" t="str">
        <f>VLOOKUP(I543,Inventory!C:J,3,FALSE)</f>
        <v>https://fjong.com/admin/pages/edit-outfit/outfit.405535b690574718a29401db229cdc11</v>
      </c>
      <c r="O543" s="223" t="str">
        <f>VLOOKUP(I543,Inventory!C:J,5,FALSE)</f>
        <v>Maud</v>
      </c>
      <c r="P543" s="223" t="str">
        <f>VLOOKUP(I543,Inventory!C:J,4,FALSE)</f>
        <v>1 Vineyard Wind Butterfly Top</v>
      </c>
      <c r="R543" s="23" t="s">
        <v>4105</v>
      </c>
      <c r="S543" s="9"/>
      <c r="V543" s="223" t="str">
        <f>VLOOKUP(I543,Inventory!C:R,6,FALSE)</f>
        <v>Høyer</v>
      </c>
      <c r="W543" s="223">
        <f>VLOOKUP(I543,Inventory!C:R,13,FALSE)</f>
        <v>1500</v>
      </c>
      <c r="X543" s="223">
        <f>VLOOKUP(I543,Inventory!C:R,14,FALSE)</f>
        <v>449</v>
      </c>
      <c r="AA543" s="12">
        <v>80</v>
      </c>
      <c r="AB543" s="388">
        <f t="shared" si="49"/>
        <v>529</v>
      </c>
      <c r="AC543" s="230">
        <f>VLOOKUP(V543,'Partner info'!A$2:K$502,6,FALSE)</f>
        <v>0.8</v>
      </c>
      <c r="AD543" s="223">
        <f t="shared" si="52"/>
        <v>423.20000000000005</v>
      </c>
      <c r="AE543" s="388">
        <f t="shared" si="47"/>
        <v>105.79999999999995</v>
      </c>
      <c r="AF543" s="223">
        <f t="shared" si="51"/>
        <v>2</v>
      </c>
      <c r="AG543" s="409">
        <v>2024</v>
      </c>
      <c r="AH543" s="409">
        <v>2</v>
      </c>
      <c r="AI543" s="410" t="e">
        <f t="array" aca="1" ref="AI543" ca="1">_xludf.IFS(AH543=1,"01",AH543=2,"02",AH543=3,"03",AH543=4,"04",AH543=5,"05",AH543=6,"06",AH543=7,"07",AH543=8,"08",AH543=9,"09",AH543=10,"10",AH543=11,"11",AH543=12,"12")</f>
        <v>#NAME?</v>
      </c>
      <c r="AJ543" s="411" t="e">
        <f t="shared" ca="1" si="50"/>
        <v>#NAME?</v>
      </c>
      <c r="AK543" s="148" t="str">
        <f t="shared" si="53"/>
        <v>YYYY-02</v>
      </c>
    </row>
    <row r="544" spans="1:37" ht="12.75">
      <c r="A544" s="173"/>
      <c r="B544" s="173"/>
      <c r="C544" s="173"/>
      <c r="D544" s="173"/>
      <c r="E544" s="173"/>
      <c r="F544" s="174" t="s">
        <v>4066</v>
      </c>
      <c r="G544" s="173"/>
      <c r="H544" s="173"/>
      <c r="I544" s="179">
        <v>88200895</v>
      </c>
      <c r="J544" s="173"/>
      <c r="K544" s="173"/>
      <c r="L544" s="176">
        <v>45326</v>
      </c>
      <c r="M544" s="173"/>
      <c r="N544" s="420" t="str">
        <f>VLOOKUP(I544,Inventory!C:J,3,FALSE)</f>
        <v>https://fjong.com/admin/pages/edit-outfit/outfit.fa16f8ae4bfb4fd88d8b72c8541583f1</v>
      </c>
      <c r="O544" s="240" t="str">
        <f>VLOOKUP(I544,Inventory!C:J,5,FALSE)</f>
        <v>FWSS</v>
      </c>
      <c r="P544" s="240" t="str">
        <f>VLOOKUP(I544,Inventory!C:J,4,FALSE)</f>
        <v>Jet Black Herdis Broderie Anglais</v>
      </c>
      <c r="Q544" s="173"/>
      <c r="R544" s="174" t="s">
        <v>4067</v>
      </c>
      <c r="S544" s="175"/>
      <c r="T544" s="173"/>
      <c r="U544" s="173"/>
      <c r="V544" s="240" t="str">
        <f>VLOOKUP(I544,Inventory!C:R,6,FALSE)</f>
        <v>FWSS</v>
      </c>
      <c r="W544" s="240">
        <f>VLOOKUP(I544,Inventory!C:R,13,FALSE)</f>
        <v>1400</v>
      </c>
      <c r="X544" s="240">
        <f>VLOOKUP(I544,Inventory!C:R,14,FALSE)</f>
        <v>390</v>
      </c>
      <c r="Y544" s="173"/>
      <c r="Z544" s="173"/>
      <c r="AA544" s="173">
        <v>80</v>
      </c>
      <c r="AB544" s="424">
        <f t="shared" si="49"/>
        <v>470</v>
      </c>
      <c r="AC544" s="242">
        <f>VLOOKUP(V544,'Partner info'!A$2:K$502,6,FALSE)</f>
        <v>0.5</v>
      </c>
      <c r="AD544" s="240">
        <f t="shared" si="52"/>
        <v>235</v>
      </c>
      <c r="AE544" s="424">
        <f t="shared" si="47"/>
        <v>235</v>
      </c>
      <c r="AF544" s="240">
        <f t="shared" si="51"/>
        <v>2</v>
      </c>
      <c r="AG544" s="338">
        <v>2024</v>
      </c>
      <c r="AH544" s="338">
        <v>2</v>
      </c>
      <c r="AI544" s="339" t="e">
        <f t="array" aca="1" ref="AI544" ca="1">_xludf.IFS(AH544=1,"01",AH544=2,"02",AH544=3,"03",AH544=4,"04",AH544=5,"05",AH544=6,"06",AH544=7,"07",AH544=8,"08",AH544=9,"09",AH544=10,"10",AH544=11,"11",AH544=12,"12")</f>
        <v>#NAME?</v>
      </c>
      <c r="AJ544" s="383" t="e">
        <f t="shared" ca="1" si="50"/>
        <v>#NAME?</v>
      </c>
      <c r="AK544" s="287" t="str">
        <f t="shared" si="53"/>
        <v>YYYY-02</v>
      </c>
    </row>
    <row r="545" spans="1:37" ht="12.75">
      <c r="A545" s="137"/>
      <c r="B545" s="137"/>
      <c r="C545" s="137"/>
      <c r="D545" s="137"/>
      <c r="E545" s="137"/>
      <c r="F545" s="138" t="s">
        <v>4106</v>
      </c>
      <c r="G545" s="137"/>
      <c r="H545" s="137"/>
      <c r="I545" s="143">
        <v>89001012</v>
      </c>
      <c r="J545" s="137"/>
      <c r="K545" s="137"/>
      <c r="L545" s="140">
        <v>45326</v>
      </c>
      <c r="M545" s="137"/>
      <c r="N545" s="402" t="str">
        <f>VLOOKUP(I545,Inventory!C:J,3,FALSE)</f>
        <v>https://fjong.com/admin/pages/edit-outfit/outfit.dd539aeb9a354a2ba5698a1be6cb48c1</v>
      </c>
      <c r="O545" s="223" t="str">
        <f>VLOOKUP(I545,Inventory!C:J,5,FALSE)</f>
        <v>Holzweiler</v>
      </c>
      <c r="P545" s="223" t="str">
        <f>VLOOKUP(I545,Inventory!C:J,4,FALSE)</f>
        <v>Yellow Oda Jeans</v>
      </c>
      <c r="Q545" s="137"/>
      <c r="R545" s="138" t="s">
        <v>4107</v>
      </c>
      <c r="S545" s="139"/>
      <c r="T545" s="137"/>
      <c r="U545" s="137"/>
      <c r="V545" s="223" t="str">
        <f>VLOOKUP(I545,Inventory!C:R,6,FALSE)</f>
        <v>Holzweiler</v>
      </c>
      <c r="W545" s="223">
        <f>VLOOKUP(I545,Inventory!C:R,13,FALSE)</f>
        <v>600</v>
      </c>
      <c r="X545" s="223">
        <f>VLOOKUP(I545,Inventory!C:R,14,FALSE)</f>
        <v>0</v>
      </c>
      <c r="Y545" s="137"/>
      <c r="Z545" s="137"/>
      <c r="AA545" s="137">
        <v>80</v>
      </c>
      <c r="AB545" s="388">
        <f t="shared" si="49"/>
        <v>80</v>
      </c>
      <c r="AC545" s="230">
        <f>VLOOKUP(V545,'Partner info'!A$2:K$502,6,FALSE)</f>
        <v>0.8</v>
      </c>
      <c r="AD545" s="223">
        <f t="shared" si="52"/>
        <v>64</v>
      </c>
      <c r="AE545" s="388">
        <f t="shared" si="47"/>
        <v>16</v>
      </c>
      <c r="AF545" s="223">
        <f t="shared" si="51"/>
        <v>2</v>
      </c>
      <c r="AG545" s="335">
        <v>2024</v>
      </c>
      <c r="AH545" s="335">
        <v>2</v>
      </c>
      <c r="AI545" s="336" t="e">
        <f t="array" aca="1" ref="AI545" ca="1">_xludf.IFS(AH545=1,"01",AH545=2,"02",AH545=3,"03",AH545=4,"04",AH545=5,"05",AH545=6,"06",AH545=7,"07",AH545=8,"08",AH545=9,"09",AH545=10,"10",AH545=11,"11",AH545=12,"12")</f>
        <v>#NAME?</v>
      </c>
      <c r="AJ545" s="382" t="e">
        <f t="shared" ca="1" si="50"/>
        <v>#NAME?</v>
      </c>
      <c r="AK545" s="292" t="str">
        <f t="shared" si="53"/>
        <v>YYYY-02</v>
      </c>
    </row>
    <row r="546" spans="1:37" ht="12.75">
      <c r="A546" s="137"/>
      <c r="B546" s="137"/>
      <c r="C546" s="137"/>
      <c r="D546" s="137"/>
      <c r="E546" s="137"/>
      <c r="F546" s="137" t="s">
        <v>4108</v>
      </c>
      <c r="G546" s="137"/>
      <c r="H546" s="137"/>
      <c r="I546" s="137">
        <v>89003887</v>
      </c>
      <c r="J546" s="253" t="s">
        <v>4109</v>
      </c>
      <c r="K546" s="137"/>
      <c r="L546" s="140">
        <v>45329</v>
      </c>
      <c r="M546" s="137"/>
      <c r="N546" s="402" t="str">
        <f>VLOOKUP(I546,Inventory!C:J,3,FALSE)</f>
        <v>https://fjong.com/admin/pages/edit-outfit/outfit.881257bd86eb4e55a860dde3c267bb59</v>
      </c>
      <c r="O546" s="223" t="str">
        <f>VLOOKUP(I546,Inventory!C:J,5,FALSE)</f>
        <v>Yaya</v>
      </c>
      <c r="P546" s="223" t="str">
        <f>VLOOKUP(I546,Inventory!C:J,4,FALSE)</f>
        <v>Detail Shirt White</v>
      </c>
      <c r="Q546" s="137"/>
      <c r="R546" s="137" t="s">
        <v>4110</v>
      </c>
      <c r="S546" s="139"/>
      <c r="T546" s="137"/>
      <c r="U546" s="137"/>
      <c r="V546" s="223" t="str">
        <f>VLOOKUP(I546,Inventory!C:R,6,FALSE)</f>
        <v>For Ynde</v>
      </c>
      <c r="W546" s="223">
        <f>VLOOKUP(I546,Inventory!C:R,13,FALSE)</f>
        <v>1000</v>
      </c>
      <c r="X546" s="223">
        <f>VLOOKUP(I546,Inventory!C:R,14,FALSE)</f>
        <v>450</v>
      </c>
      <c r="Y546" s="137"/>
      <c r="Z546" s="137"/>
      <c r="AA546" s="137"/>
      <c r="AB546" s="388">
        <f t="shared" si="49"/>
        <v>450</v>
      </c>
      <c r="AC546" s="230">
        <f>VLOOKUP(V546,'Partner info'!A$2:K$502,6,FALSE)</f>
        <v>0.5</v>
      </c>
      <c r="AD546" s="223">
        <f t="shared" si="52"/>
        <v>225</v>
      </c>
      <c r="AE546" s="388">
        <f t="shared" si="47"/>
        <v>225</v>
      </c>
      <c r="AF546" s="223">
        <f t="shared" si="51"/>
        <v>2</v>
      </c>
      <c r="AG546" s="335">
        <v>2024</v>
      </c>
      <c r="AH546" s="335">
        <v>2</v>
      </c>
      <c r="AI546" s="336" t="e">
        <f t="array" aca="1" ref="AI546" ca="1">_xludf.IFS(AH546=1,"01",AH546=2,"02",AH546=3,"03",AH546=4,"04",AH546=5,"05",AH546=6,"06",AH546=7,"07",AH546=8,"08",AH546=9,"09",AH546=10,"10",AH546=11,"11",AH546=12,"12")</f>
        <v>#NAME?</v>
      </c>
      <c r="AJ546" s="382" t="e">
        <f t="shared" ca="1" si="50"/>
        <v>#NAME?</v>
      </c>
      <c r="AK546" s="292" t="str">
        <f t="shared" si="53"/>
        <v>YYYY-02</v>
      </c>
    </row>
    <row r="547" spans="1:37" ht="12.75">
      <c r="F547" s="12" t="s">
        <v>4111</v>
      </c>
      <c r="I547" s="12">
        <v>89005546</v>
      </c>
      <c r="L547" s="149">
        <v>45329</v>
      </c>
      <c r="N547" s="405" t="str">
        <f>VLOOKUP(I547,Inventory!C:J,3,FALSE)</f>
        <v>https://fjong.com/admin/pages/edit-outfit/outfit.08166c3fafc744f494e20c58ab36366d</v>
      </c>
      <c r="O547" s="224" t="str">
        <f>VLOOKUP(I547,Inventory!C:J,5,FALSE)</f>
        <v>FWSS</v>
      </c>
      <c r="P547" s="224" t="str">
        <f>VLOOKUP(I547,Inventory!C:J,4,FALSE)</f>
        <v>M Your Woman Jet Stream White</v>
      </c>
      <c r="R547" s="12" t="s">
        <v>4112</v>
      </c>
      <c r="S547" s="9"/>
      <c r="V547" s="224" t="str">
        <f>VLOOKUP(I547,Inventory!C:R,6,FALSE)</f>
        <v>FWSS</v>
      </c>
      <c r="W547" s="224">
        <f>VLOOKUP(I547,Inventory!C:R,13,FALSE)</f>
        <v>0</v>
      </c>
      <c r="X547" s="224">
        <f>VLOOKUP(I547,Inventory!C:R,14,FALSE)</f>
        <v>0</v>
      </c>
      <c r="AB547" s="384">
        <f t="shared" si="49"/>
        <v>0</v>
      </c>
      <c r="AC547" s="225">
        <f>VLOOKUP(V547,'Partner info'!A$2:K$502,6,FALSE)</f>
        <v>0.5</v>
      </c>
      <c r="AD547" s="224">
        <f t="shared" si="52"/>
        <v>0</v>
      </c>
      <c r="AE547" s="384">
        <f t="shared" si="47"/>
        <v>0</v>
      </c>
      <c r="AF547" s="224">
        <f t="shared" si="51"/>
        <v>2</v>
      </c>
      <c r="AG547" s="385">
        <v>2024</v>
      </c>
      <c r="AH547" s="385">
        <v>2</v>
      </c>
      <c r="AI547" s="386" t="e">
        <f t="array" aca="1" ref="AI547" ca="1">_xludf.IFS(AH547=1,"01",AH547=2,"02",AH547=3,"03",AH547=4,"04",AH547=5,"05",AH547=6,"06",AH547=7,"07",AH547=8,"08",AH547=9,"09",AH547=10,"10",AH547=11,"11",AH547=12,"12")</f>
        <v>#NAME?</v>
      </c>
      <c r="AJ547" s="387" t="e">
        <f t="shared" ca="1" si="50"/>
        <v>#NAME?</v>
      </c>
      <c r="AK547" s="148" t="str">
        <f t="shared" si="53"/>
        <v>YYYY-02</v>
      </c>
    </row>
    <row r="548" spans="1:37" ht="12.75">
      <c r="A548" s="137"/>
      <c r="B548" s="137"/>
      <c r="C548" s="137"/>
      <c r="D548" s="137"/>
      <c r="E548" s="137"/>
      <c r="F548" s="137"/>
      <c r="G548" s="137"/>
      <c r="H548" s="137"/>
      <c r="I548" s="137">
        <v>89008555</v>
      </c>
      <c r="J548" s="137"/>
      <c r="K548" s="137"/>
      <c r="L548" s="140">
        <v>45329</v>
      </c>
      <c r="M548" s="137"/>
      <c r="N548" s="402" t="str">
        <f>VLOOKUP(I548,Inventory!C:J,3,FALSE)</f>
        <v>https://fjong.com/admin/pages/edit-outfit/outfit.c2b4bc39283e4cecaef303b3cc2e6e2a</v>
      </c>
      <c r="O548" s="223" t="str">
        <f>VLOOKUP(I548,Inventory!C:J,5,FALSE)</f>
        <v>Mads Nørgaard</v>
      </c>
      <c r="P548" s="223" t="str">
        <f>VLOOKUP(I548,Inventory!C:J,4,FALSE)</f>
        <v>M Knitted Blue Stripe Midi Dress</v>
      </c>
      <c r="Q548" s="137"/>
      <c r="R548" s="137" t="s">
        <v>4112</v>
      </c>
      <c r="S548" s="139"/>
      <c r="T548" s="137"/>
      <c r="U548" s="137"/>
      <c r="V548" s="223" t="str">
        <f>VLOOKUP(I548,Inventory!C:R,6,FALSE)</f>
        <v>FJONG</v>
      </c>
      <c r="W548" s="223" t="str">
        <f>VLOOKUP(I548,Inventory!C:R,13,FALSE)</f>
        <v>1300</v>
      </c>
      <c r="X548" s="271">
        <f>VLOOKUP(I548,Inventory!C:R,14,FALSE)</f>
        <v>390.00000000000011</v>
      </c>
      <c r="Y548" s="137"/>
      <c r="Z548" s="137"/>
      <c r="AA548" s="137"/>
      <c r="AB548" s="388">
        <f t="shared" si="49"/>
        <v>390.00000000000011</v>
      </c>
      <c r="AC548" s="230">
        <f>VLOOKUP(V548,'Partner info'!A$2:K$502,6,FALSE)</f>
        <v>0</v>
      </c>
      <c r="AD548" s="223">
        <f t="shared" si="52"/>
        <v>0</v>
      </c>
      <c r="AE548" s="388">
        <f t="shared" si="47"/>
        <v>390.00000000000011</v>
      </c>
      <c r="AF548" s="223">
        <f t="shared" si="51"/>
        <v>2</v>
      </c>
      <c r="AG548" s="323">
        <v>2024</v>
      </c>
      <c r="AH548" s="323">
        <v>2</v>
      </c>
      <c r="AI548" s="324" t="e">
        <f t="array" aca="1" ref="AI548" ca="1">_xludf.IFS(AH548=1,"01",AH548=2,"02",AH548=3,"03",AH548=4,"04",AH548=5,"05",AH548=6,"06",AH548=7,"07",AH548=8,"08",AH548=9,"09",AH548=10,"10",AH548=11,"11",AH548=12,"12")</f>
        <v>#NAME?</v>
      </c>
      <c r="AJ548" s="389" t="e">
        <f t="shared" ca="1" si="50"/>
        <v>#NAME?</v>
      </c>
      <c r="AK548" s="292" t="str">
        <f t="shared" si="53"/>
        <v>YYYY-02</v>
      </c>
    </row>
    <row r="549" spans="1:37" ht="12.75">
      <c r="F549" s="12" t="s">
        <v>4113</v>
      </c>
      <c r="I549" s="12">
        <v>89001707</v>
      </c>
      <c r="L549" s="149">
        <v>45329</v>
      </c>
      <c r="N549" s="405" t="str">
        <f>VLOOKUP(I549,Inventory!C:J,3,FALSE)</f>
        <v>https://fjong.com/admin/pages/edit-outfit/outfit.39b181c7c54a4e5187bdb7bdad7792df</v>
      </c>
      <c r="O549" s="224" t="str">
        <f>VLOOKUP(I549,Inventory!C:J,5,FALSE)</f>
        <v>byTiMo</v>
      </c>
      <c r="P549" s="224" t="str">
        <f>VLOOKUP(I549,Inventory!C:J,4,FALSE)</f>
        <v>Sunday Morning Midi Dress</v>
      </c>
      <c r="R549" s="12" t="s">
        <v>4114</v>
      </c>
      <c r="S549" s="9"/>
      <c r="V549" s="224" t="str">
        <f>VLOOKUP(I549,Inventory!C:R,6,FALSE)</f>
        <v>Villoid</v>
      </c>
      <c r="W549" s="224">
        <f>VLOOKUP(I549,Inventory!C:R,13,FALSE)</f>
        <v>1700</v>
      </c>
      <c r="X549" s="224">
        <f>VLOOKUP(I549,Inventory!C:R,14,FALSE)</f>
        <v>449</v>
      </c>
      <c r="AB549" s="384">
        <f t="shared" si="49"/>
        <v>449</v>
      </c>
      <c r="AC549" s="225">
        <f>VLOOKUP(V549,'Partner info'!A$2:K$502,6,FALSE)</f>
        <v>0.8</v>
      </c>
      <c r="AD549" s="224">
        <f t="shared" si="52"/>
        <v>359.20000000000005</v>
      </c>
      <c r="AE549" s="384">
        <f t="shared" si="47"/>
        <v>89.799999999999955</v>
      </c>
      <c r="AF549" s="224">
        <f t="shared" si="51"/>
        <v>2</v>
      </c>
      <c r="AG549" s="385">
        <v>2024</v>
      </c>
      <c r="AH549" s="385">
        <v>2</v>
      </c>
      <c r="AI549" s="386" t="e">
        <f t="array" aca="1" ref="AI549" ca="1">_xludf.IFS(AH549=1,"01",AH549=2,"02",AH549=3,"03",AH549=4,"04",AH549=5,"05",AH549=6,"06",AH549=7,"07",AH549=8,"08",AH549=9,"09",AH549=10,"10",AH549=11,"11",AH549=12,"12")</f>
        <v>#NAME?</v>
      </c>
      <c r="AJ549" s="387" t="e">
        <f t="shared" ca="1" si="50"/>
        <v>#NAME?</v>
      </c>
      <c r="AK549" s="148" t="str">
        <f t="shared" si="53"/>
        <v>YYYY-02</v>
      </c>
    </row>
    <row r="550" spans="1:37" ht="12.75">
      <c r="A550" s="137"/>
      <c r="B550" s="137"/>
      <c r="C550" s="137"/>
      <c r="D550" s="137"/>
      <c r="E550" s="137"/>
      <c r="F550" s="137"/>
      <c r="G550" s="137"/>
      <c r="H550" s="137"/>
      <c r="I550" s="137">
        <v>88100779</v>
      </c>
      <c r="J550" s="137"/>
      <c r="K550" s="137"/>
      <c r="L550" s="140">
        <v>45329</v>
      </c>
      <c r="M550" s="137"/>
      <c r="N550" s="402" t="str">
        <f>VLOOKUP(I550,Inventory!C:J,3,FALSE)</f>
        <v>https://fjong.com/admin/pages/edit-outfit/outfit.564735e2433c4b39b512e4fac3371d03</v>
      </c>
      <c r="O550" s="223" t="str">
        <f>VLOOKUP(I550,Inventory!C:J,5,FALSE)</f>
        <v>Maud</v>
      </c>
      <c r="P550" s="223" t="str">
        <f>VLOOKUP(I550,Inventory!C:J,4,FALSE)</f>
        <v>White Cape Shirt</v>
      </c>
      <c r="Q550" s="137"/>
      <c r="R550" s="137" t="s">
        <v>4114</v>
      </c>
      <c r="S550" s="139"/>
      <c r="T550" s="137"/>
      <c r="U550" s="137"/>
      <c r="V550" s="223" t="str">
        <f>VLOOKUP(I550,Inventory!C:R,6,FALSE)</f>
        <v>Høyer</v>
      </c>
      <c r="W550" s="223">
        <f>VLOOKUP(I550,Inventory!C:R,13,FALSE)</f>
        <v>7000</v>
      </c>
      <c r="X550" s="223">
        <f>VLOOKUP(I550,Inventory!C:R,14,FALSE)</f>
        <v>1400</v>
      </c>
      <c r="Y550" s="137"/>
      <c r="Z550" s="137"/>
      <c r="AA550" s="137"/>
      <c r="AB550" s="388">
        <f t="shared" si="49"/>
        <v>1400</v>
      </c>
      <c r="AC550" s="230">
        <f>VLOOKUP(V550,'Partner info'!A$2:K$502,6,FALSE)</f>
        <v>0.8</v>
      </c>
      <c r="AD550" s="223">
        <f t="shared" si="52"/>
        <v>1120</v>
      </c>
      <c r="AE550" s="388">
        <f t="shared" si="47"/>
        <v>280</v>
      </c>
      <c r="AF550" s="223">
        <f t="shared" si="51"/>
        <v>2</v>
      </c>
      <c r="AG550" s="323">
        <v>2024</v>
      </c>
      <c r="AH550" s="323">
        <v>2</v>
      </c>
      <c r="AI550" s="324" t="e">
        <f t="array" aca="1" ref="AI550" ca="1">_xludf.IFS(AH550=1,"01",AH550=2,"02",AH550=3,"03",AH550=4,"04",AH550=5,"05",AH550=6,"06",AH550=7,"07",AH550=8,"08",AH550=9,"09",AH550=10,"10",AH550=11,"11",AH550=12,"12")</f>
        <v>#NAME?</v>
      </c>
      <c r="AJ550" s="389" t="e">
        <f t="shared" ca="1" si="50"/>
        <v>#NAME?</v>
      </c>
      <c r="AK550" s="292" t="str">
        <f t="shared" si="53"/>
        <v>YYYY-02</v>
      </c>
    </row>
    <row r="551" spans="1:37" ht="12.75">
      <c r="F551" s="12" t="s">
        <v>4115</v>
      </c>
      <c r="I551" s="12">
        <v>88000421</v>
      </c>
      <c r="L551" s="149">
        <v>45329</v>
      </c>
      <c r="N551" s="405" t="str">
        <f>VLOOKUP(I551,Inventory!C:J,3,FALSE)</f>
        <v>https://fjong.com/admin/pages/edit-outfit/outfit.b9f26b79b0eb436fba1e05ca80196e47</v>
      </c>
      <c r="O551" s="224" t="str">
        <f>VLOOKUP(I551,Inventory!C:J,5,FALSE)</f>
        <v>Samsøe &amp; Samsøe</v>
      </c>
      <c r="P551" s="224" t="str">
        <f>VLOOKUP(I551,Inventory!C:J,4,FALSE)</f>
        <v>Heaston Skirt Dusty Cedar</v>
      </c>
      <c r="R551" s="12" t="s">
        <v>4116</v>
      </c>
      <c r="S551" s="9"/>
      <c r="V551" s="224" t="str">
        <f>VLOOKUP(I551,Inventory!C:R,6,FALSE)</f>
        <v>FJONG</v>
      </c>
      <c r="W551" s="224">
        <f>VLOOKUP(I551,Inventory!C:R,13,FALSE)</f>
        <v>1300</v>
      </c>
      <c r="X551" s="224">
        <f>VLOOKUP(I551,Inventory!C:R,14,FALSE)</f>
        <v>400</v>
      </c>
      <c r="AB551" s="384">
        <f t="shared" si="49"/>
        <v>400</v>
      </c>
      <c r="AC551" s="225">
        <f>VLOOKUP(V551,'Partner info'!A$2:K$502,6,FALSE)</f>
        <v>0</v>
      </c>
      <c r="AD551" s="224">
        <f t="shared" si="52"/>
        <v>0</v>
      </c>
      <c r="AE551" s="384">
        <f t="shared" si="47"/>
        <v>400</v>
      </c>
      <c r="AF551" s="224">
        <f t="shared" si="51"/>
        <v>2</v>
      </c>
      <c r="AG551" s="385">
        <v>2024</v>
      </c>
      <c r="AH551" s="385">
        <v>2</v>
      </c>
      <c r="AI551" s="386" t="e">
        <f t="array" aca="1" ref="AI551" ca="1">_xludf.IFS(AH551=1,"01",AH551=2,"02",AH551=3,"03",AH551=4,"04",AH551=5,"05",AH551=6,"06",AH551=7,"07",AH551=8,"08",AH551=9,"09",AH551=10,"10",AH551=11,"11",AH551=12,"12")</f>
        <v>#NAME?</v>
      </c>
      <c r="AJ551" s="387" t="e">
        <f t="shared" ca="1" si="50"/>
        <v>#NAME?</v>
      </c>
      <c r="AK551" s="148" t="str">
        <f t="shared" si="53"/>
        <v>YYYY-02</v>
      </c>
    </row>
    <row r="552" spans="1:37" ht="12.75">
      <c r="I552" s="12">
        <v>88101058</v>
      </c>
      <c r="L552" s="149">
        <v>45329</v>
      </c>
      <c r="N552" s="405" t="str">
        <f>VLOOKUP(I552,Inventory!C:J,3,FALSE)</f>
        <v>https://fjong.com/admin/pages/edit-outfit/outfit.5e7492c7819749cbb747044041742404</v>
      </c>
      <c r="O552" s="224" t="str">
        <f>VLOOKUP(I552,Inventory!C:J,5,FALSE)</f>
        <v>Maud</v>
      </c>
      <c r="P552" s="224" t="str">
        <f>VLOOKUP(I552,Inventory!C:J,4,FALSE)</f>
        <v>4 Pleated Arm Top Aspen Gold</v>
      </c>
      <c r="R552" s="12" t="s">
        <v>4116</v>
      </c>
      <c r="S552" s="9"/>
      <c r="V552" s="224" t="str">
        <f>VLOOKUP(I552,Inventory!C:R,6,FALSE)</f>
        <v>Høyer</v>
      </c>
      <c r="W552" s="224">
        <f>VLOOKUP(I552,Inventory!C:R,13,FALSE)</f>
        <v>5500</v>
      </c>
      <c r="X552" s="224">
        <f>VLOOKUP(I552,Inventory!C:R,14,FALSE)</f>
        <v>1100</v>
      </c>
      <c r="AB552" s="384">
        <f t="shared" si="49"/>
        <v>1100</v>
      </c>
      <c r="AC552" s="225">
        <f>VLOOKUP(V552,'Partner info'!A$2:K$502,6,FALSE)</f>
        <v>0.8</v>
      </c>
      <c r="AD552" s="224">
        <f t="shared" si="52"/>
        <v>880</v>
      </c>
      <c r="AE552" s="384">
        <f t="shared" si="47"/>
        <v>220</v>
      </c>
      <c r="AF552" s="224">
        <f t="shared" si="51"/>
        <v>2</v>
      </c>
      <c r="AG552" s="310">
        <v>2024</v>
      </c>
      <c r="AH552" s="310">
        <v>2</v>
      </c>
      <c r="AI552" s="146" t="e">
        <f t="array" aca="1" ref="AI552" ca="1">_xludf.IFS(AH552=1,"01",AH552=2,"02",AH552=3,"03",AH552=4,"04",AH552=5,"05",AH552=6,"06",AH552=7,"07",AH552=8,"08",AH552=9,"09",AH552=10,"10",AH552=11,"11",AH552=12,"12")</f>
        <v>#NAME?</v>
      </c>
      <c r="AJ552" s="147" t="e">
        <f t="shared" ca="1" si="50"/>
        <v>#NAME?</v>
      </c>
      <c r="AK552" s="148" t="str">
        <f t="shared" si="53"/>
        <v>YYYY-02</v>
      </c>
    </row>
    <row r="553" spans="1:37" ht="12.75">
      <c r="A553" s="137"/>
      <c r="B553" s="137"/>
      <c r="C553" s="137"/>
      <c r="D553" s="137"/>
      <c r="E553" s="137"/>
      <c r="F553" s="137"/>
      <c r="G553" s="137"/>
      <c r="H553" s="137"/>
      <c r="I553" s="137">
        <v>89005630</v>
      </c>
      <c r="J553" s="137"/>
      <c r="K553" s="137"/>
      <c r="L553" s="149">
        <v>45329</v>
      </c>
      <c r="M553" s="137"/>
      <c r="N553" s="402" t="str">
        <f>VLOOKUP(I553,Inventory!C:J,3,FALSE)</f>
        <v>https://fjong.com/admin/pages/edit-outfit/outfit.71b3b3cf7e7841c98b805c6a32e68f7b</v>
      </c>
      <c r="O553" s="223" t="str">
        <f>VLOOKUP(I553,Inventory!C:J,5,FALSE)</f>
        <v>Maud</v>
      </c>
      <c r="P553" s="223" t="str">
        <f>VLOOKUP(I553,Inventory!C:J,4,FALSE)</f>
        <v>Thilde Top Pink</v>
      </c>
      <c r="Q553" s="137"/>
      <c r="R553" s="137" t="s">
        <v>4116</v>
      </c>
      <c r="S553" s="139"/>
      <c r="T553" s="137"/>
      <c r="U553" s="137"/>
      <c r="V553" s="223" t="str">
        <f>VLOOKUP(I553,Inventory!C:R,6,FALSE)</f>
        <v>MAUD</v>
      </c>
      <c r="W553" s="223">
        <f>VLOOKUP(I553,Inventory!C:R,13,FALSE)</f>
        <v>2000</v>
      </c>
      <c r="X553" s="223">
        <f>VLOOKUP(I553,Inventory!C:R,14,FALSE)</f>
        <v>649</v>
      </c>
      <c r="Y553" s="137"/>
      <c r="Z553" s="137"/>
      <c r="AA553" s="137"/>
      <c r="AB553" s="388">
        <f t="shared" si="49"/>
        <v>649</v>
      </c>
      <c r="AC553" s="230">
        <f>VLOOKUP(V553,'Partner info'!A$2:K$502,6,FALSE)</f>
        <v>0</v>
      </c>
      <c r="AD553" s="223">
        <f t="shared" si="52"/>
        <v>0</v>
      </c>
      <c r="AE553" s="388">
        <f t="shared" si="47"/>
        <v>649</v>
      </c>
      <c r="AF553" s="223">
        <f t="shared" si="51"/>
        <v>2</v>
      </c>
      <c r="AG553" s="323">
        <v>2024</v>
      </c>
      <c r="AH553" s="323">
        <v>2</v>
      </c>
      <c r="AI553" s="324" t="e">
        <f t="array" aca="1" ref="AI553" ca="1">_xludf.IFS(AH553=1,"01",AH553=2,"02",AH553=3,"03",AH553=4,"04",AH553=5,"05",AH553=6,"06",AH553=7,"07",AH553=8,"08",AH553=9,"09",AH553=10,"10",AH553=11,"11",AH553=12,"12")</f>
        <v>#NAME?</v>
      </c>
      <c r="AJ553" s="389" t="e">
        <f t="shared" ca="1" si="50"/>
        <v>#NAME?</v>
      </c>
      <c r="AK553" s="292" t="str">
        <f t="shared" si="53"/>
        <v>YYYY-02</v>
      </c>
    </row>
    <row r="554" spans="1:37" ht="12.75">
      <c r="A554" s="173"/>
      <c r="B554" s="173"/>
      <c r="C554" s="173"/>
      <c r="D554" s="173"/>
      <c r="E554" s="173"/>
      <c r="F554" s="173" t="s">
        <v>3889</v>
      </c>
      <c r="G554" s="173"/>
      <c r="H554" s="173"/>
      <c r="I554" s="173">
        <v>88200001</v>
      </c>
      <c r="J554" s="173"/>
      <c r="K554" s="173"/>
      <c r="L554" s="176">
        <v>45329</v>
      </c>
      <c r="M554" s="173"/>
      <c r="N554" s="420" t="str">
        <f>VLOOKUP(I554,Inventory!C:J,3,FALSE)</f>
        <v>https://fjong.com/admin/pages/edit-outfit/outfit.1a0d16e8be3649498b202bba8ea1743b</v>
      </c>
      <c r="O554" s="240" t="str">
        <f>VLOOKUP(I554,Inventory!C:J,5,FALSE)</f>
        <v>Maud</v>
      </c>
      <c r="P554" s="240" t="str">
        <f>VLOOKUP(I554,Inventory!C:J,4,FALSE)</f>
        <v>Auburn Layered Ruffle Blouse</v>
      </c>
      <c r="Q554" s="173"/>
      <c r="R554" s="173" t="s">
        <v>3891</v>
      </c>
      <c r="S554" s="175"/>
      <c r="T554" s="173"/>
      <c r="U554" s="173"/>
      <c r="V554" s="240" t="str">
        <f>VLOOKUP(I554,Inventory!C:R,6,FALSE)</f>
        <v>FJONG</v>
      </c>
      <c r="W554" s="240">
        <f>VLOOKUP(I554,Inventory!C:R,13,FALSE)</f>
        <v>3500</v>
      </c>
      <c r="X554" s="240">
        <f>VLOOKUP(I554,Inventory!C:R,14,FALSE)</f>
        <v>1050</v>
      </c>
      <c r="Y554" s="173"/>
      <c r="Z554" s="173"/>
      <c r="AA554" s="173"/>
      <c r="AB554" s="424">
        <f t="shared" si="49"/>
        <v>1050</v>
      </c>
      <c r="AC554" s="242">
        <f>VLOOKUP(V554,'Partner info'!A$2:K$502,6,FALSE)</f>
        <v>0</v>
      </c>
      <c r="AD554" s="240">
        <f t="shared" si="52"/>
        <v>0</v>
      </c>
      <c r="AE554" s="424">
        <f t="shared" si="47"/>
        <v>1050</v>
      </c>
      <c r="AF554" s="240">
        <f t="shared" si="51"/>
        <v>2</v>
      </c>
      <c r="AG554" s="338">
        <v>2024</v>
      </c>
      <c r="AH554" s="338">
        <v>2</v>
      </c>
      <c r="AI554" s="339" t="e">
        <f t="array" aca="1" ref="AI554" ca="1">_xludf.IFS(AH554=1,"01",AH554=2,"02",AH554=3,"03",AH554=4,"04",AH554=5,"05",AH554=6,"06",AH554=7,"07",AH554=8,"08",AH554=9,"09",AH554=10,"10",AH554=11,"11",AH554=12,"12")</f>
        <v>#NAME?</v>
      </c>
      <c r="AJ554" s="383" t="e">
        <f t="shared" ca="1" si="50"/>
        <v>#NAME?</v>
      </c>
      <c r="AK554" s="287" t="str">
        <f t="shared" si="53"/>
        <v>YYYY-02</v>
      </c>
    </row>
    <row r="555" spans="1:37" ht="12.75">
      <c r="A555" s="137"/>
      <c r="B555" s="137"/>
      <c r="C555" s="137"/>
      <c r="D555" s="137"/>
      <c r="E555" s="137"/>
      <c r="F555" s="137" t="s">
        <v>4117</v>
      </c>
      <c r="G555" s="137"/>
      <c r="H555" s="137"/>
      <c r="I555" s="137">
        <v>89012676</v>
      </c>
      <c r="J555" s="253" t="s">
        <v>4118</v>
      </c>
      <c r="K555" s="137"/>
      <c r="L555" s="140">
        <v>45333</v>
      </c>
      <c r="M555" s="137"/>
      <c r="N555" s="402" t="str">
        <f>VLOOKUP(I555,Inventory!C:J,3,FALSE)</f>
        <v>https://fjong.com/admin/pages/edit-outfit/outfit.04bc4b5d40ed441b9fe2cfa36b8fa482</v>
      </c>
      <c r="O555" s="223" t="str">
        <f>VLOOKUP(I555,Inventory!C:J,5,FALSE)</f>
        <v>Samsøe &amp; Samsøe</v>
      </c>
      <c r="P555" s="223" t="str">
        <f>VLOOKUP(I555,Inventory!C:J,4,FALSE)</f>
        <v>Cybill Dusty Blue</v>
      </c>
      <c r="Q555" s="137"/>
      <c r="R555" s="137" t="s">
        <v>4119</v>
      </c>
      <c r="S555" s="139"/>
      <c r="T555" s="137"/>
      <c r="U555" s="137"/>
      <c r="V555" s="223" t="str">
        <f>VLOOKUP(I555,Inventory!C:R,6,FALSE)</f>
        <v>FJONG</v>
      </c>
      <c r="W555" s="223">
        <f>VLOOKUP(I555,Inventory!C:R,13,FALSE)</f>
        <v>2700</v>
      </c>
      <c r="X555" s="223">
        <f>VLOOKUP(I555,Inventory!C:R,14,FALSE)</f>
        <v>200</v>
      </c>
      <c r="Y555" s="137"/>
      <c r="Z555" s="137"/>
      <c r="AA555" s="137">
        <v>80</v>
      </c>
      <c r="AB555" s="388">
        <f t="shared" si="49"/>
        <v>280</v>
      </c>
      <c r="AC555" s="230">
        <f>VLOOKUP(V555,'Partner info'!A$2:K$502,6,FALSE)</f>
        <v>0</v>
      </c>
      <c r="AD555" s="223">
        <f t="shared" si="52"/>
        <v>0</v>
      </c>
      <c r="AE555" s="388">
        <f t="shared" si="47"/>
        <v>280</v>
      </c>
      <c r="AF555" s="223">
        <f t="shared" si="51"/>
        <v>2</v>
      </c>
      <c r="AG555" s="335">
        <v>2024</v>
      </c>
      <c r="AH555" s="335">
        <v>2</v>
      </c>
      <c r="AI555" s="336" t="e">
        <f t="array" aca="1" ref="AI555" ca="1">_xludf.IFS(AH555=1,"01",AH555=2,"02",AH555=3,"03",AH555=4,"04",AH555=5,"05",AH555=6,"06",AH555=7,"07",AH555=8,"08",AH555=9,"09",AH555=10,"10",AH555=11,"11",AH555=12,"12")</f>
        <v>#NAME?</v>
      </c>
      <c r="AJ555" s="382" t="e">
        <f t="shared" ca="1" si="50"/>
        <v>#NAME?</v>
      </c>
      <c r="AK555" s="292" t="str">
        <f t="shared" si="53"/>
        <v>YYYY-02</v>
      </c>
    </row>
    <row r="556" spans="1:37" ht="12.75">
      <c r="L556" s="149"/>
      <c r="S556" s="9"/>
      <c r="AG556" s="385">
        <v>1900</v>
      </c>
      <c r="AH556" s="385">
        <v>1</v>
      </c>
      <c r="AI556" s="386" t="e">
        <f t="array" aca="1" ref="AI556" ca="1">_xludf.IFS(AH556=1,"01",AH556=2,"02",AH556=3,"03",AH556=4,"04",AH556=5,"05",AH556=6,"06",AH556=7,"07",AH556=8,"08",AH556=9,"09",AH556=10,"10",AH556=11,"11",AH556=12,"12")</f>
        <v>#NAME?</v>
      </c>
      <c r="AJ556" s="387" t="e">
        <f t="shared" ca="1" si="50"/>
        <v>#NAME?</v>
      </c>
      <c r="AK556" s="148" t="str">
        <f t="shared" si="53"/>
        <v>YYYY-01</v>
      </c>
    </row>
    <row r="557" spans="1:37" ht="12.75">
      <c r="L557" s="149"/>
      <c r="S557" s="9"/>
      <c r="AG557" s="310">
        <v>1900</v>
      </c>
      <c r="AH557" s="310">
        <v>1</v>
      </c>
      <c r="AI557" s="146" t="e">
        <f t="array" aca="1" ref="AI557" ca="1">_xludf.IFS(AH557=1,"01",AH557=2,"02",AH557=3,"03",AH557=4,"04",AH557=5,"05",AH557=6,"06",AH557=7,"07",AH557=8,"08",AH557=9,"09",AH557=10,"10",AH557=11,"11",AH557=12,"12")</f>
        <v>#NAME?</v>
      </c>
      <c r="AJ557" s="147" t="e">
        <f t="shared" ca="1" si="50"/>
        <v>#NAME?</v>
      </c>
      <c r="AK557" s="148" t="str">
        <f t="shared" si="53"/>
        <v>YYYY-01</v>
      </c>
    </row>
    <row r="558" spans="1:37" ht="12.75">
      <c r="L558" s="149"/>
      <c r="S558" s="9"/>
      <c r="AG558" s="310">
        <v>1900</v>
      </c>
      <c r="AH558" s="310">
        <v>1</v>
      </c>
      <c r="AI558" s="146" t="e">
        <f t="array" aca="1" ref="AI558" ca="1">_xludf.IFS(AH558=1,"01",AH558=2,"02",AH558=3,"03",AH558=4,"04",AH558=5,"05",AH558=6,"06",AH558=7,"07",AH558=8,"08",AH558=9,"09",AH558=10,"10",AH558=11,"11",AH558=12,"12")</f>
        <v>#NAME?</v>
      </c>
      <c r="AJ558" s="147" t="e">
        <f t="shared" ca="1" si="50"/>
        <v>#NAME?</v>
      </c>
      <c r="AK558" s="148" t="str">
        <f t="shared" si="53"/>
        <v>YYYY-01</v>
      </c>
    </row>
    <row r="559" spans="1:37" ht="12.75">
      <c r="L559" s="149"/>
      <c r="S559" s="9"/>
      <c r="AG559" s="310">
        <v>1900</v>
      </c>
      <c r="AH559" s="310">
        <v>1</v>
      </c>
      <c r="AI559" s="146" t="e">
        <f t="array" aca="1" ref="AI559" ca="1">_xludf.IFS(AH559=1,"01",AH559=2,"02",AH559=3,"03",AH559=4,"04",AH559=5,"05",AH559=6,"06",AH559=7,"07",AH559=8,"08",AH559=9,"09",AH559=10,"10",AH559=11,"11",AH559=12,"12")</f>
        <v>#NAME?</v>
      </c>
      <c r="AJ559" s="147" t="e">
        <f t="shared" ca="1" si="50"/>
        <v>#NAME?</v>
      </c>
      <c r="AK559" s="148" t="str">
        <f t="shared" si="53"/>
        <v>YYYY-01</v>
      </c>
    </row>
    <row r="560" spans="1:37" ht="12.75">
      <c r="L560" s="149"/>
      <c r="S560" s="9"/>
      <c r="AG560" s="310">
        <v>1900</v>
      </c>
      <c r="AH560" s="310">
        <v>1</v>
      </c>
      <c r="AI560" s="146" t="e">
        <f t="array" aca="1" ref="AI560" ca="1">_xludf.IFS(AH560=1,"01",AH560=2,"02",AH560=3,"03",AH560=4,"04",AH560=5,"05",AH560=6,"06",AH560=7,"07",AH560=8,"08",AH560=9,"09",AH560=10,"10",AH560=11,"11",AH560=12,"12")</f>
        <v>#NAME?</v>
      </c>
      <c r="AJ560" s="147" t="e">
        <f t="shared" ca="1" si="50"/>
        <v>#NAME?</v>
      </c>
      <c r="AK560" s="148" t="str">
        <f t="shared" si="53"/>
        <v>YYYY-01</v>
      </c>
    </row>
    <row r="561" spans="12:37" ht="12.75">
      <c r="L561" s="149"/>
      <c r="S561" s="9"/>
      <c r="AG561" s="310">
        <v>1900</v>
      </c>
      <c r="AH561" s="310">
        <v>1</v>
      </c>
      <c r="AI561" s="146" t="e">
        <f t="array" aca="1" ref="AI561" ca="1">_xludf.IFS(AH561=1,"01",AH561=2,"02",AH561=3,"03",AH561=4,"04",AH561=5,"05",AH561=6,"06",AH561=7,"07",AH561=8,"08",AH561=9,"09",AH561=10,"10",AH561=11,"11",AH561=12,"12")</f>
        <v>#NAME?</v>
      </c>
      <c r="AJ561" s="147" t="e">
        <f t="shared" ca="1" si="50"/>
        <v>#NAME?</v>
      </c>
      <c r="AK561" s="148" t="str">
        <f t="shared" si="53"/>
        <v>YYYY-01</v>
      </c>
    </row>
    <row r="562" spans="12:37" ht="12.75">
      <c r="L562" s="149"/>
      <c r="S562" s="9"/>
      <c r="AG562" s="310">
        <v>1900</v>
      </c>
      <c r="AH562" s="310">
        <v>1</v>
      </c>
      <c r="AI562" s="146" t="e">
        <f t="array" aca="1" ref="AI562" ca="1">_xludf.IFS(AH562=1,"01",AH562=2,"02",AH562=3,"03",AH562=4,"04",AH562=5,"05",AH562=6,"06",AH562=7,"07",AH562=8,"08",AH562=9,"09",AH562=10,"10",AH562=11,"11",AH562=12,"12")</f>
        <v>#NAME?</v>
      </c>
      <c r="AJ562" s="147" t="e">
        <f t="shared" ca="1" si="50"/>
        <v>#NAME?</v>
      </c>
      <c r="AK562" s="148" t="str">
        <f t="shared" si="53"/>
        <v>YYYY-01</v>
      </c>
    </row>
    <row r="563" spans="12:37" ht="12.75">
      <c r="L563" s="149"/>
      <c r="S563" s="9"/>
      <c r="AG563" s="310">
        <v>1900</v>
      </c>
      <c r="AH563" s="310">
        <v>1</v>
      </c>
      <c r="AI563" s="146" t="e">
        <f t="array" aca="1" ref="AI563" ca="1">_xludf.IFS(AH563=1,"01",AH563=2,"02",AH563=3,"03",AH563=4,"04",AH563=5,"05",AH563=6,"06",AH563=7,"07",AH563=8,"08",AH563=9,"09",AH563=10,"10",AH563=11,"11",AH563=12,"12")</f>
        <v>#NAME?</v>
      </c>
      <c r="AJ563" s="147" t="e">
        <f t="shared" ca="1" si="50"/>
        <v>#NAME?</v>
      </c>
      <c r="AK563" s="148" t="str">
        <f t="shared" si="53"/>
        <v>YYYY-01</v>
      </c>
    </row>
    <row r="564" spans="12:37" ht="12.75">
      <c r="L564" s="149"/>
      <c r="S564" s="9"/>
      <c r="AG564" s="310">
        <v>1900</v>
      </c>
      <c r="AH564" s="310">
        <v>1</v>
      </c>
      <c r="AI564" s="146" t="e">
        <f t="array" aca="1" ref="AI564" ca="1">_xludf.IFS(AH564=1,"01",AH564=2,"02",AH564=3,"03",AH564=4,"04",AH564=5,"05",AH564=6,"06",AH564=7,"07",AH564=8,"08",AH564=9,"09",AH564=10,"10",AH564=11,"11",AH564=12,"12")</f>
        <v>#NAME?</v>
      </c>
      <c r="AJ564" s="147" t="e">
        <f t="shared" ca="1" si="50"/>
        <v>#NAME?</v>
      </c>
      <c r="AK564" s="148" t="str">
        <f t="shared" si="53"/>
        <v>YYYY-01</v>
      </c>
    </row>
    <row r="565" spans="12:37" ht="12.75">
      <c r="L565" s="149"/>
      <c r="S565" s="9"/>
      <c r="AG565" s="310">
        <v>1900</v>
      </c>
      <c r="AH565" s="310">
        <v>1</v>
      </c>
      <c r="AI565" s="146" t="e">
        <f t="array" aca="1" ref="AI565" ca="1">_xludf.IFS(AH565=1,"01",AH565=2,"02",AH565=3,"03",AH565=4,"04",AH565=5,"05",AH565=6,"06",AH565=7,"07",AH565=8,"08",AH565=9,"09",AH565=10,"10",AH565=11,"11",AH565=12,"12")</f>
        <v>#NAME?</v>
      </c>
      <c r="AJ565" s="147" t="e">
        <f t="shared" ca="1" si="50"/>
        <v>#NAME?</v>
      </c>
      <c r="AK565" s="148" t="str">
        <f t="shared" si="53"/>
        <v>YYYY-01</v>
      </c>
    </row>
    <row r="566" spans="12:37" ht="12.75">
      <c r="L566" s="149"/>
      <c r="S566" s="9"/>
      <c r="AG566" s="310">
        <v>1900</v>
      </c>
      <c r="AH566" s="310">
        <v>1</v>
      </c>
      <c r="AI566" s="146" t="e">
        <f t="array" aca="1" ref="AI566" ca="1">_xludf.IFS(AH566=1,"01",AH566=2,"02",AH566=3,"03",AH566=4,"04",AH566=5,"05",AH566=6,"06",AH566=7,"07",AH566=8,"08",AH566=9,"09",AH566=10,"10",AH566=11,"11",AH566=12,"12")</f>
        <v>#NAME?</v>
      </c>
      <c r="AJ566" s="147" t="e">
        <f t="shared" ca="1" si="50"/>
        <v>#NAME?</v>
      </c>
      <c r="AK566" s="148" t="str">
        <f t="shared" si="53"/>
        <v>YYYY-01</v>
      </c>
    </row>
    <row r="567" spans="12:37" ht="12.75">
      <c r="L567" s="149"/>
      <c r="S567" s="9"/>
      <c r="AG567" s="310">
        <v>1900</v>
      </c>
      <c r="AH567" s="310">
        <v>1</v>
      </c>
      <c r="AI567" s="146" t="e">
        <f t="array" aca="1" ref="AI567" ca="1">_xludf.IFS(AH567=1,"01",AH567=2,"02",AH567=3,"03",AH567=4,"04",AH567=5,"05",AH567=6,"06",AH567=7,"07",AH567=8,"08",AH567=9,"09",AH567=10,"10",AH567=11,"11",AH567=12,"12")</f>
        <v>#NAME?</v>
      </c>
      <c r="AJ567" s="147" t="e">
        <f t="shared" ca="1" si="50"/>
        <v>#NAME?</v>
      </c>
      <c r="AK567" s="148" t="str">
        <f t="shared" si="53"/>
        <v>YYYY-01</v>
      </c>
    </row>
    <row r="568" spans="12:37" ht="12.75">
      <c r="L568" s="149"/>
      <c r="S568" s="9"/>
      <c r="AG568" s="310">
        <v>1900</v>
      </c>
      <c r="AH568" s="310">
        <v>1</v>
      </c>
      <c r="AI568" s="146" t="e">
        <f t="array" aca="1" ref="AI568" ca="1">_xludf.IFS(AH568=1,"01",AH568=2,"02",AH568=3,"03",AH568=4,"04",AH568=5,"05",AH568=6,"06",AH568=7,"07",AH568=8,"08",AH568=9,"09",AH568=10,"10",AH568=11,"11",AH568=12,"12")</f>
        <v>#NAME?</v>
      </c>
      <c r="AJ568" s="147" t="e">
        <f t="shared" ca="1" si="50"/>
        <v>#NAME?</v>
      </c>
      <c r="AK568" s="148" t="str">
        <f t="shared" si="53"/>
        <v>YYYY-01</v>
      </c>
    </row>
    <row r="569" spans="12:37" ht="12.75">
      <c r="L569" s="149"/>
      <c r="S569" s="9"/>
      <c r="AG569" s="310">
        <v>1900</v>
      </c>
      <c r="AH569" s="310">
        <v>1</v>
      </c>
      <c r="AI569" s="146" t="e">
        <f t="array" aca="1" ref="AI569" ca="1">_xludf.IFS(AH569=1,"01",AH569=2,"02",AH569=3,"03",AH569=4,"04",AH569=5,"05",AH569=6,"06",AH569=7,"07",AH569=8,"08",AH569=9,"09",AH569=10,"10",AH569=11,"11",AH569=12,"12")</f>
        <v>#NAME?</v>
      </c>
      <c r="AJ569" s="147" t="e">
        <f t="shared" ca="1" si="50"/>
        <v>#NAME?</v>
      </c>
      <c r="AK569" s="148" t="str">
        <f t="shared" si="53"/>
        <v>YYYY-01</v>
      </c>
    </row>
    <row r="570" spans="12:37" ht="12.75">
      <c r="L570" s="149"/>
      <c r="S570" s="9"/>
      <c r="AG570" s="310">
        <v>1900</v>
      </c>
      <c r="AH570" s="310">
        <v>1</v>
      </c>
      <c r="AI570" s="146" t="e">
        <f t="array" aca="1" ref="AI570" ca="1">_xludf.IFS(AH570=1,"01",AH570=2,"02",AH570=3,"03",AH570=4,"04",AH570=5,"05",AH570=6,"06",AH570=7,"07",AH570=8,"08",AH570=9,"09",AH570=10,"10",AH570=11,"11",AH570=12,"12")</f>
        <v>#NAME?</v>
      </c>
      <c r="AJ570" s="147" t="e">
        <f t="shared" ca="1" si="50"/>
        <v>#NAME?</v>
      </c>
      <c r="AK570" s="148" t="str">
        <f t="shared" si="53"/>
        <v>YYYY-01</v>
      </c>
    </row>
    <row r="571" spans="12:37" ht="12.75">
      <c r="L571" s="149"/>
      <c r="S571" s="9"/>
      <c r="AG571" s="310">
        <v>1900</v>
      </c>
      <c r="AH571" s="310">
        <v>1</v>
      </c>
      <c r="AI571" s="146" t="e">
        <f t="array" aca="1" ref="AI571" ca="1">_xludf.IFS(AH571=1,"01",AH571=2,"02",AH571=3,"03",AH571=4,"04",AH571=5,"05",AH571=6,"06",AH571=7,"07",AH571=8,"08",AH571=9,"09",AH571=10,"10",AH571=11,"11",AH571=12,"12")</f>
        <v>#NAME?</v>
      </c>
      <c r="AJ571" s="147" t="e">
        <f t="shared" ca="1" si="50"/>
        <v>#NAME?</v>
      </c>
      <c r="AK571" s="148" t="str">
        <f t="shared" si="53"/>
        <v>YYYY-01</v>
      </c>
    </row>
    <row r="572" spans="12:37" ht="12.75">
      <c r="L572" s="149"/>
      <c r="S572" s="9"/>
      <c r="AG572" s="310">
        <v>1900</v>
      </c>
      <c r="AH572" s="310">
        <v>1</v>
      </c>
      <c r="AI572" s="146" t="e">
        <f t="array" aca="1" ref="AI572" ca="1">_xludf.IFS(AH572=1,"01",AH572=2,"02",AH572=3,"03",AH572=4,"04",AH572=5,"05",AH572=6,"06",AH572=7,"07",AH572=8,"08",AH572=9,"09",AH572=10,"10",AH572=11,"11",AH572=12,"12")</f>
        <v>#NAME?</v>
      </c>
      <c r="AJ572" s="147" t="e">
        <f t="shared" ca="1" si="50"/>
        <v>#NAME?</v>
      </c>
      <c r="AK572" s="148" t="str">
        <f t="shared" si="53"/>
        <v>YYYY-01</v>
      </c>
    </row>
    <row r="573" spans="12:37" ht="12.75">
      <c r="L573" s="149"/>
      <c r="S573" s="9"/>
      <c r="AG573" s="310">
        <v>1900</v>
      </c>
      <c r="AH573" s="310">
        <v>1</v>
      </c>
      <c r="AI573" s="146" t="e">
        <f t="array" aca="1" ref="AI573" ca="1">_xludf.IFS(AH573=1,"01",AH573=2,"02",AH573=3,"03",AH573=4,"04",AH573=5,"05",AH573=6,"06",AH573=7,"07",AH573=8,"08",AH573=9,"09",AH573=10,"10",AH573=11,"11",AH573=12,"12")</f>
        <v>#NAME?</v>
      </c>
      <c r="AJ573" s="147" t="e">
        <f t="shared" ca="1" si="50"/>
        <v>#NAME?</v>
      </c>
      <c r="AK573" s="148" t="str">
        <f t="shared" si="53"/>
        <v>YYYY-01</v>
      </c>
    </row>
    <row r="574" spans="12:37" ht="12.75">
      <c r="L574" s="149"/>
      <c r="S574" s="9"/>
      <c r="AG574" s="310">
        <v>1900</v>
      </c>
      <c r="AH574" s="310">
        <v>1</v>
      </c>
      <c r="AI574" s="146" t="e">
        <f t="array" aca="1" ref="AI574" ca="1">_xludf.IFS(AH574=1,"01",AH574=2,"02",AH574=3,"03",AH574=4,"04",AH574=5,"05",AH574=6,"06",AH574=7,"07",AH574=8,"08",AH574=9,"09",AH574=10,"10",AH574=11,"11",AH574=12,"12")</f>
        <v>#NAME?</v>
      </c>
      <c r="AJ574" s="147" t="e">
        <f t="shared" ca="1" si="50"/>
        <v>#NAME?</v>
      </c>
      <c r="AK574" s="148" t="str">
        <f t="shared" si="53"/>
        <v>YYYY-01</v>
      </c>
    </row>
    <row r="575" spans="12:37" ht="12.75">
      <c r="L575" s="149"/>
      <c r="S575" s="9"/>
      <c r="AG575" s="310">
        <v>1900</v>
      </c>
      <c r="AH575" s="310">
        <v>1</v>
      </c>
      <c r="AI575" s="146" t="e">
        <f t="array" aca="1" ref="AI575" ca="1">_xludf.IFS(AH575=1,"01",AH575=2,"02",AH575=3,"03",AH575=4,"04",AH575=5,"05",AH575=6,"06",AH575=7,"07",AH575=8,"08",AH575=9,"09",AH575=10,"10",AH575=11,"11",AH575=12,"12")</f>
        <v>#NAME?</v>
      </c>
      <c r="AJ575" s="147" t="e">
        <f t="shared" ca="1" si="50"/>
        <v>#NAME?</v>
      </c>
      <c r="AK575" s="148" t="str">
        <f t="shared" si="53"/>
        <v>YYYY-01</v>
      </c>
    </row>
    <row r="576" spans="12:37" ht="12.75">
      <c r="L576" s="149"/>
      <c r="S576" s="9"/>
      <c r="AG576" s="310">
        <v>1900</v>
      </c>
      <c r="AH576" s="310">
        <v>1</v>
      </c>
      <c r="AI576" s="146" t="e">
        <f t="array" aca="1" ref="AI576" ca="1">_xludf.IFS(AH576=1,"01",AH576=2,"02",AH576=3,"03",AH576=4,"04",AH576=5,"05",AH576=6,"06",AH576=7,"07",AH576=8,"08",AH576=9,"09",AH576=10,"10",AH576=11,"11",AH576=12,"12")</f>
        <v>#NAME?</v>
      </c>
      <c r="AJ576" s="147" t="e">
        <f t="shared" ca="1" si="50"/>
        <v>#NAME?</v>
      </c>
      <c r="AK576" s="148" t="str">
        <f t="shared" si="53"/>
        <v>YYYY-01</v>
      </c>
    </row>
    <row r="577" spans="12:37" ht="12.75">
      <c r="L577" s="149"/>
      <c r="S577" s="9"/>
      <c r="AG577" s="310">
        <v>1900</v>
      </c>
      <c r="AH577" s="310">
        <v>1</v>
      </c>
      <c r="AI577" s="146" t="e">
        <f t="array" aca="1" ref="AI577" ca="1">_xludf.IFS(AH577=1,"01",AH577=2,"02",AH577=3,"03",AH577=4,"04",AH577=5,"05",AH577=6,"06",AH577=7,"07",AH577=8,"08",AH577=9,"09",AH577=10,"10",AH577=11,"11",AH577=12,"12")</f>
        <v>#NAME?</v>
      </c>
      <c r="AJ577" s="147" t="e">
        <f t="shared" ca="1" si="50"/>
        <v>#NAME?</v>
      </c>
      <c r="AK577" s="148" t="str">
        <f t="shared" si="53"/>
        <v>YYYY-01</v>
      </c>
    </row>
    <row r="578" spans="12:37" ht="12.75">
      <c r="L578" s="149"/>
      <c r="S578" s="9"/>
      <c r="AG578" s="310">
        <v>1900</v>
      </c>
      <c r="AH578" s="310">
        <v>1</v>
      </c>
      <c r="AI578" s="146" t="e">
        <f t="array" aca="1" ref="AI578" ca="1">_xludf.IFS(AH578=1,"01",AH578=2,"02",AH578=3,"03",AH578=4,"04",AH578=5,"05",AH578=6,"06",AH578=7,"07",AH578=8,"08",AH578=9,"09",AH578=10,"10",AH578=11,"11",AH578=12,"12")</f>
        <v>#NAME?</v>
      </c>
      <c r="AJ578" s="147" t="e">
        <f t="shared" ca="1" si="50"/>
        <v>#NAME?</v>
      </c>
      <c r="AK578" s="148" t="str">
        <f t="shared" si="53"/>
        <v>YYYY-01</v>
      </c>
    </row>
    <row r="579" spans="12:37" ht="12.75">
      <c r="L579" s="149"/>
      <c r="S579" s="9"/>
      <c r="AG579" s="310">
        <v>1900</v>
      </c>
      <c r="AH579" s="310">
        <v>1</v>
      </c>
      <c r="AI579" s="146" t="e">
        <f t="array" aca="1" ref="AI579" ca="1">_xludf.IFS(AH579=1,"01",AH579=2,"02",AH579=3,"03",AH579=4,"04",AH579=5,"05",AH579=6,"06",AH579=7,"07",AH579=8,"08",AH579=9,"09",AH579=10,"10",AH579=11,"11",AH579=12,"12")</f>
        <v>#NAME?</v>
      </c>
      <c r="AJ579" s="147" t="e">
        <f t="shared" ca="1" si="50"/>
        <v>#NAME?</v>
      </c>
      <c r="AK579" s="148" t="str">
        <f t="shared" si="53"/>
        <v>YYYY-01</v>
      </c>
    </row>
    <row r="580" spans="12:37" ht="12.75">
      <c r="L580" s="149"/>
      <c r="S580" s="9"/>
      <c r="AG580" s="310">
        <v>1900</v>
      </c>
      <c r="AH580" s="310">
        <v>1</v>
      </c>
      <c r="AI580" s="146" t="e">
        <f t="array" aca="1" ref="AI580" ca="1">_xludf.IFS(AH580=1,"01",AH580=2,"02",AH580=3,"03",AH580=4,"04",AH580=5,"05",AH580=6,"06",AH580=7,"07",AH580=8,"08",AH580=9,"09",AH580=10,"10",AH580=11,"11",AH580=12,"12")</f>
        <v>#NAME?</v>
      </c>
      <c r="AJ580" s="147" t="e">
        <f t="shared" ca="1" si="50"/>
        <v>#NAME?</v>
      </c>
      <c r="AK580" s="148" t="str">
        <f t="shared" si="53"/>
        <v>YYYY-01</v>
      </c>
    </row>
    <row r="581" spans="12:37" ht="12.75">
      <c r="L581" s="149"/>
      <c r="S581" s="9"/>
      <c r="AG581" s="310">
        <v>1900</v>
      </c>
      <c r="AH581" s="310">
        <v>1</v>
      </c>
      <c r="AI581" s="146" t="e">
        <f t="array" aca="1" ref="AI581" ca="1">_xludf.IFS(AH581=1,"01",AH581=2,"02",AH581=3,"03",AH581=4,"04",AH581=5,"05",AH581=6,"06",AH581=7,"07",AH581=8,"08",AH581=9,"09",AH581=10,"10",AH581=11,"11",AH581=12,"12")</f>
        <v>#NAME?</v>
      </c>
      <c r="AJ581" s="147" t="e">
        <f t="shared" ca="1" si="50"/>
        <v>#NAME?</v>
      </c>
      <c r="AK581" s="148" t="str">
        <f t="shared" si="53"/>
        <v>YYYY-01</v>
      </c>
    </row>
    <row r="582" spans="12:37" ht="12.75">
      <c r="L582" s="149"/>
      <c r="S582" s="9"/>
      <c r="AG582" s="310">
        <v>1900</v>
      </c>
      <c r="AH582" s="310">
        <v>1</v>
      </c>
      <c r="AI582" s="146" t="e">
        <f t="array" aca="1" ref="AI582" ca="1">_xludf.IFS(AH582=1,"01",AH582=2,"02",AH582=3,"03",AH582=4,"04",AH582=5,"05",AH582=6,"06",AH582=7,"07",AH582=8,"08",AH582=9,"09",AH582=10,"10",AH582=11,"11",AH582=12,"12")</f>
        <v>#NAME?</v>
      </c>
      <c r="AJ582" s="147" t="e">
        <f t="shared" ca="1" si="50"/>
        <v>#NAME?</v>
      </c>
      <c r="AK582" s="148" t="str">
        <f t="shared" si="53"/>
        <v>YYYY-01</v>
      </c>
    </row>
    <row r="583" spans="12:37" ht="12.75">
      <c r="L583" s="149"/>
      <c r="S583" s="9"/>
      <c r="AG583" s="310">
        <v>1900</v>
      </c>
      <c r="AH583" s="310">
        <v>1</v>
      </c>
      <c r="AI583" s="146" t="e">
        <f t="array" aca="1" ref="AI583" ca="1">_xludf.IFS(AH583=1,"01",AH583=2,"02",AH583=3,"03",AH583=4,"04",AH583=5,"05",AH583=6,"06",AH583=7,"07",AH583=8,"08",AH583=9,"09",AH583=10,"10",AH583=11,"11",AH583=12,"12")</f>
        <v>#NAME?</v>
      </c>
      <c r="AJ583" s="147" t="e">
        <f t="shared" ca="1" si="50"/>
        <v>#NAME?</v>
      </c>
      <c r="AK583" s="148" t="str">
        <f t="shared" si="53"/>
        <v>YYYY-01</v>
      </c>
    </row>
    <row r="584" spans="12:37" ht="12.75">
      <c r="L584" s="149"/>
      <c r="S584" s="9"/>
      <c r="AG584" s="310">
        <v>1900</v>
      </c>
      <c r="AH584" s="310">
        <v>1</v>
      </c>
      <c r="AI584" s="146" t="e">
        <f t="array" aca="1" ref="AI584" ca="1">_xludf.IFS(AH584=1,"01",AH584=2,"02",AH584=3,"03",AH584=4,"04",AH584=5,"05",AH584=6,"06",AH584=7,"07",AH584=8,"08",AH584=9,"09",AH584=10,"10",AH584=11,"11",AH584=12,"12")</f>
        <v>#NAME?</v>
      </c>
      <c r="AJ584" s="147" t="e">
        <f t="shared" ca="1" si="50"/>
        <v>#NAME?</v>
      </c>
      <c r="AK584" s="148" t="str">
        <f t="shared" si="53"/>
        <v>YYYY-01</v>
      </c>
    </row>
    <row r="585" spans="12:37" ht="12.75">
      <c r="L585" s="149"/>
      <c r="S585" s="9"/>
      <c r="AG585" s="310">
        <v>1900</v>
      </c>
      <c r="AH585" s="310">
        <v>1</v>
      </c>
      <c r="AI585" s="146" t="e">
        <f t="array" aca="1" ref="AI585" ca="1">_xludf.IFS(AH585=1,"01",AH585=2,"02",AH585=3,"03",AH585=4,"04",AH585=5,"05",AH585=6,"06",AH585=7,"07",AH585=8,"08",AH585=9,"09",AH585=10,"10",AH585=11,"11",AH585=12,"12")</f>
        <v>#NAME?</v>
      </c>
      <c r="AJ585" s="147" t="e">
        <f t="shared" ca="1" si="50"/>
        <v>#NAME?</v>
      </c>
      <c r="AK585" s="148" t="str">
        <f t="shared" si="53"/>
        <v>YYYY-01</v>
      </c>
    </row>
    <row r="586" spans="12:37" ht="12.75">
      <c r="L586" s="149"/>
      <c r="S586" s="9"/>
      <c r="AG586" s="310">
        <v>1900</v>
      </c>
      <c r="AH586" s="310">
        <v>1</v>
      </c>
      <c r="AI586" s="146" t="e">
        <f t="array" aca="1" ref="AI586" ca="1">_xludf.IFS(AH586=1,"01",AH586=2,"02",AH586=3,"03",AH586=4,"04",AH586=5,"05",AH586=6,"06",AH586=7,"07",AH586=8,"08",AH586=9,"09",AH586=10,"10",AH586=11,"11",AH586=12,"12")</f>
        <v>#NAME?</v>
      </c>
      <c r="AJ586" s="147" t="e">
        <f t="shared" ca="1" si="50"/>
        <v>#NAME?</v>
      </c>
      <c r="AK586" s="148" t="str">
        <f t="shared" si="53"/>
        <v>YYYY-01</v>
      </c>
    </row>
    <row r="587" spans="12:37" ht="12.75">
      <c r="L587" s="149"/>
      <c r="S587" s="9"/>
      <c r="AG587" s="310">
        <v>1900</v>
      </c>
      <c r="AH587" s="310">
        <v>1</v>
      </c>
      <c r="AI587" s="146" t="e">
        <f t="array" aca="1" ref="AI587" ca="1">_xludf.IFS(AH587=1,"01",AH587=2,"02",AH587=3,"03",AH587=4,"04",AH587=5,"05",AH587=6,"06",AH587=7,"07",AH587=8,"08",AH587=9,"09",AH587=10,"10",AH587=11,"11",AH587=12,"12")</f>
        <v>#NAME?</v>
      </c>
      <c r="AJ587" s="147" t="e">
        <f t="shared" ca="1" si="50"/>
        <v>#NAME?</v>
      </c>
      <c r="AK587" s="148" t="str">
        <f t="shared" si="53"/>
        <v>YYYY-01</v>
      </c>
    </row>
    <row r="588" spans="12:37" ht="12.75">
      <c r="L588" s="149"/>
      <c r="S588" s="9"/>
      <c r="AG588" s="310">
        <v>1900</v>
      </c>
      <c r="AH588" s="310">
        <v>1</v>
      </c>
      <c r="AI588" s="146" t="e">
        <f t="array" aca="1" ref="AI588" ca="1">_xludf.IFS(AH588=1,"01",AH588=2,"02",AH588=3,"03",AH588=4,"04",AH588=5,"05",AH588=6,"06",AH588=7,"07",AH588=8,"08",AH588=9,"09",AH588=10,"10",AH588=11,"11",AH588=12,"12")</f>
        <v>#NAME?</v>
      </c>
      <c r="AJ588" s="147" t="e">
        <f t="shared" ca="1" si="50"/>
        <v>#NAME?</v>
      </c>
      <c r="AK588" s="148" t="str">
        <f t="shared" si="53"/>
        <v>YYYY-01</v>
      </c>
    </row>
    <row r="589" spans="12:37" ht="12.75">
      <c r="L589" s="149"/>
      <c r="S589" s="9"/>
      <c r="AG589" s="310">
        <v>1900</v>
      </c>
      <c r="AH589" s="310">
        <v>1</v>
      </c>
      <c r="AI589" s="146" t="e">
        <f t="array" aca="1" ref="AI589" ca="1">_xludf.IFS(AH589=1,"01",AH589=2,"02",AH589=3,"03",AH589=4,"04",AH589=5,"05",AH589=6,"06",AH589=7,"07",AH589=8,"08",AH589=9,"09",AH589=10,"10",AH589=11,"11",AH589=12,"12")</f>
        <v>#NAME?</v>
      </c>
      <c r="AJ589" s="147" t="e">
        <f t="shared" ca="1" si="50"/>
        <v>#NAME?</v>
      </c>
      <c r="AK589" s="148" t="str">
        <f t="shared" si="53"/>
        <v>YYYY-01</v>
      </c>
    </row>
    <row r="590" spans="12:37" ht="12.75">
      <c r="L590" s="149"/>
      <c r="S590" s="9"/>
      <c r="AG590" s="310">
        <v>1900</v>
      </c>
      <c r="AH590" s="310">
        <v>1</v>
      </c>
      <c r="AI590" s="146" t="e">
        <f t="array" aca="1" ref="AI590" ca="1">_xludf.IFS(AH590=1,"01",AH590=2,"02",AH590=3,"03",AH590=4,"04",AH590=5,"05",AH590=6,"06",AH590=7,"07",AH590=8,"08",AH590=9,"09",AH590=10,"10",AH590=11,"11",AH590=12,"12")</f>
        <v>#NAME?</v>
      </c>
      <c r="AJ590" s="147" t="e">
        <f t="shared" ca="1" si="50"/>
        <v>#NAME?</v>
      </c>
      <c r="AK590" s="148" t="str">
        <f t="shared" si="53"/>
        <v>YYYY-01</v>
      </c>
    </row>
    <row r="591" spans="12:37" ht="12.75">
      <c r="L591" s="149"/>
      <c r="S591" s="9"/>
      <c r="AG591" s="310">
        <v>1900</v>
      </c>
      <c r="AH591" s="310">
        <v>1</v>
      </c>
      <c r="AI591" s="146" t="e">
        <f t="array" aca="1" ref="AI591" ca="1">_xludf.IFS(AH591=1,"01",AH591=2,"02",AH591=3,"03",AH591=4,"04",AH591=5,"05",AH591=6,"06",AH591=7,"07",AH591=8,"08",AH591=9,"09",AH591=10,"10",AH591=11,"11",AH591=12,"12")</f>
        <v>#NAME?</v>
      </c>
      <c r="AJ591" s="147" t="e">
        <f t="shared" ca="1" si="50"/>
        <v>#NAME?</v>
      </c>
      <c r="AK591" s="148" t="str">
        <f t="shared" si="53"/>
        <v>YYYY-01</v>
      </c>
    </row>
    <row r="592" spans="12:37" ht="12.75">
      <c r="L592" s="149"/>
      <c r="S592" s="9"/>
      <c r="AG592" s="310">
        <v>1900</v>
      </c>
      <c r="AH592" s="310">
        <v>1</v>
      </c>
      <c r="AI592" s="146" t="e">
        <f t="array" aca="1" ref="AI592" ca="1">_xludf.IFS(AH592=1,"01",AH592=2,"02",AH592=3,"03",AH592=4,"04",AH592=5,"05",AH592=6,"06",AH592=7,"07",AH592=8,"08",AH592=9,"09",AH592=10,"10",AH592=11,"11",AH592=12,"12")</f>
        <v>#NAME?</v>
      </c>
      <c r="AJ592" s="147" t="e">
        <f t="shared" ca="1" si="50"/>
        <v>#NAME?</v>
      </c>
      <c r="AK592" s="148" t="str">
        <f t="shared" si="53"/>
        <v>YYYY-01</v>
      </c>
    </row>
    <row r="593" spans="12:37" ht="12.75">
      <c r="L593" s="149"/>
      <c r="S593" s="9"/>
      <c r="AG593" s="310">
        <v>1900</v>
      </c>
      <c r="AH593" s="310">
        <v>1</v>
      </c>
      <c r="AI593" s="146" t="e">
        <f t="array" aca="1" ref="AI593" ca="1">_xludf.IFS(AH593=1,"01",AH593=2,"02",AH593=3,"03",AH593=4,"04",AH593=5,"05",AH593=6,"06",AH593=7,"07",AH593=8,"08",AH593=9,"09",AH593=10,"10",AH593=11,"11",AH593=12,"12")</f>
        <v>#NAME?</v>
      </c>
      <c r="AJ593" s="147" t="e">
        <f t="shared" ca="1" si="50"/>
        <v>#NAME?</v>
      </c>
      <c r="AK593" s="148" t="str">
        <f t="shared" si="53"/>
        <v>YYYY-01</v>
      </c>
    </row>
    <row r="594" spans="12:37" ht="12.75">
      <c r="L594" s="149"/>
      <c r="S594" s="9"/>
      <c r="AG594" s="310">
        <v>1900</v>
      </c>
      <c r="AH594" s="310">
        <v>1</v>
      </c>
      <c r="AI594" s="146" t="e">
        <f t="array" aca="1" ref="AI594" ca="1">_xludf.IFS(AH594=1,"01",AH594=2,"02",AH594=3,"03",AH594=4,"04",AH594=5,"05",AH594=6,"06",AH594=7,"07",AH594=8,"08",AH594=9,"09",AH594=10,"10",AH594=11,"11",AH594=12,"12")</f>
        <v>#NAME?</v>
      </c>
      <c r="AJ594" s="147" t="e">
        <f t="shared" ca="1" si="50"/>
        <v>#NAME?</v>
      </c>
      <c r="AK594" s="148" t="str">
        <f t="shared" si="53"/>
        <v>YYYY-01</v>
      </c>
    </row>
    <row r="595" spans="12:37" ht="12.75">
      <c r="L595" s="149"/>
      <c r="S595" s="9"/>
      <c r="AG595" s="310">
        <v>1900</v>
      </c>
      <c r="AH595" s="310">
        <v>1</v>
      </c>
      <c r="AI595" s="146" t="e">
        <f t="array" aca="1" ref="AI595" ca="1">_xludf.IFS(AH595=1,"01",AH595=2,"02",AH595=3,"03",AH595=4,"04",AH595=5,"05",AH595=6,"06",AH595=7,"07",AH595=8,"08",AH595=9,"09",AH595=10,"10",AH595=11,"11",AH595=12,"12")</f>
        <v>#NAME?</v>
      </c>
      <c r="AJ595" s="147" t="e">
        <f t="shared" ca="1" si="50"/>
        <v>#NAME?</v>
      </c>
      <c r="AK595" s="148" t="str">
        <f t="shared" si="53"/>
        <v>YYYY-01</v>
      </c>
    </row>
    <row r="596" spans="12:37" ht="12.75">
      <c r="L596" s="149"/>
      <c r="S596" s="9"/>
      <c r="AG596" s="310">
        <v>1900</v>
      </c>
      <c r="AH596" s="310">
        <v>1</v>
      </c>
      <c r="AI596" s="146" t="e">
        <f t="array" aca="1" ref="AI596" ca="1">_xludf.IFS(AH596=1,"01",AH596=2,"02",AH596=3,"03",AH596=4,"04",AH596=5,"05",AH596=6,"06",AH596=7,"07",AH596=8,"08",AH596=9,"09",AH596=10,"10",AH596=11,"11",AH596=12,"12")</f>
        <v>#NAME?</v>
      </c>
      <c r="AJ596" s="147" t="e">
        <f t="shared" ca="1" si="50"/>
        <v>#NAME?</v>
      </c>
      <c r="AK596" s="148" t="str">
        <f t="shared" si="53"/>
        <v>YYYY-01</v>
      </c>
    </row>
    <row r="597" spans="12:37" ht="12.75">
      <c r="L597" s="149"/>
      <c r="S597" s="9"/>
      <c r="AG597" s="310">
        <v>1900</v>
      </c>
      <c r="AH597" s="310">
        <v>1</v>
      </c>
      <c r="AI597" s="146" t="e">
        <f t="array" aca="1" ref="AI597" ca="1">_xludf.IFS(AH597=1,"01",AH597=2,"02",AH597=3,"03",AH597=4,"04",AH597=5,"05",AH597=6,"06",AH597=7,"07",AH597=8,"08",AH597=9,"09",AH597=10,"10",AH597=11,"11",AH597=12,"12")</f>
        <v>#NAME?</v>
      </c>
      <c r="AJ597" s="147" t="e">
        <f t="shared" ca="1" si="50"/>
        <v>#NAME?</v>
      </c>
      <c r="AK597" s="148" t="str">
        <f t="shared" si="53"/>
        <v>YYYY-01</v>
      </c>
    </row>
    <row r="598" spans="12:37" ht="12.75">
      <c r="L598" s="149"/>
      <c r="S598" s="9"/>
      <c r="AG598" s="310">
        <v>1900</v>
      </c>
      <c r="AH598" s="310">
        <v>1</v>
      </c>
      <c r="AI598" s="146" t="e">
        <f t="array" aca="1" ref="AI598" ca="1">_xludf.IFS(AH598=1,"01",AH598=2,"02",AH598=3,"03",AH598=4,"04",AH598=5,"05",AH598=6,"06",AH598=7,"07",AH598=8,"08",AH598=9,"09",AH598=10,"10",AH598=11,"11",AH598=12,"12")</f>
        <v>#NAME?</v>
      </c>
      <c r="AJ598" s="147" t="e">
        <f t="shared" ca="1" si="50"/>
        <v>#NAME?</v>
      </c>
      <c r="AK598" s="148" t="str">
        <f t="shared" si="53"/>
        <v>YYYY-01</v>
      </c>
    </row>
    <row r="599" spans="12:37" ht="12.75">
      <c r="L599" s="149"/>
      <c r="S599" s="9"/>
      <c r="AG599" s="310">
        <v>1900</v>
      </c>
      <c r="AH599" s="310">
        <v>1</v>
      </c>
      <c r="AI599" s="146" t="e">
        <f t="array" aca="1" ref="AI599" ca="1">_xludf.IFS(AH599=1,"01",AH599=2,"02",AH599=3,"03",AH599=4,"04",AH599=5,"05",AH599=6,"06",AH599=7,"07",AH599=8,"08",AH599=9,"09",AH599=10,"10",AH599=11,"11",AH599=12,"12")</f>
        <v>#NAME?</v>
      </c>
      <c r="AJ599" s="147" t="e">
        <f t="shared" ca="1" si="50"/>
        <v>#NAME?</v>
      </c>
      <c r="AK599" s="148" t="str">
        <f t="shared" si="53"/>
        <v>YYYY-01</v>
      </c>
    </row>
    <row r="600" spans="12:37" ht="12.75">
      <c r="L600" s="149"/>
      <c r="S600" s="9"/>
      <c r="AG600" s="310">
        <v>1900</v>
      </c>
      <c r="AH600" s="310">
        <v>1</v>
      </c>
      <c r="AI600" s="146" t="e">
        <f t="array" aca="1" ref="AI600" ca="1">_xludf.IFS(AH600=1,"01",AH600=2,"02",AH600=3,"03",AH600=4,"04",AH600=5,"05",AH600=6,"06",AH600=7,"07",AH600=8,"08",AH600=9,"09",AH600=10,"10",AH600=11,"11",AH600=12,"12")</f>
        <v>#NAME?</v>
      </c>
      <c r="AJ600" s="147" t="e">
        <f t="shared" ca="1" si="50"/>
        <v>#NAME?</v>
      </c>
      <c r="AK600" s="148" t="str">
        <f t="shared" si="53"/>
        <v>YYYY-01</v>
      </c>
    </row>
    <row r="601" spans="12:37" ht="12.75">
      <c r="L601" s="149"/>
      <c r="S601" s="9"/>
      <c r="AG601" s="310">
        <v>1900</v>
      </c>
      <c r="AH601" s="310">
        <v>1</v>
      </c>
      <c r="AI601" s="146" t="e">
        <f t="array" aca="1" ref="AI601" ca="1">_xludf.IFS(AH601=1,"01",AH601=2,"02",AH601=3,"03",AH601=4,"04",AH601=5,"05",AH601=6,"06",AH601=7,"07",AH601=8,"08",AH601=9,"09",AH601=10,"10",AH601=11,"11",AH601=12,"12")</f>
        <v>#NAME?</v>
      </c>
      <c r="AJ601" s="147" t="e">
        <f t="shared" ca="1" si="50"/>
        <v>#NAME?</v>
      </c>
      <c r="AK601" s="148" t="str">
        <f t="shared" si="53"/>
        <v>YYYY-01</v>
      </c>
    </row>
    <row r="602" spans="12:37" ht="12.75">
      <c r="L602" s="149"/>
      <c r="S602" s="9"/>
      <c r="AG602" s="310">
        <v>1900</v>
      </c>
      <c r="AH602" s="310">
        <v>1</v>
      </c>
      <c r="AI602" s="146" t="e">
        <f t="array" aca="1" ref="AI602" ca="1">_xludf.IFS(AH602=1,"01",AH602=2,"02",AH602=3,"03",AH602=4,"04",AH602=5,"05",AH602=6,"06",AH602=7,"07",AH602=8,"08",AH602=9,"09",AH602=10,"10",AH602=11,"11",AH602=12,"12")</f>
        <v>#NAME?</v>
      </c>
      <c r="AJ602" s="147" t="e">
        <f t="shared" ca="1" si="50"/>
        <v>#NAME?</v>
      </c>
      <c r="AK602" s="148" t="str">
        <f t="shared" si="53"/>
        <v>YYYY-01</v>
      </c>
    </row>
    <row r="603" spans="12:37" ht="12.75">
      <c r="L603" s="149"/>
      <c r="S603" s="9"/>
      <c r="AG603" s="310">
        <v>1900</v>
      </c>
      <c r="AH603" s="310">
        <v>1</v>
      </c>
      <c r="AI603" s="146" t="e">
        <f t="array" aca="1" ref="AI603" ca="1">_xludf.IFS(AH603=1,"01",AH603=2,"02",AH603=3,"03",AH603=4,"04",AH603=5,"05",AH603=6,"06",AH603=7,"07",AH603=8,"08",AH603=9,"09",AH603=10,"10",AH603=11,"11",AH603=12,"12")</f>
        <v>#NAME?</v>
      </c>
      <c r="AJ603" s="147" t="e">
        <f t="shared" ca="1" si="50"/>
        <v>#NAME?</v>
      </c>
      <c r="AK603" s="148" t="str">
        <f t="shared" si="53"/>
        <v>YYYY-01</v>
      </c>
    </row>
    <row r="604" spans="12:37" ht="12.75">
      <c r="L604" s="149"/>
      <c r="S604" s="9"/>
      <c r="AG604" s="310">
        <v>1900</v>
      </c>
      <c r="AH604" s="310">
        <v>1</v>
      </c>
      <c r="AI604" s="146" t="e">
        <f t="array" aca="1" ref="AI604" ca="1">_xludf.IFS(AH604=1,"01",AH604=2,"02",AH604=3,"03",AH604=4,"04",AH604=5,"05",AH604=6,"06",AH604=7,"07",AH604=8,"08",AH604=9,"09",AH604=10,"10",AH604=11,"11",AH604=12,"12")</f>
        <v>#NAME?</v>
      </c>
      <c r="AJ604" s="147" t="e">
        <f t="shared" ca="1" si="50"/>
        <v>#NAME?</v>
      </c>
      <c r="AK604" s="148" t="str">
        <f t="shared" si="53"/>
        <v>YYYY-01</v>
      </c>
    </row>
    <row r="605" spans="12:37" ht="12.75">
      <c r="L605" s="149"/>
      <c r="S605" s="9"/>
      <c r="AG605" s="310">
        <v>1900</v>
      </c>
      <c r="AH605" s="310">
        <v>1</v>
      </c>
      <c r="AI605" s="146" t="e">
        <f t="array" aca="1" ref="AI605" ca="1">_xludf.IFS(AH605=1,"01",AH605=2,"02",AH605=3,"03",AH605=4,"04",AH605=5,"05",AH605=6,"06",AH605=7,"07",AH605=8,"08",AH605=9,"09",AH605=10,"10",AH605=11,"11",AH605=12,"12")</f>
        <v>#NAME?</v>
      </c>
      <c r="AJ605" s="147" t="e">
        <f t="shared" ca="1" si="50"/>
        <v>#NAME?</v>
      </c>
      <c r="AK605" s="148" t="str">
        <f t="shared" si="53"/>
        <v>YYYY-01</v>
      </c>
    </row>
    <row r="606" spans="12:37" ht="12.75">
      <c r="L606" s="149"/>
      <c r="S606" s="9"/>
      <c r="AG606" s="310">
        <v>1900</v>
      </c>
      <c r="AH606" s="310">
        <v>1</v>
      </c>
      <c r="AI606" s="146" t="e">
        <f t="array" aca="1" ref="AI606" ca="1">_xludf.IFS(AH606=1,"01",AH606=2,"02",AH606=3,"03",AH606=4,"04",AH606=5,"05",AH606=6,"06",AH606=7,"07",AH606=8,"08",AH606=9,"09",AH606=10,"10",AH606=11,"11",AH606=12,"12")</f>
        <v>#NAME?</v>
      </c>
      <c r="AJ606" s="147" t="e">
        <f t="shared" ca="1" si="50"/>
        <v>#NAME?</v>
      </c>
      <c r="AK606" s="148" t="str">
        <f t="shared" si="53"/>
        <v>YYYY-01</v>
      </c>
    </row>
    <row r="607" spans="12:37" ht="12.75">
      <c r="L607" s="149"/>
      <c r="S607" s="9"/>
      <c r="AG607" s="310">
        <v>1900</v>
      </c>
      <c r="AH607" s="310">
        <v>1</v>
      </c>
      <c r="AI607" s="146" t="e">
        <f t="array" aca="1" ref="AI607" ca="1">_xludf.IFS(AH607=1,"01",AH607=2,"02",AH607=3,"03",AH607=4,"04",AH607=5,"05",AH607=6,"06",AH607=7,"07",AH607=8,"08",AH607=9,"09",AH607=10,"10",AH607=11,"11",AH607=12,"12")</f>
        <v>#NAME?</v>
      </c>
      <c r="AJ607" s="147" t="e">
        <f t="shared" ca="1" si="50"/>
        <v>#NAME?</v>
      </c>
      <c r="AK607" s="148" t="str">
        <f t="shared" si="53"/>
        <v>YYYY-01</v>
      </c>
    </row>
    <row r="608" spans="12:37" ht="12.75">
      <c r="L608" s="149"/>
      <c r="S608" s="9"/>
      <c r="AG608" s="310">
        <v>1900</v>
      </c>
      <c r="AH608" s="310">
        <v>1</v>
      </c>
      <c r="AI608" s="146" t="e">
        <f t="array" aca="1" ref="AI608" ca="1">_xludf.IFS(AH608=1,"01",AH608=2,"02",AH608=3,"03",AH608=4,"04",AH608=5,"05",AH608=6,"06",AH608=7,"07",AH608=8,"08",AH608=9,"09",AH608=10,"10",AH608=11,"11",AH608=12,"12")</f>
        <v>#NAME?</v>
      </c>
      <c r="AJ608" s="147" t="e">
        <f t="shared" ca="1" si="50"/>
        <v>#NAME?</v>
      </c>
      <c r="AK608" s="148" t="str">
        <f t="shared" si="53"/>
        <v>YYYY-01</v>
      </c>
    </row>
    <row r="609" spans="12:37" ht="12.75">
      <c r="L609" s="149"/>
      <c r="S609" s="9"/>
      <c r="AG609" s="310">
        <v>1900</v>
      </c>
      <c r="AH609" s="310">
        <v>1</v>
      </c>
      <c r="AI609" s="146" t="e">
        <f t="array" aca="1" ref="AI609" ca="1">_xludf.IFS(AH609=1,"01",AH609=2,"02",AH609=3,"03",AH609=4,"04",AH609=5,"05",AH609=6,"06",AH609=7,"07",AH609=8,"08",AH609=9,"09",AH609=10,"10",AH609=11,"11",AH609=12,"12")</f>
        <v>#NAME?</v>
      </c>
      <c r="AJ609" s="147" t="e">
        <f t="shared" ca="1" si="50"/>
        <v>#NAME?</v>
      </c>
      <c r="AK609" s="148" t="str">
        <f t="shared" si="53"/>
        <v>YYYY-01</v>
      </c>
    </row>
    <row r="610" spans="12:37" ht="12.75">
      <c r="L610" s="149"/>
      <c r="S610" s="9"/>
      <c r="AG610" s="310">
        <v>1900</v>
      </c>
      <c r="AH610" s="310">
        <v>1</v>
      </c>
      <c r="AI610" s="146" t="e">
        <f t="array" aca="1" ref="AI610" ca="1">_xludf.IFS(AH610=1,"01",AH610=2,"02",AH610=3,"03",AH610=4,"04",AH610=5,"05",AH610=6,"06",AH610=7,"07",AH610=8,"08",AH610=9,"09",AH610=10,"10",AH610=11,"11",AH610=12,"12")</f>
        <v>#NAME?</v>
      </c>
      <c r="AJ610" s="147" t="e">
        <f t="shared" ca="1" si="50"/>
        <v>#NAME?</v>
      </c>
      <c r="AK610" s="148" t="str">
        <f t="shared" si="53"/>
        <v>YYYY-01</v>
      </c>
    </row>
    <row r="611" spans="12:37" ht="12.75">
      <c r="L611" s="149"/>
      <c r="S611" s="9"/>
      <c r="AG611" s="310">
        <v>1900</v>
      </c>
      <c r="AH611" s="310">
        <v>1</v>
      </c>
      <c r="AI611" s="146" t="e">
        <f t="array" aca="1" ref="AI611" ca="1">_xludf.IFS(AH611=1,"01",AH611=2,"02",AH611=3,"03",AH611=4,"04",AH611=5,"05",AH611=6,"06",AH611=7,"07",AH611=8,"08",AH611=9,"09",AH611=10,"10",AH611=11,"11",AH611=12,"12")</f>
        <v>#NAME?</v>
      </c>
      <c r="AJ611" s="147" t="e">
        <f t="shared" ca="1" si="50"/>
        <v>#NAME?</v>
      </c>
      <c r="AK611" s="148" t="str">
        <f t="shared" si="53"/>
        <v>YYYY-01</v>
      </c>
    </row>
    <row r="612" spans="12:37" ht="12.75">
      <c r="L612" s="149"/>
      <c r="S612" s="9"/>
      <c r="AG612" s="310">
        <v>1900</v>
      </c>
      <c r="AH612" s="310">
        <v>1</v>
      </c>
      <c r="AI612" s="146" t="e">
        <f t="array" aca="1" ref="AI612" ca="1">_xludf.IFS(AH612=1,"01",AH612=2,"02",AH612=3,"03",AH612=4,"04",AH612=5,"05",AH612=6,"06",AH612=7,"07",AH612=8,"08",AH612=9,"09",AH612=10,"10",AH612=11,"11",AH612=12,"12")</f>
        <v>#NAME?</v>
      </c>
      <c r="AJ612" s="147" t="e">
        <f t="shared" ca="1" si="50"/>
        <v>#NAME?</v>
      </c>
      <c r="AK612" s="148" t="str">
        <f t="shared" si="53"/>
        <v>YYYY-01</v>
      </c>
    </row>
    <row r="613" spans="12:37" ht="12.75">
      <c r="L613" s="149"/>
      <c r="S613" s="9"/>
      <c r="AG613" s="310">
        <v>1900</v>
      </c>
      <c r="AH613" s="310">
        <v>1</v>
      </c>
      <c r="AI613" s="146" t="e">
        <f t="array" aca="1" ref="AI613" ca="1">_xludf.IFS(AH613=1,"01",AH613=2,"02",AH613=3,"03",AH613=4,"04",AH613=5,"05",AH613=6,"06",AH613=7,"07",AH613=8,"08",AH613=9,"09",AH613=10,"10",AH613=11,"11",AH613=12,"12")</f>
        <v>#NAME?</v>
      </c>
      <c r="AJ613" s="147" t="e">
        <f t="shared" ca="1" si="50"/>
        <v>#NAME?</v>
      </c>
      <c r="AK613" s="148" t="str">
        <f t="shared" si="53"/>
        <v>YYYY-01</v>
      </c>
    </row>
    <row r="614" spans="12:37" ht="12.75">
      <c r="L614" s="149"/>
      <c r="S614" s="9"/>
      <c r="AG614" s="310">
        <v>1900</v>
      </c>
      <c r="AH614" s="310">
        <v>1</v>
      </c>
      <c r="AI614" s="146" t="e">
        <f t="array" aca="1" ref="AI614" ca="1">_xludf.IFS(AH614=1,"01",AH614=2,"02",AH614=3,"03",AH614=4,"04",AH614=5,"05",AH614=6,"06",AH614=7,"07",AH614=8,"08",AH614=9,"09",AH614=10,"10",AH614=11,"11",AH614=12,"12")</f>
        <v>#NAME?</v>
      </c>
      <c r="AJ614" s="147" t="e">
        <f t="shared" ca="1" si="50"/>
        <v>#NAME?</v>
      </c>
      <c r="AK614" s="148" t="str">
        <f t="shared" si="53"/>
        <v>YYYY-01</v>
      </c>
    </row>
    <row r="615" spans="12:37" ht="12.75">
      <c r="L615" s="149"/>
      <c r="S615" s="9"/>
      <c r="AG615" s="310">
        <v>1900</v>
      </c>
      <c r="AH615" s="310">
        <v>1</v>
      </c>
      <c r="AI615" s="146" t="e">
        <f t="array" aca="1" ref="AI615" ca="1">_xludf.IFS(AH615=1,"01",AH615=2,"02",AH615=3,"03",AH615=4,"04",AH615=5,"05",AH615=6,"06",AH615=7,"07",AH615=8,"08",AH615=9,"09",AH615=10,"10",AH615=11,"11",AH615=12,"12")</f>
        <v>#NAME?</v>
      </c>
      <c r="AJ615" s="147" t="e">
        <f t="shared" ca="1" si="50"/>
        <v>#NAME?</v>
      </c>
      <c r="AK615" s="148" t="str">
        <f t="shared" si="53"/>
        <v>YYYY-01</v>
      </c>
    </row>
    <row r="616" spans="12:37" ht="12.75">
      <c r="L616" s="149"/>
      <c r="S616" s="9"/>
      <c r="AG616" s="310">
        <v>1900</v>
      </c>
      <c r="AH616" s="310">
        <v>1</v>
      </c>
      <c r="AI616" s="146" t="e">
        <f t="array" aca="1" ref="AI616" ca="1">_xludf.IFS(AH616=1,"01",AH616=2,"02",AH616=3,"03",AH616=4,"04",AH616=5,"05",AH616=6,"06",AH616=7,"07",AH616=8,"08",AH616=9,"09",AH616=10,"10",AH616=11,"11",AH616=12,"12")</f>
        <v>#NAME?</v>
      </c>
      <c r="AJ616" s="147" t="e">
        <f t="shared" ca="1" si="50"/>
        <v>#NAME?</v>
      </c>
      <c r="AK616" s="148" t="str">
        <f t="shared" si="53"/>
        <v>YYYY-01</v>
      </c>
    </row>
    <row r="617" spans="12:37" ht="12.75">
      <c r="L617" s="149"/>
      <c r="S617" s="9"/>
      <c r="AG617" s="310">
        <v>1900</v>
      </c>
      <c r="AH617" s="310">
        <v>1</v>
      </c>
      <c r="AI617" s="146" t="e">
        <f t="array" aca="1" ref="AI617" ca="1">_xludf.IFS(AH617=1,"01",AH617=2,"02",AH617=3,"03",AH617=4,"04",AH617=5,"05",AH617=6,"06",AH617=7,"07",AH617=8,"08",AH617=9,"09",AH617=10,"10",AH617=11,"11",AH617=12,"12")</f>
        <v>#NAME?</v>
      </c>
      <c r="AJ617" s="147" t="e">
        <f t="shared" ca="1" si="50"/>
        <v>#NAME?</v>
      </c>
      <c r="AK617" s="148" t="str">
        <f t="shared" si="53"/>
        <v>YYYY-01</v>
      </c>
    </row>
    <row r="618" spans="12:37" ht="12.75">
      <c r="L618" s="149"/>
      <c r="S618" s="9"/>
      <c r="AG618" s="310">
        <v>1900</v>
      </c>
      <c r="AH618" s="310">
        <v>1</v>
      </c>
      <c r="AI618" s="146" t="e">
        <f t="array" aca="1" ref="AI618" ca="1">_xludf.IFS(AH618=1,"01",AH618=2,"02",AH618=3,"03",AH618=4,"04",AH618=5,"05",AH618=6,"06",AH618=7,"07",AH618=8,"08",AH618=9,"09",AH618=10,"10",AH618=11,"11",AH618=12,"12")</f>
        <v>#NAME?</v>
      </c>
      <c r="AJ618" s="147" t="e">
        <f t="shared" ca="1" si="50"/>
        <v>#NAME?</v>
      </c>
      <c r="AK618" s="148" t="str">
        <f t="shared" si="53"/>
        <v>YYYY-01</v>
      </c>
    </row>
    <row r="619" spans="12:37" ht="12.75">
      <c r="L619" s="149"/>
      <c r="S619" s="9"/>
      <c r="AG619" s="310">
        <v>1900</v>
      </c>
      <c r="AH619" s="310">
        <v>1</v>
      </c>
      <c r="AI619" s="146" t="e">
        <f t="array" aca="1" ref="AI619" ca="1">_xludf.IFS(AH619=1,"01",AH619=2,"02",AH619=3,"03",AH619=4,"04",AH619=5,"05",AH619=6,"06",AH619=7,"07",AH619=8,"08",AH619=9,"09",AH619=10,"10",AH619=11,"11",AH619=12,"12")</f>
        <v>#NAME?</v>
      </c>
      <c r="AJ619" s="147" t="e">
        <f t="shared" ca="1" si="50"/>
        <v>#NAME?</v>
      </c>
      <c r="AK619" s="148" t="str">
        <f t="shared" si="53"/>
        <v>YYYY-01</v>
      </c>
    </row>
    <row r="620" spans="12:37" ht="12.75">
      <c r="L620" s="149"/>
      <c r="S620" s="9"/>
      <c r="AG620" s="310">
        <v>1900</v>
      </c>
      <c r="AH620" s="310">
        <v>1</v>
      </c>
      <c r="AI620" s="146" t="e">
        <f t="array" aca="1" ref="AI620" ca="1">_xludf.IFS(AH620=1,"01",AH620=2,"02",AH620=3,"03",AH620=4,"04",AH620=5,"05",AH620=6,"06",AH620=7,"07",AH620=8,"08",AH620=9,"09",AH620=10,"10",AH620=11,"11",AH620=12,"12")</f>
        <v>#NAME?</v>
      </c>
      <c r="AJ620" s="147" t="e">
        <f t="shared" ca="1" si="50"/>
        <v>#NAME?</v>
      </c>
      <c r="AK620" s="148" t="str">
        <f t="shared" si="53"/>
        <v>YYYY-01</v>
      </c>
    </row>
    <row r="621" spans="12:37" ht="12.75">
      <c r="L621" s="149"/>
      <c r="S621" s="9"/>
      <c r="AG621" s="310">
        <v>1900</v>
      </c>
      <c r="AH621" s="310">
        <v>1</v>
      </c>
      <c r="AI621" s="146" t="e">
        <f t="array" aca="1" ref="AI621" ca="1">_xludf.IFS(AH621=1,"01",AH621=2,"02",AH621=3,"03",AH621=4,"04",AH621=5,"05",AH621=6,"06",AH621=7,"07",AH621=8,"08",AH621=9,"09",AH621=10,"10",AH621=11,"11",AH621=12,"12")</f>
        <v>#NAME?</v>
      </c>
      <c r="AJ621" s="147" t="e">
        <f t="shared" ca="1" si="50"/>
        <v>#NAME?</v>
      </c>
      <c r="AK621" s="148" t="str">
        <f t="shared" si="53"/>
        <v>YYYY-01</v>
      </c>
    </row>
    <row r="622" spans="12:37" ht="12.75">
      <c r="L622" s="149"/>
      <c r="S622" s="9"/>
      <c r="AG622" s="310">
        <v>1900</v>
      </c>
      <c r="AH622" s="310">
        <v>1</v>
      </c>
      <c r="AI622" s="146" t="e">
        <f t="array" aca="1" ref="AI622" ca="1">_xludf.IFS(AH622=1,"01",AH622=2,"02",AH622=3,"03",AH622=4,"04",AH622=5,"05",AH622=6,"06",AH622=7,"07",AH622=8,"08",AH622=9,"09",AH622=10,"10",AH622=11,"11",AH622=12,"12")</f>
        <v>#NAME?</v>
      </c>
      <c r="AJ622" s="147" t="e">
        <f t="shared" ca="1" si="50"/>
        <v>#NAME?</v>
      </c>
      <c r="AK622" s="148" t="str">
        <f t="shared" si="53"/>
        <v>YYYY-01</v>
      </c>
    </row>
    <row r="623" spans="12:37" ht="12.75">
      <c r="L623" s="149"/>
      <c r="S623" s="9"/>
      <c r="AG623" s="310">
        <v>1900</v>
      </c>
      <c r="AH623" s="310">
        <v>1</v>
      </c>
      <c r="AI623" s="146" t="e">
        <f t="array" aca="1" ref="AI623" ca="1">_xludf.IFS(AH623=1,"01",AH623=2,"02",AH623=3,"03",AH623=4,"04",AH623=5,"05",AH623=6,"06",AH623=7,"07",AH623=8,"08",AH623=9,"09",AH623=10,"10",AH623=11,"11",AH623=12,"12")</f>
        <v>#NAME?</v>
      </c>
      <c r="AJ623" s="147" t="e">
        <f t="shared" ca="1" si="50"/>
        <v>#NAME?</v>
      </c>
      <c r="AK623" s="148" t="str">
        <f t="shared" si="53"/>
        <v>YYYY-01</v>
      </c>
    </row>
    <row r="624" spans="12:37" ht="12.75">
      <c r="L624" s="149"/>
      <c r="S624" s="9"/>
      <c r="AG624" s="310">
        <v>1900</v>
      </c>
      <c r="AH624" s="310">
        <v>1</v>
      </c>
      <c r="AI624" s="146" t="e">
        <f t="array" aca="1" ref="AI624" ca="1">_xludf.IFS(AH624=1,"01",AH624=2,"02",AH624=3,"03",AH624=4,"04",AH624=5,"05",AH624=6,"06",AH624=7,"07",AH624=8,"08",AH624=9,"09",AH624=10,"10",AH624=11,"11",AH624=12,"12")</f>
        <v>#NAME?</v>
      </c>
      <c r="AJ624" s="147" t="e">
        <f t="shared" ca="1" si="50"/>
        <v>#NAME?</v>
      </c>
      <c r="AK624" s="148" t="str">
        <f t="shared" si="53"/>
        <v>YYYY-01</v>
      </c>
    </row>
    <row r="625" spans="12:37" ht="12.75">
      <c r="L625" s="149"/>
      <c r="S625" s="9"/>
      <c r="AG625" s="310">
        <v>1900</v>
      </c>
      <c r="AH625" s="310">
        <v>1</v>
      </c>
      <c r="AI625" s="146" t="e">
        <f t="array" aca="1" ref="AI625" ca="1">_xludf.IFS(AH625=1,"01",AH625=2,"02",AH625=3,"03",AH625=4,"04",AH625=5,"05",AH625=6,"06",AH625=7,"07",AH625=8,"08",AH625=9,"09",AH625=10,"10",AH625=11,"11",AH625=12,"12")</f>
        <v>#NAME?</v>
      </c>
      <c r="AJ625" s="147" t="e">
        <f t="shared" ca="1" si="50"/>
        <v>#NAME?</v>
      </c>
      <c r="AK625" s="148" t="str">
        <f t="shared" si="53"/>
        <v>YYYY-01</v>
      </c>
    </row>
    <row r="626" spans="12:37" ht="12.75">
      <c r="L626" s="149"/>
      <c r="S626" s="9"/>
      <c r="AG626" s="310">
        <v>1900</v>
      </c>
      <c r="AH626" s="310">
        <v>1</v>
      </c>
      <c r="AI626" s="146" t="e">
        <f t="array" aca="1" ref="AI626" ca="1">_xludf.IFS(AH626=1,"01",AH626=2,"02",AH626=3,"03",AH626=4,"04",AH626=5,"05",AH626=6,"06",AH626=7,"07",AH626=8,"08",AH626=9,"09",AH626=10,"10",AH626=11,"11",AH626=12,"12")</f>
        <v>#NAME?</v>
      </c>
      <c r="AJ626" s="147" t="e">
        <f t="shared" ca="1" si="50"/>
        <v>#NAME?</v>
      </c>
      <c r="AK626" s="148" t="str">
        <f t="shared" si="53"/>
        <v>YYYY-01</v>
      </c>
    </row>
    <row r="627" spans="12:37" ht="12.75">
      <c r="L627" s="149"/>
      <c r="S627" s="9"/>
      <c r="AG627" s="310">
        <v>1900</v>
      </c>
      <c r="AH627" s="310">
        <v>1</v>
      </c>
      <c r="AI627" s="146" t="e">
        <f t="array" aca="1" ref="AI627" ca="1">_xludf.IFS(AH627=1,"01",AH627=2,"02",AH627=3,"03",AH627=4,"04",AH627=5,"05",AH627=6,"06",AH627=7,"07",AH627=8,"08",AH627=9,"09",AH627=10,"10",AH627=11,"11",AH627=12,"12")</f>
        <v>#NAME?</v>
      </c>
      <c r="AJ627" s="147" t="e">
        <f t="shared" ca="1" si="50"/>
        <v>#NAME?</v>
      </c>
      <c r="AK627" s="148" t="str">
        <f t="shared" si="53"/>
        <v>YYYY-01</v>
      </c>
    </row>
    <row r="628" spans="12:37" ht="12.75">
      <c r="L628" s="149"/>
      <c r="S628" s="9"/>
      <c r="AG628" s="310">
        <v>1900</v>
      </c>
      <c r="AH628" s="310">
        <v>1</v>
      </c>
      <c r="AI628" s="146" t="e">
        <f t="array" aca="1" ref="AI628" ca="1">_xludf.IFS(AH628=1,"01",AH628=2,"02",AH628=3,"03",AH628=4,"04",AH628=5,"05",AH628=6,"06",AH628=7,"07",AH628=8,"08",AH628=9,"09",AH628=10,"10",AH628=11,"11",AH628=12,"12")</f>
        <v>#NAME?</v>
      </c>
      <c r="AJ628" s="147" t="e">
        <f t="shared" ca="1" si="50"/>
        <v>#NAME?</v>
      </c>
      <c r="AK628" s="148" t="str">
        <f t="shared" si="53"/>
        <v>YYYY-01</v>
      </c>
    </row>
    <row r="629" spans="12:37" ht="12.75">
      <c r="L629" s="149"/>
      <c r="S629" s="9"/>
      <c r="AG629" s="310">
        <v>1900</v>
      </c>
      <c r="AH629" s="310">
        <v>1</v>
      </c>
      <c r="AI629" s="146" t="e">
        <f t="array" aca="1" ref="AI629" ca="1">_xludf.IFS(AH629=1,"01",AH629=2,"02",AH629=3,"03",AH629=4,"04",AH629=5,"05",AH629=6,"06",AH629=7,"07",AH629=8,"08",AH629=9,"09",AH629=10,"10",AH629=11,"11",AH629=12,"12")</f>
        <v>#NAME?</v>
      </c>
      <c r="AJ629" s="147" t="e">
        <f t="shared" ca="1" si="50"/>
        <v>#NAME?</v>
      </c>
      <c r="AK629" s="148" t="str">
        <f t="shared" si="53"/>
        <v>YYYY-01</v>
      </c>
    </row>
    <row r="630" spans="12:37" ht="12.75">
      <c r="L630" s="149"/>
      <c r="S630" s="9"/>
      <c r="AG630" s="310">
        <v>1900</v>
      </c>
      <c r="AH630" s="310">
        <v>1</v>
      </c>
      <c r="AI630" s="146" t="e">
        <f t="array" aca="1" ref="AI630" ca="1">_xludf.IFS(AH630=1,"01",AH630=2,"02",AH630=3,"03",AH630=4,"04",AH630=5,"05",AH630=6,"06",AH630=7,"07",AH630=8,"08",AH630=9,"09",AH630=10,"10",AH630=11,"11",AH630=12,"12")</f>
        <v>#NAME?</v>
      </c>
      <c r="AJ630" s="147" t="e">
        <f t="shared" ca="1" si="50"/>
        <v>#NAME?</v>
      </c>
      <c r="AK630" s="148" t="str">
        <f t="shared" si="53"/>
        <v>YYYY-01</v>
      </c>
    </row>
    <row r="631" spans="12:37" ht="12.75">
      <c r="L631" s="149"/>
      <c r="S631" s="9"/>
      <c r="AG631" s="310">
        <v>1900</v>
      </c>
      <c r="AH631" s="310">
        <v>1</v>
      </c>
      <c r="AI631" s="146" t="e">
        <f t="array" aca="1" ref="AI631" ca="1">_xludf.IFS(AH631=1,"01",AH631=2,"02",AH631=3,"03",AH631=4,"04",AH631=5,"05",AH631=6,"06",AH631=7,"07",AH631=8,"08",AH631=9,"09",AH631=10,"10",AH631=11,"11",AH631=12,"12")</f>
        <v>#NAME?</v>
      </c>
      <c r="AJ631" s="147" t="e">
        <f t="shared" ca="1" si="50"/>
        <v>#NAME?</v>
      </c>
      <c r="AK631" s="148" t="str">
        <f t="shared" si="53"/>
        <v>YYYY-01</v>
      </c>
    </row>
    <row r="632" spans="12:37" ht="12.75">
      <c r="L632" s="149"/>
      <c r="S632" s="9"/>
      <c r="AG632" s="310">
        <v>1900</v>
      </c>
      <c r="AH632" s="310">
        <v>1</v>
      </c>
      <c r="AI632" s="146" t="e">
        <f t="array" aca="1" ref="AI632" ca="1">_xludf.IFS(AH632=1,"01",AH632=2,"02",AH632=3,"03",AH632=4,"04",AH632=5,"05",AH632=6,"06",AH632=7,"07",AH632=8,"08",AH632=9,"09",AH632=10,"10",AH632=11,"11",AH632=12,"12")</f>
        <v>#NAME?</v>
      </c>
      <c r="AJ632" s="147" t="e">
        <f t="shared" ca="1" si="50"/>
        <v>#NAME?</v>
      </c>
      <c r="AK632" s="148" t="str">
        <f t="shared" si="53"/>
        <v>YYYY-01</v>
      </c>
    </row>
    <row r="633" spans="12:37" ht="12.75">
      <c r="L633" s="149"/>
      <c r="S633" s="9"/>
      <c r="AG633" s="310">
        <v>1900</v>
      </c>
      <c r="AH633" s="310">
        <v>1</v>
      </c>
      <c r="AI633" s="146" t="e">
        <f t="array" aca="1" ref="AI633" ca="1">_xludf.IFS(AH633=1,"01",AH633=2,"02",AH633=3,"03",AH633=4,"04",AH633=5,"05",AH633=6,"06",AH633=7,"07",AH633=8,"08",AH633=9,"09",AH633=10,"10",AH633=11,"11",AH633=12,"12")</f>
        <v>#NAME?</v>
      </c>
      <c r="AJ633" s="147" t="e">
        <f t="shared" ca="1" si="50"/>
        <v>#NAME?</v>
      </c>
      <c r="AK633" s="148" t="str">
        <f t="shared" si="53"/>
        <v>YYYY-01</v>
      </c>
    </row>
    <row r="634" spans="12:37" ht="12.75">
      <c r="L634" s="149"/>
      <c r="S634" s="9"/>
      <c r="AG634" s="310">
        <v>1900</v>
      </c>
      <c r="AH634" s="310">
        <v>1</v>
      </c>
      <c r="AI634" s="146" t="e">
        <f t="array" aca="1" ref="AI634" ca="1">_xludf.IFS(AH634=1,"01",AH634=2,"02",AH634=3,"03",AH634=4,"04",AH634=5,"05",AH634=6,"06",AH634=7,"07",AH634=8,"08",AH634=9,"09",AH634=10,"10",AH634=11,"11",AH634=12,"12")</f>
        <v>#NAME?</v>
      </c>
      <c r="AJ634" s="147" t="e">
        <f t="shared" ca="1" si="50"/>
        <v>#NAME?</v>
      </c>
      <c r="AK634" s="148" t="str">
        <f t="shared" si="53"/>
        <v>YYYY-01</v>
      </c>
    </row>
    <row r="635" spans="12:37" ht="12.75">
      <c r="L635" s="149"/>
      <c r="S635" s="9"/>
      <c r="AG635" s="310">
        <v>1900</v>
      </c>
      <c r="AH635" s="310">
        <v>1</v>
      </c>
      <c r="AI635" s="146" t="e">
        <f t="array" aca="1" ref="AI635" ca="1">_xludf.IFS(AH635=1,"01",AH635=2,"02",AH635=3,"03",AH635=4,"04",AH635=5,"05",AH635=6,"06",AH635=7,"07",AH635=8,"08",AH635=9,"09",AH635=10,"10",AH635=11,"11",AH635=12,"12")</f>
        <v>#NAME?</v>
      </c>
      <c r="AJ635" s="147" t="e">
        <f t="shared" ca="1" si="50"/>
        <v>#NAME?</v>
      </c>
      <c r="AK635" s="148" t="str">
        <f t="shared" si="53"/>
        <v>YYYY-01</v>
      </c>
    </row>
    <row r="636" spans="12:37" ht="12.75">
      <c r="L636" s="149"/>
      <c r="S636" s="9"/>
      <c r="AG636" s="310">
        <v>1900</v>
      </c>
      <c r="AH636" s="310">
        <v>1</v>
      </c>
      <c r="AI636" s="146" t="e">
        <f t="array" aca="1" ref="AI636" ca="1">_xludf.IFS(AH636=1,"01",AH636=2,"02",AH636=3,"03",AH636=4,"04",AH636=5,"05",AH636=6,"06",AH636=7,"07",AH636=8,"08",AH636=9,"09",AH636=10,"10",AH636=11,"11",AH636=12,"12")</f>
        <v>#NAME?</v>
      </c>
      <c r="AJ636" s="147" t="e">
        <f t="shared" ca="1" si="50"/>
        <v>#NAME?</v>
      </c>
      <c r="AK636" s="148" t="str">
        <f t="shared" si="53"/>
        <v>YYYY-01</v>
      </c>
    </row>
    <row r="637" spans="12:37" ht="12.75">
      <c r="L637" s="149"/>
      <c r="S637" s="9"/>
      <c r="AG637" s="310">
        <v>1900</v>
      </c>
      <c r="AH637" s="310">
        <v>1</v>
      </c>
      <c r="AI637" s="146" t="e">
        <f t="array" aca="1" ref="AI637" ca="1">_xludf.IFS(AH637=1,"01",AH637=2,"02",AH637=3,"03",AH637=4,"04",AH637=5,"05",AH637=6,"06",AH637=7,"07",AH637=8,"08",AH637=9,"09",AH637=10,"10",AH637=11,"11",AH637=12,"12")</f>
        <v>#NAME?</v>
      </c>
      <c r="AJ637" s="147" t="e">
        <f t="shared" ca="1" si="50"/>
        <v>#NAME?</v>
      </c>
      <c r="AK637" s="148" t="str">
        <f t="shared" si="53"/>
        <v>YYYY-01</v>
      </c>
    </row>
    <row r="638" spans="12:37" ht="12.75">
      <c r="L638" s="149"/>
      <c r="S638" s="9"/>
      <c r="AG638" s="310">
        <v>1900</v>
      </c>
      <c r="AH638" s="310">
        <v>1</v>
      </c>
      <c r="AI638" s="146" t="e">
        <f t="array" aca="1" ref="AI638" ca="1">_xludf.IFS(AH638=1,"01",AH638=2,"02",AH638=3,"03",AH638=4,"04",AH638=5,"05",AH638=6,"06",AH638=7,"07",AH638=8,"08",AH638=9,"09",AH638=10,"10",AH638=11,"11",AH638=12,"12")</f>
        <v>#NAME?</v>
      </c>
      <c r="AJ638" s="147" t="e">
        <f t="shared" ca="1" si="50"/>
        <v>#NAME?</v>
      </c>
      <c r="AK638" s="148" t="str">
        <f t="shared" si="53"/>
        <v>YYYY-01</v>
      </c>
    </row>
    <row r="639" spans="12:37" ht="12.75">
      <c r="L639" s="149"/>
      <c r="S639" s="9"/>
      <c r="AG639" s="310">
        <v>1900</v>
      </c>
      <c r="AH639" s="310">
        <v>1</v>
      </c>
      <c r="AI639" s="146" t="e">
        <f t="array" aca="1" ref="AI639" ca="1">_xludf.IFS(AH639=1,"01",AH639=2,"02",AH639=3,"03",AH639=4,"04",AH639=5,"05",AH639=6,"06",AH639=7,"07",AH639=8,"08",AH639=9,"09",AH639=10,"10",AH639=11,"11",AH639=12,"12")</f>
        <v>#NAME?</v>
      </c>
      <c r="AJ639" s="147" t="e">
        <f t="shared" ca="1" si="50"/>
        <v>#NAME?</v>
      </c>
      <c r="AK639" s="148" t="str">
        <f t="shared" si="53"/>
        <v>YYYY-01</v>
      </c>
    </row>
    <row r="640" spans="12:37" ht="12.75">
      <c r="L640" s="149"/>
      <c r="S640" s="9"/>
      <c r="AG640" s="310">
        <v>1900</v>
      </c>
      <c r="AH640" s="310">
        <v>1</v>
      </c>
      <c r="AI640" s="146" t="e">
        <f t="array" aca="1" ref="AI640" ca="1">_xludf.IFS(AH640=1,"01",AH640=2,"02",AH640=3,"03",AH640=4,"04",AH640=5,"05",AH640=6,"06",AH640=7,"07",AH640=8,"08",AH640=9,"09",AH640=10,"10",AH640=11,"11",AH640=12,"12")</f>
        <v>#NAME?</v>
      </c>
      <c r="AJ640" s="147" t="e">
        <f t="shared" ca="1" si="50"/>
        <v>#NAME?</v>
      </c>
      <c r="AK640" s="148" t="str">
        <f t="shared" si="53"/>
        <v>YYYY-01</v>
      </c>
    </row>
    <row r="641" spans="12:37" ht="12.75">
      <c r="L641" s="149"/>
      <c r="S641" s="9"/>
      <c r="AG641" s="310">
        <v>1900</v>
      </c>
      <c r="AH641" s="310">
        <v>1</v>
      </c>
      <c r="AI641" s="146" t="e">
        <f t="array" aca="1" ref="AI641" ca="1">_xludf.IFS(AH641=1,"01",AH641=2,"02",AH641=3,"03",AH641=4,"04",AH641=5,"05",AH641=6,"06",AH641=7,"07",AH641=8,"08",AH641=9,"09",AH641=10,"10",AH641=11,"11",AH641=12,"12")</f>
        <v>#NAME?</v>
      </c>
      <c r="AJ641" s="147" t="e">
        <f t="shared" ca="1" si="50"/>
        <v>#NAME?</v>
      </c>
      <c r="AK641" s="148" t="str">
        <f t="shared" si="53"/>
        <v>YYYY-01</v>
      </c>
    </row>
    <row r="642" spans="12:37" ht="12.75">
      <c r="L642" s="149"/>
      <c r="S642" s="9"/>
      <c r="AG642" s="310">
        <v>1900</v>
      </c>
      <c r="AH642" s="310">
        <v>1</v>
      </c>
      <c r="AI642" s="146" t="e">
        <f t="array" aca="1" ref="AI642" ca="1">_xludf.IFS(AH642=1,"01",AH642=2,"02",AH642=3,"03",AH642=4,"04",AH642=5,"05",AH642=6,"06",AH642=7,"07",AH642=8,"08",AH642=9,"09",AH642=10,"10",AH642=11,"11",AH642=12,"12")</f>
        <v>#NAME?</v>
      </c>
      <c r="AJ642" s="147" t="e">
        <f t="shared" ca="1" si="50"/>
        <v>#NAME?</v>
      </c>
      <c r="AK642" s="148" t="str">
        <f t="shared" si="53"/>
        <v>YYYY-01</v>
      </c>
    </row>
    <row r="643" spans="12:37" ht="12.75">
      <c r="L643" s="149"/>
      <c r="S643" s="9"/>
      <c r="AG643" s="310">
        <v>1900</v>
      </c>
      <c r="AH643" s="310">
        <v>1</v>
      </c>
      <c r="AI643" s="146" t="e">
        <f t="array" aca="1" ref="AI643" ca="1">_xludf.IFS(AH643=1,"01",AH643=2,"02",AH643=3,"03",AH643=4,"04",AH643=5,"05",AH643=6,"06",AH643=7,"07",AH643=8,"08",AH643=9,"09",AH643=10,"10",AH643=11,"11",AH643=12,"12")</f>
        <v>#NAME?</v>
      </c>
      <c r="AJ643" s="147" t="e">
        <f t="shared" ca="1" si="50"/>
        <v>#NAME?</v>
      </c>
      <c r="AK643" s="148" t="str">
        <f t="shared" si="53"/>
        <v>YYYY-01</v>
      </c>
    </row>
    <row r="644" spans="12:37" ht="12.75">
      <c r="L644" s="149"/>
      <c r="S644" s="9"/>
      <c r="AG644" s="310">
        <v>1900</v>
      </c>
      <c r="AH644" s="310">
        <v>1</v>
      </c>
      <c r="AI644" s="146" t="e">
        <f t="array" aca="1" ref="AI644" ca="1">_xludf.IFS(AH644=1,"01",AH644=2,"02",AH644=3,"03",AH644=4,"04",AH644=5,"05",AH644=6,"06",AH644=7,"07",AH644=8,"08",AH644=9,"09",AH644=10,"10",AH644=11,"11",AH644=12,"12")</f>
        <v>#NAME?</v>
      </c>
      <c r="AJ644" s="147" t="e">
        <f t="shared" ca="1" si="50"/>
        <v>#NAME?</v>
      </c>
      <c r="AK644" s="148" t="str">
        <f t="shared" si="53"/>
        <v>YYYY-01</v>
      </c>
    </row>
    <row r="645" spans="12:37" ht="12.75">
      <c r="L645" s="149"/>
      <c r="S645" s="9"/>
      <c r="AG645" s="310">
        <v>1900</v>
      </c>
      <c r="AH645" s="310">
        <v>1</v>
      </c>
      <c r="AI645" s="146" t="e">
        <f t="array" aca="1" ref="AI645" ca="1">_xludf.IFS(AH645=1,"01",AH645=2,"02",AH645=3,"03",AH645=4,"04",AH645=5,"05",AH645=6,"06",AH645=7,"07",AH645=8,"08",AH645=9,"09",AH645=10,"10",AH645=11,"11",AH645=12,"12")</f>
        <v>#NAME?</v>
      </c>
      <c r="AJ645" s="147" t="e">
        <f t="shared" ca="1" si="50"/>
        <v>#NAME?</v>
      </c>
      <c r="AK645" s="148" t="str">
        <f t="shared" si="53"/>
        <v>YYYY-01</v>
      </c>
    </row>
    <row r="646" spans="12:37" ht="12.75">
      <c r="L646" s="149"/>
      <c r="S646" s="9"/>
      <c r="AG646" s="310">
        <v>1900</v>
      </c>
      <c r="AH646" s="310">
        <v>1</v>
      </c>
      <c r="AI646" s="146" t="e">
        <f t="array" aca="1" ref="AI646" ca="1">_xludf.IFS(AH646=1,"01",AH646=2,"02",AH646=3,"03",AH646=4,"04",AH646=5,"05",AH646=6,"06",AH646=7,"07",AH646=8,"08",AH646=9,"09",AH646=10,"10",AH646=11,"11",AH646=12,"12")</f>
        <v>#NAME?</v>
      </c>
      <c r="AJ646" s="147" t="e">
        <f t="shared" ca="1" si="50"/>
        <v>#NAME?</v>
      </c>
      <c r="AK646" s="148" t="str">
        <f t="shared" si="53"/>
        <v>YYYY-01</v>
      </c>
    </row>
    <row r="647" spans="12:37" ht="12.75">
      <c r="L647" s="149"/>
      <c r="S647" s="9"/>
      <c r="AG647" s="310">
        <v>1900</v>
      </c>
      <c r="AH647" s="310">
        <v>1</v>
      </c>
      <c r="AI647" s="146" t="e">
        <f t="array" aca="1" ref="AI647" ca="1">_xludf.IFS(AH647=1,"01",AH647=2,"02",AH647=3,"03",AH647=4,"04",AH647=5,"05",AH647=6,"06",AH647=7,"07",AH647=8,"08",AH647=9,"09",AH647=10,"10",AH647=11,"11",AH647=12,"12")</f>
        <v>#NAME?</v>
      </c>
      <c r="AJ647" s="147" t="e">
        <f t="shared" ca="1" si="50"/>
        <v>#NAME?</v>
      </c>
      <c r="AK647" s="148" t="str">
        <f t="shared" si="53"/>
        <v>YYYY-01</v>
      </c>
    </row>
    <row r="648" spans="12:37" ht="12.75">
      <c r="L648" s="149"/>
      <c r="S648" s="9"/>
      <c r="AG648" s="310">
        <v>1900</v>
      </c>
      <c r="AH648" s="310">
        <v>1</v>
      </c>
      <c r="AI648" s="146" t="e">
        <f t="array" aca="1" ref="AI648" ca="1">_xludf.IFS(AH648=1,"01",AH648=2,"02",AH648=3,"03",AH648=4,"04",AH648=5,"05",AH648=6,"06",AH648=7,"07",AH648=8,"08",AH648=9,"09",AH648=10,"10",AH648=11,"11",AH648=12,"12")</f>
        <v>#NAME?</v>
      </c>
      <c r="AJ648" s="147" t="e">
        <f t="shared" ca="1" si="50"/>
        <v>#NAME?</v>
      </c>
      <c r="AK648" s="148" t="str">
        <f t="shared" si="53"/>
        <v>YYYY-01</v>
      </c>
    </row>
    <row r="649" spans="12:37" ht="12.75">
      <c r="L649" s="149"/>
      <c r="S649" s="9"/>
      <c r="AG649" s="310">
        <v>1900</v>
      </c>
      <c r="AH649" s="310">
        <v>1</v>
      </c>
      <c r="AI649" s="146" t="e">
        <f t="array" aca="1" ref="AI649" ca="1">_xludf.IFS(AH649=1,"01",AH649=2,"02",AH649=3,"03",AH649=4,"04",AH649=5,"05",AH649=6,"06",AH649=7,"07",AH649=8,"08",AH649=9,"09",AH649=10,"10",AH649=11,"11",AH649=12,"12")</f>
        <v>#NAME?</v>
      </c>
      <c r="AJ649" s="147" t="e">
        <f t="shared" ca="1" si="50"/>
        <v>#NAME?</v>
      </c>
      <c r="AK649" s="148" t="str">
        <f t="shared" si="53"/>
        <v>YYYY-01</v>
      </c>
    </row>
    <row r="650" spans="12:37" ht="12.75">
      <c r="L650" s="149"/>
      <c r="S650" s="9"/>
      <c r="AG650" s="310">
        <v>1900</v>
      </c>
      <c r="AH650" s="310">
        <v>1</v>
      </c>
      <c r="AI650" s="146" t="e">
        <f t="array" aca="1" ref="AI650" ca="1">_xludf.IFS(AH650=1,"01",AH650=2,"02",AH650=3,"03",AH650=4,"04",AH650=5,"05",AH650=6,"06",AH650=7,"07",AH650=8,"08",AH650=9,"09",AH650=10,"10",AH650=11,"11",AH650=12,"12")</f>
        <v>#NAME?</v>
      </c>
      <c r="AJ650" s="147" t="e">
        <f t="shared" ca="1" si="50"/>
        <v>#NAME?</v>
      </c>
      <c r="AK650" s="148" t="str">
        <f t="shared" si="53"/>
        <v>YYYY-01</v>
      </c>
    </row>
    <row r="651" spans="12:37" ht="12.75">
      <c r="L651" s="149"/>
      <c r="S651" s="9"/>
      <c r="AG651" s="310">
        <v>1900</v>
      </c>
      <c r="AH651" s="310">
        <v>1</v>
      </c>
      <c r="AI651" s="146" t="e">
        <f t="array" aca="1" ref="AI651" ca="1">_xludf.IFS(AH651=1,"01",AH651=2,"02",AH651=3,"03",AH651=4,"04",AH651=5,"05",AH651=6,"06",AH651=7,"07",AH651=8,"08",AH651=9,"09",AH651=10,"10",AH651=11,"11",AH651=12,"12")</f>
        <v>#NAME?</v>
      </c>
      <c r="AJ651" s="147" t="e">
        <f t="shared" ca="1" si="50"/>
        <v>#NAME?</v>
      </c>
      <c r="AK651" s="148" t="str">
        <f t="shared" si="53"/>
        <v>YYYY-01</v>
      </c>
    </row>
    <row r="652" spans="12:37" ht="12.75">
      <c r="L652" s="149"/>
      <c r="S652" s="9"/>
      <c r="AG652" s="310">
        <v>1900</v>
      </c>
      <c r="AH652" s="310">
        <v>1</v>
      </c>
      <c r="AI652" s="146" t="e">
        <f t="array" aca="1" ref="AI652" ca="1">_xludf.IFS(AH652=1,"01",AH652=2,"02",AH652=3,"03",AH652=4,"04",AH652=5,"05",AH652=6,"06",AH652=7,"07",AH652=8,"08",AH652=9,"09",AH652=10,"10",AH652=11,"11",AH652=12,"12")</f>
        <v>#NAME?</v>
      </c>
      <c r="AJ652" s="147" t="e">
        <f t="shared" ca="1" si="50"/>
        <v>#NAME?</v>
      </c>
      <c r="AK652" s="148" t="str">
        <f t="shared" si="53"/>
        <v>YYYY-01</v>
      </c>
    </row>
    <row r="653" spans="12:37" ht="12.75">
      <c r="L653" s="149"/>
      <c r="S653" s="9"/>
      <c r="AG653" s="310">
        <v>1900</v>
      </c>
      <c r="AH653" s="310">
        <v>1</v>
      </c>
      <c r="AI653" s="146" t="e">
        <f t="array" aca="1" ref="AI653" ca="1">_xludf.IFS(AH653=1,"01",AH653=2,"02",AH653=3,"03",AH653=4,"04",AH653=5,"05",AH653=6,"06",AH653=7,"07",AH653=8,"08",AH653=9,"09",AH653=10,"10",AH653=11,"11",AH653=12,"12")</f>
        <v>#NAME?</v>
      </c>
      <c r="AJ653" s="147" t="e">
        <f t="shared" ca="1" si="50"/>
        <v>#NAME?</v>
      </c>
      <c r="AK653" s="148" t="str">
        <f t="shared" si="53"/>
        <v>YYYY-01</v>
      </c>
    </row>
    <row r="654" spans="12:37" ht="12.75">
      <c r="L654" s="149"/>
      <c r="S654" s="9"/>
      <c r="AG654" s="310">
        <v>1900</v>
      </c>
      <c r="AH654" s="310">
        <v>1</v>
      </c>
      <c r="AI654" s="146" t="e">
        <f t="array" aca="1" ref="AI654" ca="1">_xludf.IFS(AH654=1,"01",AH654=2,"02",AH654=3,"03",AH654=4,"04",AH654=5,"05",AH654=6,"06",AH654=7,"07",AH654=8,"08",AH654=9,"09",AH654=10,"10",AH654=11,"11",AH654=12,"12")</f>
        <v>#NAME?</v>
      </c>
      <c r="AJ654" s="147" t="e">
        <f t="shared" ca="1" si="50"/>
        <v>#NAME?</v>
      </c>
      <c r="AK654" s="148" t="str">
        <f t="shared" si="53"/>
        <v>YYYY-01</v>
      </c>
    </row>
    <row r="655" spans="12:37" ht="12.75">
      <c r="L655" s="149"/>
      <c r="S655" s="9"/>
      <c r="AG655" s="310">
        <v>1900</v>
      </c>
      <c r="AH655" s="310">
        <v>1</v>
      </c>
      <c r="AI655" s="146" t="e">
        <f t="array" aca="1" ref="AI655" ca="1">_xludf.IFS(AH655=1,"01",AH655=2,"02",AH655=3,"03",AH655=4,"04",AH655=5,"05",AH655=6,"06",AH655=7,"07",AH655=8,"08",AH655=9,"09",AH655=10,"10",AH655=11,"11",AH655=12,"12")</f>
        <v>#NAME?</v>
      </c>
      <c r="AJ655" s="147" t="e">
        <f t="shared" ca="1" si="50"/>
        <v>#NAME?</v>
      </c>
      <c r="AK655" s="148" t="str">
        <f t="shared" si="53"/>
        <v>YYYY-01</v>
      </c>
    </row>
    <row r="656" spans="12:37" ht="12.75">
      <c r="L656" s="149"/>
      <c r="S656" s="9"/>
      <c r="AG656" s="310">
        <v>1900</v>
      </c>
      <c r="AH656" s="310">
        <v>1</v>
      </c>
      <c r="AI656" s="146" t="e">
        <f t="array" aca="1" ref="AI656" ca="1">_xludf.IFS(AH656=1,"01",AH656=2,"02",AH656=3,"03",AH656=4,"04",AH656=5,"05",AH656=6,"06",AH656=7,"07",AH656=8,"08",AH656=9,"09",AH656=10,"10",AH656=11,"11",AH656=12,"12")</f>
        <v>#NAME?</v>
      </c>
      <c r="AJ656" s="147" t="e">
        <f t="shared" ca="1" si="50"/>
        <v>#NAME?</v>
      </c>
      <c r="AK656" s="148" t="str">
        <f t="shared" si="53"/>
        <v>YYYY-01</v>
      </c>
    </row>
    <row r="657" spans="12:37" ht="12.75">
      <c r="L657" s="149"/>
      <c r="S657" s="9"/>
      <c r="AG657" s="310">
        <v>1900</v>
      </c>
      <c r="AH657" s="310">
        <v>1</v>
      </c>
      <c r="AI657" s="146" t="e">
        <f t="array" aca="1" ref="AI657" ca="1">_xludf.IFS(AH657=1,"01",AH657=2,"02",AH657=3,"03",AH657=4,"04",AH657=5,"05",AH657=6,"06",AH657=7,"07",AH657=8,"08",AH657=9,"09",AH657=10,"10",AH657=11,"11",AH657=12,"12")</f>
        <v>#NAME?</v>
      </c>
      <c r="AJ657" s="147" t="e">
        <f t="shared" ca="1" si="50"/>
        <v>#NAME?</v>
      </c>
      <c r="AK657" s="148" t="str">
        <f t="shared" si="53"/>
        <v>YYYY-01</v>
      </c>
    </row>
    <row r="658" spans="12:37" ht="12.75">
      <c r="L658" s="149"/>
      <c r="S658" s="9"/>
      <c r="AG658" s="310">
        <v>1900</v>
      </c>
      <c r="AH658" s="310">
        <v>1</v>
      </c>
      <c r="AI658" s="146" t="e">
        <f t="array" aca="1" ref="AI658" ca="1">_xludf.IFS(AH658=1,"01",AH658=2,"02",AH658=3,"03",AH658=4,"04",AH658=5,"05",AH658=6,"06",AH658=7,"07",AH658=8,"08",AH658=9,"09",AH658=10,"10",AH658=11,"11",AH658=12,"12")</f>
        <v>#NAME?</v>
      </c>
      <c r="AJ658" s="147" t="e">
        <f t="shared" ca="1" si="50"/>
        <v>#NAME?</v>
      </c>
      <c r="AK658" s="148" t="str">
        <f t="shared" si="53"/>
        <v>YYYY-01</v>
      </c>
    </row>
    <row r="659" spans="12:37" ht="12.75">
      <c r="L659" s="149"/>
      <c r="S659" s="9"/>
      <c r="AG659" s="310">
        <v>1900</v>
      </c>
      <c r="AH659" s="310">
        <v>1</v>
      </c>
      <c r="AI659" s="146" t="e">
        <f t="array" aca="1" ref="AI659" ca="1">_xludf.IFS(AH659=1,"01",AH659=2,"02",AH659=3,"03",AH659=4,"04",AH659=5,"05",AH659=6,"06",AH659=7,"07",AH659=8,"08",AH659=9,"09",AH659=10,"10",AH659=11,"11",AH659=12,"12")</f>
        <v>#NAME?</v>
      </c>
      <c r="AJ659" s="147" t="e">
        <f t="shared" ca="1" si="50"/>
        <v>#NAME?</v>
      </c>
      <c r="AK659" s="148" t="str">
        <f t="shared" si="53"/>
        <v>YYYY-01</v>
      </c>
    </row>
    <row r="660" spans="12:37" ht="12.75">
      <c r="L660" s="149"/>
      <c r="S660" s="9"/>
      <c r="AG660" s="310">
        <v>1900</v>
      </c>
      <c r="AH660" s="310">
        <v>1</v>
      </c>
      <c r="AI660" s="146" t="e">
        <f t="array" aca="1" ref="AI660" ca="1">_xludf.IFS(AH660=1,"01",AH660=2,"02",AH660=3,"03",AH660=4,"04",AH660=5,"05",AH660=6,"06",AH660=7,"07",AH660=8,"08",AH660=9,"09",AH660=10,"10",AH660=11,"11",AH660=12,"12")</f>
        <v>#NAME?</v>
      </c>
      <c r="AJ660" s="147" t="e">
        <f t="shared" ca="1" si="50"/>
        <v>#NAME?</v>
      </c>
      <c r="AK660" s="148" t="str">
        <f t="shared" si="53"/>
        <v>YYYY-01</v>
      </c>
    </row>
    <row r="661" spans="12:37" ht="12.75">
      <c r="L661" s="149"/>
      <c r="S661" s="9"/>
      <c r="AG661" s="310">
        <v>1900</v>
      </c>
      <c r="AH661" s="310">
        <v>1</v>
      </c>
      <c r="AI661" s="146" t="e">
        <f t="array" aca="1" ref="AI661" ca="1">_xludf.IFS(AH661=1,"01",AH661=2,"02",AH661=3,"03",AH661=4,"04",AH661=5,"05",AH661=6,"06",AH661=7,"07",AH661=8,"08",AH661=9,"09",AH661=10,"10",AH661=11,"11",AH661=12,"12")</f>
        <v>#NAME?</v>
      </c>
      <c r="AJ661" s="147" t="e">
        <f t="shared" ca="1" si="50"/>
        <v>#NAME?</v>
      </c>
      <c r="AK661" s="148" t="str">
        <f t="shared" si="53"/>
        <v>YYYY-01</v>
      </c>
    </row>
    <row r="662" spans="12:37" ht="12.75">
      <c r="L662" s="149"/>
      <c r="S662" s="9"/>
      <c r="AG662" s="310">
        <v>1900</v>
      </c>
      <c r="AH662" s="310">
        <v>1</v>
      </c>
      <c r="AI662" s="146" t="e">
        <f t="array" aca="1" ref="AI662" ca="1">_xludf.IFS(AH662=1,"01",AH662=2,"02",AH662=3,"03",AH662=4,"04",AH662=5,"05",AH662=6,"06",AH662=7,"07",AH662=8,"08",AH662=9,"09",AH662=10,"10",AH662=11,"11",AH662=12,"12")</f>
        <v>#NAME?</v>
      </c>
      <c r="AJ662" s="147" t="e">
        <f t="shared" ca="1" si="50"/>
        <v>#NAME?</v>
      </c>
      <c r="AK662" s="148" t="str">
        <f t="shared" si="53"/>
        <v>YYYY-01</v>
      </c>
    </row>
    <row r="663" spans="12:37" ht="12.75">
      <c r="L663" s="149"/>
      <c r="S663" s="9"/>
      <c r="AG663" s="310">
        <v>1900</v>
      </c>
      <c r="AH663" s="310">
        <v>1</v>
      </c>
      <c r="AI663" s="146" t="e">
        <f t="array" aca="1" ref="AI663" ca="1">_xludf.IFS(AH663=1,"01",AH663=2,"02",AH663=3,"03",AH663=4,"04",AH663=5,"05",AH663=6,"06",AH663=7,"07",AH663=8,"08",AH663=9,"09",AH663=10,"10",AH663=11,"11",AH663=12,"12")</f>
        <v>#NAME?</v>
      </c>
      <c r="AJ663" s="147" t="e">
        <f t="shared" ca="1" si="50"/>
        <v>#NAME?</v>
      </c>
      <c r="AK663" s="148" t="str">
        <f t="shared" si="53"/>
        <v>YYYY-01</v>
      </c>
    </row>
    <row r="664" spans="12:37" ht="12.75">
      <c r="L664" s="149"/>
      <c r="S664" s="9"/>
      <c r="AG664" s="310">
        <v>1900</v>
      </c>
      <c r="AH664" s="310">
        <v>1</v>
      </c>
      <c r="AI664" s="146" t="e">
        <f t="array" aca="1" ref="AI664" ca="1">_xludf.IFS(AH664=1,"01",AH664=2,"02",AH664=3,"03",AH664=4,"04",AH664=5,"05",AH664=6,"06",AH664=7,"07",AH664=8,"08",AH664=9,"09",AH664=10,"10",AH664=11,"11",AH664=12,"12")</f>
        <v>#NAME?</v>
      </c>
      <c r="AJ664" s="147" t="e">
        <f t="shared" ca="1" si="50"/>
        <v>#NAME?</v>
      </c>
      <c r="AK664" s="148" t="str">
        <f t="shared" si="53"/>
        <v>YYYY-01</v>
      </c>
    </row>
    <row r="665" spans="12:37" ht="12.75">
      <c r="L665" s="149"/>
      <c r="S665" s="9"/>
      <c r="AG665" s="310">
        <v>1900</v>
      </c>
      <c r="AH665" s="310">
        <v>1</v>
      </c>
      <c r="AI665" s="146" t="e">
        <f t="array" aca="1" ref="AI665" ca="1">_xludf.IFS(AH665=1,"01",AH665=2,"02",AH665=3,"03",AH665=4,"04",AH665=5,"05",AH665=6,"06",AH665=7,"07",AH665=8,"08",AH665=9,"09",AH665=10,"10",AH665=11,"11",AH665=12,"12")</f>
        <v>#NAME?</v>
      </c>
      <c r="AJ665" s="147" t="e">
        <f t="shared" ca="1" si="50"/>
        <v>#NAME?</v>
      </c>
      <c r="AK665" s="148" t="str">
        <f t="shared" si="53"/>
        <v>YYYY-01</v>
      </c>
    </row>
    <row r="666" spans="12:37" ht="12.75">
      <c r="L666" s="149"/>
      <c r="S666" s="9"/>
      <c r="AG666" s="310">
        <v>1900</v>
      </c>
      <c r="AH666" s="310">
        <v>1</v>
      </c>
      <c r="AI666" s="146" t="e">
        <f t="array" aca="1" ref="AI666" ca="1">_xludf.IFS(AH666=1,"01",AH666=2,"02",AH666=3,"03",AH666=4,"04",AH666=5,"05",AH666=6,"06",AH666=7,"07",AH666=8,"08",AH666=9,"09",AH666=10,"10",AH666=11,"11",AH666=12,"12")</f>
        <v>#NAME?</v>
      </c>
      <c r="AJ666" s="147" t="e">
        <f t="shared" ca="1" si="50"/>
        <v>#NAME?</v>
      </c>
      <c r="AK666" s="148" t="str">
        <f t="shared" si="53"/>
        <v>YYYY-01</v>
      </c>
    </row>
    <row r="667" spans="12:37" ht="12.75">
      <c r="L667" s="149"/>
      <c r="S667" s="9"/>
      <c r="AG667" s="310">
        <v>1900</v>
      </c>
      <c r="AH667" s="310">
        <v>1</v>
      </c>
      <c r="AI667" s="146" t="e">
        <f t="array" aca="1" ref="AI667" ca="1">_xludf.IFS(AH667=1,"01",AH667=2,"02",AH667=3,"03",AH667=4,"04",AH667=5,"05",AH667=6,"06",AH667=7,"07",AH667=8,"08",AH667=9,"09",AH667=10,"10",AH667=11,"11",AH667=12,"12")</f>
        <v>#NAME?</v>
      </c>
      <c r="AJ667" s="147" t="e">
        <f t="shared" ca="1" si="50"/>
        <v>#NAME?</v>
      </c>
      <c r="AK667" s="148" t="str">
        <f t="shared" si="53"/>
        <v>YYYY-01</v>
      </c>
    </row>
    <row r="668" spans="12:37" ht="12.75">
      <c r="L668" s="149"/>
      <c r="S668" s="9"/>
      <c r="AG668" s="310">
        <v>1900</v>
      </c>
      <c r="AH668" s="310">
        <v>1</v>
      </c>
      <c r="AI668" s="146" t="e">
        <f t="array" aca="1" ref="AI668" ca="1">_xludf.IFS(AH668=1,"01",AH668=2,"02",AH668=3,"03",AH668=4,"04",AH668=5,"05",AH668=6,"06",AH668=7,"07",AH668=8,"08",AH668=9,"09",AH668=10,"10",AH668=11,"11",AH668=12,"12")</f>
        <v>#NAME?</v>
      </c>
      <c r="AJ668" s="147" t="e">
        <f t="shared" ca="1" si="50"/>
        <v>#NAME?</v>
      </c>
      <c r="AK668" s="148" t="str">
        <f t="shared" si="53"/>
        <v>YYYY-01</v>
      </c>
    </row>
    <row r="669" spans="12:37" ht="12.75">
      <c r="L669" s="149"/>
      <c r="S669" s="9"/>
      <c r="AG669" s="310">
        <v>1900</v>
      </c>
      <c r="AH669" s="310">
        <v>1</v>
      </c>
      <c r="AI669" s="146" t="e">
        <f t="array" aca="1" ref="AI669" ca="1">_xludf.IFS(AH669=1,"01",AH669=2,"02",AH669=3,"03",AH669=4,"04",AH669=5,"05",AH669=6,"06",AH669=7,"07",AH669=8,"08",AH669=9,"09",AH669=10,"10",AH669=11,"11",AH669=12,"12")</f>
        <v>#NAME?</v>
      </c>
      <c r="AJ669" s="147" t="e">
        <f t="shared" ca="1" si="50"/>
        <v>#NAME?</v>
      </c>
      <c r="AK669" s="148" t="str">
        <f t="shared" si="53"/>
        <v>YYYY-01</v>
      </c>
    </row>
    <row r="670" spans="12:37" ht="12.75">
      <c r="L670" s="149"/>
      <c r="S670" s="9"/>
      <c r="AG670" s="310">
        <v>1900</v>
      </c>
      <c r="AH670" s="310">
        <v>1</v>
      </c>
      <c r="AI670" s="146" t="e">
        <f t="array" aca="1" ref="AI670" ca="1">_xludf.IFS(AH670=1,"01",AH670=2,"02",AH670=3,"03",AH670=4,"04",AH670=5,"05",AH670=6,"06",AH670=7,"07",AH670=8,"08",AH670=9,"09",AH670=10,"10",AH670=11,"11",AH670=12,"12")</f>
        <v>#NAME?</v>
      </c>
      <c r="AJ670" s="147" t="e">
        <f t="shared" ca="1" si="50"/>
        <v>#NAME?</v>
      </c>
      <c r="AK670" s="148" t="str">
        <f t="shared" si="53"/>
        <v>YYYY-01</v>
      </c>
    </row>
    <row r="671" spans="12:37" ht="12.75">
      <c r="L671" s="149"/>
      <c r="S671" s="9"/>
      <c r="AG671" s="310">
        <v>1900</v>
      </c>
      <c r="AH671" s="310">
        <v>1</v>
      </c>
      <c r="AI671" s="146" t="e">
        <f t="array" aca="1" ref="AI671" ca="1">_xludf.IFS(AH671=1,"01",AH671=2,"02",AH671=3,"03",AH671=4,"04",AH671=5,"05",AH671=6,"06",AH671=7,"07",AH671=8,"08",AH671=9,"09",AH671=10,"10",AH671=11,"11",AH671=12,"12")</f>
        <v>#NAME?</v>
      </c>
      <c r="AJ671" s="147" t="e">
        <f t="shared" ca="1" si="50"/>
        <v>#NAME?</v>
      </c>
      <c r="AK671" s="148" t="str">
        <f t="shared" si="53"/>
        <v>YYYY-01</v>
      </c>
    </row>
    <row r="672" spans="12:37" ht="12.75">
      <c r="L672" s="149"/>
      <c r="S672" s="9"/>
      <c r="AG672" s="310">
        <v>1900</v>
      </c>
      <c r="AH672" s="310">
        <v>1</v>
      </c>
      <c r="AI672" s="146" t="e">
        <f t="array" aca="1" ref="AI672" ca="1">_xludf.IFS(AH672=1,"01",AH672=2,"02",AH672=3,"03",AH672=4,"04",AH672=5,"05",AH672=6,"06",AH672=7,"07",AH672=8,"08",AH672=9,"09",AH672=10,"10",AH672=11,"11",AH672=12,"12")</f>
        <v>#NAME?</v>
      </c>
      <c r="AJ672" s="147" t="e">
        <f t="shared" ca="1" si="50"/>
        <v>#NAME?</v>
      </c>
      <c r="AK672" s="148" t="str">
        <f t="shared" si="53"/>
        <v>YYYY-01</v>
      </c>
    </row>
    <row r="673" spans="12:37" ht="12.75">
      <c r="L673" s="149"/>
      <c r="S673" s="9"/>
      <c r="AG673" s="310">
        <v>1900</v>
      </c>
      <c r="AH673" s="310">
        <v>1</v>
      </c>
      <c r="AI673" s="146" t="e">
        <f t="array" aca="1" ref="AI673" ca="1">_xludf.IFS(AH673=1,"01",AH673=2,"02",AH673=3,"03",AH673=4,"04",AH673=5,"05",AH673=6,"06",AH673=7,"07",AH673=8,"08",AH673=9,"09",AH673=10,"10",AH673=11,"11",AH673=12,"12")</f>
        <v>#NAME?</v>
      </c>
      <c r="AJ673" s="147" t="e">
        <f t="shared" ca="1" si="50"/>
        <v>#NAME?</v>
      </c>
      <c r="AK673" s="148" t="str">
        <f t="shared" si="53"/>
        <v>YYYY-01</v>
      </c>
    </row>
    <row r="674" spans="12:37" ht="12.75">
      <c r="L674" s="149"/>
      <c r="S674" s="9"/>
      <c r="AG674" s="310">
        <v>1900</v>
      </c>
      <c r="AH674" s="310">
        <v>1</v>
      </c>
      <c r="AI674" s="146" t="e">
        <f t="array" aca="1" ref="AI674" ca="1">_xludf.IFS(AH674=1,"01",AH674=2,"02",AH674=3,"03",AH674=4,"04",AH674=5,"05",AH674=6,"06",AH674=7,"07",AH674=8,"08",AH674=9,"09",AH674=10,"10",AH674=11,"11",AH674=12,"12")</f>
        <v>#NAME?</v>
      </c>
      <c r="AJ674" s="147" t="e">
        <f t="shared" ca="1" si="50"/>
        <v>#NAME?</v>
      </c>
      <c r="AK674" s="148" t="str">
        <f t="shared" si="53"/>
        <v>YYYY-01</v>
      </c>
    </row>
    <row r="675" spans="12:37" ht="12.75">
      <c r="L675" s="149"/>
      <c r="S675" s="9"/>
      <c r="AG675" s="310">
        <v>1900</v>
      </c>
      <c r="AH675" s="310">
        <v>1</v>
      </c>
      <c r="AI675" s="146" t="e">
        <f t="array" aca="1" ref="AI675" ca="1">_xludf.IFS(AH675=1,"01",AH675=2,"02",AH675=3,"03",AH675=4,"04",AH675=5,"05",AH675=6,"06",AH675=7,"07",AH675=8,"08",AH675=9,"09",AH675=10,"10",AH675=11,"11",AH675=12,"12")</f>
        <v>#NAME?</v>
      </c>
      <c r="AJ675" s="147" t="e">
        <f t="shared" ca="1" si="50"/>
        <v>#NAME?</v>
      </c>
      <c r="AK675" s="148" t="str">
        <f t="shared" si="53"/>
        <v>YYYY-01</v>
      </c>
    </row>
    <row r="676" spans="12:37" ht="12.75">
      <c r="L676" s="149"/>
      <c r="S676" s="9"/>
      <c r="AG676" s="310">
        <v>1900</v>
      </c>
      <c r="AH676" s="310">
        <v>1</v>
      </c>
      <c r="AI676" s="146" t="e">
        <f t="array" aca="1" ref="AI676" ca="1">_xludf.IFS(AH676=1,"01",AH676=2,"02",AH676=3,"03",AH676=4,"04",AH676=5,"05",AH676=6,"06",AH676=7,"07",AH676=8,"08",AH676=9,"09",AH676=10,"10",AH676=11,"11",AH676=12,"12")</f>
        <v>#NAME?</v>
      </c>
      <c r="AJ676" s="147" t="e">
        <f t="shared" ca="1" si="50"/>
        <v>#NAME?</v>
      </c>
      <c r="AK676" s="148" t="str">
        <f t="shared" si="53"/>
        <v>YYYY-01</v>
      </c>
    </row>
    <row r="677" spans="12:37" ht="12.75">
      <c r="L677" s="149"/>
      <c r="S677" s="9"/>
      <c r="AG677" s="310">
        <v>1900</v>
      </c>
      <c r="AH677" s="310">
        <v>1</v>
      </c>
      <c r="AI677" s="146" t="e">
        <f t="array" aca="1" ref="AI677" ca="1">_xludf.IFS(AH677=1,"01",AH677=2,"02",AH677=3,"03",AH677=4,"04",AH677=5,"05",AH677=6,"06",AH677=7,"07",AH677=8,"08",AH677=9,"09",AH677=10,"10",AH677=11,"11",AH677=12,"12")</f>
        <v>#NAME?</v>
      </c>
      <c r="AJ677" s="147" t="e">
        <f t="shared" ca="1" si="50"/>
        <v>#NAME?</v>
      </c>
      <c r="AK677" s="148" t="str">
        <f t="shared" si="53"/>
        <v>YYYY-01</v>
      </c>
    </row>
    <row r="678" spans="12:37" ht="12.75">
      <c r="L678" s="149"/>
      <c r="S678" s="9"/>
      <c r="AG678" s="310">
        <v>1900</v>
      </c>
      <c r="AH678" s="310">
        <v>1</v>
      </c>
      <c r="AI678" s="146" t="e">
        <f t="array" aca="1" ref="AI678" ca="1">_xludf.IFS(AH678=1,"01",AH678=2,"02",AH678=3,"03",AH678=4,"04",AH678=5,"05",AH678=6,"06",AH678=7,"07",AH678=8,"08",AH678=9,"09",AH678=10,"10",AH678=11,"11",AH678=12,"12")</f>
        <v>#NAME?</v>
      </c>
      <c r="AJ678" s="147" t="e">
        <f t="shared" ca="1" si="50"/>
        <v>#NAME?</v>
      </c>
      <c r="AK678" s="148" t="str">
        <f t="shared" si="53"/>
        <v>YYYY-01</v>
      </c>
    </row>
    <row r="679" spans="12:37" ht="12.75">
      <c r="L679" s="149"/>
      <c r="S679" s="9"/>
      <c r="AG679" s="310">
        <v>1900</v>
      </c>
      <c r="AH679" s="310">
        <v>1</v>
      </c>
      <c r="AI679" s="146" t="e">
        <f t="array" aca="1" ref="AI679" ca="1">_xludf.IFS(AH679=1,"01",AH679=2,"02",AH679=3,"03",AH679=4,"04",AH679=5,"05",AH679=6,"06",AH679=7,"07",AH679=8,"08",AH679=9,"09",AH679=10,"10",AH679=11,"11",AH679=12,"12")</f>
        <v>#NAME?</v>
      </c>
      <c r="AJ679" s="147" t="e">
        <f t="shared" ca="1" si="50"/>
        <v>#NAME?</v>
      </c>
      <c r="AK679" s="148" t="str">
        <f t="shared" si="53"/>
        <v>YYYY-01</v>
      </c>
    </row>
    <row r="680" spans="12:37" ht="12.75">
      <c r="L680" s="149"/>
      <c r="S680" s="9"/>
      <c r="AG680" s="310">
        <v>1900</v>
      </c>
      <c r="AH680" s="310">
        <v>1</v>
      </c>
      <c r="AI680" s="146" t="e">
        <f t="array" aca="1" ref="AI680" ca="1">_xludf.IFS(AH680=1,"01",AH680=2,"02",AH680=3,"03",AH680=4,"04",AH680=5,"05",AH680=6,"06",AH680=7,"07",AH680=8,"08",AH680=9,"09",AH680=10,"10",AH680=11,"11",AH680=12,"12")</f>
        <v>#NAME?</v>
      </c>
      <c r="AJ680" s="147" t="e">
        <f t="shared" ca="1" si="50"/>
        <v>#NAME?</v>
      </c>
      <c r="AK680" s="148" t="str">
        <f t="shared" si="53"/>
        <v>YYYY-01</v>
      </c>
    </row>
    <row r="681" spans="12:37" ht="12.75">
      <c r="L681" s="149"/>
      <c r="S681" s="9"/>
      <c r="AG681" s="310">
        <v>1900</v>
      </c>
      <c r="AH681" s="310">
        <v>1</v>
      </c>
      <c r="AI681" s="146" t="e">
        <f t="array" aca="1" ref="AI681" ca="1">_xludf.IFS(AH681=1,"01",AH681=2,"02",AH681=3,"03",AH681=4,"04",AH681=5,"05",AH681=6,"06",AH681=7,"07",AH681=8,"08",AH681=9,"09",AH681=10,"10",AH681=11,"11",AH681=12,"12")</f>
        <v>#NAME?</v>
      </c>
      <c r="AJ681" s="147" t="e">
        <f t="shared" ca="1" si="50"/>
        <v>#NAME?</v>
      </c>
      <c r="AK681" s="148" t="str">
        <f t="shared" si="53"/>
        <v>YYYY-01</v>
      </c>
    </row>
    <row r="682" spans="12:37" ht="12.75">
      <c r="L682" s="149"/>
      <c r="S682" s="9"/>
      <c r="AG682" s="310">
        <v>1900</v>
      </c>
      <c r="AH682" s="310">
        <v>1</v>
      </c>
      <c r="AI682" s="146" t="e">
        <f t="array" aca="1" ref="AI682" ca="1">_xludf.IFS(AH682=1,"01",AH682=2,"02",AH682=3,"03",AH682=4,"04",AH682=5,"05",AH682=6,"06",AH682=7,"07",AH682=8,"08",AH682=9,"09",AH682=10,"10",AH682=11,"11",AH682=12,"12")</f>
        <v>#NAME?</v>
      </c>
      <c r="AJ682" s="147" t="e">
        <f t="shared" ca="1" si="50"/>
        <v>#NAME?</v>
      </c>
      <c r="AK682" s="148" t="str">
        <f t="shared" si="53"/>
        <v>YYYY-01</v>
      </c>
    </row>
    <row r="683" spans="12:37" ht="12.75">
      <c r="L683" s="149"/>
      <c r="S683" s="9"/>
      <c r="AG683" s="310">
        <v>1900</v>
      </c>
      <c r="AH683" s="310">
        <v>1</v>
      </c>
      <c r="AI683" s="146" t="e">
        <f t="array" aca="1" ref="AI683" ca="1">_xludf.IFS(AH683=1,"01",AH683=2,"02",AH683=3,"03",AH683=4,"04",AH683=5,"05",AH683=6,"06",AH683=7,"07",AH683=8,"08",AH683=9,"09",AH683=10,"10",AH683=11,"11",AH683=12,"12")</f>
        <v>#NAME?</v>
      </c>
      <c r="AJ683" s="147" t="e">
        <f t="shared" ca="1" si="50"/>
        <v>#NAME?</v>
      </c>
      <c r="AK683" s="148" t="str">
        <f t="shared" si="53"/>
        <v>YYYY-01</v>
      </c>
    </row>
    <row r="684" spans="12:37" ht="12.75">
      <c r="L684" s="149"/>
      <c r="S684" s="9"/>
      <c r="AG684" s="310">
        <v>1900</v>
      </c>
      <c r="AH684" s="310">
        <v>1</v>
      </c>
      <c r="AI684" s="146" t="e">
        <f t="array" aca="1" ref="AI684" ca="1">_xludf.IFS(AH684=1,"01",AH684=2,"02",AH684=3,"03",AH684=4,"04",AH684=5,"05",AH684=6,"06",AH684=7,"07",AH684=8,"08",AH684=9,"09",AH684=10,"10",AH684=11,"11",AH684=12,"12")</f>
        <v>#NAME?</v>
      </c>
      <c r="AJ684" s="147" t="e">
        <f t="shared" ca="1" si="50"/>
        <v>#NAME?</v>
      </c>
      <c r="AK684" s="148" t="str">
        <f t="shared" si="53"/>
        <v>YYYY-01</v>
      </c>
    </row>
    <row r="685" spans="12:37" ht="12.75">
      <c r="L685" s="149"/>
      <c r="S685" s="9"/>
      <c r="AG685" s="310">
        <v>1900</v>
      </c>
      <c r="AH685" s="310">
        <v>1</v>
      </c>
      <c r="AI685" s="146" t="e">
        <f t="array" aca="1" ref="AI685" ca="1">_xludf.IFS(AH685=1,"01",AH685=2,"02",AH685=3,"03",AH685=4,"04",AH685=5,"05",AH685=6,"06",AH685=7,"07",AH685=8,"08",AH685=9,"09",AH685=10,"10",AH685=11,"11",AH685=12,"12")</f>
        <v>#NAME?</v>
      </c>
      <c r="AJ685" s="147" t="e">
        <f t="shared" ca="1" si="50"/>
        <v>#NAME?</v>
      </c>
      <c r="AK685" s="148" t="str">
        <f t="shared" si="53"/>
        <v>YYYY-01</v>
      </c>
    </row>
    <row r="686" spans="12:37" ht="12.75">
      <c r="L686" s="149"/>
      <c r="S686" s="9"/>
      <c r="AG686" s="310">
        <v>1900</v>
      </c>
      <c r="AH686" s="310">
        <v>1</v>
      </c>
      <c r="AI686" s="146" t="e">
        <f t="array" aca="1" ref="AI686" ca="1">_xludf.IFS(AH686=1,"01",AH686=2,"02",AH686=3,"03",AH686=4,"04",AH686=5,"05",AH686=6,"06",AH686=7,"07",AH686=8,"08",AH686=9,"09",AH686=10,"10",AH686=11,"11",AH686=12,"12")</f>
        <v>#NAME?</v>
      </c>
      <c r="AJ686" s="147" t="e">
        <f t="shared" ca="1" si="50"/>
        <v>#NAME?</v>
      </c>
      <c r="AK686" s="148" t="str">
        <f t="shared" si="53"/>
        <v>YYYY-01</v>
      </c>
    </row>
    <row r="687" spans="12:37" ht="12.75">
      <c r="L687" s="149"/>
      <c r="S687" s="9"/>
      <c r="AG687" s="310">
        <v>1900</v>
      </c>
      <c r="AH687" s="310">
        <v>1</v>
      </c>
      <c r="AI687" s="146" t="e">
        <f t="array" aca="1" ref="AI687" ca="1">_xludf.IFS(AH687=1,"01",AH687=2,"02",AH687=3,"03",AH687=4,"04",AH687=5,"05",AH687=6,"06",AH687=7,"07",AH687=8,"08",AH687=9,"09",AH687=10,"10",AH687=11,"11",AH687=12,"12")</f>
        <v>#NAME?</v>
      </c>
      <c r="AJ687" s="147" t="e">
        <f t="shared" ca="1" si="50"/>
        <v>#NAME?</v>
      </c>
      <c r="AK687" s="148" t="str">
        <f t="shared" si="53"/>
        <v>YYYY-01</v>
      </c>
    </row>
    <row r="688" spans="12:37" ht="12.75">
      <c r="L688" s="149"/>
      <c r="S688" s="9"/>
      <c r="AG688" s="310">
        <v>1900</v>
      </c>
      <c r="AH688" s="310">
        <v>1</v>
      </c>
      <c r="AI688" s="146" t="e">
        <f t="array" aca="1" ref="AI688" ca="1">_xludf.IFS(AH688=1,"01",AH688=2,"02",AH688=3,"03",AH688=4,"04",AH688=5,"05",AH688=6,"06",AH688=7,"07",AH688=8,"08",AH688=9,"09",AH688=10,"10",AH688=11,"11",AH688=12,"12")</f>
        <v>#NAME?</v>
      </c>
      <c r="AJ688" s="147" t="e">
        <f t="shared" ca="1" si="50"/>
        <v>#NAME?</v>
      </c>
      <c r="AK688" s="148" t="str">
        <f t="shared" si="53"/>
        <v>YYYY-01</v>
      </c>
    </row>
    <row r="689" spans="12:37" ht="12.75">
      <c r="L689" s="149"/>
      <c r="S689" s="9"/>
      <c r="AG689" s="310">
        <v>1900</v>
      </c>
      <c r="AH689" s="310">
        <v>1</v>
      </c>
      <c r="AI689" s="146" t="e">
        <f t="array" aca="1" ref="AI689" ca="1">_xludf.IFS(AH689=1,"01",AH689=2,"02",AH689=3,"03",AH689=4,"04",AH689=5,"05",AH689=6,"06",AH689=7,"07",AH689=8,"08",AH689=9,"09",AH689=10,"10",AH689=11,"11",AH689=12,"12")</f>
        <v>#NAME?</v>
      </c>
      <c r="AJ689" s="147" t="e">
        <f t="shared" ca="1" si="50"/>
        <v>#NAME?</v>
      </c>
      <c r="AK689" s="148" t="str">
        <f t="shared" si="53"/>
        <v>YYYY-01</v>
      </c>
    </row>
    <row r="690" spans="12:37" ht="12.75">
      <c r="L690" s="149"/>
      <c r="S690" s="9"/>
      <c r="AG690" s="310">
        <v>1900</v>
      </c>
      <c r="AH690" s="310">
        <v>1</v>
      </c>
      <c r="AI690" s="146" t="e">
        <f t="array" aca="1" ref="AI690" ca="1">_xludf.IFS(AH690=1,"01",AH690=2,"02",AH690=3,"03",AH690=4,"04",AH690=5,"05",AH690=6,"06",AH690=7,"07",AH690=8,"08",AH690=9,"09",AH690=10,"10",AH690=11,"11",AH690=12,"12")</f>
        <v>#NAME?</v>
      </c>
      <c r="AJ690" s="147" t="e">
        <f t="shared" ca="1" si="50"/>
        <v>#NAME?</v>
      </c>
      <c r="AK690" s="148" t="str">
        <f t="shared" si="53"/>
        <v>YYYY-01</v>
      </c>
    </row>
    <row r="691" spans="12:37" ht="12.75">
      <c r="L691" s="149"/>
      <c r="S691" s="9"/>
      <c r="AG691" s="310">
        <v>1900</v>
      </c>
      <c r="AH691" s="310">
        <v>1</v>
      </c>
      <c r="AI691" s="146" t="e">
        <f t="array" aca="1" ref="AI691" ca="1">_xludf.IFS(AH691=1,"01",AH691=2,"02",AH691=3,"03",AH691=4,"04",AH691=5,"05",AH691=6,"06",AH691=7,"07",AH691=8,"08",AH691=9,"09",AH691=10,"10",AH691=11,"11",AH691=12,"12")</f>
        <v>#NAME?</v>
      </c>
      <c r="AJ691" s="147" t="e">
        <f t="shared" ca="1" si="50"/>
        <v>#NAME?</v>
      </c>
      <c r="AK691" s="148" t="str">
        <f t="shared" si="53"/>
        <v>YYYY-01</v>
      </c>
    </row>
    <row r="692" spans="12:37" ht="12.75">
      <c r="L692" s="149"/>
      <c r="S692" s="9"/>
      <c r="AG692" s="310">
        <v>1900</v>
      </c>
      <c r="AH692" s="310">
        <v>1</v>
      </c>
      <c r="AI692" s="146" t="e">
        <f t="array" aca="1" ref="AI692" ca="1">_xludf.IFS(AH692=1,"01",AH692=2,"02",AH692=3,"03",AH692=4,"04",AH692=5,"05",AH692=6,"06",AH692=7,"07",AH692=8,"08",AH692=9,"09",AH692=10,"10",AH692=11,"11",AH692=12,"12")</f>
        <v>#NAME?</v>
      </c>
      <c r="AJ692" s="147" t="e">
        <f t="shared" ca="1" si="50"/>
        <v>#NAME?</v>
      </c>
      <c r="AK692" s="148" t="str">
        <f t="shared" si="53"/>
        <v>YYYY-01</v>
      </c>
    </row>
    <row r="693" spans="12:37" ht="12.75">
      <c r="L693" s="149"/>
      <c r="S693" s="9"/>
      <c r="AG693" s="310">
        <v>1900</v>
      </c>
      <c r="AH693" s="310">
        <v>1</v>
      </c>
      <c r="AI693" s="146" t="e">
        <f t="array" aca="1" ref="AI693" ca="1">_xludf.IFS(AH693=1,"01",AH693=2,"02",AH693=3,"03",AH693=4,"04",AH693=5,"05",AH693=6,"06",AH693=7,"07",AH693=8,"08",AH693=9,"09",AH693=10,"10",AH693=11,"11",AH693=12,"12")</f>
        <v>#NAME?</v>
      </c>
      <c r="AJ693" s="147" t="e">
        <f t="shared" ca="1" si="50"/>
        <v>#NAME?</v>
      </c>
      <c r="AK693" s="148" t="str">
        <f t="shared" si="53"/>
        <v>YYYY-01</v>
      </c>
    </row>
    <row r="694" spans="12:37" ht="12.75">
      <c r="L694" s="149"/>
      <c r="S694" s="9"/>
      <c r="AG694" s="310">
        <v>1900</v>
      </c>
      <c r="AH694" s="310">
        <v>1</v>
      </c>
      <c r="AI694" s="146" t="e">
        <f t="array" aca="1" ref="AI694" ca="1">_xludf.IFS(AH694=1,"01",AH694=2,"02",AH694=3,"03",AH694=4,"04",AH694=5,"05",AH694=6,"06",AH694=7,"07",AH694=8,"08",AH694=9,"09",AH694=10,"10",AH694=11,"11",AH694=12,"12")</f>
        <v>#NAME?</v>
      </c>
      <c r="AJ694" s="147" t="e">
        <f t="shared" ca="1" si="50"/>
        <v>#NAME?</v>
      </c>
      <c r="AK694" s="148" t="str">
        <f t="shared" si="53"/>
        <v>YYYY-01</v>
      </c>
    </row>
    <row r="695" spans="12:37" ht="12.75">
      <c r="L695" s="149"/>
      <c r="S695" s="9"/>
      <c r="AG695" s="310">
        <v>1900</v>
      </c>
      <c r="AH695" s="310">
        <v>1</v>
      </c>
      <c r="AI695" s="146" t="e">
        <f t="array" aca="1" ref="AI695" ca="1">_xludf.IFS(AH695=1,"01",AH695=2,"02",AH695=3,"03",AH695=4,"04",AH695=5,"05",AH695=6,"06",AH695=7,"07",AH695=8,"08",AH695=9,"09",AH695=10,"10",AH695=11,"11",AH695=12,"12")</f>
        <v>#NAME?</v>
      </c>
      <c r="AJ695" s="147" t="e">
        <f t="shared" ca="1" si="50"/>
        <v>#NAME?</v>
      </c>
      <c r="AK695" s="148" t="str">
        <f t="shared" si="53"/>
        <v>YYYY-01</v>
      </c>
    </row>
    <row r="696" spans="12:37" ht="12.75">
      <c r="L696" s="149"/>
      <c r="S696" s="9"/>
      <c r="AG696" s="310">
        <v>1900</v>
      </c>
      <c r="AH696" s="310">
        <v>1</v>
      </c>
      <c r="AI696" s="146" t="e">
        <f t="array" aca="1" ref="AI696" ca="1">_xludf.IFS(AH696=1,"01",AH696=2,"02",AH696=3,"03",AH696=4,"04",AH696=5,"05",AH696=6,"06",AH696=7,"07",AH696=8,"08",AH696=9,"09",AH696=10,"10",AH696=11,"11",AH696=12,"12")</f>
        <v>#NAME?</v>
      </c>
      <c r="AJ696" s="147" t="e">
        <f t="shared" ca="1" si="50"/>
        <v>#NAME?</v>
      </c>
      <c r="AK696" s="148" t="str">
        <f t="shared" si="53"/>
        <v>YYYY-01</v>
      </c>
    </row>
    <row r="697" spans="12:37" ht="12.75">
      <c r="L697" s="149"/>
      <c r="S697" s="9"/>
      <c r="AG697" s="310">
        <v>1900</v>
      </c>
      <c r="AH697" s="310">
        <v>1</v>
      </c>
      <c r="AI697" s="146" t="e">
        <f t="array" aca="1" ref="AI697" ca="1">_xludf.IFS(AH697=1,"01",AH697=2,"02",AH697=3,"03",AH697=4,"04",AH697=5,"05",AH697=6,"06",AH697=7,"07",AH697=8,"08",AH697=9,"09",AH697=10,"10",AH697=11,"11",AH697=12,"12")</f>
        <v>#NAME?</v>
      </c>
      <c r="AJ697" s="147" t="e">
        <f t="shared" ca="1" si="50"/>
        <v>#NAME?</v>
      </c>
      <c r="AK697" s="148" t="str">
        <f t="shared" si="53"/>
        <v>YYYY-01</v>
      </c>
    </row>
    <row r="698" spans="12:37" ht="12.75">
      <c r="L698" s="149"/>
      <c r="S698" s="9"/>
      <c r="AG698" s="310">
        <v>1900</v>
      </c>
      <c r="AH698" s="310">
        <v>1</v>
      </c>
      <c r="AI698" s="146" t="e">
        <f t="array" aca="1" ref="AI698" ca="1">_xludf.IFS(AH698=1,"01",AH698=2,"02",AH698=3,"03",AH698=4,"04",AH698=5,"05",AH698=6,"06",AH698=7,"07",AH698=8,"08",AH698=9,"09",AH698=10,"10",AH698=11,"11",AH698=12,"12")</f>
        <v>#NAME?</v>
      </c>
      <c r="AJ698" s="147" t="e">
        <f t="shared" ca="1" si="50"/>
        <v>#NAME?</v>
      </c>
      <c r="AK698" s="148" t="str">
        <f t="shared" si="53"/>
        <v>YYYY-01</v>
      </c>
    </row>
    <row r="699" spans="12:37" ht="12.75">
      <c r="L699" s="149"/>
      <c r="S699" s="9"/>
      <c r="AG699" s="310">
        <v>1900</v>
      </c>
      <c r="AH699" s="310">
        <v>1</v>
      </c>
      <c r="AI699" s="146" t="e">
        <f t="array" aca="1" ref="AI699" ca="1">_xludf.IFS(AH699=1,"01",AH699=2,"02",AH699=3,"03",AH699=4,"04",AH699=5,"05",AH699=6,"06",AH699=7,"07",AH699=8,"08",AH699=9,"09",AH699=10,"10",AH699=11,"11",AH699=12,"12")</f>
        <v>#NAME?</v>
      </c>
      <c r="AJ699" s="147" t="e">
        <f t="shared" ca="1" si="50"/>
        <v>#NAME?</v>
      </c>
      <c r="AK699" s="148" t="str">
        <f t="shared" si="53"/>
        <v>YYYY-01</v>
      </c>
    </row>
    <row r="700" spans="12:37" ht="12.75">
      <c r="L700" s="149"/>
      <c r="S700" s="9"/>
      <c r="AG700" s="310">
        <v>1900</v>
      </c>
      <c r="AH700" s="310">
        <v>1</v>
      </c>
      <c r="AI700" s="146" t="e">
        <f t="array" aca="1" ref="AI700" ca="1">_xludf.IFS(AH700=1,"01",AH700=2,"02",AH700=3,"03",AH700=4,"04",AH700=5,"05",AH700=6,"06",AH700=7,"07",AH700=8,"08",AH700=9,"09",AH700=10,"10",AH700=11,"11",AH700=12,"12")</f>
        <v>#NAME?</v>
      </c>
      <c r="AJ700" s="147" t="e">
        <f t="shared" ca="1" si="50"/>
        <v>#NAME?</v>
      </c>
      <c r="AK700" s="148" t="str">
        <f t="shared" si="53"/>
        <v>YYYY-01</v>
      </c>
    </row>
    <row r="701" spans="12:37" ht="12.75">
      <c r="L701" s="149"/>
      <c r="S701" s="9"/>
      <c r="AG701" s="310">
        <v>1900</v>
      </c>
      <c r="AH701" s="310">
        <v>1</v>
      </c>
      <c r="AI701" s="146" t="e">
        <f t="array" aca="1" ref="AI701" ca="1">_xludf.IFS(AH701=1,"01",AH701=2,"02",AH701=3,"03",AH701=4,"04",AH701=5,"05",AH701=6,"06",AH701=7,"07",AH701=8,"08",AH701=9,"09",AH701=10,"10",AH701=11,"11",AH701=12,"12")</f>
        <v>#NAME?</v>
      </c>
      <c r="AJ701" s="147" t="e">
        <f t="shared" ca="1" si="50"/>
        <v>#NAME?</v>
      </c>
      <c r="AK701" s="148" t="str">
        <f t="shared" si="53"/>
        <v>YYYY-01</v>
      </c>
    </row>
    <row r="702" spans="12:37" ht="12.75">
      <c r="L702" s="149"/>
      <c r="S702" s="9"/>
      <c r="AG702" s="310">
        <v>1900</v>
      </c>
      <c r="AH702" s="310">
        <v>1</v>
      </c>
      <c r="AI702" s="146" t="e">
        <f t="array" aca="1" ref="AI702" ca="1">_xludf.IFS(AH702=1,"01",AH702=2,"02",AH702=3,"03",AH702=4,"04",AH702=5,"05",AH702=6,"06",AH702=7,"07",AH702=8,"08",AH702=9,"09",AH702=10,"10",AH702=11,"11",AH702=12,"12")</f>
        <v>#NAME?</v>
      </c>
      <c r="AJ702" s="147" t="e">
        <f t="shared" ca="1" si="50"/>
        <v>#NAME?</v>
      </c>
      <c r="AK702" s="148" t="str">
        <f t="shared" si="53"/>
        <v>YYYY-01</v>
      </c>
    </row>
    <row r="703" spans="12:37" ht="12.75">
      <c r="L703" s="149"/>
      <c r="S703" s="9"/>
      <c r="AG703" s="310">
        <v>1900</v>
      </c>
      <c r="AH703" s="310">
        <v>1</v>
      </c>
      <c r="AI703" s="146" t="e">
        <f t="array" aca="1" ref="AI703" ca="1">_xludf.IFS(AH703=1,"01",AH703=2,"02",AH703=3,"03",AH703=4,"04",AH703=5,"05",AH703=6,"06",AH703=7,"07",AH703=8,"08",AH703=9,"09",AH703=10,"10",AH703=11,"11",AH703=12,"12")</f>
        <v>#NAME?</v>
      </c>
      <c r="AJ703" s="147" t="e">
        <f t="shared" ca="1" si="50"/>
        <v>#NAME?</v>
      </c>
      <c r="AK703" s="148" t="str">
        <f t="shared" si="53"/>
        <v>YYYY-01</v>
      </c>
    </row>
    <row r="704" spans="12:37" ht="12.75">
      <c r="L704" s="149"/>
      <c r="S704" s="9"/>
      <c r="AG704" s="310">
        <v>1900</v>
      </c>
      <c r="AH704" s="310">
        <v>1</v>
      </c>
      <c r="AI704" s="146" t="e">
        <f t="array" aca="1" ref="AI704" ca="1">_xludf.IFS(AH704=1,"01",AH704=2,"02",AH704=3,"03",AH704=4,"04",AH704=5,"05",AH704=6,"06",AH704=7,"07",AH704=8,"08",AH704=9,"09",AH704=10,"10",AH704=11,"11",AH704=12,"12")</f>
        <v>#NAME?</v>
      </c>
      <c r="AJ704" s="147" t="e">
        <f t="shared" ca="1" si="50"/>
        <v>#NAME?</v>
      </c>
      <c r="AK704" s="148" t="str">
        <f t="shared" si="53"/>
        <v>YYYY-01</v>
      </c>
    </row>
    <row r="705" spans="12:37" ht="12.75">
      <c r="L705" s="149"/>
      <c r="S705" s="9"/>
      <c r="AG705" s="310">
        <v>1900</v>
      </c>
      <c r="AH705" s="310">
        <v>1</v>
      </c>
      <c r="AI705" s="146" t="e">
        <f t="array" aca="1" ref="AI705" ca="1">_xludf.IFS(AH705=1,"01",AH705=2,"02",AH705=3,"03",AH705=4,"04",AH705=5,"05",AH705=6,"06",AH705=7,"07",AH705=8,"08",AH705=9,"09",AH705=10,"10",AH705=11,"11",AH705=12,"12")</f>
        <v>#NAME?</v>
      </c>
      <c r="AJ705" s="147" t="e">
        <f t="shared" ca="1" si="50"/>
        <v>#NAME?</v>
      </c>
      <c r="AK705" s="148" t="str">
        <f t="shared" si="53"/>
        <v>YYYY-01</v>
      </c>
    </row>
    <row r="706" spans="12:37" ht="12.75">
      <c r="L706" s="149"/>
      <c r="S706" s="9"/>
      <c r="AG706" s="310">
        <v>1900</v>
      </c>
      <c r="AH706" s="310">
        <v>1</v>
      </c>
      <c r="AI706" s="146" t="e">
        <f t="array" aca="1" ref="AI706" ca="1">_xludf.IFS(AH706=1,"01",AH706=2,"02",AH706=3,"03",AH706=4,"04",AH706=5,"05",AH706=6,"06",AH706=7,"07",AH706=8,"08",AH706=9,"09",AH706=10,"10",AH706=11,"11",AH706=12,"12")</f>
        <v>#NAME?</v>
      </c>
      <c r="AJ706" s="147" t="e">
        <f t="shared" ca="1" si="50"/>
        <v>#NAME?</v>
      </c>
      <c r="AK706" s="148" t="str">
        <f t="shared" si="53"/>
        <v>YYYY-01</v>
      </c>
    </row>
    <row r="707" spans="12:37" ht="12.75">
      <c r="L707" s="149"/>
      <c r="S707" s="9"/>
      <c r="AG707" s="310">
        <v>1900</v>
      </c>
      <c r="AH707" s="310">
        <v>1</v>
      </c>
      <c r="AI707" s="146" t="e">
        <f t="array" aca="1" ref="AI707" ca="1">_xludf.IFS(AH707=1,"01",AH707=2,"02",AH707=3,"03",AH707=4,"04",AH707=5,"05",AH707=6,"06",AH707=7,"07",AH707=8,"08",AH707=9,"09",AH707=10,"10",AH707=11,"11",AH707=12,"12")</f>
        <v>#NAME?</v>
      </c>
      <c r="AJ707" s="147" t="e">
        <f t="shared" ca="1" si="50"/>
        <v>#NAME?</v>
      </c>
      <c r="AK707" s="148" t="str">
        <f t="shared" si="53"/>
        <v>YYYY-01</v>
      </c>
    </row>
    <row r="708" spans="12:37" ht="12.75">
      <c r="L708" s="149"/>
      <c r="S708" s="9"/>
      <c r="AG708" s="310">
        <v>1900</v>
      </c>
      <c r="AH708" s="310">
        <v>1</v>
      </c>
      <c r="AI708" s="146" t="e">
        <f t="array" aca="1" ref="AI708" ca="1">_xludf.IFS(AH708=1,"01",AH708=2,"02",AH708=3,"03",AH708=4,"04",AH708=5,"05",AH708=6,"06",AH708=7,"07",AH708=8,"08",AH708=9,"09",AH708=10,"10",AH708=11,"11",AH708=12,"12")</f>
        <v>#NAME?</v>
      </c>
      <c r="AJ708" s="147" t="e">
        <f t="shared" ca="1" si="50"/>
        <v>#NAME?</v>
      </c>
      <c r="AK708" s="148" t="str">
        <f t="shared" si="53"/>
        <v>YYYY-01</v>
      </c>
    </row>
    <row r="709" spans="12:37" ht="12.75">
      <c r="L709" s="149"/>
      <c r="S709" s="9"/>
      <c r="AG709" s="310">
        <v>1900</v>
      </c>
      <c r="AH709" s="310">
        <v>1</v>
      </c>
      <c r="AI709" s="146" t="e">
        <f t="array" aca="1" ref="AI709" ca="1">_xludf.IFS(AH709=1,"01",AH709=2,"02",AH709=3,"03",AH709=4,"04",AH709=5,"05",AH709=6,"06",AH709=7,"07",AH709=8,"08",AH709=9,"09",AH709=10,"10",AH709=11,"11",AH709=12,"12")</f>
        <v>#NAME?</v>
      </c>
      <c r="AJ709" s="147" t="e">
        <f t="shared" ca="1" si="50"/>
        <v>#NAME?</v>
      </c>
      <c r="AK709" s="148" t="str">
        <f t="shared" si="53"/>
        <v>YYYY-01</v>
      </c>
    </row>
    <row r="710" spans="12:37" ht="12.75">
      <c r="L710" s="149"/>
      <c r="S710" s="9"/>
      <c r="AG710" s="310">
        <v>1900</v>
      </c>
      <c r="AH710" s="310">
        <v>1</v>
      </c>
      <c r="AI710" s="146" t="e">
        <f t="array" aca="1" ref="AI710" ca="1">_xludf.IFS(AH710=1,"01",AH710=2,"02",AH710=3,"03",AH710=4,"04",AH710=5,"05",AH710=6,"06",AH710=7,"07",AH710=8,"08",AH710=9,"09",AH710=10,"10",AH710=11,"11",AH710=12,"12")</f>
        <v>#NAME?</v>
      </c>
      <c r="AJ710" s="147" t="e">
        <f t="shared" ca="1" si="50"/>
        <v>#NAME?</v>
      </c>
      <c r="AK710" s="148" t="str">
        <f t="shared" si="53"/>
        <v>YYYY-01</v>
      </c>
    </row>
    <row r="711" spans="12:37" ht="12.75">
      <c r="L711" s="149"/>
      <c r="S711" s="9"/>
      <c r="AG711" s="310">
        <v>1900</v>
      </c>
      <c r="AH711" s="310">
        <v>1</v>
      </c>
      <c r="AI711" s="146" t="e">
        <f t="array" aca="1" ref="AI711" ca="1">_xludf.IFS(AH711=1,"01",AH711=2,"02",AH711=3,"03",AH711=4,"04",AH711=5,"05",AH711=6,"06",AH711=7,"07",AH711=8,"08",AH711=9,"09",AH711=10,"10",AH711=11,"11",AH711=12,"12")</f>
        <v>#NAME?</v>
      </c>
      <c r="AJ711" s="147" t="e">
        <f t="shared" ca="1" si="50"/>
        <v>#NAME?</v>
      </c>
      <c r="AK711" s="148" t="str">
        <f t="shared" si="53"/>
        <v>YYYY-01</v>
      </c>
    </row>
    <row r="712" spans="12:37" ht="12.75">
      <c r="L712" s="149"/>
      <c r="S712" s="9"/>
      <c r="AG712" s="310">
        <v>1900</v>
      </c>
      <c r="AH712" s="310">
        <v>1</v>
      </c>
      <c r="AI712" s="146" t="e">
        <f t="array" aca="1" ref="AI712" ca="1">_xludf.IFS(AH712=1,"01",AH712=2,"02",AH712=3,"03",AH712=4,"04",AH712=5,"05",AH712=6,"06",AH712=7,"07",AH712=8,"08",AH712=9,"09",AH712=10,"10",AH712=11,"11",AH712=12,"12")</f>
        <v>#NAME?</v>
      </c>
      <c r="AJ712" s="147" t="e">
        <f t="shared" ca="1" si="50"/>
        <v>#NAME?</v>
      </c>
      <c r="AK712" s="148" t="str">
        <f t="shared" si="53"/>
        <v>YYYY-01</v>
      </c>
    </row>
    <row r="713" spans="12:37" ht="12.75">
      <c r="L713" s="149"/>
      <c r="S713" s="9"/>
      <c r="AG713" s="310">
        <v>1900</v>
      </c>
      <c r="AH713" s="310">
        <v>1</v>
      </c>
      <c r="AI713" s="146" t="e">
        <f t="array" aca="1" ref="AI713" ca="1">_xludf.IFS(AH713=1,"01",AH713=2,"02",AH713=3,"03",AH713=4,"04",AH713=5,"05",AH713=6,"06",AH713=7,"07",AH713=8,"08",AH713=9,"09",AH713=10,"10",AH713=11,"11",AH713=12,"12")</f>
        <v>#NAME?</v>
      </c>
      <c r="AJ713" s="147" t="e">
        <f t="shared" ca="1" si="50"/>
        <v>#NAME?</v>
      </c>
      <c r="AK713" s="148" t="str">
        <f t="shared" si="53"/>
        <v>YYYY-01</v>
      </c>
    </row>
    <row r="714" spans="12:37" ht="12.75">
      <c r="L714" s="149"/>
      <c r="S714" s="9"/>
      <c r="AG714" s="310">
        <v>1900</v>
      </c>
      <c r="AH714" s="310">
        <v>1</v>
      </c>
      <c r="AI714" s="146" t="e">
        <f t="array" aca="1" ref="AI714" ca="1">_xludf.IFS(AH714=1,"01",AH714=2,"02",AH714=3,"03",AH714=4,"04",AH714=5,"05",AH714=6,"06",AH714=7,"07",AH714=8,"08",AH714=9,"09",AH714=10,"10",AH714=11,"11",AH714=12,"12")</f>
        <v>#NAME?</v>
      </c>
      <c r="AJ714" s="147" t="e">
        <f t="shared" ca="1" si="50"/>
        <v>#NAME?</v>
      </c>
      <c r="AK714" s="148" t="str">
        <f t="shared" si="53"/>
        <v>YYYY-01</v>
      </c>
    </row>
    <row r="715" spans="12:37" ht="12.75">
      <c r="L715" s="149"/>
      <c r="S715" s="9"/>
      <c r="AG715" s="310">
        <v>1900</v>
      </c>
      <c r="AH715" s="310">
        <v>1</v>
      </c>
      <c r="AI715" s="146" t="e">
        <f t="array" aca="1" ref="AI715" ca="1">_xludf.IFS(AH715=1,"01",AH715=2,"02",AH715=3,"03",AH715=4,"04",AH715=5,"05",AH715=6,"06",AH715=7,"07",AH715=8,"08",AH715=9,"09",AH715=10,"10",AH715=11,"11",AH715=12,"12")</f>
        <v>#NAME?</v>
      </c>
      <c r="AJ715" s="147" t="e">
        <f t="shared" ca="1" si="50"/>
        <v>#NAME?</v>
      </c>
      <c r="AK715" s="148" t="str">
        <f t="shared" si="53"/>
        <v>YYYY-01</v>
      </c>
    </row>
    <row r="716" spans="12:37" ht="12.75">
      <c r="L716" s="149"/>
      <c r="S716" s="9"/>
      <c r="AG716" s="310">
        <v>1900</v>
      </c>
      <c r="AH716" s="310">
        <v>1</v>
      </c>
      <c r="AI716" s="146" t="e">
        <f t="array" aca="1" ref="AI716" ca="1">_xludf.IFS(AH716=1,"01",AH716=2,"02",AH716=3,"03",AH716=4,"04",AH716=5,"05",AH716=6,"06",AH716=7,"07",AH716=8,"08",AH716=9,"09",AH716=10,"10",AH716=11,"11",AH716=12,"12")</f>
        <v>#NAME?</v>
      </c>
      <c r="AJ716" s="147" t="e">
        <f t="shared" ca="1" si="50"/>
        <v>#NAME?</v>
      </c>
      <c r="AK716" s="148" t="str">
        <f t="shared" si="53"/>
        <v>YYYY-01</v>
      </c>
    </row>
    <row r="717" spans="12:37" ht="12.75">
      <c r="L717" s="149"/>
      <c r="S717" s="9"/>
      <c r="AG717" s="310">
        <v>1900</v>
      </c>
      <c r="AH717" s="310">
        <v>1</v>
      </c>
      <c r="AI717" s="146" t="e">
        <f t="array" aca="1" ref="AI717" ca="1">_xludf.IFS(AH717=1,"01",AH717=2,"02",AH717=3,"03",AH717=4,"04",AH717=5,"05",AH717=6,"06",AH717=7,"07",AH717=8,"08",AH717=9,"09",AH717=10,"10",AH717=11,"11",AH717=12,"12")</f>
        <v>#NAME?</v>
      </c>
      <c r="AJ717" s="147" t="e">
        <f t="shared" ca="1" si="50"/>
        <v>#NAME?</v>
      </c>
      <c r="AK717" s="148" t="str">
        <f t="shared" si="53"/>
        <v>YYYY-01</v>
      </c>
    </row>
    <row r="718" spans="12:37" ht="12.75">
      <c r="L718" s="149"/>
      <c r="S718" s="9"/>
      <c r="AG718" s="310">
        <v>1900</v>
      </c>
      <c r="AH718" s="310">
        <v>1</v>
      </c>
      <c r="AI718" s="146" t="e">
        <f t="array" aca="1" ref="AI718" ca="1">_xludf.IFS(AH718=1,"01",AH718=2,"02",AH718=3,"03",AH718=4,"04",AH718=5,"05",AH718=6,"06",AH718=7,"07",AH718=8,"08",AH718=9,"09",AH718=10,"10",AH718=11,"11",AH718=12,"12")</f>
        <v>#NAME?</v>
      </c>
      <c r="AJ718" s="147" t="e">
        <f t="shared" ca="1" si="50"/>
        <v>#NAME?</v>
      </c>
      <c r="AK718" s="148" t="str">
        <f t="shared" si="53"/>
        <v>YYYY-01</v>
      </c>
    </row>
    <row r="719" spans="12:37" ht="12.75">
      <c r="L719" s="149"/>
      <c r="S719" s="9"/>
      <c r="AG719" s="310">
        <v>1900</v>
      </c>
      <c r="AH719" s="310">
        <v>1</v>
      </c>
      <c r="AI719" s="146" t="e">
        <f t="array" aca="1" ref="AI719" ca="1">_xludf.IFS(AH719=1,"01",AH719=2,"02",AH719=3,"03",AH719=4,"04",AH719=5,"05",AH719=6,"06",AH719=7,"07",AH719=8,"08",AH719=9,"09",AH719=10,"10",AH719=11,"11",AH719=12,"12")</f>
        <v>#NAME?</v>
      </c>
      <c r="AJ719" s="147" t="e">
        <f t="shared" ca="1" si="50"/>
        <v>#NAME?</v>
      </c>
      <c r="AK719" s="148" t="str">
        <f t="shared" si="53"/>
        <v>YYYY-01</v>
      </c>
    </row>
    <row r="720" spans="12:37" ht="12.75">
      <c r="L720" s="149"/>
      <c r="S720" s="9"/>
      <c r="AG720" s="310">
        <v>1900</v>
      </c>
      <c r="AH720" s="310">
        <v>1</v>
      </c>
      <c r="AI720" s="146" t="e">
        <f t="array" aca="1" ref="AI720" ca="1">_xludf.IFS(AH720=1,"01",AH720=2,"02",AH720=3,"03",AH720=4,"04",AH720=5,"05",AH720=6,"06",AH720=7,"07",AH720=8,"08",AH720=9,"09",AH720=10,"10",AH720=11,"11",AH720=12,"12")</f>
        <v>#NAME?</v>
      </c>
      <c r="AJ720" s="147" t="e">
        <f t="shared" ca="1" si="50"/>
        <v>#NAME?</v>
      </c>
      <c r="AK720" s="148" t="str">
        <f t="shared" si="53"/>
        <v>YYYY-01</v>
      </c>
    </row>
    <row r="721" spans="12:37" ht="12.75">
      <c r="L721" s="149"/>
      <c r="S721" s="9"/>
      <c r="AG721" s="310">
        <v>1900</v>
      </c>
      <c r="AH721" s="310">
        <v>1</v>
      </c>
      <c r="AI721" s="146" t="e">
        <f t="array" aca="1" ref="AI721" ca="1">_xludf.IFS(AH721=1,"01",AH721=2,"02",AH721=3,"03",AH721=4,"04",AH721=5,"05",AH721=6,"06",AH721=7,"07",AH721=8,"08",AH721=9,"09",AH721=10,"10",AH721=11,"11",AH721=12,"12")</f>
        <v>#NAME?</v>
      </c>
      <c r="AJ721" s="147" t="e">
        <f t="shared" ca="1" si="50"/>
        <v>#NAME?</v>
      </c>
      <c r="AK721" s="148" t="str">
        <f t="shared" si="53"/>
        <v>YYYY-01</v>
      </c>
    </row>
    <row r="722" spans="12:37" ht="12.75">
      <c r="L722" s="149"/>
      <c r="S722" s="9"/>
      <c r="AG722" s="310">
        <v>1900</v>
      </c>
      <c r="AH722" s="310">
        <v>1</v>
      </c>
      <c r="AI722" s="146" t="e">
        <f t="array" aca="1" ref="AI722" ca="1">_xludf.IFS(AH722=1,"01",AH722=2,"02",AH722=3,"03",AH722=4,"04",AH722=5,"05",AH722=6,"06",AH722=7,"07",AH722=8,"08",AH722=9,"09",AH722=10,"10",AH722=11,"11",AH722=12,"12")</f>
        <v>#NAME?</v>
      </c>
      <c r="AJ722" s="147" t="e">
        <f t="shared" ca="1" si="50"/>
        <v>#NAME?</v>
      </c>
      <c r="AK722" s="148" t="str">
        <f t="shared" si="53"/>
        <v>YYYY-01</v>
      </c>
    </row>
    <row r="723" spans="12:37" ht="12.75">
      <c r="L723" s="149"/>
      <c r="S723" s="9"/>
      <c r="AG723" s="310">
        <v>1900</v>
      </c>
      <c r="AH723" s="310">
        <v>1</v>
      </c>
      <c r="AI723" s="146" t="e">
        <f t="array" aca="1" ref="AI723" ca="1">_xludf.IFS(AH723=1,"01",AH723=2,"02",AH723=3,"03",AH723=4,"04",AH723=5,"05",AH723=6,"06",AH723=7,"07",AH723=8,"08",AH723=9,"09",AH723=10,"10",AH723=11,"11",AH723=12,"12")</f>
        <v>#NAME?</v>
      </c>
      <c r="AJ723" s="147" t="e">
        <f t="shared" ca="1" si="50"/>
        <v>#NAME?</v>
      </c>
      <c r="AK723" s="148" t="str">
        <f t="shared" si="53"/>
        <v>YYYY-01</v>
      </c>
    </row>
    <row r="724" spans="12:37" ht="12.75">
      <c r="L724" s="149"/>
      <c r="S724" s="9"/>
      <c r="AG724" s="310">
        <v>1900</v>
      </c>
      <c r="AH724" s="310">
        <v>1</v>
      </c>
      <c r="AI724" s="146" t="e">
        <f t="array" aca="1" ref="AI724" ca="1">_xludf.IFS(AH724=1,"01",AH724=2,"02",AH724=3,"03",AH724=4,"04",AH724=5,"05",AH724=6,"06",AH724=7,"07",AH724=8,"08",AH724=9,"09",AH724=10,"10",AH724=11,"11",AH724=12,"12")</f>
        <v>#NAME?</v>
      </c>
      <c r="AJ724" s="147" t="e">
        <f t="shared" ca="1" si="50"/>
        <v>#NAME?</v>
      </c>
      <c r="AK724" s="148" t="str">
        <f t="shared" si="53"/>
        <v>YYYY-01</v>
      </c>
    </row>
    <row r="725" spans="12:37" ht="12.75">
      <c r="L725" s="149"/>
      <c r="S725" s="9"/>
      <c r="AG725" s="310">
        <v>1900</v>
      </c>
      <c r="AH725" s="310">
        <v>1</v>
      </c>
      <c r="AI725" s="146" t="e">
        <f t="array" aca="1" ref="AI725" ca="1">_xludf.IFS(AH725=1,"01",AH725=2,"02",AH725=3,"03",AH725=4,"04",AH725=5,"05",AH725=6,"06",AH725=7,"07",AH725=8,"08",AH725=9,"09",AH725=10,"10",AH725=11,"11",AH725=12,"12")</f>
        <v>#NAME?</v>
      </c>
      <c r="AJ725" s="147" t="e">
        <f t="shared" ca="1" si="50"/>
        <v>#NAME?</v>
      </c>
      <c r="AK725" s="148" t="str">
        <f t="shared" si="53"/>
        <v>YYYY-01</v>
      </c>
    </row>
    <row r="726" spans="12:37" ht="12.75">
      <c r="L726" s="149"/>
      <c r="S726" s="9"/>
      <c r="AG726" s="310">
        <v>1900</v>
      </c>
      <c r="AH726" s="310">
        <v>1</v>
      </c>
      <c r="AI726" s="146" t="e">
        <f t="array" aca="1" ref="AI726" ca="1">_xludf.IFS(AH726=1,"01",AH726=2,"02",AH726=3,"03",AH726=4,"04",AH726=5,"05",AH726=6,"06",AH726=7,"07",AH726=8,"08",AH726=9,"09",AH726=10,"10",AH726=11,"11",AH726=12,"12")</f>
        <v>#NAME?</v>
      </c>
      <c r="AJ726" s="147" t="e">
        <f t="shared" ca="1" si="50"/>
        <v>#NAME?</v>
      </c>
      <c r="AK726" s="148" t="str">
        <f t="shared" si="53"/>
        <v>YYYY-01</v>
      </c>
    </row>
    <row r="727" spans="12:37" ht="12.75">
      <c r="L727" s="149"/>
      <c r="S727" s="9"/>
      <c r="AG727" s="310">
        <v>1900</v>
      </c>
      <c r="AH727" s="310">
        <v>1</v>
      </c>
      <c r="AI727" s="146" t="e">
        <f t="array" aca="1" ref="AI727" ca="1">_xludf.IFS(AH727=1,"01",AH727=2,"02",AH727=3,"03",AH727=4,"04",AH727=5,"05",AH727=6,"06",AH727=7,"07",AH727=8,"08",AH727=9,"09",AH727=10,"10",AH727=11,"11",AH727=12,"12")</f>
        <v>#NAME?</v>
      </c>
      <c r="AJ727" s="147" t="e">
        <f t="shared" ca="1" si="50"/>
        <v>#NAME?</v>
      </c>
      <c r="AK727" s="148" t="str">
        <f t="shared" si="53"/>
        <v>YYYY-01</v>
      </c>
    </row>
    <row r="728" spans="12:37" ht="12.75">
      <c r="L728" s="149"/>
      <c r="S728" s="9"/>
      <c r="AG728" s="310">
        <v>1900</v>
      </c>
      <c r="AH728" s="310">
        <v>1</v>
      </c>
      <c r="AI728" s="146" t="e">
        <f t="array" aca="1" ref="AI728" ca="1">_xludf.IFS(AH728=1,"01",AH728=2,"02",AH728=3,"03",AH728=4,"04",AH728=5,"05",AH728=6,"06",AH728=7,"07",AH728=8,"08",AH728=9,"09",AH728=10,"10",AH728=11,"11",AH728=12,"12")</f>
        <v>#NAME?</v>
      </c>
      <c r="AJ728" s="147" t="e">
        <f t="shared" ca="1" si="50"/>
        <v>#NAME?</v>
      </c>
      <c r="AK728" s="148" t="str">
        <f t="shared" si="53"/>
        <v>YYYY-01</v>
      </c>
    </row>
    <row r="729" spans="12:37" ht="12.75">
      <c r="L729" s="149"/>
      <c r="S729" s="9"/>
      <c r="AG729" s="310">
        <v>1900</v>
      </c>
      <c r="AH729" s="310">
        <v>1</v>
      </c>
      <c r="AI729" s="146" t="e">
        <f t="array" aca="1" ref="AI729" ca="1">_xludf.IFS(AH729=1,"01",AH729=2,"02",AH729=3,"03",AH729=4,"04",AH729=5,"05",AH729=6,"06",AH729=7,"07",AH729=8,"08",AH729=9,"09",AH729=10,"10",AH729=11,"11",AH729=12,"12")</f>
        <v>#NAME?</v>
      </c>
      <c r="AJ729" s="147" t="e">
        <f t="shared" ca="1" si="50"/>
        <v>#NAME?</v>
      </c>
      <c r="AK729" s="148" t="str">
        <f t="shared" si="53"/>
        <v>YYYY-01</v>
      </c>
    </row>
    <row r="730" spans="12:37" ht="12.75">
      <c r="L730" s="149"/>
      <c r="S730" s="9"/>
      <c r="AG730" s="310">
        <v>1900</v>
      </c>
      <c r="AH730" s="310">
        <v>1</v>
      </c>
      <c r="AI730" s="146" t="e">
        <f t="array" aca="1" ref="AI730" ca="1">_xludf.IFS(AH730=1,"01",AH730=2,"02",AH730=3,"03",AH730=4,"04",AH730=5,"05",AH730=6,"06",AH730=7,"07",AH730=8,"08",AH730=9,"09",AH730=10,"10",AH730=11,"11",AH730=12,"12")</f>
        <v>#NAME?</v>
      </c>
      <c r="AJ730" s="147" t="e">
        <f t="shared" ca="1" si="50"/>
        <v>#NAME?</v>
      </c>
      <c r="AK730" s="148" t="str">
        <f t="shared" si="53"/>
        <v>YYYY-01</v>
      </c>
    </row>
    <row r="731" spans="12:37" ht="12.75">
      <c r="L731" s="149"/>
      <c r="S731" s="9"/>
      <c r="AG731" s="310">
        <v>1900</v>
      </c>
      <c r="AH731" s="310">
        <v>1</v>
      </c>
      <c r="AI731" s="146" t="e">
        <f t="array" aca="1" ref="AI731" ca="1">_xludf.IFS(AH731=1,"01",AH731=2,"02",AH731=3,"03",AH731=4,"04",AH731=5,"05",AH731=6,"06",AH731=7,"07",AH731=8,"08",AH731=9,"09",AH731=10,"10",AH731=11,"11",AH731=12,"12")</f>
        <v>#NAME?</v>
      </c>
      <c r="AJ731" s="147" t="e">
        <f t="shared" ca="1" si="50"/>
        <v>#NAME?</v>
      </c>
      <c r="AK731" s="148" t="str">
        <f t="shared" si="53"/>
        <v>YYYY-01</v>
      </c>
    </row>
    <row r="732" spans="12:37" ht="12.75">
      <c r="L732" s="149"/>
      <c r="S732" s="9"/>
      <c r="AG732" s="310">
        <v>1900</v>
      </c>
      <c r="AH732" s="310">
        <v>1</v>
      </c>
      <c r="AI732" s="146" t="e">
        <f t="array" aca="1" ref="AI732" ca="1">_xludf.IFS(AH732=1,"01",AH732=2,"02",AH732=3,"03",AH732=4,"04",AH732=5,"05",AH732=6,"06",AH732=7,"07",AH732=8,"08",AH732=9,"09",AH732=10,"10",AH732=11,"11",AH732=12,"12")</f>
        <v>#NAME?</v>
      </c>
      <c r="AJ732" s="147" t="e">
        <f t="shared" ca="1" si="50"/>
        <v>#NAME?</v>
      </c>
      <c r="AK732" s="148" t="str">
        <f t="shared" si="53"/>
        <v>YYYY-01</v>
      </c>
    </row>
    <row r="733" spans="12:37" ht="12.75">
      <c r="L733" s="149"/>
      <c r="S733" s="9"/>
      <c r="AG733" s="310">
        <v>1900</v>
      </c>
      <c r="AH733" s="310">
        <v>1</v>
      </c>
      <c r="AI733" s="146" t="e">
        <f t="array" aca="1" ref="AI733" ca="1">_xludf.IFS(AH733=1,"01",AH733=2,"02",AH733=3,"03",AH733=4,"04",AH733=5,"05",AH733=6,"06",AH733=7,"07",AH733=8,"08",AH733=9,"09",AH733=10,"10",AH733=11,"11",AH733=12,"12")</f>
        <v>#NAME?</v>
      </c>
      <c r="AJ733" s="147" t="e">
        <f t="shared" ca="1" si="50"/>
        <v>#NAME?</v>
      </c>
      <c r="AK733" s="148" t="str">
        <f t="shared" si="53"/>
        <v>YYYY-01</v>
      </c>
    </row>
    <row r="734" spans="12:37" ht="12.75">
      <c r="L734" s="149"/>
      <c r="S734" s="9"/>
      <c r="AG734" s="310">
        <v>1900</v>
      </c>
      <c r="AH734" s="310">
        <v>1</v>
      </c>
      <c r="AI734" s="146" t="e">
        <f t="array" aca="1" ref="AI734" ca="1">_xludf.IFS(AH734=1,"01",AH734=2,"02",AH734=3,"03",AH734=4,"04",AH734=5,"05",AH734=6,"06",AH734=7,"07",AH734=8,"08",AH734=9,"09",AH734=10,"10",AH734=11,"11",AH734=12,"12")</f>
        <v>#NAME?</v>
      </c>
      <c r="AJ734" s="147" t="e">
        <f t="shared" ca="1" si="50"/>
        <v>#NAME?</v>
      </c>
      <c r="AK734" s="148" t="str">
        <f t="shared" si="53"/>
        <v>YYYY-01</v>
      </c>
    </row>
    <row r="735" spans="12:37" ht="12.75">
      <c r="L735" s="149"/>
      <c r="S735" s="9"/>
      <c r="AG735" s="310">
        <v>1900</v>
      </c>
      <c r="AH735" s="310">
        <v>1</v>
      </c>
      <c r="AI735" s="146" t="e">
        <f t="array" aca="1" ref="AI735" ca="1">_xludf.IFS(AH735=1,"01",AH735=2,"02",AH735=3,"03",AH735=4,"04",AH735=5,"05",AH735=6,"06",AH735=7,"07",AH735=8,"08",AH735=9,"09",AH735=10,"10",AH735=11,"11",AH735=12,"12")</f>
        <v>#NAME?</v>
      </c>
      <c r="AJ735" s="147" t="e">
        <f t="shared" ca="1" si="50"/>
        <v>#NAME?</v>
      </c>
      <c r="AK735" s="148" t="str">
        <f t="shared" si="53"/>
        <v>YYYY-01</v>
      </c>
    </row>
    <row r="736" spans="12:37" ht="12.75">
      <c r="L736" s="149"/>
      <c r="S736" s="9"/>
      <c r="AG736" s="310">
        <v>1900</v>
      </c>
      <c r="AH736" s="310">
        <v>1</v>
      </c>
      <c r="AI736" s="146" t="e">
        <f t="array" aca="1" ref="AI736" ca="1">_xludf.IFS(AH736=1,"01",AH736=2,"02",AH736=3,"03",AH736=4,"04",AH736=5,"05",AH736=6,"06",AH736=7,"07",AH736=8,"08",AH736=9,"09",AH736=10,"10",AH736=11,"11",AH736=12,"12")</f>
        <v>#NAME?</v>
      </c>
      <c r="AJ736" s="147" t="e">
        <f t="shared" ca="1" si="50"/>
        <v>#NAME?</v>
      </c>
      <c r="AK736" s="148" t="str">
        <f t="shared" si="53"/>
        <v>YYYY-01</v>
      </c>
    </row>
    <row r="737" spans="12:37" ht="12.75">
      <c r="L737" s="149"/>
      <c r="S737" s="9"/>
      <c r="AG737" s="310">
        <v>1900</v>
      </c>
      <c r="AH737" s="310">
        <v>1</v>
      </c>
      <c r="AI737" s="146" t="e">
        <f t="array" aca="1" ref="AI737" ca="1">_xludf.IFS(AH737=1,"01",AH737=2,"02",AH737=3,"03",AH737=4,"04",AH737=5,"05",AH737=6,"06",AH737=7,"07",AH737=8,"08",AH737=9,"09",AH737=10,"10",AH737=11,"11",AH737=12,"12")</f>
        <v>#NAME?</v>
      </c>
      <c r="AJ737" s="147" t="e">
        <f t="shared" ca="1" si="50"/>
        <v>#NAME?</v>
      </c>
      <c r="AK737" s="148" t="str">
        <f t="shared" si="53"/>
        <v>YYYY-01</v>
      </c>
    </row>
    <row r="738" spans="12:37" ht="12.75">
      <c r="L738" s="149"/>
      <c r="S738" s="9"/>
      <c r="AG738" s="310">
        <v>1900</v>
      </c>
      <c r="AH738" s="310">
        <v>1</v>
      </c>
      <c r="AI738" s="146" t="e">
        <f t="array" aca="1" ref="AI738" ca="1">_xludf.IFS(AH738=1,"01",AH738=2,"02",AH738=3,"03",AH738=4,"04",AH738=5,"05",AH738=6,"06",AH738=7,"07",AH738=8,"08",AH738=9,"09",AH738=10,"10",AH738=11,"11",AH738=12,"12")</f>
        <v>#NAME?</v>
      </c>
      <c r="AJ738" s="147" t="e">
        <f t="shared" ca="1" si="50"/>
        <v>#NAME?</v>
      </c>
      <c r="AK738" s="148" t="str">
        <f t="shared" si="53"/>
        <v>YYYY-01</v>
      </c>
    </row>
    <row r="739" spans="12:37" ht="12.75">
      <c r="L739" s="149"/>
      <c r="S739" s="9"/>
      <c r="AG739" s="310">
        <v>1900</v>
      </c>
      <c r="AH739" s="310">
        <v>1</v>
      </c>
      <c r="AI739" s="146" t="e">
        <f t="array" aca="1" ref="AI739" ca="1">_xludf.IFS(AH739=1,"01",AH739=2,"02",AH739=3,"03",AH739=4,"04",AH739=5,"05",AH739=6,"06",AH739=7,"07",AH739=8,"08",AH739=9,"09",AH739=10,"10",AH739=11,"11",AH739=12,"12")</f>
        <v>#NAME?</v>
      </c>
      <c r="AJ739" s="147" t="e">
        <f t="shared" ca="1" si="50"/>
        <v>#NAME?</v>
      </c>
      <c r="AK739" s="148" t="str">
        <f t="shared" si="53"/>
        <v>YYYY-01</v>
      </c>
    </row>
    <row r="740" spans="12:37" ht="12.75">
      <c r="L740" s="149"/>
      <c r="S740" s="9"/>
      <c r="AG740" s="310">
        <v>1900</v>
      </c>
      <c r="AH740" s="310">
        <v>1</v>
      </c>
      <c r="AI740" s="146" t="e">
        <f t="array" aca="1" ref="AI740" ca="1">_xludf.IFS(AH740=1,"01",AH740=2,"02",AH740=3,"03",AH740=4,"04",AH740=5,"05",AH740=6,"06",AH740=7,"07",AH740=8,"08",AH740=9,"09",AH740=10,"10",AH740=11,"11",AH740=12,"12")</f>
        <v>#NAME?</v>
      </c>
      <c r="AJ740" s="147" t="e">
        <f t="shared" ca="1" si="50"/>
        <v>#NAME?</v>
      </c>
      <c r="AK740" s="148" t="str">
        <f t="shared" si="53"/>
        <v>YYYY-01</v>
      </c>
    </row>
    <row r="741" spans="12:37" ht="12.75">
      <c r="L741" s="149"/>
      <c r="S741" s="9"/>
      <c r="AG741" s="310">
        <v>1900</v>
      </c>
      <c r="AH741" s="310">
        <v>1</v>
      </c>
      <c r="AI741" s="146" t="e">
        <f t="array" aca="1" ref="AI741" ca="1">_xludf.IFS(AH741=1,"01",AH741=2,"02",AH741=3,"03",AH741=4,"04",AH741=5,"05",AH741=6,"06",AH741=7,"07",AH741=8,"08",AH741=9,"09",AH741=10,"10",AH741=11,"11",AH741=12,"12")</f>
        <v>#NAME?</v>
      </c>
      <c r="AJ741" s="147" t="e">
        <f t="shared" ca="1" si="50"/>
        <v>#NAME?</v>
      </c>
      <c r="AK741" s="148" t="str">
        <f t="shared" si="53"/>
        <v>YYYY-01</v>
      </c>
    </row>
    <row r="742" spans="12:37" ht="12.75">
      <c r="L742" s="149"/>
      <c r="S742" s="9"/>
      <c r="AG742" s="310">
        <v>1900</v>
      </c>
      <c r="AH742" s="310">
        <v>1</v>
      </c>
      <c r="AI742" s="146" t="e">
        <f t="array" aca="1" ref="AI742" ca="1">_xludf.IFS(AH742=1,"01",AH742=2,"02",AH742=3,"03",AH742=4,"04",AH742=5,"05",AH742=6,"06",AH742=7,"07",AH742=8,"08",AH742=9,"09",AH742=10,"10",AH742=11,"11",AH742=12,"12")</f>
        <v>#NAME?</v>
      </c>
      <c r="AJ742" s="147" t="e">
        <f t="shared" ca="1" si="50"/>
        <v>#NAME?</v>
      </c>
      <c r="AK742" s="148" t="str">
        <f t="shared" si="53"/>
        <v>YYYY-01</v>
      </c>
    </row>
    <row r="743" spans="12:37" ht="12.75">
      <c r="L743" s="149"/>
      <c r="S743" s="9"/>
      <c r="AG743" s="310">
        <v>1900</v>
      </c>
      <c r="AH743" s="310">
        <v>1</v>
      </c>
      <c r="AI743" s="146" t="e">
        <f t="array" aca="1" ref="AI743" ca="1">_xludf.IFS(AH743=1,"01",AH743=2,"02",AH743=3,"03",AH743=4,"04",AH743=5,"05",AH743=6,"06",AH743=7,"07",AH743=8,"08",AH743=9,"09",AH743=10,"10",AH743=11,"11",AH743=12,"12")</f>
        <v>#NAME?</v>
      </c>
      <c r="AJ743" s="147" t="e">
        <f t="shared" ca="1" si="50"/>
        <v>#NAME?</v>
      </c>
      <c r="AK743" s="148" t="str">
        <f t="shared" si="53"/>
        <v>YYYY-01</v>
      </c>
    </row>
    <row r="744" spans="12:37" ht="12.75">
      <c r="L744" s="149"/>
      <c r="S744" s="9"/>
      <c r="AG744" s="310">
        <v>1900</v>
      </c>
      <c r="AH744" s="310">
        <v>1</v>
      </c>
      <c r="AI744" s="146" t="e">
        <f t="array" aca="1" ref="AI744" ca="1">_xludf.IFS(AH744=1,"01",AH744=2,"02",AH744=3,"03",AH744=4,"04",AH744=5,"05",AH744=6,"06",AH744=7,"07",AH744=8,"08",AH744=9,"09",AH744=10,"10",AH744=11,"11",AH744=12,"12")</f>
        <v>#NAME?</v>
      </c>
      <c r="AJ744" s="147" t="e">
        <f t="shared" ca="1" si="50"/>
        <v>#NAME?</v>
      </c>
      <c r="AK744" s="148" t="str">
        <f t="shared" si="53"/>
        <v>YYYY-01</v>
      </c>
    </row>
    <row r="745" spans="12:37" ht="12.75">
      <c r="L745" s="149"/>
      <c r="S745" s="9"/>
      <c r="AG745" s="310">
        <v>1900</v>
      </c>
      <c r="AH745" s="310">
        <v>1</v>
      </c>
      <c r="AI745" s="146" t="e">
        <f t="array" aca="1" ref="AI745" ca="1">_xludf.IFS(AH745=1,"01",AH745=2,"02",AH745=3,"03",AH745=4,"04",AH745=5,"05",AH745=6,"06",AH745=7,"07",AH745=8,"08",AH745=9,"09",AH745=10,"10",AH745=11,"11",AH745=12,"12")</f>
        <v>#NAME?</v>
      </c>
      <c r="AJ745" s="147" t="e">
        <f t="shared" ca="1" si="50"/>
        <v>#NAME?</v>
      </c>
      <c r="AK745" s="148" t="str">
        <f t="shared" si="53"/>
        <v>YYYY-01</v>
      </c>
    </row>
    <row r="746" spans="12:37" ht="12.75">
      <c r="L746" s="149"/>
      <c r="S746" s="9"/>
      <c r="AG746" s="310">
        <v>1900</v>
      </c>
      <c r="AH746" s="310">
        <v>1</v>
      </c>
      <c r="AI746" s="146" t="e">
        <f t="array" aca="1" ref="AI746" ca="1">_xludf.IFS(AH746=1,"01",AH746=2,"02",AH746=3,"03",AH746=4,"04",AH746=5,"05",AH746=6,"06",AH746=7,"07",AH746=8,"08",AH746=9,"09",AH746=10,"10",AH746=11,"11",AH746=12,"12")</f>
        <v>#NAME?</v>
      </c>
      <c r="AJ746" s="147" t="e">
        <f t="shared" ca="1" si="50"/>
        <v>#NAME?</v>
      </c>
      <c r="AK746" s="148" t="str">
        <f t="shared" si="53"/>
        <v>YYYY-01</v>
      </c>
    </row>
    <row r="747" spans="12:37" ht="12.75">
      <c r="L747" s="149"/>
      <c r="S747" s="9"/>
      <c r="AG747" s="310">
        <v>1900</v>
      </c>
      <c r="AH747" s="310">
        <v>1</v>
      </c>
      <c r="AI747" s="146" t="e">
        <f t="array" aca="1" ref="AI747" ca="1">_xludf.IFS(AH747=1,"01",AH747=2,"02",AH747=3,"03",AH747=4,"04",AH747=5,"05",AH747=6,"06",AH747=7,"07",AH747=8,"08",AH747=9,"09",AH747=10,"10",AH747=11,"11",AH747=12,"12")</f>
        <v>#NAME?</v>
      </c>
      <c r="AJ747" s="147" t="e">
        <f t="shared" ca="1" si="50"/>
        <v>#NAME?</v>
      </c>
      <c r="AK747" s="148" t="str">
        <f t="shared" si="53"/>
        <v>YYYY-01</v>
      </c>
    </row>
    <row r="748" spans="12:37" ht="12.75">
      <c r="L748" s="149"/>
      <c r="S748" s="9"/>
      <c r="AG748" s="310">
        <v>1900</v>
      </c>
      <c r="AH748" s="310">
        <v>1</v>
      </c>
      <c r="AI748" s="146" t="e">
        <f t="array" aca="1" ref="AI748" ca="1">_xludf.IFS(AH748=1,"01",AH748=2,"02",AH748=3,"03",AH748=4,"04",AH748=5,"05",AH748=6,"06",AH748=7,"07",AH748=8,"08",AH748=9,"09",AH748=10,"10",AH748=11,"11",AH748=12,"12")</f>
        <v>#NAME?</v>
      </c>
      <c r="AJ748" s="147" t="e">
        <f t="shared" ca="1" si="50"/>
        <v>#NAME?</v>
      </c>
      <c r="AK748" s="148" t="str">
        <f t="shared" si="53"/>
        <v>YYYY-01</v>
      </c>
    </row>
    <row r="749" spans="12:37" ht="12.75">
      <c r="L749" s="149"/>
      <c r="S749" s="9"/>
      <c r="AG749" s="310">
        <v>1900</v>
      </c>
      <c r="AH749" s="310">
        <v>1</v>
      </c>
      <c r="AI749" s="146" t="e">
        <f t="array" aca="1" ref="AI749" ca="1">_xludf.IFS(AH749=1,"01",AH749=2,"02",AH749=3,"03",AH749=4,"04",AH749=5,"05",AH749=6,"06",AH749=7,"07",AH749=8,"08",AH749=9,"09",AH749=10,"10",AH749=11,"11",AH749=12,"12")</f>
        <v>#NAME?</v>
      </c>
      <c r="AJ749" s="147" t="e">
        <f t="shared" ca="1" si="50"/>
        <v>#NAME?</v>
      </c>
      <c r="AK749" s="148" t="str">
        <f t="shared" si="53"/>
        <v>YYYY-01</v>
      </c>
    </row>
    <row r="750" spans="12:37" ht="12.75">
      <c r="L750" s="149"/>
      <c r="S750" s="9"/>
      <c r="AG750" s="310">
        <v>1900</v>
      </c>
      <c r="AH750" s="310">
        <v>1</v>
      </c>
      <c r="AI750" s="146" t="e">
        <f t="array" aca="1" ref="AI750" ca="1">_xludf.IFS(AH750=1,"01",AH750=2,"02",AH750=3,"03",AH750=4,"04",AH750=5,"05",AH750=6,"06",AH750=7,"07",AH750=8,"08",AH750=9,"09",AH750=10,"10",AH750=11,"11",AH750=12,"12")</f>
        <v>#NAME?</v>
      </c>
      <c r="AJ750" s="147" t="e">
        <f t="shared" ca="1" si="50"/>
        <v>#NAME?</v>
      </c>
      <c r="AK750" s="148" t="str">
        <f t="shared" si="53"/>
        <v>YYYY-01</v>
      </c>
    </row>
    <row r="751" spans="12:37" ht="12.75">
      <c r="L751" s="149"/>
      <c r="S751" s="9"/>
      <c r="AG751" s="310">
        <v>1900</v>
      </c>
      <c r="AH751" s="310">
        <v>1</v>
      </c>
      <c r="AI751" s="146" t="e">
        <f t="array" aca="1" ref="AI751" ca="1">_xludf.IFS(AH751=1,"01",AH751=2,"02",AH751=3,"03",AH751=4,"04",AH751=5,"05",AH751=6,"06",AH751=7,"07",AH751=8,"08",AH751=9,"09",AH751=10,"10",AH751=11,"11",AH751=12,"12")</f>
        <v>#NAME?</v>
      </c>
      <c r="AJ751" s="147" t="e">
        <f t="shared" ca="1" si="50"/>
        <v>#NAME?</v>
      </c>
      <c r="AK751" s="148" t="str">
        <f t="shared" si="53"/>
        <v>YYYY-01</v>
      </c>
    </row>
    <row r="752" spans="12:37" ht="12.75">
      <c r="L752" s="149"/>
      <c r="S752" s="9"/>
      <c r="AG752" s="310">
        <v>1900</v>
      </c>
      <c r="AH752" s="310">
        <v>1</v>
      </c>
      <c r="AI752" s="146" t="e">
        <f t="array" aca="1" ref="AI752" ca="1">_xludf.IFS(AH752=1,"01",AH752=2,"02",AH752=3,"03",AH752=4,"04",AH752=5,"05",AH752=6,"06",AH752=7,"07",AH752=8,"08",AH752=9,"09",AH752=10,"10",AH752=11,"11",AH752=12,"12")</f>
        <v>#NAME?</v>
      </c>
      <c r="AJ752" s="147" t="e">
        <f t="shared" ca="1" si="50"/>
        <v>#NAME?</v>
      </c>
      <c r="AK752" s="148" t="str">
        <f t="shared" si="53"/>
        <v>YYYY-01</v>
      </c>
    </row>
    <row r="753" spans="12:37" ht="12.75">
      <c r="L753" s="149"/>
      <c r="S753" s="9"/>
      <c r="AG753" s="310">
        <v>1900</v>
      </c>
      <c r="AH753" s="310">
        <v>1</v>
      </c>
      <c r="AI753" s="146" t="e">
        <f t="array" aca="1" ref="AI753" ca="1">_xludf.IFS(AH753=1,"01",AH753=2,"02",AH753=3,"03",AH753=4,"04",AH753=5,"05",AH753=6,"06",AH753=7,"07",AH753=8,"08",AH753=9,"09",AH753=10,"10",AH753=11,"11",AH753=12,"12")</f>
        <v>#NAME?</v>
      </c>
      <c r="AJ753" s="147" t="e">
        <f t="shared" ca="1" si="50"/>
        <v>#NAME?</v>
      </c>
      <c r="AK753" s="148" t="str">
        <f t="shared" si="53"/>
        <v>YYYY-01</v>
      </c>
    </row>
    <row r="754" spans="12:37" ht="12.75">
      <c r="L754" s="149"/>
      <c r="S754" s="9"/>
      <c r="AG754" s="310">
        <v>1900</v>
      </c>
      <c r="AH754" s="310">
        <v>1</v>
      </c>
      <c r="AI754" s="146" t="e">
        <f t="array" aca="1" ref="AI754" ca="1">_xludf.IFS(AH754=1,"01",AH754=2,"02",AH754=3,"03",AH754=4,"04",AH754=5,"05",AH754=6,"06",AH754=7,"07",AH754=8,"08",AH754=9,"09",AH754=10,"10",AH754=11,"11",AH754=12,"12")</f>
        <v>#NAME?</v>
      </c>
      <c r="AJ754" s="147" t="e">
        <f t="shared" ca="1" si="50"/>
        <v>#NAME?</v>
      </c>
      <c r="AK754" s="148" t="str">
        <f t="shared" si="53"/>
        <v>YYYY-01</v>
      </c>
    </row>
    <row r="755" spans="12:37" ht="12.75">
      <c r="L755" s="149"/>
      <c r="S755" s="9"/>
      <c r="AG755" s="310">
        <v>1900</v>
      </c>
      <c r="AH755" s="310">
        <v>1</v>
      </c>
      <c r="AI755" s="146" t="e">
        <f t="array" aca="1" ref="AI755" ca="1">_xludf.IFS(AH755=1,"01",AH755=2,"02",AH755=3,"03",AH755=4,"04",AH755=5,"05",AH755=6,"06",AH755=7,"07",AH755=8,"08",AH755=9,"09",AH755=10,"10",AH755=11,"11",AH755=12,"12")</f>
        <v>#NAME?</v>
      </c>
      <c r="AJ755" s="147" t="e">
        <f t="shared" ca="1" si="50"/>
        <v>#NAME?</v>
      </c>
      <c r="AK755" s="148" t="str">
        <f t="shared" si="53"/>
        <v>YYYY-01</v>
      </c>
    </row>
    <row r="756" spans="12:37" ht="12.75">
      <c r="L756" s="149"/>
      <c r="S756" s="9"/>
      <c r="AG756" s="310">
        <v>1900</v>
      </c>
      <c r="AH756" s="310">
        <v>1</v>
      </c>
      <c r="AI756" s="146" t="e">
        <f t="array" aca="1" ref="AI756" ca="1">_xludf.IFS(AH756=1,"01",AH756=2,"02",AH756=3,"03",AH756=4,"04",AH756=5,"05",AH756=6,"06",AH756=7,"07",AH756=8,"08",AH756=9,"09",AH756=10,"10",AH756=11,"11",AH756=12,"12")</f>
        <v>#NAME?</v>
      </c>
      <c r="AJ756" s="147" t="e">
        <f t="shared" ca="1" si="50"/>
        <v>#NAME?</v>
      </c>
      <c r="AK756" s="148" t="str">
        <f t="shared" si="53"/>
        <v>YYYY-01</v>
      </c>
    </row>
    <row r="757" spans="12:37" ht="12.75">
      <c r="L757" s="149"/>
      <c r="S757" s="9"/>
      <c r="AG757" s="310">
        <v>1900</v>
      </c>
      <c r="AH757" s="310">
        <v>1</v>
      </c>
      <c r="AI757" s="146" t="e">
        <f t="array" aca="1" ref="AI757" ca="1">_xludf.IFS(AH757=1,"01",AH757=2,"02",AH757=3,"03",AH757=4,"04",AH757=5,"05",AH757=6,"06",AH757=7,"07",AH757=8,"08",AH757=9,"09",AH757=10,"10",AH757=11,"11",AH757=12,"12")</f>
        <v>#NAME?</v>
      </c>
      <c r="AJ757" s="147" t="e">
        <f t="shared" ca="1" si="50"/>
        <v>#NAME?</v>
      </c>
      <c r="AK757" s="148" t="str">
        <f t="shared" si="53"/>
        <v>YYYY-01</v>
      </c>
    </row>
    <row r="758" spans="12:37" ht="12.75">
      <c r="L758" s="149"/>
      <c r="S758" s="9"/>
      <c r="AG758" s="310">
        <v>1900</v>
      </c>
      <c r="AH758" s="310">
        <v>1</v>
      </c>
      <c r="AI758" s="146" t="e">
        <f t="array" aca="1" ref="AI758" ca="1">_xludf.IFS(AH758=1,"01",AH758=2,"02",AH758=3,"03",AH758=4,"04",AH758=5,"05",AH758=6,"06",AH758=7,"07",AH758=8,"08",AH758=9,"09",AH758=10,"10",AH758=11,"11",AH758=12,"12")</f>
        <v>#NAME?</v>
      </c>
      <c r="AJ758" s="147" t="e">
        <f t="shared" ca="1" si="50"/>
        <v>#NAME?</v>
      </c>
      <c r="AK758" s="148" t="str">
        <f t="shared" si="53"/>
        <v>YYYY-01</v>
      </c>
    </row>
    <row r="759" spans="12:37" ht="12.75">
      <c r="L759" s="149"/>
      <c r="S759" s="9"/>
      <c r="AG759" s="310">
        <v>1900</v>
      </c>
      <c r="AH759" s="310">
        <v>1</v>
      </c>
      <c r="AI759" s="146" t="e">
        <f t="array" aca="1" ref="AI759" ca="1">_xludf.IFS(AH759=1,"01",AH759=2,"02",AH759=3,"03",AH759=4,"04",AH759=5,"05",AH759=6,"06",AH759=7,"07",AH759=8,"08",AH759=9,"09",AH759=10,"10",AH759=11,"11",AH759=12,"12")</f>
        <v>#NAME?</v>
      </c>
      <c r="AJ759" s="147" t="e">
        <f t="shared" ca="1" si="50"/>
        <v>#NAME?</v>
      </c>
      <c r="AK759" s="148" t="str">
        <f t="shared" si="53"/>
        <v>YYYY-01</v>
      </c>
    </row>
    <row r="760" spans="12:37" ht="12.75">
      <c r="L760" s="149"/>
      <c r="S760" s="9"/>
      <c r="AG760" s="310">
        <v>1900</v>
      </c>
      <c r="AH760" s="310">
        <v>1</v>
      </c>
      <c r="AI760" s="146" t="e">
        <f t="array" aca="1" ref="AI760" ca="1">_xludf.IFS(AH760=1,"01",AH760=2,"02",AH760=3,"03",AH760=4,"04",AH760=5,"05",AH760=6,"06",AH760=7,"07",AH760=8,"08",AH760=9,"09",AH760=10,"10",AH760=11,"11",AH760=12,"12")</f>
        <v>#NAME?</v>
      </c>
      <c r="AJ760" s="147" t="e">
        <f t="shared" ca="1" si="50"/>
        <v>#NAME?</v>
      </c>
      <c r="AK760" s="148" t="str">
        <f t="shared" si="53"/>
        <v>YYYY-01</v>
      </c>
    </row>
    <row r="761" spans="12:37" ht="12.75">
      <c r="L761" s="149"/>
      <c r="S761" s="9"/>
      <c r="AG761" s="310">
        <v>1900</v>
      </c>
      <c r="AH761" s="310">
        <v>1</v>
      </c>
      <c r="AI761" s="146" t="e">
        <f t="array" aca="1" ref="AI761" ca="1">_xludf.IFS(AH761=1,"01",AH761=2,"02",AH761=3,"03",AH761=4,"04",AH761=5,"05",AH761=6,"06",AH761=7,"07",AH761=8,"08",AH761=9,"09",AH761=10,"10",AH761=11,"11",AH761=12,"12")</f>
        <v>#NAME?</v>
      </c>
      <c r="AJ761" s="147" t="e">
        <f t="shared" ca="1" si="50"/>
        <v>#NAME?</v>
      </c>
      <c r="AK761" s="148" t="str">
        <f t="shared" si="53"/>
        <v>YYYY-01</v>
      </c>
    </row>
    <row r="762" spans="12:37" ht="12.75">
      <c r="L762" s="149"/>
      <c r="S762" s="9"/>
      <c r="AG762" s="310">
        <v>1900</v>
      </c>
      <c r="AH762" s="310">
        <v>1</v>
      </c>
      <c r="AI762" s="146" t="e">
        <f t="array" aca="1" ref="AI762" ca="1">_xludf.IFS(AH762=1,"01",AH762=2,"02",AH762=3,"03",AH762=4,"04",AH762=5,"05",AH762=6,"06",AH762=7,"07",AH762=8,"08",AH762=9,"09",AH762=10,"10",AH762=11,"11",AH762=12,"12")</f>
        <v>#NAME?</v>
      </c>
      <c r="AJ762" s="147" t="e">
        <f t="shared" ca="1" si="50"/>
        <v>#NAME?</v>
      </c>
      <c r="AK762" s="148" t="str">
        <f t="shared" si="53"/>
        <v>YYYY-01</v>
      </c>
    </row>
    <row r="763" spans="12:37" ht="12.75">
      <c r="L763" s="149"/>
      <c r="S763" s="9"/>
      <c r="AG763" s="310">
        <v>1900</v>
      </c>
      <c r="AH763" s="310">
        <v>1</v>
      </c>
      <c r="AI763" s="146" t="e">
        <f t="array" aca="1" ref="AI763" ca="1">_xludf.IFS(AH763=1,"01",AH763=2,"02",AH763=3,"03",AH763=4,"04",AH763=5,"05",AH763=6,"06",AH763=7,"07",AH763=8,"08",AH763=9,"09",AH763=10,"10",AH763=11,"11",AH763=12,"12")</f>
        <v>#NAME?</v>
      </c>
      <c r="AJ763" s="147" t="e">
        <f t="shared" ca="1" si="50"/>
        <v>#NAME?</v>
      </c>
      <c r="AK763" s="148" t="str">
        <f t="shared" si="53"/>
        <v>YYYY-01</v>
      </c>
    </row>
    <row r="764" spans="12:37" ht="12.75">
      <c r="L764" s="149"/>
      <c r="S764" s="9"/>
      <c r="AG764" s="310">
        <v>1900</v>
      </c>
      <c r="AH764" s="310">
        <v>1</v>
      </c>
      <c r="AI764" s="146" t="e">
        <f t="array" aca="1" ref="AI764" ca="1">_xludf.IFS(AH764=1,"01",AH764=2,"02",AH764=3,"03",AH764=4,"04",AH764=5,"05",AH764=6,"06",AH764=7,"07",AH764=8,"08",AH764=9,"09",AH764=10,"10",AH764=11,"11",AH764=12,"12")</f>
        <v>#NAME?</v>
      </c>
      <c r="AJ764" s="147" t="e">
        <f t="shared" ca="1" si="50"/>
        <v>#NAME?</v>
      </c>
      <c r="AK764" s="148" t="str">
        <f t="shared" si="53"/>
        <v>YYYY-01</v>
      </c>
    </row>
    <row r="765" spans="12:37" ht="12.75">
      <c r="L765" s="149"/>
      <c r="S765" s="9"/>
      <c r="AG765" s="310">
        <v>1900</v>
      </c>
      <c r="AH765" s="310">
        <v>1</v>
      </c>
      <c r="AI765" s="146" t="e">
        <f t="array" aca="1" ref="AI765" ca="1">_xludf.IFS(AH765=1,"01",AH765=2,"02",AH765=3,"03",AH765=4,"04",AH765=5,"05",AH765=6,"06",AH765=7,"07",AH765=8,"08",AH765=9,"09",AH765=10,"10",AH765=11,"11",AH765=12,"12")</f>
        <v>#NAME?</v>
      </c>
      <c r="AJ765" s="147" t="e">
        <f t="shared" ca="1" si="50"/>
        <v>#NAME?</v>
      </c>
      <c r="AK765" s="148" t="str">
        <f t="shared" si="53"/>
        <v>YYYY-01</v>
      </c>
    </row>
    <row r="766" spans="12:37" ht="12.75">
      <c r="L766" s="149"/>
      <c r="S766" s="9"/>
      <c r="AG766" s="310">
        <v>1900</v>
      </c>
      <c r="AH766" s="310">
        <v>1</v>
      </c>
      <c r="AI766" s="146" t="e">
        <f t="array" aca="1" ref="AI766" ca="1">_xludf.IFS(AH766=1,"01",AH766=2,"02",AH766=3,"03",AH766=4,"04",AH766=5,"05",AH766=6,"06",AH766=7,"07",AH766=8,"08",AH766=9,"09",AH766=10,"10",AH766=11,"11",AH766=12,"12")</f>
        <v>#NAME?</v>
      </c>
      <c r="AJ766" s="147" t="e">
        <f t="shared" ca="1" si="50"/>
        <v>#NAME?</v>
      </c>
      <c r="AK766" s="148" t="str">
        <f t="shared" si="53"/>
        <v>YYYY-01</v>
      </c>
    </row>
    <row r="767" spans="12:37" ht="12.75">
      <c r="L767" s="149"/>
      <c r="S767" s="9"/>
      <c r="AG767" s="310">
        <v>1900</v>
      </c>
      <c r="AH767" s="310">
        <v>1</v>
      </c>
      <c r="AI767" s="146" t="e">
        <f t="array" aca="1" ref="AI767" ca="1">_xludf.IFS(AH767=1,"01",AH767=2,"02",AH767=3,"03",AH767=4,"04",AH767=5,"05",AH767=6,"06",AH767=7,"07",AH767=8,"08",AH767=9,"09",AH767=10,"10",AH767=11,"11",AH767=12,"12")</f>
        <v>#NAME?</v>
      </c>
      <c r="AJ767" s="147" t="e">
        <f t="shared" ref="AJ767:AJ1021" ca="1" si="54">_xludf.CONCAT(AG767,AI767)</f>
        <v>#NAME?</v>
      </c>
      <c r="AK767" s="148" t="str">
        <f t="shared" si="53"/>
        <v>YYYY-01</v>
      </c>
    </row>
    <row r="768" spans="12:37" ht="12.75">
      <c r="L768" s="149"/>
      <c r="S768" s="9"/>
      <c r="AG768" s="310">
        <v>1900</v>
      </c>
      <c r="AH768" s="310">
        <v>1</v>
      </c>
      <c r="AI768" s="146" t="e">
        <f t="array" aca="1" ref="AI768" ca="1">_xludf.IFS(AH768=1,"01",AH768=2,"02",AH768=3,"03",AH768=4,"04",AH768=5,"05",AH768=6,"06",AH768=7,"07",AH768=8,"08",AH768=9,"09",AH768=10,"10",AH768=11,"11",AH768=12,"12")</f>
        <v>#NAME?</v>
      </c>
      <c r="AJ768" s="147" t="e">
        <f t="shared" ca="1" si="54"/>
        <v>#NAME?</v>
      </c>
      <c r="AK768" s="148" t="str">
        <f t="shared" si="53"/>
        <v>YYYY-01</v>
      </c>
    </row>
    <row r="769" spans="12:37" ht="12.75">
      <c r="L769" s="149"/>
      <c r="S769" s="9"/>
      <c r="AG769" s="310">
        <v>1900</v>
      </c>
      <c r="AH769" s="310">
        <v>1</v>
      </c>
      <c r="AI769" s="146" t="e">
        <f t="array" aca="1" ref="AI769" ca="1">_xludf.IFS(AH769=1,"01",AH769=2,"02",AH769=3,"03",AH769=4,"04",AH769=5,"05",AH769=6,"06",AH769=7,"07",AH769=8,"08",AH769=9,"09",AH769=10,"10",AH769=11,"11",AH769=12,"12")</f>
        <v>#NAME?</v>
      </c>
      <c r="AJ769" s="147" t="e">
        <f t="shared" ca="1" si="54"/>
        <v>#NAME?</v>
      </c>
      <c r="AK769" s="148" t="str">
        <f t="shared" si="53"/>
        <v>YYYY-01</v>
      </c>
    </row>
    <row r="770" spans="12:37" ht="12.75">
      <c r="L770" s="149"/>
      <c r="S770" s="9"/>
      <c r="AG770" s="310">
        <v>1900</v>
      </c>
      <c r="AH770" s="310">
        <v>1</v>
      </c>
      <c r="AI770" s="146" t="e">
        <f t="array" aca="1" ref="AI770" ca="1">_xludf.IFS(AH770=1,"01",AH770=2,"02",AH770=3,"03",AH770=4,"04",AH770=5,"05",AH770=6,"06",AH770=7,"07",AH770=8,"08",AH770=9,"09",AH770=10,"10",AH770=11,"11",AH770=12,"12")</f>
        <v>#NAME?</v>
      </c>
      <c r="AJ770" s="147" t="e">
        <f t="shared" ca="1" si="54"/>
        <v>#NAME?</v>
      </c>
      <c r="AK770" s="148" t="str">
        <f t="shared" si="53"/>
        <v>YYYY-01</v>
      </c>
    </row>
    <row r="771" spans="12:37" ht="12.75">
      <c r="L771" s="149"/>
      <c r="S771" s="9"/>
      <c r="AG771" s="310">
        <v>1900</v>
      </c>
      <c r="AH771" s="310">
        <v>1</v>
      </c>
      <c r="AI771" s="146" t="e">
        <f t="array" aca="1" ref="AI771" ca="1">_xludf.IFS(AH771=1,"01",AH771=2,"02",AH771=3,"03",AH771=4,"04",AH771=5,"05",AH771=6,"06",AH771=7,"07",AH771=8,"08",AH771=9,"09",AH771=10,"10",AH771=11,"11",AH771=12,"12")</f>
        <v>#NAME?</v>
      </c>
      <c r="AJ771" s="147" t="e">
        <f t="shared" ca="1" si="54"/>
        <v>#NAME?</v>
      </c>
      <c r="AK771" s="148" t="str">
        <f t="shared" si="53"/>
        <v>YYYY-01</v>
      </c>
    </row>
    <row r="772" spans="12:37" ht="12.75">
      <c r="L772" s="149"/>
      <c r="S772" s="9"/>
      <c r="AG772" s="310">
        <v>1900</v>
      </c>
      <c r="AH772" s="310">
        <v>1</v>
      </c>
      <c r="AI772" s="146" t="e">
        <f t="array" aca="1" ref="AI772" ca="1">_xludf.IFS(AH772=1,"01",AH772=2,"02",AH772=3,"03",AH772=4,"04",AH772=5,"05",AH772=6,"06",AH772=7,"07",AH772=8,"08",AH772=9,"09",AH772=10,"10",AH772=11,"11",AH772=12,"12")</f>
        <v>#NAME?</v>
      </c>
      <c r="AJ772" s="147" t="e">
        <f t="shared" ca="1" si="54"/>
        <v>#NAME?</v>
      </c>
      <c r="AK772" s="148" t="str">
        <f t="shared" si="53"/>
        <v>YYYY-01</v>
      </c>
    </row>
    <row r="773" spans="12:37" ht="12.75">
      <c r="L773" s="149"/>
      <c r="S773" s="9"/>
      <c r="AG773" s="310">
        <v>1900</v>
      </c>
      <c r="AH773" s="310">
        <v>1</v>
      </c>
      <c r="AI773" s="146" t="e">
        <f t="array" aca="1" ref="AI773" ca="1">_xludf.IFS(AH773=1,"01",AH773=2,"02",AH773=3,"03",AH773=4,"04",AH773=5,"05",AH773=6,"06",AH773=7,"07",AH773=8,"08",AH773=9,"09",AH773=10,"10",AH773=11,"11",AH773=12,"12")</f>
        <v>#NAME?</v>
      </c>
      <c r="AJ773" s="147" t="e">
        <f t="shared" ca="1" si="54"/>
        <v>#NAME?</v>
      </c>
      <c r="AK773" s="148" t="str">
        <f t="shared" si="53"/>
        <v>YYYY-01</v>
      </c>
    </row>
    <row r="774" spans="12:37" ht="12.75">
      <c r="L774" s="149"/>
      <c r="S774" s="9"/>
      <c r="AG774" s="310">
        <v>1900</v>
      </c>
      <c r="AH774" s="310">
        <v>1</v>
      </c>
      <c r="AI774" s="146" t="e">
        <f t="array" aca="1" ref="AI774" ca="1">_xludf.IFS(AH774=1,"01",AH774=2,"02",AH774=3,"03",AH774=4,"04",AH774=5,"05",AH774=6,"06",AH774=7,"07",AH774=8,"08",AH774=9,"09",AH774=10,"10",AH774=11,"11",AH774=12,"12")</f>
        <v>#NAME?</v>
      </c>
      <c r="AJ774" s="147" t="e">
        <f t="shared" ca="1" si="54"/>
        <v>#NAME?</v>
      </c>
      <c r="AK774" s="148" t="str">
        <f t="shared" si="53"/>
        <v>YYYY-01</v>
      </c>
    </row>
    <row r="775" spans="12:37" ht="12.75">
      <c r="L775" s="149"/>
      <c r="S775" s="9"/>
      <c r="AG775" s="310">
        <v>1900</v>
      </c>
      <c r="AH775" s="310">
        <v>1</v>
      </c>
      <c r="AI775" s="146" t="e">
        <f t="array" aca="1" ref="AI775" ca="1">_xludf.IFS(AH775=1,"01",AH775=2,"02",AH775=3,"03",AH775=4,"04",AH775=5,"05",AH775=6,"06",AH775=7,"07",AH775=8,"08",AH775=9,"09",AH775=10,"10",AH775=11,"11",AH775=12,"12")</f>
        <v>#NAME?</v>
      </c>
      <c r="AJ775" s="147" t="e">
        <f t="shared" ca="1" si="54"/>
        <v>#NAME?</v>
      </c>
      <c r="AK775" s="148" t="str">
        <f t="shared" si="53"/>
        <v>YYYY-01</v>
      </c>
    </row>
    <row r="776" spans="12:37" ht="12.75">
      <c r="L776" s="149"/>
      <c r="S776" s="9"/>
      <c r="AG776" s="310">
        <v>1900</v>
      </c>
      <c r="AH776" s="310">
        <v>1</v>
      </c>
      <c r="AI776" s="146" t="e">
        <f t="array" aca="1" ref="AI776" ca="1">_xludf.IFS(AH776=1,"01",AH776=2,"02",AH776=3,"03",AH776=4,"04",AH776=5,"05",AH776=6,"06",AH776=7,"07",AH776=8,"08",AH776=9,"09",AH776=10,"10",AH776=11,"11",AH776=12,"12")</f>
        <v>#NAME?</v>
      </c>
      <c r="AJ776" s="147" t="e">
        <f t="shared" ca="1" si="54"/>
        <v>#NAME?</v>
      </c>
      <c r="AK776" s="148" t="str">
        <f t="shared" si="53"/>
        <v>YYYY-01</v>
      </c>
    </row>
    <row r="777" spans="12:37" ht="12.75">
      <c r="L777" s="149"/>
      <c r="S777" s="9"/>
      <c r="AG777" s="310">
        <v>1900</v>
      </c>
      <c r="AH777" s="310">
        <v>1</v>
      </c>
      <c r="AI777" s="146" t="e">
        <f t="array" aca="1" ref="AI777" ca="1">_xludf.IFS(AH777=1,"01",AH777=2,"02",AH777=3,"03",AH777=4,"04",AH777=5,"05",AH777=6,"06",AH777=7,"07",AH777=8,"08",AH777=9,"09",AH777=10,"10",AH777=11,"11",AH777=12,"12")</f>
        <v>#NAME?</v>
      </c>
      <c r="AJ777" s="147" t="e">
        <f t="shared" ca="1" si="54"/>
        <v>#NAME?</v>
      </c>
      <c r="AK777" s="148" t="str">
        <f t="shared" si="53"/>
        <v>YYYY-01</v>
      </c>
    </row>
    <row r="778" spans="12:37" ht="12.75">
      <c r="L778" s="149"/>
      <c r="S778" s="9"/>
      <c r="AG778" s="310">
        <v>1900</v>
      </c>
      <c r="AH778" s="310">
        <v>1</v>
      </c>
      <c r="AI778" s="146" t="e">
        <f t="array" aca="1" ref="AI778" ca="1">_xludf.IFS(AH778=1,"01",AH778=2,"02",AH778=3,"03",AH778=4,"04",AH778=5,"05",AH778=6,"06",AH778=7,"07",AH778=8,"08",AH778=9,"09",AH778=10,"10",AH778=11,"11",AH778=12,"12")</f>
        <v>#NAME?</v>
      </c>
      <c r="AJ778" s="147" t="e">
        <f t="shared" ca="1" si="54"/>
        <v>#NAME?</v>
      </c>
      <c r="AK778" s="148" t="str">
        <f t="shared" si="53"/>
        <v>YYYY-01</v>
      </c>
    </row>
    <row r="779" spans="12:37" ht="12.75">
      <c r="L779" s="149"/>
      <c r="S779" s="9"/>
      <c r="AG779" s="310">
        <v>1900</v>
      </c>
      <c r="AH779" s="310">
        <v>1</v>
      </c>
      <c r="AI779" s="146" t="e">
        <f t="array" aca="1" ref="AI779" ca="1">_xludf.IFS(AH779=1,"01",AH779=2,"02",AH779=3,"03",AH779=4,"04",AH779=5,"05",AH779=6,"06",AH779=7,"07",AH779=8,"08",AH779=9,"09",AH779=10,"10",AH779=11,"11",AH779=12,"12")</f>
        <v>#NAME?</v>
      </c>
      <c r="AJ779" s="147" t="e">
        <f t="shared" ca="1" si="54"/>
        <v>#NAME?</v>
      </c>
      <c r="AK779" s="148" t="str">
        <f t="shared" si="53"/>
        <v>YYYY-01</v>
      </c>
    </row>
    <row r="780" spans="12:37" ht="12.75">
      <c r="L780" s="149"/>
      <c r="S780" s="9"/>
      <c r="AG780" s="310">
        <v>1900</v>
      </c>
      <c r="AH780" s="310">
        <v>1</v>
      </c>
      <c r="AI780" s="146" t="e">
        <f t="array" aca="1" ref="AI780" ca="1">_xludf.IFS(AH780=1,"01",AH780=2,"02",AH780=3,"03",AH780=4,"04",AH780=5,"05",AH780=6,"06",AH780=7,"07",AH780=8,"08",AH780=9,"09",AH780=10,"10",AH780=11,"11",AH780=12,"12")</f>
        <v>#NAME?</v>
      </c>
      <c r="AJ780" s="147" t="e">
        <f t="shared" ca="1" si="54"/>
        <v>#NAME?</v>
      </c>
      <c r="AK780" s="148" t="str">
        <f t="shared" si="53"/>
        <v>YYYY-01</v>
      </c>
    </row>
    <row r="781" spans="12:37" ht="12.75">
      <c r="L781" s="149"/>
      <c r="S781" s="9"/>
      <c r="AG781" s="310">
        <v>1900</v>
      </c>
      <c r="AH781" s="310">
        <v>1</v>
      </c>
      <c r="AI781" s="146" t="e">
        <f t="array" aca="1" ref="AI781" ca="1">_xludf.IFS(AH781=1,"01",AH781=2,"02",AH781=3,"03",AH781=4,"04",AH781=5,"05",AH781=6,"06",AH781=7,"07",AH781=8,"08",AH781=9,"09",AH781=10,"10",AH781=11,"11",AH781=12,"12")</f>
        <v>#NAME?</v>
      </c>
      <c r="AJ781" s="147" t="e">
        <f t="shared" ca="1" si="54"/>
        <v>#NAME?</v>
      </c>
      <c r="AK781" s="148" t="str">
        <f t="shared" ref="AK781:AK1035" si="55">TEXT(L781,"YYYY-MM")</f>
        <v>YYYY-01</v>
      </c>
    </row>
    <row r="782" spans="12:37" ht="12.75">
      <c r="L782" s="149"/>
      <c r="S782" s="9"/>
      <c r="AG782" s="310">
        <v>1900</v>
      </c>
      <c r="AH782" s="310">
        <v>1</v>
      </c>
      <c r="AI782" s="146" t="e">
        <f t="array" aca="1" ref="AI782" ca="1">_xludf.IFS(AH782=1,"01",AH782=2,"02",AH782=3,"03",AH782=4,"04",AH782=5,"05",AH782=6,"06",AH782=7,"07",AH782=8,"08",AH782=9,"09",AH782=10,"10",AH782=11,"11",AH782=12,"12")</f>
        <v>#NAME?</v>
      </c>
      <c r="AJ782" s="147" t="e">
        <f t="shared" ca="1" si="54"/>
        <v>#NAME?</v>
      </c>
      <c r="AK782" s="148" t="str">
        <f t="shared" si="55"/>
        <v>YYYY-01</v>
      </c>
    </row>
    <row r="783" spans="12:37" ht="12.75">
      <c r="L783" s="149"/>
      <c r="S783" s="9"/>
      <c r="AG783" s="310">
        <v>1900</v>
      </c>
      <c r="AH783" s="310">
        <v>1</v>
      </c>
      <c r="AI783" s="146" t="e">
        <f t="array" aca="1" ref="AI783" ca="1">_xludf.IFS(AH783=1,"01",AH783=2,"02",AH783=3,"03",AH783=4,"04",AH783=5,"05",AH783=6,"06",AH783=7,"07",AH783=8,"08",AH783=9,"09",AH783=10,"10",AH783=11,"11",AH783=12,"12")</f>
        <v>#NAME?</v>
      </c>
      <c r="AJ783" s="147" t="e">
        <f t="shared" ca="1" si="54"/>
        <v>#NAME?</v>
      </c>
      <c r="AK783" s="148" t="str">
        <f t="shared" si="55"/>
        <v>YYYY-01</v>
      </c>
    </row>
    <row r="784" spans="12:37" ht="12.75">
      <c r="L784" s="149"/>
      <c r="S784" s="9"/>
      <c r="AG784" s="310">
        <v>1900</v>
      </c>
      <c r="AH784" s="310">
        <v>1</v>
      </c>
      <c r="AI784" s="146" t="e">
        <f t="array" aca="1" ref="AI784" ca="1">_xludf.IFS(AH784=1,"01",AH784=2,"02",AH784=3,"03",AH784=4,"04",AH784=5,"05",AH784=6,"06",AH784=7,"07",AH784=8,"08",AH784=9,"09",AH784=10,"10",AH784=11,"11",AH784=12,"12")</f>
        <v>#NAME?</v>
      </c>
      <c r="AJ784" s="147" t="e">
        <f t="shared" ca="1" si="54"/>
        <v>#NAME?</v>
      </c>
      <c r="AK784" s="148" t="str">
        <f t="shared" si="55"/>
        <v>YYYY-01</v>
      </c>
    </row>
    <row r="785" spans="12:37" ht="12.75">
      <c r="L785" s="149"/>
      <c r="S785" s="9"/>
      <c r="AG785" s="310">
        <v>1900</v>
      </c>
      <c r="AH785" s="310">
        <v>1</v>
      </c>
      <c r="AI785" s="146" t="e">
        <f t="array" aca="1" ref="AI785" ca="1">_xludf.IFS(AH785=1,"01",AH785=2,"02",AH785=3,"03",AH785=4,"04",AH785=5,"05",AH785=6,"06",AH785=7,"07",AH785=8,"08",AH785=9,"09",AH785=10,"10",AH785=11,"11",AH785=12,"12")</f>
        <v>#NAME?</v>
      </c>
      <c r="AJ785" s="147" t="e">
        <f t="shared" ca="1" si="54"/>
        <v>#NAME?</v>
      </c>
      <c r="AK785" s="148" t="str">
        <f t="shared" si="55"/>
        <v>YYYY-01</v>
      </c>
    </row>
    <row r="786" spans="12:37" ht="12.75">
      <c r="L786" s="149"/>
      <c r="S786" s="9"/>
      <c r="AG786" s="310">
        <v>1900</v>
      </c>
      <c r="AH786" s="310">
        <v>1</v>
      </c>
      <c r="AI786" s="146" t="e">
        <f t="array" aca="1" ref="AI786" ca="1">_xludf.IFS(AH786=1,"01",AH786=2,"02",AH786=3,"03",AH786=4,"04",AH786=5,"05",AH786=6,"06",AH786=7,"07",AH786=8,"08",AH786=9,"09",AH786=10,"10",AH786=11,"11",AH786=12,"12")</f>
        <v>#NAME?</v>
      </c>
      <c r="AJ786" s="147" t="e">
        <f t="shared" ca="1" si="54"/>
        <v>#NAME?</v>
      </c>
      <c r="AK786" s="148" t="str">
        <f t="shared" si="55"/>
        <v>YYYY-01</v>
      </c>
    </row>
    <row r="787" spans="12:37" ht="12.75">
      <c r="L787" s="149"/>
      <c r="S787" s="9"/>
      <c r="AG787" s="310">
        <v>1900</v>
      </c>
      <c r="AH787" s="310">
        <v>1</v>
      </c>
      <c r="AI787" s="146" t="e">
        <f t="array" aca="1" ref="AI787" ca="1">_xludf.IFS(AH787=1,"01",AH787=2,"02",AH787=3,"03",AH787=4,"04",AH787=5,"05",AH787=6,"06",AH787=7,"07",AH787=8,"08",AH787=9,"09",AH787=10,"10",AH787=11,"11",AH787=12,"12")</f>
        <v>#NAME?</v>
      </c>
      <c r="AJ787" s="147" t="e">
        <f t="shared" ca="1" si="54"/>
        <v>#NAME?</v>
      </c>
      <c r="AK787" s="148" t="str">
        <f t="shared" si="55"/>
        <v>YYYY-01</v>
      </c>
    </row>
    <row r="788" spans="12:37" ht="12.75">
      <c r="L788" s="149"/>
      <c r="S788" s="9"/>
      <c r="AG788" s="310">
        <v>1900</v>
      </c>
      <c r="AH788" s="310">
        <v>1</v>
      </c>
      <c r="AI788" s="146" t="e">
        <f t="array" aca="1" ref="AI788" ca="1">_xludf.IFS(AH788=1,"01",AH788=2,"02",AH788=3,"03",AH788=4,"04",AH788=5,"05",AH788=6,"06",AH788=7,"07",AH788=8,"08",AH788=9,"09",AH788=10,"10",AH788=11,"11",AH788=12,"12")</f>
        <v>#NAME?</v>
      </c>
      <c r="AJ788" s="147" t="e">
        <f t="shared" ca="1" si="54"/>
        <v>#NAME?</v>
      </c>
      <c r="AK788" s="148" t="str">
        <f t="shared" si="55"/>
        <v>YYYY-01</v>
      </c>
    </row>
    <row r="789" spans="12:37" ht="12.75">
      <c r="L789" s="149"/>
      <c r="S789" s="9"/>
      <c r="AG789" s="310">
        <v>1900</v>
      </c>
      <c r="AH789" s="310">
        <v>1</v>
      </c>
      <c r="AI789" s="146" t="e">
        <f t="array" aca="1" ref="AI789" ca="1">_xludf.IFS(AH789=1,"01",AH789=2,"02",AH789=3,"03",AH789=4,"04",AH789=5,"05",AH789=6,"06",AH789=7,"07",AH789=8,"08",AH789=9,"09",AH789=10,"10",AH789=11,"11",AH789=12,"12")</f>
        <v>#NAME?</v>
      </c>
      <c r="AJ789" s="147" t="e">
        <f t="shared" ca="1" si="54"/>
        <v>#NAME?</v>
      </c>
      <c r="AK789" s="148" t="str">
        <f t="shared" si="55"/>
        <v>YYYY-01</v>
      </c>
    </row>
    <row r="790" spans="12:37" ht="12.75">
      <c r="L790" s="149"/>
      <c r="S790" s="9"/>
      <c r="AG790" s="310">
        <v>1900</v>
      </c>
      <c r="AH790" s="310">
        <v>1</v>
      </c>
      <c r="AI790" s="146" t="e">
        <f t="array" aca="1" ref="AI790" ca="1">_xludf.IFS(AH790=1,"01",AH790=2,"02",AH790=3,"03",AH790=4,"04",AH790=5,"05",AH790=6,"06",AH790=7,"07",AH790=8,"08",AH790=9,"09",AH790=10,"10",AH790=11,"11",AH790=12,"12")</f>
        <v>#NAME?</v>
      </c>
      <c r="AJ790" s="147" t="e">
        <f t="shared" ca="1" si="54"/>
        <v>#NAME?</v>
      </c>
      <c r="AK790" s="148" t="str">
        <f t="shared" si="55"/>
        <v>YYYY-01</v>
      </c>
    </row>
    <row r="791" spans="12:37" ht="12.75">
      <c r="L791" s="149"/>
      <c r="S791" s="9"/>
      <c r="AG791" s="310">
        <v>1900</v>
      </c>
      <c r="AH791" s="310">
        <v>1</v>
      </c>
      <c r="AI791" s="146" t="e">
        <f t="array" aca="1" ref="AI791" ca="1">_xludf.IFS(AH791=1,"01",AH791=2,"02",AH791=3,"03",AH791=4,"04",AH791=5,"05",AH791=6,"06",AH791=7,"07",AH791=8,"08",AH791=9,"09",AH791=10,"10",AH791=11,"11",AH791=12,"12")</f>
        <v>#NAME?</v>
      </c>
      <c r="AJ791" s="147" t="e">
        <f t="shared" ca="1" si="54"/>
        <v>#NAME?</v>
      </c>
      <c r="AK791" s="148" t="str">
        <f t="shared" si="55"/>
        <v>YYYY-01</v>
      </c>
    </row>
    <row r="792" spans="12:37" ht="12.75">
      <c r="L792" s="149"/>
      <c r="S792" s="9"/>
      <c r="AG792" s="310">
        <v>1900</v>
      </c>
      <c r="AH792" s="310">
        <v>1</v>
      </c>
      <c r="AI792" s="146" t="e">
        <f t="array" aca="1" ref="AI792" ca="1">_xludf.IFS(AH792=1,"01",AH792=2,"02",AH792=3,"03",AH792=4,"04",AH792=5,"05",AH792=6,"06",AH792=7,"07",AH792=8,"08",AH792=9,"09",AH792=10,"10",AH792=11,"11",AH792=12,"12")</f>
        <v>#NAME?</v>
      </c>
      <c r="AJ792" s="147" t="e">
        <f t="shared" ca="1" si="54"/>
        <v>#NAME?</v>
      </c>
      <c r="AK792" s="148" t="str">
        <f t="shared" si="55"/>
        <v>YYYY-01</v>
      </c>
    </row>
    <row r="793" spans="12:37" ht="12.75">
      <c r="L793" s="149"/>
      <c r="S793" s="9"/>
      <c r="AG793" s="310">
        <v>1900</v>
      </c>
      <c r="AH793" s="310">
        <v>1</v>
      </c>
      <c r="AI793" s="146" t="e">
        <f t="array" aca="1" ref="AI793" ca="1">_xludf.IFS(AH793=1,"01",AH793=2,"02",AH793=3,"03",AH793=4,"04",AH793=5,"05",AH793=6,"06",AH793=7,"07",AH793=8,"08",AH793=9,"09",AH793=10,"10",AH793=11,"11",AH793=12,"12")</f>
        <v>#NAME?</v>
      </c>
      <c r="AJ793" s="147" t="e">
        <f t="shared" ca="1" si="54"/>
        <v>#NAME?</v>
      </c>
      <c r="AK793" s="148" t="str">
        <f t="shared" si="55"/>
        <v>YYYY-01</v>
      </c>
    </row>
    <row r="794" spans="12:37" ht="12.75">
      <c r="L794" s="149"/>
      <c r="S794" s="9"/>
      <c r="AG794" s="310">
        <v>1900</v>
      </c>
      <c r="AH794" s="310">
        <v>1</v>
      </c>
      <c r="AI794" s="146" t="e">
        <f t="array" aca="1" ref="AI794" ca="1">_xludf.IFS(AH794=1,"01",AH794=2,"02",AH794=3,"03",AH794=4,"04",AH794=5,"05",AH794=6,"06",AH794=7,"07",AH794=8,"08",AH794=9,"09",AH794=10,"10",AH794=11,"11",AH794=12,"12")</f>
        <v>#NAME?</v>
      </c>
      <c r="AJ794" s="147" t="e">
        <f t="shared" ca="1" si="54"/>
        <v>#NAME?</v>
      </c>
      <c r="AK794" s="148" t="str">
        <f t="shared" si="55"/>
        <v>YYYY-01</v>
      </c>
    </row>
    <row r="795" spans="12:37" ht="12.75">
      <c r="L795" s="149"/>
      <c r="S795" s="9"/>
      <c r="AG795" s="310">
        <v>1900</v>
      </c>
      <c r="AH795" s="310">
        <v>1</v>
      </c>
      <c r="AI795" s="146" t="e">
        <f t="array" aca="1" ref="AI795" ca="1">_xludf.IFS(AH795=1,"01",AH795=2,"02",AH795=3,"03",AH795=4,"04",AH795=5,"05",AH795=6,"06",AH795=7,"07",AH795=8,"08",AH795=9,"09",AH795=10,"10",AH795=11,"11",AH795=12,"12")</f>
        <v>#NAME?</v>
      </c>
      <c r="AJ795" s="147" t="e">
        <f t="shared" ca="1" si="54"/>
        <v>#NAME?</v>
      </c>
      <c r="AK795" s="148" t="str">
        <f t="shared" si="55"/>
        <v>YYYY-01</v>
      </c>
    </row>
    <row r="796" spans="12:37" ht="12.75">
      <c r="L796" s="149"/>
      <c r="S796" s="9"/>
      <c r="AG796" s="310">
        <v>1900</v>
      </c>
      <c r="AH796" s="310">
        <v>1</v>
      </c>
      <c r="AI796" s="146" t="e">
        <f t="array" aca="1" ref="AI796" ca="1">_xludf.IFS(AH796=1,"01",AH796=2,"02",AH796=3,"03",AH796=4,"04",AH796=5,"05",AH796=6,"06",AH796=7,"07",AH796=8,"08",AH796=9,"09",AH796=10,"10",AH796=11,"11",AH796=12,"12")</f>
        <v>#NAME?</v>
      </c>
      <c r="AJ796" s="147" t="e">
        <f t="shared" ca="1" si="54"/>
        <v>#NAME?</v>
      </c>
      <c r="AK796" s="148" t="str">
        <f t="shared" si="55"/>
        <v>YYYY-01</v>
      </c>
    </row>
    <row r="797" spans="12:37" ht="12.75">
      <c r="L797" s="149"/>
      <c r="S797" s="9"/>
      <c r="AG797" s="310">
        <v>1900</v>
      </c>
      <c r="AH797" s="310">
        <v>1</v>
      </c>
      <c r="AI797" s="146" t="e">
        <f t="array" aca="1" ref="AI797" ca="1">_xludf.IFS(AH797=1,"01",AH797=2,"02",AH797=3,"03",AH797=4,"04",AH797=5,"05",AH797=6,"06",AH797=7,"07",AH797=8,"08",AH797=9,"09",AH797=10,"10",AH797=11,"11",AH797=12,"12")</f>
        <v>#NAME?</v>
      </c>
      <c r="AJ797" s="147" t="e">
        <f t="shared" ca="1" si="54"/>
        <v>#NAME?</v>
      </c>
      <c r="AK797" s="148" t="str">
        <f t="shared" si="55"/>
        <v>YYYY-01</v>
      </c>
    </row>
    <row r="798" spans="12:37" ht="12.75">
      <c r="L798" s="149"/>
      <c r="S798" s="9"/>
      <c r="AG798" s="310">
        <v>1900</v>
      </c>
      <c r="AH798" s="310">
        <v>1</v>
      </c>
      <c r="AI798" s="146" t="e">
        <f t="array" aca="1" ref="AI798" ca="1">_xludf.IFS(AH798=1,"01",AH798=2,"02",AH798=3,"03",AH798=4,"04",AH798=5,"05",AH798=6,"06",AH798=7,"07",AH798=8,"08",AH798=9,"09",AH798=10,"10",AH798=11,"11",AH798=12,"12")</f>
        <v>#NAME?</v>
      </c>
      <c r="AJ798" s="147" t="e">
        <f t="shared" ca="1" si="54"/>
        <v>#NAME?</v>
      </c>
      <c r="AK798" s="148" t="str">
        <f t="shared" si="55"/>
        <v>YYYY-01</v>
      </c>
    </row>
    <row r="799" spans="12:37" ht="12.75">
      <c r="L799" s="149"/>
      <c r="S799" s="9"/>
      <c r="AG799" s="310">
        <v>1900</v>
      </c>
      <c r="AH799" s="310">
        <v>1</v>
      </c>
      <c r="AI799" s="146" t="e">
        <f t="array" aca="1" ref="AI799" ca="1">_xludf.IFS(AH799=1,"01",AH799=2,"02",AH799=3,"03",AH799=4,"04",AH799=5,"05",AH799=6,"06",AH799=7,"07",AH799=8,"08",AH799=9,"09",AH799=10,"10",AH799=11,"11",AH799=12,"12")</f>
        <v>#NAME?</v>
      </c>
      <c r="AJ799" s="147" t="e">
        <f t="shared" ca="1" si="54"/>
        <v>#NAME?</v>
      </c>
      <c r="AK799" s="148" t="str">
        <f t="shared" si="55"/>
        <v>YYYY-01</v>
      </c>
    </row>
    <row r="800" spans="12:37" ht="12.75">
      <c r="L800" s="149"/>
      <c r="S800" s="9"/>
      <c r="AG800" s="310">
        <v>1900</v>
      </c>
      <c r="AH800" s="310">
        <v>1</v>
      </c>
      <c r="AI800" s="146" t="e">
        <f t="array" aca="1" ref="AI800" ca="1">_xludf.IFS(AH800=1,"01",AH800=2,"02",AH800=3,"03",AH800=4,"04",AH800=5,"05",AH800=6,"06",AH800=7,"07",AH800=8,"08",AH800=9,"09",AH800=10,"10",AH800=11,"11",AH800=12,"12")</f>
        <v>#NAME?</v>
      </c>
      <c r="AJ800" s="147" t="e">
        <f t="shared" ca="1" si="54"/>
        <v>#NAME?</v>
      </c>
      <c r="AK800" s="148" t="str">
        <f t="shared" si="55"/>
        <v>YYYY-01</v>
      </c>
    </row>
    <row r="801" spans="12:37" ht="12.75">
      <c r="L801" s="149"/>
      <c r="S801" s="9"/>
      <c r="AG801" s="310">
        <v>1900</v>
      </c>
      <c r="AH801" s="310">
        <v>1</v>
      </c>
      <c r="AI801" s="146" t="e">
        <f t="array" aca="1" ref="AI801" ca="1">_xludf.IFS(AH801=1,"01",AH801=2,"02",AH801=3,"03",AH801=4,"04",AH801=5,"05",AH801=6,"06",AH801=7,"07",AH801=8,"08",AH801=9,"09",AH801=10,"10",AH801=11,"11",AH801=12,"12")</f>
        <v>#NAME?</v>
      </c>
      <c r="AJ801" s="147" t="e">
        <f t="shared" ca="1" si="54"/>
        <v>#NAME?</v>
      </c>
      <c r="AK801" s="148" t="str">
        <f t="shared" si="55"/>
        <v>YYYY-01</v>
      </c>
    </row>
    <row r="802" spans="12:37" ht="12.75">
      <c r="L802" s="149"/>
      <c r="S802" s="9"/>
      <c r="AG802" s="310">
        <v>1900</v>
      </c>
      <c r="AH802" s="310">
        <v>1</v>
      </c>
      <c r="AI802" s="146" t="e">
        <f t="array" aca="1" ref="AI802" ca="1">_xludf.IFS(AH802=1,"01",AH802=2,"02",AH802=3,"03",AH802=4,"04",AH802=5,"05",AH802=6,"06",AH802=7,"07",AH802=8,"08",AH802=9,"09",AH802=10,"10",AH802=11,"11",AH802=12,"12")</f>
        <v>#NAME?</v>
      </c>
      <c r="AJ802" s="147" t="e">
        <f t="shared" ca="1" si="54"/>
        <v>#NAME?</v>
      </c>
      <c r="AK802" s="148" t="str">
        <f t="shared" si="55"/>
        <v>YYYY-01</v>
      </c>
    </row>
    <row r="803" spans="12:37" ht="12.75">
      <c r="L803" s="149"/>
      <c r="S803" s="9"/>
      <c r="AG803" s="310">
        <v>1900</v>
      </c>
      <c r="AH803" s="310">
        <v>1</v>
      </c>
      <c r="AI803" s="146" t="e">
        <f t="array" aca="1" ref="AI803" ca="1">_xludf.IFS(AH803=1,"01",AH803=2,"02",AH803=3,"03",AH803=4,"04",AH803=5,"05",AH803=6,"06",AH803=7,"07",AH803=8,"08",AH803=9,"09",AH803=10,"10",AH803=11,"11",AH803=12,"12")</f>
        <v>#NAME?</v>
      </c>
      <c r="AJ803" s="147" t="e">
        <f t="shared" ca="1" si="54"/>
        <v>#NAME?</v>
      </c>
      <c r="AK803" s="148" t="str">
        <f t="shared" si="55"/>
        <v>YYYY-01</v>
      </c>
    </row>
    <row r="804" spans="12:37" ht="12.75">
      <c r="L804" s="149"/>
      <c r="S804" s="9"/>
      <c r="AG804" s="310">
        <v>1900</v>
      </c>
      <c r="AH804" s="310">
        <v>1</v>
      </c>
      <c r="AI804" s="146" t="e">
        <f t="array" aca="1" ref="AI804" ca="1">_xludf.IFS(AH804=1,"01",AH804=2,"02",AH804=3,"03",AH804=4,"04",AH804=5,"05",AH804=6,"06",AH804=7,"07",AH804=8,"08",AH804=9,"09",AH804=10,"10",AH804=11,"11",AH804=12,"12")</f>
        <v>#NAME?</v>
      </c>
      <c r="AJ804" s="147" t="e">
        <f t="shared" ca="1" si="54"/>
        <v>#NAME?</v>
      </c>
      <c r="AK804" s="148" t="str">
        <f t="shared" si="55"/>
        <v>YYYY-01</v>
      </c>
    </row>
    <row r="805" spans="12:37" ht="12.75">
      <c r="L805" s="149"/>
      <c r="S805" s="9"/>
      <c r="AG805" s="310">
        <v>1900</v>
      </c>
      <c r="AH805" s="310">
        <v>1</v>
      </c>
      <c r="AI805" s="146" t="e">
        <f t="array" aca="1" ref="AI805" ca="1">_xludf.IFS(AH805=1,"01",AH805=2,"02",AH805=3,"03",AH805=4,"04",AH805=5,"05",AH805=6,"06",AH805=7,"07",AH805=8,"08",AH805=9,"09",AH805=10,"10",AH805=11,"11",AH805=12,"12")</f>
        <v>#NAME?</v>
      </c>
      <c r="AJ805" s="147" t="e">
        <f t="shared" ca="1" si="54"/>
        <v>#NAME?</v>
      </c>
      <c r="AK805" s="148" t="str">
        <f t="shared" si="55"/>
        <v>YYYY-01</v>
      </c>
    </row>
    <row r="806" spans="12:37" ht="12.75">
      <c r="L806" s="149"/>
      <c r="S806" s="9"/>
      <c r="AG806" s="310">
        <v>1900</v>
      </c>
      <c r="AH806" s="310">
        <v>1</v>
      </c>
      <c r="AI806" s="146" t="e">
        <f t="array" aca="1" ref="AI806" ca="1">_xludf.IFS(AH806=1,"01",AH806=2,"02",AH806=3,"03",AH806=4,"04",AH806=5,"05",AH806=6,"06",AH806=7,"07",AH806=8,"08",AH806=9,"09",AH806=10,"10",AH806=11,"11",AH806=12,"12")</f>
        <v>#NAME?</v>
      </c>
      <c r="AJ806" s="147" t="e">
        <f t="shared" ca="1" si="54"/>
        <v>#NAME?</v>
      </c>
      <c r="AK806" s="148" t="str">
        <f t="shared" si="55"/>
        <v>YYYY-01</v>
      </c>
    </row>
    <row r="807" spans="12:37" ht="12.75">
      <c r="L807" s="149"/>
      <c r="S807" s="9"/>
      <c r="AG807" s="310">
        <v>1900</v>
      </c>
      <c r="AH807" s="310">
        <v>1</v>
      </c>
      <c r="AI807" s="146" t="e">
        <f t="array" aca="1" ref="AI807" ca="1">_xludf.IFS(AH807=1,"01",AH807=2,"02",AH807=3,"03",AH807=4,"04",AH807=5,"05",AH807=6,"06",AH807=7,"07",AH807=8,"08",AH807=9,"09",AH807=10,"10",AH807=11,"11",AH807=12,"12")</f>
        <v>#NAME?</v>
      </c>
      <c r="AJ807" s="147" t="e">
        <f t="shared" ca="1" si="54"/>
        <v>#NAME?</v>
      </c>
      <c r="AK807" s="148" t="str">
        <f t="shared" si="55"/>
        <v>YYYY-01</v>
      </c>
    </row>
    <row r="808" spans="12:37" ht="12.75">
      <c r="L808" s="149"/>
      <c r="S808" s="9"/>
      <c r="AG808" s="310">
        <v>1900</v>
      </c>
      <c r="AH808" s="310">
        <v>1</v>
      </c>
      <c r="AI808" s="146" t="e">
        <f t="array" aca="1" ref="AI808" ca="1">_xludf.IFS(AH808=1,"01",AH808=2,"02",AH808=3,"03",AH808=4,"04",AH808=5,"05",AH808=6,"06",AH808=7,"07",AH808=8,"08",AH808=9,"09",AH808=10,"10",AH808=11,"11",AH808=12,"12")</f>
        <v>#NAME?</v>
      </c>
      <c r="AJ808" s="147" t="e">
        <f t="shared" ca="1" si="54"/>
        <v>#NAME?</v>
      </c>
      <c r="AK808" s="148" t="str">
        <f t="shared" si="55"/>
        <v>YYYY-01</v>
      </c>
    </row>
    <row r="809" spans="12:37" ht="12.75">
      <c r="L809" s="149"/>
      <c r="S809" s="9"/>
      <c r="AG809" s="310">
        <v>1900</v>
      </c>
      <c r="AH809" s="310">
        <v>1</v>
      </c>
      <c r="AI809" s="146" t="e">
        <f t="array" aca="1" ref="AI809" ca="1">_xludf.IFS(AH809=1,"01",AH809=2,"02",AH809=3,"03",AH809=4,"04",AH809=5,"05",AH809=6,"06",AH809=7,"07",AH809=8,"08",AH809=9,"09",AH809=10,"10",AH809=11,"11",AH809=12,"12")</f>
        <v>#NAME?</v>
      </c>
      <c r="AJ809" s="147" t="e">
        <f t="shared" ca="1" si="54"/>
        <v>#NAME?</v>
      </c>
      <c r="AK809" s="148" t="str">
        <f t="shared" si="55"/>
        <v>YYYY-01</v>
      </c>
    </row>
    <row r="810" spans="12:37" ht="12.75">
      <c r="L810" s="149"/>
      <c r="S810" s="9"/>
      <c r="AG810" s="310">
        <v>1900</v>
      </c>
      <c r="AH810" s="310">
        <v>1</v>
      </c>
      <c r="AI810" s="146" t="e">
        <f t="array" aca="1" ref="AI810" ca="1">_xludf.IFS(AH810=1,"01",AH810=2,"02",AH810=3,"03",AH810=4,"04",AH810=5,"05",AH810=6,"06",AH810=7,"07",AH810=8,"08",AH810=9,"09",AH810=10,"10",AH810=11,"11",AH810=12,"12")</f>
        <v>#NAME?</v>
      </c>
      <c r="AJ810" s="147" t="e">
        <f t="shared" ca="1" si="54"/>
        <v>#NAME?</v>
      </c>
      <c r="AK810" s="148" t="str">
        <f t="shared" si="55"/>
        <v>YYYY-01</v>
      </c>
    </row>
    <row r="811" spans="12:37" ht="12.75">
      <c r="L811" s="149"/>
      <c r="S811" s="9"/>
      <c r="AG811" s="310">
        <v>1900</v>
      </c>
      <c r="AH811" s="310">
        <v>1</v>
      </c>
      <c r="AI811" s="146" t="e">
        <f t="array" aca="1" ref="AI811" ca="1">_xludf.IFS(AH811=1,"01",AH811=2,"02",AH811=3,"03",AH811=4,"04",AH811=5,"05",AH811=6,"06",AH811=7,"07",AH811=8,"08",AH811=9,"09",AH811=10,"10",AH811=11,"11",AH811=12,"12")</f>
        <v>#NAME?</v>
      </c>
      <c r="AJ811" s="147" t="e">
        <f t="shared" ca="1" si="54"/>
        <v>#NAME?</v>
      </c>
      <c r="AK811" s="148" t="str">
        <f t="shared" si="55"/>
        <v>YYYY-01</v>
      </c>
    </row>
    <row r="812" spans="12:37" ht="12.75">
      <c r="L812" s="149"/>
      <c r="S812" s="9"/>
      <c r="AG812" s="310">
        <v>1900</v>
      </c>
      <c r="AH812" s="310">
        <v>1</v>
      </c>
      <c r="AI812" s="146" t="e">
        <f t="array" aca="1" ref="AI812" ca="1">_xludf.IFS(AH812=1,"01",AH812=2,"02",AH812=3,"03",AH812=4,"04",AH812=5,"05",AH812=6,"06",AH812=7,"07",AH812=8,"08",AH812=9,"09",AH812=10,"10",AH812=11,"11",AH812=12,"12")</f>
        <v>#NAME?</v>
      </c>
      <c r="AJ812" s="147" t="e">
        <f t="shared" ca="1" si="54"/>
        <v>#NAME?</v>
      </c>
      <c r="AK812" s="148" t="str">
        <f t="shared" si="55"/>
        <v>YYYY-01</v>
      </c>
    </row>
    <row r="813" spans="12:37" ht="12.75">
      <c r="L813" s="149"/>
      <c r="S813" s="9"/>
      <c r="AG813" s="310">
        <v>1900</v>
      </c>
      <c r="AH813" s="310">
        <v>1</v>
      </c>
      <c r="AI813" s="146" t="e">
        <f t="array" aca="1" ref="AI813" ca="1">_xludf.IFS(AH813=1,"01",AH813=2,"02",AH813=3,"03",AH813=4,"04",AH813=5,"05",AH813=6,"06",AH813=7,"07",AH813=8,"08",AH813=9,"09",AH813=10,"10",AH813=11,"11",AH813=12,"12")</f>
        <v>#NAME?</v>
      </c>
      <c r="AJ813" s="147" t="e">
        <f t="shared" ca="1" si="54"/>
        <v>#NAME?</v>
      </c>
      <c r="AK813" s="148" t="str">
        <f t="shared" si="55"/>
        <v>YYYY-01</v>
      </c>
    </row>
    <row r="814" spans="12:37" ht="12.75">
      <c r="L814" s="149"/>
      <c r="S814" s="9"/>
      <c r="AG814" s="310">
        <v>1900</v>
      </c>
      <c r="AH814" s="310">
        <v>1</v>
      </c>
      <c r="AI814" s="146" t="e">
        <f t="array" aca="1" ref="AI814" ca="1">_xludf.IFS(AH814=1,"01",AH814=2,"02",AH814=3,"03",AH814=4,"04",AH814=5,"05",AH814=6,"06",AH814=7,"07",AH814=8,"08",AH814=9,"09",AH814=10,"10",AH814=11,"11",AH814=12,"12")</f>
        <v>#NAME?</v>
      </c>
      <c r="AJ814" s="147" t="e">
        <f t="shared" ca="1" si="54"/>
        <v>#NAME?</v>
      </c>
      <c r="AK814" s="148" t="str">
        <f t="shared" si="55"/>
        <v>YYYY-01</v>
      </c>
    </row>
    <row r="815" spans="12:37" ht="12.75">
      <c r="L815" s="149"/>
      <c r="S815" s="9"/>
      <c r="AG815" s="310">
        <v>1900</v>
      </c>
      <c r="AH815" s="310">
        <v>1</v>
      </c>
      <c r="AI815" s="146" t="e">
        <f t="array" aca="1" ref="AI815" ca="1">_xludf.IFS(AH815=1,"01",AH815=2,"02",AH815=3,"03",AH815=4,"04",AH815=5,"05",AH815=6,"06",AH815=7,"07",AH815=8,"08",AH815=9,"09",AH815=10,"10",AH815=11,"11",AH815=12,"12")</f>
        <v>#NAME?</v>
      </c>
      <c r="AJ815" s="147" t="e">
        <f t="shared" ca="1" si="54"/>
        <v>#NAME?</v>
      </c>
      <c r="AK815" s="148" t="str">
        <f t="shared" si="55"/>
        <v>YYYY-01</v>
      </c>
    </row>
    <row r="816" spans="12:37" ht="12.75">
      <c r="L816" s="149"/>
      <c r="S816" s="9"/>
      <c r="AG816" s="310">
        <v>1900</v>
      </c>
      <c r="AH816" s="310">
        <v>1</v>
      </c>
      <c r="AI816" s="146" t="e">
        <f t="array" aca="1" ref="AI816" ca="1">_xludf.IFS(AH816=1,"01",AH816=2,"02",AH816=3,"03",AH816=4,"04",AH816=5,"05",AH816=6,"06",AH816=7,"07",AH816=8,"08",AH816=9,"09",AH816=10,"10",AH816=11,"11",AH816=12,"12")</f>
        <v>#NAME?</v>
      </c>
      <c r="AJ816" s="147" t="e">
        <f t="shared" ca="1" si="54"/>
        <v>#NAME?</v>
      </c>
      <c r="AK816" s="148" t="str">
        <f t="shared" si="55"/>
        <v>YYYY-01</v>
      </c>
    </row>
    <row r="817" spans="12:37" ht="12.75">
      <c r="L817" s="149"/>
      <c r="S817" s="9"/>
      <c r="AG817" s="310">
        <v>1900</v>
      </c>
      <c r="AH817" s="310">
        <v>1</v>
      </c>
      <c r="AI817" s="146" t="e">
        <f t="array" aca="1" ref="AI817" ca="1">_xludf.IFS(AH817=1,"01",AH817=2,"02",AH817=3,"03",AH817=4,"04",AH817=5,"05",AH817=6,"06",AH817=7,"07",AH817=8,"08",AH817=9,"09",AH817=10,"10",AH817=11,"11",AH817=12,"12")</f>
        <v>#NAME?</v>
      </c>
      <c r="AJ817" s="147" t="e">
        <f t="shared" ca="1" si="54"/>
        <v>#NAME?</v>
      </c>
      <c r="AK817" s="148" t="str">
        <f t="shared" si="55"/>
        <v>YYYY-01</v>
      </c>
    </row>
    <row r="818" spans="12:37" ht="12.75">
      <c r="L818" s="149"/>
      <c r="S818" s="9"/>
      <c r="AG818" s="310">
        <v>1900</v>
      </c>
      <c r="AH818" s="310">
        <v>1</v>
      </c>
      <c r="AI818" s="146" t="e">
        <f t="array" aca="1" ref="AI818" ca="1">_xludf.IFS(AH818=1,"01",AH818=2,"02",AH818=3,"03",AH818=4,"04",AH818=5,"05",AH818=6,"06",AH818=7,"07",AH818=8,"08",AH818=9,"09",AH818=10,"10",AH818=11,"11",AH818=12,"12")</f>
        <v>#NAME?</v>
      </c>
      <c r="AJ818" s="147" t="e">
        <f t="shared" ca="1" si="54"/>
        <v>#NAME?</v>
      </c>
      <c r="AK818" s="148" t="str">
        <f t="shared" si="55"/>
        <v>YYYY-01</v>
      </c>
    </row>
    <row r="819" spans="12:37" ht="12.75">
      <c r="L819" s="149"/>
      <c r="S819" s="9"/>
      <c r="AG819" s="310">
        <v>1900</v>
      </c>
      <c r="AH819" s="310">
        <v>1</v>
      </c>
      <c r="AI819" s="146" t="e">
        <f t="array" aca="1" ref="AI819" ca="1">_xludf.IFS(AH819=1,"01",AH819=2,"02",AH819=3,"03",AH819=4,"04",AH819=5,"05",AH819=6,"06",AH819=7,"07",AH819=8,"08",AH819=9,"09",AH819=10,"10",AH819=11,"11",AH819=12,"12")</f>
        <v>#NAME?</v>
      </c>
      <c r="AJ819" s="147" t="e">
        <f t="shared" ca="1" si="54"/>
        <v>#NAME?</v>
      </c>
      <c r="AK819" s="148" t="str">
        <f t="shared" si="55"/>
        <v>YYYY-01</v>
      </c>
    </row>
    <row r="820" spans="12:37" ht="12.75">
      <c r="L820" s="149"/>
      <c r="S820" s="9"/>
      <c r="AG820" s="310">
        <v>1900</v>
      </c>
      <c r="AH820" s="310">
        <v>1</v>
      </c>
      <c r="AI820" s="146" t="e">
        <f t="array" aca="1" ref="AI820" ca="1">_xludf.IFS(AH820=1,"01",AH820=2,"02",AH820=3,"03",AH820=4,"04",AH820=5,"05",AH820=6,"06",AH820=7,"07",AH820=8,"08",AH820=9,"09",AH820=10,"10",AH820=11,"11",AH820=12,"12")</f>
        <v>#NAME?</v>
      </c>
      <c r="AJ820" s="147" t="e">
        <f t="shared" ca="1" si="54"/>
        <v>#NAME?</v>
      </c>
      <c r="AK820" s="148" t="str">
        <f t="shared" si="55"/>
        <v>YYYY-01</v>
      </c>
    </row>
    <row r="821" spans="12:37" ht="12.75">
      <c r="L821" s="149"/>
      <c r="S821" s="9"/>
      <c r="AG821" s="310">
        <v>1900</v>
      </c>
      <c r="AH821" s="310">
        <v>1</v>
      </c>
      <c r="AI821" s="146" t="e">
        <f t="array" aca="1" ref="AI821" ca="1">_xludf.IFS(AH821=1,"01",AH821=2,"02",AH821=3,"03",AH821=4,"04",AH821=5,"05",AH821=6,"06",AH821=7,"07",AH821=8,"08",AH821=9,"09",AH821=10,"10",AH821=11,"11",AH821=12,"12")</f>
        <v>#NAME?</v>
      </c>
      <c r="AJ821" s="147" t="e">
        <f t="shared" ca="1" si="54"/>
        <v>#NAME?</v>
      </c>
      <c r="AK821" s="148" t="str">
        <f t="shared" si="55"/>
        <v>YYYY-01</v>
      </c>
    </row>
    <row r="822" spans="12:37" ht="12.75">
      <c r="L822" s="149"/>
      <c r="S822" s="9"/>
      <c r="AG822" s="310">
        <v>1900</v>
      </c>
      <c r="AH822" s="310">
        <v>1</v>
      </c>
      <c r="AI822" s="146" t="e">
        <f t="array" aca="1" ref="AI822" ca="1">_xludf.IFS(AH822=1,"01",AH822=2,"02",AH822=3,"03",AH822=4,"04",AH822=5,"05",AH822=6,"06",AH822=7,"07",AH822=8,"08",AH822=9,"09",AH822=10,"10",AH822=11,"11",AH822=12,"12")</f>
        <v>#NAME?</v>
      </c>
      <c r="AJ822" s="147" t="e">
        <f t="shared" ca="1" si="54"/>
        <v>#NAME?</v>
      </c>
      <c r="AK822" s="148" t="str">
        <f t="shared" si="55"/>
        <v>YYYY-01</v>
      </c>
    </row>
    <row r="823" spans="12:37" ht="12.75">
      <c r="L823" s="149"/>
      <c r="S823" s="9"/>
      <c r="AG823" s="310">
        <v>1900</v>
      </c>
      <c r="AH823" s="310">
        <v>1</v>
      </c>
      <c r="AI823" s="146" t="e">
        <f t="array" aca="1" ref="AI823" ca="1">_xludf.IFS(AH823=1,"01",AH823=2,"02",AH823=3,"03",AH823=4,"04",AH823=5,"05",AH823=6,"06",AH823=7,"07",AH823=8,"08",AH823=9,"09",AH823=10,"10",AH823=11,"11",AH823=12,"12")</f>
        <v>#NAME?</v>
      </c>
      <c r="AJ823" s="147" t="e">
        <f t="shared" ca="1" si="54"/>
        <v>#NAME?</v>
      </c>
      <c r="AK823" s="148" t="str">
        <f t="shared" si="55"/>
        <v>YYYY-01</v>
      </c>
    </row>
    <row r="824" spans="12:37" ht="12.75">
      <c r="L824" s="149"/>
      <c r="S824" s="9"/>
      <c r="AG824" s="310">
        <v>1900</v>
      </c>
      <c r="AH824" s="310">
        <v>1</v>
      </c>
      <c r="AI824" s="146" t="e">
        <f t="array" aca="1" ref="AI824" ca="1">_xludf.IFS(AH824=1,"01",AH824=2,"02",AH824=3,"03",AH824=4,"04",AH824=5,"05",AH824=6,"06",AH824=7,"07",AH824=8,"08",AH824=9,"09",AH824=10,"10",AH824=11,"11",AH824=12,"12")</f>
        <v>#NAME?</v>
      </c>
      <c r="AJ824" s="147" t="e">
        <f t="shared" ca="1" si="54"/>
        <v>#NAME?</v>
      </c>
      <c r="AK824" s="148" t="str">
        <f t="shared" si="55"/>
        <v>YYYY-01</v>
      </c>
    </row>
    <row r="825" spans="12:37" ht="12.75">
      <c r="L825" s="149"/>
      <c r="S825" s="9"/>
      <c r="AG825" s="310">
        <v>1900</v>
      </c>
      <c r="AH825" s="310">
        <v>1</v>
      </c>
      <c r="AI825" s="146" t="e">
        <f t="array" aca="1" ref="AI825" ca="1">_xludf.IFS(AH825=1,"01",AH825=2,"02",AH825=3,"03",AH825=4,"04",AH825=5,"05",AH825=6,"06",AH825=7,"07",AH825=8,"08",AH825=9,"09",AH825=10,"10",AH825=11,"11",AH825=12,"12")</f>
        <v>#NAME?</v>
      </c>
      <c r="AJ825" s="147" t="e">
        <f t="shared" ca="1" si="54"/>
        <v>#NAME?</v>
      </c>
      <c r="AK825" s="148" t="str">
        <f t="shared" si="55"/>
        <v>YYYY-01</v>
      </c>
    </row>
    <row r="826" spans="12:37" ht="12.75">
      <c r="L826" s="149"/>
      <c r="S826" s="9"/>
      <c r="AG826" s="310">
        <v>1900</v>
      </c>
      <c r="AH826" s="310">
        <v>1</v>
      </c>
      <c r="AI826" s="146" t="e">
        <f t="array" aca="1" ref="AI826" ca="1">_xludf.IFS(AH826=1,"01",AH826=2,"02",AH826=3,"03",AH826=4,"04",AH826=5,"05",AH826=6,"06",AH826=7,"07",AH826=8,"08",AH826=9,"09",AH826=10,"10",AH826=11,"11",AH826=12,"12")</f>
        <v>#NAME?</v>
      </c>
      <c r="AJ826" s="147" t="e">
        <f t="shared" ca="1" si="54"/>
        <v>#NAME?</v>
      </c>
      <c r="AK826" s="148" t="str">
        <f t="shared" si="55"/>
        <v>YYYY-01</v>
      </c>
    </row>
    <row r="827" spans="12:37" ht="12.75">
      <c r="L827" s="149"/>
      <c r="S827" s="9"/>
      <c r="AG827" s="310">
        <v>1900</v>
      </c>
      <c r="AH827" s="310">
        <v>1</v>
      </c>
      <c r="AI827" s="146" t="e">
        <f t="array" aca="1" ref="AI827" ca="1">_xludf.IFS(AH827=1,"01",AH827=2,"02",AH827=3,"03",AH827=4,"04",AH827=5,"05",AH827=6,"06",AH827=7,"07",AH827=8,"08",AH827=9,"09",AH827=10,"10",AH827=11,"11",AH827=12,"12")</f>
        <v>#NAME?</v>
      </c>
      <c r="AJ827" s="147" t="e">
        <f t="shared" ca="1" si="54"/>
        <v>#NAME?</v>
      </c>
      <c r="AK827" s="148" t="str">
        <f t="shared" si="55"/>
        <v>YYYY-01</v>
      </c>
    </row>
    <row r="828" spans="12:37" ht="12.75">
      <c r="L828" s="149"/>
      <c r="S828" s="9"/>
      <c r="AG828" s="310">
        <v>1900</v>
      </c>
      <c r="AH828" s="310">
        <v>1</v>
      </c>
      <c r="AI828" s="146" t="e">
        <f t="array" aca="1" ref="AI828" ca="1">_xludf.IFS(AH828=1,"01",AH828=2,"02",AH828=3,"03",AH828=4,"04",AH828=5,"05",AH828=6,"06",AH828=7,"07",AH828=8,"08",AH828=9,"09",AH828=10,"10",AH828=11,"11",AH828=12,"12")</f>
        <v>#NAME?</v>
      </c>
      <c r="AJ828" s="147" t="e">
        <f t="shared" ca="1" si="54"/>
        <v>#NAME?</v>
      </c>
      <c r="AK828" s="148" t="str">
        <f t="shared" si="55"/>
        <v>YYYY-01</v>
      </c>
    </row>
    <row r="829" spans="12:37" ht="12.75">
      <c r="L829" s="149"/>
      <c r="S829" s="9"/>
      <c r="AG829" s="310">
        <v>1900</v>
      </c>
      <c r="AH829" s="310">
        <v>1</v>
      </c>
      <c r="AI829" s="146" t="e">
        <f t="array" aca="1" ref="AI829" ca="1">_xludf.IFS(AH829=1,"01",AH829=2,"02",AH829=3,"03",AH829=4,"04",AH829=5,"05",AH829=6,"06",AH829=7,"07",AH829=8,"08",AH829=9,"09",AH829=10,"10",AH829=11,"11",AH829=12,"12")</f>
        <v>#NAME?</v>
      </c>
      <c r="AJ829" s="147" t="e">
        <f t="shared" ca="1" si="54"/>
        <v>#NAME?</v>
      </c>
      <c r="AK829" s="148" t="str">
        <f t="shared" si="55"/>
        <v>YYYY-01</v>
      </c>
    </row>
    <row r="830" spans="12:37" ht="12.75">
      <c r="L830" s="149"/>
      <c r="S830" s="9"/>
      <c r="AG830" s="310">
        <v>1900</v>
      </c>
      <c r="AH830" s="310">
        <v>1</v>
      </c>
      <c r="AI830" s="146" t="e">
        <f t="array" aca="1" ref="AI830" ca="1">_xludf.IFS(AH830=1,"01",AH830=2,"02",AH830=3,"03",AH830=4,"04",AH830=5,"05",AH830=6,"06",AH830=7,"07",AH830=8,"08",AH830=9,"09",AH830=10,"10",AH830=11,"11",AH830=12,"12")</f>
        <v>#NAME?</v>
      </c>
      <c r="AJ830" s="147" t="e">
        <f t="shared" ca="1" si="54"/>
        <v>#NAME?</v>
      </c>
      <c r="AK830" s="148" t="str">
        <f t="shared" si="55"/>
        <v>YYYY-01</v>
      </c>
    </row>
    <row r="831" spans="12:37" ht="12.75">
      <c r="L831" s="149"/>
      <c r="S831" s="9"/>
      <c r="AG831" s="310">
        <v>1900</v>
      </c>
      <c r="AH831" s="310">
        <v>1</v>
      </c>
      <c r="AI831" s="146" t="e">
        <f t="array" aca="1" ref="AI831" ca="1">_xludf.IFS(AH831=1,"01",AH831=2,"02",AH831=3,"03",AH831=4,"04",AH831=5,"05",AH831=6,"06",AH831=7,"07",AH831=8,"08",AH831=9,"09",AH831=10,"10",AH831=11,"11",AH831=12,"12")</f>
        <v>#NAME?</v>
      </c>
      <c r="AJ831" s="147" t="e">
        <f t="shared" ca="1" si="54"/>
        <v>#NAME?</v>
      </c>
      <c r="AK831" s="148" t="str">
        <f t="shared" si="55"/>
        <v>YYYY-01</v>
      </c>
    </row>
    <row r="832" spans="12:37" ht="12.75">
      <c r="L832" s="149"/>
      <c r="S832" s="9"/>
      <c r="AG832" s="310">
        <v>1900</v>
      </c>
      <c r="AH832" s="310">
        <v>1</v>
      </c>
      <c r="AI832" s="146" t="e">
        <f t="array" aca="1" ref="AI832" ca="1">_xludf.IFS(AH832=1,"01",AH832=2,"02",AH832=3,"03",AH832=4,"04",AH832=5,"05",AH832=6,"06",AH832=7,"07",AH832=8,"08",AH832=9,"09",AH832=10,"10",AH832=11,"11",AH832=12,"12")</f>
        <v>#NAME?</v>
      </c>
      <c r="AJ832" s="147" t="e">
        <f t="shared" ca="1" si="54"/>
        <v>#NAME?</v>
      </c>
      <c r="AK832" s="148" t="str">
        <f t="shared" si="55"/>
        <v>YYYY-01</v>
      </c>
    </row>
    <row r="833" spans="12:37" ht="12.75">
      <c r="L833" s="149"/>
      <c r="S833" s="9"/>
      <c r="AG833" s="310">
        <v>1900</v>
      </c>
      <c r="AH833" s="310">
        <v>1</v>
      </c>
      <c r="AI833" s="146" t="e">
        <f t="array" aca="1" ref="AI833" ca="1">_xludf.IFS(AH833=1,"01",AH833=2,"02",AH833=3,"03",AH833=4,"04",AH833=5,"05",AH833=6,"06",AH833=7,"07",AH833=8,"08",AH833=9,"09",AH833=10,"10",AH833=11,"11",AH833=12,"12")</f>
        <v>#NAME?</v>
      </c>
      <c r="AJ833" s="147" t="e">
        <f t="shared" ca="1" si="54"/>
        <v>#NAME?</v>
      </c>
      <c r="AK833" s="148" t="str">
        <f t="shared" si="55"/>
        <v>YYYY-01</v>
      </c>
    </row>
    <row r="834" spans="12:37" ht="12.75">
      <c r="L834" s="149"/>
      <c r="S834" s="9"/>
      <c r="AG834" s="310">
        <v>1900</v>
      </c>
      <c r="AH834" s="310">
        <v>1</v>
      </c>
      <c r="AI834" s="146" t="e">
        <f t="array" aca="1" ref="AI834" ca="1">_xludf.IFS(AH834=1,"01",AH834=2,"02",AH834=3,"03",AH834=4,"04",AH834=5,"05",AH834=6,"06",AH834=7,"07",AH834=8,"08",AH834=9,"09",AH834=10,"10",AH834=11,"11",AH834=12,"12")</f>
        <v>#NAME?</v>
      </c>
      <c r="AJ834" s="147" t="e">
        <f t="shared" ca="1" si="54"/>
        <v>#NAME?</v>
      </c>
      <c r="AK834" s="148" t="str">
        <f t="shared" si="55"/>
        <v>YYYY-01</v>
      </c>
    </row>
    <row r="835" spans="12:37" ht="12.75">
      <c r="L835" s="149"/>
      <c r="S835" s="9"/>
      <c r="AG835" s="310">
        <v>1900</v>
      </c>
      <c r="AH835" s="310">
        <v>1</v>
      </c>
      <c r="AI835" s="146" t="e">
        <f t="array" aca="1" ref="AI835" ca="1">_xludf.IFS(AH835=1,"01",AH835=2,"02",AH835=3,"03",AH835=4,"04",AH835=5,"05",AH835=6,"06",AH835=7,"07",AH835=8,"08",AH835=9,"09",AH835=10,"10",AH835=11,"11",AH835=12,"12")</f>
        <v>#NAME?</v>
      </c>
      <c r="AJ835" s="147" t="e">
        <f t="shared" ca="1" si="54"/>
        <v>#NAME?</v>
      </c>
      <c r="AK835" s="148" t="str">
        <f t="shared" si="55"/>
        <v>YYYY-01</v>
      </c>
    </row>
    <row r="836" spans="12:37" ht="12.75">
      <c r="L836" s="149"/>
      <c r="S836" s="9"/>
      <c r="AG836" s="310">
        <v>1900</v>
      </c>
      <c r="AH836" s="310">
        <v>1</v>
      </c>
      <c r="AI836" s="146" t="e">
        <f t="array" aca="1" ref="AI836" ca="1">_xludf.IFS(AH836=1,"01",AH836=2,"02",AH836=3,"03",AH836=4,"04",AH836=5,"05",AH836=6,"06",AH836=7,"07",AH836=8,"08",AH836=9,"09",AH836=10,"10",AH836=11,"11",AH836=12,"12")</f>
        <v>#NAME?</v>
      </c>
      <c r="AJ836" s="147" t="e">
        <f t="shared" ca="1" si="54"/>
        <v>#NAME?</v>
      </c>
      <c r="AK836" s="148" t="str">
        <f t="shared" si="55"/>
        <v>YYYY-01</v>
      </c>
    </row>
    <row r="837" spans="12:37" ht="12.75">
      <c r="L837" s="149"/>
      <c r="S837" s="9"/>
      <c r="AG837" s="310">
        <v>1900</v>
      </c>
      <c r="AH837" s="310">
        <v>1</v>
      </c>
      <c r="AI837" s="146" t="e">
        <f t="array" aca="1" ref="AI837" ca="1">_xludf.IFS(AH837=1,"01",AH837=2,"02",AH837=3,"03",AH837=4,"04",AH837=5,"05",AH837=6,"06",AH837=7,"07",AH837=8,"08",AH837=9,"09",AH837=10,"10",AH837=11,"11",AH837=12,"12")</f>
        <v>#NAME?</v>
      </c>
      <c r="AJ837" s="147" t="e">
        <f t="shared" ca="1" si="54"/>
        <v>#NAME?</v>
      </c>
      <c r="AK837" s="148" t="str">
        <f t="shared" si="55"/>
        <v>YYYY-01</v>
      </c>
    </row>
    <row r="838" spans="12:37" ht="12.75">
      <c r="L838" s="149"/>
      <c r="S838" s="9"/>
      <c r="AG838" s="310">
        <v>1900</v>
      </c>
      <c r="AH838" s="310">
        <v>1</v>
      </c>
      <c r="AI838" s="146" t="e">
        <f t="array" aca="1" ref="AI838" ca="1">_xludf.IFS(AH838=1,"01",AH838=2,"02",AH838=3,"03",AH838=4,"04",AH838=5,"05",AH838=6,"06",AH838=7,"07",AH838=8,"08",AH838=9,"09",AH838=10,"10",AH838=11,"11",AH838=12,"12")</f>
        <v>#NAME?</v>
      </c>
      <c r="AJ838" s="147" t="e">
        <f t="shared" ca="1" si="54"/>
        <v>#NAME?</v>
      </c>
      <c r="AK838" s="148" t="str">
        <f t="shared" si="55"/>
        <v>YYYY-01</v>
      </c>
    </row>
    <row r="839" spans="12:37" ht="12.75">
      <c r="L839" s="149"/>
      <c r="S839" s="9"/>
      <c r="AG839" s="310">
        <v>1900</v>
      </c>
      <c r="AH839" s="310">
        <v>1</v>
      </c>
      <c r="AI839" s="146" t="e">
        <f t="array" aca="1" ref="AI839" ca="1">_xludf.IFS(AH839=1,"01",AH839=2,"02",AH839=3,"03",AH839=4,"04",AH839=5,"05",AH839=6,"06",AH839=7,"07",AH839=8,"08",AH839=9,"09",AH839=10,"10",AH839=11,"11",AH839=12,"12")</f>
        <v>#NAME?</v>
      </c>
      <c r="AJ839" s="147" t="e">
        <f t="shared" ca="1" si="54"/>
        <v>#NAME?</v>
      </c>
      <c r="AK839" s="148" t="str">
        <f t="shared" si="55"/>
        <v>YYYY-01</v>
      </c>
    </row>
    <row r="840" spans="12:37" ht="12.75">
      <c r="L840" s="149"/>
      <c r="S840" s="9"/>
      <c r="AG840" s="310">
        <v>1900</v>
      </c>
      <c r="AH840" s="310">
        <v>1</v>
      </c>
      <c r="AI840" s="146" t="e">
        <f t="array" aca="1" ref="AI840" ca="1">_xludf.IFS(AH840=1,"01",AH840=2,"02",AH840=3,"03",AH840=4,"04",AH840=5,"05",AH840=6,"06",AH840=7,"07",AH840=8,"08",AH840=9,"09",AH840=10,"10",AH840=11,"11",AH840=12,"12")</f>
        <v>#NAME?</v>
      </c>
      <c r="AJ840" s="147" t="e">
        <f t="shared" ca="1" si="54"/>
        <v>#NAME?</v>
      </c>
      <c r="AK840" s="148" t="str">
        <f t="shared" si="55"/>
        <v>YYYY-01</v>
      </c>
    </row>
    <row r="841" spans="12:37" ht="12.75">
      <c r="L841" s="149"/>
      <c r="S841" s="9"/>
      <c r="AG841" s="310">
        <v>1900</v>
      </c>
      <c r="AH841" s="310">
        <v>1</v>
      </c>
      <c r="AI841" s="146" t="e">
        <f t="array" aca="1" ref="AI841" ca="1">_xludf.IFS(AH841=1,"01",AH841=2,"02",AH841=3,"03",AH841=4,"04",AH841=5,"05",AH841=6,"06",AH841=7,"07",AH841=8,"08",AH841=9,"09",AH841=10,"10",AH841=11,"11",AH841=12,"12")</f>
        <v>#NAME?</v>
      </c>
      <c r="AJ841" s="147" t="e">
        <f t="shared" ca="1" si="54"/>
        <v>#NAME?</v>
      </c>
      <c r="AK841" s="148" t="str">
        <f t="shared" si="55"/>
        <v>YYYY-01</v>
      </c>
    </row>
    <row r="842" spans="12:37" ht="12.75">
      <c r="L842" s="149"/>
      <c r="S842" s="9"/>
      <c r="AG842" s="310">
        <v>1900</v>
      </c>
      <c r="AH842" s="310">
        <v>1</v>
      </c>
      <c r="AI842" s="146" t="e">
        <f t="array" aca="1" ref="AI842" ca="1">_xludf.IFS(AH842=1,"01",AH842=2,"02",AH842=3,"03",AH842=4,"04",AH842=5,"05",AH842=6,"06",AH842=7,"07",AH842=8,"08",AH842=9,"09",AH842=10,"10",AH842=11,"11",AH842=12,"12")</f>
        <v>#NAME?</v>
      </c>
      <c r="AJ842" s="147" t="e">
        <f t="shared" ca="1" si="54"/>
        <v>#NAME?</v>
      </c>
      <c r="AK842" s="148" t="str">
        <f t="shared" si="55"/>
        <v>YYYY-01</v>
      </c>
    </row>
    <row r="843" spans="12:37" ht="12.75">
      <c r="L843" s="149"/>
      <c r="S843" s="9"/>
      <c r="AG843" s="310">
        <v>1900</v>
      </c>
      <c r="AH843" s="310">
        <v>1</v>
      </c>
      <c r="AI843" s="146" t="e">
        <f t="array" aca="1" ref="AI843" ca="1">_xludf.IFS(AH843=1,"01",AH843=2,"02",AH843=3,"03",AH843=4,"04",AH843=5,"05",AH843=6,"06",AH843=7,"07",AH843=8,"08",AH843=9,"09",AH843=10,"10",AH843=11,"11",AH843=12,"12")</f>
        <v>#NAME?</v>
      </c>
      <c r="AJ843" s="147" t="e">
        <f t="shared" ca="1" si="54"/>
        <v>#NAME?</v>
      </c>
      <c r="AK843" s="148" t="str">
        <f t="shared" si="55"/>
        <v>YYYY-01</v>
      </c>
    </row>
    <row r="844" spans="12:37" ht="12.75">
      <c r="L844" s="149"/>
      <c r="S844" s="9"/>
      <c r="AG844" s="310">
        <v>1900</v>
      </c>
      <c r="AH844" s="310">
        <v>1</v>
      </c>
      <c r="AI844" s="146" t="e">
        <f t="array" aca="1" ref="AI844" ca="1">_xludf.IFS(AH844=1,"01",AH844=2,"02",AH844=3,"03",AH844=4,"04",AH844=5,"05",AH844=6,"06",AH844=7,"07",AH844=8,"08",AH844=9,"09",AH844=10,"10",AH844=11,"11",AH844=12,"12")</f>
        <v>#NAME?</v>
      </c>
      <c r="AJ844" s="147" t="e">
        <f t="shared" ca="1" si="54"/>
        <v>#NAME?</v>
      </c>
      <c r="AK844" s="148" t="str">
        <f t="shared" si="55"/>
        <v>YYYY-01</v>
      </c>
    </row>
    <row r="845" spans="12:37" ht="12.75">
      <c r="L845" s="149"/>
      <c r="S845" s="9"/>
      <c r="AG845" s="310">
        <v>1900</v>
      </c>
      <c r="AH845" s="310">
        <v>1</v>
      </c>
      <c r="AI845" s="146" t="e">
        <f t="array" aca="1" ref="AI845" ca="1">_xludf.IFS(AH845=1,"01",AH845=2,"02",AH845=3,"03",AH845=4,"04",AH845=5,"05",AH845=6,"06",AH845=7,"07",AH845=8,"08",AH845=9,"09",AH845=10,"10",AH845=11,"11",AH845=12,"12")</f>
        <v>#NAME?</v>
      </c>
      <c r="AJ845" s="147" t="e">
        <f t="shared" ca="1" si="54"/>
        <v>#NAME?</v>
      </c>
      <c r="AK845" s="148" t="str">
        <f t="shared" si="55"/>
        <v>YYYY-01</v>
      </c>
    </row>
    <row r="846" spans="12:37" ht="12.75">
      <c r="L846" s="149"/>
      <c r="S846" s="9"/>
      <c r="AG846" s="310">
        <v>1900</v>
      </c>
      <c r="AH846" s="310">
        <v>1</v>
      </c>
      <c r="AI846" s="146" t="e">
        <f t="array" aca="1" ref="AI846" ca="1">_xludf.IFS(AH846=1,"01",AH846=2,"02",AH846=3,"03",AH846=4,"04",AH846=5,"05",AH846=6,"06",AH846=7,"07",AH846=8,"08",AH846=9,"09",AH846=10,"10",AH846=11,"11",AH846=12,"12")</f>
        <v>#NAME?</v>
      </c>
      <c r="AJ846" s="147" t="e">
        <f t="shared" ca="1" si="54"/>
        <v>#NAME?</v>
      </c>
      <c r="AK846" s="148" t="str">
        <f t="shared" si="55"/>
        <v>YYYY-01</v>
      </c>
    </row>
    <row r="847" spans="12:37" ht="12.75">
      <c r="L847" s="149"/>
      <c r="S847" s="9"/>
      <c r="AG847" s="310">
        <v>1900</v>
      </c>
      <c r="AH847" s="310">
        <v>1</v>
      </c>
      <c r="AI847" s="146" t="e">
        <f t="array" aca="1" ref="AI847" ca="1">_xludf.IFS(AH847=1,"01",AH847=2,"02",AH847=3,"03",AH847=4,"04",AH847=5,"05",AH847=6,"06",AH847=7,"07",AH847=8,"08",AH847=9,"09",AH847=10,"10",AH847=11,"11",AH847=12,"12")</f>
        <v>#NAME?</v>
      </c>
      <c r="AJ847" s="147" t="e">
        <f t="shared" ca="1" si="54"/>
        <v>#NAME?</v>
      </c>
      <c r="AK847" s="148" t="str">
        <f t="shared" si="55"/>
        <v>YYYY-01</v>
      </c>
    </row>
    <row r="848" spans="12:37" ht="12.75">
      <c r="L848" s="149"/>
      <c r="S848" s="9"/>
      <c r="AG848" s="310">
        <v>1900</v>
      </c>
      <c r="AH848" s="310">
        <v>1</v>
      </c>
      <c r="AI848" s="146" t="e">
        <f t="array" aca="1" ref="AI848" ca="1">_xludf.IFS(AH848=1,"01",AH848=2,"02",AH848=3,"03",AH848=4,"04",AH848=5,"05",AH848=6,"06",AH848=7,"07",AH848=8,"08",AH848=9,"09",AH848=10,"10",AH848=11,"11",AH848=12,"12")</f>
        <v>#NAME?</v>
      </c>
      <c r="AJ848" s="147" t="e">
        <f t="shared" ca="1" si="54"/>
        <v>#NAME?</v>
      </c>
      <c r="AK848" s="148" t="str">
        <f t="shared" si="55"/>
        <v>YYYY-01</v>
      </c>
    </row>
    <row r="849" spans="12:37" ht="12.75">
      <c r="L849" s="149"/>
      <c r="S849" s="9"/>
      <c r="AG849" s="310">
        <v>1900</v>
      </c>
      <c r="AH849" s="310">
        <v>1</v>
      </c>
      <c r="AI849" s="146" t="e">
        <f t="array" aca="1" ref="AI849" ca="1">_xludf.IFS(AH849=1,"01",AH849=2,"02",AH849=3,"03",AH849=4,"04",AH849=5,"05",AH849=6,"06",AH849=7,"07",AH849=8,"08",AH849=9,"09",AH849=10,"10",AH849=11,"11",AH849=12,"12")</f>
        <v>#NAME?</v>
      </c>
      <c r="AJ849" s="147" t="e">
        <f t="shared" ca="1" si="54"/>
        <v>#NAME?</v>
      </c>
      <c r="AK849" s="148" t="str">
        <f t="shared" si="55"/>
        <v>YYYY-01</v>
      </c>
    </row>
    <row r="850" spans="12:37" ht="12.75">
      <c r="L850" s="149"/>
      <c r="S850" s="9"/>
      <c r="AG850" s="310">
        <v>1900</v>
      </c>
      <c r="AH850" s="310">
        <v>1</v>
      </c>
      <c r="AI850" s="146" t="e">
        <f t="array" aca="1" ref="AI850" ca="1">_xludf.IFS(AH850=1,"01",AH850=2,"02",AH850=3,"03",AH850=4,"04",AH850=5,"05",AH850=6,"06",AH850=7,"07",AH850=8,"08",AH850=9,"09",AH850=10,"10",AH850=11,"11",AH850=12,"12")</f>
        <v>#NAME?</v>
      </c>
      <c r="AJ850" s="147" t="e">
        <f t="shared" ca="1" si="54"/>
        <v>#NAME?</v>
      </c>
      <c r="AK850" s="148" t="str">
        <f t="shared" si="55"/>
        <v>YYYY-01</v>
      </c>
    </row>
    <row r="851" spans="12:37" ht="12.75">
      <c r="L851" s="149"/>
      <c r="S851" s="9"/>
      <c r="AG851" s="310">
        <v>1900</v>
      </c>
      <c r="AH851" s="310">
        <v>1</v>
      </c>
      <c r="AI851" s="146" t="e">
        <f t="array" aca="1" ref="AI851" ca="1">_xludf.IFS(AH851=1,"01",AH851=2,"02",AH851=3,"03",AH851=4,"04",AH851=5,"05",AH851=6,"06",AH851=7,"07",AH851=8,"08",AH851=9,"09",AH851=10,"10",AH851=11,"11",AH851=12,"12")</f>
        <v>#NAME?</v>
      </c>
      <c r="AJ851" s="147" t="e">
        <f t="shared" ca="1" si="54"/>
        <v>#NAME?</v>
      </c>
      <c r="AK851" s="148" t="str">
        <f t="shared" si="55"/>
        <v>YYYY-01</v>
      </c>
    </row>
    <row r="852" spans="12:37" ht="12.75">
      <c r="L852" s="149"/>
      <c r="S852" s="9"/>
      <c r="AG852" s="310">
        <v>1900</v>
      </c>
      <c r="AH852" s="310">
        <v>1</v>
      </c>
      <c r="AI852" s="146" t="e">
        <f t="array" aca="1" ref="AI852" ca="1">_xludf.IFS(AH852=1,"01",AH852=2,"02",AH852=3,"03",AH852=4,"04",AH852=5,"05",AH852=6,"06",AH852=7,"07",AH852=8,"08",AH852=9,"09",AH852=10,"10",AH852=11,"11",AH852=12,"12")</f>
        <v>#NAME?</v>
      </c>
      <c r="AJ852" s="147" t="e">
        <f t="shared" ca="1" si="54"/>
        <v>#NAME?</v>
      </c>
      <c r="AK852" s="148" t="str">
        <f t="shared" si="55"/>
        <v>YYYY-01</v>
      </c>
    </row>
    <row r="853" spans="12:37" ht="12.75">
      <c r="L853" s="149"/>
      <c r="S853" s="9"/>
      <c r="AG853" s="310">
        <v>1900</v>
      </c>
      <c r="AH853" s="310">
        <v>1</v>
      </c>
      <c r="AI853" s="146" t="e">
        <f t="array" aca="1" ref="AI853" ca="1">_xludf.IFS(AH853=1,"01",AH853=2,"02",AH853=3,"03",AH853=4,"04",AH853=5,"05",AH853=6,"06",AH853=7,"07",AH853=8,"08",AH853=9,"09",AH853=10,"10",AH853=11,"11",AH853=12,"12")</f>
        <v>#NAME?</v>
      </c>
      <c r="AJ853" s="147" t="e">
        <f t="shared" ca="1" si="54"/>
        <v>#NAME?</v>
      </c>
      <c r="AK853" s="148" t="str">
        <f t="shared" si="55"/>
        <v>YYYY-01</v>
      </c>
    </row>
    <row r="854" spans="12:37" ht="12.75">
      <c r="L854" s="149"/>
      <c r="S854" s="9"/>
      <c r="AG854" s="310">
        <v>1900</v>
      </c>
      <c r="AH854" s="310">
        <v>1</v>
      </c>
      <c r="AI854" s="146" t="e">
        <f t="array" aca="1" ref="AI854" ca="1">_xludf.IFS(AH854=1,"01",AH854=2,"02",AH854=3,"03",AH854=4,"04",AH854=5,"05",AH854=6,"06",AH854=7,"07",AH854=8,"08",AH854=9,"09",AH854=10,"10",AH854=11,"11",AH854=12,"12")</f>
        <v>#NAME?</v>
      </c>
      <c r="AJ854" s="147" t="e">
        <f t="shared" ca="1" si="54"/>
        <v>#NAME?</v>
      </c>
      <c r="AK854" s="148" t="str">
        <f t="shared" si="55"/>
        <v>YYYY-01</v>
      </c>
    </row>
    <row r="855" spans="12:37" ht="12.75">
      <c r="L855" s="149"/>
      <c r="S855" s="9"/>
      <c r="AG855" s="310">
        <v>1900</v>
      </c>
      <c r="AH855" s="310">
        <v>1</v>
      </c>
      <c r="AI855" s="146" t="e">
        <f t="array" aca="1" ref="AI855" ca="1">_xludf.IFS(AH855=1,"01",AH855=2,"02",AH855=3,"03",AH855=4,"04",AH855=5,"05",AH855=6,"06",AH855=7,"07",AH855=8,"08",AH855=9,"09",AH855=10,"10",AH855=11,"11",AH855=12,"12")</f>
        <v>#NAME?</v>
      </c>
      <c r="AJ855" s="147" t="e">
        <f t="shared" ca="1" si="54"/>
        <v>#NAME?</v>
      </c>
      <c r="AK855" s="148" t="str">
        <f t="shared" si="55"/>
        <v>YYYY-01</v>
      </c>
    </row>
    <row r="856" spans="12:37" ht="12.75">
      <c r="L856" s="149"/>
      <c r="S856" s="9"/>
      <c r="AG856" s="310">
        <v>1900</v>
      </c>
      <c r="AH856" s="310">
        <v>1</v>
      </c>
      <c r="AI856" s="146" t="e">
        <f t="array" aca="1" ref="AI856" ca="1">_xludf.IFS(AH856=1,"01",AH856=2,"02",AH856=3,"03",AH856=4,"04",AH856=5,"05",AH856=6,"06",AH856=7,"07",AH856=8,"08",AH856=9,"09",AH856=10,"10",AH856=11,"11",AH856=12,"12")</f>
        <v>#NAME?</v>
      </c>
      <c r="AJ856" s="147" t="e">
        <f t="shared" ca="1" si="54"/>
        <v>#NAME?</v>
      </c>
      <c r="AK856" s="148" t="str">
        <f t="shared" si="55"/>
        <v>YYYY-01</v>
      </c>
    </row>
    <row r="857" spans="12:37" ht="12.75">
      <c r="L857" s="149"/>
      <c r="S857" s="9"/>
      <c r="AG857" s="310">
        <v>1900</v>
      </c>
      <c r="AH857" s="310">
        <v>1</v>
      </c>
      <c r="AI857" s="146" t="e">
        <f t="array" aca="1" ref="AI857" ca="1">_xludf.IFS(AH857=1,"01",AH857=2,"02",AH857=3,"03",AH857=4,"04",AH857=5,"05",AH857=6,"06",AH857=7,"07",AH857=8,"08",AH857=9,"09",AH857=10,"10",AH857=11,"11",AH857=12,"12")</f>
        <v>#NAME?</v>
      </c>
      <c r="AJ857" s="147" t="e">
        <f t="shared" ca="1" si="54"/>
        <v>#NAME?</v>
      </c>
      <c r="AK857" s="148" t="str">
        <f t="shared" si="55"/>
        <v>YYYY-01</v>
      </c>
    </row>
    <row r="858" spans="12:37" ht="12.75">
      <c r="L858" s="149"/>
      <c r="S858" s="9"/>
      <c r="AG858" s="310">
        <v>1900</v>
      </c>
      <c r="AH858" s="310">
        <v>1</v>
      </c>
      <c r="AI858" s="146" t="e">
        <f t="array" aca="1" ref="AI858" ca="1">_xludf.IFS(AH858=1,"01",AH858=2,"02",AH858=3,"03",AH858=4,"04",AH858=5,"05",AH858=6,"06",AH858=7,"07",AH858=8,"08",AH858=9,"09",AH858=10,"10",AH858=11,"11",AH858=12,"12")</f>
        <v>#NAME?</v>
      </c>
      <c r="AJ858" s="147" t="e">
        <f t="shared" ca="1" si="54"/>
        <v>#NAME?</v>
      </c>
      <c r="AK858" s="148" t="str">
        <f t="shared" si="55"/>
        <v>YYYY-01</v>
      </c>
    </row>
    <row r="859" spans="12:37" ht="12.75">
      <c r="L859" s="149"/>
      <c r="S859" s="9"/>
      <c r="AG859" s="310">
        <v>1900</v>
      </c>
      <c r="AH859" s="310">
        <v>1</v>
      </c>
      <c r="AI859" s="146" t="e">
        <f t="array" aca="1" ref="AI859" ca="1">_xludf.IFS(AH859=1,"01",AH859=2,"02",AH859=3,"03",AH859=4,"04",AH859=5,"05",AH859=6,"06",AH859=7,"07",AH859=8,"08",AH859=9,"09",AH859=10,"10",AH859=11,"11",AH859=12,"12")</f>
        <v>#NAME?</v>
      </c>
      <c r="AJ859" s="147" t="e">
        <f t="shared" ca="1" si="54"/>
        <v>#NAME?</v>
      </c>
      <c r="AK859" s="148" t="str">
        <f t="shared" si="55"/>
        <v>YYYY-01</v>
      </c>
    </row>
    <row r="860" spans="12:37" ht="12.75">
      <c r="L860" s="149"/>
      <c r="S860" s="9"/>
      <c r="AG860" s="310">
        <v>1900</v>
      </c>
      <c r="AH860" s="310">
        <v>1</v>
      </c>
      <c r="AI860" s="146" t="e">
        <f t="array" aca="1" ref="AI860" ca="1">_xludf.IFS(AH860=1,"01",AH860=2,"02",AH860=3,"03",AH860=4,"04",AH860=5,"05",AH860=6,"06",AH860=7,"07",AH860=8,"08",AH860=9,"09",AH860=10,"10",AH860=11,"11",AH860=12,"12")</f>
        <v>#NAME?</v>
      </c>
      <c r="AJ860" s="147" t="e">
        <f t="shared" ca="1" si="54"/>
        <v>#NAME?</v>
      </c>
      <c r="AK860" s="148" t="str">
        <f t="shared" si="55"/>
        <v>YYYY-01</v>
      </c>
    </row>
    <row r="861" spans="12:37" ht="12.75">
      <c r="L861" s="149"/>
      <c r="S861" s="9"/>
      <c r="AG861" s="310">
        <v>1900</v>
      </c>
      <c r="AH861" s="310">
        <v>1</v>
      </c>
      <c r="AI861" s="146" t="e">
        <f t="array" aca="1" ref="AI861" ca="1">_xludf.IFS(AH861=1,"01",AH861=2,"02",AH861=3,"03",AH861=4,"04",AH861=5,"05",AH861=6,"06",AH861=7,"07",AH861=8,"08",AH861=9,"09",AH861=10,"10",AH861=11,"11",AH861=12,"12")</f>
        <v>#NAME?</v>
      </c>
      <c r="AJ861" s="147" t="e">
        <f t="shared" ca="1" si="54"/>
        <v>#NAME?</v>
      </c>
      <c r="AK861" s="148" t="str">
        <f t="shared" si="55"/>
        <v>YYYY-01</v>
      </c>
    </row>
    <row r="862" spans="12:37" ht="12.75">
      <c r="L862" s="149"/>
      <c r="S862" s="9"/>
      <c r="AG862" s="310">
        <v>1900</v>
      </c>
      <c r="AH862" s="310">
        <v>1</v>
      </c>
      <c r="AI862" s="146" t="e">
        <f t="array" aca="1" ref="AI862" ca="1">_xludf.IFS(AH862=1,"01",AH862=2,"02",AH862=3,"03",AH862=4,"04",AH862=5,"05",AH862=6,"06",AH862=7,"07",AH862=8,"08",AH862=9,"09",AH862=10,"10",AH862=11,"11",AH862=12,"12")</f>
        <v>#NAME?</v>
      </c>
      <c r="AJ862" s="147" t="e">
        <f t="shared" ca="1" si="54"/>
        <v>#NAME?</v>
      </c>
      <c r="AK862" s="148" t="str">
        <f t="shared" si="55"/>
        <v>YYYY-01</v>
      </c>
    </row>
    <row r="863" spans="12:37" ht="12.75">
      <c r="L863" s="149"/>
      <c r="S863" s="9"/>
      <c r="AG863" s="310">
        <v>1900</v>
      </c>
      <c r="AH863" s="310">
        <v>1</v>
      </c>
      <c r="AI863" s="146" t="e">
        <f t="array" aca="1" ref="AI863" ca="1">_xludf.IFS(AH863=1,"01",AH863=2,"02",AH863=3,"03",AH863=4,"04",AH863=5,"05",AH863=6,"06",AH863=7,"07",AH863=8,"08",AH863=9,"09",AH863=10,"10",AH863=11,"11",AH863=12,"12")</f>
        <v>#NAME?</v>
      </c>
      <c r="AJ863" s="147" t="e">
        <f t="shared" ca="1" si="54"/>
        <v>#NAME?</v>
      </c>
      <c r="AK863" s="148" t="str">
        <f t="shared" si="55"/>
        <v>YYYY-01</v>
      </c>
    </row>
    <row r="864" spans="12:37" ht="12.75">
      <c r="L864" s="149"/>
      <c r="S864" s="9"/>
      <c r="AG864" s="310">
        <v>1900</v>
      </c>
      <c r="AH864" s="310">
        <v>1</v>
      </c>
      <c r="AI864" s="146" t="e">
        <f t="array" aca="1" ref="AI864" ca="1">_xludf.IFS(AH864=1,"01",AH864=2,"02",AH864=3,"03",AH864=4,"04",AH864=5,"05",AH864=6,"06",AH864=7,"07",AH864=8,"08",AH864=9,"09",AH864=10,"10",AH864=11,"11",AH864=12,"12")</f>
        <v>#NAME?</v>
      </c>
      <c r="AJ864" s="147" t="e">
        <f t="shared" ca="1" si="54"/>
        <v>#NAME?</v>
      </c>
      <c r="AK864" s="148" t="str">
        <f t="shared" si="55"/>
        <v>YYYY-01</v>
      </c>
    </row>
    <row r="865" spans="12:37" ht="12.75">
      <c r="L865" s="149"/>
      <c r="S865" s="9"/>
      <c r="AG865" s="310">
        <v>1900</v>
      </c>
      <c r="AH865" s="310">
        <v>1</v>
      </c>
      <c r="AI865" s="146" t="e">
        <f t="array" aca="1" ref="AI865" ca="1">_xludf.IFS(AH865=1,"01",AH865=2,"02",AH865=3,"03",AH865=4,"04",AH865=5,"05",AH865=6,"06",AH865=7,"07",AH865=8,"08",AH865=9,"09",AH865=10,"10",AH865=11,"11",AH865=12,"12")</f>
        <v>#NAME?</v>
      </c>
      <c r="AJ865" s="147" t="e">
        <f t="shared" ca="1" si="54"/>
        <v>#NAME?</v>
      </c>
      <c r="AK865" s="148" t="str">
        <f t="shared" si="55"/>
        <v>YYYY-01</v>
      </c>
    </row>
    <row r="866" spans="12:37" ht="12.75">
      <c r="L866" s="149"/>
      <c r="S866" s="9"/>
      <c r="AG866" s="310">
        <v>1900</v>
      </c>
      <c r="AH866" s="310">
        <v>1</v>
      </c>
      <c r="AI866" s="146" t="e">
        <f t="array" aca="1" ref="AI866" ca="1">_xludf.IFS(AH866=1,"01",AH866=2,"02",AH866=3,"03",AH866=4,"04",AH866=5,"05",AH866=6,"06",AH866=7,"07",AH866=8,"08",AH866=9,"09",AH866=10,"10",AH866=11,"11",AH866=12,"12")</f>
        <v>#NAME?</v>
      </c>
      <c r="AJ866" s="147" t="e">
        <f t="shared" ca="1" si="54"/>
        <v>#NAME?</v>
      </c>
      <c r="AK866" s="148" t="str">
        <f t="shared" si="55"/>
        <v>YYYY-01</v>
      </c>
    </row>
    <row r="867" spans="12:37" ht="12.75">
      <c r="L867" s="149"/>
      <c r="S867" s="9"/>
      <c r="AG867" s="310">
        <v>1900</v>
      </c>
      <c r="AH867" s="310">
        <v>1</v>
      </c>
      <c r="AI867" s="146" t="e">
        <f t="array" aca="1" ref="AI867" ca="1">_xludf.IFS(AH867=1,"01",AH867=2,"02",AH867=3,"03",AH867=4,"04",AH867=5,"05",AH867=6,"06",AH867=7,"07",AH867=8,"08",AH867=9,"09",AH867=10,"10",AH867=11,"11",AH867=12,"12")</f>
        <v>#NAME?</v>
      </c>
      <c r="AJ867" s="147" t="e">
        <f t="shared" ca="1" si="54"/>
        <v>#NAME?</v>
      </c>
      <c r="AK867" s="148" t="str">
        <f t="shared" si="55"/>
        <v>YYYY-01</v>
      </c>
    </row>
    <row r="868" spans="12:37" ht="12.75">
      <c r="L868" s="149"/>
      <c r="S868" s="9"/>
      <c r="AG868" s="310">
        <v>1900</v>
      </c>
      <c r="AH868" s="310">
        <v>1</v>
      </c>
      <c r="AI868" s="146" t="e">
        <f t="array" aca="1" ref="AI868" ca="1">_xludf.IFS(AH868=1,"01",AH868=2,"02",AH868=3,"03",AH868=4,"04",AH868=5,"05",AH868=6,"06",AH868=7,"07",AH868=8,"08",AH868=9,"09",AH868=10,"10",AH868=11,"11",AH868=12,"12")</f>
        <v>#NAME?</v>
      </c>
      <c r="AJ868" s="147" t="e">
        <f t="shared" ca="1" si="54"/>
        <v>#NAME?</v>
      </c>
      <c r="AK868" s="148" t="str">
        <f t="shared" si="55"/>
        <v>YYYY-01</v>
      </c>
    </row>
    <row r="869" spans="12:37" ht="12.75">
      <c r="L869" s="149"/>
      <c r="S869" s="9"/>
      <c r="AG869" s="310">
        <v>1900</v>
      </c>
      <c r="AH869" s="310">
        <v>1</v>
      </c>
      <c r="AI869" s="146" t="e">
        <f t="array" aca="1" ref="AI869" ca="1">_xludf.IFS(AH869=1,"01",AH869=2,"02",AH869=3,"03",AH869=4,"04",AH869=5,"05",AH869=6,"06",AH869=7,"07",AH869=8,"08",AH869=9,"09",AH869=10,"10",AH869=11,"11",AH869=12,"12")</f>
        <v>#NAME?</v>
      </c>
      <c r="AJ869" s="147" t="e">
        <f t="shared" ca="1" si="54"/>
        <v>#NAME?</v>
      </c>
      <c r="AK869" s="148" t="str">
        <f t="shared" si="55"/>
        <v>YYYY-01</v>
      </c>
    </row>
    <row r="870" spans="12:37" ht="12.75">
      <c r="L870" s="149"/>
      <c r="S870" s="9"/>
      <c r="AG870" s="310">
        <v>1900</v>
      </c>
      <c r="AH870" s="310">
        <v>1</v>
      </c>
      <c r="AI870" s="146" t="e">
        <f t="array" aca="1" ref="AI870" ca="1">_xludf.IFS(AH870=1,"01",AH870=2,"02",AH870=3,"03",AH870=4,"04",AH870=5,"05",AH870=6,"06",AH870=7,"07",AH870=8,"08",AH870=9,"09",AH870=10,"10",AH870=11,"11",AH870=12,"12")</f>
        <v>#NAME?</v>
      </c>
      <c r="AJ870" s="147" t="e">
        <f t="shared" ca="1" si="54"/>
        <v>#NAME?</v>
      </c>
      <c r="AK870" s="148" t="str">
        <f t="shared" si="55"/>
        <v>YYYY-01</v>
      </c>
    </row>
    <row r="871" spans="12:37" ht="12.75">
      <c r="L871" s="149"/>
      <c r="S871" s="9"/>
      <c r="AG871" s="310">
        <v>1900</v>
      </c>
      <c r="AH871" s="310">
        <v>1</v>
      </c>
      <c r="AI871" s="146" t="e">
        <f t="array" aca="1" ref="AI871" ca="1">_xludf.IFS(AH871=1,"01",AH871=2,"02",AH871=3,"03",AH871=4,"04",AH871=5,"05",AH871=6,"06",AH871=7,"07",AH871=8,"08",AH871=9,"09",AH871=10,"10",AH871=11,"11",AH871=12,"12")</f>
        <v>#NAME?</v>
      </c>
      <c r="AJ871" s="147" t="e">
        <f t="shared" ca="1" si="54"/>
        <v>#NAME?</v>
      </c>
      <c r="AK871" s="148" t="str">
        <f t="shared" si="55"/>
        <v>YYYY-01</v>
      </c>
    </row>
    <row r="872" spans="12:37" ht="12.75">
      <c r="L872" s="149"/>
      <c r="S872" s="9"/>
      <c r="AG872" s="310">
        <v>1900</v>
      </c>
      <c r="AH872" s="310">
        <v>1</v>
      </c>
      <c r="AI872" s="146" t="e">
        <f t="array" aca="1" ref="AI872" ca="1">_xludf.IFS(AH872=1,"01",AH872=2,"02",AH872=3,"03",AH872=4,"04",AH872=5,"05",AH872=6,"06",AH872=7,"07",AH872=8,"08",AH872=9,"09",AH872=10,"10",AH872=11,"11",AH872=12,"12")</f>
        <v>#NAME?</v>
      </c>
      <c r="AJ872" s="147" t="e">
        <f t="shared" ca="1" si="54"/>
        <v>#NAME?</v>
      </c>
      <c r="AK872" s="148" t="str">
        <f t="shared" si="55"/>
        <v>YYYY-01</v>
      </c>
    </row>
    <row r="873" spans="12:37" ht="12.75">
      <c r="L873" s="149"/>
      <c r="S873" s="9"/>
      <c r="AG873" s="310">
        <v>1900</v>
      </c>
      <c r="AH873" s="310">
        <v>1</v>
      </c>
      <c r="AI873" s="146" t="e">
        <f t="array" aca="1" ref="AI873" ca="1">_xludf.IFS(AH873=1,"01",AH873=2,"02",AH873=3,"03",AH873=4,"04",AH873=5,"05",AH873=6,"06",AH873=7,"07",AH873=8,"08",AH873=9,"09",AH873=10,"10",AH873=11,"11",AH873=12,"12")</f>
        <v>#NAME?</v>
      </c>
      <c r="AJ873" s="147" t="e">
        <f t="shared" ca="1" si="54"/>
        <v>#NAME?</v>
      </c>
      <c r="AK873" s="148" t="str">
        <f t="shared" si="55"/>
        <v>YYYY-01</v>
      </c>
    </row>
    <row r="874" spans="12:37" ht="12.75">
      <c r="L874" s="149"/>
      <c r="S874" s="9"/>
      <c r="AG874" s="310">
        <v>1900</v>
      </c>
      <c r="AH874" s="310">
        <v>1</v>
      </c>
      <c r="AI874" s="146" t="e">
        <f t="array" aca="1" ref="AI874" ca="1">_xludf.IFS(AH874=1,"01",AH874=2,"02",AH874=3,"03",AH874=4,"04",AH874=5,"05",AH874=6,"06",AH874=7,"07",AH874=8,"08",AH874=9,"09",AH874=10,"10",AH874=11,"11",AH874=12,"12")</f>
        <v>#NAME?</v>
      </c>
      <c r="AJ874" s="147" t="e">
        <f t="shared" ca="1" si="54"/>
        <v>#NAME?</v>
      </c>
      <c r="AK874" s="148" t="str">
        <f t="shared" si="55"/>
        <v>YYYY-01</v>
      </c>
    </row>
    <row r="875" spans="12:37" ht="12.75">
      <c r="L875" s="149"/>
      <c r="S875" s="9"/>
      <c r="AG875" s="310">
        <v>1900</v>
      </c>
      <c r="AH875" s="310">
        <v>1</v>
      </c>
      <c r="AI875" s="146" t="e">
        <f t="array" aca="1" ref="AI875" ca="1">_xludf.IFS(AH875=1,"01",AH875=2,"02",AH875=3,"03",AH875=4,"04",AH875=5,"05",AH875=6,"06",AH875=7,"07",AH875=8,"08",AH875=9,"09",AH875=10,"10",AH875=11,"11",AH875=12,"12")</f>
        <v>#NAME?</v>
      </c>
      <c r="AJ875" s="147" t="e">
        <f t="shared" ca="1" si="54"/>
        <v>#NAME?</v>
      </c>
      <c r="AK875" s="148" t="str">
        <f t="shared" si="55"/>
        <v>YYYY-01</v>
      </c>
    </row>
    <row r="876" spans="12:37" ht="12.75">
      <c r="L876" s="149"/>
      <c r="S876" s="9"/>
      <c r="AG876" s="310">
        <v>1900</v>
      </c>
      <c r="AH876" s="310">
        <v>1</v>
      </c>
      <c r="AI876" s="146" t="e">
        <f t="array" aca="1" ref="AI876" ca="1">_xludf.IFS(AH876=1,"01",AH876=2,"02",AH876=3,"03",AH876=4,"04",AH876=5,"05",AH876=6,"06",AH876=7,"07",AH876=8,"08",AH876=9,"09",AH876=10,"10",AH876=11,"11",AH876=12,"12")</f>
        <v>#NAME?</v>
      </c>
      <c r="AJ876" s="147" t="e">
        <f t="shared" ca="1" si="54"/>
        <v>#NAME?</v>
      </c>
      <c r="AK876" s="148" t="str">
        <f t="shared" si="55"/>
        <v>YYYY-01</v>
      </c>
    </row>
    <row r="877" spans="12:37" ht="12.75">
      <c r="L877" s="149"/>
      <c r="S877" s="9"/>
      <c r="AG877" s="310">
        <v>1900</v>
      </c>
      <c r="AH877" s="310">
        <v>1</v>
      </c>
      <c r="AI877" s="146" t="e">
        <f t="array" aca="1" ref="AI877" ca="1">_xludf.IFS(AH877=1,"01",AH877=2,"02",AH877=3,"03",AH877=4,"04",AH877=5,"05",AH877=6,"06",AH877=7,"07",AH877=8,"08",AH877=9,"09",AH877=10,"10",AH877=11,"11",AH877=12,"12")</f>
        <v>#NAME?</v>
      </c>
      <c r="AJ877" s="147" t="e">
        <f t="shared" ca="1" si="54"/>
        <v>#NAME?</v>
      </c>
      <c r="AK877" s="148" t="str">
        <f t="shared" si="55"/>
        <v>YYYY-01</v>
      </c>
    </row>
    <row r="878" spans="12:37" ht="12.75">
      <c r="L878" s="149"/>
      <c r="S878" s="9"/>
      <c r="AG878" s="310">
        <v>1900</v>
      </c>
      <c r="AH878" s="310">
        <v>1</v>
      </c>
      <c r="AI878" s="146" t="e">
        <f t="array" aca="1" ref="AI878" ca="1">_xludf.IFS(AH878=1,"01",AH878=2,"02",AH878=3,"03",AH878=4,"04",AH878=5,"05",AH878=6,"06",AH878=7,"07",AH878=8,"08",AH878=9,"09",AH878=10,"10",AH878=11,"11",AH878=12,"12")</f>
        <v>#NAME?</v>
      </c>
      <c r="AJ878" s="147" t="e">
        <f t="shared" ca="1" si="54"/>
        <v>#NAME?</v>
      </c>
      <c r="AK878" s="148" t="str">
        <f t="shared" si="55"/>
        <v>YYYY-01</v>
      </c>
    </row>
    <row r="879" spans="12:37" ht="12.75">
      <c r="L879" s="149"/>
      <c r="S879" s="9"/>
      <c r="AG879" s="310">
        <v>1900</v>
      </c>
      <c r="AH879" s="310">
        <v>1</v>
      </c>
      <c r="AI879" s="146" t="e">
        <f t="array" aca="1" ref="AI879" ca="1">_xludf.IFS(AH879=1,"01",AH879=2,"02",AH879=3,"03",AH879=4,"04",AH879=5,"05",AH879=6,"06",AH879=7,"07",AH879=8,"08",AH879=9,"09",AH879=10,"10",AH879=11,"11",AH879=12,"12")</f>
        <v>#NAME?</v>
      </c>
      <c r="AJ879" s="147" t="e">
        <f t="shared" ca="1" si="54"/>
        <v>#NAME?</v>
      </c>
      <c r="AK879" s="148" t="str">
        <f t="shared" si="55"/>
        <v>YYYY-01</v>
      </c>
    </row>
    <row r="880" spans="12:37" ht="12.75">
      <c r="L880" s="149"/>
      <c r="S880" s="9"/>
      <c r="AG880" s="310">
        <v>1900</v>
      </c>
      <c r="AH880" s="310">
        <v>1</v>
      </c>
      <c r="AI880" s="146" t="e">
        <f t="array" aca="1" ref="AI880" ca="1">_xludf.IFS(AH880=1,"01",AH880=2,"02",AH880=3,"03",AH880=4,"04",AH880=5,"05",AH880=6,"06",AH880=7,"07",AH880=8,"08",AH880=9,"09",AH880=10,"10",AH880=11,"11",AH880=12,"12")</f>
        <v>#NAME?</v>
      </c>
      <c r="AJ880" s="147" t="e">
        <f t="shared" ca="1" si="54"/>
        <v>#NAME?</v>
      </c>
      <c r="AK880" s="148" t="str">
        <f t="shared" si="55"/>
        <v>YYYY-01</v>
      </c>
    </row>
    <row r="881" spans="12:37" ht="12.75">
      <c r="L881" s="149"/>
      <c r="S881" s="9"/>
      <c r="AG881" s="310">
        <v>1900</v>
      </c>
      <c r="AH881" s="310">
        <v>1</v>
      </c>
      <c r="AI881" s="146" t="e">
        <f t="array" aca="1" ref="AI881" ca="1">_xludf.IFS(AH881=1,"01",AH881=2,"02",AH881=3,"03",AH881=4,"04",AH881=5,"05",AH881=6,"06",AH881=7,"07",AH881=8,"08",AH881=9,"09",AH881=10,"10",AH881=11,"11",AH881=12,"12")</f>
        <v>#NAME?</v>
      </c>
      <c r="AJ881" s="147" t="e">
        <f t="shared" ca="1" si="54"/>
        <v>#NAME?</v>
      </c>
      <c r="AK881" s="148" t="str">
        <f t="shared" si="55"/>
        <v>YYYY-01</v>
      </c>
    </row>
    <row r="882" spans="12:37" ht="12.75">
      <c r="L882" s="149"/>
      <c r="S882" s="9"/>
      <c r="AG882" s="310">
        <v>1900</v>
      </c>
      <c r="AH882" s="310">
        <v>1</v>
      </c>
      <c r="AI882" s="146" t="e">
        <f t="array" aca="1" ref="AI882" ca="1">_xludf.IFS(AH882=1,"01",AH882=2,"02",AH882=3,"03",AH882=4,"04",AH882=5,"05",AH882=6,"06",AH882=7,"07",AH882=8,"08",AH882=9,"09",AH882=10,"10",AH882=11,"11",AH882=12,"12")</f>
        <v>#NAME?</v>
      </c>
      <c r="AJ882" s="147" t="e">
        <f t="shared" ca="1" si="54"/>
        <v>#NAME?</v>
      </c>
      <c r="AK882" s="148" t="str">
        <f t="shared" si="55"/>
        <v>YYYY-01</v>
      </c>
    </row>
    <row r="883" spans="12:37" ht="12.75">
      <c r="L883" s="149"/>
      <c r="S883" s="9"/>
      <c r="AG883" s="310">
        <v>1900</v>
      </c>
      <c r="AH883" s="310">
        <v>1</v>
      </c>
      <c r="AI883" s="146" t="e">
        <f t="array" aca="1" ref="AI883" ca="1">_xludf.IFS(AH883=1,"01",AH883=2,"02",AH883=3,"03",AH883=4,"04",AH883=5,"05",AH883=6,"06",AH883=7,"07",AH883=8,"08",AH883=9,"09",AH883=10,"10",AH883=11,"11",AH883=12,"12")</f>
        <v>#NAME?</v>
      </c>
      <c r="AJ883" s="147" t="e">
        <f t="shared" ca="1" si="54"/>
        <v>#NAME?</v>
      </c>
      <c r="AK883" s="148" t="str">
        <f t="shared" si="55"/>
        <v>YYYY-01</v>
      </c>
    </row>
    <row r="884" spans="12:37" ht="12.75">
      <c r="L884" s="149"/>
      <c r="S884" s="9"/>
      <c r="AG884" s="310">
        <v>1900</v>
      </c>
      <c r="AH884" s="310">
        <v>1</v>
      </c>
      <c r="AI884" s="146" t="e">
        <f t="array" aca="1" ref="AI884" ca="1">_xludf.IFS(AH884=1,"01",AH884=2,"02",AH884=3,"03",AH884=4,"04",AH884=5,"05",AH884=6,"06",AH884=7,"07",AH884=8,"08",AH884=9,"09",AH884=10,"10",AH884=11,"11",AH884=12,"12")</f>
        <v>#NAME?</v>
      </c>
      <c r="AJ884" s="147" t="e">
        <f t="shared" ca="1" si="54"/>
        <v>#NAME?</v>
      </c>
      <c r="AK884" s="148" t="str">
        <f t="shared" si="55"/>
        <v>YYYY-01</v>
      </c>
    </row>
    <row r="885" spans="12:37" ht="12.75">
      <c r="L885" s="149"/>
      <c r="S885" s="9"/>
      <c r="AG885" s="310">
        <v>1900</v>
      </c>
      <c r="AH885" s="310">
        <v>1</v>
      </c>
      <c r="AI885" s="146" t="e">
        <f t="array" aca="1" ref="AI885" ca="1">_xludf.IFS(AH885=1,"01",AH885=2,"02",AH885=3,"03",AH885=4,"04",AH885=5,"05",AH885=6,"06",AH885=7,"07",AH885=8,"08",AH885=9,"09",AH885=10,"10",AH885=11,"11",AH885=12,"12")</f>
        <v>#NAME?</v>
      </c>
      <c r="AJ885" s="147" t="e">
        <f t="shared" ca="1" si="54"/>
        <v>#NAME?</v>
      </c>
      <c r="AK885" s="148" t="str">
        <f t="shared" si="55"/>
        <v>YYYY-01</v>
      </c>
    </row>
    <row r="886" spans="12:37" ht="12.75">
      <c r="L886" s="149"/>
      <c r="S886" s="9"/>
      <c r="AG886" s="310">
        <v>1900</v>
      </c>
      <c r="AH886" s="310">
        <v>1</v>
      </c>
      <c r="AI886" s="146" t="e">
        <f t="array" aca="1" ref="AI886" ca="1">_xludf.IFS(AH886=1,"01",AH886=2,"02",AH886=3,"03",AH886=4,"04",AH886=5,"05",AH886=6,"06",AH886=7,"07",AH886=8,"08",AH886=9,"09",AH886=10,"10",AH886=11,"11",AH886=12,"12")</f>
        <v>#NAME?</v>
      </c>
      <c r="AJ886" s="147" t="e">
        <f t="shared" ca="1" si="54"/>
        <v>#NAME?</v>
      </c>
      <c r="AK886" s="148" t="str">
        <f t="shared" si="55"/>
        <v>YYYY-01</v>
      </c>
    </row>
    <row r="887" spans="12:37" ht="12.75">
      <c r="L887" s="149"/>
      <c r="S887" s="9"/>
      <c r="AG887" s="310">
        <v>1900</v>
      </c>
      <c r="AH887" s="310">
        <v>1</v>
      </c>
      <c r="AI887" s="146" t="e">
        <f t="array" aca="1" ref="AI887" ca="1">_xludf.IFS(AH887=1,"01",AH887=2,"02",AH887=3,"03",AH887=4,"04",AH887=5,"05",AH887=6,"06",AH887=7,"07",AH887=8,"08",AH887=9,"09",AH887=10,"10",AH887=11,"11",AH887=12,"12")</f>
        <v>#NAME?</v>
      </c>
      <c r="AJ887" s="147" t="e">
        <f t="shared" ca="1" si="54"/>
        <v>#NAME?</v>
      </c>
      <c r="AK887" s="148" t="str">
        <f t="shared" si="55"/>
        <v>YYYY-01</v>
      </c>
    </row>
    <row r="888" spans="12:37" ht="12.75">
      <c r="L888" s="149"/>
      <c r="S888" s="9"/>
      <c r="AG888" s="310">
        <v>1900</v>
      </c>
      <c r="AH888" s="310">
        <v>1</v>
      </c>
      <c r="AI888" s="146" t="e">
        <f t="array" aca="1" ref="AI888" ca="1">_xludf.IFS(AH888=1,"01",AH888=2,"02",AH888=3,"03",AH888=4,"04",AH888=5,"05",AH888=6,"06",AH888=7,"07",AH888=8,"08",AH888=9,"09",AH888=10,"10",AH888=11,"11",AH888=12,"12")</f>
        <v>#NAME?</v>
      </c>
      <c r="AJ888" s="147" t="e">
        <f t="shared" ca="1" si="54"/>
        <v>#NAME?</v>
      </c>
      <c r="AK888" s="148" t="str">
        <f t="shared" si="55"/>
        <v>YYYY-01</v>
      </c>
    </row>
    <row r="889" spans="12:37" ht="12.75">
      <c r="L889" s="149"/>
      <c r="S889" s="9"/>
      <c r="AG889" s="310">
        <v>1900</v>
      </c>
      <c r="AH889" s="310">
        <v>1</v>
      </c>
      <c r="AI889" s="146" t="e">
        <f t="array" aca="1" ref="AI889" ca="1">_xludf.IFS(AH889=1,"01",AH889=2,"02",AH889=3,"03",AH889=4,"04",AH889=5,"05",AH889=6,"06",AH889=7,"07",AH889=8,"08",AH889=9,"09",AH889=10,"10",AH889=11,"11",AH889=12,"12")</f>
        <v>#NAME?</v>
      </c>
      <c r="AJ889" s="147" t="e">
        <f t="shared" ca="1" si="54"/>
        <v>#NAME?</v>
      </c>
      <c r="AK889" s="148" t="str">
        <f t="shared" si="55"/>
        <v>YYYY-01</v>
      </c>
    </row>
    <row r="890" spans="12:37" ht="12.75">
      <c r="L890" s="149"/>
      <c r="S890" s="9"/>
      <c r="AG890" s="310">
        <v>1900</v>
      </c>
      <c r="AH890" s="310">
        <v>1</v>
      </c>
      <c r="AI890" s="146" t="e">
        <f t="array" aca="1" ref="AI890" ca="1">_xludf.IFS(AH890=1,"01",AH890=2,"02",AH890=3,"03",AH890=4,"04",AH890=5,"05",AH890=6,"06",AH890=7,"07",AH890=8,"08",AH890=9,"09",AH890=10,"10",AH890=11,"11",AH890=12,"12")</f>
        <v>#NAME?</v>
      </c>
      <c r="AJ890" s="147" t="e">
        <f t="shared" ca="1" si="54"/>
        <v>#NAME?</v>
      </c>
      <c r="AK890" s="148" t="str">
        <f t="shared" si="55"/>
        <v>YYYY-01</v>
      </c>
    </row>
    <row r="891" spans="12:37" ht="12.75">
      <c r="L891" s="149"/>
      <c r="S891" s="9"/>
      <c r="AG891" s="310">
        <v>1900</v>
      </c>
      <c r="AH891" s="310">
        <v>1</v>
      </c>
      <c r="AI891" s="146" t="e">
        <f t="array" aca="1" ref="AI891" ca="1">_xludf.IFS(AH891=1,"01",AH891=2,"02",AH891=3,"03",AH891=4,"04",AH891=5,"05",AH891=6,"06",AH891=7,"07",AH891=8,"08",AH891=9,"09",AH891=10,"10",AH891=11,"11",AH891=12,"12")</f>
        <v>#NAME?</v>
      </c>
      <c r="AJ891" s="147" t="e">
        <f t="shared" ca="1" si="54"/>
        <v>#NAME?</v>
      </c>
      <c r="AK891" s="148" t="str">
        <f t="shared" si="55"/>
        <v>YYYY-01</v>
      </c>
    </row>
    <row r="892" spans="12:37" ht="12.75">
      <c r="L892" s="149"/>
      <c r="S892" s="9"/>
      <c r="AG892" s="310">
        <v>1900</v>
      </c>
      <c r="AH892" s="310">
        <v>1</v>
      </c>
      <c r="AI892" s="146" t="e">
        <f t="array" aca="1" ref="AI892" ca="1">_xludf.IFS(AH892=1,"01",AH892=2,"02",AH892=3,"03",AH892=4,"04",AH892=5,"05",AH892=6,"06",AH892=7,"07",AH892=8,"08",AH892=9,"09",AH892=10,"10",AH892=11,"11",AH892=12,"12")</f>
        <v>#NAME?</v>
      </c>
      <c r="AJ892" s="147" t="e">
        <f t="shared" ca="1" si="54"/>
        <v>#NAME?</v>
      </c>
      <c r="AK892" s="148" t="str">
        <f t="shared" si="55"/>
        <v>YYYY-01</v>
      </c>
    </row>
    <row r="893" spans="12:37" ht="12.75">
      <c r="L893" s="149"/>
      <c r="S893" s="9"/>
      <c r="AG893" s="310">
        <v>1900</v>
      </c>
      <c r="AH893" s="310">
        <v>1</v>
      </c>
      <c r="AI893" s="146" t="e">
        <f t="array" aca="1" ref="AI893" ca="1">_xludf.IFS(AH893=1,"01",AH893=2,"02",AH893=3,"03",AH893=4,"04",AH893=5,"05",AH893=6,"06",AH893=7,"07",AH893=8,"08",AH893=9,"09",AH893=10,"10",AH893=11,"11",AH893=12,"12")</f>
        <v>#NAME?</v>
      </c>
      <c r="AJ893" s="147" t="e">
        <f t="shared" ca="1" si="54"/>
        <v>#NAME?</v>
      </c>
      <c r="AK893" s="148" t="str">
        <f t="shared" si="55"/>
        <v>YYYY-01</v>
      </c>
    </row>
    <row r="894" spans="12:37" ht="12.75">
      <c r="L894" s="149"/>
      <c r="S894" s="9"/>
      <c r="AG894" s="310">
        <v>1900</v>
      </c>
      <c r="AH894" s="310">
        <v>1</v>
      </c>
      <c r="AI894" s="146" t="e">
        <f t="array" aca="1" ref="AI894" ca="1">_xludf.IFS(AH894=1,"01",AH894=2,"02",AH894=3,"03",AH894=4,"04",AH894=5,"05",AH894=6,"06",AH894=7,"07",AH894=8,"08",AH894=9,"09",AH894=10,"10",AH894=11,"11",AH894=12,"12")</f>
        <v>#NAME?</v>
      </c>
      <c r="AJ894" s="147" t="e">
        <f t="shared" ca="1" si="54"/>
        <v>#NAME?</v>
      </c>
      <c r="AK894" s="148" t="str">
        <f t="shared" si="55"/>
        <v>YYYY-01</v>
      </c>
    </row>
    <row r="895" spans="12:37" ht="12.75">
      <c r="L895" s="149"/>
      <c r="S895" s="9"/>
      <c r="AG895" s="310">
        <v>1900</v>
      </c>
      <c r="AH895" s="310">
        <v>1</v>
      </c>
      <c r="AI895" s="146" t="e">
        <f t="array" aca="1" ref="AI895" ca="1">_xludf.IFS(AH895=1,"01",AH895=2,"02",AH895=3,"03",AH895=4,"04",AH895=5,"05",AH895=6,"06",AH895=7,"07",AH895=8,"08",AH895=9,"09",AH895=10,"10",AH895=11,"11",AH895=12,"12")</f>
        <v>#NAME?</v>
      </c>
      <c r="AJ895" s="147" t="e">
        <f t="shared" ca="1" si="54"/>
        <v>#NAME?</v>
      </c>
      <c r="AK895" s="148" t="str">
        <f t="shared" si="55"/>
        <v>YYYY-01</v>
      </c>
    </row>
    <row r="896" spans="12:37" ht="12.75">
      <c r="L896" s="149"/>
      <c r="S896" s="9"/>
      <c r="AG896" s="310">
        <v>1900</v>
      </c>
      <c r="AH896" s="310">
        <v>1</v>
      </c>
      <c r="AI896" s="146" t="e">
        <f t="array" aca="1" ref="AI896" ca="1">_xludf.IFS(AH896=1,"01",AH896=2,"02",AH896=3,"03",AH896=4,"04",AH896=5,"05",AH896=6,"06",AH896=7,"07",AH896=8,"08",AH896=9,"09",AH896=10,"10",AH896=11,"11",AH896=12,"12")</f>
        <v>#NAME?</v>
      </c>
      <c r="AJ896" s="147" t="e">
        <f t="shared" ca="1" si="54"/>
        <v>#NAME?</v>
      </c>
      <c r="AK896" s="148" t="str">
        <f t="shared" si="55"/>
        <v>YYYY-01</v>
      </c>
    </row>
    <row r="897" spans="12:37" ht="12.75">
      <c r="L897" s="149"/>
      <c r="S897" s="9"/>
      <c r="AG897" s="310">
        <v>1900</v>
      </c>
      <c r="AH897" s="310">
        <v>1</v>
      </c>
      <c r="AI897" s="146" t="e">
        <f t="array" aca="1" ref="AI897" ca="1">_xludf.IFS(AH897=1,"01",AH897=2,"02",AH897=3,"03",AH897=4,"04",AH897=5,"05",AH897=6,"06",AH897=7,"07",AH897=8,"08",AH897=9,"09",AH897=10,"10",AH897=11,"11",AH897=12,"12")</f>
        <v>#NAME?</v>
      </c>
      <c r="AJ897" s="147" t="e">
        <f t="shared" ca="1" si="54"/>
        <v>#NAME?</v>
      </c>
      <c r="AK897" s="148" t="str">
        <f t="shared" si="55"/>
        <v>YYYY-01</v>
      </c>
    </row>
    <row r="898" spans="12:37" ht="12.75">
      <c r="L898" s="149"/>
      <c r="S898" s="9"/>
      <c r="AG898" s="310">
        <v>1900</v>
      </c>
      <c r="AH898" s="310">
        <v>1</v>
      </c>
      <c r="AI898" s="146" t="e">
        <f t="array" aca="1" ref="AI898" ca="1">_xludf.IFS(AH898=1,"01",AH898=2,"02",AH898=3,"03",AH898=4,"04",AH898=5,"05",AH898=6,"06",AH898=7,"07",AH898=8,"08",AH898=9,"09",AH898=10,"10",AH898=11,"11",AH898=12,"12")</f>
        <v>#NAME?</v>
      </c>
      <c r="AJ898" s="147" t="e">
        <f t="shared" ca="1" si="54"/>
        <v>#NAME?</v>
      </c>
      <c r="AK898" s="148" t="str">
        <f t="shared" si="55"/>
        <v>YYYY-01</v>
      </c>
    </row>
    <row r="899" spans="12:37" ht="12.75">
      <c r="L899" s="149"/>
      <c r="S899" s="9"/>
      <c r="AG899" s="310">
        <v>1900</v>
      </c>
      <c r="AH899" s="310">
        <v>1</v>
      </c>
      <c r="AI899" s="146" t="e">
        <f t="array" aca="1" ref="AI899" ca="1">_xludf.IFS(AH899=1,"01",AH899=2,"02",AH899=3,"03",AH899=4,"04",AH899=5,"05",AH899=6,"06",AH899=7,"07",AH899=8,"08",AH899=9,"09",AH899=10,"10",AH899=11,"11",AH899=12,"12")</f>
        <v>#NAME?</v>
      </c>
      <c r="AJ899" s="147" t="e">
        <f t="shared" ca="1" si="54"/>
        <v>#NAME?</v>
      </c>
      <c r="AK899" s="148" t="str">
        <f t="shared" si="55"/>
        <v>YYYY-01</v>
      </c>
    </row>
    <row r="900" spans="12:37" ht="12.75">
      <c r="L900" s="149"/>
      <c r="S900" s="9"/>
      <c r="AG900" s="310">
        <v>1900</v>
      </c>
      <c r="AH900" s="310">
        <v>1</v>
      </c>
      <c r="AI900" s="146" t="e">
        <f t="array" aca="1" ref="AI900" ca="1">_xludf.IFS(AH900=1,"01",AH900=2,"02",AH900=3,"03",AH900=4,"04",AH900=5,"05",AH900=6,"06",AH900=7,"07",AH900=8,"08",AH900=9,"09",AH900=10,"10",AH900=11,"11",AH900=12,"12")</f>
        <v>#NAME?</v>
      </c>
      <c r="AJ900" s="147" t="e">
        <f t="shared" ca="1" si="54"/>
        <v>#NAME?</v>
      </c>
      <c r="AK900" s="148" t="str">
        <f t="shared" si="55"/>
        <v>YYYY-01</v>
      </c>
    </row>
    <row r="901" spans="12:37" ht="12.75">
      <c r="L901" s="149"/>
      <c r="S901" s="9"/>
      <c r="AG901" s="310">
        <v>1900</v>
      </c>
      <c r="AH901" s="310">
        <v>1</v>
      </c>
      <c r="AI901" s="146" t="e">
        <f t="array" aca="1" ref="AI901" ca="1">_xludf.IFS(AH901=1,"01",AH901=2,"02",AH901=3,"03",AH901=4,"04",AH901=5,"05",AH901=6,"06",AH901=7,"07",AH901=8,"08",AH901=9,"09",AH901=10,"10",AH901=11,"11",AH901=12,"12")</f>
        <v>#NAME?</v>
      </c>
      <c r="AJ901" s="147" t="e">
        <f t="shared" ca="1" si="54"/>
        <v>#NAME?</v>
      </c>
      <c r="AK901" s="148" t="str">
        <f t="shared" si="55"/>
        <v>YYYY-01</v>
      </c>
    </row>
    <row r="902" spans="12:37" ht="12.75">
      <c r="L902" s="149"/>
      <c r="S902" s="9"/>
      <c r="AG902" s="310">
        <v>1900</v>
      </c>
      <c r="AH902" s="310">
        <v>1</v>
      </c>
      <c r="AI902" s="146" t="e">
        <f t="array" aca="1" ref="AI902" ca="1">_xludf.IFS(AH902=1,"01",AH902=2,"02",AH902=3,"03",AH902=4,"04",AH902=5,"05",AH902=6,"06",AH902=7,"07",AH902=8,"08",AH902=9,"09",AH902=10,"10",AH902=11,"11",AH902=12,"12")</f>
        <v>#NAME?</v>
      </c>
      <c r="AJ902" s="147" t="e">
        <f t="shared" ca="1" si="54"/>
        <v>#NAME?</v>
      </c>
      <c r="AK902" s="148" t="str">
        <f t="shared" si="55"/>
        <v>YYYY-01</v>
      </c>
    </row>
    <row r="903" spans="12:37" ht="12.75">
      <c r="L903" s="149"/>
      <c r="S903" s="9"/>
      <c r="AG903" s="310">
        <v>1900</v>
      </c>
      <c r="AH903" s="310">
        <v>1</v>
      </c>
      <c r="AI903" s="146" t="e">
        <f t="array" aca="1" ref="AI903" ca="1">_xludf.IFS(AH903=1,"01",AH903=2,"02",AH903=3,"03",AH903=4,"04",AH903=5,"05",AH903=6,"06",AH903=7,"07",AH903=8,"08",AH903=9,"09",AH903=10,"10",AH903=11,"11",AH903=12,"12")</f>
        <v>#NAME?</v>
      </c>
      <c r="AJ903" s="147" t="e">
        <f t="shared" ca="1" si="54"/>
        <v>#NAME?</v>
      </c>
      <c r="AK903" s="148" t="str">
        <f t="shared" si="55"/>
        <v>YYYY-01</v>
      </c>
    </row>
    <row r="904" spans="12:37" ht="12.75">
      <c r="L904" s="149"/>
      <c r="S904" s="9"/>
      <c r="AG904" s="310">
        <v>1900</v>
      </c>
      <c r="AH904" s="310">
        <v>1</v>
      </c>
      <c r="AI904" s="146" t="e">
        <f t="array" aca="1" ref="AI904" ca="1">_xludf.IFS(AH904=1,"01",AH904=2,"02",AH904=3,"03",AH904=4,"04",AH904=5,"05",AH904=6,"06",AH904=7,"07",AH904=8,"08",AH904=9,"09",AH904=10,"10",AH904=11,"11",AH904=12,"12")</f>
        <v>#NAME?</v>
      </c>
      <c r="AJ904" s="147" t="e">
        <f t="shared" ca="1" si="54"/>
        <v>#NAME?</v>
      </c>
      <c r="AK904" s="148" t="str">
        <f t="shared" si="55"/>
        <v>YYYY-01</v>
      </c>
    </row>
    <row r="905" spans="12:37" ht="12.75">
      <c r="L905" s="149"/>
      <c r="S905" s="9"/>
      <c r="AG905" s="310">
        <v>1900</v>
      </c>
      <c r="AH905" s="310">
        <v>1</v>
      </c>
      <c r="AI905" s="146" t="e">
        <f t="array" aca="1" ref="AI905" ca="1">_xludf.IFS(AH905=1,"01",AH905=2,"02",AH905=3,"03",AH905=4,"04",AH905=5,"05",AH905=6,"06",AH905=7,"07",AH905=8,"08",AH905=9,"09",AH905=10,"10",AH905=11,"11",AH905=12,"12")</f>
        <v>#NAME?</v>
      </c>
      <c r="AJ905" s="147" t="e">
        <f t="shared" ca="1" si="54"/>
        <v>#NAME?</v>
      </c>
      <c r="AK905" s="148" t="str">
        <f t="shared" si="55"/>
        <v>YYYY-01</v>
      </c>
    </row>
    <row r="906" spans="12:37" ht="12.75">
      <c r="L906" s="149"/>
      <c r="S906" s="9"/>
      <c r="AG906" s="310">
        <v>1900</v>
      </c>
      <c r="AH906" s="310">
        <v>1</v>
      </c>
      <c r="AI906" s="146" t="e">
        <f t="array" aca="1" ref="AI906" ca="1">_xludf.IFS(AH906=1,"01",AH906=2,"02",AH906=3,"03",AH906=4,"04",AH906=5,"05",AH906=6,"06",AH906=7,"07",AH906=8,"08",AH906=9,"09",AH906=10,"10",AH906=11,"11",AH906=12,"12")</f>
        <v>#NAME?</v>
      </c>
      <c r="AJ906" s="147" t="e">
        <f t="shared" ca="1" si="54"/>
        <v>#NAME?</v>
      </c>
      <c r="AK906" s="148" t="str">
        <f t="shared" si="55"/>
        <v>YYYY-01</v>
      </c>
    </row>
    <row r="907" spans="12:37" ht="12.75">
      <c r="L907" s="149"/>
      <c r="S907" s="9"/>
      <c r="AG907" s="310">
        <v>1900</v>
      </c>
      <c r="AH907" s="310">
        <v>1</v>
      </c>
      <c r="AI907" s="146" t="e">
        <f t="array" aca="1" ref="AI907" ca="1">_xludf.IFS(AH907=1,"01",AH907=2,"02",AH907=3,"03",AH907=4,"04",AH907=5,"05",AH907=6,"06",AH907=7,"07",AH907=8,"08",AH907=9,"09",AH907=10,"10",AH907=11,"11",AH907=12,"12")</f>
        <v>#NAME?</v>
      </c>
      <c r="AJ907" s="147" t="e">
        <f t="shared" ca="1" si="54"/>
        <v>#NAME?</v>
      </c>
      <c r="AK907" s="148" t="str">
        <f t="shared" si="55"/>
        <v>YYYY-01</v>
      </c>
    </row>
    <row r="908" spans="12:37" ht="12.75">
      <c r="L908" s="149"/>
      <c r="S908" s="9"/>
      <c r="AG908" s="310">
        <v>1900</v>
      </c>
      <c r="AH908" s="310">
        <v>1</v>
      </c>
      <c r="AI908" s="146" t="e">
        <f t="array" aca="1" ref="AI908" ca="1">_xludf.IFS(AH908=1,"01",AH908=2,"02",AH908=3,"03",AH908=4,"04",AH908=5,"05",AH908=6,"06",AH908=7,"07",AH908=8,"08",AH908=9,"09",AH908=10,"10",AH908=11,"11",AH908=12,"12")</f>
        <v>#NAME?</v>
      </c>
      <c r="AJ908" s="147" t="e">
        <f t="shared" ca="1" si="54"/>
        <v>#NAME?</v>
      </c>
      <c r="AK908" s="148" t="str">
        <f t="shared" si="55"/>
        <v>YYYY-01</v>
      </c>
    </row>
    <row r="909" spans="12:37" ht="12.75">
      <c r="L909" s="149"/>
      <c r="S909" s="9"/>
      <c r="AG909" s="310">
        <v>1900</v>
      </c>
      <c r="AH909" s="310">
        <v>1</v>
      </c>
      <c r="AI909" s="146" t="e">
        <f t="array" aca="1" ref="AI909" ca="1">_xludf.IFS(AH909=1,"01",AH909=2,"02",AH909=3,"03",AH909=4,"04",AH909=5,"05",AH909=6,"06",AH909=7,"07",AH909=8,"08",AH909=9,"09",AH909=10,"10",AH909=11,"11",AH909=12,"12")</f>
        <v>#NAME?</v>
      </c>
      <c r="AJ909" s="147" t="e">
        <f t="shared" ca="1" si="54"/>
        <v>#NAME?</v>
      </c>
      <c r="AK909" s="148" t="str">
        <f t="shared" si="55"/>
        <v>YYYY-01</v>
      </c>
    </row>
    <row r="910" spans="12:37" ht="12.75">
      <c r="L910" s="149"/>
      <c r="S910" s="9"/>
      <c r="AG910" s="310">
        <v>1900</v>
      </c>
      <c r="AH910" s="310">
        <v>1</v>
      </c>
      <c r="AI910" s="146" t="e">
        <f t="array" aca="1" ref="AI910" ca="1">_xludf.IFS(AH910=1,"01",AH910=2,"02",AH910=3,"03",AH910=4,"04",AH910=5,"05",AH910=6,"06",AH910=7,"07",AH910=8,"08",AH910=9,"09",AH910=10,"10",AH910=11,"11",AH910=12,"12")</f>
        <v>#NAME?</v>
      </c>
      <c r="AJ910" s="147" t="e">
        <f t="shared" ca="1" si="54"/>
        <v>#NAME?</v>
      </c>
      <c r="AK910" s="148" t="str">
        <f t="shared" si="55"/>
        <v>YYYY-01</v>
      </c>
    </row>
    <row r="911" spans="12:37" ht="12.75">
      <c r="L911" s="149"/>
      <c r="S911" s="9"/>
      <c r="AG911" s="310">
        <v>1900</v>
      </c>
      <c r="AH911" s="310">
        <v>1</v>
      </c>
      <c r="AI911" s="146" t="e">
        <f t="array" aca="1" ref="AI911" ca="1">_xludf.IFS(AH911=1,"01",AH911=2,"02",AH911=3,"03",AH911=4,"04",AH911=5,"05",AH911=6,"06",AH911=7,"07",AH911=8,"08",AH911=9,"09",AH911=10,"10",AH911=11,"11",AH911=12,"12")</f>
        <v>#NAME?</v>
      </c>
      <c r="AJ911" s="147" t="e">
        <f t="shared" ca="1" si="54"/>
        <v>#NAME?</v>
      </c>
      <c r="AK911" s="148" t="str">
        <f t="shared" si="55"/>
        <v>YYYY-01</v>
      </c>
    </row>
    <row r="912" spans="12:37" ht="12.75">
      <c r="L912" s="149"/>
      <c r="S912" s="9"/>
      <c r="AG912" s="310">
        <v>1900</v>
      </c>
      <c r="AH912" s="310">
        <v>1</v>
      </c>
      <c r="AI912" s="146" t="e">
        <f t="array" aca="1" ref="AI912" ca="1">_xludf.IFS(AH912=1,"01",AH912=2,"02",AH912=3,"03",AH912=4,"04",AH912=5,"05",AH912=6,"06",AH912=7,"07",AH912=8,"08",AH912=9,"09",AH912=10,"10",AH912=11,"11",AH912=12,"12")</f>
        <v>#NAME?</v>
      </c>
      <c r="AJ912" s="147" t="e">
        <f t="shared" ca="1" si="54"/>
        <v>#NAME?</v>
      </c>
      <c r="AK912" s="148" t="str">
        <f t="shared" si="55"/>
        <v>YYYY-01</v>
      </c>
    </row>
    <row r="913" spans="12:37" ht="12.75">
      <c r="L913" s="149"/>
      <c r="S913" s="9"/>
      <c r="AG913" s="310">
        <v>1900</v>
      </c>
      <c r="AH913" s="310">
        <v>1</v>
      </c>
      <c r="AI913" s="146" t="e">
        <f t="array" aca="1" ref="AI913" ca="1">_xludf.IFS(AH913=1,"01",AH913=2,"02",AH913=3,"03",AH913=4,"04",AH913=5,"05",AH913=6,"06",AH913=7,"07",AH913=8,"08",AH913=9,"09",AH913=10,"10",AH913=11,"11",AH913=12,"12")</f>
        <v>#NAME?</v>
      </c>
      <c r="AJ913" s="147" t="e">
        <f t="shared" ca="1" si="54"/>
        <v>#NAME?</v>
      </c>
      <c r="AK913" s="148" t="str">
        <f t="shared" si="55"/>
        <v>YYYY-01</v>
      </c>
    </row>
    <row r="914" spans="12:37" ht="12.75">
      <c r="L914" s="149"/>
      <c r="S914" s="9"/>
      <c r="AG914" s="310">
        <v>1900</v>
      </c>
      <c r="AH914" s="310">
        <v>1</v>
      </c>
      <c r="AI914" s="146" t="e">
        <f t="array" aca="1" ref="AI914" ca="1">_xludf.IFS(AH914=1,"01",AH914=2,"02",AH914=3,"03",AH914=4,"04",AH914=5,"05",AH914=6,"06",AH914=7,"07",AH914=8,"08",AH914=9,"09",AH914=10,"10",AH914=11,"11",AH914=12,"12")</f>
        <v>#NAME?</v>
      </c>
      <c r="AJ914" s="147" t="e">
        <f t="shared" ca="1" si="54"/>
        <v>#NAME?</v>
      </c>
      <c r="AK914" s="148" t="str">
        <f t="shared" si="55"/>
        <v>YYYY-01</v>
      </c>
    </row>
    <row r="915" spans="12:37" ht="12.75">
      <c r="L915" s="149"/>
      <c r="S915" s="9"/>
      <c r="AG915" s="310">
        <v>1900</v>
      </c>
      <c r="AH915" s="310">
        <v>1</v>
      </c>
      <c r="AI915" s="146" t="e">
        <f t="array" aca="1" ref="AI915" ca="1">_xludf.IFS(AH915=1,"01",AH915=2,"02",AH915=3,"03",AH915=4,"04",AH915=5,"05",AH915=6,"06",AH915=7,"07",AH915=8,"08",AH915=9,"09",AH915=10,"10",AH915=11,"11",AH915=12,"12")</f>
        <v>#NAME?</v>
      </c>
      <c r="AJ915" s="147" t="e">
        <f t="shared" ca="1" si="54"/>
        <v>#NAME?</v>
      </c>
      <c r="AK915" s="148" t="str">
        <f t="shared" si="55"/>
        <v>YYYY-01</v>
      </c>
    </row>
    <row r="916" spans="12:37" ht="12.75">
      <c r="L916" s="149"/>
      <c r="S916" s="9"/>
      <c r="AG916" s="310">
        <v>1900</v>
      </c>
      <c r="AH916" s="310">
        <v>1</v>
      </c>
      <c r="AI916" s="146" t="e">
        <f t="array" aca="1" ref="AI916" ca="1">_xludf.IFS(AH916=1,"01",AH916=2,"02",AH916=3,"03",AH916=4,"04",AH916=5,"05",AH916=6,"06",AH916=7,"07",AH916=8,"08",AH916=9,"09",AH916=10,"10",AH916=11,"11",AH916=12,"12")</f>
        <v>#NAME?</v>
      </c>
      <c r="AJ916" s="147" t="e">
        <f t="shared" ca="1" si="54"/>
        <v>#NAME?</v>
      </c>
      <c r="AK916" s="148" t="str">
        <f t="shared" si="55"/>
        <v>YYYY-01</v>
      </c>
    </row>
    <row r="917" spans="12:37" ht="12.75">
      <c r="L917" s="149"/>
      <c r="S917" s="9"/>
      <c r="AG917" s="310">
        <v>1900</v>
      </c>
      <c r="AH917" s="310">
        <v>1</v>
      </c>
      <c r="AI917" s="146" t="e">
        <f t="array" aca="1" ref="AI917" ca="1">_xludf.IFS(AH917=1,"01",AH917=2,"02",AH917=3,"03",AH917=4,"04",AH917=5,"05",AH917=6,"06",AH917=7,"07",AH917=8,"08",AH917=9,"09",AH917=10,"10",AH917=11,"11",AH917=12,"12")</f>
        <v>#NAME?</v>
      </c>
      <c r="AJ917" s="147" t="e">
        <f t="shared" ca="1" si="54"/>
        <v>#NAME?</v>
      </c>
      <c r="AK917" s="148" t="str">
        <f t="shared" si="55"/>
        <v>YYYY-01</v>
      </c>
    </row>
    <row r="918" spans="12:37" ht="12.75">
      <c r="L918" s="149"/>
      <c r="S918" s="9"/>
      <c r="AG918" s="310">
        <v>1900</v>
      </c>
      <c r="AH918" s="310">
        <v>1</v>
      </c>
      <c r="AI918" s="146" t="e">
        <f t="array" aca="1" ref="AI918" ca="1">_xludf.IFS(AH918=1,"01",AH918=2,"02",AH918=3,"03",AH918=4,"04",AH918=5,"05",AH918=6,"06",AH918=7,"07",AH918=8,"08",AH918=9,"09",AH918=10,"10",AH918=11,"11",AH918=12,"12")</f>
        <v>#NAME?</v>
      </c>
      <c r="AJ918" s="147" t="e">
        <f t="shared" ca="1" si="54"/>
        <v>#NAME?</v>
      </c>
      <c r="AK918" s="148" t="str">
        <f t="shared" si="55"/>
        <v>YYYY-01</v>
      </c>
    </row>
    <row r="919" spans="12:37" ht="12.75">
      <c r="L919" s="149"/>
      <c r="S919" s="9"/>
      <c r="AG919" s="310">
        <v>1900</v>
      </c>
      <c r="AH919" s="310">
        <v>1</v>
      </c>
      <c r="AI919" s="146" t="e">
        <f t="array" aca="1" ref="AI919" ca="1">_xludf.IFS(AH919=1,"01",AH919=2,"02",AH919=3,"03",AH919=4,"04",AH919=5,"05",AH919=6,"06",AH919=7,"07",AH919=8,"08",AH919=9,"09",AH919=10,"10",AH919=11,"11",AH919=12,"12")</f>
        <v>#NAME?</v>
      </c>
      <c r="AJ919" s="147" t="e">
        <f t="shared" ca="1" si="54"/>
        <v>#NAME?</v>
      </c>
      <c r="AK919" s="148" t="str">
        <f t="shared" si="55"/>
        <v>YYYY-01</v>
      </c>
    </row>
    <row r="920" spans="12:37" ht="12.75">
      <c r="L920" s="149"/>
      <c r="S920" s="9"/>
      <c r="AG920" s="310">
        <v>1900</v>
      </c>
      <c r="AH920" s="310">
        <v>1</v>
      </c>
      <c r="AI920" s="146" t="e">
        <f t="array" aca="1" ref="AI920" ca="1">_xludf.IFS(AH920=1,"01",AH920=2,"02",AH920=3,"03",AH920=4,"04",AH920=5,"05",AH920=6,"06",AH920=7,"07",AH920=8,"08",AH920=9,"09",AH920=10,"10",AH920=11,"11",AH920=12,"12")</f>
        <v>#NAME?</v>
      </c>
      <c r="AJ920" s="147" t="e">
        <f t="shared" ca="1" si="54"/>
        <v>#NAME?</v>
      </c>
      <c r="AK920" s="148" t="str">
        <f t="shared" si="55"/>
        <v>YYYY-01</v>
      </c>
    </row>
    <row r="921" spans="12:37" ht="12.75">
      <c r="L921" s="149"/>
      <c r="S921" s="9"/>
      <c r="AG921" s="310">
        <v>1900</v>
      </c>
      <c r="AH921" s="310">
        <v>1</v>
      </c>
      <c r="AI921" s="146" t="e">
        <f t="array" aca="1" ref="AI921" ca="1">_xludf.IFS(AH921=1,"01",AH921=2,"02",AH921=3,"03",AH921=4,"04",AH921=5,"05",AH921=6,"06",AH921=7,"07",AH921=8,"08",AH921=9,"09",AH921=10,"10",AH921=11,"11",AH921=12,"12")</f>
        <v>#NAME?</v>
      </c>
      <c r="AJ921" s="147" t="e">
        <f t="shared" ca="1" si="54"/>
        <v>#NAME?</v>
      </c>
      <c r="AK921" s="148" t="str">
        <f t="shared" si="55"/>
        <v>YYYY-01</v>
      </c>
    </row>
    <row r="922" spans="12:37" ht="12.75">
      <c r="L922" s="149"/>
      <c r="S922" s="9"/>
      <c r="AG922" s="310">
        <v>1900</v>
      </c>
      <c r="AH922" s="310">
        <v>1</v>
      </c>
      <c r="AI922" s="146" t="e">
        <f t="array" aca="1" ref="AI922" ca="1">_xludf.IFS(AH922=1,"01",AH922=2,"02",AH922=3,"03",AH922=4,"04",AH922=5,"05",AH922=6,"06",AH922=7,"07",AH922=8,"08",AH922=9,"09",AH922=10,"10",AH922=11,"11",AH922=12,"12")</f>
        <v>#NAME?</v>
      </c>
      <c r="AJ922" s="147" t="e">
        <f t="shared" ca="1" si="54"/>
        <v>#NAME?</v>
      </c>
      <c r="AK922" s="148" t="str">
        <f t="shared" si="55"/>
        <v>YYYY-01</v>
      </c>
    </row>
    <row r="923" spans="12:37" ht="12.75">
      <c r="L923" s="149"/>
      <c r="S923" s="9"/>
      <c r="AG923" s="310">
        <v>1900</v>
      </c>
      <c r="AH923" s="310">
        <v>1</v>
      </c>
      <c r="AI923" s="146" t="e">
        <f t="array" aca="1" ref="AI923" ca="1">_xludf.IFS(AH923=1,"01",AH923=2,"02",AH923=3,"03",AH923=4,"04",AH923=5,"05",AH923=6,"06",AH923=7,"07",AH923=8,"08",AH923=9,"09",AH923=10,"10",AH923=11,"11",AH923=12,"12")</f>
        <v>#NAME?</v>
      </c>
      <c r="AJ923" s="147" t="e">
        <f t="shared" ca="1" si="54"/>
        <v>#NAME?</v>
      </c>
      <c r="AK923" s="148" t="str">
        <f t="shared" si="55"/>
        <v>YYYY-01</v>
      </c>
    </row>
    <row r="924" spans="12:37" ht="12.75">
      <c r="L924" s="149"/>
      <c r="S924" s="9"/>
      <c r="AG924" s="310">
        <v>1900</v>
      </c>
      <c r="AH924" s="310">
        <v>1</v>
      </c>
      <c r="AI924" s="146" t="e">
        <f t="array" aca="1" ref="AI924" ca="1">_xludf.IFS(AH924=1,"01",AH924=2,"02",AH924=3,"03",AH924=4,"04",AH924=5,"05",AH924=6,"06",AH924=7,"07",AH924=8,"08",AH924=9,"09",AH924=10,"10",AH924=11,"11",AH924=12,"12")</f>
        <v>#NAME?</v>
      </c>
      <c r="AJ924" s="147" t="e">
        <f t="shared" ca="1" si="54"/>
        <v>#NAME?</v>
      </c>
      <c r="AK924" s="148" t="str">
        <f t="shared" si="55"/>
        <v>YYYY-01</v>
      </c>
    </row>
    <row r="925" spans="12:37" ht="12.75">
      <c r="L925" s="149"/>
      <c r="S925" s="9"/>
      <c r="AG925" s="310">
        <v>1900</v>
      </c>
      <c r="AH925" s="310">
        <v>1</v>
      </c>
      <c r="AI925" s="146" t="e">
        <f t="array" aca="1" ref="AI925" ca="1">_xludf.IFS(AH925=1,"01",AH925=2,"02",AH925=3,"03",AH925=4,"04",AH925=5,"05",AH925=6,"06",AH925=7,"07",AH925=8,"08",AH925=9,"09",AH925=10,"10",AH925=11,"11",AH925=12,"12")</f>
        <v>#NAME?</v>
      </c>
      <c r="AJ925" s="147" t="e">
        <f t="shared" ca="1" si="54"/>
        <v>#NAME?</v>
      </c>
      <c r="AK925" s="148" t="str">
        <f t="shared" si="55"/>
        <v>YYYY-01</v>
      </c>
    </row>
    <row r="926" spans="12:37" ht="12.75">
      <c r="L926" s="149"/>
      <c r="S926" s="9"/>
      <c r="AG926" s="310">
        <v>1900</v>
      </c>
      <c r="AH926" s="310">
        <v>1</v>
      </c>
      <c r="AI926" s="146" t="e">
        <f t="array" aca="1" ref="AI926" ca="1">_xludf.IFS(AH926=1,"01",AH926=2,"02",AH926=3,"03",AH926=4,"04",AH926=5,"05",AH926=6,"06",AH926=7,"07",AH926=8,"08",AH926=9,"09",AH926=10,"10",AH926=11,"11",AH926=12,"12")</f>
        <v>#NAME?</v>
      </c>
      <c r="AJ926" s="147" t="e">
        <f t="shared" ca="1" si="54"/>
        <v>#NAME?</v>
      </c>
      <c r="AK926" s="148" t="str">
        <f t="shared" si="55"/>
        <v>YYYY-01</v>
      </c>
    </row>
    <row r="927" spans="12:37" ht="12.75">
      <c r="L927" s="149"/>
      <c r="S927" s="9"/>
      <c r="AG927" s="310">
        <v>1900</v>
      </c>
      <c r="AH927" s="310">
        <v>1</v>
      </c>
      <c r="AI927" s="146" t="e">
        <f t="array" aca="1" ref="AI927" ca="1">_xludf.IFS(AH927=1,"01",AH927=2,"02",AH927=3,"03",AH927=4,"04",AH927=5,"05",AH927=6,"06",AH927=7,"07",AH927=8,"08",AH927=9,"09",AH927=10,"10",AH927=11,"11",AH927=12,"12")</f>
        <v>#NAME?</v>
      </c>
      <c r="AJ927" s="147" t="e">
        <f t="shared" ca="1" si="54"/>
        <v>#NAME?</v>
      </c>
      <c r="AK927" s="148" t="str">
        <f t="shared" si="55"/>
        <v>YYYY-01</v>
      </c>
    </row>
    <row r="928" spans="12:37" ht="12.75">
      <c r="L928" s="149"/>
      <c r="S928" s="9"/>
      <c r="AG928" s="310">
        <v>1900</v>
      </c>
      <c r="AH928" s="310">
        <v>1</v>
      </c>
      <c r="AI928" s="146" t="e">
        <f t="array" aca="1" ref="AI928" ca="1">_xludf.IFS(AH928=1,"01",AH928=2,"02",AH928=3,"03",AH928=4,"04",AH928=5,"05",AH928=6,"06",AH928=7,"07",AH928=8,"08",AH928=9,"09",AH928=10,"10",AH928=11,"11",AH928=12,"12")</f>
        <v>#NAME?</v>
      </c>
      <c r="AJ928" s="147" t="e">
        <f t="shared" ca="1" si="54"/>
        <v>#NAME?</v>
      </c>
      <c r="AK928" s="148" t="str">
        <f t="shared" si="55"/>
        <v>YYYY-01</v>
      </c>
    </row>
    <row r="929" spans="12:37" ht="12.75">
      <c r="L929" s="149"/>
      <c r="S929" s="9"/>
      <c r="AG929" s="310">
        <v>1900</v>
      </c>
      <c r="AH929" s="310">
        <v>1</v>
      </c>
      <c r="AI929" s="146" t="e">
        <f t="array" aca="1" ref="AI929" ca="1">_xludf.IFS(AH929=1,"01",AH929=2,"02",AH929=3,"03",AH929=4,"04",AH929=5,"05",AH929=6,"06",AH929=7,"07",AH929=8,"08",AH929=9,"09",AH929=10,"10",AH929=11,"11",AH929=12,"12")</f>
        <v>#NAME?</v>
      </c>
      <c r="AJ929" s="147" t="e">
        <f t="shared" ca="1" si="54"/>
        <v>#NAME?</v>
      </c>
      <c r="AK929" s="148" t="str">
        <f t="shared" si="55"/>
        <v>YYYY-01</v>
      </c>
    </row>
    <row r="930" spans="12:37" ht="12.75">
      <c r="L930" s="149"/>
      <c r="S930" s="9"/>
      <c r="AG930" s="310">
        <v>1900</v>
      </c>
      <c r="AH930" s="310">
        <v>1</v>
      </c>
      <c r="AI930" s="146" t="e">
        <f t="array" aca="1" ref="AI930" ca="1">_xludf.IFS(AH930=1,"01",AH930=2,"02",AH930=3,"03",AH930=4,"04",AH930=5,"05",AH930=6,"06",AH930=7,"07",AH930=8,"08",AH930=9,"09",AH930=10,"10",AH930=11,"11",AH930=12,"12")</f>
        <v>#NAME?</v>
      </c>
      <c r="AJ930" s="147" t="e">
        <f t="shared" ca="1" si="54"/>
        <v>#NAME?</v>
      </c>
      <c r="AK930" s="148" t="str">
        <f t="shared" si="55"/>
        <v>YYYY-01</v>
      </c>
    </row>
    <row r="931" spans="12:37" ht="12.75">
      <c r="L931" s="149"/>
      <c r="S931" s="9"/>
      <c r="AG931" s="310">
        <v>1900</v>
      </c>
      <c r="AH931" s="310">
        <v>1</v>
      </c>
      <c r="AI931" s="146" t="e">
        <f t="array" aca="1" ref="AI931" ca="1">_xludf.IFS(AH931=1,"01",AH931=2,"02",AH931=3,"03",AH931=4,"04",AH931=5,"05",AH931=6,"06",AH931=7,"07",AH931=8,"08",AH931=9,"09",AH931=10,"10",AH931=11,"11",AH931=12,"12")</f>
        <v>#NAME?</v>
      </c>
      <c r="AJ931" s="147" t="e">
        <f t="shared" ca="1" si="54"/>
        <v>#NAME?</v>
      </c>
      <c r="AK931" s="148" t="str">
        <f t="shared" si="55"/>
        <v>YYYY-01</v>
      </c>
    </row>
    <row r="932" spans="12:37" ht="12.75">
      <c r="L932" s="149"/>
      <c r="S932" s="9"/>
      <c r="AG932" s="310">
        <v>1900</v>
      </c>
      <c r="AH932" s="310">
        <v>1</v>
      </c>
      <c r="AI932" s="146" t="e">
        <f t="array" aca="1" ref="AI932" ca="1">_xludf.IFS(AH932=1,"01",AH932=2,"02",AH932=3,"03",AH932=4,"04",AH932=5,"05",AH932=6,"06",AH932=7,"07",AH932=8,"08",AH932=9,"09",AH932=10,"10",AH932=11,"11",AH932=12,"12")</f>
        <v>#NAME?</v>
      </c>
      <c r="AJ932" s="147" t="e">
        <f t="shared" ca="1" si="54"/>
        <v>#NAME?</v>
      </c>
      <c r="AK932" s="148" t="str">
        <f t="shared" si="55"/>
        <v>YYYY-01</v>
      </c>
    </row>
    <row r="933" spans="12:37" ht="12.75">
      <c r="L933" s="149"/>
      <c r="S933" s="9"/>
      <c r="AG933" s="310">
        <v>1900</v>
      </c>
      <c r="AH933" s="310">
        <v>1</v>
      </c>
      <c r="AI933" s="146" t="e">
        <f t="array" aca="1" ref="AI933" ca="1">_xludf.IFS(AH933=1,"01",AH933=2,"02",AH933=3,"03",AH933=4,"04",AH933=5,"05",AH933=6,"06",AH933=7,"07",AH933=8,"08",AH933=9,"09",AH933=10,"10",AH933=11,"11",AH933=12,"12")</f>
        <v>#NAME?</v>
      </c>
      <c r="AJ933" s="147" t="e">
        <f t="shared" ca="1" si="54"/>
        <v>#NAME?</v>
      </c>
      <c r="AK933" s="148" t="str">
        <f t="shared" si="55"/>
        <v>YYYY-01</v>
      </c>
    </row>
    <row r="934" spans="12:37" ht="12.75">
      <c r="L934" s="149"/>
      <c r="S934" s="9"/>
      <c r="AG934" s="310">
        <v>1900</v>
      </c>
      <c r="AH934" s="310">
        <v>1</v>
      </c>
      <c r="AI934" s="146" t="e">
        <f t="array" aca="1" ref="AI934" ca="1">_xludf.IFS(AH934=1,"01",AH934=2,"02",AH934=3,"03",AH934=4,"04",AH934=5,"05",AH934=6,"06",AH934=7,"07",AH934=8,"08",AH934=9,"09",AH934=10,"10",AH934=11,"11",AH934=12,"12")</f>
        <v>#NAME?</v>
      </c>
      <c r="AJ934" s="147" t="e">
        <f t="shared" ca="1" si="54"/>
        <v>#NAME?</v>
      </c>
      <c r="AK934" s="148" t="str">
        <f t="shared" si="55"/>
        <v>YYYY-01</v>
      </c>
    </row>
    <row r="935" spans="12:37" ht="12.75">
      <c r="L935" s="149"/>
      <c r="S935" s="9"/>
      <c r="AG935" s="310">
        <v>1900</v>
      </c>
      <c r="AH935" s="310">
        <v>1</v>
      </c>
      <c r="AI935" s="146" t="e">
        <f t="array" aca="1" ref="AI935" ca="1">_xludf.IFS(AH935=1,"01",AH935=2,"02",AH935=3,"03",AH935=4,"04",AH935=5,"05",AH935=6,"06",AH935=7,"07",AH935=8,"08",AH935=9,"09",AH935=10,"10",AH935=11,"11",AH935=12,"12")</f>
        <v>#NAME?</v>
      </c>
      <c r="AJ935" s="147" t="e">
        <f t="shared" ca="1" si="54"/>
        <v>#NAME?</v>
      </c>
      <c r="AK935" s="148" t="str">
        <f t="shared" si="55"/>
        <v>YYYY-01</v>
      </c>
    </row>
    <row r="936" spans="12:37" ht="12.75">
      <c r="L936" s="149"/>
      <c r="S936" s="9"/>
      <c r="AG936" s="310">
        <v>1900</v>
      </c>
      <c r="AH936" s="310">
        <v>1</v>
      </c>
      <c r="AI936" s="146" t="e">
        <f t="array" aca="1" ref="AI936" ca="1">_xludf.IFS(AH936=1,"01",AH936=2,"02",AH936=3,"03",AH936=4,"04",AH936=5,"05",AH936=6,"06",AH936=7,"07",AH936=8,"08",AH936=9,"09",AH936=10,"10",AH936=11,"11",AH936=12,"12")</f>
        <v>#NAME?</v>
      </c>
      <c r="AJ936" s="147" t="e">
        <f t="shared" ca="1" si="54"/>
        <v>#NAME?</v>
      </c>
      <c r="AK936" s="148" t="str">
        <f t="shared" si="55"/>
        <v>YYYY-01</v>
      </c>
    </row>
    <row r="937" spans="12:37" ht="12.75">
      <c r="L937" s="149"/>
      <c r="S937" s="9"/>
      <c r="AG937" s="310">
        <v>1900</v>
      </c>
      <c r="AH937" s="310">
        <v>1</v>
      </c>
      <c r="AI937" s="146" t="e">
        <f t="array" aca="1" ref="AI937" ca="1">_xludf.IFS(AH937=1,"01",AH937=2,"02",AH937=3,"03",AH937=4,"04",AH937=5,"05",AH937=6,"06",AH937=7,"07",AH937=8,"08",AH937=9,"09",AH937=10,"10",AH937=11,"11",AH937=12,"12")</f>
        <v>#NAME?</v>
      </c>
      <c r="AJ937" s="147" t="e">
        <f t="shared" ca="1" si="54"/>
        <v>#NAME?</v>
      </c>
      <c r="AK937" s="148" t="str">
        <f t="shared" si="55"/>
        <v>YYYY-01</v>
      </c>
    </row>
    <row r="938" spans="12:37" ht="12.75">
      <c r="L938" s="149"/>
      <c r="S938" s="9"/>
      <c r="AG938" s="310">
        <v>1900</v>
      </c>
      <c r="AH938" s="310">
        <v>1</v>
      </c>
      <c r="AI938" s="146" t="e">
        <f t="array" aca="1" ref="AI938" ca="1">_xludf.IFS(AH938=1,"01",AH938=2,"02",AH938=3,"03",AH938=4,"04",AH938=5,"05",AH938=6,"06",AH938=7,"07",AH938=8,"08",AH938=9,"09",AH938=10,"10",AH938=11,"11",AH938=12,"12")</f>
        <v>#NAME?</v>
      </c>
      <c r="AJ938" s="147" t="e">
        <f t="shared" ca="1" si="54"/>
        <v>#NAME?</v>
      </c>
      <c r="AK938" s="148" t="str">
        <f t="shared" si="55"/>
        <v>YYYY-01</v>
      </c>
    </row>
    <row r="939" spans="12:37" ht="12.75">
      <c r="L939" s="149"/>
      <c r="S939" s="9"/>
      <c r="AG939" s="310">
        <v>1900</v>
      </c>
      <c r="AH939" s="310">
        <v>1</v>
      </c>
      <c r="AI939" s="146" t="e">
        <f t="array" aca="1" ref="AI939" ca="1">_xludf.IFS(AH939=1,"01",AH939=2,"02",AH939=3,"03",AH939=4,"04",AH939=5,"05",AH939=6,"06",AH939=7,"07",AH939=8,"08",AH939=9,"09",AH939=10,"10",AH939=11,"11",AH939=12,"12")</f>
        <v>#NAME?</v>
      </c>
      <c r="AJ939" s="147" t="e">
        <f t="shared" ca="1" si="54"/>
        <v>#NAME?</v>
      </c>
      <c r="AK939" s="148" t="str">
        <f t="shared" si="55"/>
        <v>YYYY-01</v>
      </c>
    </row>
    <row r="940" spans="12:37" ht="12.75">
      <c r="L940" s="149"/>
      <c r="S940" s="9"/>
      <c r="AG940" s="310">
        <v>1900</v>
      </c>
      <c r="AH940" s="310">
        <v>1</v>
      </c>
      <c r="AI940" s="146" t="e">
        <f t="array" aca="1" ref="AI940" ca="1">_xludf.IFS(AH940=1,"01",AH940=2,"02",AH940=3,"03",AH940=4,"04",AH940=5,"05",AH940=6,"06",AH940=7,"07",AH940=8,"08",AH940=9,"09",AH940=10,"10",AH940=11,"11",AH940=12,"12")</f>
        <v>#NAME?</v>
      </c>
      <c r="AJ940" s="147" t="e">
        <f t="shared" ca="1" si="54"/>
        <v>#NAME?</v>
      </c>
      <c r="AK940" s="148" t="str">
        <f t="shared" si="55"/>
        <v>YYYY-01</v>
      </c>
    </row>
    <row r="941" spans="12:37" ht="12.75">
      <c r="L941" s="149"/>
      <c r="S941" s="9"/>
      <c r="AG941" s="310">
        <v>1900</v>
      </c>
      <c r="AH941" s="310">
        <v>1</v>
      </c>
      <c r="AI941" s="146" t="e">
        <f t="array" aca="1" ref="AI941" ca="1">_xludf.IFS(AH941=1,"01",AH941=2,"02",AH941=3,"03",AH941=4,"04",AH941=5,"05",AH941=6,"06",AH941=7,"07",AH941=8,"08",AH941=9,"09",AH941=10,"10",AH941=11,"11",AH941=12,"12")</f>
        <v>#NAME?</v>
      </c>
      <c r="AJ941" s="147" t="e">
        <f t="shared" ca="1" si="54"/>
        <v>#NAME?</v>
      </c>
      <c r="AK941" s="148" t="str">
        <f t="shared" si="55"/>
        <v>YYYY-01</v>
      </c>
    </row>
    <row r="942" spans="12:37" ht="12.75">
      <c r="L942" s="149"/>
      <c r="S942" s="9"/>
      <c r="AG942" s="310">
        <v>1900</v>
      </c>
      <c r="AH942" s="310">
        <v>1</v>
      </c>
      <c r="AI942" s="146" t="e">
        <f t="array" aca="1" ref="AI942" ca="1">_xludf.IFS(AH942=1,"01",AH942=2,"02",AH942=3,"03",AH942=4,"04",AH942=5,"05",AH942=6,"06",AH942=7,"07",AH942=8,"08",AH942=9,"09",AH942=10,"10",AH942=11,"11",AH942=12,"12")</f>
        <v>#NAME?</v>
      </c>
      <c r="AJ942" s="147" t="e">
        <f t="shared" ca="1" si="54"/>
        <v>#NAME?</v>
      </c>
      <c r="AK942" s="148" t="str">
        <f t="shared" si="55"/>
        <v>YYYY-01</v>
      </c>
    </row>
    <row r="943" spans="12:37" ht="12.75">
      <c r="L943" s="149"/>
      <c r="S943" s="9"/>
      <c r="AG943" s="310">
        <v>1900</v>
      </c>
      <c r="AH943" s="310">
        <v>1</v>
      </c>
      <c r="AI943" s="146" t="e">
        <f t="array" aca="1" ref="AI943" ca="1">_xludf.IFS(AH943=1,"01",AH943=2,"02",AH943=3,"03",AH943=4,"04",AH943=5,"05",AH943=6,"06",AH943=7,"07",AH943=8,"08",AH943=9,"09",AH943=10,"10",AH943=11,"11",AH943=12,"12")</f>
        <v>#NAME?</v>
      </c>
      <c r="AJ943" s="147" t="e">
        <f t="shared" ca="1" si="54"/>
        <v>#NAME?</v>
      </c>
      <c r="AK943" s="148" t="str">
        <f t="shared" si="55"/>
        <v>YYYY-01</v>
      </c>
    </row>
    <row r="944" spans="12:37" ht="12.75">
      <c r="L944" s="149"/>
      <c r="S944" s="9"/>
      <c r="AG944" s="310">
        <v>1900</v>
      </c>
      <c r="AH944" s="310">
        <v>1</v>
      </c>
      <c r="AI944" s="146" t="e">
        <f t="array" aca="1" ref="AI944" ca="1">_xludf.IFS(AH944=1,"01",AH944=2,"02",AH944=3,"03",AH944=4,"04",AH944=5,"05",AH944=6,"06",AH944=7,"07",AH944=8,"08",AH944=9,"09",AH944=10,"10",AH944=11,"11",AH944=12,"12")</f>
        <v>#NAME?</v>
      </c>
      <c r="AJ944" s="147" t="e">
        <f t="shared" ca="1" si="54"/>
        <v>#NAME?</v>
      </c>
      <c r="AK944" s="148" t="str">
        <f t="shared" si="55"/>
        <v>YYYY-01</v>
      </c>
    </row>
    <row r="945" spans="12:37" ht="12.75">
      <c r="L945" s="149"/>
      <c r="S945" s="9"/>
      <c r="AG945" s="310">
        <v>1900</v>
      </c>
      <c r="AH945" s="310">
        <v>1</v>
      </c>
      <c r="AI945" s="146" t="e">
        <f t="array" aca="1" ref="AI945" ca="1">_xludf.IFS(AH945=1,"01",AH945=2,"02",AH945=3,"03",AH945=4,"04",AH945=5,"05",AH945=6,"06",AH945=7,"07",AH945=8,"08",AH945=9,"09",AH945=10,"10",AH945=11,"11",AH945=12,"12")</f>
        <v>#NAME?</v>
      </c>
      <c r="AJ945" s="147" t="e">
        <f t="shared" ca="1" si="54"/>
        <v>#NAME?</v>
      </c>
      <c r="AK945" s="148" t="str">
        <f t="shared" si="55"/>
        <v>YYYY-01</v>
      </c>
    </row>
    <row r="946" spans="12:37" ht="12.75">
      <c r="L946" s="149"/>
      <c r="S946" s="9"/>
      <c r="AG946" s="310">
        <v>1900</v>
      </c>
      <c r="AH946" s="310">
        <v>1</v>
      </c>
      <c r="AI946" s="146" t="e">
        <f t="array" aca="1" ref="AI946" ca="1">_xludf.IFS(AH946=1,"01",AH946=2,"02",AH946=3,"03",AH946=4,"04",AH946=5,"05",AH946=6,"06",AH946=7,"07",AH946=8,"08",AH946=9,"09",AH946=10,"10",AH946=11,"11",AH946=12,"12")</f>
        <v>#NAME?</v>
      </c>
      <c r="AJ946" s="147" t="e">
        <f t="shared" ca="1" si="54"/>
        <v>#NAME?</v>
      </c>
      <c r="AK946" s="148" t="str">
        <f t="shared" si="55"/>
        <v>YYYY-01</v>
      </c>
    </row>
    <row r="947" spans="12:37" ht="12.75">
      <c r="L947" s="149"/>
      <c r="S947" s="9"/>
      <c r="AG947" s="310">
        <v>1900</v>
      </c>
      <c r="AH947" s="310">
        <v>1</v>
      </c>
      <c r="AI947" s="146" t="e">
        <f t="array" aca="1" ref="AI947" ca="1">_xludf.IFS(AH947=1,"01",AH947=2,"02",AH947=3,"03",AH947=4,"04",AH947=5,"05",AH947=6,"06",AH947=7,"07",AH947=8,"08",AH947=9,"09",AH947=10,"10",AH947=11,"11",AH947=12,"12")</f>
        <v>#NAME?</v>
      </c>
      <c r="AJ947" s="147" t="e">
        <f t="shared" ca="1" si="54"/>
        <v>#NAME?</v>
      </c>
      <c r="AK947" s="148" t="str">
        <f t="shared" si="55"/>
        <v>YYYY-01</v>
      </c>
    </row>
    <row r="948" spans="12:37" ht="12.75">
      <c r="L948" s="149"/>
      <c r="S948" s="9"/>
      <c r="AG948" s="310">
        <v>1900</v>
      </c>
      <c r="AH948" s="310">
        <v>1</v>
      </c>
      <c r="AI948" s="146" t="e">
        <f t="array" aca="1" ref="AI948" ca="1">_xludf.IFS(AH948=1,"01",AH948=2,"02",AH948=3,"03",AH948=4,"04",AH948=5,"05",AH948=6,"06",AH948=7,"07",AH948=8,"08",AH948=9,"09",AH948=10,"10",AH948=11,"11",AH948=12,"12")</f>
        <v>#NAME?</v>
      </c>
      <c r="AJ948" s="147" t="e">
        <f t="shared" ca="1" si="54"/>
        <v>#NAME?</v>
      </c>
      <c r="AK948" s="148" t="str">
        <f t="shared" si="55"/>
        <v>YYYY-01</v>
      </c>
    </row>
    <row r="949" spans="12:37" ht="12.75">
      <c r="L949" s="149"/>
      <c r="S949" s="9"/>
      <c r="AG949" s="310">
        <v>1900</v>
      </c>
      <c r="AH949" s="310">
        <v>1</v>
      </c>
      <c r="AI949" s="146" t="e">
        <f t="array" aca="1" ref="AI949" ca="1">_xludf.IFS(AH949=1,"01",AH949=2,"02",AH949=3,"03",AH949=4,"04",AH949=5,"05",AH949=6,"06",AH949=7,"07",AH949=8,"08",AH949=9,"09",AH949=10,"10",AH949=11,"11",AH949=12,"12")</f>
        <v>#NAME?</v>
      </c>
      <c r="AJ949" s="147" t="e">
        <f t="shared" ca="1" si="54"/>
        <v>#NAME?</v>
      </c>
      <c r="AK949" s="148" t="str">
        <f t="shared" si="55"/>
        <v>YYYY-01</v>
      </c>
    </row>
    <row r="950" spans="12:37" ht="12.75">
      <c r="L950" s="149"/>
      <c r="S950" s="9"/>
      <c r="AG950" s="310">
        <v>1900</v>
      </c>
      <c r="AH950" s="310">
        <v>1</v>
      </c>
      <c r="AI950" s="146" t="e">
        <f t="array" aca="1" ref="AI950" ca="1">_xludf.IFS(AH950=1,"01",AH950=2,"02",AH950=3,"03",AH950=4,"04",AH950=5,"05",AH950=6,"06",AH950=7,"07",AH950=8,"08",AH950=9,"09",AH950=10,"10",AH950=11,"11",AH950=12,"12")</f>
        <v>#NAME?</v>
      </c>
      <c r="AJ950" s="147" t="e">
        <f t="shared" ca="1" si="54"/>
        <v>#NAME?</v>
      </c>
      <c r="AK950" s="148" t="str">
        <f t="shared" si="55"/>
        <v>YYYY-01</v>
      </c>
    </row>
    <row r="951" spans="12:37" ht="12.75">
      <c r="L951" s="149"/>
      <c r="S951" s="9"/>
      <c r="AG951" s="310">
        <v>1900</v>
      </c>
      <c r="AH951" s="310">
        <v>1</v>
      </c>
      <c r="AI951" s="146" t="e">
        <f t="array" aca="1" ref="AI951" ca="1">_xludf.IFS(AH951=1,"01",AH951=2,"02",AH951=3,"03",AH951=4,"04",AH951=5,"05",AH951=6,"06",AH951=7,"07",AH951=8,"08",AH951=9,"09",AH951=10,"10",AH951=11,"11",AH951=12,"12")</f>
        <v>#NAME?</v>
      </c>
      <c r="AJ951" s="147" t="e">
        <f t="shared" ca="1" si="54"/>
        <v>#NAME?</v>
      </c>
      <c r="AK951" s="148" t="str">
        <f t="shared" si="55"/>
        <v>YYYY-01</v>
      </c>
    </row>
    <row r="952" spans="12:37" ht="12.75">
      <c r="L952" s="149"/>
      <c r="S952" s="9"/>
      <c r="AG952" s="310">
        <v>1900</v>
      </c>
      <c r="AH952" s="310">
        <v>1</v>
      </c>
      <c r="AI952" s="146" t="e">
        <f t="array" aca="1" ref="AI952" ca="1">_xludf.IFS(AH952=1,"01",AH952=2,"02",AH952=3,"03",AH952=4,"04",AH952=5,"05",AH952=6,"06",AH952=7,"07",AH952=8,"08",AH952=9,"09",AH952=10,"10",AH952=11,"11",AH952=12,"12")</f>
        <v>#NAME?</v>
      </c>
      <c r="AJ952" s="147" t="e">
        <f t="shared" ca="1" si="54"/>
        <v>#NAME?</v>
      </c>
      <c r="AK952" s="148" t="str">
        <f t="shared" si="55"/>
        <v>YYYY-01</v>
      </c>
    </row>
    <row r="953" spans="12:37" ht="12.75">
      <c r="L953" s="149"/>
      <c r="S953" s="9"/>
      <c r="AG953" s="310">
        <v>1900</v>
      </c>
      <c r="AH953" s="310">
        <v>1</v>
      </c>
      <c r="AI953" s="146" t="e">
        <f t="array" aca="1" ref="AI953" ca="1">_xludf.IFS(AH953=1,"01",AH953=2,"02",AH953=3,"03",AH953=4,"04",AH953=5,"05",AH953=6,"06",AH953=7,"07",AH953=8,"08",AH953=9,"09",AH953=10,"10",AH953=11,"11",AH953=12,"12")</f>
        <v>#NAME?</v>
      </c>
      <c r="AJ953" s="147" t="e">
        <f t="shared" ca="1" si="54"/>
        <v>#NAME?</v>
      </c>
      <c r="AK953" s="148" t="str">
        <f t="shared" si="55"/>
        <v>YYYY-01</v>
      </c>
    </row>
    <row r="954" spans="12:37" ht="12.75">
      <c r="L954" s="149"/>
      <c r="S954" s="9"/>
      <c r="AG954" s="310">
        <v>1900</v>
      </c>
      <c r="AH954" s="310">
        <v>1</v>
      </c>
      <c r="AI954" s="146" t="e">
        <f t="array" aca="1" ref="AI954" ca="1">_xludf.IFS(AH954=1,"01",AH954=2,"02",AH954=3,"03",AH954=4,"04",AH954=5,"05",AH954=6,"06",AH954=7,"07",AH954=8,"08",AH954=9,"09",AH954=10,"10",AH954=11,"11",AH954=12,"12")</f>
        <v>#NAME?</v>
      </c>
      <c r="AJ954" s="147" t="e">
        <f t="shared" ca="1" si="54"/>
        <v>#NAME?</v>
      </c>
      <c r="AK954" s="148" t="str">
        <f t="shared" si="55"/>
        <v>YYYY-01</v>
      </c>
    </row>
    <row r="955" spans="12:37" ht="12.75">
      <c r="L955" s="149"/>
      <c r="S955" s="9"/>
      <c r="AG955" s="310">
        <v>1900</v>
      </c>
      <c r="AH955" s="310">
        <v>1</v>
      </c>
      <c r="AI955" s="146" t="e">
        <f t="array" aca="1" ref="AI955" ca="1">_xludf.IFS(AH955=1,"01",AH955=2,"02",AH955=3,"03",AH955=4,"04",AH955=5,"05",AH955=6,"06",AH955=7,"07",AH955=8,"08",AH955=9,"09",AH955=10,"10",AH955=11,"11",AH955=12,"12")</f>
        <v>#NAME?</v>
      </c>
      <c r="AJ955" s="147" t="e">
        <f t="shared" ca="1" si="54"/>
        <v>#NAME?</v>
      </c>
      <c r="AK955" s="148" t="str">
        <f t="shared" si="55"/>
        <v>YYYY-01</v>
      </c>
    </row>
    <row r="956" spans="12:37" ht="12.75">
      <c r="L956" s="149"/>
      <c r="S956" s="9"/>
      <c r="AG956" s="310">
        <v>1900</v>
      </c>
      <c r="AH956" s="310">
        <v>1</v>
      </c>
      <c r="AI956" s="146" t="e">
        <f t="array" aca="1" ref="AI956" ca="1">_xludf.IFS(AH956=1,"01",AH956=2,"02",AH956=3,"03",AH956=4,"04",AH956=5,"05",AH956=6,"06",AH956=7,"07",AH956=8,"08",AH956=9,"09",AH956=10,"10",AH956=11,"11",AH956=12,"12")</f>
        <v>#NAME?</v>
      </c>
      <c r="AJ956" s="147" t="e">
        <f t="shared" ca="1" si="54"/>
        <v>#NAME?</v>
      </c>
      <c r="AK956" s="148" t="str">
        <f t="shared" si="55"/>
        <v>YYYY-01</v>
      </c>
    </row>
    <row r="957" spans="12:37" ht="12.75">
      <c r="L957" s="149"/>
      <c r="S957" s="9"/>
      <c r="AG957" s="310">
        <v>1900</v>
      </c>
      <c r="AH957" s="310">
        <v>1</v>
      </c>
      <c r="AI957" s="146" t="e">
        <f t="array" aca="1" ref="AI957" ca="1">_xludf.IFS(AH957=1,"01",AH957=2,"02",AH957=3,"03",AH957=4,"04",AH957=5,"05",AH957=6,"06",AH957=7,"07",AH957=8,"08",AH957=9,"09",AH957=10,"10",AH957=11,"11",AH957=12,"12")</f>
        <v>#NAME?</v>
      </c>
      <c r="AJ957" s="147" t="e">
        <f t="shared" ca="1" si="54"/>
        <v>#NAME?</v>
      </c>
      <c r="AK957" s="148" t="str">
        <f t="shared" si="55"/>
        <v>YYYY-01</v>
      </c>
    </row>
    <row r="958" spans="12:37" ht="12.75">
      <c r="L958" s="149"/>
      <c r="S958" s="9"/>
      <c r="AG958" s="310">
        <v>1900</v>
      </c>
      <c r="AH958" s="310">
        <v>1</v>
      </c>
      <c r="AI958" s="146" t="e">
        <f t="array" aca="1" ref="AI958" ca="1">_xludf.IFS(AH958=1,"01",AH958=2,"02",AH958=3,"03",AH958=4,"04",AH958=5,"05",AH958=6,"06",AH958=7,"07",AH958=8,"08",AH958=9,"09",AH958=10,"10",AH958=11,"11",AH958=12,"12")</f>
        <v>#NAME?</v>
      </c>
      <c r="AJ958" s="147" t="e">
        <f t="shared" ca="1" si="54"/>
        <v>#NAME?</v>
      </c>
      <c r="AK958" s="148" t="str">
        <f t="shared" si="55"/>
        <v>YYYY-01</v>
      </c>
    </row>
    <row r="959" spans="12:37" ht="12.75">
      <c r="L959" s="149"/>
      <c r="S959" s="9"/>
      <c r="AG959" s="310">
        <v>1900</v>
      </c>
      <c r="AH959" s="310">
        <v>1</v>
      </c>
      <c r="AI959" s="146" t="e">
        <f t="array" aca="1" ref="AI959" ca="1">_xludf.IFS(AH959=1,"01",AH959=2,"02",AH959=3,"03",AH959=4,"04",AH959=5,"05",AH959=6,"06",AH959=7,"07",AH959=8,"08",AH959=9,"09",AH959=10,"10",AH959=11,"11",AH959=12,"12")</f>
        <v>#NAME?</v>
      </c>
      <c r="AJ959" s="147" t="e">
        <f t="shared" ca="1" si="54"/>
        <v>#NAME?</v>
      </c>
      <c r="AK959" s="148" t="str">
        <f t="shared" si="55"/>
        <v>YYYY-01</v>
      </c>
    </row>
    <row r="960" spans="12:37" ht="12.75">
      <c r="L960" s="149"/>
      <c r="S960" s="9"/>
      <c r="AG960" s="310">
        <v>1900</v>
      </c>
      <c r="AH960" s="310">
        <v>1</v>
      </c>
      <c r="AI960" s="146" t="e">
        <f t="array" aca="1" ref="AI960" ca="1">_xludf.IFS(AH960=1,"01",AH960=2,"02",AH960=3,"03",AH960=4,"04",AH960=5,"05",AH960=6,"06",AH960=7,"07",AH960=8,"08",AH960=9,"09",AH960=10,"10",AH960=11,"11",AH960=12,"12")</f>
        <v>#NAME?</v>
      </c>
      <c r="AJ960" s="147" t="e">
        <f t="shared" ca="1" si="54"/>
        <v>#NAME?</v>
      </c>
      <c r="AK960" s="148" t="str">
        <f t="shared" si="55"/>
        <v>YYYY-01</v>
      </c>
    </row>
    <row r="961" spans="12:37" ht="12.75">
      <c r="L961" s="149"/>
      <c r="S961" s="9"/>
      <c r="AG961" s="310">
        <v>1900</v>
      </c>
      <c r="AH961" s="310">
        <v>1</v>
      </c>
      <c r="AI961" s="146" t="e">
        <f t="array" aca="1" ref="AI961" ca="1">_xludf.IFS(AH961=1,"01",AH961=2,"02",AH961=3,"03",AH961=4,"04",AH961=5,"05",AH961=6,"06",AH961=7,"07",AH961=8,"08",AH961=9,"09",AH961=10,"10",AH961=11,"11",AH961=12,"12")</f>
        <v>#NAME?</v>
      </c>
      <c r="AJ961" s="147" t="e">
        <f t="shared" ca="1" si="54"/>
        <v>#NAME?</v>
      </c>
      <c r="AK961" s="148" t="str">
        <f t="shared" si="55"/>
        <v>YYYY-01</v>
      </c>
    </row>
    <row r="962" spans="12:37" ht="12.75">
      <c r="L962" s="149"/>
      <c r="S962" s="9"/>
      <c r="AG962" s="310">
        <v>1900</v>
      </c>
      <c r="AH962" s="310">
        <v>1</v>
      </c>
      <c r="AI962" s="146" t="e">
        <f t="array" aca="1" ref="AI962" ca="1">_xludf.IFS(AH962=1,"01",AH962=2,"02",AH962=3,"03",AH962=4,"04",AH962=5,"05",AH962=6,"06",AH962=7,"07",AH962=8,"08",AH962=9,"09",AH962=10,"10",AH962=11,"11",AH962=12,"12")</f>
        <v>#NAME?</v>
      </c>
      <c r="AJ962" s="147" t="e">
        <f t="shared" ca="1" si="54"/>
        <v>#NAME?</v>
      </c>
      <c r="AK962" s="148" t="str">
        <f t="shared" si="55"/>
        <v>YYYY-01</v>
      </c>
    </row>
    <row r="963" spans="12:37" ht="12.75">
      <c r="L963" s="149"/>
      <c r="S963" s="9"/>
      <c r="AG963" s="310">
        <v>1900</v>
      </c>
      <c r="AH963" s="310">
        <v>1</v>
      </c>
      <c r="AI963" s="146" t="e">
        <f t="array" aca="1" ref="AI963" ca="1">_xludf.IFS(AH963=1,"01",AH963=2,"02",AH963=3,"03",AH963=4,"04",AH963=5,"05",AH963=6,"06",AH963=7,"07",AH963=8,"08",AH963=9,"09",AH963=10,"10",AH963=11,"11",AH963=12,"12")</f>
        <v>#NAME?</v>
      </c>
      <c r="AJ963" s="147" t="e">
        <f t="shared" ca="1" si="54"/>
        <v>#NAME?</v>
      </c>
      <c r="AK963" s="148" t="str">
        <f t="shared" si="55"/>
        <v>YYYY-01</v>
      </c>
    </row>
    <row r="964" spans="12:37" ht="12.75">
      <c r="L964" s="149"/>
      <c r="S964" s="9"/>
      <c r="AG964" s="310">
        <v>1900</v>
      </c>
      <c r="AH964" s="310">
        <v>1</v>
      </c>
      <c r="AI964" s="146" t="e">
        <f t="array" aca="1" ref="AI964" ca="1">_xludf.IFS(AH964=1,"01",AH964=2,"02",AH964=3,"03",AH964=4,"04",AH964=5,"05",AH964=6,"06",AH964=7,"07",AH964=8,"08",AH964=9,"09",AH964=10,"10",AH964=11,"11",AH964=12,"12")</f>
        <v>#NAME?</v>
      </c>
      <c r="AJ964" s="147" t="e">
        <f t="shared" ca="1" si="54"/>
        <v>#NAME?</v>
      </c>
      <c r="AK964" s="148" t="str">
        <f t="shared" si="55"/>
        <v>YYYY-01</v>
      </c>
    </row>
    <row r="965" spans="12:37" ht="12.75">
      <c r="L965" s="149"/>
      <c r="S965" s="9"/>
      <c r="AG965" s="310">
        <v>1900</v>
      </c>
      <c r="AH965" s="310">
        <v>1</v>
      </c>
      <c r="AI965" s="146" t="e">
        <f t="array" aca="1" ref="AI965" ca="1">_xludf.IFS(AH965=1,"01",AH965=2,"02",AH965=3,"03",AH965=4,"04",AH965=5,"05",AH965=6,"06",AH965=7,"07",AH965=8,"08",AH965=9,"09",AH965=10,"10",AH965=11,"11",AH965=12,"12")</f>
        <v>#NAME?</v>
      </c>
      <c r="AJ965" s="147" t="e">
        <f t="shared" ca="1" si="54"/>
        <v>#NAME?</v>
      </c>
      <c r="AK965" s="148" t="str">
        <f t="shared" si="55"/>
        <v>YYYY-01</v>
      </c>
    </row>
    <row r="966" spans="12:37" ht="12.75">
      <c r="L966" s="149"/>
      <c r="S966" s="9"/>
      <c r="AG966" s="310">
        <v>1900</v>
      </c>
      <c r="AH966" s="310">
        <v>1</v>
      </c>
      <c r="AI966" s="146" t="e">
        <f t="array" aca="1" ref="AI966" ca="1">_xludf.IFS(AH966=1,"01",AH966=2,"02",AH966=3,"03",AH966=4,"04",AH966=5,"05",AH966=6,"06",AH966=7,"07",AH966=8,"08",AH966=9,"09",AH966=10,"10",AH966=11,"11",AH966=12,"12")</f>
        <v>#NAME?</v>
      </c>
      <c r="AJ966" s="147" t="e">
        <f t="shared" ca="1" si="54"/>
        <v>#NAME?</v>
      </c>
      <c r="AK966" s="148" t="str">
        <f t="shared" si="55"/>
        <v>YYYY-01</v>
      </c>
    </row>
    <row r="967" spans="12:37" ht="12.75">
      <c r="L967" s="149"/>
      <c r="S967" s="9"/>
      <c r="AG967" s="310">
        <v>1900</v>
      </c>
      <c r="AH967" s="310">
        <v>1</v>
      </c>
      <c r="AI967" s="146" t="e">
        <f t="array" aca="1" ref="AI967" ca="1">_xludf.IFS(AH967=1,"01",AH967=2,"02",AH967=3,"03",AH967=4,"04",AH967=5,"05",AH967=6,"06",AH967=7,"07",AH967=8,"08",AH967=9,"09",AH967=10,"10",AH967=11,"11",AH967=12,"12")</f>
        <v>#NAME?</v>
      </c>
      <c r="AJ967" s="147" t="e">
        <f t="shared" ca="1" si="54"/>
        <v>#NAME?</v>
      </c>
      <c r="AK967" s="148" t="str">
        <f t="shared" si="55"/>
        <v>YYYY-01</v>
      </c>
    </row>
    <row r="968" spans="12:37" ht="12.75">
      <c r="L968" s="149"/>
      <c r="S968" s="9"/>
      <c r="AG968" s="310">
        <v>1900</v>
      </c>
      <c r="AH968" s="310">
        <v>1</v>
      </c>
      <c r="AI968" s="146" t="e">
        <f t="array" aca="1" ref="AI968" ca="1">_xludf.IFS(AH968=1,"01",AH968=2,"02",AH968=3,"03",AH968=4,"04",AH968=5,"05",AH968=6,"06",AH968=7,"07",AH968=8,"08",AH968=9,"09",AH968=10,"10",AH968=11,"11",AH968=12,"12")</f>
        <v>#NAME?</v>
      </c>
      <c r="AJ968" s="147" t="e">
        <f t="shared" ca="1" si="54"/>
        <v>#NAME?</v>
      </c>
      <c r="AK968" s="148" t="str">
        <f t="shared" si="55"/>
        <v>YYYY-01</v>
      </c>
    </row>
    <row r="969" spans="12:37" ht="12.75">
      <c r="L969" s="149"/>
      <c r="S969" s="9"/>
      <c r="AG969" s="310">
        <v>1900</v>
      </c>
      <c r="AH969" s="310">
        <v>1</v>
      </c>
      <c r="AI969" s="146" t="e">
        <f t="array" aca="1" ref="AI969" ca="1">_xludf.IFS(AH969=1,"01",AH969=2,"02",AH969=3,"03",AH969=4,"04",AH969=5,"05",AH969=6,"06",AH969=7,"07",AH969=8,"08",AH969=9,"09",AH969=10,"10",AH969=11,"11",AH969=12,"12")</f>
        <v>#NAME?</v>
      </c>
      <c r="AJ969" s="147" t="e">
        <f t="shared" ca="1" si="54"/>
        <v>#NAME?</v>
      </c>
      <c r="AK969" s="148" t="str">
        <f t="shared" si="55"/>
        <v>YYYY-01</v>
      </c>
    </row>
    <row r="970" spans="12:37" ht="12.75">
      <c r="L970" s="149"/>
      <c r="S970" s="9"/>
      <c r="AG970" s="310">
        <v>1900</v>
      </c>
      <c r="AH970" s="310">
        <v>1</v>
      </c>
      <c r="AI970" s="146" t="e">
        <f t="array" aca="1" ref="AI970" ca="1">_xludf.IFS(AH970=1,"01",AH970=2,"02",AH970=3,"03",AH970=4,"04",AH970=5,"05",AH970=6,"06",AH970=7,"07",AH970=8,"08",AH970=9,"09",AH970=10,"10",AH970=11,"11",AH970=12,"12")</f>
        <v>#NAME?</v>
      </c>
      <c r="AJ970" s="147" t="e">
        <f t="shared" ca="1" si="54"/>
        <v>#NAME?</v>
      </c>
      <c r="AK970" s="148" t="str">
        <f t="shared" si="55"/>
        <v>YYYY-01</v>
      </c>
    </row>
    <row r="971" spans="12:37" ht="12.75">
      <c r="L971" s="149"/>
      <c r="S971" s="9"/>
      <c r="AG971" s="310">
        <v>1900</v>
      </c>
      <c r="AH971" s="310">
        <v>1</v>
      </c>
      <c r="AI971" s="146" t="e">
        <f t="array" aca="1" ref="AI971" ca="1">_xludf.IFS(AH971=1,"01",AH971=2,"02",AH971=3,"03",AH971=4,"04",AH971=5,"05",AH971=6,"06",AH971=7,"07",AH971=8,"08",AH971=9,"09",AH971=10,"10",AH971=11,"11",AH971=12,"12")</f>
        <v>#NAME?</v>
      </c>
      <c r="AJ971" s="147" t="e">
        <f t="shared" ca="1" si="54"/>
        <v>#NAME?</v>
      </c>
      <c r="AK971" s="148" t="str">
        <f t="shared" si="55"/>
        <v>YYYY-01</v>
      </c>
    </row>
    <row r="972" spans="12:37" ht="12.75">
      <c r="L972" s="149"/>
      <c r="S972" s="9"/>
      <c r="AG972" s="310">
        <v>1900</v>
      </c>
      <c r="AH972" s="310">
        <v>1</v>
      </c>
      <c r="AI972" s="146" t="e">
        <f t="array" aca="1" ref="AI972" ca="1">_xludf.IFS(AH972=1,"01",AH972=2,"02",AH972=3,"03",AH972=4,"04",AH972=5,"05",AH972=6,"06",AH972=7,"07",AH972=8,"08",AH972=9,"09",AH972=10,"10",AH972=11,"11",AH972=12,"12")</f>
        <v>#NAME?</v>
      </c>
      <c r="AJ972" s="147" t="e">
        <f t="shared" ca="1" si="54"/>
        <v>#NAME?</v>
      </c>
      <c r="AK972" s="148" t="str">
        <f t="shared" si="55"/>
        <v>YYYY-01</v>
      </c>
    </row>
    <row r="973" spans="12:37" ht="12.75">
      <c r="L973" s="149"/>
      <c r="S973" s="9"/>
      <c r="AG973" s="310">
        <v>1900</v>
      </c>
      <c r="AH973" s="310">
        <v>1</v>
      </c>
      <c r="AI973" s="146" t="e">
        <f t="array" aca="1" ref="AI973" ca="1">_xludf.IFS(AH973=1,"01",AH973=2,"02",AH973=3,"03",AH973=4,"04",AH973=5,"05",AH973=6,"06",AH973=7,"07",AH973=8,"08",AH973=9,"09",AH973=10,"10",AH973=11,"11",AH973=12,"12")</f>
        <v>#NAME?</v>
      </c>
      <c r="AJ973" s="147" t="e">
        <f t="shared" ca="1" si="54"/>
        <v>#NAME?</v>
      </c>
      <c r="AK973" s="148" t="str">
        <f t="shared" si="55"/>
        <v>YYYY-01</v>
      </c>
    </row>
    <row r="974" spans="12:37" ht="12.75">
      <c r="L974" s="149"/>
      <c r="S974" s="9"/>
      <c r="AG974" s="310">
        <v>1900</v>
      </c>
      <c r="AH974" s="310">
        <v>1</v>
      </c>
      <c r="AI974" s="146" t="e">
        <f t="array" aca="1" ref="AI974" ca="1">_xludf.IFS(AH974=1,"01",AH974=2,"02",AH974=3,"03",AH974=4,"04",AH974=5,"05",AH974=6,"06",AH974=7,"07",AH974=8,"08",AH974=9,"09",AH974=10,"10",AH974=11,"11",AH974=12,"12")</f>
        <v>#NAME?</v>
      </c>
      <c r="AJ974" s="147" t="e">
        <f t="shared" ca="1" si="54"/>
        <v>#NAME?</v>
      </c>
      <c r="AK974" s="148" t="str">
        <f t="shared" si="55"/>
        <v>YYYY-01</v>
      </c>
    </row>
    <row r="975" spans="12:37" ht="12.75">
      <c r="L975" s="149"/>
      <c r="S975" s="9"/>
      <c r="AG975" s="310">
        <v>1900</v>
      </c>
      <c r="AH975" s="310">
        <v>1</v>
      </c>
      <c r="AI975" s="146" t="e">
        <f t="array" aca="1" ref="AI975" ca="1">_xludf.IFS(AH975=1,"01",AH975=2,"02",AH975=3,"03",AH975=4,"04",AH975=5,"05",AH975=6,"06",AH975=7,"07",AH975=8,"08",AH975=9,"09",AH975=10,"10",AH975=11,"11",AH975=12,"12")</f>
        <v>#NAME?</v>
      </c>
      <c r="AJ975" s="147" t="e">
        <f t="shared" ca="1" si="54"/>
        <v>#NAME?</v>
      </c>
      <c r="AK975" s="148" t="str">
        <f t="shared" si="55"/>
        <v>YYYY-01</v>
      </c>
    </row>
    <row r="976" spans="12:37" ht="12.75">
      <c r="L976" s="149"/>
      <c r="S976" s="9"/>
      <c r="AG976" s="310">
        <v>1900</v>
      </c>
      <c r="AH976" s="310">
        <v>1</v>
      </c>
      <c r="AI976" s="146" t="e">
        <f t="array" aca="1" ref="AI976" ca="1">_xludf.IFS(AH976=1,"01",AH976=2,"02",AH976=3,"03",AH976=4,"04",AH976=5,"05",AH976=6,"06",AH976=7,"07",AH976=8,"08",AH976=9,"09",AH976=10,"10",AH976=11,"11",AH976=12,"12")</f>
        <v>#NAME?</v>
      </c>
      <c r="AJ976" s="147" t="e">
        <f t="shared" ca="1" si="54"/>
        <v>#NAME?</v>
      </c>
      <c r="AK976" s="148" t="str">
        <f t="shared" si="55"/>
        <v>YYYY-01</v>
      </c>
    </row>
    <row r="977" spans="12:37" ht="12.75">
      <c r="L977" s="149"/>
      <c r="S977" s="9"/>
      <c r="AG977" s="310">
        <v>1900</v>
      </c>
      <c r="AH977" s="310">
        <v>1</v>
      </c>
      <c r="AI977" s="146" t="e">
        <f t="array" aca="1" ref="AI977" ca="1">_xludf.IFS(AH977=1,"01",AH977=2,"02",AH977=3,"03",AH977=4,"04",AH977=5,"05",AH977=6,"06",AH977=7,"07",AH977=8,"08",AH977=9,"09",AH977=10,"10",AH977=11,"11",AH977=12,"12")</f>
        <v>#NAME?</v>
      </c>
      <c r="AJ977" s="147" t="e">
        <f t="shared" ca="1" si="54"/>
        <v>#NAME?</v>
      </c>
      <c r="AK977" s="148" t="str">
        <f t="shared" si="55"/>
        <v>YYYY-01</v>
      </c>
    </row>
    <row r="978" spans="12:37" ht="12.75">
      <c r="L978" s="149"/>
      <c r="S978" s="9"/>
      <c r="AG978" s="310">
        <v>1900</v>
      </c>
      <c r="AH978" s="310">
        <v>1</v>
      </c>
      <c r="AI978" s="146" t="e">
        <f t="array" aca="1" ref="AI978" ca="1">_xludf.IFS(AH978=1,"01",AH978=2,"02",AH978=3,"03",AH978=4,"04",AH978=5,"05",AH978=6,"06",AH978=7,"07",AH978=8,"08",AH978=9,"09",AH978=10,"10",AH978=11,"11",AH978=12,"12")</f>
        <v>#NAME?</v>
      </c>
      <c r="AJ978" s="147" t="e">
        <f t="shared" ca="1" si="54"/>
        <v>#NAME?</v>
      </c>
      <c r="AK978" s="148" t="str">
        <f t="shared" si="55"/>
        <v>YYYY-01</v>
      </c>
    </row>
    <row r="979" spans="12:37" ht="12.75">
      <c r="L979" s="149"/>
      <c r="S979" s="9"/>
      <c r="AG979" s="310">
        <v>1900</v>
      </c>
      <c r="AH979" s="310">
        <v>1</v>
      </c>
      <c r="AI979" s="146" t="e">
        <f t="array" aca="1" ref="AI979" ca="1">_xludf.IFS(AH979=1,"01",AH979=2,"02",AH979=3,"03",AH979=4,"04",AH979=5,"05",AH979=6,"06",AH979=7,"07",AH979=8,"08",AH979=9,"09",AH979=10,"10",AH979=11,"11",AH979=12,"12")</f>
        <v>#NAME?</v>
      </c>
      <c r="AJ979" s="147" t="e">
        <f t="shared" ca="1" si="54"/>
        <v>#NAME?</v>
      </c>
      <c r="AK979" s="148" t="str">
        <f t="shared" si="55"/>
        <v>YYYY-01</v>
      </c>
    </row>
    <row r="980" spans="12:37" ht="12.75">
      <c r="L980" s="149"/>
      <c r="S980" s="9"/>
      <c r="AG980" s="310">
        <v>1900</v>
      </c>
      <c r="AH980" s="310">
        <v>1</v>
      </c>
      <c r="AI980" s="146" t="e">
        <f t="array" aca="1" ref="AI980" ca="1">_xludf.IFS(AH980=1,"01",AH980=2,"02",AH980=3,"03",AH980=4,"04",AH980=5,"05",AH980=6,"06",AH980=7,"07",AH980=8,"08",AH980=9,"09",AH980=10,"10",AH980=11,"11",AH980=12,"12")</f>
        <v>#NAME?</v>
      </c>
      <c r="AJ980" s="147" t="e">
        <f t="shared" ca="1" si="54"/>
        <v>#NAME?</v>
      </c>
      <c r="AK980" s="148" t="str">
        <f t="shared" si="55"/>
        <v>YYYY-01</v>
      </c>
    </row>
    <row r="981" spans="12:37" ht="12.75">
      <c r="L981" s="149"/>
      <c r="S981" s="9"/>
      <c r="AG981" s="310">
        <v>1900</v>
      </c>
      <c r="AH981" s="310">
        <v>1</v>
      </c>
      <c r="AI981" s="146" t="e">
        <f t="array" aca="1" ref="AI981" ca="1">_xludf.IFS(AH981=1,"01",AH981=2,"02",AH981=3,"03",AH981=4,"04",AH981=5,"05",AH981=6,"06",AH981=7,"07",AH981=8,"08",AH981=9,"09",AH981=10,"10",AH981=11,"11",AH981=12,"12")</f>
        <v>#NAME?</v>
      </c>
      <c r="AJ981" s="147" t="e">
        <f t="shared" ca="1" si="54"/>
        <v>#NAME?</v>
      </c>
      <c r="AK981" s="148" t="str">
        <f t="shared" si="55"/>
        <v>YYYY-01</v>
      </c>
    </row>
    <row r="982" spans="12:37" ht="12.75">
      <c r="L982" s="149"/>
      <c r="S982" s="9"/>
      <c r="AG982" s="310">
        <v>1900</v>
      </c>
      <c r="AH982" s="310">
        <v>1</v>
      </c>
      <c r="AI982" s="146" t="e">
        <f t="array" aca="1" ref="AI982" ca="1">_xludf.IFS(AH982=1,"01",AH982=2,"02",AH982=3,"03",AH982=4,"04",AH982=5,"05",AH982=6,"06",AH982=7,"07",AH982=8,"08",AH982=9,"09",AH982=10,"10",AH982=11,"11",AH982=12,"12")</f>
        <v>#NAME?</v>
      </c>
      <c r="AJ982" s="147" t="e">
        <f t="shared" ca="1" si="54"/>
        <v>#NAME?</v>
      </c>
      <c r="AK982" s="148" t="str">
        <f t="shared" si="55"/>
        <v>YYYY-01</v>
      </c>
    </row>
    <row r="983" spans="12:37" ht="12.75">
      <c r="L983" s="149"/>
      <c r="S983" s="9"/>
      <c r="AG983" s="310">
        <v>1900</v>
      </c>
      <c r="AH983" s="310">
        <v>1</v>
      </c>
      <c r="AI983" s="146" t="e">
        <f t="array" aca="1" ref="AI983" ca="1">_xludf.IFS(AH983=1,"01",AH983=2,"02",AH983=3,"03",AH983=4,"04",AH983=5,"05",AH983=6,"06",AH983=7,"07",AH983=8,"08",AH983=9,"09",AH983=10,"10",AH983=11,"11",AH983=12,"12")</f>
        <v>#NAME?</v>
      </c>
      <c r="AJ983" s="147" t="e">
        <f t="shared" ca="1" si="54"/>
        <v>#NAME?</v>
      </c>
      <c r="AK983" s="148" t="str">
        <f t="shared" si="55"/>
        <v>YYYY-01</v>
      </c>
    </row>
    <row r="984" spans="12:37" ht="12.75">
      <c r="L984" s="149"/>
      <c r="S984" s="9"/>
      <c r="AG984" s="310">
        <v>1900</v>
      </c>
      <c r="AH984" s="310">
        <v>1</v>
      </c>
      <c r="AI984" s="146" t="e">
        <f t="array" aca="1" ref="AI984" ca="1">_xludf.IFS(AH984=1,"01",AH984=2,"02",AH984=3,"03",AH984=4,"04",AH984=5,"05",AH984=6,"06",AH984=7,"07",AH984=8,"08",AH984=9,"09",AH984=10,"10",AH984=11,"11",AH984=12,"12")</f>
        <v>#NAME?</v>
      </c>
      <c r="AJ984" s="147" t="e">
        <f t="shared" ca="1" si="54"/>
        <v>#NAME?</v>
      </c>
      <c r="AK984" s="148" t="str">
        <f t="shared" si="55"/>
        <v>YYYY-01</v>
      </c>
    </row>
    <row r="985" spans="12:37" ht="12.75">
      <c r="L985" s="149"/>
      <c r="S985" s="9"/>
      <c r="AG985" s="310">
        <v>1900</v>
      </c>
      <c r="AH985" s="310">
        <v>1</v>
      </c>
      <c r="AI985" s="146" t="e">
        <f t="array" aca="1" ref="AI985" ca="1">_xludf.IFS(AH985=1,"01",AH985=2,"02",AH985=3,"03",AH985=4,"04",AH985=5,"05",AH985=6,"06",AH985=7,"07",AH985=8,"08",AH985=9,"09",AH985=10,"10",AH985=11,"11",AH985=12,"12")</f>
        <v>#NAME?</v>
      </c>
      <c r="AJ985" s="147" t="e">
        <f t="shared" ca="1" si="54"/>
        <v>#NAME?</v>
      </c>
      <c r="AK985" s="148" t="str">
        <f t="shared" si="55"/>
        <v>YYYY-01</v>
      </c>
    </row>
    <row r="986" spans="12:37" ht="12.75">
      <c r="L986" s="149"/>
      <c r="S986" s="9"/>
      <c r="AG986" s="310">
        <v>1900</v>
      </c>
      <c r="AH986" s="310">
        <v>1</v>
      </c>
      <c r="AI986" s="146" t="e">
        <f t="array" aca="1" ref="AI986" ca="1">_xludf.IFS(AH986=1,"01",AH986=2,"02",AH986=3,"03",AH986=4,"04",AH986=5,"05",AH986=6,"06",AH986=7,"07",AH986=8,"08",AH986=9,"09",AH986=10,"10",AH986=11,"11",AH986=12,"12")</f>
        <v>#NAME?</v>
      </c>
      <c r="AJ986" s="147" t="e">
        <f t="shared" ca="1" si="54"/>
        <v>#NAME?</v>
      </c>
      <c r="AK986" s="148" t="str">
        <f t="shared" si="55"/>
        <v>YYYY-01</v>
      </c>
    </row>
    <row r="987" spans="12:37" ht="12.75">
      <c r="L987" s="149"/>
      <c r="S987" s="9"/>
      <c r="AG987" s="310">
        <v>1900</v>
      </c>
      <c r="AH987" s="310">
        <v>1</v>
      </c>
      <c r="AI987" s="146" t="e">
        <f t="array" aca="1" ref="AI987" ca="1">_xludf.IFS(AH987=1,"01",AH987=2,"02",AH987=3,"03",AH987=4,"04",AH987=5,"05",AH987=6,"06",AH987=7,"07",AH987=8,"08",AH987=9,"09",AH987=10,"10",AH987=11,"11",AH987=12,"12")</f>
        <v>#NAME?</v>
      </c>
      <c r="AJ987" s="147" t="e">
        <f t="shared" ca="1" si="54"/>
        <v>#NAME?</v>
      </c>
      <c r="AK987" s="148" t="str">
        <f t="shared" si="55"/>
        <v>YYYY-01</v>
      </c>
    </row>
    <row r="988" spans="12:37" ht="12.75">
      <c r="L988" s="149"/>
      <c r="S988" s="9"/>
      <c r="AG988" s="310">
        <v>1900</v>
      </c>
      <c r="AH988" s="310">
        <v>1</v>
      </c>
      <c r="AI988" s="146" t="e">
        <f t="array" aca="1" ref="AI988" ca="1">_xludf.IFS(AH988=1,"01",AH988=2,"02",AH988=3,"03",AH988=4,"04",AH988=5,"05",AH988=6,"06",AH988=7,"07",AH988=8,"08",AH988=9,"09",AH988=10,"10",AH988=11,"11",AH988=12,"12")</f>
        <v>#NAME?</v>
      </c>
      <c r="AJ988" s="147" t="e">
        <f t="shared" ca="1" si="54"/>
        <v>#NAME?</v>
      </c>
      <c r="AK988" s="148" t="str">
        <f t="shared" si="55"/>
        <v>YYYY-01</v>
      </c>
    </row>
    <row r="989" spans="12:37" ht="12.75">
      <c r="L989" s="149"/>
      <c r="S989" s="9"/>
      <c r="AG989" s="310">
        <v>1900</v>
      </c>
      <c r="AH989" s="310">
        <v>1</v>
      </c>
      <c r="AI989" s="146" t="e">
        <f t="array" aca="1" ref="AI989" ca="1">_xludf.IFS(AH989=1,"01",AH989=2,"02",AH989=3,"03",AH989=4,"04",AH989=5,"05",AH989=6,"06",AH989=7,"07",AH989=8,"08",AH989=9,"09",AH989=10,"10",AH989=11,"11",AH989=12,"12")</f>
        <v>#NAME?</v>
      </c>
      <c r="AJ989" s="147" t="e">
        <f t="shared" ca="1" si="54"/>
        <v>#NAME?</v>
      </c>
      <c r="AK989" s="148" t="str">
        <f t="shared" si="55"/>
        <v>YYYY-01</v>
      </c>
    </row>
    <row r="990" spans="12:37" ht="12.75">
      <c r="L990" s="149"/>
      <c r="S990" s="9"/>
      <c r="AG990" s="310">
        <v>1900</v>
      </c>
      <c r="AH990" s="310">
        <v>1</v>
      </c>
      <c r="AI990" s="146" t="e">
        <f t="array" aca="1" ref="AI990" ca="1">_xludf.IFS(AH990=1,"01",AH990=2,"02",AH990=3,"03",AH990=4,"04",AH990=5,"05",AH990=6,"06",AH990=7,"07",AH990=8,"08",AH990=9,"09",AH990=10,"10",AH990=11,"11",AH990=12,"12")</f>
        <v>#NAME?</v>
      </c>
      <c r="AJ990" s="147" t="e">
        <f t="shared" ca="1" si="54"/>
        <v>#NAME?</v>
      </c>
      <c r="AK990" s="148" t="str">
        <f t="shared" si="55"/>
        <v>YYYY-01</v>
      </c>
    </row>
    <row r="991" spans="12:37" ht="12.75">
      <c r="L991" s="149"/>
      <c r="S991" s="9"/>
      <c r="AG991" s="310">
        <v>1900</v>
      </c>
      <c r="AH991" s="310">
        <v>1</v>
      </c>
      <c r="AI991" s="146" t="e">
        <f t="array" aca="1" ref="AI991" ca="1">_xludf.IFS(AH991=1,"01",AH991=2,"02",AH991=3,"03",AH991=4,"04",AH991=5,"05",AH991=6,"06",AH991=7,"07",AH991=8,"08",AH991=9,"09",AH991=10,"10",AH991=11,"11",AH991=12,"12")</f>
        <v>#NAME?</v>
      </c>
      <c r="AJ991" s="147" t="e">
        <f t="shared" ca="1" si="54"/>
        <v>#NAME?</v>
      </c>
      <c r="AK991" s="148" t="str">
        <f t="shared" si="55"/>
        <v>YYYY-01</v>
      </c>
    </row>
    <row r="992" spans="12:37" ht="12.75">
      <c r="L992" s="149"/>
      <c r="S992" s="9"/>
      <c r="AG992" s="310">
        <v>1900</v>
      </c>
      <c r="AH992" s="310">
        <v>1</v>
      </c>
      <c r="AI992" s="146" t="e">
        <f t="array" aca="1" ref="AI992" ca="1">_xludf.IFS(AH992=1,"01",AH992=2,"02",AH992=3,"03",AH992=4,"04",AH992=5,"05",AH992=6,"06",AH992=7,"07",AH992=8,"08",AH992=9,"09",AH992=10,"10",AH992=11,"11",AH992=12,"12")</f>
        <v>#NAME?</v>
      </c>
      <c r="AJ992" s="147" t="e">
        <f t="shared" ca="1" si="54"/>
        <v>#NAME?</v>
      </c>
      <c r="AK992" s="148" t="str">
        <f t="shared" si="55"/>
        <v>YYYY-01</v>
      </c>
    </row>
    <row r="993" spans="12:37" ht="12.75">
      <c r="L993" s="149"/>
      <c r="S993" s="9"/>
      <c r="AG993" s="310">
        <v>1900</v>
      </c>
      <c r="AH993" s="310">
        <v>1</v>
      </c>
      <c r="AI993" s="146" t="e">
        <f t="array" aca="1" ref="AI993" ca="1">_xludf.IFS(AH993=1,"01",AH993=2,"02",AH993=3,"03",AH993=4,"04",AH993=5,"05",AH993=6,"06",AH993=7,"07",AH993=8,"08",AH993=9,"09",AH993=10,"10",AH993=11,"11",AH993=12,"12")</f>
        <v>#NAME?</v>
      </c>
      <c r="AJ993" s="147" t="e">
        <f t="shared" ca="1" si="54"/>
        <v>#NAME?</v>
      </c>
      <c r="AK993" s="148" t="str">
        <f t="shared" si="55"/>
        <v>YYYY-01</v>
      </c>
    </row>
    <row r="994" spans="12:37" ht="12.75">
      <c r="L994" s="149"/>
      <c r="S994" s="9"/>
      <c r="AG994" s="310">
        <v>1900</v>
      </c>
      <c r="AH994" s="310">
        <v>1</v>
      </c>
      <c r="AI994" s="146" t="e">
        <f t="array" aca="1" ref="AI994" ca="1">_xludf.IFS(AH994=1,"01",AH994=2,"02",AH994=3,"03",AH994=4,"04",AH994=5,"05",AH994=6,"06",AH994=7,"07",AH994=8,"08",AH994=9,"09",AH994=10,"10",AH994=11,"11",AH994=12,"12")</f>
        <v>#NAME?</v>
      </c>
      <c r="AJ994" s="147" t="e">
        <f t="shared" ca="1" si="54"/>
        <v>#NAME?</v>
      </c>
      <c r="AK994" s="148" t="str">
        <f t="shared" si="55"/>
        <v>YYYY-01</v>
      </c>
    </row>
    <row r="995" spans="12:37" ht="12.75">
      <c r="L995" s="149"/>
      <c r="S995" s="9"/>
      <c r="AG995" s="310">
        <v>1900</v>
      </c>
      <c r="AH995" s="310">
        <v>1</v>
      </c>
      <c r="AI995" s="146" t="e">
        <f t="array" aca="1" ref="AI995" ca="1">_xludf.IFS(AH995=1,"01",AH995=2,"02",AH995=3,"03",AH995=4,"04",AH995=5,"05",AH995=6,"06",AH995=7,"07",AH995=8,"08",AH995=9,"09",AH995=10,"10",AH995=11,"11",AH995=12,"12")</f>
        <v>#NAME?</v>
      </c>
      <c r="AJ995" s="147" t="e">
        <f t="shared" ca="1" si="54"/>
        <v>#NAME?</v>
      </c>
      <c r="AK995" s="148" t="str">
        <f t="shared" si="55"/>
        <v>YYYY-01</v>
      </c>
    </row>
    <row r="996" spans="12:37" ht="12.75">
      <c r="L996" s="149"/>
      <c r="S996" s="9"/>
      <c r="AG996" s="310">
        <v>1900</v>
      </c>
      <c r="AH996" s="310">
        <v>1</v>
      </c>
      <c r="AI996" s="146" t="e">
        <f t="array" aca="1" ref="AI996" ca="1">_xludf.IFS(AH996=1,"01",AH996=2,"02",AH996=3,"03",AH996=4,"04",AH996=5,"05",AH996=6,"06",AH996=7,"07",AH996=8,"08",AH996=9,"09",AH996=10,"10",AH996=11,"11",AH996=12,"12")</f>
        <v>#NAME?</v>
      </c>
      <c r="AJ996" s="147" t="e">
        <f t="shared" ca="1" si="54"/>
        <v>#NAME?</v>
      </c>
      <c r="AK996" s="148" t="str">
        <f t="shared" si="55"/>
        <v>YYYY-01</v>
      </c>
    </row>
    <row r="997" spans="12:37" ht="12.75">
      <c r="L997" s="149"/>
      <c r="S997" s="9"/>
      <c r="AG997" s="310">
        <v>1900</v>
      </c>
      <c r="AH997" s="310">
        <v>1</v>
      </c>
      <c r="AI997" s="146" t="e">
        <f t="array" aca="1" ref="AI997" ca="1">_xludf.IFS(AH997=1,"01",AH997=2,"02",AH997=3,"03",AH997=4,"04",AH997=5,"05",AH997=6,"06",AH997=7,"07",AH997=8,"08",AH997=9,"09",AH997=10,"10",AH997=11,"11",AH997=12,"12")</f>
        <v>#NAME?</v>
      </c>
      <c r="AJ997" s="147" t="e">
        <f t="shared" ca="1" si="54"/>
        <v>#NAME?</v>
      </c>
      <c r="AK997" s="148" t="str">
        <f t="shared" si="55"/>
        <v>YYYY-01</v>
      </c>
    </row>
    <row r="998" spans="12:37" ht="12.75">
      <c r="L998" s="149"/>
      <c r="S998" s="9"/>
      <c r="AG998" s="310">
        <v>1900</v>
      </c>
      <c r="AH998" s="310">
        <v>1</v>
      </c>
      <c r="AI998" s="146" t="e">
        <f t="array" aca="1" ref="AI998" ca="1">_xludf.IFS(AH998=1,"01",AH998=2,"02",AH998=3,"03",AH998=4,"04",AH998=5,"05",AH998=6,"06",AH998=7,"07",AH998=8,"08",AH998=9,"09",AH998=10,"10",AH998=11,"11",AH998=12,"12")</f>
        <v>#NAME?</v>
      </c>
      <c r="AJ998" s="147" t="e">
        <f t="shared" ca="1" si="54"/>
        <v>#NAME?</v>
      </c>
      <c r="AK998" s="148" t="str">
        <f t="shared" si="55"/>
        <v>YYYY-01</v>
      </c>
    </row>
    <row r="999" spans="12:37" ht="12.75">
      <c r="L999" s="149"/>
      <c r="S999" s="9"/>
      <c r="AG999" s="310">
        <v>1900</v>
      </c>
      <c r="AH999" s="310">
        <v>1</v>
      </c>
      <c r="AI999" s="146" t="e">
        <f t="array" aca="1" ref="AI999" ca="1">_xludf.IFS(AH999=1,"01",AH999=2,"02",AH999=3,"03",AH999=4,"04",AH999=5,"05",AH999=6,"06",AH999=7,"07",AH999=8,"08",AH999=9,"09",AH999=10,"10",AH999=11,"11",AH999=12,"12")</f>
        <v>#NAME?</v>
      </c>
      <c r="AJ999" s="147" t="e">
        <f t="shared" ca="1" si="54"/>
        <v>#NAME?</v>
      </c>
      <c r="AK999" s="148" t="str">
        <f t="shared" si="55"/>
        <v>YYYY-01</v>
      </c>
    </row>
    <row r="1000" spans="12:37" ht="12.75">
      <c r="L1000" s="149"/>
      <c r="S1000" s="9"/>
      <c r="AG1000" s="310">
        <v>1900</v>
      </c>
      <c r="AH1000" s="310">
        <v>1</v>
      </c>
      <c r="AI1000" s="146" t="e">
        <f t="array" aca="1" ref="AI1000" ca="1">_xludf.IFS(AH1000=1,"01",AH1000=2,"02",AH1000=3,"03",AH1000=4,"04",AH1000=5,"05",AH1000=6,"06",AH1000=7,"07",AH1000=8,"08",AH1000=9,"09",AH1000=10,"10",AH1000=11,"11",AH1000=12,"12")</f>
        <v>#NAME?</v>
      </c>
      <c r="AJ1000" s="147" t="e">
        <f t="shared" ca="1" si="54"/>
        <v>#NAME?</v>
      </c>
      <c r="AK1000" s="148" t="str">
        <f t="shared" si="55"/>
        <v>YYYY-01</v>
      </c>
    </row>
    <row r="1001" spans="12:37" ht="12.75">
      <c r="L1001" s="149"/>
      <c r="S1001" s="9"/>
      <c r="AG1001" s="310">
        <v>1900</v>
      </c>
      <c r="AH1001" s="310">
        <v>1</v>
      </c>
      <c r="AI1001" s="146" t="e">
        <f t="array" aca="1" ref="AI1001" ca="1">_xludf.IFS(AH1001=1,"01",AH1001=2,"02",AH1001=3,"03",AH1001=4,"04",AH1001=5,"05",AH1001=6,"06",AH1001=7,"07",AH1001=8,"08",AH1001=9,"09",AH1001=10,"10",AH1001=11,"11",AH1001=12,"12")</f>
        <v>#NAME?</v>
      </c>
      <c r="AJ1001" s="147" t="e">
        <f t="shared" ca="1" si="54"/>
        <v>#NAME?</v>
      </c>
      <c r="AK1001" s="148" t="str">
        <f t="shared" si="55"/>
        <v>YYYY-01</v>
      </c>
    </row>
    <row r="1002" spans="12:37" ht="12.75">
      <c r="L1002" s="149"/>
      <c r="S1002" s="9"/>
      <c r="AG1002" s="310">
        <v>1900</v>
      </c>
      <c r="AH1002" s="310">
        <v>1</v>
      </c>
      <c r="AI1002" s="146" t="e">
        <f t="array" aca="1" ref="AI1002" ca="1">_xludf.IFS(AH1002=1,"01",AH1002=2,"02",AH1002=3,"03",AH1002=4,"04",AH1002=5,"05",AH1002=6,"06",AH1002=7,"07",AH1002=8,"08",AH1002=9,"09",AH1002=10,"10",AH1002=11,"11",AH1002=12,"12")</f>
        <v>#NAME?</v>
      </c>
      <c r="AJ1002" s="147" t="e">
        <f t="shared" ca="1" si="54"/>
        <v>#NAME?</v>
      </c>
      <c r="AK1002" s="148" t="str">
        <f t="shared" si="55"/>
        <v>YYYY-01</v>
      </c>
    </row>
    <row r="1003" spans="12:37" ht="12.75">
      <c r="L1003" s="149"/>
      <c r="S1003" s="9"/>
      <c r="AG1003" s="310">
        <v>1900</v>
      </c>
      <c r="AH1003" s="310">
        <v>1</v>
      </c>
      <c r="AI1003" s="146" t="e">
        <f t="array" aca="1" ref="AI1003" ca="1">_xludf.IFS(AH1003=1,"01",AH1003=2,"02",AH1003=3,"03",AH1003=4,"04",AH1003=5,"05",AH1003=6,"06",AH1003=7,"07",AH1003=8,"08",AH1003=9,"09",AH1003=10,"10",AH1003=11,"11",AH1003=12,"12")</f>
        <v>#NAME?</v>
      </c>
      <c r="AJ1003" s="147" t="e">
        <f t="shared" ca="1" si="54"/>
        <v>#NAME?</v>
      </c>
      <c r="AK1003" s="148" t="str">
        <f t="shared" si="55"/>
        <v>YYYY-01</v>
      </c>
    </row>
    <row r="1004" spans="12:37" ht="12.75">
      <c r="L1004" s="149"/>
      <c r="S1004" s="9"/>
      <c r="AG1004" s="310">
        <v>1900</v>
      </c>
      <c r="AH1004" s="310">
        <v>1</v>
      </c>
      <c r="AI1004" s="146" t="e">
        <f t="array" aca="1" ref="AI1004" ca="1">_xludf.IFS(AH1004=1,"01",AH1004=2,"02",AH1004=3,"03",AH1004=4,"04",AH1004=5,"05",AH1004=6,"06",AH1004=7,"07",AH1004=8,"08",AH1004=9,"09",AH1004=10,"10",AH1004=11,"11",AH1004=12,"12")</f>
        <v>#NAME?</v>
      </c>
      <c r="AJ1004" s="147" t="e">
        <f t="shared" ca="1" si="54"/>
        <v>#NAME?</v>
      </c>
      <c r="AK1004" s="148" t="str">
        <f t="shared" si="55"/>
        <v>YYYY-01</v>
      </c>
    </row>
    <row r="1005" spans="12:37" ht="12.75">
      <c r="L1005" s="149"/>
      <c r="S1005" s="9"/>
      <c r="AG1005" s="310">
        <v>1900</v>
      </c>
      <c r="AH1005" s="310">
        <v>1</v>
      </c>
      <c r="AI1005" s="146" t="e">
        <f t="array" aca="1" ref="AI1005" ca="1">_xludf.IFS(AH1005=1,"01",AH1005=2,"02",AH1005=3,"03",AH1005=4,"04",AH1005=5,"05",AH1005=6,"06",AH1005=7,"07",AH1005=8,"08",AH1005=9,"09",AH1005=10,"10",AH1005=11,"11",AH1005=12,"12")</f>
        <v>#NAME?</v>
      </c>
      <c r="AJ1005" s="147" t="e">
        <f t="shared" ca="1" si="54"/>
        <v>#NAME?</v>
      </c>
      <c r="AK1005" s="148" t="str">
        <f t="shared" si="55"/>
        <v>YYYY-01</v>
      </c>
    </row>
    <row r="1006" spans="12:37" ht="12.75">
      <c r="L1006" s="149"/>
      <c r="S1006" s="9"/>
      <c r="AG1006" s="310">
        <v>1900</v>
      </c>
      <c r="AH1006" s="310">
        <v>1</v>
      </c>
      <c r="AI1006" s="146" t="e">
        <f t="array" aca="1" ref="AI1006" ca="1">_xludf.IFS(AH1006=1,"01",AH1006=2,"02",AH1006=3,"03",AH1006=4,"04",AH1006=5,"05",AH1006=6,"06",AH1006=7,"07",AH1006=8,"08",AH1006=9,"09",AH1006=10,"10",AH1006=11,"11",AH1006=12,"12")</f>
        <v>#NAME?</v>
      </c>
      <c r="AJ1006" s="147" t="e">
        <f t="shared" ca="1" si="54"/>
        <v>#NAME?</v>
      </c>
      <c r="AK1006" s="148" t="str">
        <f t="shared" si="55"/>
        <v>YYYY-01</v>
      </c>
    </row>
    <row r="1007" spans="12:37" ht="12.75">
      <c r="L1007" s="149"/>
      <c r="S1007" s="9"/>
      <c r="AG1007" s="310">
        <v>1900</v>
      </c>
      <c r="AH1007" s="310">
        <v>1</v>
      </c>
      <c r="AI1007" s="146" t="e">
        <f t="array" aca="1" ref="AI1007" ca="1">_xludf.IFS(AH1007=1,"01",AH1007=2,"02",AH1007=3,"03",AH1007=4,"04",AH1007=5,"05",AH1007=6,"06",AH1007=7,"07",AH1007=8,"08",AH1007=9,"09",AH1007=10,"10",AH1007=11,"11",AH1007=12,"12")</f>
        <v>#NAME?</v>
      </c>
      <c r="AJ1007" s="147" t="e">
        <f t="shared" ca="1" si="54"/>
        <v>#NAME?</v>
      </c>
      <c r="AK1007" s="148" t="str">
        <f t="shared" si="55"/>
        <v>YYYY-01</v>
      </c>
    </row>
    <row r="1008" spans="12:37" ht="12.75">
      <c r="L1008" s="149"/>
      <c r="S1008" s="9"/>
      <c r="AG1008" s="310">
        <v>1900</v>
      </c>
      <c r="AH1008" s="310">
        <v>1</v>
      </c>
      <c r="AI1008" s="146" t="e">
        <f t="array" aca="1" ref="AI1008" ca="1">_xludf.IFS(AH1008=1,"01",AH1008=2,"02",AH1008=3,"03",AH1008=4,"04",AH1008=5,"05",AH1008=6,"06",AH1008=7,"07",AH1008=8,"08",AH1008=9,"09",AH1008=10,"10",AH1008=11,"11",AH1008=12,"12")</f>
        <v>#NAME?</v>
      </c>
      <c r="AJ1008" s="147" t="e">
        <f t="shared" ca="1" si="54"/>
        <v>#NAME?</v>
      </c>
      <c r="AK1008" s="148" t="str">
        <f t="shared" si="55"/>
        <v>YYYY-01</v>
      </c>
    </row>
    <row r="1009" spans="12:37" ht="12.75">
      <c r="L1009" s="149"/>
      <c r="S1009" s="9"/>
      <c r="AG1009" s="310">
        <v>1900</v>
      </c>
      <c r="AH1009" s="310">
        <v>1</v>
      </c>
      <c r="AI1009" s="146" t="e">
        <f t="array" aca="1" ref="AI1009" ca="1">_xludf.IFS(AH1009=1,"01",AH1009=2,"02",AH1009=3,"03",AH1009=4,"04",AH1009=5,"05",AH1009=6,"06",AH1009=7,"07",AH1009=8,"08",AH1009=9,"09",AH1009=10,"10",AH1009=11,"11",AH1009=12,"12")</f>
        <v>#NAME?</v>
      </c>
      <c r="AJ1009" s="147" t="e">
        <f t="shared" ca="1" si="54"/>
        <v>#NAME?</v>
      </c>
      <c r="AK1009" s="148" t="str">
        <f t="shared" si="55"/>
        <v>YYYY-01</v>
      </c>
    </row>
    <row r="1010" spans="12:37" ht="12.75">
      <c r="L1010" s="149"/>
      <c r="S1010" s="9"/>
      <c r="AG1010" s="310">
        <v>1900</v>
      </c>
      <c r="AH1010" s="310">
        <v>1</v>
      </c>
      <c r="AI1010" s="146" t="e">
        <f t="array" aca="1" ref="AI1010" ca="1">_xludf.IFS(AH1010=1,"01",AH1010=2,"02",AH1010=3,"03",AH1010=4,"04",AH1010=5,"05",AH1010=6,"06",AH1010=7,"07",AH1010=8,"08",AH1010=9,"09",AH1010=10,"10",AH1010=11,"11",AH1010=12,"12")</f>
        <v>#NAME?</v>
      </c>
      <c r="AJ1010" s="147" t="e">
        <f t="shared" ca="1" si="54"/>
        <v>#NAME?</v>
      </c>
      <c r="AK1010" s="148" t="str">
        <f t="shared" si="55"/>
        <v>YYYY-01</v>
      </c>
    </row>
    <row r="1011" spans="12:37" ht="12.75">
      <c r="L1011" s="149"/>
      <c r="S1011" s="9"/>
      <c r="AG1011" s="310">
        <v>1900</v>
      </c>
      <c r="AH1011" s="310">
        <v>1</v>
      </c>
      <c r="AI1011" s="146" t="e">
        <f t="array" aca="1" ref="AI1011" ca="1">_xludf.IFS(AH1011=1,"01",AH1011=2,"02",AH1011=3,"03",AH1011=4,"04",AH1011=5,"05",AH1011=6,"06",AH1011=7,"07",AH1011=8,"08",AH1011=9,"09",AH1011=10,"10",AH1011=11,"11",AH1011=12,"12")</f>
        <v>#NAME?</v>
      </c>
      <c r="AJ1011" s="147" t="e">
        <f t="shared" ca="1" si="54"/>
        <v>#NAME?</v>
      </c>
      <c r="AK1011" s="148" t="str">
        <f t="shared" si="55"/>
        <v>YYYY-01</v>
      </c>
    </row>
    <row r="1012" spans="12:37" ht="12.75">
      <c r="L1012" s="149"/>
      <c r="S1012" s="9"/>
      <c r="AG1012" s="310">
        <v>1900</v>
      </c>
      <c r="AH1012" s="310">
        <v>1</v>
      </c>
      <c r="AI1012" s="146" t="e">
        <f t="array" aca="1" ref="AI1012" ca="1">_xludf.IFS(AH1012=1,"01",AH1012=2,"02",AH1012=3,"03",AH1012=4,"04",AH1012=5,"05",AH1012=6,"06",AH1012=7,"07",AH1012=8,"08",AH1012=9,"09",AH1012=10,"10",AH1012=11,"11",AH1012=12,"12")</f>
        <v>#NAME?</v>
      </c>
      <c r="AJ1012" s="147" t="e">
        <f t="shared" ca="1" si="54"/>
        <v>#NAME?</v>
      </c>
      <c r="AK1012" s="148" t="str">
        <f t="shared" si="55"/>
        <v>YYYY-01</v>
      </c>
    </row>
    <row r="1013" spans="12:37" ht="12.75">
      <c r="L1013" s="149"/>
      <c r="S1013" s="9"/>
      <c r="AG1013" s="310">
        <v>1900</v>
      </c>
      <c r="AH1013" s="310">
        <v>1</v>
      </c>
      <c r="AI1013" s="146" t="e">
        <f t="array" aca="1" ref="AI1013" ca="1">_xludf.IFS(AH1013=1,"01",AH1013=2,"02",AH1013=3,"03",AH1013=4,"04",AH1013=5,"05",AH1013=6,"06",AH1013=7,"07",AH1013=8,"08",AH1013=9,"09",AH1013=10,"10",AH1013=11,"11",AH1013=12,"12")</f>
        <v>#NAME?</v>
      </c>
      <c r="AJ1013" s="147" t="e">
        <f t="shared" ca="1" si="54"/>
        <v>#NAME?</v>
      </c>
      <c r="AK1013" s="148" t="str">
        <f t="shared" si="55"/>
        <v>YYYY-01</v>
      </c>
    </row>
    <row r="1014" spans="12:37" ht="12.75">
      <c r="L1014" s="149"/>
      <c r="S1014" s="9"/>
      <c r="AG1014" s="310">
        <v>1900</v>
      </c>
      <c r="AH1014" s="310">
        <v>1</v>
      </c>
      <c r="AI1014" s="146" t="e">
        <f t="array" aca="1" ref="AI1014" ca="1">_xludf.IFS(AH1014=1,"01",AH1014=2,"02",AH1014=3,"03",AH1014=4,"04",AH1014=5,"05",AH1014=6,"06",AH1014=7,"07",AH1014=8,"08",AH1014=9,"09",AH1014=10,"10",AH1014=11,"11",AH1014=12,"12")</f>
        <v>#NAME?</v>
      </c>
      <c r="AJ1014" s="147" t="e">
        <f t="shared" ca="1" si="54"/>
        <v>#NAME?</v>
      </c>
      <c r="AK1014" s="148" t="str">
        <f t="shared" si="55"/>
        <v>YYYY-01</v>
      </c>
    </row>
    <row r="1015" spans="12:37" ht="12.75">
      <c r="L1015" s="149"/>
      <c r="S1015" s="9"/>
      <c r="AG1015" s="310">
        <v>1900</v>
      </c>
      <c r="AH1015" s="310">
        <v>1</v>
      </c>
      <c r="AI1015" s="146" t="e">
        <f t="array" aca="1" ref="AI1015" ca="1">_xludf.IFS(AH1015=1,"01",AH1015=2,"02",AH1015=3,"03",AH1015=4,"04",AH1015=5,"05",AH1015=6,"06",AH1015=7,"07",AH1015=8,"08",AH1015=9,"09",AH1015=10,"10",AH1015=11,"11",AH1015=12,"12")</f>
        <v>#NAME?</v>
      </c>
      <c r="AJ1015" s="147" t="e">
        <f t="shared" ca="1" si="54"/>
        <v>#NAME?</v>
      </c>
      <c r="AK1015" s="148" t="str">
        <f t="shared" si="55"/>
        <v>YYYY-01</v>
      </c>
    </row>
    <row r="1016" spans="12:37" ht="12.75">
      <c r="L1016" s="149"/>
      <c r="S1016" s="9"/>
      <c r="AG1016" s="310">
        <v>1900</v>
      </c>
      <c r="AH1016" s="310">
        <v>1</v>
      </c>
      <c r="AI1016" s="146" t="e">
        <f t="array" aca="1" ref="AI1016" ca="1">_xludf.IFS(AH1016=1,"01",AH1016=2,"02",AH1016=3,"03",AH1016=4,"04",AH1016=5,"05",AH1016=6,"06",AH1016=7,"07",AH1016=8,"08",AH1016=9,"09",AH1016=10,"10",AH1016=11,"11",AH1016=12,"12")</f>
        <v>#NAME?</v>
      </c>
      <c r="AJ1016" s="147" t="e">
        <f t="shared" ca="1" si="54"/>
        <v>#NAME?</v>
      </c>
      <c r="AK1016" s="148" t="str">
        <f t="shared" si="55"/>
        <v>YYYY-01</v>
      </c>
    </row>
    <row r="1017" spans="12:37" ht="12.75">
      <c r="L1017" s="149"/>
      <c r="S1017" s="9"/>
      <c r="AG1017" s="310">
        <v>1900</v>
      </c>
      <c r="AH1017" s="310">
        <v>1</v>
      </c>
      <c r="AI1017" s="146" t="e">
        <f t="array" aca="1" ref="AI1017" ca="1">_xludf.IFS(AH1017=1,"01",AH1017=2,"02",AH1017=3,"03",AH1017=4,"04",AH1017=5,"05",AH1017=6,"06",AH1017=7,"07",AH1017=8,"08",AH1017=9,"09",AH1017=10,"10",AH1017=11,"11",AH1017=12,"12")</f>
        <v>#NAME?</v>
      </c>
      <c r="AJ1017" s="147" t="e">
        <f t="shared" ca="1" si="54"/>
        <v>#NAME?</v>
      </c>
      <c r="AK1017" s="148" t="str">
        <f t="shared" si="55"/>
        <v>YYYY-01</v>
      </c>
    </row>
    <row r="1018" spans="12:37" ht="12.75">
      <c r="L1018" s="149"/>
      <c r="S1018" s="9"/>
      <c r="AG1018" s="310">
        <v>1900</v>
      </c>
      <c r="AH1018" s="310">
        <v>1</v>
      </c>
      <c r="AI1018" s="146" t="e">
        <f t="array" aca="1" ref="AI1018" ca="1">_xludf.IFS(AH1018=1,"01",AH1018=2,"02",AH1018=3,"03",AH1018=4,"04",AH1018=5,"05",AH1018=6,"06",AH1018=7,"07",AH1018=8,"08",AH1018=9,"09",AH1018=10,"10",AH1018=11,"11",AH1018=12,"12")</f>
        <v>#NAME?</v>
      </c>
      <c r="AJ1018" s="147" t="e">
        <f t="shared" ca="1" si="54"/>
        <v>#NAME?</v>
      </c>
      <c r="AK1018" s="148" t="str">
        <f t="shared" si="55"/>
        <v>YYYY-01</v>
      </c>
    </row>
    <row r="1019" spans="12:37" ht="12.75">
      <c r="L1019" s="149"/>
      <c r="S1019" s="9"/>
      <c r="AG1019" s="310">
        <v>1900</v>
      </c>
      <c r="AH1019" s="310">
        <v>1</v>
      </c>
      <c r="AI1019" s="146" t="e">
        <f t="array" aca="1" ref="AI1019" ca="1">_xludf.IFS(AH1019=1,"01",AH1019=2,"02",AH1019=3,"03",AH1019=4,"04",AH1019=5,"05",AH1019=6,"06",AH1019=7,"07",AH1019=8,"08",AH1019=9,"09",AH1019=10,"10",AH1019=11,"11",AH1019=12,"12")</f>
        <v>#NAME?</v>
      </c>
      <c r="AJ1019" s="147" t="e">
        <f t="shared" ca="1" si="54"/>
        <v>#NAME?</v>
      </c>
      <c r="AK1019" s="148" t="str">
        <f t="shared" si="55"/>
        <v>YYYY-01</v>
      </c>
    </row>
    <row r="1020" spans="12:37" ht="12.75">
      <c r="L1020" s="149"/>
      <c r="S1020" s="9"/>
      <c r="AG1020" s="310">
        <v>1900</v>
      </c>
      <c r="AH1020" s="310">
        <v>1</v>
      </c>
      <c r="AI1020" s="146" t="e">
        <f t="array" aca="1" ref="AI1020" ca="1">_xludf.IFS(AH1020=1,"01",AH1020=2,"02",AH1020=3,"03",AH1020=4,"04",AH1020=5,"05",AH1020=6,"06",AH1020=7,"07",AH1020=8,"08",AH1020=9,"09",AH1020=10,"10",AH1020=11,"11",AH1020=12,"12")</f>
        <v>#NAME?</v>
      </c>
      <c r="AJ1020" s="147" t="e">
        <f t="shared" ca="1" si="54"/>
        <v>#NAME?</v>
      </c>
      <c r="AK1020" s="148" t="str">
        <f t="shared" si="55"/>
        <v>YYYY-01</v>
      </c>
    </row>
    <row r="1021" spans="12:37" ht="12.75">
      <c r="L1021" s="149"/>
      <c r="S1021" s="9"/>
      <c r="AG1021" s="310">
        <v>1900</v>
      </c>
      <c r="AH1021" s="310">
        <v>1</v>
      </c>
      <c r="AI1021" s="146" t="e">
        <f t="array" aca="1" ref="AI1021" ca="1">_xludf.IFS(AH1021=1,"01",AH1021=2,"02",AH1021=3,"03",AH1021=4,"04",AH1021=5,"05",AH1021=6,"06",AH1021=7,"07",AH1021=8,"08",AH1021=9,"09",AH1021=10,"10",AH1021=11,"11",AH1021=12,"12")</f>
        <v>#NAME?</v>
      </c>
      <c r="AJ1021" s="147" t="e">
        <f t="shared" ca="1" si="54"/>
        <v>#NAME?</v>
      </c>
      <c r="AK1021" s="148" t="str">
        <f t="shared" si="55"/>
        <v>YYYY-01</v>
      </c>
    </row>
    <row r="1022" spans="12:37" ht="12.75">
      <c r="L1022" s="149"/>
      <c r="S1022" s="9"/>
      <c r="AG1022" s="310">
        <v>1900</v>
      </c>
      <c r="AH1022" s="310">
        <v>1</v>
      </c>
      <c r="AI1022" s="146" t="e">
        <f t="array" aca="1" ref="AI1022" ca="1">_xludf.IFS(AH1022=1,"01",AH1022=2,"02",AH1022=3,"03",AH1022=4,"04",AH1022=5,"05",AH1022=6,"06",AH1022=7,"07",AH1022=8,"08",AH1022=9,"09",AH1022=10,"10",AH1022=11,"11",AH1022=12,"12")</f>
        <v>#NAME?</v>
      </c>
      <c r="AJ1022" s="147" t="e">
        <f t="shared" ref="AJ1022:AJ1068" ca="1" si="56">_xludf.CONCAT(AG1022,AI1022)</f>
        <v>#NAME?</v>
      </c>
      <c r="AK1022" s="148" t="str">
        <f t="shared" si="55"/>
        <v>YYYY-01</v>
      </c>
    </row>
    <row r="1023" spans="12:37" ht="12.75">
      <c r="L1023" s="149"/>
      <c r="S1023" s="9"/>
      <c r="AG1023" s="310">
        <v>1900</v>
      </c>
      <c r="AH1023" s="310">
        <v>1</v>
      </c>
      <c r="AI1023" s="146" t="e">
        <f t="array" aca="1" ref="AI1023" ca="1">_xludf.IFS(AH1023=1,"01",AH1023=2,"02",AH1023=3,"03",AH1023=4,"04",AH1023=5,"05",AH1023=6,"06",AH1023=7,"07",AH1023=8,"08",AH1023=9,"09",AH1023=10,"10",AH1023=11,"11",AH1023=12,"12")</f>
        <v>#NAME?</v>
      </c>
      <c r="AJ1023" s="147" t="e">
        <f t="shared" ca="1" si="56"/>
        <v>#NAME?</v>
      </c>
      <c r="AK1023" s="148" t="str">
        <f t="shared" si="55"/>
        <v>YYYY-01</v>
      </c>
    </row>
    <row r="1024" spans="12:37" ht="12.75">
      <c r="L1024" s="149"/>
      <c r="S1024" s="9"/>
      <c r="AG1024" s="310">
        <v>1900</v>
      </c>
      <c r="AH1024" s="310">
        <v>1</v>
      </c>
      <c r="AI1024" s="146" t="e">
        <f t="array" aca="1" ref="AI1024" ca="1">_xludf.IFS(AH1024=1,"01",AH1024=2,"02",AH1024=3,"03",AH1024=4,"04",AH1024=5,"05",AH1024=6,"06",AH1024=7,"07",AH1024=8,"08",AH1024=9,"09",AH1024=10,"10",AH1024=11,"11",AH1024=12,"12")</f>
        <v>#NAME?</v>
      </c>
      <c r="AJ1024" s="147" t="e">
        <f t="shared" ca="1" si="56"/>
        <v>#NAME?</v>
      </c>
      <c r="AK1024" s="148" t="str">
        <f t="shared" si="55"/>
        <v>YYYY-01</v>
      </c>
    </row>
    <row r="1025" spans="12:37" ht="12.75">
      <c r="L1025" s="149"/>
      <c r="S1025" s="9"/>
      <c r="AG1025" s="310">
        <v>1900</v>
      </c>
      <c r="AH1025" s="310">
        <v>1</v>
      </c>
      <c r="AI1025" s="146" t="e">
        <f t="array" aca="1" ref="AI1025" ca="1">_xludf.IFS(AH1025=1,"01",AH1025=2,"02",AH1025=3,"03",AH1025=4,"04",AH1025=5,"05",AH1025=6,"06",AH1025=7,"07",AH1025=8,"08",AH1025=9,"09",AH1025=10,"10",AH1025=11,"11",AH1025=12,"12")</f>
        <v>#NAME?</v>
      </c>
      <c r="AJ1025" s="147" t="e">
        <f t="shared" ca="1" si="56"/>
        <v>#NAME?</v>
      </c>
      <c r="AK1025" s="148" t="str">
        <f t="shared" si="55"/>
        <v>YYYY-01</v>
      </c>
    </row>
    <row r="1026" spans="12:37" ht="12.75">
      <c r="L1026" s="149"/>
      <c r="S1026" s="9"/>
      <c r="AG1026" s="310">
        <v>1900</v>
      </c>
      <c r="AH1026" s="310">
        <v>1</v>
      </c>
      <c r="AI1026" s="146" t="e">
        <f t="array" aca="1" ref="AI1026" ca="1">_xludf.IFS(AH1026=1,"01",AH1026=2,"02",AH1026=3,"03",AH1026=4,"04",AH1026=5,"05",AH1026=6,"06",AH1026=7,"07",AH1026=8,"08",AH1026=9,"09",AH1026=10,"10",AH1026=11,"11",AH1026=12,"12")</f>
        <v>#NAME?</v>
      </c>
      <c r="AJ1026" s="147" t="e">
        <f t="shared" ca="1" si="56"/>
        <v>#NAME?</v>
      </c>
      <c r="AK1026" s="148" t="str">
        <f t="shared" si="55"/>
        <v>YYYY-01</v>
      </c>
    </row>
    <row r="1027" spans="12:37" ht="12.75">
      <c r="L1027" s="149"/>
      <c r="S1027" s="9"/>
      <c r="AG1027" s="310">
        <v>1900</v>
      </c>
      <c r="AH1027" s="310">
        <v>1</v>
      </c>
      <c r="AI1027" s="146" t="e">
        <f t="array" aca="1" ref="AI1027" ca="1">_xludf.IFS(AH1027=1,"01",AH1027=2,"02",AH1027=3,"03",AH1027=4,"04",AH1027=5,"05",AH1027=6,"06",AH1027=7,"07",AH1027=8,"08",AH1027=9,"09",AH1027=10,"10",AH1027=11,"11",AH1027=12,"12")</f>
        <v>#NAME?</v>
      </c>
      <c r="AJ1027" s="147" t="e">
        <f t="shared" ca="1" si="56"/>
        <v>#NAME?</v>
      </c>
      <c r="AK1027" s="148" t="str">
        <f t="shared" si="55"/>
        <v>YYYY-01</v>
      </c>
    </row>
    <row r="1028" spans="12:37" ht="12.75">
      <c r="L1028" s="149"/>
      <c r="S1028" s="9"/>
      <c r="AG1028" s="310">
        <v>1900</v>
      </c>
      <c r="AH1028" s="310">
        <v>1</v>
      </c>
      <c r="AI1028" s="146" t="e">
        <f t="array" aca="1" ref="AI1028" ca="1">_xludf.IFS(AH1028=1,"01",AH1028=2,"02",AH1028=3,"03",AH1028=4,"04",AH1028=5,"05",AH1028=6,"06",AH1028=7,"07",AH1028=8,"08",AH1028=9,"09",AH1028=10,"10",AH1028=11,"11",AH1028=12,"12")</f>
        <v>#NAME?</v>
      </c>
      <c r="AJ1028" s="147" t="e">
        <f t="shared" ca="1" si="56"/>
        <v>#NAME?</v>
      </c>
      <c r="AK1028" s="148" t="str">
        <f t="shared" si="55"/>
        <v>YYYY-01</v>
      </c>
    </row>
    <row r="1029" spans="12:37" ht="12.75">
      <c r="L1029" s="149"/>
      <c r="S1029" s="9"/>
      <c r="AG1029" s="310">
        <v>1900</v>
      </c>
      <c r="AH1029" s="310">
        <v>1</v>
      </c>
      <c r="AI1029" s="146" t="e">
        <f t="array" aca="1" ref="AI1029" ca="1">_xludf.IFS(AH1029=1,"01",AH1029=2,"02",AH1029=3,"03",AH1029=4,"04",AH1029=5,"05",AH1029=6,"06",AH1029=7,"07",AH1029=8,"08",AH1029=9,"09",AH1029=10,"10",AH1029=11,"11",AH1029=12,"12")</f>
        <v>#NAME?</v>
      </c>
      <c r="AJ1029" s="147" t="e">
        <f t="shared" ca="1" si="56"/>
        <v>#NAME?</v>
      </c>
      <c r="AK1029" s="148" t="str">
        <f t="shared" si="55"/>
        <v>YYYY-01</v>
      </c>
    </row>
    <row r="1030" spans="12:37" ht="12.75">
      <c r="L1030" s="149"/>
      <c r="S1030" s="9"/>
      <c r="AG1030" s="310">
        <v>1900</v>
      </c>
      <c r="AH1030" s="310">
        <v>1</v>
      </c>
      <c r="AI1030" s="146" t="e">
        <f t="array" aca="1" ref="AI1030" ca="1">_xludf.IFS(AH1030=1,"01",AH1030=2,"02",AH1030=3,"03",AH1030=4,"04",AH1030=5,"05",AH1030=6,"06",AH1030=7,"07",AH1030=8,"08",AH1030=9,"09",AH1030=10,"10",AH1030=11,"11",AH1030=12,"12")</f>
        <v>#NAME?</v>
      </c>
      <c r="AJ1030" s="147" t="e">
        <f t="shared" ca="1" si="56"/>
        <v>#NAME?</v>
      </c>
      <c r="AK1030" s="148" t="str">
        <f t="shared" si="55"/>
        <v>YYYY-01</v>
      </c>
    </row>
    <row r="1031" spans="12:37" ht="12.75">
      <c r="L1031" s="149"/>
      <c r="S1031" s="9"/>
      <c r="AG1031" s="310">
        <v>1900</v>
      </c>
      <c r="AH1031" s="310">
        <v>1</v>
      </c>
      <c r="AI1031" s="146" t="e">
        <f t="array" aca="1" ref="AI1031" ca="1">_xludf.IFS(AH1031=1,"01",AH1031=2,"02",AH1031=3,"03",AH1031=4,"04",AH1031=5,"05",AH1031=6,"06",AH1031=7,"07",AH1031=8,"08",AH1031=9,"09",AH1031=10,"10",AH1031=11,"11",AH1031=12,"12")</f>
        <v>#NAME?</v>
      </c>
      <c r="AJ1031" s="147" t="e">
        <f t="shared" ca="1" si="56"/>
        <v>#NAME?</v>
      </c>
      <c r="AK1031" s="148" t="str">
        <f t="shared" si="55"/>
        <v>YYYY-01</v>
      </c>
    </row>
    <row r="1032" spans="12:37" ht="12.75">
      <c r="L1032" s="149"/>
      <c r="S1032" s="9"/>
      <c r="AG1032" s="310">
        <v>1900</v>
      </c>
      <c r="AH1032" s="310">
        <v>1</v>
      </c>
      <c r="AI1032" s="146" t="e">
        <f t="array" aca="1" ref="AI1032" ca="1">_xludf.IFS(AH1032=1,"01",AH1032=2,"02",AH1032=3,"03",AH1032=4,"04",AH1032=5,"05",AH1032=6,"06",AH1032=7,"07",AH1032=8,"08",AH1032=9,"09",AH1032=10,"10",AH1032=11,"11",AH1032=12,"12")</f>
        <v>#NAME?</v>
      </c>
      <c r="AJ1032" s="147" t="e">
        <f t="shared" ca="1" si="56"/>
        <v>#NAME?</v>
      </c>
      <c r="AK1032" s="148" t="str">
        <f t="shared" si="55"/>
        <v>YYYY-01</v>
      </c>
    </row>
    <row r="1033" spans="12:37" ht="12.75">
      <c r="L1033" s="149"/>
      <c r="S1033" s="9"/>
      <c r="AG1033" s="310">
        <v>1900</v>
      </c>
      <c r="AH1033" s="310">
        <v>1</v>
      </c>
      <c r="AI1033" s="146" t="e">
        <f t="array" aca="1" ref="AI1033" ca="1">_xludf.IFS(AH1033=1,"01",AH1033=2,"02",AH1033=3,"03",AH1033=4,"04",AH1033=5,"05",AH1033=6,"06",AH1033=7,"07",AH1033=8,"08",AH1033=9,"09",AH1033=10,"10",AH1033=11,"11",AH1033=12,"12")</f>
        <v>#NAME?</v>
      </c>
      <c r="AJ1033" s="147" t="e">
        <f t="shared" ca="1" si="56"/>
        <v>#NAME?</v>
      </c>
      <c r="AK1033" s="148" t="str">
        <f t="shared" si="55"/>
        <v>YYYY-01</v>
      </c>
    </row>
    <row r="1034" spans="12:37" ht="12.75">
      <c r="L1034" s="149"/>
      <c r="S1034" s="9"/>
      <c r="AG1034" s="310">
        <v>1900</v>
      </c>
      <c r="AH1034" s="310">
        <v>1</v>
      </c>
      <c r="AI1034" s="146" t="e">
        <f t="array" aca="1" ref="AI1034" ca="1">_xludf.IFS(AH1034=1,"01",AH1034=2,"02",AH1034=3,"03",AH1034=4,"04",AH1034=5,"05",AH1034=6,"06",AH1034=7,"07",AH1034=8,"08",AH1034=9,"09",AH1034=10,"10",AH1034=11,"11",AH1034=12,"12")</f>
        <v>#NAME?</v>
      </c>
      <c r="AJ1034" s="147" t="e">
        <f t="shared" ca="1" si="56"/>
        <v>#NAME?</v>
      </c>
      <c r="AK1034" s="148" t="str">
        <f t="shared" si="55"/>
        <v>YYYY-01</v>
      </c>
    </row>
    <row r="1035" spans="12:37" ht="12.75">
      <c r="L1035" s="149"/>
      <c r="S1035" s="9"/>
      <c r="AG1035" s="310">
        <v>1900</v>
      </c>
      <c r="AH1035" s="310">
        <v>1</v>
      </c>
      <c r="AI1035" s="146" t="e">
        <f t="array" aca="1" ref="AI1035" ca="1">_xludf.IFS(AH1035=1,"01",AH1035=2,"02",AH1035=3,"03",AH1035=4,"04",AH1035=5,"05",AH1035=6,"06",AH1035=7,"07",AH1035=8,"08",AH1035=9,"09",AH1035=10,"10",AH1035=11,"11",AH1035=12,"12")</f>
        <v>#NAME?</v>
      </c>
      <c r="AJ1035" s="147" t="e">
        <f t="shared" ca="1" si="56"/>
        <v>#NAME?</v>
      </c>
      <c r="AK1035" s="148" t="str">
        <f t="shared" si="55"/>
        <v>YYYY-01</v>
      </c>
    </row>
    <row r="1036" spans="12:37" ht="12.75">
      <c r="L1036" s="149"/>
      <c r="S1036" s="9"/>
      <c r="AG1036" s="310">
        <v>1900</v>
      </c>
      <c r="AH1036" s="310">
        <v>1</v>
      </c>
      <c r="AI1036" s="146" t="e">
        <f t="array" aca="1" ref="AI1036" ca="1">_xludf.IFS(AH1036=1,"01",AH1036=2,"02",AH1036=3,"03",AH1036=4,"04",AH1036=5,"05",AH1036=6,"06",AH1036=7,"07",AH1036=8,"08",AH1036=9,"09",AH1036=10,"10",AH1036=11,"11",AH1036=12,"12")</f>
        <v>#NAME?</v>
      </c>
      <c r="AJ1036" s="147" t="e">
        <f t="shared" ca="1" si="56"/>
        <v>#NAME?</v>
      </c>
      <c r="AK1036" s="148" t="str">
        <f t="shared" ref="AK1036:AK1068" si="57">TEXT(L1036,"YYYY-MM")</f>
        <v>YYYY-01</v>
      </c>
    </row>
    <row r="1037" spans="12:37" ht="12.75">
      <c r="L1037" s="149"/>
      <c r="S1037" s="9"/>
      <c r="AG1037" s="310">
        <v>1900</v>
      </c>
      <c r="AH1037" s="310">
        <v>1</v>
      </c>
      <c r="AI1037" s="146" t="e">
        <f t="array" aca="1" ref="AI1037" ca="1">_xludf.IFS(AH1037=1,"01",AH1037=2,"02",AH1037=3,"03",AH1037=4,"04",AH1037=5,"05",AH1037=6,"06",AH1037=7,"07",AH1037=8,"08",AH1037=9,"09",AH1037=10,"10",AH1037=11,"11",AH1037=12,"12")</f>
        <v>#NAME?</v>
      </c>
      <c r="AJ1037" s="147" t="e">
        <f t="shared" ca="1" si="56"/>
        <v>#NAME?</v>
      </c>
      <c r="AK1037" s="148" t="str">
        <f t="shared" si="57"/>
        <v>YYYY-01</v>
      </c>
    </row>
    <row r="1038" spans="12:37" ht="12.75">
      <c r="L1038" s="149"/>
      <c r="S1038" s="9"/>
      <c r="AG1038" s="310">
        <v>1900</v>
      </c>
      <c r="AH1038" s="310">
        <v>1</v>
      </c>
      <c r="AI1038" s="146" t="e">
        <f t="array" aca="1" ref="AI1038" ca="1">_xludf.IFS(AH1038=1,"01",AH1038=2,"02",AH1038=3,"03",AH1038=4,"04",AH1038=5,"05",AH1038=6,"06",AH1038=7,"07",AH1038=8,"08",AH1038=9,"09",AH1038=10,"10",AH1038=11,"11",AH1038=12,"12")</f>
        <v>#NAME?</v>
      </c>
      <c r="AJ1038" s="147" t="e">
        <f t="shared" ca="1" si="56"/>
        <v>#NAME?</v>
      </c>
      <c r="AK1038" s="148" t="str">
        <f t="shared" si="57"/>
        <v>YYYY-01</v>
      </c>
    </row>
    <row r="1039" spans="12:37" ht="12.75">
      <c r="L1039" s="149"/>
      <c r="S1039" s="9"/>
      <c r="AG1039" s="310">
        <v>1900</v>
      </c>
      <c r="AH1039" s="310">
        <v>1</v>
      </c>
      <c r="AI1039" s="146" t="e">
        <f t="array" aca="1" ref="AI1039" ca="1">_xludf.IFS(AH1039=1,"01",AH1039=2,"02",AH1039=3,"03",AH1039=4,"04",AH1039=5,"05",AH1039=6,"06",AH1039=7,"07",AH1039=8,"08",AH1039=9,"09",AH1039=10,"10",AH1039=11,"11",AH1039=12,"12")</f>
        <v>#NAME?</v>
      </c>
      <c r="AJ1039" s="147" t="e">
        <f t="shared" ca="1" si="56"/>
        <v>#NAME?</v>
      </c>
      <c r="AK1039" s="148" t="str">
        <f t="shared" si="57"/>
        <v>YYYY-01</v>
      </c>
    </row>
    <row r="1040" spans="12:37" ht="12.75">
      <c r="L1040" s="149"/>
      <c r="S1040" s="9"/>
      <c r="AG1040" s="310">
        <v>1900</v>
      </c>
      <c r="AH1040" s="310">
        <v>1</v>
      </c>
      <c r="AI1040" s="146" t="e">
        <f t="array" aca="1" ref="AI1040" ca="1">_xludf.IFS(AH1040=1,"01",AH1040=2,"02",AH1040=3,"03",AH1040=4,"04",AH1040=5,"05",AH1040=6,"06",AH1040=7,"07",AH1040=8,"08",AH1040=9,"09",AH1040=10,"10",AH1040=11,"11",AH1040=12,"12")</f>
        <v>#NAME?</v>
      </c>
      <c r="AJ1040" s="147" t="e">
        <f t="shared" ca="1" si="56"/>
        <v>#NAME?</v>
      </c>
      <c r="AK1040" s="148" t="str">
        <f t="shared" si="57"/>
        <v>YYYY-01</v>
      </c>
    </row>
    <row r="1041" spans="12:37" ht="12.75">
      <c r="L1041" s="149"/>
      <c r="S1041" s="9"/>
      <c r="AG1041" s="310">
        <v>1900</v>
      </c>
      <c r="AH1041" s="310">
        <v>1</v>
      </c>
      <c r="AI1041" s="146" t="e">
        <f t="array" aca="1" ref="AI1041" ca="1">_xludf.IFS(AH1041=1,"01",AH1041=2,"02",AH1041=3,"03",AH1041=4,"04",AH1041=5,"05",AH1041=6,"06",AH1041=7,"07",AH1041=8,"08",AH1041=9,"09",AH1041=10,"10",AH1041=11,"11",AH1041=12,"12")</f>
        <v>#NAME?</v>
      </c>
      <c r="AJ1041" s="147" t="e">
        <f t="shared" ca="1" si="56"/>
        <v>#NAME?</v>
      </c>
      <c r="AK1041" s="148" t="str">
        <f t="shared" si="57"/>
        <v>YYYY-01</v>
      </c>
    </row>
    <row r="1042" spans="12:37" ht="12.75">
      <c r="L1042" s="149"/>
      <c r="S1042" s="9"/>
      <c r="AG1042" s="310">
        <v>1900</v>
      </c>
      <c r="AH1042" s="310">
        <v>1</v>
      </c>
      <c r="AI1042" s="146" t="e">
        <f t="array" aca="1" ref="AI1042" ca="1">_xludf.IFS(AH1042=1,"01",AH1042=2,"02",AH1042=3,"03",AH1042=4,"04",AH1042=5,"05",AH1042=6,"06",AH1042=7,"07",AH1042=8,"08",AH1042=9,"09",AH1042=10,"10",AH1042=11,"11",AH1042=12,"12")</f>
        <v>#NAME?</v>
      </c>
      <c r="AJ1042" s="147" t="e">
        <f t="shared" ca="1" si="56"/>
        <v>#NAME?</v>
      </c>
      <c r="AK1042" s="148" t="str">
        <f t="shared" si="57"/>
        <v>YYYY-01</v>
      </c>
    </row>
    <row r="1043" spans="12:37" ht="12.75">
      <c r="L1043" s="149"/>
      <c r="S1043" s="9"/>
      <c r="AG1043" s="310">
        <v>1900</v>
      </c>
      <c r="AH1043" s="310">
        <v>1</v>
      </c>
      <c r="AI1043" s="146" t="e">
        <f t="array" aca="1" ref="AI1043" ca="1">_xludf.IFS(AH1043=1,"01",AH1043=2,"02",AH1043=3,"03",AH1043=4,"04",AH1043=5,"05",AH1043=6,"06",AH1043=7,"07",AH1043=8,"08",AH1043=9,"09",AH1043=10,"10",AH1043=11,"11",AH1043=12,"12")</f>
        <v>#NAME?</v>
      </c>
      <c r="AJ1043" s="147" t="e">
        <f t="shared" ca="1" si="56"/>
        <v>#NAME?</v>
      </c>
      <c r="AK1043" s="148" t="str">
        <f t="shared" si="57"/>
        <v>YYYY-01</v>
      </c>
    </row>
    <row r="1044" spans="12:37" ht="12.75">
      <c r="L1044" s="149"/>
      <c r="S1044" s="9"/>
      <c r="AG1044" s="310">
        <v>1900</v>
      </c>
      <c r="AH1044" s="310">
        <v>1</v>
      </c>
      <c r="AI1044" s="146" t="e">
        <f t="array" aca="1" ref="AI1044" ca="1">_xludf.IFS(AH1044=1,"01",AH1044=2,"02",AH1044=3,"03",AH1044=4,"04",AH1044=5,"05",AH1044=6,"06",AH1044=7,"07",AH1044=8,"08",AH1044=9,"09",AH1044=10,"10",AH1044=11,"11",AH1044=12,"12")</f>
        <v>#NAME?</v>
      </c>
      <c r="AJ1044" s="147" t="e">
        <f t="shared" ca="1" si="56"/>
        <v>#NAME?</v>
      </c>
      <c r="AK1044" s="148" t="str">
        <f t="shared" si="57"/>
        <v>YYYY-01</v>
      </c>
    </row>
    <row r="1045" spans="12:37" ht="12.75">
      <c r="L1045" s="149"/>
      <c r="S1045" s="9"/>
      <c r="AG1045" s="310">
        <v>1900</v>
      </c>
      <c r="AH1045" s="310">
        <v>1</v>
      </c>
      <c r="AI1045" s="146" t="e">
        <f t="array" aca="1" ref="AI1045" ca="1">_xludf.IFS(AH1045=1,"01",AH1045=2,"02",AH1045=3,"03",AH1045=4,"04",AH1045=5,"05",AH1045=6,"06",AH1045=7,"07",AH1045=8,"08",AH1045=9,"09",AH1045=10,"10",AH1045=11,"11",AH1045=12,"12")</f>
        <v>#NAME?</v>
      </c>
      <c r="AJ1045" s="147" t="e">
        <f t="shared" ca="1" si="56"/>
        <v>#NAME?</v>
      </c>
      <c r="AK1045" s="148" t="str">
        <f t="shared" si="57"/>
        <v>YYYY-01</v>
      </c>
    </row>
    <row r="1046" spans="12:37" ht="12.75">
      <c r="L1046" s="149"/>
      <c r="S1046" s="9"/>
      <c r="AG1046" s="310">
        <v>1900</v>
      </c>
      <c r="AH1046" s="310">
        <v>1</v>
      </c>
      <c r="AI1046" s="146" t="e">
        <f t="array" aca="1" ref="AI1046" ca="1">_xludf.IFS(AH1046=1,"01",AH1046=2,"02",AH1046=3,"03",AH1046=4,"04",AH1046=5,"05",AH1046=6,"06",AH1046=7,"07",AH1046=8,"08",AH1046=9,"09",AH1046=10,"10",AH1046=11,"11",AH1046=12,"12")</f>
        <v>#NAME?</v>
      </c>
      <c r="AJ1046" s="147" t="e">
        <f t="shared" ca="1" si="56"/>
        <v>#NAME?</v>
      </c>
      <c r="AK1046" s="148" t="str">
        <f t="shared" si="57"/>
        <v>YYYY-01</v>
      </c>
    </row>
    <row r="1047" spans="12:37" ht="12.75">
      <c r="L1047" s="149"/>
      <c r="S1047" s="9"/>
      <c r="AG1047" s="310">
        <v>1900</v>
      </c>
      <c r="AH1047" s="310">
        <v>1</v>
      </c>
      <c r="AI1047" s="146" t="e">
        <f t="array" aca="1" ref="AI1047" ca="1">_xludf.IFS(AH1047=1,"01",AH1047=2,"02",AH1047=3,"03",AH1047=4,"04",AH1047=5,"05",AH1047=6,"06",AH1047=7,"07",AH1047=8,"08",AH1047=9,"09",AH1047=10,"10",AH1047=11,"11",AH1047=12,"12")</f>
        <v>#NAME?</v>
      </c>
      <c r="AJ1047" s="147" t="e">
        <f t="shared" ca="1" si="56"/>
        <v>#NAME?</v>
      </c>
      <c r="AK1047" s="148" t="str">
        <f t="shared" si="57"/>
        <v>YYYY-01</v>
      </c>
    </row>
    <row r="1048" spans="12:37" ht="12.75">
      <c r="L1048" s="149"/>
      <c r="S1048" s="9"/>
      <c r="AG1048" s="310">
        <v>1900</v>
      </c>
      <c r="AH1048" s="310">
        <v>1</v>
      </c>
      <c r="AI1048" s="146" t="e">
        <f t="array" aca="1" ref="AI1048" ca="1">_xludf.IFS(AH1048=1,"01",AH1048=2,"02",AH1048=3,"03",AH1048=4,"04",AH1048=5,"05",AH1048=6,"06",AH1048=7,"07",AH1048=8,"08",AH1048=9,"09",AH1048=10,"10",AH1048=11,"11",AH1048=12,"12")</f>
        <v>#NAME?</v>
      </c>
      <c r="AJ1048" s="147" t="e">
        <f t="shared" ca="1" si="56"/>
        <v>#NAME?</v>
      </c>
      <c r="AK1048" s="148" t="str">
        <f t="shared" si="57"/>
        <v>YYYY-01</v>
      </c>
    </row>
    <row r="1049" spans="12:37" ht="12.75">
      <c r="L1049" s="149"/>
      <c r="S1049" s="9"/>
      <c r="AG1049" s="310">
        <v>1900</v>
      </c>
      <c r="AH1049" s="310">
        <v>1</v>
      </c>
      <c r="AI1049" s="146" t="e">
        <f t="array" aca="1" ref="AI1049" ca="1">_xludf.IFS(AH1049=1,"01",AH1049=2,"02",AH1049=3,"03",AH1049=4,"04",AH1049=5,"05",AH1049=6,"06",AH1049=7,"07",AH1049=8,"08",AH1049=9,"09",AH1049=10,"10",AH1049=11,"11",AH1049=12,"12")</f>
        <v>#NAME?</v>
      </c>
      <c r="AJ1049" s="147" t="e">
        <f t="shared" ca="1" si="56"/>
        <v>#NAME?</v>
      </c>
      <c r="AK1049" s="148" t="str">
        <f t="shared" si="57"/>
        <v>YYYY-01</v>
      </c>
    </row>
    <row r="1050" spans="12:37" ht="12.75">
      <c r="L1050" s="149"/>
      <c r="S1050" s="9"/>
      <c r="AG1050" s="310">
        <v>1900</v>
      </c>
      <c r="AH1050" s="310">
        <v>1</v>
      </c>
      <c r="AI1050" s="146" t="e">
        <f t="array" aca="1" ref="AI1050" ca="1">_xludf.IFS(AH1050=1,"01",AH1050=2,"02",AH1050=3,"03",AH1050=4,"04",AH1050=5,"05",AH1050=6,"06",AH1050=7,"07",AH1050=8,"08",AH1050=9,"09",AH1050=10,"10",AH1050=11,"11",AH1050=12,"12")</f>
        <v>#NAME?</v>
      </c>
      <c r="AJ1050" s="147" t="e">
        <f t="shared" ca="1" si="56"/>
        <v>#NAME?</v>
      </c>
      <c r="AK1050" s="148" t="str">
        <f t="shared" si="57"/>
        <v>YYYY-01</v>
      </c>
    </row>
    <row r="1051" spans="12:37" ht="12.75">
      <c r="L1051" s="149"/>
      <c r="S1051" s="9"/>
      <c r="AG1051" s="310">
        <v>1900</v>
      </c>
      <c r="AH1051" s="310">
        <v>1</v>
      </c>
      <c r="AI1051" s="146" t="e">
        <f t="array" aca="1" ref="AI1051" ca="1">_xludf.IFS(AH1051=1,"01",AH1051=2,"02",AH1051=3,"03",AH1051=4,"04",AH1051=5,"05",AH1051=6,"06",AH1051=7,"07",AH1051=8,"08",AH1051=9,"09",AH1051=10,"10",AH1051=11,"11",AH1051=12,"12")</f>
        <v>#NAME?</v>
      </c>
      <c r="AJ1051" s="147" t="e">
        <f t="shared" ca="1" si="56"/>
        <v>#NAME?</v>
      </c>
      <c r="AK1051" s="148" t="str">
        <f t="shared" si="57"/>
        <v>YYYY-01</v>
      </c>
    </row>
    <row r="1052" spans="12:37" ht="12.75">
      <c r="L1052" s="149"/>
      <c r="S1052" s="9"/>
      <c r="AG1052" s="310">
        <v>1900</v>
      </c>
      <c r="AH1052" s="310">
        <v>1</v>
      </c>
      <c r="AI1052" s="146" t="e">
        <f t="array" aca="1" ref="AI1052" ca="1">_xludf.IFS(AH1052=1,"01",AH1052=2,"02",AH1052=3,"03",AH1052=4,"04",AH1052=5,"05",AH1052=6,"06",AH1052=7,"07",AH1052=8,"08",AH1052=9,"09",AH1052=10,"10",AH1052=11,"11",AH1052=12,"12")</f>
        <v>#NAME?</v>
      </c>
      <c r="AJ1052" s="147" t="e">
        <f t="shared" ca="1" si="56"/>
        <v>#NAME?</v>
      </c>
      <c r="AK1052" s="148" t="str">
        <f t="shared" si="57"/>
        <v>YYYY-01</v>
      </c>
    </row>
    <row r="1053" spans="12:37" ht="12.75">
      <c r="L1053" s="149"/>
      <c r="S1053" s="9"/>
      <c r="AG1053" s="310">
        <v>1900</v>
      </c>
      <c r="AH1053" s="310">
        <v>1</v>
      </c>
      <c r="AI1053" s="146" t="e">
        <f t="array" aca="1" ref="AI1053" ca="1">_xludf.IFS(AH1053=1,"01",AH1053=2,"02",AH1053=3,"03",AH1053=4,"04",AH1053=5,"05",AH1053=6,"06",AH1053=7,"07",AH1053=8,"08",AH1053=9,"09",AH1053=10,"10",AH1053=11,"11",AH1053=12,"12")</f>
        <v>#NAME?</v>
      </c>
      <c r="AJ1053" s="147" t="e">
        <f t="shared" ca="1" si="56"/>
        <v>#NAME?</v>
      </c>
      <c r="AK1053" s="148" t="str">
        <f t="shared" si="57"/>
        <v>YYYY-01</v>
      </c>
    </row>
    <row r="1054" spans="12:37" ht="12.75">
      <c r="L1054" s="149"/>
      <c r="S1054" s="9"/>
      <c r="AG1054" s="310">
        <v>1900</v>
      </c>
      <c r="AH1054" s="310">
        <v>1</v>
      </c>
      <c r="AI1054" s="146" t="e">
        <f t="array" aca="1" ref="AI1054" ca="1">_xludf.IFS(AH1054=1,"01",AH1054=2,"02",AH1054=3,"03",AH1054=4,"04",AH1054=5,"05",AH1054=6,"06",AH1054=7,"07",AH1054=8,"08",AH1054=9,"09",AH1054=10,"10",AH1054=11,"11",AH1054=12,"12")</f>
        <v>#NAME?</v>
      </c>
      <c r="AJ1054" s="147" t="e">
        <f t="shared" ca="1" si="56"/>
        <v>#NAME?</v>
      </c>
      <c r="AK1054" s="148" t="str">
        <f t="shared" si="57"/>
        <v>YYYY-01</v>
      </c>
    </row>
    <row r="1055" spans="12:37" ht="12.75">
      <c r="L1055" s="149"/>
      <c r="S1055" s="9"/>
      <c r="AG1055" s="310">
        <v>1900</v>
      </c>
      <c r="AH1055" s="310">
        <v>1</v>
      </c>
      <c r="AI1055" s="146" t="e">
        <f t="array" aca="1" ref="AI1055" ca="1">_xludf.IFS(AH1055=1,"01",AH1055=2,"02",AH1055=3,"03",AH1055=4,"04",AH1055=5,"05",AH1055=6,"06",AH1055=7,"07",AH1055=8,"08",AH1055=9,"09",AH1055=10,"10",AH1055=11,"11",AH1055=12,"12")</f>
        <v>#NAME?</v>
      </c>
      <c r="AJ1055" s="147" t="e">
        <f t="shared" ca="1" si="56"/>
        <v>#NAME?</v>
      </c>
      <c r="AK1055" s="148" t="str">
        <f t="shared" si="57"/>
        <v>YYYY-01</v>
      </c>
    </row>
    <row r="1056" spans="12:37" ht="12.75">
      <c r="L1056" s="149"/>
      <c r="S1056" s="9"/>
      <c r="AG1056" s="310">
        <v>1900</v>
      </c>
      <c r="AH1056" s="310">
        <v>1</v>
      </c>
      <c r="AI1056" s="146" t="e">
        <f t="array" aca="1" ref="AI1056" ca="1">_xludf.IFS(AH1056=1,"01",AH1056=2,"02",AH1056=3,"03",AH1056=4,"04",AH1056=5,"05",AH1056=6,"06",AH1056=7,"07",AH1056=8,"08",AH1056=9,"09",AH1056=10,"10",AH1056=11,"11",AH1056=12,"12")</f>
        <v>#NAME?</v>
      </c>
      <c r="AJ1056" s="147" t="e">
        <f t="shared" ca="1" si="56"/>
        <v>#NAME?</v>
      </c>
      <c r="AK1056" s="148" t="str">
        <f t="shared" si="57"/>
        <v>YYYY-01</v>
      </c>
    </row>
    <row r="1057" spans="12:37" ht="12.75">
      <c r="L1057" s="149"/>
      <c r="S1057" s="9"/>
      <c r="AG1057" s="310">
        <v>1900</v>
      </c>
      <c r="AH1057" s="310">
        <v>1</v>
      </c>
      <c r="AI1057" s="146" t="e">
        <f t="array" aca="1" ref="AI1057" ca="1">_xludf.IFS(AH1057=1,"01",AH1057=2,"02",AH1057=3,"03",AH1057=4,"04",AH1057=5,"05",AH1057=6,"06",AH1057=7,"07",AH1057=8,"08",AH1057=9,"09",AH1057=10,"10",AH1057=11,"11",AH1057=12,"12")</f>
        <v>#NAME?</v>
      </c>
      <c r="AJ1057" s="147" t="e">
        <f t="shared" ca="1" si="56"/>
        <v>#NAME?</v>
      </c>
      <c r="AK1057" s="148" t="str">
        <f t="shared" si="57"/>
        <v>YYYY-01</v>
      </c>
    </row>
    <row r="1058" spans="12:37" ht="12.75">
      <c r="L1058" s="149"/>
      <c r="S1058" s="9"/>
      <c r="AG1058" s="310">
        <v>1900</v>
      </c>
      <c r="AH1058" s="310">
        <v>1</v>
      </c>
      <c r="AI1058" s="146" t="e">
        <f t="array" aca="1" ref="AI1058" ca="1">_xludf.IFS(AH1058=1,"01",AH1058=2,"02",AH1058=3,"03",AH1058=4,"04",AH1058=5,"05",AH1058=6,"06",AH1058=7,"07",AH1058=8,"08",AH1058=9,"09",AH1058=10,"10",AH1058=11,"11",AH1058=12,"12")</f>
        <v>#NAME?</v>
      </c>
      <c r="AJ1058" s="147" t="e">
        <f t="shared" ca="1" si="56"/>
        <v>#NAME?</v>
      </c>
      <c r="AK1058" s="148" t="str">
        <f t="shared" si="57"/>
        <v>YYYY-01</v>
      </c>
    </row>
    <row r="1059" spans="12:37" ht="12.75">
      <c r="L1059" s="149"/>
      <c r="S1059" s="9"/>
      <c r="AG1059" s="310">
        <v>1900</v>
      </c>
      <c r="AH1059" s="310">
        <v>1</v>
      </c>
      <c r="AI1059" s="146" t="e">
        <f t="array" aca="1" ref="AI1059" ca="1">_xludf.IFS(AH1059=1,"01",AH1059=2,"02",AH1059=3,"03",AH1059=4,"04",AH1059=5,"05",AH1059=6,"06",AH1059=7,"07",AH1059=8,"08",AH1059=9,"09",AH1059=10,"10",AH1059=11,"11",AH1059=12,"12")</f>
        <v>#NAME?</v>
      </c>
      <c r="AJ1059" s="147" t="e">
        <f t="shared" ca="1" si="56"/>
        <v>#NAME?</v>
      </c>
      <c r="AK1059" s="148" t="str">
        <f t="shared" si="57"/>
        <v>YYYY-01</v>
      </c>
    </row>
    <row r="1060" spans="12:37" ht="12.75">
      <c r="L1060" s="149"/>
      <c r="S1060" s="9"/>
      <c r="AG1060" s="310">
        <v>1900</v>
      </c>
      <c r="AH1060" s="310">
        <v>1</v>
      </c>
      <c r="AI1060" s="146" t="e">
        <f t="array" aca="1" ref="AI1060" ca="1">_xludf.IFS(AH1060=1,"01",AH1060=2,"02",AH1060=3,"03",AH1060=4,"04",AH1060=5,"05",AH1060=6,"06",AH1060=7,"07",AH1060=8,"08",AH1060=9,"09",AH1060=10,"10",AH1060=11,"11",AH1060=12,"12")</f>
        <v>#NAME?</v>
      </c>
      <c r="AJ1060" s="147" t="e">
        <f t="shared" ca="1" si="56"/>
        <v>#NAME?</v>
      </c>
      <c r="AK1060" s="148" t="str">
        <f t="shared" si="57"/>
        <v>YYYY-01</v>
      </c>
    </row>
    <row r="1061" spans="12:37" ht="12.75">
      <c r="L1061" s="149"/>
      <c r="S1061" s="9"/>
      <c r="AG1061" s="310">
        <v>1900</v>
      </c>
      <c r="AH1061" s="310">
        <v>1</v>
      </c>
      <c r="AI1061" s="146" t="e">
        <f t="array" aca="1" ref="AI1061" ca="1">_xludf.IFS(AH1061=1,"01",AH1061=2,"02",AH1061=3,"03",AH1061=4,"04",AH1061=5,"05",AH1061=6,"06",AH1061=7,"07",AH1061=8,"08",AH1061=9,"09",AH1061=10,"10",AH1061=11,"11",AH1061=12,"12")</f>
        <v>#NAME?</v>
      </c>
      <c r="AJ1061" s="147" t="e">
        <f t="shared" ca="1" si="56"/>
        <v>#NAME?</v>
      </c>
      <c r="AK1061" s="148" t="str">
        <f t="shared" si="57"/>
        <v>YYYY-01</v>
      </c>
    </row>
    <row r="1062" spans="12:37" ht="12.75">
      <c r="L1062" s="149"/>
      <c r="S1062" s="9"/>
      <c r="AG1062" s="310">
        <v>1900</v>
      </c>
      <c r="AH1062" s="310">
        <v>1</v>
      </c>
      <c r="AI1062" s="146" t="e">
        <f t="array" aca="1" ref="AI1062" ca="1">_xludf.IFS(AH1062=1,"01",AH1062=2,"02",AH1062=3,"03",AH1062=4,"04",AH1062=5,"05",AH1062=6,"06",AH1062=7,"07",AH1062=8,"08",AH1062=9,"09",AH1062=10,"10",AH1062=11,"11",AH1062=12,"12")</f>
        <v>#NAME?</v>
      </c>
      <c r="AJ1062" s="147" t="e">
        <f t="shared" ca="1" si="56"/>
        <v>#NAME?</v>
      </c>
      <c r="AK1062" s="148" t="str">
        <f t="shared" si="57"/>
        <v>YYYY-01</v>
      </c>
    </row>
    <row r="1063" spans="12:37" ht="12.75">
      <c r="L1063" s="149"/>
      <c r="S1063" s="9"/>
      <c r="AG1063" s="310">
        <v>1900</v>
      </c>
      <c r="AH1063" s="310">
        <v>1</v>
      </c>
      <c r="AI1063" s="146" t="e">
        <f t="array" aca="1" ref="AI1063" ca="1">_xludf.IFS(AH1063=1,"01",AH1063=2,"02",AH1063=3,"03",AH1063=4,"04",AH1063=5,"05",AH1063=6,"06",AH1063=7,"07",AH1063=8,"08",AH1063=9,"09",AH1063=10,"10",AH1063=11,"11",AH1063=12,"12")</f>
        <v>#NAME?</v>
      </c>
      <c r="AJ1063" s="147" t="e">
        <f t="shared" ca="1" si="56"/>
        <v>#NAME?</v>
      </c>
      <c r="AK1063" s="148" t="str">
        <f t="shared" si="57"/>
        <v>YYYY-01</v>
      </c>
    </row>
    <row r="1064" spans="12:37" ht="12.75">
      <c r="L1064" s="149"/>
      <c r="S1064" s="9"/>
      <c r="AG1064" s="310">
        <v>1900</v>
      </c>
      <c r="AH1064" s="310">
        <v>1</v>
      </c>
      <c r="AI1064" s="146" t="e">
        <f t="array" aca="1" ref="AI1064" ca="1">_xludf.IFS(AH1064=1,"01",AH1064=2,"02",AH1064=3,"03",AH1064=4,"04",AH1064=5,"05",AH1064=6,"06",AH1064=7,"07",AH1064=8,"08",AH1064=9,"09",AH1064=10,"10",AH1064=11,"11",AH1064=12,"12")</f>
        <v>#NAME?</v>
      </c>
      <c r="AJ1064" s="147" t="e">
        <f t="shared" ca="1" si="56"/>
        <v>#NAME?</v>
      </c>
      <c r="AK1064" s="148" t="str">
        <f t="shared" si="57"/>
        <v>YYYY-01</v>
      </c>
    </row>
    <row r="1065" spans="12:37" ht="12.75">
      <c r="L1065" s="149"/>
      <c r="S1065" s="9"/>
      <c r="AG1065" s="310">
        <v>1900</v>
      </c>
      <c r="AH1065" s="310">
        <v>1</v>
      </c>
      <c r="AI1065" s="146" t="e">
        <f t="array" aca="1" ref="AI1065" ca="1">_xludf.IFS(AH1065=1,"01",AH1065=2,"02",AH1065=3,"03",AH1065=4,"04",AH1065=5,"05",AH1065=6,"06",AH1065=7,"07",AH1065=8,"08",AH1065=9,"09",AH1065=10,"10",AH1065=11,"11",AH1065=12,"12")</f>
        <v>#NAME?</v>
      </c>
      <c r="AJ1065" s="147" t="e">
        <f t="shared" ca="1" si="56"/>
        <v>#NAME?</v>
      </c>
      <c r="AK1065" s="148" t="str">
        <f t="shared" si="57"/>
        <v>YYYY-01</v>
      </c>
    </row>
    <row r="1066" spans="12:37" ht="12.75">
      <c r="L1066" s="149"/>
      <c r="S1066" s="9"/>
      <c r="AG1066" s="310">
        <v>1900</v>
      </c>
      <c r="AH1066" s="310">
        <v>1</v>
      </c>
      <c r="AI1066" s="146" t="e">
        <f t="array" aca="1" ref="AI1066" ca="1">_xludf.IFS(AH1066=1,"01",AH1066=2,"02",AH1066=3,"03",AH1066=4,"04",AH1066=5,"05",AH1066=6,"06",AH1066=7,"07",AH1066=8,"08",AH1066=9,"09",AH1066=10,"10",AH1066=11,"11",AH1066=12,"12")</f>
        <v>#NAME?</v>
      </c>
      <c r="AJ1066" s="147" t="e">
        <f t="shared" ca="1" si="56"/>
        <v>#NAME?</v>
      </c>
      <c r="AK1066" s="148" t="str">
        <f t="shared" si="57"/>
        <v>YYYY-01</v>
      </c>
    </row>
    <row r="1067" spans="12:37" ht="12.75">
      <c r="L1067" s="149"/>
      <c r="S1067" s="9"/>
      <c r="AG1067" s="310">
        <v>1900</v>
      </c>
      <c r="AH1067" s="310">
        <v>1</v>
      </c>
      <c r="AI1067" s="146" t="e">
        <f t="array" aca="1" ref="AI1067" ca="1">_xludf.IFS(AH1067=1,"01",AH1067=2,"02",AH1067=3,"03",AH1067=4,"04",AH1067=5,"05",AH1067=6,"06",AH1067=7,"07",AH1067=8,"08",AH1067=9,"09",AH1067=10,"10",AH1067=11,"11",AH1067=12,"12")</f>
        <v>#NAME?</v>
      </c>
      <c r="AJ1067" s="147" t="e">
        <f t="shared" ca="1" si="56"/>
        <v>#NAME?</v>
      </c>
      <c r="AK1067" s="148" t="str">
        <f t="shared" si="57"/>
        <v>YYYY-01</v>
      </c>
    </row>
    <row r="1068" spans="12:37" ht="12.75">
      <c r="L1068" s="149"/>
      <c r="S1068" s="9"/>
      <c r="AG1068" s="310">
        <v>1900</v>
      </c>
      <c r="AH1068" s="310">
        <v>1</v>
      </c>
      <c r="AI1068" s="146" t="e">
        <f t="array" aca="1" ref="AI1068" ca="1">_xludf.IFS(AH1068=1,"01",AH1068=2,"02",AH1068=3,"03",AH1068=4,"04",AH1068=5,"05",AH1068=6,"06",AH1068=7,"07",AH1068=8,"08",AH1068=9,"09",AH1068=10,"10",AH1068=11,"11",AH1068=12,"12")</f>
        <v>#NAME?</v>
      </c>
      <c r="AJ1068" s="147" t="e">
        <f t="shared" ca="1" si="56"/>
        <v>#NAME?</v>
      </c>
      <c r="AK1068" s="148" t="str">
        <f t="shared" si="57"/>
        <v>YYYY-01</v>
      </c>
    </row>
  </sheetData>
  <autoFilter ref="A1:AK1068" xr:uid="{00000000-0009-0000-0000-000001000000}"/>
  <customSheetViews>
    <customSheetView guid="{07176263-F884-424C-8718-43A6BBA455BE}" filter="1" showAutoFilter="1">
      <pageMargins left="0.7" right="0.7" top="0.75" bottom="0.75" header="0.3" footer="0.3"/>
      <autoFilter ref="A1:AF1068" xr:uid="{20F73A8B-E66E-4BE8-BE2B-AF8A14526F36}">
        <filterColumn colId="21">
          <filters>
            <filter val="#N/A"/>
            <filter val="Ami Amalia"/>
            <filter val="Ane Mone"/>
            <filter val="Arkivet Hegdehausveien"/>
            <filter val="AWAN"/>
            <filter val="C.L.E.A.N. by Christina Ledang"/>
            <filter val="Color Vision"/>
            <filter val="Den Dama"/>
            <filter val="DSN"/>
            <filter val="ella&amp;il"/>
            <filter val="Fjong"/>
            <filter val="For Ynde"/>
            <filter val="FWSS"/>
            <filter val="HOLZWEILER"/>
            <filter val="ILAG"/>
            <filter val="Kupong knit.wear"/>
            <filter val="MAUD"/>
            <filter val="Qomo"/>
            <filter val="Rodebjer"/>
            <filter val="SKAPPEL OSLO"/>
            <filter val="Soyaaulait"/>
            <filter val="Svean"/>
            <filter val="Villoid"/>
          </filters>
        </filterColumn>
      </autoFilter>
    </customSheetView>
  </customSheetViews>
  <dataValidations count="1">
    <dataValidation type="custom" allowBlank="1" showDropDown="1" sqref="L1:L1068" xr:uid="{00000000-0002-0000-0100-000000000000}">
      <formula1>OR(NOT(ISERROR(DATEVALUE(L1))), AND(ISNUMBER(L1), LEFT(CELL("format", L1))="D"))</formula1>
    </dataValidation>
  </dataValidations>
  <hyperlinks>
    <hyperlink ref="N2" r:id="rId1" xr:uid="{00000000-0004-0000-0100-000000000000}"/>
    <hyperlink ref="N3" r:id="rId2" xr:uid="{00000000-0004-0000-0100-000001000000}"/>
    <hyperlink ref="N4" r:id="rId3" xr:uid="{00000000-0004-0000-0100-000002000000}"/>
    <hyperlink ref="N5" r:id="rId4" xr:uid="{00000000-0004-0000-0100-000003000000}"/>
    <hyperlink ref="N6" r:id="rId5" xr:uid="{00000000-0004-0000-0100-000004000000}"/>
    <hyperlink ref="N7" r:id="rId6" xr:uid="{00000000-0004-0000-0100-000005000000}"/>
    <hyperlink ref="N8" r:id="rId7" xr:uid="{00000000-0004-0000-0100-000006000000}"/>
    <hyperlink ref="N9" r:id="rId8" location="outfit_summary" xr:uid="{00000000-0004-0000-0100-000007000000}"/>
    <hyperlink ref="N10" r:id="rId9" xr:uid="{00000000-0004-0000-0100-000008000000}"/>
    <hyperlink ref="N11" r:id="rId10" xr:uid="{00000000-0004-0000-0100-000009000000}"/>
    <hyperlink ref="N12" r:id="rId11" xr:uid="{00000000-0004-0000-0100-00000A000000}"/>
    <hyperlink ref="N16" r:id="rId12" xr:uid="{00000000-0004-0000-0100-00000B000000}"/>
    <hyperlink ref="N17" r:id="rId13" location="edit_outfit_is_public" xr:uid="{00000000-0004-0000-0100-00000C000000}"/>
    <hyperlink ref="N18" r:id="rId14" xr:uid="{00000000-0004-0000-0100-00000D000000}"/>
    <hyperlink ref="N19" r:id="rId15" xr:uid="{00000000-0004-0000-0100-00000E000000}"/>
    <hyperlink ref="N20" r:id="rId16" xr:uid="{00000000-0004-0000-0100-00000F000000}"/>
    <hyperlink ref="N21" r:id="rId17" xr:uid="{00000000-0004-0000-0100-000010000000}"/>
    <hyperlink ref="N22" r:id="rId18" xr:uid="{00000000-0004-0000-0100-000011000000}"/>
    <hyperlink ref="N23" r:id="rId19" xr:uid="{00000000-0004-0000-0100-000012000000}"/>
    <hyperlink ref="N24" r:id="rId20" location="edit_outfit_is_public" xr:uid="{00000000-0004-0000-0100-000013000000}"/>
    <hyperlink ref="N26" r:id="rId21" xr:uid="{00000000-0004-0000-0100-000014000000}"/>
    <hyperlink ref="N27" r:id="rId22" xr:uid="{00000000-0004-0000-0100-000015000000}"/>
    <hyperlink ref="N28" r:id="rId23" xr:uid="{00000000-0004-0000-0100-000016000000}"/>
    <hyperlink ref="N29" r:id="rId24" xr:uid="{00000000-0004-0000-0100-000017000000}"/>
    <hyperlink ref="N30" r:id="rId25" xr:uid="{00000000-0004-0000-0100-000018000000}"/>
    <hyperlink ref="N31" r:id="rId26" xr:uid="{00000000-0004-0000-0100-000019000000}"/>
    <hyperlink ref="N32" r:id="rId27" xr:uid="{00000000-0004-0000-0100-00001A000000}"/>
    <hyperlink ref="N33" r:id="rId28" xr:uid="{00000000-0004-0000-0100-00001B000000}"/>
    <hyperlink ref="N34" r:id="rId29" xr:uid="{00000000-0004-0000-0100-00001C000000}"/>
    <hyperlink ref="N35" r:id="rId30" xr:uid="{00000000-0004-0000-0100-00001D000000}"/>
    <hyperlink ref="N36" r:id="rId31" location="edit_outfit_admin_notes" xr:uid="{00000000-0004-0000-0100-00001E000000}"/>
    <hyperlink ref="N37" r:id="rId32" xr:uid="{00000000-0004-0000-0100-00001F000000}"/>
    <hyperlink ref="J38" r:id="rId33" xr:uid="{00000000-0004-0000-0100-000020000000}"/>
    <hyperlink ref="J39" r:id="rId34" xr:uid="{00000000-0004-0000-0100-000021000000}"/>
    <hyperlink ref="J40" r:id="rId35" xr:uid="{00000000-0004-0000-0100-000022000000}"/>
    <hyperlink ref="J41" r:id="rId36" xr:uid="{00000000-0004-0000-0100-000023000000}"/>
    <hyperlink ref="N41" r:id="rId37" xr:uid="{00000000-0004-0000-0100-000024000000}"/>
    <hyperlink ref="J42" r:id="rId38" xr:uid="{00000000-0004-0000-0100-000025000000}"/>
    <hyperlink ref="J43" r:id="rId39" xr:uid="{00000000-0004-0000-0100-000026000000}"/>
    <hyperlink ref="N43" r:id="rId40" xr:uid="{00000000-0004-0000-0100-000027000000}"/>
    <hyperlink ref="J44" r:id="rId41" xr:uid="{00000000-0004-0000-0100-000028000000}"/>
    <hyperlink ref="J45" r:id="rId42" xr:uid="{00000000-0004-0000-0100-000029000000}"/>
    <hyperlink ref="J46" r:id="rId43" xr:uid="{00000000-0004-0000-0100-00002A000000}"/>
    <hyperlink ref="J47" r:id="rId44" xr:uid="{00000000-0004-0000-0100-00002B000000}"/>
    <hyperlink ref="J49" r:id="rId45" xr:uid="{00000000-0004-0000-0100-00002C000000}"/>
    <hyperlink ref="J51" r:id="rId46" xr:uid="{00000000-0004-0000-0100-00002D000000}"/>
    <hyperlink ref="J53" r:id="rId47" xr:uid="{00000000-0004-0000-0100-00002E000000}"/>
    <hyperlink ref="N53" r:id="rId48" xr:uid="{00000000-0004-0000-0100-00002F000000}"/>
    <hyperlink ref="J55" r:id="rId49" xr:uid="{00000000-0004-0000-0100-000030000000}"/>
    <hyperlink ref="J57" r:id="rId50" xr:uid="{00000000-0004-0000-0100-000031000000}"/>
    <hyperlink ref="J58" r:id="rId51" xr:uid="{00000000-0004-0000-0100-000032000000}"/>
    <hyperlink ref="J59" r:id="rId52" xr:uid="{00000000-0004-0000-0100-000033000000}"/>
    <hyperlink ref="N59" r:id="rId53" xr:uid="{00000000-0004-0000-0100-000034000000}"/>
    <hyperlink ref="N60" r:id="rId54" xr:uid="{00000000-0004-0000-0100-000035000000}"/>
    <hyperlink ref="J61" r:id="rId55" xr:uid="{00000000-0004-0000-0100-000036000000}"/>
    <hyperlink ref="J62" r:id="rId56" xr:uid="{00000000-0004-0000-0100-000037000000}"/>
    <hyperlink ref="J63" r:id="rId57" xr:uid="{00000000-0004-0000-0100-000038000000}"/>
    <hyperlink ref="J64" r:id="rId58" xr:uid="{00000000-0004-0000-0100-000039000000}"/>
    <hyperlink ref="J66" r:id="rId59" xr:uid="{00000000-0004-0000-0100-00003A000000}"/>
    <hyperlink ref="J67" r:id="rId60" xr:uid="{00000000-0004-0000-0100-00003B000000}"/>
    <hyperlink ref="J68" r:id="rId61" xr:uid="{00000000-0004-0000-0100-00003C000000}"/>
    <hyperlink ref="J71" r:id="rId62" xr:uid="{00000000-0004-0000-0100-00003D000000}"/>
    <hyperlink ref="J73" r:id="rId63" xr:uid="{00000000-0004-0000-0100-00003E000000}"/>
    <hyperlink ref="J74" r:id="rId64" xr:uid="{00000000-0004-0000-0100-00003F000000}"/>
    <hyperlink ref="J76" r:id="rId65" xr:uid="{00000000-0004-0000-0100-000040000000}"/>
    <hyperlink ref="J78" r:id="rId66" xr:uid="{00000000-0004-0000-0100-000041000000}"/>
    <hyperlink ref="J79" r:id="rId67" xr:uid="{00000000-0004-0000-0100-000042000000}"/>
    <hyperlink ref="J80" r:id="rId68" xr:uid="{00000000-0004-0000-0100-000043000000}"/>
    <hyperlink ref="J81" r:id="rId69" xr:uid="{00000000-0004-0000-0100-000044000000}"/>
    <hyperlink ref="J83" r:id="rId70" xr:uid="{00000000-0004-0000-0100-000045000000}"/>
    <hyperlink ref="J84" r:id="rId71" xr:uid="{00000000-0004-0000-0100-000046000000}"/>
    <hyperlink ref="J85" r:id="rId72" xr:uid="{00000000-0004-0000-0100-000047000000}"/>
    <hyperlink ref="N111" r:id="rId73" xr:uid="{00000000-0004-0000-0100-000048000000}"/>
    <hyperlink ref="N115" r:id="rId74" xr:uid="{00000000-0004-0000-0100-000049000000}"/>
    <hyperlink ref="N123" r:id="rId75" xr:uid="{00000000-0004-0000-0100-00004A000000}"/>
    <hyperlink ref="J134" r:id="rId76" xr:uid="{00000000-0004-0000-0100-00004B000000}"/>
    <hyperlink ref="J135" r:id="rId77" xr:uid="{00000000-0004-0000-0100-00004C000000}"/>
    <hyperlink ref="J136" r:id="rId78" xr:uid="{00000000-0004-0000-0100-00004D000000}"/>
    <hyperlink ref="N136" r:id="rId79" xr:uid="{00000000-0004-0000-0100-00004E000000}"/>
    <hyperlink ref="J137" r:id="rId80" xr:uid="{00000000-0004-0000-0100-00004F000000}"/>
    <hyperlink ref="J139" r:id="rId81" xr:uid="{00000000-0004-0000-0100-000050000000}"/>
    <hyperlink ref="J140" r:id="rId82" xr:uid="{00000000-0004-0000-0100-000051000000}"/>
    <hyperlink ref="J141" r:id="rId83" xr:uid="{00000000-0004-0000-0100-000052000000}"/>
    <hyperlink ref="J142" r:id="rId84" xr:uid="{00000000-0004-0000-0100-000053000000}"/>
    <hyperlink ref="J143" r:id="rId85" xr:uid="{00000000-0004-0000-0100-000054000000}"/>
    <hyperlink ref="J146" r:id="rId86" xr:uid="{00000000-0004-0000-0100-000055000000}"/>
    <hyperlink ref="J147" r:id="rId87" xr:uid="{00000000-0004-0000-0100-000056000000}"/>
    <hyperlink ref="J148" r:id="rId88" xr:uid="{00000000-0004-0000-0100-000057000000}"/>
    <hyperlink ref="J150" r:id="rId89" xr:uid="{00000000-0004-0000-0100-000058000000}"/>
    <hyperlink ref="J151" r:id="rId90" xr:uid="{00000000-0004-0000-0100-000059000000}"/>
    <hyperlink ref="J153" r:id="rId91" xr:uid="{00000000-0004-0000-0100-00005A000000}"/>
    <hyperlink ref="J154" r:id="rId92" xr:uid="{00000000-0004-0000-0100-00005B000000}"/>
    <hyperlink ref="J155" r:id="rId93" xr:uid="{00000000-0004-0000-0100-00005C000000}"/>
    <hyperlink ref="J157" r:id="rId94" xr:uid="{00000000-0004-0000-0100-00005D000000}"/>
    <hyperlink ref="J159" r:id="rId95" xr:uid="{00000000-0004-0000-0100-00005E000000}"/>
    <hyperlink ref="J161" r:id="rId96" xr:uid="{00000000-0004-0000-0100-00005F000000}"/>
    <hyperlink ref="J162" r:id="rId97" xr:uid="{00000000-0004-0000-0100-000060000000}"/>
    <hyperlink ref="J163" r:id="rId98" xr:uid="{00000000-0004-0000-0100-000061000000}"/>
    <hyperlink ref="J164" r:id="rId99" xr:uid="{00000000-0004-0000-0100-000062000000}"/>
    <hyperlink ref="J165" r:id="rId100" xr:uid="{00000000-0004-0000-0100-000063000000}"/>
    <hyperlink ref="R165" r:id="rId101" xr:uid="{00000000-0004-0000-0100-000064000000}"/>
    <hyperlink ref="J166" r:id="rId102" xr:uid="{00000000-0004-0000-0100-000065000000}"/>
    <hyperlink ref="J168" r:id="rId103" xr:uid="{00000000-0004-0000-0100-000066000000}"/>
    <hyperlink ref="J171" r:id="rId104" xr:uid="{00000000-0004-0000-0100-000067000000}"/>
    <hyperlink ref="J173" r:id="rId105" xr:uid="{00000000-0004-0000-0100-000068000000}"/>
    <hyperlink ref="J175" r:id="rId106" xr:uid="{00000000-0004-0000-0100-000069000000}"/>
    <hyperlink ref="J176" r:id="rId107" xr:uid="{00000000-0004-0000-0100-00006A000000}"/>
    <hyperlink ref="J177" r:id="rId108" xr:uid="{00000000-0004-0000-0100-00006B000000}"/>
    <hyperlink ref="J178" r:id="rId109" xr:uid="{00000000-0004-0000-0100-00006C000000}"/>
    <hyperlink ref="J179" r:id="rId110" xr:uid="{00000000-0004-0000-0100-00006D000000}"/>
    <hyperlink ref="J181" r:id="rId111" xr:uid="{00000000-0004-0000-0100-00006E000000}"/>
    <hyperlink ref="J184" r:id="rId112" xr:uid="{00000000-0004-0000-0100-00006F000000}"/>
    <hyperlink ref="J186" r:id="rId113" xr:uid="{00000000-0004-0000-0100-000070000000}"/>
    <hyperlink ref="J187" r:id="rId114" xr:uid="{00000000-0004-0000-0100-000071000000}"/>
    <hyperlink ref="J188" r:id="rId115" xr:uid="{00000000-0004-0000-0100-000072000000}"/>
    <hyperlink ref="J191" r:id="rId116" xr:uid="{00000000-0004-0000-0100-000073000000}"/>
    <hyperlink ref="J192" r:id="rId117" xr:uid="{00000000-0004-0000-0100-000074000000}"/>
    <hyperlink ref="J193" r:id="rId118" xr:uid="{00000000-0004-0000-0100-000075000000}"/>
    <hyperlink ref="J194" r:id="rId119" xr:uid="{00000000-0004-0000-0100-000076000000}"/>
    <hyperlink ref="J195" r:id="rId120" xr:uid="{00000000-0004-0000-0100-000077000000}"/>
    <hyperlink ref="J196" r:id="rId121" xr:uid="{00000000-0004-0000-0100-000078000000}"/>
    <hyperlink ref="J206" r:id="rId122" xr:uid="{00000000-0004-0000-0100-000079000000}"/>
    <hyperlink ref="J218" r:id="rId123" xr:uid="{00000000-0004-0000-0100-00007A000000}"/>
    <hyperlink ref="J220" r:id="rId124" xr:uid="{00000000-0004-0000-0100-00007B000000}"/>
    <hyperlink ref="J221" r:id="rId125" xr:uid="{00000000-0004-0000-0100-00007C000000}"/>
    <hyperlink ref="J222" r:id="rId126" xr:uid="{00000000-0004-0000-0100-00007D000000}"/>
    <hyperlink ref="J224" r:id="rId127" xr:uid="{00000000-0004-0000-0100-00007E000000}"/>
    <hyperlink ref="J227" r:id="rId128" xr:uid="{00000000-0004-0000-0100-00007F000000}"/>
    <hyperlink ref="J228" r:id="rId129" xr:uid="{00000000-0004-0000-0100-000080000000}"/>
    <hyperlink ref="J230" r:id="rId130" xr:uid="{00000000-0004-0000-0100-000081000000}"/>
    <hyperlink ref="J231" r:id="rId131" xr:uid="{00000000-0004-0000-0100-000082000000}"/>
    <hyperlink ref="J232" r:id="rId132" xr:uid="{00000000-0004-0000-0100-000083000000}"/>
    <hyperlink ref="J233" r:id="rId133" xr:uid="{00000000-0004-0000-0100-000084000000}"/>
    <hyperlink ref="J235" r:id="rId134" xr:uid="{00000000-0004-0000-0100-000085000000}"/>
    <hyperlink ref="J236" r:id="rId135" xr:uid="{00000000-0004-0000-0100-000086000000}"/>
    <hyperlink ref="J238" r:id="rId136" xr:uid="{00000000-0004-0000-0100-000087000000}"/>
    <hyperlink ref="J239" r:id="rId137" xr:uid="{00000000-0004-0000-0100-000088000000}"/>
    <hyperlink ref="J240" r:id="rId138" xr:uid="{00000000-0004-0000-0100-000089000000}"/>
    <hyperlink ref="J241" r:id="rId139" xr:uid="{00000000-0004-0000-0100-00008A000000}"/>
    <hyperlink ref="J242" r:id="rId140" xr:uid="{00000000-0004-0000-0100-00008B000000}"/>
    <hyperlink ref="J245" r:id="rId141" xr:uid="{00000000-0004-0000-0100-00008C000000}"/>
    <hyperlink ref="J248" r:id="rId142" xr:uid="{00000000-0004-0000-0100-00008D000000}"/>
    <hyperlink ref="J249" r:id="rId143" xr:uid="{00000000-0004-0000-0100-00008E000000}"/>
    <hyperlink ref="J251" r:id="rId144" xr:uid="{00000000-0004-0000-0100-00008F000000}"/>
    <hyperlink ref="J254" r:id="rId145" xr:uid="{00000000-0004-0000-0100-000090000000}"/>
    <hyperlink ref="J255" r:id="rId146" xr:uid="{00000000-0004-0000-0100-000091000000}"/>
    <hyperlink ref="J256" r:id="rId147" xr:uid="{00000000-0004-0000-0100-000092000000}"/>
    <hyperlink ref="J257" r:id="rId148" xr:uid="{00000000-0004-0000-0100-000093000000}"/>
    <hyperlink ref="J258" r:id="rId149" xr:uid="{00000000-0004-0000-0100-000094000000}"/>
    <hyperlink ref="J260" r:id="rId150" xr:uid="{00000000-0004-0000-0100-000095000000}"/>
    <hyperlink ref="J261" r:id="rId151" xr:uid="{00000000-0004-0000-0100-000096000000}"/>
    <hyperlink ref="J264" r:id="rId152" xr:uid="{00000000-0004-0000-0100-000097000000}"/>
    <hyperlink ref="J270" r:id="rId153" xr:uid="{00000000-0004-0000-0100-000098000000}"/>
    <hyperlink ref="J271" r:id="rId154" xr:uid="{00000000-0004-0000-0100-000099000000}"/>
    <hyperlink ref="J272" r:id="rId155" xr:uid="{00000000-0004-0000-0100-00009A000000}"/>
    <hyperlink ref="N302" r:id="rId156" xr:uid="{00000000-0004-0000-0100-00009B000000}"/>
    <hyperlink ref="N304" r:id="rId157" xr:uid="{00000000-0004-0000-0100-00009C000000}"/>
    <hyperlink ref="N305" r:id="rId158" xr:uid="{00000000-0004-0000-0100-00009D000000}"/>
    <hyperlink ref="N460" r:id="rId159" xr:uid="{00000000-0004-0000-0100-00009E000000}"/>
    <hyperlink ref="J518" r:id="rId160" xr:uid="{00000000-0004-0000-0100-00009F000000}"/>
    <hyperlink ref="J522" r:id="rId161" xr:uid="{00000000-0004-0000-0100-0000A0000000}"/>
    <hyperlink ref="J538" r:id="rId162" xr:uid="{00000000-0004-0000-0100-0000A1000000}"/>
    <hyperlink ref="J546" r:id="rId163" xr:uid="{00000000-0004-0000-0100-0000A2000000}"/>
    <hyperlink ref="J555" r:id="rId164" xr:uid="{00000000-0004-0000-0100-0000A3000000}"/>
  </hyperlinks>
  <pageMargins left="0.7" right="0.7" top="0.75" bottom="0.75" header="0.3" footer="0.3"/>
  <legacyDrawing r:id="rId16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C66"/>
  <sheetViews>
    <sheetView showGridLines="0" workbookViewId="0"/>
  </sheetViews>
  <sheetFormatPr baseColWidth="10" defaultColWidth="12.5703125" defaultRowHeight="15.75" customHeight="1"/>
  <cols>
    <col min="1" max="1" width="24.140625" customWidth="1"/>
    <col min="2" max="2" width="19" customWidth="1"/>
  </cols>
  <sheetData>
    <row r="1" spans="1:3" ht="12.75">
      <c r="A1" s="571" t="s">
        <v>3442</v>
      </c>
      <c r="B1" s="570" t="s">
        <v>4294</v>
      </c>
      <c r="C1" s="12" t="s">
        <v>4121</v>
      </c>
    </row>
    <row r="2" spans="1:3" ht="12.75">
      <c r="A2" s="571" t="s">
        <v>3410</v>
      </c>
      <c r="B2" s="570" t="s">
        <v>4294</v>
      </c>
      <c r="C2" s="463" t="s">
        <v>4122</v>
      </c>
    </row>
    <row r="3" spans="1:3" ht="12.75">
      <c r="C3" s="12" t="s">
        <v>4123</v>
      </c>
    </row>
    <row r="4" spans="1:3" ht="12.75">
      <c r="A4" s="569" t="s">
        <v>3428</v>
      </c>
      <c r="B4" s="570" t="s">
        <v>4120</v>
      </c>
      <c r="C4" s="12" t="s">
        <v>4124</v>
      </c>
    </row>
    <row r="5" spans="1:3" ht="12.75">
      <c r="C5" s="12" t="s">
        <v>4125</v>
      </c>
    </row>
    <row r="6" spans="1:3" ht="12.75">
      <c r="C6" s="12" t="s">
        <v>4126</v>
      </c>
    </row>
    <row r="7" spans="1:3" ht="12.75">
      <c r="C7" s="12" t="s">
        <v>4127</v>
      </c>
    </row>
    <row r="8" spans="1:3" ht="12.75">
      <c r="C8" s="12" t="s">
        <v>4128</v>
      </c>
    </row>
    <row r="9" spans="1:3" ht="12.75">
      <c r="C9" s="12" t="s">
        <v>4129</v>
      </c>
    </row>
    <row r="10" spans="1:3" ht="12.75">
      <c r="C10" s="12" t="s">
        <v>4130</v>
      </c>
    </row>
    <row r="11" spans="1:3" ht="12.75">
      <c r="C11" s="12" t="s">
        <v>4131</v>
      </c>
    </row>
    <row r="12" spans="1:3" ht="12.75">
      <c r="C12" s="12" t="s">
        <v>4132</v>
      </c>
    </row>
    <row r="13" spans="1:3" ht="12.75">
      <c r="C13" s="12" t="s">
        <v>4133</v>
      </c>
    </row>
    <row r="14" spans="1:3" ht="12.75">
      <c r="C14" s="12" t="s">
        <v>4134</v>
      </c>
    </row>
    <row r="15" spans="1:3" ht="12.75">
      <c r="C15" s="12" t="s">
        <v>4135</v>
      </c>
    </row>
    <row r="16" spans="1:3" ht="12.75">
      <c r="C16" s="12" t="s">
        <v>4136</v>
      </c>
    </row>
    <row r="17" spans="3:3" ht="12.75">
      <c r="C17" s="12" t="s">
        <v>4137</v>
      </c>
    </row>
    <row r="18" spans="3:3" ht="12.75">
      <c r="C18" s="12" t="s">
        <v>4138</v>
      </c>
    </row>
    <row r="19" spans="3:3" ht="12.75">
      <c r="C19" s="464" t="s">
        <v>4139</v>
      </c>
    </row>
    <row r="20" spans="3:3" ht="12.75">
      <c r="C20" s="12" t="s">
        <v>4140</v>
      </c>
    </row>
    <row r="21" spans="3:3" ht="12.75">
      <c r="C21" s="12" t="s">
        <v>4141</v>
      </c>
    </row>
    <row r="22" spans="3:3" ht="12.75">
      <c r="C22" s="12" t="s">
        <v>4142</v>
      </c>
    </row>
    <row r="23" spans="3:3" ht="12.75">
      <c r="C23" s="12" t="s">
        <v>4143</v>
      </c>
    </row>
    <row r="24" spans="3:3" ht="12.75">
      <c r="C24" s="12" t="s">
        <v>4144</v>
      </c>
    </row>
    <row r="25" spans="3:3" ht="12.75">
      <c r="C25" s="12" t="s">
        <v>4139</v>
      </c>
    </row>
    <row r="26" spans="3:3" ht="12.75">
      <c r="C26" s="12" t="s">
        <v>4145</v>
      </c>
    </row>
    <row r="27" spans="3:3" ht="15" customHeight="1">
      <c r="C27" s="12" t="s">
        <v>4146</v>
      </c>
    </row>
    <row r="28" spans="3:3" ht="12.75">
      <c r="C28" s="12" t="s">
        <v>4147</v>
      </c>
    </row>
    <row r="29" spans="3:3" ht="12.75">
      <c r="C29" s="12" t="s">
        <v>4148</v>
      </c>
    </row>
    <row r="30" spans="3:3" ht="12.75">
      <c r="C30" s="12" t="s">
        <v>4149</v>
      </c>
    </row>
    <row r="31" spans="3:3" ht="12.75"/>
    <row r="32" spans="3:3" ht="12.75"/>
    <row r="36" spans="1:3" ht="12.75">
      <c r="A36" s="12" t="s">
        <v>3428</v>
      </c>
      <c r="B36" s="12" t="s">
        <v>4120</v>
      </c>
      <c r="C36" s="12" t="s">
        <v>4121</v>
      </c>
    </row>
    <row r="37" spans="1:3" ht="12.75">
      <c r="A37" s="12" t="s">
        <v>57</v>
      </c>
      <c r="B37" s="462">
        <v>14926.000000000002</v>
      </c>
      <c r="C37" s="463" t="s">
        <v>4122</v>
      </c>
    </row>
    <row r="38" spans="1:3" ht="12.75">
      <c r="A38" s="12" t="s">
        <v>23</v>
      </c>
      <c r="B38" s="462">
        <v>14454.480000000001</v>
      </c>
      <c r="C38" s="12" t="s">
        <v>4123</v>
      </c>
    </row>
    <row r="39" spans="1:3" ht="12.75">
      <c r="A39" s="12" t="s">
        <v>89</v>
      </c>
      <c r="B39" s="462">
        <v>9073.84</v>
      </c>
      <c r="C39" s="12" t="s">
        <v>4124</v>
      </c>
    </row>
    <row r="40" spans="1:3" ht="12.75">
      <c r="A40" s="12" t="s">
        <v>31</v>
      </c>
      <c r="B40" s="462">
        <v>6536.25</v>
      </c>
      <c r="C40" s="12" t="s">
        <v>4125</v>
      </c>
    </row>
    <row r="41" spans="1:3" ht="12.75">
      <c r="A41" s="12" t="s">
        <v>67</v>
      </c>
      <c r="B41" s="462">
        <v>4468.3200000000006</v>
      </c>
      <c r="C41" s="12" t="s">
        <v>4126</v>
      </c>
    </row>
    <row r="42" spans="1:3" ht="12.75">
      <c r="A42" s="12" t="s">
        <v>313</v>
      </c>
      <c r="B42" s="462">
        <v>2966.32</v>
      </c>
      <c r="C42" s="12" t="s">
        <v>4127</v>
      </c>
    </row>
    <row r="43" spans="1:3" ht="12.75">
      <c r="A43" s="12" t="s">
        <v>199</v>
      </c>
      <c r="B43" s="462">
        <v>2646.3000000000006</v>
      </c>
      <c r="C43" s="12" t="s">
        <v>4128</v>
      </c>
    </row>
    <row r="44" spans="1:3" ht="12.75">
      <c r="A44" s="12" t="s">
        <v>222</v>
      </c>
      <c r="B44" s="462">
        <v>2240</v>
      </c>
      <c r="C44" s="12" t="s">
        <v>4129</v>
      </c>
    </row>
    <row r="45" spans="1:3" ht="12.75">
      <c r="A45" s="83" t="s">
        <v>343</v>
      </c>
      <c r="B45" s="462">
        <v>2210</v>
      </c>
      <c r="C45" s="12" t="s">
        <v>4130</v>
      </c>
    </row>
    <row r="46" spans="1:3" ht="12.75">
      <c r="A46" s="12" t="s">
        <v>137</v>
      </c>
      <c r="B46" s="462">
        <v>2031.44</v>
      </c>
      <c r="C46" s="12" t="s">
        <v>4131</v>
      </c>
    </row>
    <row r="47" spans="1:3" ht="12.75">
      <c r="A47" s="12" t="s">
        <v>508</v>
      </c>
      <c r="B47" s="462">
        <v>1495</v>
      </c>
      <c r="C47" s="12" t="s">
        <v>4132</v>
      </c>
    </row>
    <row r="48" spans="1:3" ht="12.75">
      <c r="A48" s="12" t="s">
        <v>301</v>
      </c>
      <c r="B48" s="462">
        <v>1260</v>
      </c>
      <c r="C48" s="12" t="s">
        <v>4133</v>
      </c>
    </row>
    <row r="49" spans="1:3" ht="12.75">
      <c r="A49" s="12" t="s">
        <v>170</v>
      </c>
      <c r="B49" s="462">
        <v>1153.25</v>
      </c>
      <c r="C49" s="12" t="s">
        <v>4134</v>
      </c>
    </row>
    <row r="50" spans="1:3" ht="12.75">
      <c r="A50" s="12" t="s">
        <v>326</v>
      </c>
      <c r="B50" s="462">
        <v>750</v>
      </c>
      <c r="C50" s="12" t="s">
        <v>4135</v>
      </c>
    </row>
    <row r="51" spans="1:3" ht="12.75">
      <c r="A51" s="12" t="s">
        <v>427</v>
      </c>
      <c r="B51" s="462">
        <v>664</v>
      </c>
      <c r="C51" s="12" t="s">
        <v>4136</v>
      </c>
    </row>
    <row r="52" spans="1:3" ht="12.75">
      <c r="A52" s="12" t="s">
        <v>537</v>
      </c>
      <c r="B52" s="462">
        <v>604.65</v>
      </c>
      <c r="C52" s="12" t="s">
        <v>4137</v>
      </c>
    </row>
    <row r="53" spans="1:3" ht="12.75">
      <c r="A53" s="12" t="s">
        <v>37</v>
      </c>
      <c r="B53" s="462">
        <v>510</v>
      </c>
      <c r="C53" s="12" t="s">
        <v>4138</v>
      </c>
    </row>
    <row r="54" spans="1:3" ht="12.75">
      <c r="A54" s="12" t="s">
        <v>1345</v>
      </c>
      <c r="B54" s="462">
        <v>500</v>
      </c>
      <c r="C54" s="12" t="s">
        <v>4139</v>
      </c>
    </row>
    <row r="55" spans="1:3" ht="12.75">
      <c r="A55" s="12" t="s">
        <v>1132</v>
      </c>
      <c r="B55" s="462">
        <v>483</v>
      </c>
      <c r="C55" s="12" t="s">
        <v>4140</v>
      </c>
    </row>
    <row r="56" spans="1:3" ht="12.75">
      <c r="A56" s="12" t="s">
        <v>573</v>
      </c>
      <c r="B56" s="462">
        <v>471.79999999999995</v>
      </c>
      <c r="C56" s="12" t="s">
        <v>4141</v>
      </c>
    </row>
    <row r="57" spans="1:3" ht="12.75">
      <c r="A57" s="83" t="s">
        <v>117</v>
      </c>
      <c r="B57" s="462">
        <v>374</v>
      </c>
      <c r="C57" s="12" t="s">
        <v>4142</v>
      </c>
    </row>
    <row r="58" spans="1:3" ht="12.75">
      <c r="A58" s="83" t="s">
        <v>2816</v>
      </c>
      <c r="B58" s="462">
        <v>335.50000000000006</v>
      </c>
      <c r="C58" s="12" t="s">
        <v>4143</v>
      </c>
    </row>
    <row r="59" spans="1:3" ht="12.75">
      <c r="A59" s="12" t="s">
        <v>483</v>
      </c>
      <c r="B59" s="462">
        <v>290</v>
      </c>
      <c r="C59" s="12" t="s">
        <v>4144</v>
      </c>
    </row>
    <row r="60" spans="1:3" ht="12.75">
      <c r="A60" s="12" t="s">
        <v>337</v>
      </c>
      <c r="B60" s="462">
        <v>240</v>
      </c>
      <c r="C60" s="12" t="s">
        <v>4139</v>
      </c>
    </row>
    <row r="61" spans="1:3" ht="12.75">
      <c r="A61" s="12" t="s">
        <v>1293</v>
      </c>
      <c r="B61" s="462">
        <v>160</v>
      </c>
      <c r="C61" s="12" t="s">
        <v>4145</v>
      </c>
    </row>
    <row r="62" spans="1:3" ht="12.75">
      <c r="A62" s="12" t="s">
        <v>131</v>
      </c>
      <c r="B62" s="462">
        <v>157.14999999999998</v>
      </c>
      <c r="C62" s="12" t="s">
        <v>4146</v>
      </c>
    </row>
    <row r="63" spans="1:3" ht="12.75">
      <c r="A63" s="12" t="s">
        <v>759</v>
      </c>
      <c r="B63" s="462">
        <v>75</v>
      </c>
      <c r="C63" s="12" t="s">
        <v>4147</v>
      </c>
    </row>
    <row r="64" spans="1:3" ht="12.75">
      <c r="A64" s="12" t="s">
        <v>216</v>
      </c>
      <c r="B64" s="462">
        <v>0</v>
      </c>
      <c r="C64" s="12" t="s">
        <v>4148</v>
      </c>
    </row>
    <row r="65" spans="1:3" ht="12.75">
      <c r="A65" s="12" t="s">
        <v>49</v>
      </c>
      <c r="B65" s="462">
        <v>0</v>
      </c>
      <c r="C65" s="12" t="s">
        <v>4149</v>
      </c>
    </row>
    <row r="66" spans="1:3" ht="12.75">
      <c r="A66" s="12" t="s">
        <v>32</v>
      </c>
      <c r="B66" s="46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outlinePr summaryBelow="0" summaryRight="0"/>
  </sheetPr>
  <dimension ref="A1:AK1069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.75" customHeight="1"/>
  <cols>
    <col min="1" max="1" width="8.42578125" customWidth="1"/>
    <col min="2" max="2" width="7.140625" hidden="1" customWidth="1"/>
    <col min="3" max="3" width="14.42578125" hidden="1" customWidth="1"/>
    <col min="4" max="4" width="14.42578125" customWidth="1"/>
    <col min="5" max="5" width="10.42578125" hidden="1" customWidth="1"/>
    <col min="6" max="6" width="22.5703125" customWidth="1"/>
    <col min="7" max="7" width="14.5703125" hidden="1" customWidth="1"/>
    <col min="8" max="8" width="14.5703125" customWidth="1"/>
    <col min="10" max="10" width="24" customWidth="1"/>
    <col min="11" max="11" width="23.28515625" hidden="1" customWidth="1"/>
    <col min="13" max="13" width="12.5703125" hidden="1"/>
    <col min="15" max="15" width="14.7109375" customWidth="1"/>
    <col min="16" max="16" width="27.85546875" customWidth="1"/>
    <col min="18" max="19" width="22.28515625" customWidth="1"/>
    <col min="20" max="20" width="25.28515625" hidden="1" customWidth="1"/>
    <col min="21" max="21" width="13.85546875" hidden="1" customWidth="1"/>
    <col min="25" max="25" width="9.5703125" customWidth="1"/>
    <col min="26" max="26" width="8.5703125" customWidth="1"/>
    <col min="29" max="29" width="12.28515625" customWidth="1"/>
  </cols>
  <sheetData>
    <row r="1" spans="1:37" ht="12.75">
      <c r="A1" s="130"/>
      <c r="B1" s="131"/>
      <c r="C1" s="131"/>
      <c r="D1" s="131"/>
      <c r="E1" s="131"/>
      <c r="F1" s="131"/>
      <c r="G1" s="131"/>
      <c r="H1" s="131"/>
      <c r="I1" s="131"/>
      <c r="J1" s="131"/>
      <c r="K1" s="131"/>
      <c r="L1" s="132"/>
      <c r="M1" s="131"/>
      <c r="N1" s="131"/>
      <c r="O1" s="131"/>
      <c r="P1" s="131"/>
      <c r="Q1" s="131"/>
      <c r="R1" s="131"/>
      <c r="S1" s="133"/>
      <c r="T1" s="131"/>
      <c r="U1" s="131"/>
      <c r="V1" s="134"/>
      <c r="W1" s="134">
        <v>456649</v>
      </c>
      <c r="X1" s="134">
        <v>135195</v>
      </c>
      <c r="Y1" s="134">
        <f>X1/W1</f>
        <v>0.29605889862892504</v>
      </c>
      <c r="Z1" s="134"/>
      <c r="AA1" s="134"/>
      <c r="AB1" s="134"/>
      <c r="AC1" s="134"/>
      <c r="AD1" s="134"/>
      <c r="AE1" s="134"/>
      <c r="AF1" s="134"/>
      <c r="AG1" s="135"/>
      <c r="AH1" s="136"/>
      <c r="AI1" s="136"/>
      <c r="AJ1" s="135"/>
      <c r="AK1" s="135"/>
    </row>
    <row r="2" spans="1:37" ht="12.75">
      <c r="A2" s="130" t="s">
        <v>3410</v>
      </c>
      <c r="B2" s="131" t="s">
        <v>3411</v>
      </c>
      <c r="C2" s="131"/>
      <c r="D2" s="131" t="s">
        <v>3413</v>
      </c>
      <c r="E2" s="131"/>
      <c r="F2" s="131" t="s">
        <v>3414</v>
      </c>
      <c r="G2" s="131"/>
      <c r="H2" s="131" t="s">
        <v>3415</v>
      </c>
      <c r="I2" s="131" t="s">
        <v>3416</v>
      </c>
      <c r="J2" s="131" t="s">
        <v>3417</v>
      </c>
      <c r="K2" s="131" t="s">
        <v>3418</v>
      </c>
      <c r="L2" s="132" t="s">
        <v>3419</v>
      </c>
      <c r="M2" s="131" t="s">
        <v>20</v>
      </c>
      <c r="N2" s="131" t="s">
        <v>3420</v>
      </c>
      <c r="O2" s="131" t="s">
        <v>3421</v>
      </c>
      <c r="P2" s="131" t="s">
        <v>3422</v>
      </c>
      <c r="Q2" s="131" t="s">
        <v>3423</v>
      </c>
      <c r="R2" s="131" t="s">
        <v>3424</v>
      </c>
      <c r="S2" s="133" t="s">
        <v>3425</v>
      </c>
      <c r="T2" s="131" t="s">
        <v>3426</v>
      </c>
      <c r="U2" s="131" t="s">
        <v>3427</v>
      </c>
      <c r="V2" s="134" t="s">
        <v>3428</v>
      </c>
      <c r="W2" s="134" t="s">
        <v>3429</v>
      </c>
      <c r="X2" s="134" t="s">
        <v>3430</v>
      </c>
      <c r="Y2" s="134" t="s">
        <v>3431</v>
      </c>
      <c r="Z2" s="134" t="s">
        <v>3432</v>
      </c>
      <c r="AA2" s="134" t="s">
        <v>3433</v>
      </c>
      <c r="AB2" s="134" t="s">
        <v>3434</v>
      </c>
      <c r="AC2" s="134" t="s">
        <v>3435</v>
      </c>
      <c r="AD2" s="134" t="s">
        <v>3436</v>
      </c>
      <c r="AE2" s="134" t="s">
        <v>3437</v>
      </c>
      <c r="AF2" s="134" t="s">
        <v>3438</v>
      </c>
      <c r="AG2" s="135" t="s">
        <v>3439</v>
      </c>
      <c r="AH2" s="136" t="s">
        <v>3438</v>
      </c>
      <c r="AI2" s="136" t="s">
        <v>3440</v>
      </c>
      <c r="AJ2" s="135" t="s">
        <v>3441</v>
      </c>
      <c r="AK2" s="135" t="s">
        <v>3442</v>
      </c>
    </row>
    <row r="3" spans="1:37" ht="12.75" hidden="1">
      <c r="A3" s="137"/>
      <c r="B3" s="137" t="s">
        <v>3443</v>
      </c>
      <c r="C3" s="137"/>
      <c r="D3" s="137" t="s">
        <v>9</v>
      </c>
      <c r="E3" s="138"/>
      <c r="F3" s="138" t="s">
        <v>3444</v>
      </c>
      <c r="G3" s="137"/>
      <c r="H3" s="137" t="s">
        <v>3445</v>
      </c>
      <c r="I3" s="139"/>
      <c r="J3" s="137" t="s">
        <v>3446</v>
      </c>
      <c r="K3" s="137"/>
      <c r="L3" s="140">
        <v>44564</v>
      </c>
      <c r="M3" s="137" t="s">
        <v>20</v>
      </c>
      <c r="N3" s="141" t="s">
        <v>3447</v>
      </c>
      <c r="O3" s="142" t="s">
        <v>99</v>
      </c>
      <c r="P3" s="142" t="s">
        <v>3448</v>
      </c>
      <c r="Q3" s="137" t="s">
        <v>3449</v>
      </c>
      <c r="R3" s="138" t="s">
        <v>20</v>
      </c>
      <c r="S3" s="143" t="s">
        <v>20</v>
      </c>
      <c r="T3" s="137"/>
      <c r="U3" s="137"/>
      <c r="V3" s="142" t="s">
        <v>32</v>
      </c>
      <c r="W3" s="142"/>
      <c r="X3" s="142">
        <v>750</v>
      </c>
      <c r="Y3" s="137"/>
      <c r="Z3" s="137"/>
      <c r="AA3" s="137">
        <v>80</v>
      </c>
      <c r="AB3" s="142">
        <f t="shared" ref="AB3:AB39" si="0">(X3*(1-Y3))-Z3+AA3</f>
        <v>830</v>
      </c>
      <c r="AC3" s="142">
        <f>VLOOKUP(V3,'Partner info'!A$2:K$502,6,FALSE)</f>
        <v>0</v>
      </c>
      <c r="AD3" s="142">
        <f t="shared" ref="AD3:AD9" si="1">AB3*AC3</f>
        <v>0</v>
      </c>
      <c r="AE3" s="142">
        <f t="shared" ref="AE3:AE44" si="2">AB3-AD3</f>
        <v>830</v>
      </c>
      <c r="AF3" s="142">
        <v>1</v>
      </c>
      <c r="AG3" s="144">
        <f t="array" ref="AG3:AG1069">YEAR(L3:L1069)</f>
        <v>2022</v>
      </c>
      <c r="AH3" s="145">
        <f t="array" ref="AH3:AH1069">MONTH(L3:L1069)</f>
        <v>1</v>
      </c>
      <c r="AI3" s="146" t="e">
        <f t="array" aca="1" ref="AI3" ca="1">_xludf.IFS(AH3=1,"01",AH3=2,"02",AH3=3,"03",AH3=4,"04",AH3=5,"05",AH3=6,"06",AH3=7,"07",AH3=8,"08",AH3=9,"09",AH3=10,"10",AH3=11,"11",AH3=12,"12")</f>
        <v>#NAME?</v>
      </c>
      <c r="AJ3" s="147" t="e">
        <f t="shared" ref="AJ3:AJ257" ca="1" si="3">_xludf.CONCAT(AG3,AI3)</f>
        <v>#NAME?</v>
      </c>
      <c r="AK3" s="148" t="str">
        <f t="shared" ref="AK3:AK9" si="4">TEXT(L3,"YYYY-MM")</f>
        <v>YYYY-01</v>
      </c>
    </row>
    <row r="4" spans="1:37" ht="12.75" hidden="1">
      <c r="A4" s="137"/>
      <c r="B4" s="137" t="s">
        <v>3443</v>
      </c>
      <c r="C4" s="137"/>
      <c r="D4" s="137" t="s">
        <v>9</v>
      </c>
      <c r="E4" s="138"/>
      <c r="F4" s="138" t="s">
        <v>3450</v>
      </c>
      <c r="G4" s="137"/>
      <c r="H4" s="137" t="s">
        <v>3445</v>
      </c>
      <c r="I4" s="139"/>
      <c r="J4" s="137" t="s">
        <v>3446</v>
      </c>
      <c r="K4" s="137"/>
      <c r="L4" s="140">
        <v>44564</v>
      </c>
      <c r="M4" s="137" t="s">
        <v>20</v>
      </c>
      <c r="N4" s="141" t="s">
        <v>3451</v>
      </c>
      <c r="O4" s="142" t="s">
        <v>578</v>
      </c>
      <c r="P4" s="142" t="s">
        <v>3452</v>
      </c>
      <c r="Q4" s="137" t="s">
        <v>3453</v>
      </c>
      <c r="R4" s="138" t="s">
        <v>20</v>
      </c>
      <c r="S4" s="143" t="s">
        <v>20</v>
      </c>
      <c r="T4" s="137"/>
      <c r="U4" s="137"/>
      <c r="V4" s="142" t="s">
        <v>32</v>
      </c>
      <c r="W4" s="142"/>
      <c r="X4" s="142">
        <v>650</v>
      </c>
      <c r="Y4" s="137"/>
      <c r="Z4" s="137"/>
      <c r="AA4" s="137">
        <v>80</v>
      </c>
      <c r="AB4" s="142">
        <f t="shared" si="0"/>
        <v>730</v>
      </c>
      <c r="AC4" s="142">
        <f>VLOOKUP(V4,'Partner info'!A$2:K$502,6,FALSE)</f>
        <v>0</v>
      </c>
      <c r="AD4" s="142">
        <f t="shared" si="1"/>
        <v>0</v>
      </c>
      <c r="AE4" s="142">
        <f t="shared" si="2"/>
        <v>730</v>
      </c>
      <c r="AF4" s="142">
        <v>1</v>
      </c>
      <c r="AG4" s="144">
        <v>2022</v>
      </c>
      <c r="AH4" s="145">
        <v>1</v>
      </c>
      <c r="AI4" s="146" t="e">
        <f t="array" aca="1" ref="AI4" ca="1">_xludf.IFS(AH4=1,"01",AH4=2,"02",AH4=3,"03",AH4=4,"04",AH4=5,"05",AH4=6,"06",AH4=7,"07",AH4=8,"08",AH4=9,"09",AH4=10,"10",AH4=11,"11",AH4=12,"12")</f>
        <v>#NAME?</v>
      </c>
      <c r="AJ4" s="147" t="e">
        <f t="shared" ca="1" si="3"/>
        <v>#NAME?</v>
      </c>
      <c r="AK4" s="148" t="str">
        <f t="shared" si="4"/>
        <v>YYYY-01</v>
      </c>
    </row>
    <row r="5" spans="1:37" ht="12.75" hidden="1">
      <c r="B5" s="12" t="s">
        <v>3443</v>
      </c>
      <c r="C5" s="12"/>
      <c r="D5" s="12" t="s">
        <v>9</v>
      </c>
      <c r="E5" s="23"/>
      <c r="F5" s="23" t="s">
        <v>3454</v>
      </c>
      <c r="G5" s="12"/>
      <c r="H5" s="12" t="s">
        <v>3445</v>
      </c>
      <c r="I5" s="9"/>
      <c r="J5" s="12" t="s">
        <v>3446</v>
      </c>
      <c r="L5" s="149">
        <v>44564</v>
      </c>
      <c r="M5" s="12" t="s">
        <v>20</v>
      </c>
      <c r="N5" s="150" t="s">
        <v>3455</v>
      </c>
      <c r="O5" s="151" t="s">
        <v>88</v>
      </c>
      <c r="P5" s="151" t="s">
        <v>3456</v>
      </c>
      <c r="Q5" s="12" t="s">
        <v>3457</v>
      </c>
      <c r="R5" s="23" t="s">
        <v>20</v>
      </c>
      <c r="S5" s="22" t="s">
        <v>20</v>
      </c>
      <c r="V5" s="151" t="s">
        <v>57</v>
      </c>
      <c r="W5" s="151"/>
      <c r="X5" s="151">
        <v>550</v>
      </c>
      <c r="Y5" s="152">
        <v>0.1</v>
      </c>
      <c r="Z5" s="12"/>
      <c r="AA5" s="12">
        <v>80</v>
      </c>
      <c r="AB5" s="151">
        <f t="shared" si="0"/>
        <v>575</v>
      </c>
      <c r="AC5" s="153">
        <f>VLOOKUP(V5,'Partner info'!A$2:K$502,6,FALSE)</f>
        <v>0.8</v>
      </c>
      <c r="AD5" s="151">
        <f t="shared" si="1"/>
        <v>460</v>
      </c>
      <c r="AE5" s="151">
        <f t="shared" si="2"/>
        <v>115</v>
      </c>
      <c r="AF5" s="151">
        <v>1</v>
      </c>
      <c r="AG5" s="144">
        <v>2022</v>
      </c>
      <c r="AH5" s="145">
        <v>1</v>
      </c>
      <c r="AI5" s="146" t="e">
        <f t="array" aca="1" ref="AI5" ca="1">_xludf.IFS(AH5=1,"01",AH5=2,"02",AH5=3,"03",AH5=4,"04",AH5=5,"05",AH5=6,"06",AH5=7,"07",AH5=8,"08",AH5=9,"09",AH5=10,"10",AH5=11,"11",AH5=12,"12")</f>
        <v>#NAME?</v>
      </c>
      <c r="AJ5" s="147" t="e">
        <f t="shared" ca="1" si="3"/>
        <v>#NAME?</v>
      </c>
      <c r="AK5" s="148" t="str">
        <f t="shared" si="4"/>
        <v>YYYY-01</v>
      </c>
    </row>
    <row r="6" spans="1:37" ht="12.75" hidden="1">
      <c r="A6" s="137"/>
      <c r="B6" s="137" t="s">
        <v>3443</v>
      </c>
      <c r="C6" s="137"/>
      <c r="D6" s="137" t="s">
        <v>9</v>
      </c>
      <c r="E6" s="138"/>
      <c r="F6" s="138" t="s">
        <v>3454</v>
      </c>
      <c r="G6" s="137"/>
      <c r="H6" s="137" t="s">
        <v>3445</v>
      </c>
      <c r="I6" s="139"/>
      <c r="J6" s="137" t="s">
        <v>3446</v>
      </c>
      <c r="K6" s="137"/>
      <c r="L6" s="140">
        <v>44564</v>
      </c>
      <c r="M6" s="137" t="s">
        <v>20</v>
      </c>
      <c r="N6" s="141" t="s">
        <v>3458</v>
      </c>
      <c r="O6" s="142" t="s">
        <v>88</v>
      </c>
      <c r="P6" s="142" t="s">
        <v>3459</v>
      </c>
      <c r="Q6" s="137" t="s">
        <v>3457</v>
      </c>
      <c r="R6" s="138" t="s">
        <v>20</v>
      </c>
      <c r="S6" s="143" t="s">
        <v>20</v>
      </c>
      <c r="T6" s="137"/>
      <c r="U6" s="137"/>
      <c r="V6" s="142" t="s">
        <v>57</v>
      </c>
      <c r="W6" s="142"/>
      <c r="X6" s="142">
        <v>650</v>
      </c>
      <c r="Y6" s="154">
        <v>0.1</v>
      </c>
      <c r="Z6" s="137"/>
      <c r="AA6" s="137">
        <v>0</v>
      </c>
      <c r="AB6" s="142">
        <f t="shared" si="0"/>
        <v>585</v>
      </c>
      <c r="AC6" s="155">
        <f>VLOOKUP(V6,'Partner info'!A$2:K$502,6,FALSE)</f>
        <v>0.8</v>
      </c>
      <c r="AD6" s="142">
        <f t="shared" si="1"/>
        <v>468</v>
      </c>
      <c r="AE6" s="142">
        <f t="shared" si="2"/>
        <v>117</v>
      </c>
      <c r="AF6" s="142">
        <v>1</v>
      </c>
      <c r="AG6" s="144">
        <v>2022</v>
      </c>
      <c r="AH6" s="145">
        <v>1</v>
      </c>
      <c r="AI6" s="146" t="e">
        <f t="array" aca="1" ref="AI6" ca="1">_xludf.IFS(AH6=1,"01",AH6=2,"02",AH6=3,"03",AH6=4,"04",AH6=5,"05",AH6=6,"06",AH6=7,"07",AH6=8,"08",AH6=9,"09",AH6=10,"10",AH6=11,"11",AH6=12,"12")</f>
        <v>#NAME?</v>
      </c>
      <c r="AJ6" s="147" t="e">
        <f t="shared" ca="1" si="3"/>
        <v>#NAME?</v>
      </c>
      <c r="AK6" s="148" t="str">
        <f t="shared" si="4"/>
        <v>YYYY-01</v>
      </c>
    </row>
    <row r="7" spans="1:37" ht="12.75" hidden="1">
      <c r="B7" s="12" t="s">
        <v>3443</v>
      </c>
      <c r="C7" s="12"/>
      <c r="D7" s="12" t="s">
        <v>9</v>
      </c>
      <c r="E7" s="23"/>
      <c r="F7" s="23" t="s">
        <v>3460</v>
      </c>
      <c r="G7" s="12"/>
      <c r="H7" s="12" t="s">
        <v>3445</v>
      </c>
      <c r="I7" s="9"/>
      <c r="J7" s="12" t="s">
        <v>3446</v>
      </c>
      <c r="L7" s="149">
        <v>44566</v>
      </c>
      <c r="M7" s="12" t="s">
        <v>20</v>
      </c>
      <c r="N7" s="150" t="s">
        <v>3461</v>
      </c>
      <c r="O7" s="151" t="s">
        <v>1951</v>
      </c>
      <c r="P7" s="151" t="s">
        <v>3462</v>
      </c>
      <c r="Q7" s="12" t="s">
        <v>3453</v>
      </c>
      <c r="R7" s="23" t="s">
        <v>20</v>
      </c>
      <c r="S7" s="22" t="s">
        <v>20</v>
      </c>
      <c r="V7" s="151" t="s">
        <v>57</v>
      </c>
      <c r="W7" s="151"/>
      <c r="X7" s="151">
        <v>1300</v>
      </c>
      <c r="Z7" s="12"/>
      <c r="AA7" s="12">
        <v>80</v>
      </c>
      <c r="AB7" s="151">
        <f t="shared" si="0"/>
        <v>1380</v>
      </c>
      <c r="AC7" s="153">
        <f>VLOOKUP(V7,'Partner info'!A$2:K$502,6,FALSE)</f>
        <v>0.8</v>
      </c>
      <c r="AD7" s="151">
        <f t="shared" si="1"/>
        <v>1104</v>
      </c>
      <c r="AE7" s="151">
        <f t="shared" si="2"/>
        <v>276</v>
      </c>
      <c r="AF7" s="151">
        <v>1</v>
      </c>
      <c r="AG7" s="144">
        <v>2022</v>
      </c>
      <c r="AH7" s="145">
        <v>1</v>
      </c>
      <c r="AI7" s="146" t="e">
        <f t="array" aca="1" ref="AI7" ca="1">_xludf.IFS(AH7=1,"01",AH7=2,"02",AH7=3,"03",AH7=4,"04",AH7=5,"05",AH7=6,"06",AH7=7,"07",AH7=8,"08",AH7=9,"09",AH7=10,"10",AH7=11,"11",AH7=12,"12")</f>
        <v>#NAME?</v>
      </c>
      <c r="AJ7" s="147" t="e">
        <f t="shared" ca="1" si="3"/>
        <v>#NAME?</v>
      </c>
      <c r="AK7" s="148" t="str">
        <f t="shared" si="4"/>
        <v>YYYY-01</v>
      </c>
    </row>
    <row r="8" spans="1:37" ht="12.75" hidden="1">
      <c r="A8" s="156"/>
      <c r="B8" s="156" t="s">
        <v>3443</v>
      </c>
      <c r="C8" s="156"/>
      <c r="D8" s="156" t="s">
        <v>9</v>
      </c>
      <c r="E8" s="157"/>
      <c r="F8" s="157" t="s">
        <v>3463</v>
      </c>
      <c r="G8" s="156"/>
      <c r="H8" s="156" t="s">
        <v>3445</v>
      </c>
      <c r="I8" s="158"/>
      <c r="J8" s="156" t="s">
        <v>3446</v>
      </c>
      <c r="K8" s="156"/>
      <c r="L8" s="159">
        <v>44567</v>
      </c>
      <c r="M8" s="156" t="s">
        <v>20</v>
      </c>
      <c r="N8" s="160" t="s">
        <v>3464</v>
      </c>
      <c r="O8" s="161" t="s">
        <v>99</v>
      </c>
      <c r="P8" s="161" t="s">
        <v>3465</v>
      </c>
      <c r="Q8" s="156" t="s">
        <v>3453</v>
      </c>
      <c r="R8" s="157" t="s">
        <v>20</v>
      </c>
      <c r="S8" s="162" t="s">
        <v>20</v>
      </c>
      <c r="T8" s="156"/>
      <c r="U8" s="156"/>
      <c r="V8" s="161" t="s">
        <v>32</v>
      </c>
      <c r="W8" s="161"/>
      <c r="X8" s="161">
        <v>950</v>
      </c>
      <c r="Y8" s="156"/>
      <c r="Z8" s="156"/>
      <c r="AA8" s="156">
        <v>80</v>
      </c>
      <c r="AB8" s="161">
        <f t="shared" si="0"/>
        <v>1030</v>
      </c>
      <c r="AC8" s="163">
        <f>VLOOKUP(V8,'Partner info'!A$2:K$502,6,FALSE)</f>
        <v>0</v>
      </c>
      <c r="AD8" s="161">
        <f t="shared" si="1"/>
        <v>0</v>
      </c>
      <c r="AE8" s="161">
        <f t="shared" si="2"/>
        <v>1030</v>
      </c>
      <c r="AF8" s="161">
        <f t="shared" ref="AF8:AF262" si="5">MONTH(L8)</f>
        <v>1</v>
      </c>
      <c r="AG8" s="144">
        <v>2022</v>
      </c>
      <c r="AH8" s="145">
        <v>1</v>
      </c>
      <c r="AI8" s="146" t="e">
        <f t="array" aca="1" ref="AI8" ca="1">_xludf.IFS(AH8=1,"01",AH8=2,"02",AH8=3,"03",AH8=4,"04",AH8=5,"05",AH8=6,"06",AH8=7,"07",AH8=8,"08",AH8=9,"09",AH8=10,"10",AH8=11,"11",AH8=12,"12")</f>
        <v>#NAME?</v>
      </c>
      <c r="AJ8" s="147" t="e">
        <f t="shared" ca="1" si="3"/>
        <v>#NAME?</v>
      </c>
      <c r="AK8" s="148" t="str">
        <f t="shared" si="4"/>
        <v>YYYY-01</v>
      </c>
    </row>
    <row r="9" spans="1:37" ht="12.75" hidden="1">
      <c r="A9" s="156"/>
      <c r="B9" s="156" t="s">
        <v>3443</v>
      </c>
      <c r="C9" s="156"/>
      <c r="D9" s="156" t="s">
        <v>9</v>
      </c>
      <c r="E9" s="157"/>
      <c r="F9" s="157" t="s">
        <v>3444</v>
      </c>
      <c r="G9" s="156"/>
      <c r="H9" s="156" t="s">
        <v>3445</v>
      </c>
      <c r="I9" s="158"/>
      <c r="J9" s="156" t="s">
        <v>3446</v>
      </c>
      <c r="K9" s="156"/>
      <c r="L9" s="159">
        <v>44568</v>
      </c>
      <c r="M9" s="156" t="s">
        <v>20</v>
      </c>
      <c r="N9" s="160" t="s">
        <v>3466</v>
      </c>
      <c r="O9" s="161" t="s">
        <v>99</v>
      </c>
      <c r="P9" s="161" t="s">
        <v>3467</v>
      </c>
      <c r="Q9" s="156" t="s">
        <v>3468</v>
      </c>
      <c r="R9" s="157" t="s">
        <v>20</v>
      </c>
      <c r="S9" s="162" t="s">
        <v>20</v>
      </c>
      <c r="T9" s="156"/>
      <c r="U9" s="156"/>
      <c r="V9" s="161" t="s">
        <v>32</v>
      </c>
      <c r="W9" s="161"/>
      <c r="X9" s="161">
        <v>750</v>
      </c>
      <c r="Y9" s="156"/>
      <c r="Z9" s="156"/>
      <c r="AA9" s="156">
        <v>80</v>
      </c>
      <c r="AB9" s="161">
        <f t="shared" si="0"/>
        <v>830</v>
      </c>
      <c r="AC9" s="163">
        <f>VLOOKUP(V9,'Partner info'!A$2:K$502,6,FALSE)</f>
        <v>0</v>
      </c>
      <c r="AD9" s="161">
        <f t="shared" si="1"/>
        <v>0</v>
      </c>
      <c r="AE9" s="161">
        <f t="shared" si="2"/>
        <v>830</v>
      </c>
      <c r="AF9" s="161">
        <f t="shared" si="5"/>
        <v>1</v>
      </c>
      <c r="AG9" s="144">
        <v>2022</v>
      </c>
      <c r="AH9" s="145">
        <v>1</v>
      </c>
      <c r="AI9" s="146" t="e">
        <f t="array" aca="1" ref="AI9" ca="1">_xludf.IFS(AH9=1,"01",AH9=2,"02",AH9=3,"03",AH9=4,"04",AH9=5,"05",AH9=6,"06",AH9=7,"07",AH9=8,"08",AH9=9,"09",AH9=10,"10",AH9=11,"11",AH9=12,"12")</f>
        <v>#NAME?</v>
      </c>
      <c r="AJ9" s="147" t="e">
        <f t="shared" ca="1" si="3"/>
        <v>#NAME?</v>
      </c>
      <c r="AK9" s="148" t="str">
        <f t="shared" si="4"/>
        <v>YYYY-01</v>
      </c>
    </row>
    <row r="10" spans="1:37" ht="12.75" hidden="1">
      <c r="A10" s="164"/>
      <c r="B10" s="164" t="s">
        <v>3469</v>
      </c>
      <c r="C10" s="164"/>
      <c r="D10" s="164" t="s">
        <v>3470</v>
      </c>
      <c r="E10" s="165"/>
      <c r="F10" s="165" t="s">
        <v>3471</v>
      </c>
      <c r="G10" s="164"/>
      <c r="H10" s="164" t="s">
        <v>3445</v>
      </c>
      <c r="I10" s="166"/>
      <c r="J10" s="164" t="s">
        <v>3446</v>
      </c>
      <c r="K10" s="164"/>
      <c r="L10" s="167">
        <v>44570</v>
      </c>
      <c r="M10" s="164" t="s">
        <v>20</v>
      </c>
      <c r="N10" s="168" t="s">
        <v>3472</v>
      </c>
      <c r="O10" s="164" t="s">
        <v>347</v>
      </c>
      <c r="P10" s="164" t="s">
        <v>3473</v>
      </c>
      <c r="Q10" s="164" t="s">
        <v>3468</v>
      </c>
      <c r="R10" s="165" t="s">
        <v>20</v>
      </c>
      <c r="S10" s="169" t="s">
        <v>20</v>
      </c>
      <c r="T10" s="164"/>
      <c r="U10" s="164"/>
      <c r="V10" s="164" t="s">
        <v>32</v>
      </c>
      <c r="W10" s="164"/>
      <c r="X10" s="164">
        <v>650</v>
      </c>
      <c r="Y10" s="170"/>
      <c r="Z10" s="164">
        <v>730</v>
      </c>
      <c r="AA10" s="164">
        <v>80</v>
      </c>
      <c r="AB10" s="164">
        <f t="shared" si="0"/>
        <v>0</v>
      </c>
      <c r="AC10" s="171" t="e">
        <f>VLOOKUP(V10,'Partner info'!$B$2:$C$500,2,FALSE)</f>
        <v>#N/A</v>
      </c>
      <c r="AD10" s="164" t="e">
        <f>X10*AC10</f>
        <v>#N/A</v>
      </c>
      <c r="AE10" s="164" t="e">
        <f t="shared" si="2"/>
        <v>#N/A</v>
      </c>
      <c r="AF10" s="164">
        <f t="shared" si="5"/>
        <v>1</v>
      </c>
      <c r="AG10" s="144">
        <v>2022</v>
      </c>
      <c r="AH10" s="145">
        <v>1</v>
      </c>
      <c r="AI10" s="146" t="e">
        <f t="array" aca="1" ref="AI10" ca="1">_xludf.IFS(AH10=1,"01",AH10=2,"02",AH10=3,"03",AH10=4,"04",AH10=5,"05",AH10=6,"06",AH10=7,"07",AH10=8,"08",AH10=9,"09",AH10=10,"10",AH10=11,"11",AH10=12,"12")</f>
        <v>#NAME?</v>
      </c>
      <c r="AJ10" s="147" t="e">
        <f t="shared" ca="1" si="3"/>
        <v>#NAME?</v>
      </c>
      <c r="AK10" s="148"/>
    </row>
    <row r="11" spans="1:37" ht="12.75" hidden="1">
      <c r="A11" s="137"/>
      <c r="B11" s="137" t="s">
        <v>3443</v>
      </c>
      <c r="C11" s="137"/>
      <c r="D11" s="137" t="s">
        <v>9</v>
      </c>
      <c r="E11" s="138"/>
      <c r="F11" s="138" t="s">
        <v>3474</v>
      </c>
      <c r="G11" s="137"/>
      <c r="H11" s="137" t="s">
        <v>3445</v>
      </c>
      <c r="I11" s="139"/>
      <c r="J11" s="137" t="s">
        <v>3446</v>
      </c>
      <c r="K11" s="137"/>
      <c r="L11" s="140">
        <v>44570</v>
      </c>
      <c r="M11" s="137" t="s">
        <v>20</v>
      </c>
      <c r="N11" s="141" t="s">
        <v>3475</v>
      </c>
      <c r="O11" s="142" t="s">
        <v>31</v>
      </c>
      <c r="P11" s="142" t="s">
        <v>3476</v>
      </c>
      <c r="Q11" s="137" t="s">
        <v>3477</v>
      </c>
      <c r="R11" s="138" t="s">
        <v>20</v>
      </c>
      <c r="S11" s="143" t="s">
        <v>20</v>
      </c>
      <c r="T11" s="137"/>
      <c r="U11" s="137"/>
      <c r="V11" s="142" t="s">
        <v>32</v>
      </c>
      <c r="W11" s="142"/>
      <c r="X11" s="142">
        <v>700</v>
      </c>
      <c r="Y11" s="137"/>
      <c r="Z11" s="137"/>
      <c r="AA11" s="137">
        <v>80</v>
      </c>
      <c r="AB11" s="142">
        <f t="shared" si="0"/>
        <v>780</v>
      </c>
      <c r="AC11" s="155">
        <f>VLOOKUP(V11,'Partner info'!A$2:K$502,6,FALSE)</f>
        <v>0</v>
      </c>
      <c r="AD11" s="142">
        <f t="shared" ref="AD11:AD32" si="6">AB11*AC11</f>
        <v>0</v>
      </c>
      <c r="AE11" s="142">
        <f t="shared" si="2"/>
        <v>780</v>
      </c>
      <c r="AF11" s="142">
        <f t="shared" si="5"/>
        <v>1</v>
      </c>
      <c r="AG11" s="144">
        <v>2022</v>
      </c>
      <c r="AH11" s="145">
        <v>1</v>
      </c>
      <c r="AI11" s="146" t="e">
        <f t="array" aca="1" ref="AI11" ca="1">_xludf.IFS(AH11=1,"01",AH11=2,"02",AH11=3,"03",AH11=4,"04",AH11=5,"05",AH11=6,"06",AH11=7,"07",AH11=8,"08",AH11=9,"09",AH11=10,"10",AH11=11,"11",AH11=12,"12")</f>
        <v>#NAME?</v>
      </c>
      <c r="AJ11" s="147" t="e">
        <f t="shared" ca="1" si="3"/>
        <v>#NAME?</v>
      </c>
      <c r="AK11" s="148" t="str">
        <f t="shared" ref="AK11:AK32" si="7">TEXT(L11,"YYYY-MM")</f>
        <v>YYYY-01</v>
      </c>
    </row>
    <row r="12" spans="1:37" ht="12.75" hidden="1">
      <c r="A12" s="137"/>
      <c r="B12" s="137" t="s">
        <v>3443</v>
      </c>
      <c r="C12" s="137"/>
      <c r="D12" s="137" t="s">
        <v>9</v>
      </c>
      <c r="E12" s="138"/>
      <c r="F12" s="138" t="s">
        <v>3478</v>
      </c>
      <c r="G12" s="137"/>
      <c r="H12" s="137" t="s">
        <v>3445</v>
      </c>
      <c r="I12" s="139"/>
      <c r="J12" s="137" t="s">
        <v>3446</v>
      </c>
      <c r="K12" s="137"/>
      <c r="L12" s="140">
        <v>44572</v>
      </c>
      <c r="M12" s="137" t="s">
        <v>20</v>
      </c>
      <c r="N12" s="141" t="s">
        <v>3479</v>
      </c>
      <c r="O12" s="142" t="s">
        <v>110</v>
      </c>
      <c r="P12" s="142" t="s">
        <v>3480</v>
      </c>
      <c r="Q12" s="137" t="s">
        <v>3457</v>
      </c>
      <c r="R12" s="138" t="s">
        <v>20</v>
      </c>
      <c r="S12" s="143" t="s">
        <v>20</v>
      </c>
      <c r="T12" s="137"/>
      <c r="U12" s="137"/>
      <c r="V12" s="142" t="s">
        <v>32</v>
      </c>
      <c r="W12" s="142"/>
      <c r="X12" s="142">
        <v>500</v>
      </c>
      <c r="Y12" s="137"/>
      <c r="Z12" s="137"/>
      <c r="AA12" s="137">
        <v>80</v>
      </c>
      <c r="AB12" s="142">
        <f t="shared" si="0"/>
        <v>580</v>
      </c>
      <c r="AC12" s="155">
        <f>VLOOKUP(V12,'Partner info'!A$2:K$502,6,FALSE)</f>
        <v>0</v>
      </c>
      <c r="AD12" s="142">
        <f t="shared" si="6"/>
        <v>0</v>
      </c>
      <c r="AE12" s="142">
        <f t="shared" si="2"/>
        <v>580</v>
      </c>
      <c r="AF12" s="142">
        <f t="shared" si="5"/>
        <v>1</v>
      </c>
      <c r="AG12" s="144">
        <v>2022</v>
      </c>
      <c r="AH12" s="145">
        <v>1</v>
      </c>
      <c r="AI12" s="146" t="e">
        <f t="array" aca="1" ref="AI12" ca="1">_xludf.IFS(AH12=1,"01",AH12=2,"02",AH12=3,"03",AH12=4,"04",AH12=5,"05",AH12=6,"06",AH12=7,"07",AH12=8,"08",AH12=9,"09",AH12=10,"10",AH12=11,"11",AH12=12,"12")</f>
        <v>#NAME?</v>
      </c>
      <c r="AJ12" s="147" t="e">
        <f t="shared" ca="1" si="3"/>
        <v>#NAME?</v>
      </c>
      <c r="AK12" s="148" t="str">
        <f t="shared" si="7"/>
        <v>YYYY-01</v>
      </c>
    </row>
    <row r="13" spans="1:37" ht="12.75" hidden="1">
      <c r="A13" s="137"/>
      <c r="B13" s="137" t="s">
        <v>3443</v>
      </c>
      <c r="C13" s="137"/>
      <c r="D13" s="137" t="s">
        <v>9</v>
      </c>
      <c r="E13" s="138"/>
      <c r="F13" s="138" t="s">
        <v>3481</v>
      </c>
      <c r="G13" s="137"/>
      <c r="H13" s="137" t="s">
        <v>3445</v>
      </c>
      <c r="I13" s="139"/>
      <c r="J13" s="137" t="s">
        <v>3446</v>
      </c>
      <c r="K13" s="137"/>
      <c r="L13" s="140">
        <v>44579</v>
      </c>
      <c r="M13" s="137" t="s">
        <v>20</v>
      </c>
      <c r="N13" s="141" t="s">
        <v>3482</v>
      </c>
      <c r="O13" s="142" t="s">
        <v>2111</v>
      </c>
      <c r="P13" s="142" t="s">
        <v>3483</v>
      </c>
      <c r="Q13" s="137" t="s">
        <v>3453</v>
      </c>
      <c r="R13" s="138" t="s">
        <v>20</v>
      </c>
      <c r="S13" s="143" t="s">
        <v>20</v>
      </c>
      <c r="T13" s="137"/>
      <c r="U13" s="137"/>
      <c r="V13" s="142" t="s">
        <v>32</v>
      </c>
      <c r="W13" s="142"/>
      <c r="X13" s="142">
        <v>400</v>
      </c>
      <c r="Y13" s="137"/>
      <c r="Z13" s="137"/>
      <c r="AA13" s="137">
        <v>80</v>
      </c>
      <c r="AB13" s="142">
        <f t="shared" si="0"/>
        <v>480</v>
      </c>
      <c r="AC13" s="155">
        <f>VLOOKUP(V13,'Partner info'!A$2:K$502,6,FALSE)</f>
        <v>0</v>
      </c>
      <c r="AD13" s="142">
        <f t="shared" si="6"/>
        <v>0</v>
      </c>
      <c r="AE13" s="142">
        <f t="shared" si="2"/>
        <v>480</v>
      </c>
      <c r="AF13" s="142">
        <f t="shared" si="5"/>
        <v>1</v>
      </c>
      <c r="AG13" s="144">
        <v>2022</v>
      </c>
      <c r="AH13" s="145">
        <v>1</v>
      </c>
      <c r="AI13" s="146" t="e">
        <f t="array" aca="1" ref="AI13" ca="1">_xludf.IFS(AH13=1,"01",AH13=2,"02",AH13=3,"03",AH13=4,"04",AH13=5,"05",AH13=6,"06",AH13=7,"07",AH13=8,"08",AH13=9,"09",AH13=10,"10",AH13=11,"11",AH13=12,"12")</f>
        <v>#NAME?</v>
      </c>
      <c r="AJ13" s="147" t="e">
        <f t="shared" ca="1" si="3"/>
        <v>#NAME?</v>
      </c>
      <c r="AK13" s="148" t="str">
        <f t="shared" si="7"/>
        <v>YYYY-01</v>
      </c>
    </row>
    <row r="14" spans="1:37" ht="12.75" hidden="1">
      <c r="A14" s="137"/>
      <c r="B14" s="137" t="s">
        <v>3443</v>
      </c>
      <c r="C14" s="137"/>
      <c r="D14" s="137" t="s">
        <v>9</v>
      </c>
      <c r="E14" s="138"/>
      <c r="F14" s="138" t="s">
        <v>3484</v>
      </c>
      <c r="G14" s="137"/>
      <c r="H14" s="137" t="s">
        <v>3445</v>
      </c>
      <c r="I14" s="139"/>
      <c r="J14" s="137" t="s">
        <v>3446</v>
      </c>
      <c r="K14" s="137"/>
      <c r="L14" s="140">
        <v>44579</v>
      </c>
      <c r="M14" s="137" t="s">
        <v>20</v>
      </c>
      <c r="N14" s="142" t="s">
        <v>20</v>
      </c>
      <c r="O14" s="142" t="s">
        <v>222</v>
      </c>
      <c r="P14" s="142" t="s">
        <v>3485</v>
      </c>
      <c r="Q14" s="137" t="s">
        <v>3449</v>
      </c>
      <c r="R14" s="138" t="s">
        <v>20</v>
      </c>
      <c r="S14" s="143" t="s">
        <v>20</v>
      </c>
      <c r="T14" s="137"/>
      <c r="U14" s="137"/>
      <c r="V14" s="142" t="s">
        <v>651</v>
      </c>
      <c r="W14" s="142"/>
      <c r="X14" s="142">
        <v>750</v>
      </c>
      <c r="Y14" s="137"/>
      <c r="Z14" s="137"/>
      <c r="AA14" s="137">
        <v>80</v>
      </c>
      <c r="AB14" s="142">
        <f t="shared" si="0"/>
        <v>830</v>
      </c>
      <c r="AC14" s="155">
        <f>VLOOKUP(V14,'Partner info'!A$2:K$502,6,FALSE)</f>
        <v>0.8</v>
      </c>
      <c r="AD14" s="142">
        <f t="shared" si="6"/>
        <v>664</v>
      </c>
      <c r="AE14" s="142">
        <f t="shared" si="2"/>
        <v>166</v>
      </c>
      <c r="AF14" s="142">
        <f t="shared" si="5"/>
        <v>1</v>
      </c>
      <c r="AG14" s="144">
        <v>2022</v>
      </c>
      <c r="AH14" s="145">
        <v>1</v>
      </c>
      <c r="AI14" s="146" t="e">
        <f t="array" aca="1" ref="AI14" ca="1">_xludf.IFS(AH14=1,"01",AH14=2,"02",AH14=3,"03",AH14=4,"04",AH14=5,"05",AH14=6,"06",AH14=7,"07",AH14=8,"08",AH14=9,"09",AH14=10,"10",AH14=11,"11",AH14=12,"12")</f>
        <v>#NAME?</v>
      </c>
      <c r="AJ14" s="147" t="e">
        <f t="shared" ca="1" si="3"/>
        <v>#NAME?</v>
      </c>
      <c r="AK14" s="148" t="str">
        <f t="shared" si="7"/>
        <v>YYYY-01</v>
      </c>
    </row>
    <row r="15" spans="1:37" ht="12.75" hidden="1">
      <c r="B15" s="12" t="s">
        <v>3443</v>
      </c>
      <c r="C15" s="12"/>
      <c r="D15" s="12" t="s">
        <v>9</v>
      </c>
      <c r="E15" s="23"/>
      <c r="F15" s="23" t="s">
        <v>3486</v>
      </c>
      <c r="G15" s="12"/>
      <c r="H15" s="12" t="s">
        <v>3445</v>
      </c>
      <c r="I15" s="9"/>
      <c r="J15" s="12" t="s">
        <v>3446</v>
      </c>
      <c r="L15" s="149">
        <v>44579</v>
      </c>
      <c r="M15" s="12" t="s">
        <v>20</v>
      </c>
      <c r="N15" s="151" t="s">
        <v>20</v>
      </c>
      <c r="O15" s="151" t="s">
        <v>222</v>
      </c>
      <c r="P15" s="151" t="s">
        <v>3487</v>
      </c>
      <c r="Q15" s="12" t="s">
        <v>3468</v>
      </c>
      <c r="R15" s="23" t="s">
        <v>20</v>
      </c>
      <c r="S15" s="22" t="s">
        <v>20</v>
      </c>
      <c r="V15" s="151" t="s">
        <v>651</v>
      </c>
      <c r="W15" s="151"/>
      <c r="X15" s="151">
        <v>700</v>
      </c>
      <c r="Z15" s="12"/>
      <c r="AA15" s="12">
        <v>80</v>
      </c>
      <c r="AB15" s="151">
        <f t="shared" si="0"/>
        <v>780</v>
      </c>
      <c r="AC15" s="153">
        <f>VLOOKUP(V15,'Partner info'!A$2:K$502,6,FALSE)</f>
        <v>0.8</v>
      </c>
      <c r="AD15" s="151">
        <f t="shared" si="6"/>
        <v>624</v>
      </c>
      <c r="AE15" s="151">
        <f t="shared" si="2"/>
        <v>156</v>
      </c>
      <c r="AF15" s="151">
        <f t="shared" si="5"/>
        <v>1</v>
      </c>
      <c r="AG15" s="144">
        <v>2022</v>
      </c>
      <c r="AH15" s="145">
        <v>1</v>
      </c>
      <c r="AI15" s="146" t="e">
        <f t="array" aca="1" ref="AI15" ca="1">_xludf.IFS(AH15=1,"01",AH15=2,"02",AH15=3,"03",AH15=4,"04",AH15=5,"05",AH15=6,"06",AH15=7,"07",AH15=8,"08",AH15=9,"09",AH15=10,"10",AH15=11,"11",AH15=12,"12")</f>
        <v>#NAME?</v>
      </c>
      <c r="AJ15" s="147" t="e">
        <f t="shared" ca="1" si="3"/>
        <v>#NAME?</v>
      </c>
      <c r="AK15" s="148" t="str">
        <f t="shared" si="7"/>
        <v>YYYY-01</v>
      </c>
    </row>
    <row r="16" spans="1:37" ht="12.75" hidden="1">
      <c r="A16" s="137"/>
      <c r="B16" s="137" t="s">
        <v>3443</v>
      </c>
      <c r="C16" s="137"/>
      <c r="D16" s="137" t="s">
        <v>9</v>
      </c>
      <c r="E16" s="138"/>
      <c r="F16" s="138" t="s">
        <v>3486</v>
      </c>
      <c r="G16" s="137"/>
      <c r="H16" s="137" t="s">
        <v>3445</v>
      </c>
      <c r="I16" s="139"/>
      <c r="J16" s="137" t="s">
        <v>3446</v>
      </c>
      <c r="K16" s="137"/>
      <c r="L16" s="140">
        <v>44579</v>
      </c>
      <c r="M16" s="137" t="s">
        <v>20</v>
      </c>
      <c r="N16" s="142" t="s">
        <v>20</v>
      </c>
      <c r="O16" s="142" t="s">
        <v>222</v>
      </c>
      <c r="P16" s="142" t="s">
        <v>3488</v>
      </c>
      <c r="Q16" s="137" t="s">
        <v>3468</v>
      </c>
      <c r="R16" s="138" t="s">
        <v>20</v>
      </c>
      <c r="S16" s="143" t="s">
        <v>20</v>
      </c>
      <c r="T16" s="137"/>
      <c r="U16" s="137"/>
      <c r="V16" s="142" t="s">
        <v>651</v>
      </c>
      <c r="W16" s="142"/>
      <c r="X16" s="142">
        <v>700</v>
      </c>
      <c r="Y16" s="137"/>
      <c r="Z16" s="137"/>
      <c r="AA16" s="137">
        <v>0</v>
      </c>
      <c r="AB16" s="142">
        <f t="shared" si="0"/>
        <v>700</v>
      </c>
      <c r="AC16" s="155">
        <f>VLOOKUP(V16,'Partner info'!A$2:K$502,6,FALSE)</f>
        <v>0.8</v>
      </c>
      <c r="AD16" s="142">
        <f t="shared" si="6"/>
        <v>560</v>
      </c>
      <c r="AE16" s="142">
        <f t="shared" si="2"/>
        <v>140</v>
      </c>
      <c r="AF16" s="142">
        <f t="shared" si="5"/>
        <v>1</v>
      </c>
      <c r="AG16" s="144">
        <v>2022</v>
      </c>
      <c r="AH16" s="145">
        <v>1</v>
      </c>
      <c r="AI16" s="146" t="e">
        <f t="array" aca="1" ref="AI16" ca="1">_xludf.IFS(AH16=1,"01",AH16=2,"02",AH16=3,"03",AH16=4,"04",AH16=5,"05",AH16=6,"06",AH16=7,"07",AH16=8,"08",AH16=9,"09",AH16=10,"10",AH16=11,"11",AH16=12,"12")</f>
        <v>#NAME?</v>
      </c>
      <c r="AJ16" s="147" t="e">
        <f t="shared" ca="1" si="3"/>
        <v>#NAME?</v>
      </c>
      <c r="AK16" s="148" t="str">
        <f t="shared" si="7"/>
        <v>YYYY-01</v>
      </c>
    </row>
    <row r="17" spans="1:37" ht="12.75" hidden="1">
      <c r="A17" s="137"/>
      <c r="B17" s="137" t="s">
        <v>3443</v>
      </c>
      <c r="C17" s="137"/>
      <c r="D17" s="137" t="s">
        <v>9</v>
      </c>
      <c r="E17" s="138"/>
      <c r="F17" s="138" t="s">
        <v>3489</v>
      </c>
      <c r="G17" s="137"/>
      <c r="H17" s="137" t="s">
        <v>3445</v>
      </c>
      <c r="I17" s="139"/>
      <c r="J17" s="137" t="s">
        <v>3446</v>
      </c>
      <c r="K17" s="137"/>
      <c r="L17" s="140">
        <v>44585</v>
      </c>
      <c r="M17" s="137" t="s">
        <v>20</v>
      </c>
      <c r="N17" s="141" t="s">
        <v>3490</v>
      </c>
      <c r="O17" s="142" t="s">
        <v>294</v>
      </c>
      <c r="P17" s="142" t="s">
        <v>3491</v>
      </c>
      <c r="Q17" s="137" t="s">
        <v>3468</v>
      </c>
      <c r="R17" s="138" t="s">
        <v>20</v>
      </c>
      <c r="S17" s="143" t="s">
        <v>20</v>
      </c>
      <c r="T17" s="137"/>
      <c r="U17" s="137"/>
      <c r="V17" s="142" t="s">
        <v>32</v>
      </c>
      <c r="W17" s="142"/>
      <c r="X17" s="142">
        <v>850</v>
      </c>
      <c r="Y17" s="137"/>
      <c r="Z17" s="137"/>
      <c r="AA17" s="137">
        <v>80</v>
      </c>
      <c r="AB17" s="142">
        <f t="shared" si="0"/>
        <v>930</v>
      </c>
      <c r="AC17" s="155">
        <f>VLOOKUP(V17,'Partner info'!A$2:K$502,6,FALSE)</f>
        <v>0</v>
      </c>
      <c r="AD17" s="142">
        <f t="shared" si="6"/>
        <v>0</v>
      </c>
      <c r="AE17" s="142">
        <f t="shared" si="2"/>
        <v>930</v>
      </c>
      <c r="AF17" s="142">
        <f t="shared" si="5"/>
        <v>1</v>
      </c>
      <c r="AG17" s="144">
        <v>2022</v>
      </c>
      <c r="AH17" s="145">
        <v>1</v>
      </c>
      <c r="AI17" s="146" t="e">
        <f t="array" aca="1" ref="AI17" ca="1">_xludf.IFS(AH17=1,"01",AH17=2,"02",AH17=3,"03",AH17=4,"04",AH17=5,"05",AH17=6,"06",AH17=7,"07",AH17=8,"08",AH17=9,"09",AH17=10,"10",AH17=11,"11",AH17=12,"12")</f>
        <v>#NAME?</v>
      </c>
      <c r="AJ17" s="147" t="e">
        <f t="shared" ca="1" si="3"/>
        <v>#NAME?</v>
      </c>
      <c r="AK17" s="148" t="str">
        <f t="shared" si="7"/>
        <v>YYYY-01</v>
      </c>
    </row>
    <row r="18" spans="1:37" ht="12.75" hidden="1">
      <c r="B18" s="12" t="s">
        <v>3443</v>
      </c>
      <c r="C18" s="12"/>
      <c r="D18" s="12" t="s">
        <v>9</v>
      </c>
      <c r="E18" s="23"/>
      <c r="F18" s="23" t="s">
        <v>3492</v>
      </c>
      <c r="G18" s="12"/>
      <c r="H18" s="12" t="s">
        <v>3445</v>
      </c>
      <c r="I18" s="9"/>
      <c r="J18" s="12" t="s">
        <v>3446</v>
      </c>
      <c r="L18" s="149">
        <v>44585</v>
      </c>
      <c r="M18" s="12" t="s">
        <v>20</v>
      </c>
      <c r="N18" s="150" t="s">
        <v>3493</v>
      </c>
      <c r="O18" s="151" t="s">
        <v>23</v>
      </c>
      <c r="P18" s="151" t="s">
        <v>3494</v>
      </c>
      <c r="Q18" s="12" t="s">
        <v>3477</v>
      </c>
      <c r="R18" s="23" t="s">
        <v>20</v>
      </c>
      <c r="S18" s="22" t="s">
        <v>20</v>
      </c>
      <c r="V18" s="151" t="s">
        <v>32</v>
      </c>
      <c r="W18" s="151"/>
      <c r="X18" s="151">
        <v>1520</v>
      </c>
      <c r="Z18" s="12"/>
      <c r="AA18" s="12">
        <v>80</v>
      </c>
      <c r="AB18" s="151">
        <f t="shared" si="0"/>
        <v>1600</v>
      </c>
      <c r="AC18" s="153">
        <f>VLOOKUP(V18,'Partner info'!A$2:K$502,6,FALSE)</f>
        <v>0</v>
      </c>
      <c r="AD18" s="151">
        <f t="shared" si="6"/>
        <v>0</v>
      </c>
      <c r="AE18" s="151">
        <f t="shared" si="2"/>
        <v>1600</v>
      </c>
      <c r="AF18" s="151">
        <f t="shared" si="5"/>
        <v>1</v>
      </c>
      <c r="AG18" s="144">
        <v>2022</v>
      </c>
      <c r="AH18" s="145">
        <v>1</v>
      </c>
      <c r="AI18" s="146" t="e">
        <f t="array" aca="1" ref="AI18" ca="1">_xludf.IFS(AH18=1,"01",AH18=2,"02",AH18=3,"03",AH18=4,"04",AH18=5,"05",AH18=6,"06",AH18=7,"07",AH18=8,"08",AH18=9,"09",AH18=10,"10",AH18=11,"11",AH18=12,"12")</f>
        <v>#NAME?</v>
      </c>
      <c r="AJ18" s="147" t="e">
        <f t="shared" ca="1" si="3"/>
        <v>#NAME?</v>
      </c>
      <c r="AK18" s="148" t="str">
        <f t="shared" si="7"/>
        <v>YYYY-01</v>
      </c>
    </row>
    <row r="19" spans="1:37" ht="12.75" hidden="1">
      <c r="A19" s="156"/>
      <c r="B19" s="156" t="s">
        <v>3443</v>
      </c>
      <c r="C19" s="156"/>
      <c r="D19" s="156" t="s">
        <v>9</v>
      </c>
      <c r="E19" s="157"/>
      <c r="F19" s="157" t="s">
        <v>3495</v>
      </c>
      <c r="G19" s="156"/>
      <c r="H19" s="156" t="s">
        <v>3445</v>
      </c>
      <c r="I19" s="158"/>
      <c r="J19" s="156" t="s">
        <v>3446</v>
      </c>
      <c r="K19" s="156"/>
      <c r="L19" s="159">
        <v>44585</v>
      </c>
      <c r="M19" s="156" t="s">
        <v>20</v>
      </c>
      <c r="N19" s="160" t="s">
        <v>3496</v>
      </c>
      <c r="O19" s="161" t="s">
        <v>294</v>
      </c>
      <c r="P19" s="161" t="s">
        <v>3497</v>
      </c>
      <c r="Q19" s="156" t="s">
        <v>3453</v>
      </c>
      <c r="R19" s="157" t="s">
        <v>20</v>
      </c>
      <c r="S19" s="162" t="s">
        <v>20</v>
      </c>
      <c r="T19" s="156"/>
      <c r="U19" s="156"/>
      <c r="V19" s="161" t="s">
        <v>32</v>
      </c>
      <c r="W19" s="161"/>
      <c r="X19" s="161">
        <v>800</v>
      </c>
      <c r="Y19" s="156"/>
      <c r="Z19" s="156"/>
      <c r="AA19" s="156">
        <v>80</v>
      </c>
      <c r="AB19" s="161">
        <f t="shared" si="0"/>
        <v>880</v>
      </c>
      <c r="AC19" s="163">
        <f>VLOOKUP(V19,'Partner info'!A$2:K$502,6,FALSE)</f>
        <v>0</v>
      </c>
      <c r="AD19" s="161">
        <f t="shared" si="6"/>
        <v>0</v>
      </c>
      <c r="AE19" s="161">
        <f t="shared" si="2"/>
        <v>880</v>
      </c>
      <c r="AF19" s="161">
        <f t="shared" si="5"/>
        <v>1</v>
      </c>
      <c r="AG19" s="144">
        <v>2022</v>
      </c>
      <c r="AH19" s="145">
        <v>1</v>
      </c>
      <c r="AI19" s="146" t="e">
        <f t="array" aca="1" ref="AI19" ca="1">_xludf.IFS(AH19=1,"01",AH19=2,"02",AH19=3,"03",AH19=4,"04",AH19=5,"05",AH19=6,"06",AH19=7,"07",AH19=8,"08",AH19=9,"09",AH19=10,"10",AH19=11,"11",AH19=12,"12")</f>
        <v>#NAME?</v>
      </c>
      <c r="AJ19" s="147" t="e">
        <f t="shared" ca="1" si="3"/>
        <v>#NAME?</v>
      </c>
      <c r="AK19" s="148" t="str">
        <f t="shared" si="7"/>
        <v>YYYY-01</v>
      </c>
    </row>
    <row r="20" spans="1:37" ht="12.75" hidden="1">
      <c r="A20" s="156"/>
      <c r="B20" s="156" t="s">
        <v>3443</v>
      </c>
      <c r="C20" s="156"/>
      <c r="D20" s="156" t="s">
        <v>9</v>
      </c>
      <c r="E20" s="157"/>
      <c r="F20" s="157" t="s">
        <v>3498</v>
      </c>
      <c r="G20" s="156"/>
      <c r="H20" s="156" t="s">
        <v>3445</v>
      </c>
      <c r="I20" s="158"/>
      <c r="J20" s="156" t="s">
        <v>3446</v>
      </c>
      <c r="K20" s="156"/>
      <c r="L20" s="159">
        <v>44586</v>
      </c>
      <c r="M20" s="156" t="s">
        <v>20</v>
      </c>
      <c r="N20" s="160" t="s">
        <v>3499</v>
      </c>
      <c r="O20" s="161" t="s">
        <v>2111</v>
      </c>
      <c r="P20" s="161" t="s">
        <v>3500</v>
      </c>
      <c r="Q20" s="156" t="s">
        <v>3477</v>
      </c>
      <c r="R20" s="157" t="s">
        <v>20</v>
      </c>
      <c r="S20" s="162" t="s">
        <v>20</v>
      </c>
      <c r="T20" s="156"/>
      <c r="U20" s="156"/>
      <c r="V20" s="161" t="s">
        <v>32</v>
      </c>
      <c r="W20" s="161"/>
      <c r="X20" s="161">
        <v>400</v>
      </c>
      <c r="Y20" s="156"/>
      <c r="Z20" s="156"/>
      <c r="AA20" s="156">
        <v>80</v>
      </c>
      <c r="AB20" s="161">
        <f t="shared" si="0"/>
        <v>480</v>
      </c>
      <c r="AC20" s="163">
        <f>VLOOKUP(V20,'Partner info'!A$2:K$502,6,FALSE)</f>
        <v>0</v>
      </c>
      <c r="AD20" s="161">
        <f t="shared" si="6"/>
        <v>0</v>
      </c>
      <c r="AE20" s="161">
        <f t="shared" si="2"/>
        <v>480</v>
      </c>
      <c r="AF20" s="161">
        <f t="shared" si="5"/>
        <v>1</v>
      </c>
      <c r="AG20" s="144">
        <v>2022</v>
      </c>
      <c r="AH20" s="145">
        <v>1</v>
      </c>
      <c r="AI20" s="146" t="e">
        <f t="array" aca="1" ref="AI20" ca="1">_xludf.IFS(AH20=1,"01",AH20=2,"02",AH20=3,"03",AH20=4,"04",AH20=5,"05",AH20=6,"06",AH20=7,"07",AH20=8,"08",AH20=9,"09",AH20=10,"10",AH20=11,"11",AH20=12,"12")</f>
        <v>#NAME?</v>
      </c>
      <c r="AJ20" s="147" t="e">
        <f t="shared" ca="1" si="3"/>
        <v>#NAME?</v>
      </c>
      <c r="AK20" s="148" t="str">
        <f t="shared" si="7"/>
        <v>YYYY-01</v>
      </c>
    </row>
    <row r="21" spans="1:37" ht="12.75" hidden="1">
      <c r="A21" s="156"/>
      <c r="B21" s="156" t="s">
        <v>3443</v>
      </c>
      <c r="C21" s="156"/>
      <c r="D21" s="156" t="s">
        <v>9</v>
      </c>
      <c r="E21" s="157"/>
      <c r="F21" s="157" t="s">
        <v>3501</v>
      </c>
      <c r="G21" s="156"/>
      <c r="H21" s="156" t="s">
        <v>3445</v>
      </c>
      <c r="I21" s="158"/>
      <c r="J21" s="156" t="s">
        <v>3446</v>
      </c>
      <c r="K21" s="156"/>
      <c r="L21" s="159">
        <v>44586</v>
      </c>
      <c r="M21" s="156" t="s">
        <v>20</v>
      </c>
      <c r="N21" s="160" t="s">
        <v>3502</v>
      </c>
      <c r="O21" s="161" t="s">
        <v>99</v>
      </c>
      <c r="P21" s="161" t="s">
        <v>3503</v>
      </c>
      <c r="Q21" s="156" t="s">
        <v>3453</v>
      </c>
      <c r="R21" s="157" t="s">
        <v>20</v>
      </c>
      <c r="S21" s="162" t="s">
        <v>20</v>
      </c>
      <c r="T21" s="156"/>
      <c r="U21" s="156"/>
      <c r="V21" s="161" t="s">
        <v>32</v>
      </c>
      <c r="W21" s="161"/>
      <c r="X21" s="161">
        <v>800</v>
      </c>
      <c r="Y21" s="156"/>
      <c r="Z21" s="156"/>
      <c r="AA21" s="156">
        <v>80</v>
      </c>
      <c r="AB21" s="161">
        <f t="shared" si="0"/>
        <v>880</v>
      </c>
      <c r="AC21" s="163">
        <f>VLOOKUP(V21,'Partner info'!A$2:K$502,6,FALSE)</f>
        <v>0</v>
      </c>
      <c r="AD21" s="161">
        <f t="shared" si="6"/>
        <v>0</v>
      </c>
      <c r="AE21" s="161">
        <f t="shared" si="2"/>
        <v>880</v>
      </c>
      <c r="AF21" s="161">
        <f t="shared" si="5"/>
        <v>1</v>
      </c>
      <c r="AG21" s="144">
        <v>2022</v>
      </c>
      <c r="AH21" s="145">
        <v>1</v>
      </c>
      <c r="AI21" s="146" t="e">
        <f t="array" aca="1" ref="AI21" ca="1">_xludf.IFS(AH21=1,"01",AH21=2,"02",AH21=3,"03",AH21=4,"04",AH21=5,"05",AH21=6,"06",AH21=7,"07",AH21=8,"08",AH21=9,"09",AH21=10,"10",AH21=11,"11",AH21=12,"12")</f>
        <v>#NAME?</v>
      </c>
      <c r="AJ21" s="147" t="e">
        <f t="shared" ca="1" si="3"/>
        <v>#NAME?</v>
      </c>
      <c r="AK21" s="148" t="str">
        <f t="shared" si="7"/>
        <v>YYYY-01</v>
      </c>
    </row>
    <row r="22" spans="1:37" ht="12.75" hidden="1">
      <c r="A22" s="156"/>
      <c r="B22" s="156" t="s">
        <v>3443</v>
      </c>
      <c r="C22" s="156"/>
      <c r="D22" s="156" t="s">
        <v>9</v>
      </c>
      <c r="E22" s="157"/>
      <c r="F22" s="157" t="s">
        <v>3504</v>
      </c>
      <c r="G22" s="156"/>
      <c r="H22" s="156" t="s">
        <v>3445</v>
      </c>
      <c r="I22" s="158"/>
      <c r="J22" s="156" t="s">
        <v>3446</v>
      </c>
      <c r="K22" s="156"/>
      <c r="L22" s="159">
        <v>44586</v>
      </c>
      <c r="M22" s="156" t="s">
        <v>20</v>
      </c>
      <c r="N22" s="160" t="s">
        <v>3505</v>
      </c>
      <c r="O22" s="161" t="s">
        <v>216</v>
      </c>
      <c r="P22" s="161" t="s">
        <v>3506</v>
      </c>
      <c r="Q22" s="156" t="s">
        <v>3449</v>
      </c>
      <c r="R22" s="157" t="s">
        <v>20</v>
      </c>
      <c r="S22" s="162" t="s">
        <v>20</v>
      </c>
      <c r="T22" s="156"/>
      <c r="U22" s="156"/>
      <c r="V22" s="161" t="s">
        <v>57</v>
      </c>
      <c r="W22" s="161"/>
      <c r="X22" s="161">
        <v>550</v>
      </c>
      <c r="Y22" s="156"/>
      <c r="Z22" s="156"/>
      <c r="AA22" s="156">
        <v>80</v>
      </c>
      <c r="AB22" s="161">
        <f t="shared" si="0"/>
        <v>630</v>
      </c>
      <c r="AC22" s="163">
        <f>VLOOKUP(V22,'Partner info'!A$2:K$502,6,FALSE)</f>
        <v>0.8</v>
      </c>
      <c r="AD22" s="161">
        <f t="shared" si="6"/>
        <v>504</v>
      </c>
      <c r="AE22" s="161">
        <f t="shared" si="2"/>
        <v>126</v>
      </c>
      <c r="AF22" s="161">
        <f t="shared" si="5"/>
        <v>1</v>
      </c>
      <c r="AG22" s="144">
        <v>2022</v>
      </c>
      <c r="AH22" s="145">
        <v>1</v>
      </c>
      <c r="AI22" s="146" t="e">
        <f t="array" aca="1" ref="AI22" ca="1">_xludf.IFS(AH22=1,"01",AH22=2,"02",AH22=3,"03",AH22=4,"04",AH22=5,"05",AH22=6,"06",AH22=7,"07",AH22=8,"08",AH22=9,"09",AH22=10,"10",AH22=11,"11",AH22=12,"12")</f>
        <v>#NAME?</v>
      </c>
      <c r="AJ22" s="147" t="e">
        <f t="shared" ca="1" si="3"/>
        <v>#NAME?</v>
      </c>
      <c r="AK22" s="148" t="str">
        <f t="shared" si="7"/>
        <v>YYYY-01</v>
      </c>
    </row>
    <row r="23" spans="1:37" ht="15" hidden="1" customHeight="1">
      <c r="A23" s="156"/>
      <c r="B23" s="156" t="s">
        <v>3443</v>
      </c>
      <c r="C23" s="156"/>
      <c r="D23" s="156" t="s">
        <v>9</v>
      </c>
      <c r="E23" s="157"/>
      <c r="F23" s="157" t="s">
        <v>3507</v>
      </c>
      <c r="G23" s="156"/>
      <c r="H23" s="156" t="s">
        <v>3445</v>
      </c>
      <c r="I23" s="158"/>
      <c r="J23" s="156" t="s">
        <v>3446</v>
      </c>
      <c r="K23" s="156"/>
      <c r="L23" s="159">
        <v>44586</v>
      </c>
      <c r="M23" s="156" t="s">
        <v>20</v>
      </c>
      <c r="N23" s="160" t="s">
        <v>3508</v>
      </c>
      <c r="O23" s="161" t="s">
        <v>740</v>
      </c>
      <c r="P23" s="161" t="s">
        <v>3509</v>
      </c>
      <c r="Q23" s="156" t="s">
        <v>3453</v>
      </c>
      <c r="R23" s="157" t="s">
        <v>20</v>
      </c>
      <c r="S23" s="162" t="s">
        <v>20</v>
      </c>
      <c r="T23" s="156"/>
      <c r="U23" s="156"/>
      <c r="V23" s="161" t="s">
        <v>57</v>
      </c>
      <c r="W23" s="161"/>
      <c r="X23" s="161">
        <v>620</v>
      </c>
      <c r="Y23" s="156"/>
      <c r="Z23" s="156"/>
      <c r="AA23" s="156">
        <v>80</v>
      </c>
      <c r="AB23" s="161">
        <f t="shared" si="0"/>
        <v>700</v>
      </c>
      <c r="AC23" s="163">
        <f>VLOOKUP(V23,'Partner info'!A$2:K$502,6,FALSE)</f>
        <v>0.8</v>
      </c>
      <c r="AD23" s="161">
        <f t="shared" si="6"/>
        <v>560</v>
      </c>
      <c r="AE23" s="161">
        <f t="shared" si="2"/>
        <v>140</v>
      </c>
      <c r="AF23" s="161">
        <f t="shared" si="5"/>
        <v>1</v>
      </c>
      <c r="AG23" s="144">
        <v>2022</v>
      </c>
      <c r="AH23" s="145">
        <v>1</v>
      </c>
      <c r="AI23" s="146" t="e">
        <f t="array" aca="1" ref="AI23" ca="1">_xludf.IFS(AH23=1,"01",AH23=2,"02",AH23=3,"03",AH23=4,"04",AH23=5,"05",AH23=6,"06",AH23=7,"07",AH23=8,"08",AH23=9,"09",AH23=10,"10",AH23=11,"11",AH23=12,"12")</f>
        <v>#NAME?</v>
      </c>
      <c r="AJ23" s="147" t="e">
        <f t="shared" ca="1" si="3"/>
        <v>#NAME?</v>
      </c>
      <c r="AK23" s="148" t="str">
        <f t="shared" si="7"/>
        <v>YYYY-01</v>
      </c>
    </row>
    <row r="24" spans="1:37" ht="12.75" hidden="1">
      <c r="A24" s="156"/>
      <c r="B24" s="156" t="s">
        <v>3443</v>
      </c>
      <c r="C24" s="156"/>
      <c r="D24" s="156" t="s">
        <v>9</v>
      </c>
      <c r="E24" s="157"/>
      <c r="F24" s="157" t="s">
        <v>3510</v>
      </c>
      <c r="G24" s="156"/>
      <c r="H24" s="156" t="s">
        <v>3445</v>
      </c>
      <c r="I24" s="158"/>
      <c r="J24" s="156" t="s">
        <v>3446</v>
      </c>
      <c r="K24" s="156"/>
      <c r="L24" s="159">
        <v>44587</v>
      </c>
      <c r="M24" s="156" t="s">
        <v>20</v>
      </c>
      <c r="N24" s="160" t="s">
        <v>3511</v>
      </c>
      <c r="O24" s="161" t="s">
        <v>216</v>
      </c>
      <c r="P24" s="161" t="s">
        <v>3512</v>
      </c>
      <c r="Q24" s="156" t="s">
        <v>3453</v>
      </c>
      <c r="R24" s="157" t="s">
        <v>20</v>
      </c>
      <c r="S24" s="162" t="s">
        <v>20</v>
      </c>
      <c r="T24" s="156"/>
      <c r="U24" s="156"/>
      <c r="V24" s="161" t="s">
        <v>57</v>
      </c>
      <c r="W24" s="161"/>
      <c r="X24" s="161">
        <v>750</v>
      </c>
      <c r="Y24" s="156"/>
      <c r="Z24" s="156"/>
      <c r="AA24" s="156">
        <v>80</v>
      </c>
      <c r="AB24" s="161">
        <f t="shared" si="0"/>
        <v>830</v>
      </c>
      <c r="AC24" s="163">
        <f>VLOOKUP(V24,'Partner info'!A$2:K$502,6,FALSE)</f>
        <v>0.8</v>
      </c>
      <c r="AD24" s="161">
        <f t="shared" si="6"/>
        <v>664</v>
      </c>
      <c r="AE24" s="161">
        <f t="shared" si="2"/>
        <v>166</v>
      </c>
      <c r="AF24" s="161">
        <f t="shared" si="5"/>
        <v>1</v>
      </c>
      <c r="AG24" s="144">
        <v>2022</v>
      </c>
      <c r="AH24" s="145">
        <v>1</v>
      </c>
      <c r="AI24" s="146" t="e">
        <f t="array" aca="1" ref="AI24" ca="1">_xludf.IFS(AH24=1,"01",AH24=2,"02",AH24=3,"03",AH24=4,"04",AH24=5,"05",AH24=6,"06",AH24=7,"07",AH24=8,"08",AH24=9,"09",AH24=10,"10",AH24=11,"11",AH24=12,"12")</f>
        <v>#NAME?</v>
      </c>
      <c r="AJ24" s="147" t="e">
        <f t="shared" ca="1" si="3"/>
        <v>#NAME?</v>
      </c>
      <c r="AK24" s="148" t="str">
        <f t="shared" si="7"/>
        <v>YYYY-01</v>
      </c>
    </row>
    <row r="25" spans="1:37" ht="12.75" hidden="1">
      <c r="A25" s="156"/>
      <c r="B25" s="156" t="s">
        <v>3443</v>
      </c>
      <c r="C25" s="156"/>
      <c r="D25" s="156" t="s">
        <v>9</v>
      </c>
      <c r="E25" s="157"/>
      <c r="F25" s="157" t="s">
        <v>3513</v>
      </c>
      <c r="G25" s="156"/>
      <c r="H25" s="156" t="s">
        <v>3445</v>
      </c>
      <c r="I25" s="158"/>
      <c r="J25" s="156" t="s">
        <v>3446</v>
      </c>
      <c r="K25" s="156"/>
      <c r="L25" s="159">
        <v>44587</v>
      </c>
      <c r="M25" s="156" t="s">
        <v>20</v>
      </c>
      <c r="N25" s="160" t="s">
        <v>3514</v>
      </c>
      <c r="O25" s="161" t="s">
        <v>384</v>
      </c>
      <c r="P25" s="161" t="s">
        <v>3515</v>
      </c>
      <c r="Q25" s="156" t="s">
        <v>3453</v>
      </c>
      <c r="R25" s="157" t="s">
        <v>20</v>
      </c>
      <c r="S25" s="162" t="s">
        <v>20</v>
      </c>
      <c r="T25" s="156"/>
      <c r="U25" s="156"/>
      <c r="V25" s="161" t="s">
        <v>32</v>
      </c>
      <c r="W25" s="161"/>
      <c r="X25" s="161">
        <v>800</v>
      </c>
      <c r="Y25" s="172">
        <v>0.1</v>
      </c>
      <c r="Z25" s="156"/>
      <c r="AA25" s="156">
        <v>80</v>
      </c>
      <c r="AB25" s="161">
        <f t="shared" si="0"/>
        <v>800</v>
      </c>
      <c r="AC25" s="163">
        <f>VLOOKUP(V25,'Partner info'!A$2:K$502,6,FALSE)</f>
        <v>0</v>
      </c>
      <c r="AD25" s="161">
        <f t="shared" si="6"/>
        <v>0</v>
      </c>
      <c r="AE25" s="161">
        <f t="shared" si="2"/>
        <v>800</v>
      </c>
      <c r="AF25" s="161">
        <f t="shared" si="5"/>
        <v>1</v>
      </c>
      <c r="AG25" s="144">
        <v>2022</v>
      </c>
      <c r="AH25" s="145">
        <v>1</v>
      </c>
      <c r="AI25" s="146" t="e">
        <f t="array" aca="1" ref="AI25" ca="1">_xludf.IFS(AH25=1,"01",AH25=2,"02",AH25=3,"03",AH25=4,"04",AH25=5,"05",AH25=6,"06",AH25=7,"07",AH25=8,"08",AH25=9,"09",AH25=10,"10",AH25=11,"11",AH25=12,"12")</f>
        <v>#NAME?</v>
      </c>
      <c r="AJ25" s="147" t="e">
        <f t="shared" ca="1" si="3"/>
        <v>#NAME?</v>
      </c>
      <c r="AK25" s="148" t="str">
        <f t="shared" si="7"/>
        <v>YYYY-01</v>
      </c>
    </row>
    <row r="26" spans="1:37" ht="12.75" hidden="1">
      <c r="B26" s="12" t="s">
        <v>3443</v>
      </c>
      <c r="C26" s="12"/>
      <c r="D26" s="12" t="s">
        <v>9</v>
      </c>
      <c r="E26" s="23"/>
      <c r="F26" s="23" t="s">
        <v>3513</v>
      </c>
      <c r="G26" s="12"/>
      <c r="H26" s="12" t="s">
        <v>3445</v>
      </c>
      <c r="I26" s="9"/>
      <c r="J26" s="12" t="s">
        <v>3446</v>
      </c>
      <c r="L26" s="149">
        <v>44587</v>
      </c>
      <c r="M26" s="12" t="s">
        <v>20</v>
      </c>
      <c r="N26" s="151" t="s">
        <v>20</v>
      </c>
      <c r="O26" s="151" t="s">
        <v>578</v>
      </c>
      <c r="P26" s="151" t="s">
        <v>3516</v>
      </c>
      <c r="Q26" s="12" t="s">
        <v>3453</v>
      </c>
      <c r="R26" s="23" t="s">
        <v>20</v>
      </c>
      <c r="S26" s="22" t="s">
        <v>20</v>
      </c>
      <c r="V26" s="151" t="s">
        <v>32</v>
      </c>
      <c r="W26" s="151"/>
      <c r="X26" s="151">
        <v>750</v>
      </c>
      <c r="Y26" s="152">
        <v>0.1</v>
      </c>
      <c r="Z26" s="12"/>
      <c r="AA26" s="12">
        <v>0</v>
      </c>
      <c r="AB26" s="151">
        <f t="shared" si="0"/>
        <v>675</v>
      </c>
      <c r="AC26" s="153">
        <f>VLOOKUP(V26,'Partner info'!A$2:K$502,6,FALSE)</f>
        <v>0</v>
      </c>
      <c r="AD26" s="151">
        <f t="shared" si="6"/>
        <v>0</v>
      </c>
      <c r="AE26" s="151">
        <f t="shared" si="2"/>
        <v>675</v>
      </c>
      <c r="AF26" s="151">
        <f t="shared" si="5"/>
        <v>1</v>
      </c>
      <c r="AG26" s="144">
        <v>2022</v>
      </c>
      <c r="AH26" s="145">
        <v>1</v>
      </c>
      <c r="AI26" s="146" t="e">
        <f t="array" aca="1" ref="AI26" ca="1">_xludf.IFS(AH26=1,"01",AH26=2,"02",AH26=3,"03",AH26=4,"04",AH26=5,"05",AH26=6,"06",AH26=7,"07",AH26=8,"08",AH26=9,"09",AH26=10,"10",AH26=11,"11",AH26=12,"12")</f>
        <v>#NAME?</v>
      </c>
      <c r="AJ26" s="147" t="e">
        <f t="shared" ca="1" si="3"/>
        <v>#NAME?</v>
      </c>
      <c r="AK26" s="148" t="str">
        <f t="shared" si="7"/>
        <v>YYYY-01</v>
      </c>
    </row>
    <row r="27" spans="1:37" ht="12.75" hidden="1">
      <c r="A27" s="156"/>
      <c r="B27" s="156" t="s">
        <v>3443</v>
      </c>
      <c r="C27" s="156"/>
      <c r="D27" s="156" t="s">
        <v>9</v>
      </c>
      <c r="E27" s="157"/>
      <c r="F27" s="157" t="s">
        <v>3517</v>
      </c>
      <c r="G27" s="156"/>
      <c r="H27" s="156" t="s">
        <v>3445</v>
      </c>
      <c r="I27" s="158"/>
      <c r="J27" s="156" t="s">
        <v>3446</v>
      </c>
      <c r="K27" s="156"/>
      <c r="L27" s="159">
        <v>44588</v>
      </c>
      <c r="M27" s="156" t="s">
        <v>20</v>
      </c>
      <c r="N27" s="160" t="s">
        <v>3518</v>
      </c>
      <c r="O27" s="161" t="s">
        <v>294</v>
      </c>
      <c r="P27" s="161" t="s">
        <v>3519</v>
      </c>
      <c r="Q27" s="156" t="s">
        <v>3468</v>
      </c>
      <c r="R27" s="157" t="s">
        <v>20</v>
      </c>
      <c r="S27" s="162" t="s">
        <v>20</v>
      </c>
      <c r="T27" s="156"/>
      <c r="U27" s="156"/>
      <c r="V27" s="161" t="s">
        <v>32</v>
      </c>
      <c r="W27" s="161"/>
      <c r="X27" s="161">
        <v>560</v>
      </c>
      <c r="Y27" s="156"/>
      <c r="Z27" s="156"/>
      <c r="AA27" s="156">
        <v>0</v>
      </c>
      <c r="AB27" s="161">
        <f t="shared" si="0"/>
        <v>560</v>
      </c>
      <c r="AC27" s="163">
        <f>VLOOKUP(V27,'Partner info'!A$2:K$502,6,FALSE)</f>
        <v>0</v>
      </c>
      <c r="AD27" s="161">
        <f t="shared" si="6"/>
        <v>0</v>
      </c>
      <c r="AE27" s="161">
        <f t="shared" si="2"/>
        <v>560</v>
      </c>
      <c r="AF27" s="161">
        <f t="shared" si="5"/>
        <v>1</v>
      </c>
      <c r="AG27" s="144">
        <v>2022</v>
      </c>
      <c r="AH27" s="145">
        <v>1</v>
      </c>
      <c r="AI27" s="146" t="e">
        <f t="array" aca="1" ref="AI27" ca="1">_xludf.IFS(AH27=1,"01",AH27=2,"02",AH27=3,"03",AH27=4,"04",AH27=5,"05",AH27=6,"06",AH27=7,"07",AH27=8,"08",AH27=9,"09",AH27=10,"10",AH27=11,"11",AH27=12,"12")</f>
        <v>#NAME?</v>
      </c>
      <c r="AJ27" s="147" t="e">
        <f t="shared" ca="1" si="3"/>
        <v>#NAME?</v>
      </c>
      <c r="AK27" s="148" t="str">
        <f t="shared" si="7"/>
        <v>YYYY-01</v>
      </c>
    </row>
    <row r="28" spans="1:37" ht="12.75" hidden="1">
      <c r="A28" s="156"/>
      <c r="B28" s="156" t="s">
        <v>3443</v>
      </c>
      <c r="C28" s="156"/>
      <c r="D28" s="156" t="s">
        <v>9</v>
      </c>
      <c r="E28" s="157"/>
      <c r="F28" s="157" t="s">
        <v>3520</v>
      </c>
      <c r="G28" s="156"/>
      <c r="H28" s="156" t="s">
        <v>3445</v>
      </c>
      <c r="I28" s="158"/>
      <c r="J28" s="156" t="s">
        <v>3446</v>
      </c>
      <c r="K28" s="156"/>
      <c r="L28" s="159">
        <v>44588</v>
      </c>
      <c r="M28" s="156" t="s">
        <v>20</v>
      </c>
      <c r="N28" s="160" t="s">
        <v>3521</v>
      </c>
      <c r="O28" s="161" t="s">
        <v>99</v>
      </c>
      <c r="P28" s="161" t="s">
        <v>3522</v>
      </c>
      <c r="Q28" s="156" t="s">
        <v>3477</v>
      </c>
      <c r="R28" s="157" t="s">
        <v>20</v>
      </c>
      <c r="S28" s="162" t="s">
        <v>20</v>
      </c>
      <c r="T28" s="156"/>
      <c r="U28" s="156"/>
      <c r="V28" s="161" t="s">
        <v>32</v>
      </c>
      <c r="W28" s="161"/>
      <c r="X28" s="161">
        <v>900</v>
      </c>
      <c r="Y28" s="156"/>
      <c r="Z28" s="156"/>
      <c r="AA28" s="156">
        <v>80</v>
      </c>
      <c r="AB28" s="161">
        <f t="shared" si="0"/>
        <v>980</v>
      </c>
      <c r="AC28" s="163">
        <f>VLOOKUP(V28,'Partner info'!A$2:K$502,6,FALSE)</f>
        <v>0</v>
      </c>
      <c r="AD28" s="161">
        <f t="shared" si="6"/>
        <v>0</v>
      </c>
      <c r="AE28" s="161">
        <f t="shared" si="2"/>
        <v>980</v>
      </c>
      <c r="AF28" s="161">
        <f t="shared" si="5"/>
        <v>1</v>
      </c>
      <c r="AG28" s="144">
        <v>2022</v>
      </c>
      <c r="AH28" s="145">
        <v>1</v>
      </c>
      <c r="AI28" s="146" t="e">
        <f t="array" aca="1" ref="AI28" ca="1">_xludf.IFS(AH28=1,"01",AH28=2,"02",AH28=3,"03",AH28=4,"04",AH28=5,"05",AH28=6,"06",AH28=7,"07",AH28=8,"08",AH28=9,"09",AH28=10,"10",AH28=11,"11",AH28=12,"12")</f>
        <v>#NAME?</v>
      </c>
      <c r="AJ28" s="147" t="e">
        <f t="shared" ca="1" si="3"/>
        <v>#NAME?</v>
      </c>
      <c r="AK28" s="148" t="str">
        <f t="shared" si="7"/>
        <v>YYYY-01</v>
      </c>
    </row>
    <row r="29" spans="1:37" ht="12.75" hidden="1">
      <c r="A29" s="173"/>
      <c r="B29" s="173" t="s">
        <v>3443</v>
      </c>
      <c r="C29" s="173"/>
      <c r="D29" s="173" t="s">
        <v>9</v>
      </c>
      <c r="E29" s="174"/>
      <c r="F29" s="174" t="s">
        <v>3523</v>
      </c>
      <c r="G29" s="173"/>
      <c r="H29" s="173" t="s">
        <v>3445</v>
      </c>
      <c r="I29" s="175"/>
      <c r="J29" s="173" t="s">
        <v>3446</v>
      </c>
      <c r="K29" s="173"/>
      <c r="L29" s="176">
        <v>44593</v>
      </c>
      <c r="M29" s="173" t="s">
        <v>20</v>
      </c>
      <c r="N29" s="177" t="s">
        <v>3524</v>
      </c>
      <c r="O29" s="178" t="s">
        <v>23</v>
      </c>
      <c r="P29" s="178" t="s">
        <v>3525</v>
      </c>
      <c r="Q29" s="173" t="s">
        <v>3453</v>
      </c>
      <c r="R29" s="174" t="s">
        <v>20</v>
      </c>
      <c r="S29" s="179" t="s">
        <v>20</v>
      </c>
      <c r="T29" s="173"/>
      <c r="U29" s="173"/>
      <c r="V29" s="178" t="s">
        <v>32</v>
      </c>
      <c r="W29" s="178"/>
      <c r="X29" s="178">
        <v>600</v>
      </c>
      <c r="Y29" s="173"/>
      <c r="Z29" s="173"/>
      <c r="AA29" s="173">
        <v>80</v>
      </c>
      <c r="AB29" s="178">
        <f t="shared" si="0"/>
        <v>680</v>
      </c>
      <c r="AC29" s="180">
        <f>VLOOKUP(V29,'Partner info'!A$2:K$502,6,FALSE)</f>
        <v>0</v>
      </c>
      <c r="AD29" s="178">
        <f t="shared" si="6"/>
        <v>0</v>
      </c>
      <c r="AE29" s="178">
        <f t="shared" si="2"/>
        <v>680</v>
      </c>
      <c r="AF29" s="178">
        <f t="shared" si="5"/>
        <v>2</v>
      </c>
      <c r="AG29" s="144">
        <v>2022</v>
      </c>
      <c r="AH29" s="145">
        <v>2</v>
      </c>
      <c r="AI29" s="146" t="e">
        <f t="array" aca="1" ref="AI29" ca="1">_xludf.IFS(AH29=1,"01",AH29=2,"02",AH29=3,"03",AH29=4,"04",AH29=5,"05",AH29=6,"06",AH29=7,"07",AH29=8,"08",AH29=9,"09",AH29=10,"10",AH29=11,"11",AH29=12,"12")</f>
        <v>#NAME?</v>
      </c>
      <c r="AJ29" s="147" t="e">
        <f t="shared" ca="1" si="3"/>
        <v>#NAME?</v>
      </c>
      <c r="AK29" s="148" t="str">
        <f t="shared" si="7"/>
        <v>YYYY-02</v>
      </c>
    </row>
    <row r="30" spans="1:37" ht="12.75" hidden="1">
      <c r="A30" s="173"/>
      <c r="B30" s="173" t="s">
        <v>3443</v>
      </c>
      <c r="C30" s="173"/>
      <c r="D30" s="173" t="s">
        <v>9</v>
      </c>
      <c r="E30" s="174"/>
      <c r="F30" s="174" t="s">
        <v>3526</v>
      </c>
      <c r="G30" s="173"/>
      <c r="H30" s="173" t="s">
        <v>3445</v>
      </c>
      <c r="I30" s="175"/>
      <c r="J30" s="173" t="s">
        <v>3446</v>
      </c>
      <c r="K30" s="173"/>
      <c r="L30" s="176">
        <v>44593</v>
      </c>
      <c r="M30" s="173" t="s">
        <v>20</v>
      </c>
      <c r="N30" s="177" t="s">
        <v>3527</v>
      </c>
      <c r="O30" s="178" t="s">
        <v>88</v>
      </c>
      <c r="P30" s="178" t="s">
        <v>3528</v>
      </c>
      <c r="Q30" s="173" t="s">
        <v>3449</v>
      </c>
      <c r="R30" s="174" t="s">
        <v>20</v>
      </c>
      <c r="S30" s="179" t="s">
        <v>20</v>
      </c>
      <c r="T30" s="173"/>
      <c r="U30" s="173"/>
      <c r="V30" s="178" t="s">
        <v>57</v>
      </c>
      <c r="W30" s="178"/>
      <c r="X30" s="178">
        <v>550</v>
      </c>
      <c r="Y30" s="173"/>
      <c r="Z30" s="173"/>
      <c r="AA30" s="173">
        <v>80</v>
      </c>
      <c r="AB30" s="178">
        <f t="shared" si="0"/>
        <v>630</v>
      </c>
      <c r="AC30" s="180">
        <f>VLOOKUP(V30,'Partner info'!A$2:K$502,6,FALSE)</f>
        <v>0.8</v>
      </c>
      <c r="AD30" s="178">
        <f t="shared" si="6"/>
        <v>504</v>
      </c>
      <c r="AE30" s="178">
        <f t="shared" si="2"/>
        <v>126</v>
      </c>
      <c r="AF30" s="178">
        <f t="shared" si="5"/>
        <v>2</v>
      </c>
      <c r="AG30" s="144">
        <v>2022</v>
      </c>
      <c r="AH30" s="145">
        <v>2</v>
      </c>
      <c r="AI30" s="146" t="e">
        <f t="array" aca="1" ref="AI30" ca="1">_xludf.IFS(AH30=1,"01",AH30=2,"02",AH30=3,"03",AH30=4,"04",AH30=5,"05",AH30=6,"06",AH30=7,"07",AH30=8,"08",AH30=9,"09",AH30=10,"10",AH30=11,"11",AH30=12,"12")</f>
        <v>#NAME?</v>
      </c>
      <c r="AJ30" s="147" t="e">
        <f t="shared" ca="1" si="3"/>
        <v>#NAME?</v>
      </c>
      <c r="AK30" s="148" t="str">
        <f t="shared" si="7"/>
        <v>YYYY-02</v>
      </c>
    </row>
    <row r="31" spans="1:37" ht="12.75" hidden="1">
      <c r="A31" s="173"/>
      <c r="B31" s="173" t="s">
        <v>3443</v>
      </c>
      <c r="C31" s="173"/>
      <c r="D31" s="173" t="s">
        <v>9</v>
      </c>
      <c r="E31" s="174"/>
      <c r="F31" s="174" t="s">
        <v>3529</v>
      </c>
      <c r="G31" s="173"/>
      <c r="H31" s="173" t="s">
        <v>3445</v>
      </c>
      <c r="I31" s="175"/>
      <c r="J31" s="173" t="s">
        <v>3446</v>
      </c>
      <c r="K31" s="173"/>
      <c r="L31" s="176">
        <v>44595</v>
      </c>
      <c r="M31" s="173" t="s">
        <v>20</v>
      </c>
      <c r="N31" s="177" t="s">
        <v>3530</v>
      </c>
      <c r="O31" s="178" t="s">
        <v>99</v>
      </c>
      <c r="P31" s="178" t="s">
        <v>3531</v>
      </c>
      <c r="Q31" s="173" t="s">
        <v>3468</v>
      </c>
      <c r="R31" s="174" t="s">
        <v>20</v>
      </c>
      <c r="S31" s="179" t="s">
        <v>20</v>
      </c>
      <c r="T31" s="173"/>
      <c r="U31" s="173"/>
      <c r="V31" s="178" t="s">
        <v>32</v>
      </c>
      <c r="W31" s="178"/>
      <c r="X31" s="178">
        <v>820</v>
      </c>
      <c r="Y31" s="173"/>
      <c r="Z31" s="173"/>
      <c r="AA31" s="173">
        <v>80</v>
      </c>
      <c r="AB31" s="178">
        <f t="shared" si="0"/>
        <v>900</v>
      </c>
      <c r="AC31" s="180">
        <f>VLOOKUP(V31,'Partner info'!A$2:K$502,6,FALSE)</f>
        <v>0</v>
      </c>
      <c r="AD31" s="178">
        <f t="shared" si="6"/>
        <v>0</v>
      </c>
      <c r="AE31" s="178">
        <f t="shared" si="2"/>
        <v>900</v>
      </c>
      <c r="AF31" s="178">
        <f t="shared" si="5"/>
        <v>2</v>
      </c>
      <c r="AG31" s="144">
        <v>2022</v>
      </c>
      <c r="AH31" s="145">
        <v>2</v>
      </c>
      <c r="AI31" s="146" t="e">
        <f t="array" aca="1" ref="AI31" ca="1">_xludf.IFS(AH31=1,"01",AH31=2,"02",AH31=3,"03",AH31=4,"04",AH31=5,"05",AH31=6,"06",AH31=7,"07",AH31=8,"08",AH31=9,"09",AH31=10,"10",AH31=11,"11",AH31=12,"12")</f>
        <v>#NAME?</v>
      </c>
      <c r="AJ31" s="147" t="e">
        <f t="shared" ca="1" si="3"/>
        <v>#NAME?</v>
      </c>
      <c r="AK31" s="148" t="str">
        <f t="shared" si="7"/>
        <v>YYYY-02</v>
      </c>
    </row>
    <row r="32" spans="1:37" ht="12.75" hidden="1">
      <c r="A32" s="173"/>
      <c r="B32" s="173" t="s">
        <v>3443</v>
      </c>
      <c r="C32" s="173"/>
      <c r="D32" s="173" t="s">
        <v>9</v>
      </c>
      <c r="E32" s="174"/>
      <c r="F32" s="174" t="s">
        <v>3532</v>
      </c>
      <c r="G32" s="173"/>
      <c r="H32" s="173" t="s">
        <v>3445</v>
      </c>
      <c r="I32" s="175"/>
      <c r="J32" s="173" t="s">
        <v>3446</v>
      </c>
      <c r="K32" s="173"/>
      <c r="L32" s="176">
        <v>44599</v>
      </c>
      <c r="M32" s="173" t="s">
        <v>20</v>
      </c>
      <c r="N32" s="177" t="s">
        <v>3533</v>
      </c>
      <c r="O32" s="178" t="s">
        <v>384</v>
      </c>
      <c r="P32" s="178" t="s">
        <v>3534</v>
      </c>
      <c r="Q32" s="173" t="s">
        <v>3449</v>
      </c>
      <c r="R32" s="174" t="s">
        <v>20</v>
      </c>
      <c r="S32" s="179" t="s">
        <v>20</v>
      </c>
      <c r="T32" s="173"/>
      <c r="U32" s="173"/>
      <c r="V32" s="178" t="s">
        <v>32</v>
      </c>
      <c r="W32" s="178"/>
      <c r="X32" s="178">
        <v>750</v>
      </c>
      <c r="Y32" s="173"/>
      <c r="Z32" s="173"/>
      <c r="AA32" s="173">
        <v>80</v>
      </c>
      <c r="AB32" s="178">
        <f t="shared" si="0"/>
        <v>830</v>
      </c>
      <c r="AC32" s="180">
        <f>VLOOKUP(V32,'Partner info'!A$2:K$502,6,FALSE)</f>
        <v>0</v>
      </c>
      <c r="AD32" s="178">
        <f t="shared" si="6"/>
        <v>0</v>
      </c>
      <c r="AE32" s="178">
        <f t="shared" si="2"/>
        <v>830</v>
      </c>
      <c r="AF32" s="178">
        <f t="shared" si="5"/>
        <v>2</v>
      </c>
      <c r="AG32" s="144">
        <v>2022</v>
      </c>
      <c r="AH32" s="145">
        <v>2</v>
      </c>
      <c r="AI32" s="146" t="e">
        <f t="array" aca="1" ref="AI32" ca="1">_xludf.IFS(AH32=1,"01",AH32=2,"02",AH32=3,"03",AH32=4,"04",AH32=5,"05",AH32=6,"06",AH32=7,"07",AH32=8,"08",AH32=9,"09",AH32=10,"10",AH32=11,"11",AH32=12,"12")</f>
        <v>#NAME?</v>
      </c>
      <c r="AJ32" s="147" t="e">
        <f t="shared" ca="1" si="3"/>
        <v>#NAME?</v>
      </c>
      <c r="AK32" s="148" t="str">
        <f t="shared" si="7"/>
        <v>YYYY-02</v>
      </c>
    </row>
    <row r="33" spans="1:37" ht="12.75" hidden="1">
      <c r="A33" s="164"/>
      <c r="B33" s="164" t="s">
        <v>3469</v>
      </c>
      <c r="C33" s="164"/>
      <c r="D33" s="164" t="s">
        <v>9</v>
      </c>
      <c r="E33" s="165"/>
      <c r="F33" s="165" t="s">
        <v>3535</v>
      </c>
      <c r="G33" s="164"/>
      <c r="H33" s="164" t="s">
        <v>3445</v>
      </c>
      <c r="I33" s="166"/>
      <c r="J33" s="164" t="s">
        <v>3446</v>
      </c>
      <c r="K33" s="164"/>
      <c r="L33" s="167">
        <v>44599</v>
      </c>
      <c r="M33" s="164" t="s">
        <v>20</v>
      </c>
      <c r="N33" s="168" t="s">
        <v>3536</v>
      </c>
      <c r="O33" s="164" t="s">
        <v>2111</v>
      </c>
      <c r="P33" s="164" t="s">
        <v>2750</v>
      </c>
      <c r="Q33" s="164" t="s">
        <v>3453</v>
      </c>
      <c r="R33" s="165" t="s">
        <v>20</v>
      </c>
      <c r="S33" s="169" t="s">
        <v>20</v>
      </c>
      <c r="T33" s="164" t="s">
        <v>3537</v>
      </c>
      <c r="U33" s="164"/>
      <c r="V33" s="164" t="s">
        <v>32</v>
      </c>
      <c r="W33" s="164"/>
      <c r="X33" s="164">
        <v>450</v>
      </c>
      <c r="Y33" s="170"/>
      <c r="Z33" s="164">
        <v>530</v>
      </c>
      <c r="AA33" s="164">
        <v>80</v>
      </c>
      <c r="AB33" s="164">
        <f t="shared" si="0"/>
        <v>0</v>
      </c>
      <c r="AC33" s="171" t="e">
        <f>VLOOKUP(V33,'Partner info'!$B$2:$C$500,2,FALSE)</f>
        <v>#N/A</v>
      </c>
      <c r="AD33" s="164" t="e">
        <f>X33*AC33</f>
        <v>#N/A</v>
      </c>
      <c r="AE33" s="164" t="e">
        <f t="shared" si="2"/>
        <v>#N/A</v>
      </c>
      <c r="AF33" s="164">
        <f t="shared" si="5"/>
        <v>2</v>
      </c>
      <c r="AG33" s="144">
        <v>2022</v>
      </c>
      <c r="AH33" s="145">
        <v>2</v>
      </c>
      <c r="AI33" s="146" t="e">
        <f t="array" aca="1" ref="AI33" ca="1">_xludf.IFS(AH33=1,"01",AH33=2,"02",AH33=3,"03",AH33=4,"04",AH33=5,"05",AH33=6,"06",AH33=7,"07",AH33=8,"08",AH33=9,"09",AH33=10,"10",AH33=11,"11",AH33=12,"12")</f>
        <v>#NAME?</v>
      </c>
      <c r="AJ33" s="147" t="e">
        <f t="shared" ca="1" si="3"/>
        <v>#NAME?</v>
      </c>
      <c r="AK33" s="148"/>
    </row>
    <row r="34" spans="1:37" ht="12.75" hidden="1">
      <c r="A34" s="173"/>
      <c r="B34" s="173" t="s">
        <v>3443</v>
      </c>
      <c r="C34" s="173"/>
      <c r="D34" s="173" t="s">
        <v>9</v>
      </c>
      <c r="E34" s="174"/>
      <c r="F34" s="174" t="s">
        <v>3538</v>
      </c>
      <c r="G34" s="173"/>
      <c r="H34" s="173" t="s">
        <v>3445</v>
      </c>
      <c r="I34" s="175"/>
      <c r="J34" s="173" t="s">
        <v>3446</v>
      </c>
      <c r="K34" s="173"/>
      <c r="L34" s="176">
        <v>44615</v>
      </c>
      <c r="M34" s="173" t="s">
        <v>20</v>
      </c>
      <c r="N34" s="177" t="s">
        <v>3539</v>
      </c>
      <c r="O34" s="178" t="s">
        <v>294</v>
      </c>
      <c r="P34" s="178" t="s">
        <v>3540</v>
      </c>
      <c r="Q34" s="173" t="s">
        <v>3449</v>
      </c>
      <c r="R34" s="174" t="s">
        <v>20</v>
      </c>
      <c r="S34" s="179" t="s">
        <v>20</v>
      </c>
      <c r="T34" s="173"/>
      <c r="U34" s="173"/>
      <c r="V34" s="178" t="s">
        <v>32</v>
      </c>
      <c r="W34" s="178"/>
      <c r="X34" s="178">
        <v>900</v>
      </c>
      <c r="Y34" s="173"/>
      <c r="Z34" s="173"/>
      <c r="AA34" s="173">
        <v>80</v>
      </c>
      <c r="AB34" s="178">
        <f t="shared" si="0"/>
        <v>980</v>
      </c>
      <c r="AC34" s="180">
        <f>VLOOKUP(V34,'Partner info'!A$2:K$502,6,FALSE)</f>
        <v>0</v>
      </c>
      <c r="AD34" s="178">
        <f t="shared" ref="AD34:AD40" si="8">AB34*AC34</f>
        <v>0</v>
      </c>
      <c r="AE34" s="178">
        <f t="shared" si="2"/>
        <v>980</v>
      </c>
      <c r="AF34" s="178">
        <f t="shared" si="5"/>
        <v>2</v>
      </c>
      <c r="AG34" s="144">
        <v>2022</v>
      </c>
      <c r="AH34" s="145">
        <v>2</v>
      </c>
      <c r="AI34" s="146" t="e">
        <f t="array" aca="1" ref="AI34" ca="1">_xludf.IFS(AH34=1,"01",AH34=2,"02",AH34=3,"03",AH34=4,"04",AH34=5,"05",AH34=6,"06",AH34=7,"07",AH34=8,"08",AH34=9,"09",AH34=10,"10",AH34=11,"11",AH34=12,"12")</f>
        <v>#NAME?</v>
      </c>
      <c r="AJ34" s="147" t="e">
        <f t="shared" ca="1" si="3"/>
        <v>#NAME?</v>
      </c>
      <c r="AK34" s="148" t="str">
        <f t="shared" ref="AK34:AK40" si="9">TEXT(L34,"YYYY-MM")</f>
        <v>YYYY-02</v>
      </c>
    </row>
    <row r="35" spans="1:37" ht="12.75" hidden="1">
      <c r="A35" s="173"/>
      <c r="B35" s="173" t="s">
        <v>3443</v>
      </c>
      <c r="C35" s="173"/>
      <c r="D35" s="173" t="s">
        <v>9</v>
      </c>
      <c r="E35" s="174"/>
      <c r="F35" s="174" t="s">
        <v>3541</v>
      </c>
      <c r="G35" s="173"/>
      <c r="H35" s="173" t="s">
        <v>3445</v>
      </c>
      <c r="I35" s="175"/>
      <c r="J35" s="173" t="s">
        <v>3446</v>
      </c>
      <c r="K35" s="173"/>
      <c r="L35" s="176">
        <v>44615</v>
      </c>
      <c r="M35" s="173" t="s">
        <v>20</v>
      </c>
      <c r="N35" s="177" t="s">
        <v>3542</v>
      </c>
      <c r="O35" s="178" t="s">
        <v>994</v>
      </c>
      <c r="P35" s="178" t="s">
        <v>3543</v>
      </c>
      <c r="Q35" s="173" t="s">
        <v>3449</v>
      </c>
      <c r="R35" s="174" t="s">
        <v>20</v>
      </c>
      <c r="S35" s="179" t="s">
        <v>20</v>
      </c>
      <c r="T35" s="173"/>
      <c r="U35" s="173"/>
      <c r="V35" s="178" t="s">
        <v>57</v>
      </c>
      <c r="W35" s="178"/>
      <c r="X35" s="178">
        <v>750</v>
      </c>
      <c r="Y35" s="173"/>
      <c r="Z35" s="173"/>
      <c r="AA35" s="173">
        <v>80</v>
      </c>
      <c r="AB35" s="178">
        <f t="shared" si="0"/>
        <v>830</v>
      </c>
      <c r="AC35" s="180">
        <f>VLOOKUP(V35,'Partner info'!A$2:K$502,6,FALSE)</f>
        <v>0.8</v>
      </c>
      <c r="AD35" s="178">
        <f t="shared" si="8"/>
        <v>664</v>
      </c>
      <c r="AE35" s="178">
        <f t="shared" si="2"/>
        <v>166</v>
      </c>
      <c r="AF35" s="178">
        <f t="shared" si="5"/>
        <v>2</v>
      </c>
      <c r="AG35" s="144">
        <v>2022</v>
      </c>
      <c r="AH35" s="145">
        <v>2</v>
      </c>
      <c r="AI35" s="146" t="e">
        <f t="array" aca="1" ref="AI35" ca="1">_xludf.IFS(AH35=1,"01",AH35=2,"02",AH35=3,"03",AH35=4,"04",AH35=5,"05",AH35=6,"06",AH35=7,"07",AH35=8,"08",AH35=9,"09",AH35=10,"10",AH35=11,"11",AH35=12,"12")</f>
        <v>#NAME?</v>
      </c>
      <c r="AJ35" s="147" t="e">
        <f t="shared" ca="1" si="3"/>
        <v>#NAME?</v>
      </c>
      <c r="AK35" s="148" t="str">
        <f t="shared" si="9"/>
        <v>YYYY-02</v>
      </c>
    </row>
    <row r="36" spans="1:37" ht="12.75" hidden="1">
      <c r="A36" s="173"/>
      <c r="B36" s="173" t="s">
        <v>3443</v>
      </c>
      <c r="C36" s="173"/>
      <c r="D36" s="173" t="s">
        <v>9</v>
      </c>
      <c r="E36" s="174"/>
      <c r="F36" s="174" t="s">
        <v>3544</v>
      </c>
      <c r="G36" s="173"/>
      <c r="H36" s="173" t="s">
        <v>3445</v>
      </c>
      <c r="I36" s="175"/>
      <c r="J36" s="173" t="s">
        <v>3446</v>
      </c>
      <c r="K36" s="173"/>
      <c r="L36" s="176">
        <v>44614</v>
      </c>
      <c r="M36" s="173" t="s">
        <v>20</v>
      </c>
      <c r="N36" s="177" t="s">
        <v>3545</v>
      </c>
      <c r="O36" s="178" t="s">
        <v>2111</v>
      </c>
      <c r="P36" s="178" t="s">
        <v>3546</v>
      </c>
      <c r="Q36" s="173" t="s">
        <v>3468</v>
      </c>
      <c r="R36" s="174" t="s">
        <v>20</v>
      </c>
      <c r="S36" s="179" t="s">
        <v>20</v>
      </c>
      <c r="T36" s="173"/>
      <c r="U36" s="173"/>
      <c r="V36" s="178" t="s">
        <v>32</v>
      </c>
      <c r="W36" s="178"/>
      <c r="X36" s="178">
        <v>400</v>
      </c>
      <c r="Y36" s="173"/>
      <c r="Z36" s="173"/>
      <c r="AA36" s="173">
        <v>80</v>
      </c>
      <c r="AB36" s="178">
        <f t="shared" si="0"/>
        <v>480</v>
      </c>
      <c r="AC36" s="180">
        <f>VLOOKUP(V36,'Partner info'!A$2:K$502,6,FALSE)</f>
        <v>0</v>
      </c>
      <c r="AD36" s="178">
        <f t="shared" si="8"/>
        <v>0</v>
      </c>
      <c r="AE36" s="178">
        <f t="shared" si="2"/>
        <v>480</v>
      </c>
      <c r="AF36" s="178">
        <f t="shared" si="5"/>
        <v>2</v>
      </c>
      <c r="AG36" s="144">
        <v>2022</v>
      </c>
      <c r="AH36" s="145">
        <v>2</v>
      </c>
      <c r="AI36" s="146" t="e">
        <f t="array" aca="1" ref="AI36" ca="1">_xludf.IFS(AH36=1,"01",AH36=2,"02",AH36=3,"03",AH36=4,"04",AH36=5,"05",AH36=6,"06",AH36=7,"07",AH36=8,"08",AH36=9,"09",AH36=10,"10",AH36=11,"11",AH36=12,"12")</f>
        <v>#NAME?</v>
      </c>
      <c r="AJ36" s="147" t="e">
        <f t="shared" ca="1" si="3"/>
        <v>#NAME?</v>
      </c>
      <c r="AK36" s="148" t="str">
        <f t="shared" si="9"/>
        <v>YYYY-02</v>
      </c>
    </row>
    <row r="37" spans="1:37" ht="12.75" hidden="1">
      <c r="A37" s="173"/>
      <c r="B37" s="173" t="s">
        <v>3443</v>
      </c>
      <c r="C37" s="173"/>
      <c r="D37" s="173" t="s">
        <v>9</v>
      </c>
      <c r="E37" s="174"/>
      <c r="F37" s="174" t="s">
        <v>3547</v>
      </c>
      <c r="G37" s="173"/>
      <c r="H37" s="173" t="s">
        <v>3445</v>
      </c>
      <c r="I37" s="175"/>
      <c r="J37" s="173" t="s">
        <v>3446</v>
      </c>
      <c r="K37" s="173"/>
      <c r="L37" s="176">
        <v>44615</v>
      </c>
      <c r="M37" s="173" t="s">
        <v>20</v>
      </c>
      <c r="N37" s="177" t="s">
        <v>3548</v>
      </c>
      <c r="O37" s="178" t="s">
        <v>578</v>
      </c>
      <c r="P37" s="178" t="s">
        <v>3549</v>
      </c>
      <c r="Q37" s="173" t="s">
        <v>3468</v>
      </c>
      <c r="R37" s="174" t="s">
        <v>20</v>
      </c>
      <c r="S37" s="179" t="s">
        <v>20</v>
      </c>
      <c r="T37" s="173"/>
      <c r="U37" s="173"/>
      <c r="V37" s="178" t="s">
        <v>32</v>
      </c>
      <c r="W37" s="178"/>
      <c r="X37" s="178">
        <v>500</v>
      </c>
      <c r="Y37" s="173"/>
      <c r="Z37" s="173"/>
      <c r="AA37" s="173">
        <v>80</v>
      </c>
      <c r="AB37" s="178">
        <f t="shared" si="0"/>
        <v>580</v>
      </c>
      <c r="AC37" s="180">
        <f>VLOOKUP(V37,'Partner info'!A$2:K$502,6,FALSE)</f>
        <v>0</v>
      </c>
      <c r="AD37" s="178">
        <f t="shared" si="8"/>
        <v>0</v>
      </c>
      <c r="AE37" s="178">
        <f t="shared" si="2"/>
        <v>580</v>
      </c>
      <c r="AF37" s="178">
        <f t="shared" si="5"/>
        <v>2</v>
      </c>
      <c r="AG37" s="144">
        <v>2022</v>
      </c>
      <c r="AH37" s="145">
        <v>2</v>
      </c>
      <c r="AI37" s="146" t="e">
        <f t="array" aca="1" ref="AI37" ca="1">_xludf.IFS(AH37=1,"01",AH37=2,"02",AH37=3,"03",AH37=4,"04",AH37=5,"05",AH37=6,"06",AH37=7,"07",AH37=8,"08",AH37=9,"09",AH37=10,"10",AH37=11,"11",AH37=12,"12")</f>
        <v>#NAME?</v>
      </c>
      <c r="AJ37" s="147" t="e">
        <f t="shared" ca="1" si="3"/>
        <v>#NAME?</v>
      </c>
      <c r="AK37" s="148" t="str">
        <f t="shared" si="9"/>
        <v>YYYY-02</v>
      </c>
    </row>
    <row r="38" spans="1:37" ht="12.75" hidden="1">
      <c r="A38" s="173"/>
      <c r="B38" s="173" t="s">
        <v>3443</v>
      </c>
      <c r="C38" s="173"/>
      <c r="D38" s="173" t="s">
        <v>9</v>
      </c>
      <c r="E38" s="174"/>
      <c r="F38" s="174" t="s">
        <v>3550</v>
      </c>
      <c r="G38" s="173"/>
      <c r="H38" s="173" t="s">
        <v>3445</v>
      </c>
      <c r="I38" s="175"/>
      <c r="J38" s="173" t="s">
        <v>3446</v>
      </c>
      <c r="K38" s="173"/>
      <c r="L38" s="176">
        <v>44614</v>
      </c>
      <c r="M38" s="173" t="s">
        <v>20</v>
      </c>
      <c r="N38" s="177" t="s">
        <v>3551</v>
      </c>
      <c r="O38" s="178" t="s">
        <v>99</v>
      </c>
      <c r="P38" s="178" t="s">
        <v>3552</v>
      </c>
      <c r="Q38" s="173" t="s">
        <v>3457</v>
      </c>
      <c r="R38" s="174" t="s">
        <v>20</v>
      </c>
      <c r="S38" s="179" t="s">
        <v>20</v>
      </c>
      <c r="T38" s="173"/>
      <c r="U38" s="173"/>
      <c r="V38" s="178" t="s">
        <v>32</v>
      </c>
      <c r="W38" s="178"/>
      <c r="X38" s="178">
        <v>700</v>
      </c>
      <c r="Y38" s="173"/>
      <c r="Z38" s="173"/>
      <c r="AA38" s="173">
        <v>80</v>
      </c>
      <c r="AB38" s="178">
        <f t="shared" si="0"/>
        <v>780</v>
      </c>
      <c r="AC38" s="180">
        <f>VLOOKUP(V38,'Partner info'!A$2:K$502,6,FALSE)</f>
        <v>0</v>
      </c>
      <c r="AD38" s="178">
        <f t="shared" si="8"/>
        <v>0</v>
      </c>
      <c r="AE38" s="178">
        <f t="shared" si="2"/>
        <v>780</v>
      </c>
      <c r="AF38" s="178">
        <f t="shared" si="5"/>
        <v>2</v>
      </c>
      <c r="AG38" s="144">
        <v>2022</v>
      </c>
      <c r="AH38" s="145">
        <v>2</v>
      </c>
      <c r="AI38" s="146" t="e">
        <f t="array" aca="1" ref="AI38" ca="1">_xludf.IFS(AH38=1,"01",AH38=2,"02",AH38=3,"03",AH38=4,"04",AH38=5,"05",AH38=6,"06",AH38=7,"07",AH38=8,"08",AH38=9,"09",AH38=10,"10",AH38=11,"11",AH38=12,"12")</f>
        <v>#NAME?</v>
      </c>
      <c r="AJ38" s="147" t="e">
        <f t="shared" ca="1" si="3"/>
        <v>#NAME?</v>
      </c>
      <c r="AK38" s="148" t="str">
        <f t="shared" si="9"/>
        <v>YYYY-02</v>
      </c>
    </row>
    <row r="39" spans="1:37" ht="12.75">
      <c r="A39" s="156"/>
      <c r="B39" s="156" t="s">
        <v>3443</v>
      </c>
      <c r="C39" s="156"/>
      <c r="D39" s="156" t="s">
        <v>9</v>
      </c>
      <c r="E39" s="157"/>
      <c r="F39" s="157" t="s">
        <v>3553</v>
      </c>
      <c r="G39" s="156"/>
      <c r="H39" s="156" t="s">
        <v>3445</v>
      </c>
      <c r="I39" s="158">
        <v>88001915</v>
      </c>
      <c r="J39" s="181" t="s">
        <v>3554</v>
      </c>
      <c r="K39" s="156"/>
      <c r="L39" s="159">
        <v>44630</v>
      </c>
      <c r="M39" s="156" t="s">
        <v>20</v>
      </c>
      <c r="N39" s="182" t="str">
        <f>VLOOKUP(I39,Inventory!C:J,3,FALSE)</f>
        <v>https://fjong.com/admin/pages/edit-outfit/outfit.9c739a55c8a46a22</v>
      </c>
      <c r="O39" s="161" t="str">
        <f>VLOOKUP(I39,Inventory!C:J,5,FALSE)</f>
        <v>Samsøe Samsøe</v>
      </c>
      <c r="P39" s="161" t="str">
        <f>VLOOKUP(I39,Inventory!C:J,4,FALSE)</f>
        <v>XS Boise short dress</v>
      </c>
      <c r="Q39" s="156" t="s">
        <v>3477</v>
      </c>
      <c r="R39" s="157" t="s">
        <v>3555</v>
      </c>
      <c r="S39" s="162" t="s">
        <v>3556</v>
      </c>
      <c r="T39" s="156"/>
      <c r="U39" s="156"/>
      <c r="V39" s="161" t="str">
        <f>VLOOKUP(I39,Inventory!C:R,6,FALSE)</f>
        <v>FJONG</v>
      </c>
      <c r="W39" s="161">
        <f>VLOOKUP(I39,Inventory!C:R,13,FALSE)</f>
        <v>2500</v>
      </c>
      <c r="X39" s="178">
        <f>VLOOKUP(I39,Inventory!C:R,14,FALSE)</f>
        <v>700</v>
      </c>
      <c r="Y39" s="156"/>
      <c r="Z39" s="156"/>
      <c r="AA39" s="156">
        <v>80</v>
      </c>
      <c r="AB39" s="178">
        <f t="shared" si="0"/>
        <v>780</v>
      </c>
      <c r="AC39" s="180">
        <f>VLOOKUP(V39,'Partner info'!A$2:K$502,6,FALSE)</f>
        <v>0</v>
      </c>
      <c r="AD39" s="178">
        <f t="shared" si="8"/>
        <v>0</v>
      </c>
      <c r="AE39" s="178">
        <f t="shared" si="2"/>
        <v>780</v>
      </c>
      <c r="AF39" s="178">
        <f t="shared" si="5"/>
        <v>3</v>
      </c>
      <c r="AG39" s="144">
        <v>2022</v>
      </c>
      <c r="AH39" s="145">
        <v>3</v>
      </c>
      <c r="AI39" s="146" t="e">
        <f t="array" aca="1" ref="AI39" ca="1">_xludf.IFS(AH39=1,"01",AH39=2,"02",AH39=3,"03",AH39=4,"04",AH39=5,"05",AH39=6,"06",AH39=7,"07",AH39=8,"08",AH39=9,"09",AH39=10,"10",AH39=11,"11",AH39=12,"12")</f>
        <v>#NAME?</v>
      </c>
      <c r="AJ39" s="147" t="e">
        <f t="shared" ca="1" si="3"/>
        <v>#NAME?</v>
      </c>
      <c r="AK39" s="148" t="str">
        <f t="shared" si="9"/>
        <v>YYYY-03</v>
      </c>
    </row>
    <row r="40" spans="1:37" ht="12.75" hidden="1">
      <c r="A40" s="156"/>
      <c r="B40" s="156" t="s">
        <v>3443</v>
      </c>
      <c r="C40" s="156"/>
      <c r="D40" s="156" t="s">
        <v>9</v>
      </c>
      <c r="E40" s="157"/>
      <c r="F40" s="157" t="s">
        <v>3557</v>
      </c>
      <c r="G40" s="156"/>
      <c r="H40" s="156" t="s">
        <v>3445</v>
      </c>
      <c r="I40" s="158" t="s">
        <v>1970</v>
      </c>
      <c r="J40" s="181" t="s">
        <v>3558</v>
      </c>
      <c r="K40" s="156"/>
      <c r="L40" s="159">
        <v>44630</v>
      </c>
      <c r="M40" s="156" t="s">
        <v>20</v>
      </c>
      <c r="N40" s="182" t="str">
        <f>VLOOKUP(I40,Inventory!C:J,3,FALSE)</f>
        <v>https://fjong.com/admin/pages/edit-outfit/outfit.f3097326923e4b7aa08837728b1a8b29</v>
      </c>
      <c r="O40" s="161" t="str">
        <f>VLOOKUP(I40,Inventory!C:J,5,FALSE)</f>
        <v>Creative Collective</v>
      </c>
      <c r="P40" s="161" t="str">
        <f>VLOOKUP(I40,Inventory!C:J,4,FALSE)</f>
        <v>XS Skyway Full Sleeved Top</v>
      </c>
      <c r="Q40" s="156" t="s">
        <v>3477</v>
      </c>
      <c r="R40" s="157" t="s">
        <v>3559</v>
      </c>
      <c r="S40" s="162" t="s">
        <v>3560</v>
      </c>
      <c r="T40" s="156"/>
      <c r="U40" s="156"/>
      <c r="V40" s="161" t="str">
        <f>VLOOKUP(I40,Inventory!C:R,6,FALSE)</f>
        <v>Villoid</v>
      </c>
      <c r="W40" s="161">
        <f>VLOOKUP(I40,Inventory!C:R,13,FALSE)</f>
        <v>1800</v>
      </c>
      <c r="X40" s="142">
        <f>VLOOKUP(I40,Inventory!C:R,14,FALSE)</f>
        <v>450</v>
      </c>
      <c r="Y40" s="156"/>
      <c r="Z40" s="156"/>
      <c r="AA40" s="156">
        <v>80</v>
      </c>
      <c r="AB40" s="151">
        <f>(X40*(1-Y40))+AA40</f>
        <v>530</v>
      </c>
      <c r="AC40" s="153">
        <f>VLOOKUP(V40,'Partner info'!A$2:K$502,6,FALSE)</f>
        <v>0.8</v>
      </c>
      <c r="AD40" s="151">
        <f t="shared" si="8"/>
        <v>424</v>
      </c>
      <c r="AE40" s="151">
        <f t="shared" si="2"/>
        <v>106</v>
      </c>
      <c r="AF40" s="151">
        <f t="shared" si="5"/>
        <v>3</v>
      </c>
      <c r="AG40" s="144">
        <v>2022</v>
      </c>
      <c r="AH40" s="145">
        <v>3</v>
      </c>
      <c r="AI40" s="146" t="e">
        <f t="array" aca="1" ref="AI40" ca="1">_xludf.IFS(AH40=1,"01",AH40=2,"02",AH40=3,"03",AH40=4,"04",AH40=5,"05",AH40=6,"06",AH40=7,"07",AH40=8,"08",AH40=9,"09",AH40=10,"10",AH40=11,"11",AH40=12,"12")</f>
        <v>#NAME?</v>
      </c>
      <c r="AJ40" s="147" t="e">
        <f t="shared" ca="1" si="3"/>
        <v>#NAME?</v>
      </c>
      <c r="AK40" s="148" t="str">
        <f t="shared" si="9"/>
        <v>YYYY-03</v>
      </c>
    </row>
    <row r="41" spans="1:37" ht="12.75" hidden="1">
      <c r="A41" s="183"/>
      <c r="B41" s="183" t="s">
        <v>3469</v>
      </c>
      <c r="C41" s="183"/>
      <c r="D41" s="183" t="s">
        <v>9</v>
      </c>
      <c r="E41" s="184"/>
      <c r="F41" s="184" t="s">
        <v>3561</v>
      </c>
      <c r="G41" s="183"/>
      <c r="H41" s="183" t="s">
        <v>3445</v>
      </c>
      <c r="I41" s="185">
        <v>88001417</v>
      </c>
      <c r="J41" s="186" t="s">
        <v>3562</v>
      </c>
      <c r="K41" s="183"/>
      <c r="L41" s="187">
        <v>44630</v>
      </c>
      <c r="M41" s="183" t="s">
        <v>20</v>
      </c>
      <c r="N41" s="188" t="str">
        <f>VLOOKUP(I41,Inventory!C:J,3,FALSE)</f>
        <v>https://fjong.com/admin/pages/edit-outfit/outfit.b2206c1b8be94546ab034c86d3fc7006</v>
      </c>
      <c r="O41" s="183" t="str">
        <f>VLOOKUP(I41,Inventory!C:J,5,FALSE)</f>
        <v>MAUD</v>
      </c>
      <c r="P41" s="183" t="str">
        <f>VLOOKUP(I41,Inventory!C:J,4,FALSE)</f>
        <v>S Lima Sky Blue Dress</v>
      </c>
      <c r="Q41" s="183" t="s">
        <v>3453</v>
      </c>
      <c r="R41" s="184" t="s">
        <v>3563</v>
      </c>
      <c r="S41" s="189">
        <v>47646830</v>
      </c>
      <c r="T41" s="183" t="s">
        <v>3564</v>
      </c>
      <c r="U41" s="183"/>
      <c r="V41" s="183" t="str">
        <f>VLOOKUP(I41,Inventory!C:R,6,FALSE)</f>
        <v>FJONG</v>
      </c>
      <c r="W41" s="183">
        <f>VLOOKUP(I41,Inventory!C:R,12,FALSE)</f>
        <v>0</v>
      </c>
      <c r="X41" s="183">
        <f>VLOOKUP(I41,Inventory!C:R,13,FALSE)</f>
        <v>2850</v>
      </c>
      <c r="Y41" s="190"/>
      <c r="Z41" s="183">
        <v>2500</v>
      </c>
      <c r="AA41" s="183">
        <v>80</v>
      </c>
      <c r="AB41" s="183">
        <f t="shared" ref="AB41:AB44" si="10">(X41*(1-Y41))-Z41+AA41</f>
        <v>430</v>
      </c>
      <c r="AC41" s="191" t="s">
        <v>4292</v>
      </c>
      <c r="AD41" s="183" t="e">
        <f>X41*AC41</f>
        <v>#VALUE!</v>
      </c>
      <c r="AE41" s="183" t="e">
        <f t="shared" si="2"/>
        <v>#VALUE!</v>
      </c>
      <c r="AF41" s="183">
        <f t="shared" si="5"/>
        <v>3</v>
      </c>
      <c r="AG41" s="144">
        <v>2022</v>
      </c>
      <c r="AH41" s="145">
        <v>3</v>
      </c>
      <c r="AI41" s="146" t="e">
        <f t="array" aca="1" ref="AI41" ca="1">_xludf.IFS(AH41=1,"01",AH41=2,"02",AH41=3,"03",AH41=4,"04",AH41=5,"05",AH41=6,"06",AH41=7,"07",AH41=8,"08",AH41=9,"09",AH41=10,"10",AH41=11,"11",AH41=12,"12")</f>
        <v>#NAME?</v>
      </c>
      <c r="AJ41" s="147" t="e">
        <f t="shared" ca="1" si="3"/>
        <v>#NAME?</v>
      </c>
      <c r="AK41" s="148"/>
    </row>
    <row r="42" spans="1:37" ht="12.75" hidden="1">
      <c r="A42" s="183"/>
      <c r="B42" s="183" t="s">
        <v>3469</v>
      </c>
      <c r="C42" s="183"/>
      <c r="D42" s="183" t="s">
        <v>9</v>
      </c>
      <c r="E42" s="184"/>
      <c r="F42" s="184" t="s">
        <v>3565</v>
      </c>
      <c r="G42" s="183"/>
      <c r="H42" s="183" t="s">
        <v>3445</v>
      </c>
      <c r="I42" s="185" t="s">
        <v>2031</v>
      </c>
      <c r="J42" s="186" t="s">
        <v>3566</v>
      </c>
      <c r="K42" s="183"/>
      <c r="L42" s="187">
        <v>44631</v>
      </c>
      <c r="M42" s="183" t="s">
        <v>20</v>
      </c>
      <c r="N42" s="186" t="s">
        <v>3567</v>
      </c>
      <c r="O42" s="183" t="s">
        <v>651</v>
      </c>
      <c r="P42" s="183" t="s">
        <v>2032</v>
      </c>
      <c r="Q42" s="183" t="s">
        <v>3568</v>
      </c>
      <c r="R42" s="184" t="s">
        <v>3569</v>
      </c>
      <c r="S42" s="189">
        <v>90653895</v>
      </c>
      <c r="T42" s="183" t="s">
        <v>3570</v>
      </c>
      <c r="U42" s="183"/>
      <c r="V42" s="183" t="s">
        <v>651</v>
      </c>
      <c r="W42" s="183">
        <v>3200</v>
      </c>
      <c r="X42" s="183">
        <v>1450</v>
      </c>
      <c r="Y42" s="191">
        <v>0.1</v>
      </c>
      <c r="Z42" s="183">
        <v>1385</v>
      </c>
      <c r="AA42" s="183">
        <v>80</v>
      </c>
      <c r="AB42" s="183">
        <f t="shared" si="10"/>
        <v>0</v>
      </c>
      <c r="AC42" s="191" t="s">
        <v>4292</v>
      </c>
      <c r="AD42" s="183">
        <v>1044</v>
      </c>
      <c r="AE42" s="183">
        <f t="shared" si="2"/>
        <v>-1044</v>
      </c>
      <c r="AF42" s="183">
        <f t="shared" si="5"/>
        <v>3</v>
      </c>
      <c r="AG42" s="144">
        <v>2022</v>
      </c>
      <c r="AH42" s="145">
        <v>3</v>
      </c>
      <c r="AI42" s="146" t="e">
        <f t="array" aca="1" ref="AI42" ca="1">_xludf.IFS(AH42=1,"01",AH42=2,"02",AH42=3,"03",AH42=4,"04",AH42=5,"05",AH42=6,"06",AH42=7,"07",AH42=8,"08",AH42=9,"09",AH42=10,"10",AH42=11,"11",AH42=12,"12")</f>
        <v>#NAME?</v>
      </c>
      <c r="AJ42" s="147" t="e">
        <f t="shared" ca="1" si="3"/>
        <v>#NAME?</v>
      </c>
      <c r="AK42" s="148"/>
    </row>
    <row r="43" spans="1:37" ht="12.75" hidden="1">
      <c r="A43" s="156"/>
      <c r="B43" s="156" t="s">
        <v>3443</v>
      </c>
      <c r="C43" s="156"/>
      <c r="D43" s="156" t="s">
        <v>9</v>
      </c>
      <c r="E43" s="156"/>
      <c r="F43" s="156" t="s">
        <v>3571</v>
      </c>
      <c r="G43" s="156"/>
      <c r="H43" s="156" t="s">
        <v>3445</v>
      </c>
      <c r="I43" s="158" t="s">
        <v>2006</v>
      </c>
      <c r="J43" s="181" t="s">
        <v>3572</v>
      </c>
      <c r="K43" s="156"/>
      <c r="L43" s="159">
        <v>44634</v>
      </c>
      <c r="M43" s="156" t="s">
        <v>20</v>
      </c>
      <c r="N43" s="182" t="str">
        <f>VLOOKUP(I43,Inventory!C:J,3,FALSE)</f>
        <v>https://fjong.com/admin/pages/edit-outfit/outfit.fee8cc681da44661b16fdf09d0fd7000</v>
      </c>
      <c r="O43" s="161" t="str">
        <f>VLOOKUP(I43,Inventory!C:J,5,FALSE)</f>
        <v>Ganni</v>
      </c>
      <c r="P43" s="161" t="str">
        <f>VLOOKUP(I43,Inventory!C:J,4,FALSE)</f>
        <v>M Peony Dress</v>
      </c>
      <c r="Q43" s="192" t="s">
        <v>3468</v>
      </c>
      <c r="R43" s="193" t="s">
        <v>3573</v>
      </c>
      <c r="S43" s="194" t="s">
        <v>3574</v>
      </c>
      <c r="T43" s="192"/>
      <c r="U43" s="156"/>
      <c r="V43" s="161" t="str">
        <f>VLOOKUP(I43,Inventory!C:R,6,FALSE)</f>
        <v>Høyer</v>
      </c>
      <c r="W43" s="161">
        <f>VLOOKUP(I43,Inventory!C:R,13,FALSE)</f>
        <v>1100</v>
      </c>
      <c r="X43" s="161">
        <f>VLOOKUP(I43,Inventory!C:R,14,FALSE)</f>
        <v>290</v>
      </c>
      <c r="Y43" s="156"/>
      <c r="Z43" s="156"/>
      <c r="AA43" s="156">
        <v>80</v>
      </c>
      <c r="AB43" s="161">
        <f t="shared" si="10"/>
        <v>370</v>
      </c>
      <c r="AC43" s="163">
        <f>VLOOKUP(V43,'Partner info'!A$2:K$502,6,FALSE)</f>
        <v>0.8</v>
      </c>
      <c r="AD43" s="161">
        <f>AB43*AC43</f>
        <v>296</v>
      </c>
      <c r="AE43" s="161">
        <f t="shared" si="2"/>
        <v>74</v>
      </c>
      <c r="AF43" s="161">
        <f t="shared" si="5"/>
        <v>3</v>
      </c>
      <c r="AG43" s="144">
        <v>2022</v>
      </c>
      <c r="AH43" s="145">
        <v>3</v>
      </c>
      <c r="AI43" s="146" t="e">
        <f t="array" aca="1" ref="AI43" ca="1">_xludf.IFS(AH43=1,"01",AH43=2,"02",AH43=3,"03",AH43=4,"04",AH43=5,"05",AH43=6,"06",AH43=7,"07",AH43=8,"08",AH43=9,"09",AH43=10,"10",AH43=11,"11",AH43=12,"12")</f>
        <v>#NAME?</v>
      </c>
      <c r="AJ43" s="147" t="e">
        <f t="shared" ca="1" si="3"/>
        <v>#NAME?</v>
      </c>
      <c r="AK43" s="148" t="str">
        <f>TEXT(L43,"YYYY-MM")</f>
        <v>YYYY-03</v>
      </c>
    </row>
    <row r="44" spans="1:37" ht="12.75">
      <c r="A44" s="183"/>
      <c r="B44" s="183" t="s">
        <v>3469</v>
      </c>
      <c r="C44" s="183"/>
      <c r="D44" s="183" t="s">
        <v>9</v>
      </c>
      <c r="E44" s="184"/>
      <c r="F44" s="184" t="s">
        <v>3575</v>
      </c>
      <c r="G44" s="183"/>
      <c r="H44" s="183" t="s">
        <v>3445</v>
      </c>
      <c r="I44" s="185" t="s">
        <v>1614</v>
      </c>
      <c r="J44" s="186" t="s">
        <v>3576</v>
      </c>
      <c r="K44" s="183"/>
      <c r="L44" s="187">
        <v>44636</v>
      </c>
      <c r="M44" s="183" t="s">
        <v>20</v>
      </c>
      <c r="N44" s="195" t="s">
        <v>3577</v>
      </c>
      <c r="O44" s="183" t="s">
        <v>1616</v>
      </c>
      <c r="P44" s="183" t="s">
        <v>1617</v>
      </c>
      <c r="Q44" s="183" t="s">
        <v>3468</v>
      </c>
      <c r="R44" s="184" t="s">
        <v>3578</v>
      </c>
      <c r="S44" s="189" t="s">
        <v>3579</v>
      </c>
      <c r="T44" s="183" t="s">
        <v>3564</v>
      </c>
      <c r="U44" s="183"/>
      <c r="V44" s="183" t="str">
        <f>VLOOKUP(I44,Inventory!C:R,6,FALSE)</f>
        <v>FJONG</v>
      </c>
      <c r="W44" s="183">
        <v>9000</v>
      </c>
      <c r="X44" s="183">
        <v>2000</v>
      </c>
      <c r="Y44" s="183"/>
      <c r="Z44" s="183">
        <v>2000</v>
      </c>
      <c r="AA44" s="183">
        <v>80</v>
      </c>
      <c r="AB44" s="183">
        <f t="shared" si="10"/>
        <v>80</v>
      </c>
      <c r="AC44" s="191" t="e">
        <f>VLOOKUP(V44,'Partner info'!$B$2:$C$500,2,FALSE)</f>
        <v>#N/A</v>
      </c>
      <c r="AD44" s="183" t="e">
        <f>X44*AC44</f>
        <v>#N/A</v>
      </c>
      <c r="AE44" s="183" t="e">
        <f t="shared" si="2"/>
        <v>#N/A</v>
      </c>
      <c r="AF44" s="183">
        <f t="shared" si="5"/>
        <v>3</v>
      </c>
      <c r="AG44" s="144">
        <v>2022</v>
      </c>
      <c r="AH44" s="145">
        <v>3</v>
      </c>
      <c r="AI44" s="146" t="e">
        <f t="array" aca="1" ref="AI44" ca="1">_xludf.IFS(AH44=1,"01",AH44=2,"02",AH44=3,"03",AH44=4,"04",AH44=5,"05",AH44=6,"06",AH44=7,"07",AH44=8,"08",AH44=9,"09",AH44=10,"10",AH44=11,"11",AH44=12,"12")</f>
        <v>#NAME?</v>
      </c>
      <c r="AJ44" s="147" t="e">
        <f t="shared" ca="1" si="3"/>
        <v>#NAME?</v>
      </c>
      <c r="AK44" s="148"/>
    </row>
    <row r="45" spans="1:37" ht="12.75" hidden="1">
      <c r="A45" s="183"/>
      <c r="B45" s="183" t="s">
        <v>3469</v>
      </c>
      <c r="C45" s="183"/>
      <c r="D45" s="183" t="s">
        <v>9</v>
      </c>
      <c r="E45" s="184"/>
      <c r="F45" s="184" t="s">
        <v>3580</v>
      </c>
      <c r="G45" s="183"/>
      <c r="H45" s="183" t="s">
        <v>3445</v>
      </c>
      <c r="I45" s="189" t="s">
        <v>3581</v>
      </c>
      <c r="J45" s="186" t="s">
        <v>3582</v>
      </c>
      <c r="K45" s="183"/>
      <c r="L45" s="187">
        <v>44637</v>
      </c>
      <c r="M45" s="183" t="s">
        <v>20</v>
      </c>
      <c r="N45" s="183" t="e">
        <f>VLOOKUP(I45,Inventory!C:J,3,FALSE)</f>
        <v>#N/A</v>
      </c>
      <c r="O45" s="183" t="e">
        <f>VLOOKUP(I45,Inventory!C:J,5,FALSE)</f>
        <v>#N/A</v>
      </c>
      <c r="P45" s="183" t="e">
        <f>VLOOKUP(I45,Inventory!C:J,4,FALSE)</f>
        <v>#N/A</v>
      </c>
      <c r="Q45" s="183" t="s">
        <v>3583</v>
      </c>
      <c r="R45" s="184" t="s">
        <v>3584</v>
      </c>
      <c r="S45" s="189" t="s">
        <v>3585</v>
      </c>
      <c r="T45" s="183" t="s">
        <v>3564</v>
      </c>
      <c r="U45" s="183"/>
      <c r="V45" s="183"/>
      <c r="W45" s="183"/>
      <c r="X45" s="183"/>
      <c r="Y45" s="191">
        <v>0.1</v>
      </c>
      <c r="Z45" s="183">
        <v>855</v>
      </c>
      <c r="AA45" s="183">
        <v>80</v>
      </c>
      <c r="AB45" s="183">
        <v>0</v>
      </c>
      <c r="AC45" s="191">
        <v>0</v>
      </c>
      <c r="AD45" s="183">
        <v>0</v>
      </c>
      <c r="AE45" s="183">
        <v>80</v>
      </c>
      <c r="AF45" s="183">
        <f t="shared" si="5"/>
        <v>3</v>
      </c>
      <c r="AG45" s="144">
        <v>2022</v>
      </c>
      <c r="AH45" s="145">
        <v>3</v>
      </c>
      <c r="AI45" s="146" t="e">
        <f t="array" aca="1" ref="AI45" ca="1">_xludf.IFS(AH45=1,"01",AH45=2,"02",AH45=3,"03",AH45=4,"04",AH45=5,"05",AH45=6,"06",AH45=7,"07",AH45=8,"08",AH45=9,"09",AH45=10,"10",AH45=11,"11",AH45=12,"12")</f>
        <v>#NAME?</v>
      </c>
      <c r="AJ45" s="147" t="e">
        <f t="shared" ca="1" si="3"/>
        <v>#NAME?</v>
      </c>
      <c r="AK45" s="148"/>
    </row>
    <row r="46" spans="1:37" ht="12.75">
      <c r="A46" s="156"/>
      <c r="B46" s="156" t="s">
        <v>3443</v>
      </c>
      <c r="C46" s="156"/>
      <c r="D46" s="156" t="s">
        <v>9</v>
      </c>
      <c r="E46" s="157"/>
      <c r="F46" s="157" t="s">
        <v>3586</v>
      </c>
      <c r="G46" s="156"/>
      <c r="H46" s="156" t="s">
        <v>3445</v>
      </c>
      <c r="I46" s="196">
        <v>88001691</v>
      </c>
      <c r="J46" s="181" t="s">
        <v>3587</v>
      </c>
      <c r="K46" s="156"/>
      <c r="L46" s="159">
        <v>44638</v>
      </c>
      <c r="M46" s="156" t="s">
        <v>20</v>
      </c>
      <c r="N46" s="182" t="str">
        <f>VLOOKUP(I46,Inventory!C:J,3,FALSE)</f>
        <v>https://fjong.com/admin/pages/edit-outfit/outfit.8730c25b49a247be</v>
      </c>
      <c r="O46" s="161" t="str">
        <f>VLOOKUP(I46,Inventory!C:J,5,FALSE)</f>
        <v>Samsøe Samsøe</v>
      </c>
      <c r="P46" s="161" t="str">
        <f>VLOOKUP(I46,Inventory!C:J,4,FALSE)</f>
        <v>S Mano top</v>
      </c>
      <c r="Q46" s="197" t="s">
        <v>3453</v>
      </c>
      <c r="R46" s="157" t="s">
        <v>3588</v>
      </c>
      <c r="S46" s="162" t="s">
        <v>3589</v>
      </c>
      <c r="T46" s="156"/>
      <c r="U46" s="156"/>
      <c r="V46" s="161" t="str">
        <f>VLOOKUP(I46,Inventory!C:R,6,FALSE)</f>
        <v>FJONG</v>
      </c>
      <c r="W46" s="161">
        <f>VLOOKUP(I46,Inventory!C:R,13,FALSE)</f>
        <v>1300</v>
      </c>
      <c r="X46" s="161">
        <f>VLOOKUP(I46,Inventory!C:R,14,FALSE)</f>
        <v>400</v>
      </c>
      <c r="Y46" s="156"/>
      <c r="Z46" s="156"/>
      <c r="AA46" s="156">
        <v>80</v>
      </c>
      <c r="AB46" s="161">
        <f t="shared" ref="AB46:AB73" si="11">(X46*(1-Y46))-Z46+AA46</f>
        <v>480</v>
      </c>
      <c r="AC46" s="163">
        <f>VLOOKUP(V46,'Partner info'!A$2:K$502,6,FALSE)</f>
        <v>0</v>
      </c>
      <c r="AD46" s="161">
        <f t="shared" ref="AD46:AD73" si="12">AB46*AC46</f>
        <v>0</v>
      </c>
      <c r="AE46" s="161">
        <f t="shared" ref="AE46:AE73" si="13">AB46-AD46</f>
        <v>480</v>
      </c>
      <c r="AF46" s="161">
        <f t="shared" si="5"/>
        <v>3</v>
      </c>
      <c r="AG46" s="144">
        <v>2022</v>
      </c>
      <c r="AH46" s="145">
        <v>3</v>
      </c>
      <c r="AI46" s="146" t="e">
        <f t="array" aca="1" ref="AI46" ca="1">_xludf.IFS(AH46=1,"01",AH46=2,"02",AH46=3,"03",AH46=4,"04",AH46=5,"05",AH46=6,"06",AH46=7,"07",AH46=8,"08",AH46=9,"09",AH46=10,"10",AH46=11,"11",AH46=12,"12")</f>
        <v>#NAME?</v>
      </c>
      <c r="AJ46" s="147" t="e">
        <f t="shared" ca="1" si="3"/>
        <v>#NAME?</v>
      </c>
      <c r="AK46" s="148" t="str">
        <f t="shared" ref="AK46:AK73" si="14">TEXT(L46,"YYYY-MM")</f>
        <v>YYYY-03</v>
      </c>
    </row>
    <row r="47" spans="1:37" ht="12.75">
      <c r="A47" s="156"/>
      <c r="B47" s="156" t="s">
        <v>3443</v>
      </c>
      <c r="C47" s="156"/>
      <c r="D47" s="156" t="s">
        <v>9</v>
      </c>
      <c r="E47" s="156"/>
      <c r="F47" s="156" t="s">
        <v>3590</v>
      </c>
      <c r="G47" s="156"/>
      <c r="H47" s="156" t="s">
        <v>3445</v>
      </c>
      <c r="I47" s="158">
        <v>88002947</v>
      </c>
      <c r="J47" s="181" t="s">
        <v>3591</v>
      </c>
      <c r="K47" s="156"/>
      <c r="L47" s="159">
        <v>44638</v>
      </c>
      <c r="M47" s="156" t="s">
        <v>20</v>
      </c>
      <c r="N47" s="182" t="str">
        <f>VLOOKUP(I47,Inventory!C:J,3,FALSE)</f>
        <v>https://fjong.com/admin/pages/edit-outfit/outfit.ae3b425f7b70953b</v>
      </c>
      <c r="O47" s="161" t="str">
        <f>VLOOKUP(I47,Inventory!C:J,5,FALSE)</f>
        <v>Samsøe Samsøe</v>
      </c>
      <c r="P47" s="161" t="str">
        <f>VLOOKUP(I47,Inventory!C:J,4,FALSE)</f>
        <v>S Willow Short Dress Black</v>
      </c>
      <c r="Q47" s="156" t="s">
        <v>3453</v>
      </c>
      <c r="R47" s="156" t="s">
        <v>3592</v>
      </c>
      <c r="S47" s="158" t="s">
        <v>3593</v>
      </c>
      <c r="T47" s="156"/>
      <c r="U47" s="156"/>
      <c r="V47" s="161" t="str">
        <f>VLOOKUP(I47,Inventory!C:R,6,FALSE)</f>
        <v>FJONG</v>
      </c>
      <c r="W47" s="161" t="str">
        <f>VLOOKUP(I47,Inventory!C:R,13,FALSE)</f>
        <v>3000</v>
      </c>
      <c r="X47" s="161">
        <f>VLOOKUP(I47,Inventory!C:R,14,FALSE)</f>
        <v>250</v>
      </c>
      <c r="Y47" s="156"/>
      <c r="Z47" s="156"/>
      <c r="AA47" s="156">
        <v>80</v>
      </c>
      <c r="AB47" s="161">
        <f t="shared" si="11"/>
        <v>330</v>
      </c>
      <c r="AC47" s="163">
        <f>VLOOKUP(V47,'Partner info'!A$2:K$502,6,FALSE)</f>
        <v>0</v>
      </c>
      <c r="AD47" s="161">
        <f t="shared" si="12"/>
        <v>0</v>
      </c>
      <c r="AE47" s="161">
        <f t="shared" si="13"/>
        <v>330</v>
      </c>
      <c r="AF47" s="161">
        <f t="shared" si="5"/>
        <v>3</v>
      </c>
      <c r="AG47" s="144">
        <v>2022</v>
      </c>
      <c r="AH47" s="145">
        <v>3</v>
      </c>
      <c r="AI47" s="146" t="e">
        <f t="array" aca="1" ref="AI47" ca="1">_xludf.IFS(AH47=1,"01",AH47=2,"02",AH47=3,"03",AH47=4,"04",AH47=5,"05",AH47=6,"06",AH47=7,"07",AH47=8,"08",AH47=9,"09",AH47=10,"10",AH47=11,"11",AH47=12,"12")</f>
        <v>#NAME?</v>
      </c>
      <c r="AJ47" s="147" t="e">
        <f t="shared" ca="1" si="3"/>
        <v>#NAME?</v>
      </c>
      <c r="AK47" s="148" t="str">
        <f t="shared" si="14"/>
        <v>YYYY-03</v>
      </c>
    </row>
    <row r="48" spans="1:37" ht="12.75" hidden="1">
      <c r="A48" s="156"/>
      <c r="B48" s="156" t="s">
        <v>3443</v>
      </c>
      <c r="C48" s="156"/>
      <c r="D48" s="156" t="s">
        <v>9</v>
      </c>
      <c r="E48" s="157"/>
      <c r="F48" s="157" t="s">
        <v>3594</v>
      </c>
      <c r="G48" s="156"/>
      <c r="H48" s="156" t="s">
        <v>3445</v>
      </c>
      <c r="I48" s="158">
        <v>88100763</v>
      </c>
      <c r="J48" s="181" t="s">
        <v>3595</v>
      </c>
      <c r="K48" s="156"/>
      <c r="L48" s="159">
        <v>44640</v>
      </c>
      <c r="M48" s="156" t="s">
        <v>20</v>
      </c>
      <c r="N48" s="182" t="str">
        <f>VLOOKUP(I48,Inventory!C:J,3,FALSE)</f>
        <v>https://fjong.com/admin/pages/edit-outfit/outfit.c27c17ce72dc43058efce34e24bcffb9</v>
      </c>
      <c r="O48" s="161" t="str">
        <f>VLOOKUP(I48,Inventory!C:J,5,FALSE)</f>
        <v>By Malene Birger</v>
      </c>
      <c r="P48" s="161" t="str">
        <f>VLOOKUP(I48,Inventory!C:J,4,FALSE)</f>
        <v>M Ayaja Striped Skirt</v>
      </c>
      <c r="Q48" s="156" t="s">
        <v>3468</v>
      </c>
      <c r="R48" s="156" t="s">
        <v>3596</v>
      </c>
      <c r="S48" s="162">
        <v>93671423</v>
      </c>
      <c r="T48" s="156"/>
      <c r="U48" s="156"/>
      <c r="V48" s="161" t="str">
        <f>VLOOKUP(I48,Inventory!C:R,6,FALSE)</f>
        <v>Høyer</v>
      </c>
      <c r="W48" s="161">
        <f>VLOOKUP(I48,Inventory!C:R,13,FALSE)</f>
        <v>800</v>
      </c>
      <c r="X48" s="161">
        <f>VLOOKUP(I48,Inventory!C:R,14,FALSE)</f>
        <v>240</v>
      </c>
      <c r="Y48" s="156"/>
      <c r="Z48" s="156"/>
      <c r="AA48" s="156">
        <v>80</v>
      </c>
      <c r="AB48" s="161">
        <f t="shared" si="11"/>
        <v>320</v>
      </c>
      <c r="AC48" s="163">
        <f>VLOOKUP(V48,'Partner info'!A$2:K$502,6,FALSE)</f>
        <v>0.8</v>
      </c>
      <c r="AD48" s="161">
        <f t="shared" si="12"/>
        <v>256</v>
      </c>
      <c r="AE48" s="161">
        <f t="shared" si="13"/>
        <v>64</v>
      </c>
      <c r="AF48" s="161">
        <f t="shared" si="5"/>
        <v>3</v>
      </c>
      <c r="AG48" s="144">
        <v>2022</v>
      </c>
      <c r="AH48" s="145">
        <v>3</v>
      </c>
      <c r="AI48" s="146" t="e">
        <f t="array" aca="1" ref="AI48" ca="1">_xludf.IFS(AH48=1,"01",AH48=2,"02",AH48=3,"03",AH48=4,"04",AH48=5,"05",AH48=6,"06",AH48=7,"07",AH48=8,"08",AH48=9,"09",AH48=10,"10",AH48=11,"11",AH48=12,"12")</f>
        <v>#NAME?</v>
      </c>
      <c r="AJ48" s="147" t="e">
        <f t="shared" ca="1" si="3"/>
        <v>#NAME?</v>
      </c>
      <c r="AK48" s="148" t="str">
        <f t="shared" si="14"/>
        <v>YYYY-03</v>
      </c>
    </row>
    <row r="49" spans="1:37" ht="12.75">
      <c r="B49" s="12" t="s">
        <v>3443</v>
      </c>
      <c r="D49" s="12" t="s">
        <v>9</v>
      </c>
      <c r="E49" s="23"/>
      <c r="F49" s="23" t="s">
        <v>3594</v>
      </c>
      <c r="G49" s="12"/>
      <c r="H49" s="12" t="s">
        <v>3445</v>
      </c>
      <c r="I49" s="9">
        <v>88000481</v>
      </c>
      <c r="L49" s="149">
        <v>44640</v>
      </c>
      <c r="M49" s="12" t="s">
        <v>20</v>
      </c>
      <c r="N49" s="198" t="str">
        <f>VLOOKUP(I49,Inventory!C:J,3,FALSE)</f>
        <v>https://fjong.com/admin/pages/edit-outfit/outfit.ae6321b563974c5f</v>
      </c>
      <c r="O49" s="199" t="str">
        <f>VLOOKUP(I49,Inventory!C:J,5,FALSE)</f>
        <v>Carven</v>
      </c>
      <c r="P49" s="151" t="str">
        <f>VLOOKUP(I49,Inventory!C:J,4,FALSE)</f>
        <v>Robe en Lurex Dress</v>
      </c>
      <c r="Q49" s="12" t="s">
        <v>3468</v>
      </c>
      <c r="S49" s="22"/>
      <c r="V49" s="151" t="str">
        <f>VLOOKUP(I49,Inventory!C:R,6,FALSE)</f>
        <v>FJONG</v>
      </c>
      <c r="W49" s="151">
        <f>VLOOKUP(I49,Inventory!C:R,13,FALSE)</f>
        <v>600</v>
      </c>
      <c r="X49" s="151">
        <f>VLOOKUP(I49,Inventory!C:R,14,FALSE)</f>
        <v>349</v>
      </c>
      <c r="AA49" s="12">
        <v>0</v>
      </c>
      <c r="AB49" s="151">
        <f t="shared" si="11"/>
        <v>349</v>
      </c>
      <c r="AC49" s="153">
        <f>VLOOKUP(V49,'Partner info'!A$2:K$502,6,FALSE)</f>
        <v>0</v>
      </c>
      <c r="AD49" s="151">
        <f t="shared" si="12"/>
        <v>0</v>
      </c>
      <c r="AE49" s="151">
        <f t="shared" si="13"/>
        <v>349</v>
      </c>
      <c r="AF49" s="151">
        <f t="shared" si="5"/>
        <v>3</v>
      </c>
      <c r="AG49" s="144">
        <v>2022</v>
      </c>
      <c r="AH49" s="145">
        <v>3</v>
      </c>
      <c r="AI49" s="146" t="e">
        <f t="array" aca="1" ref="AI49" ca="1">_xludf.IFS(AH49=1,"01",AH49=2,"02",AH49=3,"03",AH49=4,"04",AH49=5,"05",AH49=6,"06",AH49=7,"07",AH49=8,"08",AH49=9,"09",AH49=10,"10",AH49=11,"11",AH49=12,"12")</f>
        <v>#NAME?</v>
      </c>
      <c r="AJ49" s="147" t="e">
        <f t="shared" ca="1" si="3"/>
        <v>#NAME?</v>
      </c>
      <c r="AK49" s="148" t="str">
        <f t="shared" si="14"/>
        <v>YYYY-03</v>
      </c>
    </row>
    <row r="50" spans="1:37" ht="12.75">
      <c r="A50" s="156"/>
      <c r="B50" s="156" t="s">
        <v>3443</v>
      </c>
      <c r="C50" s="156"/>
      <c r="D50" s="156" t="s">
        <v>9</v>
      </c>
      <c r="E50" s="157"/>
      <c r="F50" s="157" t="s">
        <v>3597</v>
      </c>
      <c r="G50" s="156"/>
      <c r="H50" s="156" t="s">
        <v>3445</v>
      </c>
      <c r="I50" s="158">
        <v>88000433</v>
      </c>
      <c r="J50" s="181" t="s">
        <v>3598</v>
      </c>
      <c r="K50" s="156"/>
      <c r="L50" s="159">
        <v>44640</v>
      </c>
      <c r="M50" s="156" t="s">
        <v>20</v>
      </c>
      <c r="N50" s="182" t="str">
        <f>VLOOKUP(I50,Inventory!C:J,3,FALSE)</f>
        <v>https://fjong.com/admin/pages/edit-outfit/outfit.9c2285b935d84f3b85e9678007eac190</v>
      </c>
      <c r="O50" s="161" t="str">
        <f>VLOOKUP(I50,Inventory!C:J,5,FALSE)</f>
        <v>Samsøe Samsøe</v>
      </c>
      <c r="P50" s="161" t="str">
        <f>VLOOKUP(I50,Inventory!C:J,4,FALSE)</f>
        <v>L Serena ls Eden Blouse</v>
      </c>
      <c r="Q50" s="156" t="s">
        <v>3449</v>
      </c>
      <c r="R50" s="156" t="s">
        <v>3599</v>
      </c>
      <c r="S50" s="162">
        <v>41675005</v>
      </c>
      <c r="T50" s="156"/>
      <c r="U50" s="156"/>
      <c r="V50" s="161" t="str">
        <f>VLOOKUP(I50,Inventory!C:R,6,FALSE)</f>
        <v>FJONG</v>
      </c>
      <c r="W50" s="161">
        <f>VLOOKUP(I50,Inventory!C:R,13,FALSE)</f>
        <v>2500</v>
      </c>
      <c r="X50" s="161">
        <f>VLOOKUP(I50,Inventory!C:R,14,FALSE)</f>
        <v>700</v>
      </c>
      <c r="Y50" s="156"/>
      <c r="Z50" s="156"/>
      <c r="AA50" s="156">
        <v>80</v>
      </c>
      <c r="AB50" s="161">
        <f t="shared" si="11"/>
        <v>780</v>
      </c>
      <c r="AC50" s="163">
        <f>VLOOKUP(V50,'Partner info'!A$2:K$502,6,FALSE)</f>
        <v>0</v>
      </c>
      <c r="AD50" s="161">
        <f t="shared" si="12"/>
        <v>0</v>
      </c>
      <c r="AE50" s="161">
        <f t="shared" si="13"/>
        <v>780</v>
      </c>
      <c r="AF50" s="161">
        <f t="shared" si="5"/>
        <v>3</v>
      </c>
      <c r="AG50" s="144">
        <v>2022</v>
      </c>
      <c r="AH50" s="145">
        <v>3</v>
      </c>
      <c r="AI50" s="146" t="e">
        <f t="array" aca="1" ref="AI50" ca="1">_xludf.IFS(AH50=1,"01",AH50=2,"02",AH50=3,"03",AH50=4,"04",AH50=5,"05",AH50=6,"06",AH50=7,"07",AH50=8,"08",AH50=9,"09",AH50=10,"10",AH50=11,"11",AH50=12,"12")</f>
        <v>#NAME?</v>
      </c>
      <c r="AJ50" s="147" t="e">
        <f t="shared" ca="1" si="3"/>
        <v>#NAME?</v>
      </c>
      <c r="AK50" s="148" t="str">
        <f t="shared" si="14"/>
        <v>YYYY-03</v>
      </c>
    </row>
    <row r="51" spans="1:37" ht="12.75" hidden="1">
      <c r="A51" s="156"/>
      <c r="B51" s="156" t="s">
        <v>3443</v>
      </c>
      <c r="C51" s="156"/>
      <c r="D51" s="156" t="s">
        <v>9</v>
      </c>
      <c r="E51" s="156"/>
      <c r="F51" s="156" t="s">
        <v>3600</v>
      </c>
      <c r="G51" s="156"/>
      <c r="H51" s="156" t="s">
        <v>3445</v>
      </c>
      <c r="I51" s="158" t="s">
        <v>2122</v>
      </c>
      <c r="J51" s="156"/>
      <c r="K51" s="156"/>
      <c r="L51" s="159">
        <v>44641</v>
      </c>
      <c r="M51" s="156"/>
      <c r="N51" s="182" t="str">
        <f>VLOOKUP(I51,Inventory!C:J,3,FALSE)</f>
        <v>https://fjong.com/admin/pages/edit-outfit/outfit.aabec0f9392d459cb1158a3feafa42c3</v>
      </c>
      <c r="O51" s="161" t="str">
        <f>VLOOKUP(I51,Inventory!C:J,5,FALSE)</f>
        <v>IBEN</v>
      </c>
      <c r="P51" s="161" t="str">
        <f>VLOOKUP(I51,Inventory!C:J,4,FALSE)</f>
        <v>XS Elias Shirt Moonlight</v>
      </c>
      <c r="Q51" s="156" t="s">
        <v>3477</v>
      </c>
      <c r="R51" s="156" t="s">
        <v>3601</v>
      </c>
      <c r="S51" s="158">
        <v>99125105</v>
      </c>
      <c r="T51" s="156"/>
      <c r="U51" s="156"/>
      <c r="V51" s="161" t="str">
        <f>VLOOKUP(I51,Inventory!C:R,6,FALSE)</f>
        <v>IBEN (Storheil Agency)</v>
      </c>
      <c r="W51" s="161">
        <f>VLOOKUP(I51,Inventory!C:R,13,FALSE)</f>
        <v>900</v>
      </c>
      <c r="X51" s="161">
        <f>VLOOKUP(I51,Inventory!C:R,14,FALSE)</f>
        <v>320</v>
      </c>
      <c r="Y51" s="172">
        <v>0.2</v>
      </c>
      <c r="Z51" s="156"/>
      <c r="AA51" s="156">
        <v>0</v>
      </c>
      <c r="AB51" s="161">
        <f t="shared" si="11"/>
        <v>256</v>
      </c>
      <c r="AC51" s="163">
        <f>VLOOKUP(V51,'Partner info'!A$2:K$502,6,FALSE)</f>
        <v>0.8</v>
      </c>
      <c r="AD51" s="161">
        <f t="shared" si="12"/>
        <v>204.8</v>
      </c>
      <c r="AE51" s="161">
        <f t="shared" si="13"/>
        <v>51.199999999999989</v>
      </c>
      <c r="AF51" s="161">
        <f t="shared" si="5"/>
        <v>3</v>
      </c>
      <c r="AG51" s="144">
        <v>2022</v>
      </c>
      <c r="AH51" s="145">
        <v>3</v>
      </c>
      <c r="AI51" s="146" t="e">
        <f t="array" aca="1" ref="AI51" ca="1">_xludf.IFS(AH51=1,"01",AH51=2,"02",AH51=3,"03",AH51=4,"04",AH51=5,"05",AH51=6,"06",AH51=7,"07",AH51=8,"08",AH51=9,"09",AH51=10,"10",AH51=11,"11",AH51=12,"12")</f>
        <v>#NAME?</v>
      </c>
      <c r="AJ51" s="147" t="e">
        <f t="shared" ca="1" si="3"/>
        <v>#NAME?</v>
      </c>
      <c r="AK51" s="148" t="str">
        <f t="shared" si="14"/>
        <v>YYYY-03</v>
      </c>
    </row>
    <row r="52" spans="1:37" ht="12.75">
      <c r="A52" s="156"/>
      <c r="B52" s="156" t="s">
        <v>3443</v>
      </c>
      <c r="C52" s="156"/>
      <c r="D52" s="156" t="s">
        <v>9</v>
      </c>
      <c r="E52" s="156"/>
      <c r="F52" s="156" t="s">
        <v>3602</v>
      </c>
      <c r="G52" s="156"/>
      <c r="H52" s="156" t="s">
        <v>3445</v>
      </c>
      <c r="I52" s="158">
        <v>88100004</v>
      </c>
      <c r="J52" s="181" t="s">
        <v>3603</v>
      </c>
      <c r="K52" s="156"/>
      <c r="L52" s="159">
        <v>44649</v>
      </c>
      <c r="M52" s="156" t="s">
        <v>20</v>
      </c>
      <c r="N52" s="182" t="str">
        <f>VLOOKUP(I52,Inventory!C:J,3,FALSE)</f>
        <v>https://fjong.com/admin/pages/edit-outfit/outfit.90905e386df640ff96ea108db7afabfa</v>
      </c>
      <c r="O52" s="161" t="str">
        <f>VLOOKUP(I52,Inventory!C:J,5,FALSE)</f>
        <v>Line of Oslo</v>
      </c>
      <c r="P52" s="161" t="str">
        <f>VLOOKUP(I52,Inventory!C:J,4,FALSE)</f>
        <v>S Tara Satin Pink Blouse</v>
      </c>
      <c r="Q52" s="156" t="s">
        <v>3453</v>
      </c>
      <c r="R52" s="156" t="s">
        <v>3604</v>
      </c>
      <c r="S52" s="158" t="s">
        <v>3605</v>
      </c>
      <c r="T52" s="156"/>
      <c r="U52" s="156"/>
      <c r="V52" s="161" t="str">
        <f>VLOOKUP(I52,Inventory!C:R,6,FALSE)</f>
        <v>FJONG</v>
      </c>
      <c r="W52" s="161">
        <f>VLOOKUP(I52,Inventory!C:R,13,FALSE)</f>
        <v>2500</v>
      </c>
      <c r="X52" s="161">
        <f>VLOOKUP(I52,Inventory!C:R,14,FALSE)</f>
        <v>1100</v>
      </c>
      <c r="Y52" s="156"/>
      <c r="Z52" s="156"/>
      <c r="AA52" s="156">
        <v>80</v>
      </c>
      <c r="AB52" s="161">
        <f t="shared" si="11"/>
        <v>1180</v>
      </c>
      <c r="AC52" s="163">
        <f>VLOOKUP(V52,'Partner info'!A$2:K$502,6,FALSE)</f>
        <v>0</v>
      </c>
      <c r="AD52" s="161">
        <f t="shared" si="12"/>
        <v>0</v>
      </c>
      <c r="AE52" s="161">
        <f t="shared" si="13"/>
        <v>1180</v>
      </c>
      <c r="AF52" s="161">
        <f t="shared" si="5"/>
        <v>3</v>
      </c>
      <c r="AG52" s="144">
        <v>2022</v>
      </c>
      <c r="AH52" s="145">
        <v>3</v>
      </c>
      <c r="AI52" s="146" t="e">
        <f t="array" aca="1" ref="AI52" ca="1">_xludf.IFS(AH52=1,"01",AH52=2,"02",AH52=3,"03",AH52=4,"04",AH52=5,"05",AH52=6,"06",AH52=7,"07",AH52=8,"08",AH52=9,"09",AH52=10,"10",AH52=11,"11",AH52=12,"12")</f>
        <v>#NAME?</v>
      </c>
      <c r="AJ52" s="147" t="e">
        <f t="shared" ca="1" si="3"/>
        <v>#NAME?</v>
      </c>
      <c r="AK52" s="148" t="str">
        <f t="shared" si="14"/>
        <v>YYYY-03</v>
      </c>
    </row>
    <row r="53" spans="1:37" ht="12.75">
      <c r="B53" s="12" t="s">
        <v>3443</v>
      </c>
      <c r="D53" s="12" t="s">
        <v>9</v>
      </c>
      <c r="E53" s="12"/>
      <c r="F53" s="12" t="s">
        <v>3602</v>
      </c>
      <c r="G53" s="12"/>
      <c r="H53" s="12" t="s">
        <v>3445</v>
      </c>
      <c r="I53" s="9">
        <v>88000578</v>
      </c>
      <c r="L53" s="149">
        <v>44649</v>
      </c>
      <c r="M53" s="12" t="s">
        <v>20</v>
      </c>
      <c r="N53" s="198" t="str">
        <f>VLOOKUP(I53,Inventory!C:J,3,FALSE)</f>
        <v>https://fjong.com/admin/pages/edit-outfit/outfit.e536b14584e64882bf1a43fcbe402bd8</v>
      </c>
      <c r="O53" s="151" t="str">
        <f>VLOOKUP(I53,Inventory!C:J,5,FALSE)</f>
        <v>Line of Oslo</v>
      </c>
      <c r="P53" s="151" t="str">
        <f>VLOOKUP(I53,Inventory!C:J,4,FALSE)</f>
        <v>L Hannah Satin Pink</v>
      </c>
      <c r="Q53" s="12" t="s">
        <v>3449</v>
      </c>
      <c r="S53" s="9"/>
      <c r="V53" s="151" t="str">
        <f>VLOOKUP(I53,Inventory!C:R,6,FALSE)</f>
        <v>FJONG</v>
      </c>
      <c r="W53" s="151">
        <f>VLOOKUP(I53,Inventory!C:R,13,FALSE)</f>
        <v>3000</v>
      </c>
      <c r="X53" s="151">
        <f>VLOOKUP(I53,Inventory!C:R,14,FALSE)</f>
        <v>950</v>
      </c>
      <c r="AA53" s="12">
        <v>0</v>
      </c>
      <c r="AB53" s="151">
        <f t="shared" si="11"/>
        <v>950</v>
      </c>
      <c r="AC53" s="153">
        <f>VLOOKUP(V53,'Partner info'!A$2:K$502,6,FALSE)</f>
        <v>0</v>
      </c>
      <c r="AD53" s="151">
        <f t="shared" si="12"/>
        <v>0</v>
      </c>
      <c r="AE53" s="151">
        <f t="shared" si="13"/>
        <v>950</v>
      </c>
      <c r="AF53" s="151">
        <f t="shared" si="5"/>
        <v>3</v>
      </c>
      <c r="AG53" s="144">
        <v>2022</v>
      </c>
      <c r="AH53" s="145">
        <v>3</v>
      </c>
      <c r="AI53" s="146" t="e">
        <f t="array" aca="1" ref="AI53" ca="1">_xludf.IFS(AH53=1,"01",AH53=2,"02",AH53=3,"03",AH53=4,"04",AH53=5,"05",AH53=6,"06",AH53=7,"07",AH53=8,"08",AH53=9,"09",AH53=10,"10",AH53=11,"11",AH53=12,"12")</f>
        <v>#NAME?</v>
      </c>
      <c r="AJ53" s="147" t="e">
        <f t="shared" ca="1" si="3"/>
        <v>#NAME?</v>
      </c>
      <c r="AK53" s="148" t="str">
        <f t="shared" si="14"/>
        <v>YYYY-03</v>
      </c>
    </row>
    <row r="54" spans="1:37" ht="12.75" hidden="1">
      <c r="A54" s="156"/>
      <c r="B54" s="156" t="s">
        <v>3443</v>
      </c>
      <c r="C54" s="156"/>
      <c r="D54" s="156" t="s">
        <v>9</v>
      </c>
      <c r="E54" s="156"/>
      <c r="F54" s="156" t="s">
        <v>3606</v>
      </c>
      <c r="G54" s="156"/>
      <c r="H54" s="156" t="s">
        <v>3445</v>
      </c>
      <c r="I54" s="158" t="s">
        <v>3607</v>
      </c>
      <c r="J54" s="181" t="s">
        <v>3608</v>
      </c>
      <c r="K54" s="156"/>
      <c r="L54" s="159">
        <v>44649</v>
      </c>
      <c r="M54" s="156" t="s">
        <v>20</v>
      </c>
      <c r="N54" s="160" t="s">
        <v>3609</v>
      </c>
      <c r="O54" s="161" t="s">
        <v>1089</v>
      </c>
      <c r="P54" s="161" t="s">
        <v>3610</v>
      </c>
      <c r="Q54" s="156" t="s">
        <v>3449</v>
      </c>
      <c r="R54" s="156" t="s">
        <v>3611</v>
      </c>
      <c r="S54" s="158" t="s">
        <v>3612</v>
      </c>
      <c r="T54" s="156"/>
      <c r="U54" s="156"/>
      <c r="V54" s="161" t="s">
        <v>57</v>
      </c>
      <c r="W54" s="161">
        <v>1600</v>
      </c>
      <c r="X54" s="161">
        <v>550</v>
      </c>
      <c r="Y54" s="156"/>
      <c r="Z54" s="156"/>
      <c r="AA54" s="156">
        <v>80</v>
      </c>
      <c r="AB54" s="161">
        <f t="shared" si="11"/>
        <v>630</v>
      </c>
      <c r="AC54" s="163">
        <f>VLOOKUP(V54,'Partner info'!A$2:K$502,6,FALSE)</f>
        <v>0.8</v>
      </c>
      <c r="AD54" s="161">
        <f t="shared" si="12"/>
        <v>504</v>
      </c>
      <c r="AE54" s="161">
        <f t="shared" si="13"/>
        <v>126</v>
      </c>
      <c r="AF54" s="161">
        <f t="shared" si="5"/>
        <v>3</v>
      </c>
      <c r="AG54" s="144">
        <v>2022</v>
      </c>
      <c r="AH54" s="145">
        <v>3</v>
      </c>
      <c r="AI54" s="146" t="e">
        <f t="array" aca="1" ref="AI54" ca="1">_xludf.IFS(AH54=1,"01",AH54=2,"02",AH54=3,"03",AH54=4,"04",AH54=5,"05",AH54=6,"06",AH54=7,"07",AH54=8,"08",AH54=9,"09",AH54=10,"10",AH54=11,"11",AH54=12,"12")</f>
        <v>#NAME?</v>
      </c>
      <c r="AJ54" s="147" t="e">
        <f t="shared" ca="1" si="3"/>
        <v>#NAME?</v>
      </c>
      <c r="AK54" s="148" t="str">
        <f t="shared" si="14"/>
        <v>YYYY-03</v>
      </c>
    </row>
    <row r="55" spans="1:37" ht="12.75" hidden="1">
      <c r="B55" s="12" t="s">
        <v>3443</v>
      </c>
      <c r="D55" s="12" t="s">
        <v>9</v>
      </c>
      <c r="E55" s="12"/>
      <c r="F55" s="12" t="s">
        <v>3606</v>
      </c>
      <c r="G55" s="12"/>
      <c r="H55" s="12" t="s">
        <v>3445</v>
      </c>
      <c r="I55" s="9" t="s">
        <v>2485</v>
      </c>
      <c r="L55" s="149">
        <v>44649</v>
      </c>
      <c r="M55" s="12" t="s">
        <v>20</v>
      </c>
      <c r="N55" s="198" t="str">
        <f>VLOOKUP(I55,Inventory!C:J,3,FALSE)</f>
        <v>https://fjong.com/admin/pages/edit-outfit/outfit.9cb602e5b83949d49bc50bbbfa5b7d04</v>
      </c>
      <c r="O55" s="151" t="str">
        <f>VLOOKUP(I55,Inventory!C:J,5,FALSE)</f>
        <v>Creative Collective</v>
      </c>
      <c r="P55" s="151" t="str">
        <f>VLOOKUP(I55,Inventory!C:J,4,FALSE)</f>
        <v>L Dusk Blue Jeans Jacket</v>
      </c>
      <c r="Q55" s="12" t="s">
        <v>3449</v>
      </c>
      <c r="S55" s="9"/>
      <c r="V55" s="151" t="str">
        <f>VLOOKUP(I55,Inventory!C:R,6,FALSE)</f>
        <v>Villoid</v>
      </c>
      <c r="W55" s="151">
        <f>VLOOKUP(I55,Inventory!C:R,13,FALSE)</f>
        <v>1300</v>
      </c>
      <c r="X55" s="151">
        <f>VLOOKUP(I55,Inventory!C:R,14,FALSE)</f>
        <v>260</v>
      </c>
      <c r="AA55" s="12">
        <v>0</v>
      </c>
      <c r="AB55" s="151">
        <f t="shared" si="11"/>
        <v>260</v>
      </c>
      <c r="AC55" s="153">
        <f>VLOOKUP(V55,'Partner info'!A$2:K$502,6,FALSE)</f>
        <v>0.8</v>
      </c>
      <c r="AD55" s="151">
        <f t="shared" si="12"/>
        <v>208</v>
      </c>
      <c r="AE55" s="151">
        <f t="shared" si="13"/>
        <v>52</v>
      </c>
      <c r="AF55" s="151">
        <f t="shared" si="5"/>
        <v>3</v>
      </c>
      <c r="AG55" s="144">
        <v>2022</v>
      </c>
      <c r="AH55" s="145">
        <v>3</v>
      </c>
      <c r="AI55" s="146" t="e">
        <f t="array" aca="1" ref="AI55" ca="1">_xludf.IFS(AH55=1,"01",AH55=2,"02",AH55=3,"03",AH55=4,"04",AH55=5,"05",AH55=6,"06",AH55=7,"07",AH55=8,"08",AH55=9,"09",AH55=10,"10",AH55=11,"11",AH55=12,"12")</f>
        <v>#NAME?</v>
      </c>
      <c r="AJ55" s="147" t="e">
        <f t="shared" ca="1" si="3"/>
        <v>#NAME?</v>
      </c>
      <c r="AK55" s="148" t="str">
        <f t="shared" si="14"/>
        <v>YYYY-03</v>
      </c>
    </row>
    <row r="56" spans="1:37" ht="12.75">
      <c r="A56" s="156"/>
      <c r="B56" s="156" t="s">
        <v>3443</v>
      </c>
      <c r="C56" s="156"/>
      <c r="D56" s="156" t="s">
        <v>9</v>
      </c>
      <c r="E56" s="156"/>
      <c r="F56" s="156" t="s">
        <v>3613</v>
      </c>
      <c r="G56" s="156"/>
      <c r="H56" s="156" t="s">
        <v>3445</v>
      </c>
      <c r="I56" s="196" t="s">
        <v>1923</v>
      </c>
      <c r="J56" s="181" t="s">
        <v>3614</v>
      </c>
      <c r="K56" s="156"/>
      <c r="L56" s="159">
        <v>44650</v>
      </c>
      <c r="M56" s="156" t="s">
        <v>20</v>
      </c>
      <c r="N56" s="182" t="str">
        <f>VLOOKUP(I56,Inventory!C:J,3,FALSE)</f>
        <v>https://fjong.com/admin/pages/edit-outfit/outfit.fc591bc905fd4943a8d1022f6576efe1</v>
      </c>
      <c r="O56" s="161" t="str">
        <f>VLOOKUP(I56,Inventory!C:J,5,FALSE)</f>
        <v>By Malene Birger</v>
      </c>
      <c r="P56" s="161" t="str">
        <f>VLOOKUP(I56,Inventory!C:J,4,FALSE)</f>
        <v>L Satin Skirt Clemence</v>
      </c>
      <c r="Q56" s="156" t="s">
        <v>3449</v>
      </c>
      <c r="R56" s="156" t="s">
        <v>3615</v>
      </c>
      <c r="S56" s="158" t="s">
        <v>3616</v>
      </c>
      <c r="T56" s="156"/>
      <c r="U56" s="156"/>
      <c r="V56" s="161" t="str">
        <f>VLOOKUP(I56,Inventory!C:R,6,FALSE)</f>
        <v>FJONG</v>
      </c>
      <c r="W56" s="161">
        <f>VLOOKUP(I56,Inventory!C:R,13,FALSE)</f>
        <v>700</v>
      </c>
      <c r="X56" s="161">
        <f>VLOOKUP(I56,Inventory!C:R,14,FALSE)</f>
        <v>290</v>
      </c>
      <c r="Y56" s="156"/>
      <c r="Z56" s="156"/>
      <c r="AA56" s="156">
        <v>80</v>
      </c>
      <c r="AB56" s="161">
        <f t="shared" si="11"/>
        <v>370</v>
      </c>
      <c r="AC56" s="163">
        <f>VLOOKUP(V56,'Partner info'!A$2:K$502,6,FALSE)</f>
        <v>0</v>
      </c>
      <c r="AD56" s="161">
        <f t="shared" si="12"/>
        <v>0</v>
      </c>
      <c r="AE56" s="161">
        <f t="shared" si="13"/>
        <v>370</v>
      </c>
      <c r="AF56" s="161">
        <f t="shared" si="5"/>
        <v>3</v>
      </c>
      <c r="AG56" s="144">
        <v>2022</v>
      </c>
      <c r="AH56" s="145">
        <v>3</v>
      </c>
      <c r="AI56" s="146" t="e">
        <f t="array" aca="1" ref="AI56" ca="1">_xludf.IFS(AH56=1,"01",AH56=2,"02",AH56=3,"03",AH56=4,"04",AH56=5,"05",AH56=6,"06",AH56=7,"07",AH56=8,"08",AH56=9,"09",AH56=10,"10",AH56=11,"11",AH56=12,"12")</f>
        <v>#NAME?</v>
      </c>
      <c r="AJ56" s="147" t="e">
        <f t="shared" ca="1" si="3"/>
        <v>#NAME?</v>
      </c>
      <c r="AK56" s="148" t="str">
        <f t="shared" si="14"/>
        <v>YYYY-03</v>
      </c>
    </row>
    <row r="57" spans="1:37" ht="12.75">
      <c r="B57" s="12" t="s">
        <v>3443</v>
      </c>
      <c r="D57" s="12" t="s">
        <v>9</v>
      </c>
      <c r="E57" s="12"/>
      <c r="F57" s="12" t="s">
        <v>3613</v>
      </c>
      <c r="G57" s="12"/>
      <c r="H57" s="12" t="s">
        <v>3445</v>
      </c>
      <c r="I57" s="9">
        <v>88001883</v>
      </c>
      <c r="L57" s="149">
        <v>44650</v>
      </c>
      <c r="M57" s="12" t="s">
        <v>20</v>
      </c>
      <c r="N57" s="198" t="str">
        <f>VLOOKUP(I57,Inventory!C:J,3,FALSE)</f>
        <v>https://fjong.com/admin/pages/edit-outfit/outfit.00731d8db5504c64af534f9f43a7f061</v>
      </c>
      <c r="O57" s="151" t="str">
        <f>VLOOKUP(I57,Inventory!C:J,5,FALSE)</f>
        <v>Samsøe Samsøe</v>
      </c>
      <c r="P57" s="151" t="str">
        <f>VLOOKUP(I57,Inventory!C:J,4,FALSE)</f>
        <v>L Heaston Skirt Hushed Violet</v>
      </c>
      <c r="Q57" s="12" t="s">
        <v>3449</v>
      </c>
      <c r="S57" s="9"/>
      <c r="V57" s="151" t="str">
        <f>VLOOKUP(I57,Inventory!C:R,6,FALSE)</f>
        <v>FJONG</v>
      </c>
      <c r="W57" s="151">
        <f>VLOOKUP(I57,Inventory!C:R,13,FALSE)</f>
        <v>800</v>
      </c>
      <c r="X57" s="151">
        <f>VLOOKUP(I57,Inventory!C:R,14,FALSE)</f>
        <v>50</v>
      </c>
      <c r="AA57" s="12">
        <v>0</v>
      </c>
      <c r="AB57" s="151">
        <f t="shared" si="11"/>
        <v>50</v>
      </c>
      <c r="AC57" s="153">
        <f>VLOOKUP(V57,'Partner info'!A$2:K$502,6,FALSE)</f>
        <v>0</v>
      </c>
      <c r="AD57" s="151">
        <f t="shared" si="12"/>
        <v>0</v>
      </c>
      <c r="AE57" s="151">
        <f t="shared" si="13"/>
        <v>50</v>
      </c>
      <c r="AF57" s="151">
        <f t="shared" si="5"/>
        <v>3</v>
      </c>
      <c r="AG57" s="144">
        <v>2022</v>
      </c>
      <c r="AH57" s="145">
        <v>3</v>
      </c>
      <c r="AI57" s="146" t="e">
        <f t="array" aca="1" ref="AI57" ca="1">_xludf.IFS(AH57=1,"01",AH57=2,"02",AH57=3,"03",AH57=4,"04",AH57=5,"05",AH57=6,"06",AH57=7,"07",AH57=8,"08",AH57=9,"09",AH57=10,"10",AH57=11,"11",AH57=12,"12")</f>
        <v>#NAME?</v>
      </c>
      <c r="AJ57" s="147" t="e">
        <f t="shared" ca="1" si="3"/>
        <v>#NAME?</v>
      </c>
      <c r="AK57" s="148" t="str">
        <f t="shared" si="14"/>
        <v>YYYY-03</v>
      </c>
    </row>
    <row r="58" spans="1:37" ht="12.75" hidden="1">
      <c r="A58" s="156"/>
      <c r="B58" s="156" t="s">
        <v>3443</v>
      </c>
      <c r="C58" s="156"/>
      <c r="D58" s="156" t="s">
        <v>9</v>
      </c>
      <c r="E58" s="156"/>
      <c r="F58" s="156" t="s">
        <v>3594</v>
      </c>
      <c r="G58" s="156"/>
      <c r="H58" s="156" t="s">
        <v>3445</v>
      </c>
      <c r="I58" s="158">
        <v>88200373</v>
      </c>
      <c r="J58" s="181" t="s">
        <v>3617</v>
      </c>
      <c r="K58" s="156"/>
      <c r="L58" s="159">
        <v>44652</v>
      </c>
      <c r="M58" s="156" t="s">
        <v>20</v>
      </c>
      <c r="N58" s="182" t="str">
        <f>VLOOKUP(I58,Inventory!C:J,3,FALSE)</f>
        <v>https://fjong.com/admin/pages/edit-outfit/outfit.111aa3d2b67a4bfd8be45b0039bb5ed1</v>
      </c>
      <c r="O58" s="161" t="str">
        <f>VLOOKUP(I58,Inventory!C:J,5,FALSE)</f>
        <v>Holzweiler</v>
      </c>
      <c r="P58" s="161" t="str">
        <f>VLOOKUP(I58,Inventory!C:J,4,FALSE)</f>
        <v>M Oda Jeans</v>
      </c>
      <c r="Q58" s="156" t="s">
        <v>3449</v>
      </c>
      <c r="R58" s="156" t="s">
        <v>3596</v>
      </c>
      <c r="S58" s="162">
        <v>93671423</v>
      </c>
      <c r="T58" s="156"/>
      <c r="U58" s="156"/>
      <c r="V58" s="161" t="str">
        <f>VLOOKUP(I58,Inventory!C:R,6,FALSE)</f>
        <v>Holzweiler</v>
      </c>
      <c r="W58" s="161">
        <f>VLOOKUP(I58,Inventory!C:R,13,FALSE)</f>
        <v>2900</v>
      </c>
      <c r="X58" s="161">
        <f>VLOOKUP(I58,Inventory!C:R,14,FALSE)</f>
        <v>400</v>
      </c>
      <c r="Y58" s="156"/>
      <c r="Z58" s="156"/>
      <c r="AA58" s="156">
        <v>80</v>
      </c>
      <c r="AB58" s="161">
        <f t="shared" si="11"/>
        <v>480</v>
      </c>
      <c r="AC58" s="163">
        <f>VLOOKUP(V58,'Partner info'!A$2:K$502,6,FALSE)</f>
        <v>0.8</v>
      </c>
      <c r="AD58" s="161">
        <f t="shared" si="12"/>
        <v>384</v>
      </c>
      <c r="AE58" s="161">
        <f t="shared" si="13"/>
        <v>96</v>
      </c>
      <c r="AF58" s="161">
        <f t="shared" si="5"/>
        <v>4</v>
      </c>
      <c r="AG58" s="144">
        <v>2022</v>
      </c>
      <c r="AH58" s="145">
        <v>4</v>
      </c>
      <c r="AI58" s="146" t="e">
        <f t="array" aca="1" ref="AI58" ca="1">_xludf.IFS(AH58=1,"01",AH58=2,"02",AH58=3,"03",AH58=4,"04",AH58=5,"05",AH58=6,"06",AH58=7,"07",AH58=8,"08",AH58=9,"09",AH58=10,"10",AH58=11,"11",AH58=12,"12")</f>
        <v>#NAME?</v>
      </c>
      <c r="AJ58" s="147" t="e">
        <f t="shared" ca="1" si="3"/>
        <v>#NAME?</v>
      </c>
      <c r="AK58" s="148" t="str">
        <f t="shared" si="14"/>
        <v>YYYY-04</v>
      </c>
    </row>
    <row r="59" spans="1:37" ht="12.75">
      <c r="A59" s="156"/>
      <c r="B59" s="156" t="s">
        <v>3443</v>
      </c>
      <c r="C59" s="156"/>
      <c r="D59" s="156" t="s">
        <v>9</v>
      </c>
      <c r="E59" s="156"/>
      <c r="F59" s="156" t="s">
        <v>3618</v>
      </c>
      <c r="G59" s="156"/>
      <c r="H59" s="156" t="s">
        <v>3445</v>
      </c>
      <c r="I59" s="158">
        <v>88101301</v>
      </c>
      <c r="J59" s="181" t="s">
        <v>3617</v>
      </c>
      <c r="K59" s="156"/>
      <c r="L59" s="159">
        <v>44655</v>
      </c>
      <c r="M59" s="156" t="s">
        <v>20</v>
      </c>
      <c r="N59" s="182" t="str">
        <f>VLOOKUP(I59,Inventory!C:J,3,FALSE)</f>
        <v>https://fjong.com/admin/pages/edit-outfit/outfit.59f5e44d06e04f8994127e5f6cc8c05c</v>
      </c>
      <c r="O59" s="161" t="str">
        <f>VLOOKUP(I59,Inventory!C:J,5,FALSE)</f>
        <v>FWSS</v>
      </c>
      <c r="P59" s="161" t="str">
        <f>VLOOKUP(I59,Inventory!C:J,4,FALSE)</f>
        <v>S High Pressure Skirt</v>
      </c>
      <c r="Q59" s="156" t="s">
        <v>3449</v>
      </c>
      <c r="R59" s="156" t="s">
        <v>3619</v>
      </c>
      <c r="S59" s="158" t="s">
        <v>3620</v>
      </c>
      <c r="T59" s="156"/>
      <c r="U59" s="156"/>
      <c r="V59" s="161" t="str">
        <f>VLOOKUP(I59,Inventory!C:R,6,FALSE)</f>
        <v>FJONG</v>
      </c>
      <c r="W59" s="161">
        <f>VLOOKUP(I59,Inventory!C:R,13,FALSE)</f>
        <v>2000</v>
      </c>
      <c r="X59" s="161">
        <f>VLOOKUP(I59,Inventory!C:R,14,FALSE)</f>
        <v>500</v>
      </c>
      <c r="Y59" s="172">
        <v>0.1</v>
      </c>
      <c r="Z59" s="156"/>
      <c r="AA59" s="156">
        <v>80</v>
      </c>
      <c r="AB59" s="161">
        <f t="shared" si="11"/>
        <v>530</v>
      </c>
      <c r="AC59" s="163">
        <f>VLOOKUP(V59,'Partner info'!A$2:K$502,6,FALSE)</f>
        <v>0</v>
      </c>
      <c r="AD59" s="161">
        <f t="shared" si="12"/>
        <v>0</v>
      </c>
      <c r="AE59" s="161">
        <f t="shared" si="13"/>
        <v>530</v>
      </c>
      <c r="AF59" s="161">
        <f t="shared" si="5"/>
        <v>4</v>
      </c>
      <c r="AG59" s="144">
        <v>2022</v>
      </c>
      <c r="AH59" s="145">
        <v>4</v>
      </c>
      <c r="AI59" s="146" t="e">
        <f t="array" aca="1" ref="AI59" ca="1">_xludf.IFS(AH59=1,"01",AH59=2,"02",AH59=3,"03",AH59=4,"04",AH59=5,"05",AH59=6,"06",AH59=7,"07",AH59=8,"08",AH59=9,"09",AH59=10,"10",AH59=11,"11",AH59=12,"12")</f>
        <v>#NAME?</v>
      </c>
      <c r="AJ59" s="147" t="e">
        <f t="shared" ca="1" si="3"/>
        <v>#NAME?</v>
      </c>
      <c r="AK59" s="148" t="str">
        <f t="shared" si="14"/>
        <v>YYYY-04</v>
      </c>
    </row>
    <row r="60" spans="1:37" ht="12.75" hidden="1">
      <c r="A60" s="156"/>
      <c r="B60" s="156" t="s">
        <v>3443</v>
      </c>
      <c r="C60" s="156"/>
      <c r="D60" s="156" t="s">
        <v>9</v>
      </c>
      <c r="E60" s="156"/>
      <c r="F60" s="156" t="s">
        <v>3621</v>
      </c>
      <c r="G60" s="156"/>
      <c r="H60" s="156" t="s">
        <v>3445</v>
      </c>
      <c r="I60" s="158" t="s">
        <v>649</v>
      </c>
      <c r="J60" s="181" t="s">
        <v>3622</v>
      </c>
      <c r="K60" s="156"/>
      <c r="L60" s="159">
        <v>44656</v>
      </c>
      <c r="M60" s="156" t="s">
        <v>20</v>
      </c>
      <c r="N60" s="160" t="s">
        <v>3623</v>
      </c>
      <c r="O60" s="161" t="str">
        <f>VLOOKUP(I60,Inventory!C:J,5,FALSE)</f>
        <v>Kupong knit.wear</v>
      </c>
      <c r="P60" s="161" t="str">
        <f>VLOOKUP(I60,Inventory!C:J,4,FALSE)</f>
        <v>M Emma Pants glatt 1</v>
      </c>
      <c r="Q60" s="156" t="s">
        <v>3468</v>
      </c>
      <c r="R60" s="156" t="s">
        <v>3624</v>
      </c>
      <c r="S60" s="158" t="s">
        <v>3625</v>
      </c>
      <c r="T60" s="156"/>
      <c r="U60" s="156"/>
      <c r="V60" s="161" t="s">
        <v>651</v>
      </c>
      <c r="W60" s="161">
        <f>VLOOKUP(I60,Inventory!C:R,13,FALSE)</f>
        <v>1200</v>
      </c>
      <c r="X60" s="161">
        <f>VLOOKUP(I60,Inventory!C:R,14,FALSE)</f>
        <v>299</v>
      </c>
      <c r="Y60" s="156"/>
      <c r="Z60" s="156"/>
      <c r="AA60" s="156">
        <v>80</v>
      </c>
      <c r="AB60" s="161">
        <f t="shared" si="11"/>
        <v>379</v>
      </c>
      <c r="AC60" s="163">
        <f>VLOOKUP(V60,'Partner info'!A$2:K$502,6,FALSE)</f>
        <v>0.8</v>
      </c>
      <c r="AD60" s="161">
        <f t="shared" si="12"/>
        <v>303.2</v>
      </c>
      <c r="AE60" s="161">
        <f t="shared" si="13"/>
        <v>75.800000000000011</v>
      </c>
      <c r="AF60" s="161">
        <f t="shared" si="5"/>
        <v>4</v>
      </c>
      <c r="AG60" s="144">
        <v>2022</v>
      </c>
      <c r="AH60" s="145">
        <v>4</v>
      </c>
      <c r="AI60" s="146" t="e">
        <f t="array" aca="1" ref="AI60" ca="1">_xludf.IFS(AH60=1,"01",AH60=2,"02",AH60=3,"03",AH60=4,"04",AH60=5,"05",AH60=6,"06",AH60=7,"07",AH60=8,"08",AH60=9,"09",AH60=10,"10",AH60=11,"11",AH60=12,"12")</f>
        <v>#NAME?</v>
      </c>
      <c r="AJ60" s="147" t="e">
        <f t="shared" ca="1" si="3"/>
        <v>#NAME?</v>
      </c>
      <c r="AK60" s="148" t="str">
        <f t="shared" si="14"/>
        <v>YYYY-04</v>
      </c>
    </row>
    <row r="61" spans="1:37" ht="12.75" hidden="1">
      <c r="B61" s="12" t="s">
        <v>3443</v>
      </c>
      <c r="D61" s="12" t="s">
        <v>9</v>
      </c>
      <c r="E61" s="12"/>
      <c r="F61" s="12" t="s">
        <v>3621</v>
      </c>
      <c r="G61" s="12"/>
      <c r="H61" s="12" t="s">
        <v>3445</v>
      </c>
      <c r="I61" s="9" t="s">
        <v>654</v>
      </c>
      <c r="L61" s="149">
        <v>44656</v>
      </c>
      <c r="M61" s="12" t="s">
        <v>20</v>
      </c>
      <c r="N61" s="150" t="s">
        <v>3626</v>
      </c>
      <c r="O61" s="151" t="str">
        <f>VLOOKUP(I61,Inventory!C:J,5,FALSE)</f>
        <v>Kupong knit.wear</v>
      </c>
      <c r="P61" s="151" t="str">
        <f>VLOOKUP(I61,Inventory!C:J,4,FALSE)</f>
        <v>M Emma LS Sweater</v>
      </c>
      <c r="Q61" s="12" t="s">
        <v>3468</v>
      </c>
      <c r="S61" s="9"/>
      <c r="V61" s="151" t="s">
        <v>651</v>
      </c>
      <c r="W61" s="151">
        <f>VLOOKUP(I61,Inventory!C:R,13,FALSE)</f>
        <v>2200</v>
      </c>
      <c r="X61" s="151">
        <f>VLOOKUP(I61,Inventory!C:R,14,FALSE)</f>
        <v>440</v>
      </c>
      <c r="AA61" s="12">
        <v>0</v>
      </c>
      <c r="AB61" s="151">
        <f t="shared" si="11"/>
        <v>440</v>
      </c>
      <c r="AC61" s="153">
        <f>VLOOKUP(V61,'Partner info'!A$2:K$502,6,FALSE)</f>
        <v>0.8</v>
      </c>
      <c r="AD61" s="151">
        <f t="shared" si="12"/>
        <v>352</v>
      </c>
      <c r="AE61" s="151">
        <f t="shared" si="13"/>
        <v>88</v>
      </c>
      <c r="AF61" s="151">
        <f t="shared" si="5"/>
        <v>4</v>
      </c>
      <c r="AG61" s="144">
        <v>2022</v>
      </c>
      <c r="AH61" s="145">
        <v>4</v>
      </c>
      <c r="AI61" s="146" t="e">
        <f t="array" aca="1" ref="AI61" ca="1">_xludf.IFS(AH61=1,"01",AH61=2,"02",AH61=3,"03",AH61=4,"04",AH61=5,"05",AH61=6,"06",AH61=7,"07",AH61=8,"08",AH61=9,"09",AH61=10,"10",AH61=11,"11",AH61=12,"12")</f>
        <v>#NAME?</v>
      </c>
      <c r="AJ61" s="147" t="e">
        <f t="shared" ca="1" si="3"/>
        <v>#NAME?</v>
      </c>
      <c r="AK61" s="148" t="str">
        <f t="shared" si="14"/>
        <v>YYYY-04</v>
      </c>
    </row>
    <row r="62" spans="1:37" ht="12.75" hidden="1">
      <c r="A62" s="156"/>
      <c r="B62" s="156" t="s">
        <v>3443</v>
      </c>
      <c r="C62" s="156"/>
      <c r="D62" s="156" t="s">
        <v>9</v>
      </c>
      <c r="E62" s="156"/>
      <c r="F62" s="156" t="s">
        <v>3627</v>
      </c>
      <c r="G62" s="156"/>
      <c r="H62" s="156" t="s">
        <v>3445</v>
      </c>
      <c r="I62" s="158" t="s">
        <v>652</v>
      </c>
      <c r="J62" s="181" t="s">
        <v>3628</v>
      </c>
      <c r="K62" s="156"/>
      <c r="L62" s="159">
        <v>44656</v>
      </c>
      <c r="M62" s="156" t="s">
        <v>20</v>
      </c>
      <c r="N62" s="161" t="str">
        <f>VLOOKUP(I62,Inventory!C:J,3,FALSE)</f>
        <v>-</v>
      </c>
      <c r="O62" s="161" t="str">
        <f>VLOOKUP(I62,Inventory!C:J,5,FALSE)</f>
        <v>Kupong knit.wear</v>
      </c>
      <c r="P62" s="161" t="str">
        <f>VLOOKUP(I62,Inventory!C:J,4,FALSE)</f>
        <v>M Emma Pants glatt 2</v>
      </c>
      <c r="Q62" s="156" t="s">
        <v>3468</v>
      </c>
      <c r="R62" s="156" t="s">
        <v>3629</v>
      </c>
      <c r="S62" s="158" t="s">
        <v>3630</v>
      </c>
      <c r="T62" s="156"/>
      <c r="U62" s="156"/>
      <c r="V62" s="161" t="s">
        <v>651</v>
      </c>
      <c r="W62" s="161">
        <f>VLOOKUP(I62,Inventory!C:R,13,FALSE)</f>
        <v>2300</v>
      </c>
      <c r="X62" s="161">
        <f>VLOOKUP(I62,Inventory!C:R,14,FALSE)</f>
        <v>400</v>
      </c>
      <c r="Y62" s="172">
        <v>0.1</v>
      </c>
      <c r="Z62" s="156"/>
      <c r="AA62" s="156">
        <v>80</v>
      </c>
      <c r="AB62" s="161">
        <f t="shared" si="11"/>
        <v>440</v>
      </c>
      <c r="AC62" s="163">
        <f>VLOOKUP(V62,'Partner info'!A$2:K$502,6,FALSE)</f>
        <v>0.8</v>
      </c>
      <c r="AD62" s="161">
        <f t="shared" si="12"/>
        <v>352</v>
      </c>
      <c r="AE62" s="161">
        <f t="shared" si="13"/>
        <v>88</v>
      </c>
      <c r="AF62" s="161">
        <f t="shared" si="5"/>
        <v>4</v>
      </c>
      <c r="AG62" s="144">
        <v>2022</v>
      </c>
      <c r="AH62" s="145">
        <v>4</v>
      </c>
      <c r="AI62" s="146" t="e">
        <f t="array" aca="1" ref="AI62" ca="1">_xludf.IFS(AH62=1,"01",AH62=2,"02",AH62=3,"03",AH62=4,"04",AH62=5,"05",AH62=6,"06",AH62=7,"07",AH62=8,"08",AH62=9,"09",AH62=10,"10",AH62=11,"11",AH62=12,"12")</f>
        <v>#NAME?</v>
      </c>
      <c r="AJ62" s="147" t="e">
        <f t="shared" ca="1" si="3"/>
        <v>#NAME?</v>
      </c>
      <c r="AK62" s="148" t="str">
        <f t="shared" si="14"/>
        <v>YYYY-04</v>
      </c>
    </row>
    <row r="63" spans="1:37" ht="12.75" hidden="1">
      <c r="A63" s="156"/>
      <c r="B63" s="156" t="s">
        <v>3443</v>
      </c>
      <c r="C63" s="156"/>
      <c r="D63" s="156" t="s">
        <v>9</v>
      </c>
      <c r="E63" s="156"/>
      <c r="F63" s="156" t="s">
        <v>3631</v>
      </c>
      <c r="G63" s="156"/>
      <c r="H63" s="156" t="s">
        <v>3445</v>
      </c>
      <c r="I63" s="158" t="s">
        <v>1570</v>
      </c>
      <c r="J63" s="181" t="s">
        <v>3632</v>
      </c>
      <c r="K63" s="156"/>
      <c r="L63" s="159">
        <v>44663</v>
      </c>
      <c r="M63" s="156" t="s">
        <v>20</v>
      </c>
      <c r="N63" s="182" t="str">
        <f>VLOOKUP(I63,Inventory!C:J,3,FALSE)</f>
        <v>https://fjong.com/admin/pages/edit-outfit/outfit.870addd15a984f2787fdf85cddb64d42</v>
      </c>
      <c r="O63" s="161" t="str">
        <f>VLOOKUP(I63,Inventory!C:J,5,FALSE)</f>
        <v>Creative Collective</v>
      </c>
      <c r="P63" s="161" t="str">
        <f>VLOOKUP(I63,Inventory!C:J,4,FALSE)</f>
        <v>XL 2 Porcelain Rose Tara Sweater</v>
      </c>
      <c r="Q63" s="156" t="s">
        <v>3457</v>
      </c>
      <c r="R63" s="156" t="s">
        <v>3633</v>
      </c>
      <c r="S63" s="158" t="s">
        <v>3634</v>
      </c>
      <c r="T63" s="156"/>
      <c r="U63" s="156"/>
      <c r="V63" s="161" t="str">
        <f>VLOOKUP(I63,Inventory!C:R,6,FALSE)</f>
        <v>Høyer</v>
      </c>
      <c r="W63" s="161">
        <f>VLOOKUP(I63,Inventory!C:R,13,FALSE)</f>
        <v>1000</v>
      </c>
      <c r="X63" s="161">
        <f>VLOOKUP(I63,Inventory!C:R,14,FALSE)</f>
        <v>400</v>
      </c>
      <c r="Y63" s="156"/>
      <c r="Z63" s="156"/>
      <c r="AA63" s="156">
        <v>80</v>
      </c>
      <c r="AB63" s="161">
        <f t="shared" si="11"/>
        <v>480</v>
      </c>
      <c r="AC63" s="163">
        <f>VLOOKUP(V63,'Partner info'!A$2:K$502,6,FALSE)</f>
        <v>0.8</v>
      </c>
      <c r="AD63" s="161">
        <f t="shared" si="12"/>
        <v>384</v>
      </c>
      <c r="AE63" s="161">
        <f t="shared" si="13"/>
        <v>96</v>
      </c>
      <c r="AF63" s="161">
        <f t="shared" si="5"/>
        <v>4</v>
      </c>
      <c r="AG63" s="144">
        <v>2022</v>
      </c>
      <c r="AH63" s="145">
        <v>4</v>
      </c>
      <c r="AI63" s="146" t="e">
        <f t="array" aca="1" ref="AI63" ca="1">_xludf.IFS(AH63=1,"01",AH63=2,"02",AH63=3,"03",AH63=4,"04",AH63=5,"05",AH63=6,"06",AH63=7,"07",AH63=8,"08",AH63=9,"09",AH63=10,"10",AH63=11,"11",AH63=12,"12")</f>
        <v>#NAME?</v>
      </c>
      <c r="AJ63" s="147" t="e">
        <f t="shared" ca="1" si="3"/>
        <v>#NAME?</v>
      </c>
      <c r="AK63" s="148" t="str">
        <f t="shared" si="14"/>
        <v>YYYY-04</v>
      </c>
    </row>
    <row r="64" spans="1:37" ht="12.75">
      <c r="A64" s="156"/>
      <c r="B64" s="156" t="s">
        <v>3443</v>
      </c>
      <c r="C64" s="156"/>
      <c r="D64" s="156" t="s">
        <v>9</v>
      </c>
      <c r="E64" s="156"/>
      <c r="F64" s="156" t="s">
        <v>3635</v>
      </c>
      <c r="G64" s="156"/>
      <c r="H64" s="156" t="s">
        <v>3445</v>
      </c>
      <c r="I64" s="158">
        <v>10688992</v>
      </c>
      <c r="J64" s="181" t="s">
        <v>3636</v>
      </c>
      <c r="K64" s="156"/>
      <c r="L64" s="159">
        <v>44663</v>
      </c>
      <c r="M64" s="156" t="s">
        <v>20</v>
      </c>
      <c r="N64" s="200" t="str">
        <f>VLOOKUP(I64,Inventory!C:J,3,FALSE)</f>
        <v>https://fjong.com/admin/pages/edit-outfit/outfit.be4fe65c50663cf3</v>
      </c>
      <c r="O64" s="201" t="str">
        <f>VLOOKUP(I64,Inventory!C:J,5,FALSE)</f>
        <v>Jarlo</v>
      </c>
      <c r="P64" s="201" t="str">
        <f>VLOOKUP(I64,Inventory!C:J,4,FALSE)</f>
        <v>Blaze red L</v>
      </c>
      <c r="Q64" s="156" t="s">
        <v>3449</v>
      </c>
      <c r="R64" s="156" t="s">
        <v>3637</v>
      </c>
      <c r="S64" s="158" t="s">
        <v>3638</v>
      </c>
      <c r="T64" s="156"/>
      <c r="U64" s="156"/>
      <c r="V64" s="161" t="str">
        <f>VLOOKUP(I64,Inventory!C:R,6,FALSE)</f>
        <v>FJONG</v>
      </c>
      <c r="W64" s="161">
        <f>VLOOKUP(I64,Inventory!C:R,13,FALSE)</f>
        <v>0</v>
      </c>
      <c r="X64" s="161">
        <f>VLOOKUP(I64,Inventory!C:R,14,FALSE)</f>
        <v>500</v>
      </c>
      <c r="Y64" s="172">
        <v>0.1</v>
      </c>
      <c r="Z64" s="156"/>
      <c r="AA64" s="156">
        <v>80</v>
      </c>
      <c r="AB64" s="161">
        <f t="shared" si="11"/>
        <v>530</v>
      </c>
      <c r="AC64" s="163">
        <f>VLOOKUP(V64,'Partner info'!A$2:K$502,6,FALSE)</f>
        <v>0</v>
      </c>
      <c r="AD64" s="161">
        <f t="shared" si="12"/>
        <v>0</v>
      </c>
      <c r="AE64" s="161">
        <f t="shared" si="13"/>
        <v>530</v>
      </c>
      <c r="AF64" s="161">
        <f t="shared" si="5"/>
        <v>4</v>
      </c>
      <c r="AG64" s="144">
        <v>2022</v>
      </c>
      <c r="AH64" s="145">
        <v>4</v>
      </c>
      <c r="AI64" s="146" t="e">
        <f t="array" aca="1" ref="AI64" ca="1">_xludf.IFS(AH64=1,"01",AH64=2,"02",AH64=3,"03",AH64=4,"04",AH64=5,"05",AH64=6,"06",AH64=7,"07",AH64=8,"08",AH64=9,"09",AH64=10,"10",AH64=11,"11",AH64=12,"12")</f>
        <v>#NAME?</v>
      </c>
      <c r="AJ64" s="147" t="e">
        <f t="shared" ca="1" si="3"/>
        <v>#NAME?</v>
      </c>
      <c r="AK64" s="148" t="str">
        <f t="shared" si="14"/>
        <v>YYYY-04</v>
      </c>
    </row>
    <row r="65" spans="1:37" ht="12.75">
      <c r="A65" s="156"/>
      <c r="B65" s="156" t="s">
        <v>3443</v>
      </c>
      <c r="C65" s="156"/>
      <c r="D65" s="156" t="s">
        <v>9</v>
      </c>
      <c r="E65" s="156"/>
      <c r="F65" s="156" t="s">
        <v>3484</v>
      </c>
      <c r="G65" s="156"/>
      <c r="H65" s="156" t="s">
        <v>3445</v>
      </c>
      <c r="I65" s="158">
        <v>88000134</v>
      </c>
      <c r="J65" s="181" t="s">
        <v>3639</v>
      </c>
      <c r="K65" s="156"/>
      <c r="L65" s="159">
        <v>44665</v>
      </c>
      <c r="M65" s="156" t="s">
        <v>20</v>
      </c>
      <c r="N65" s="182" t="str">
        <f>VLOOKUP(I65,Inventory!C:J,3,FALSE)</f>
        <v>https://fjong.com/admin/pages/edit-outfit/outfit.4d4e09b9b0e543a3ba29014099787eb9</v>
      </c>
      <c r="O65" s="161" t="str">
        <f>VLOOKUP(I65,Inventory!C:J,5,FALSE)</f>
        <v>FWSS</v>
      </c>
      <c r="P65" s="161" t="str">
        <f>VLOOKUP(I65,Inventory!C:J,4,FALSE)</f>
        <v>L Isabella Wrap Top Grayed Jade</v>
      </c>
      <c r="Q65" s="156" t="s">
        <v>3449</v>
      </c>
      <c r="R65" s="156" t="s">
        <v>3640</v>
      </c>
      <c r="S65" s="158">
        <v>93400811</v>
      </c>
      <c r="T65" s="156"/>
      <c r="U65" s="156"/>
      <c r="V65" s="161" t="str">
        <f>VLOOKUP(I65,Inventory!C:R,6,FALSE)</f>
        <v>FJONG</v>
      </c>
      <c r="W65" s="161">
        <f>VLOOKUP(I65,Inventory!C:R,13,FALSE)</f>
        <v>1000</v>
      </c>
      <c r="X65" s="161">
        <f>VLOOKUP(I65,Inventory!C:R,14,FALSE)</f>
        <v>225</v>
      </c>
      <c r="Y65" s="172">
        <v>0.1</v>
      </c>
      <c r="Z65" s="156"/>
      <c r="AA65" s="156">
        <v>80</v>
      </c>
      <c r="AB65" s="161">
        <f t="shared" si="11"/>
        <v>282.5</v>
      </c>
      <c r="AC65" s="163">
        <f>VLOOKUP(V65,'Partner info'!A$2:K$502,6,FALSE)</f>
        <v>0</v>
      </c>
      <c r="AD65" s="161">
        <f t="shared" si="12"/>
        <v>0</v>
      </c>
      <c r="AE65" s="161">
        <f t="shared" si="13"/>
        <v>282.5</v>
      </c>
      <c r="AF65" s="161">
        <f t="shared" si="5"/>
        <v>4</v>
      </c>
      <c r="AG65" s="144">
        <v>2022</v>
      </c>
      <c r="AH65" s="145">
        <v>4</v>
      </c>
      <c r="AI65" s="146" t="e">
        <f t="array" aca="1" ref="AI65" ca="1">_xludf.IFS(AH65=1,"01",AH65=2,"02",AH65=3,"03",AH65=4,"04",AH65=5,"05",AH65=6,"06",AH65=7,"07",AH65=8,"08",AH65=9,"09",AH65=10,"10",AH65=11,"11",AH65=12,"12")</f>
        <v>#NAME?</v>
      </c>
      <c r="AJ65" s="147" t="e">
        <f t="shared" ca="1" si="3"/>
        <v>#NAME?</v>
      </c>
      <c r="AK65" s="148" t="str">
        <f t="shared" si="14"/>
        <v>YYYY-04</v>
      </c>
    </row>
    <row r="66" spans="1:37" ht="12.75">
      <c r="B66" s="12" t="s">
        <v>3443</v>
      </c>
      <c r="D66" s="12" t="s">
        <v>9</v>
      </c>
      <c r="E66" s="12"/>
      <c r="F66" s="12" t="s">
        <v>3484</v>
      </c>
      <c r="G66" s="12"/>
      <c r="H66" s="12" t="s">
        <v>3445</v>
      </c>
      <c r="I66" s="9">
        <v>88001540</v>
      </c>
      <c r="L66" s="149">
        <v>44665</v>
      </c>
      <c r="M66" s="12" t="s">
        <v>20</v>
      </c>
      <c r="N66" s="198" t="str">
        <f>VLOOKUP(I66,Inventory!C:J,3,FALSE)</f>
        <v>https://fjong.com/admin/pages/edit-outfit/outfit.881c622dd1ad4a4696de3155635e6ac3</v>
      </c>
      <c r="O66" s="151" t="str">
        <f>VLOOKUP(I66,Inventory!C:J,5,FALSE)</f>
        <v>Samsøe Samsøe</v>
      </c>
      <c r="P66" s="151" t="str">
        <f>VLOOKUP(I66,Inventory!C:J,4,FALSE)</f>
        <v>L Nadia Skirt Hushed Violet</v>
      </c>
      <c r="Q66" s="12" t="s">
        <v>3449</v>
      </c>
      <c r="R66" s="12" t="s">
        <v>3640</v>
      </c>
      <c r="S66" s="9">
        <v>93400811</v>
      </c>
      <c r="V66" s="151" t="str">
        <f>VLOOKUP(I66,Inventory!C:R,6,FALSE)</f>
        <v>FJONG</v>
      </c>
      <c r="W66" s="151">
        <f>VLOOKUP(I66,Inventory!C:R,13,FALSE)</f>
        <v>2000</v>
      </c>
      <c r="X66" s="151">
        <f>VLOOKUP(I66,Inventory!C:R,14,FALSE)</f>
        <v>800</v>
      </c>
      <c r="Y66" s="152">
        <v>0.1</v>
      </c>
      <c r="AA66" s="12">
        <v>0</v>
      </c>
      <c r="AB66" s="151">
        <f t="shared" si="11"/>
        <v>720</v>
      </c>
      <c r="AC66" s="153">
        <f>VLOOKUP(V66,'Partner info'!A$2:K$502,6,FALSE)</f>
        <v>0</v>
      </c>
      <c r="AD66" s="151">
        <f t="shared" si="12"/>
        <v>0</v>
      </c>
      <c r="AE66" s="151">
        <f t="shared" si="13"/>
        <v>720</v>
      </c>
      <c r="AF66" s="151">
        <f t="shared" si="5"/>
        <v>4</v>
      </c>
      <c r="AG66" s="144">
        <v>2022</v>
      </c>
      <c r="AH66" s="145">
        <v>4</v>
      </c>
      <c r="AI66" s="146" t="e">
        <f t="array" aca="1" ref="AI66" ca="1">_xludf.IFS(AH66=1,"01",AH66=2,"02",AH66=3,"03",AH66=4,"04",AH66=5,"05",AH66=6,"06",AH66=7,"07",AH66=8,"08",AH66=9,"09",AH66=10,"10",AH66=11,"11",AH66=12,"12")</f>
        <v>#NAME?</v>
      </c>
      <c r="AJ66" s="147" t="e">
        <f t="shared" ca="1" si="3"/>
        <v>#NAME?</v>
      </c>
      <c r="AK66" s="148" t="str">
        <f t="shared" si="14"/>
        <v>YYYY-04</v>
      </c>
    </row>
    <row r="67" spans="1:37" ht="12.75">
      <c r="A67" s="156"/>
      <c r="B67" s="156" t="s">
        <v>3443</v>
      </c>
      <c r="C67" s="156"/>
      <c r="D67" s="156" t="s">
        <v>9</v>
      </c>
      <c r="E67" s="156"/>
      <c r="F67" s="156" t="s">
        <v>3641</v>
      </c>
      <c r="G67" s="156"/>
      <c r="H67" s="156" t="s">
        <v>3445</v>
      </c>
      <c r="I67" s="158" t="s">
        <v>511</v>
      </c>
      <c r="J67" s="181" t="s">
        <v>3642</v>
      </c>
      <c r="K67" s="156"/>
      <c r="L67" s="159">
        <v>44669</v>
      </c>
      <c r="M67" s="156" t="s">
        <v>20</v>
      </c>
      <c r="N67" s="200" t="str">
        <f>VLOOKUP(I67,Inventory!C:J,3,FALSE)</f>
        <v>https://fjong.com/admin/pages/edit-outfit/outfit.b0c0de9e57841e7c</v>
      </c>
      <c r="O67" s="201" t="str">
        <f>VLOOKUP(I67,Inventory!C:J,5,FALSE)</f>
        <v>byTiMo</v>
      </c>
      <c r="P67" s="201" t="str">
        <f>VLOOKUP(I67,Inventory!C:J,4,FALSE)</f>
        <v>S Black Maxi Dress</v>
      </c>
      <c r="Q67" s="156" t="s">
        <v>3453</v>
      </c>
      <c r="R67" s="156" t="s">
        <v>3643</v>
      </c>
      <c r="S67" s="158" t="s">
        <v>3644</v>
      </c>
      <c r="T67" s="156"/>
      <c r="U67" s="156"/>
      <c r="V67" s="161" t="str">
        <f>VLOOKUP(I67,Inventory!C:R,6,FALSE)</f>
        <v>FJONG</v>
      </c>
      <c r="W67" s="161">
        <f>VLOOKUP(I67,Inventory!C:R,13,FALSE)</f>
        <v>3500</v>
      </c>
      <c r="X67" s="161">
        <f>VLOOKUP(I67,Inventory!C:R,14,FALSE)</f>
        <v>1750</v>
      </c>
      <c r="Y67" s="172">
        <v>0.1</v>
      </c>
      <c r="Z67" s="156"/>
      <c r="AA67" s="156">
        <v>80</v>
      </c>
      <c r="AB67" s="161">
        <f t="shared" si="11"/>
        <v>1655</v>
      </c>
      <c r="AC67" s="163">
        <f>VLOOKUP(V67,'Partner info'!A$2:K$502,6,FALSE)</f>
        <v>0</v>
      </c>
      <c r="AD67" s="161">
        <f t="shared" si="12"/>
        <v>0</v>
      </c>
      <c r="AE67" s="161">
        <f t="shared" si="13"/>
        <v>1655</v>
      </c>
      <c r="AF67" s="161">
        <f t="shared" si="5"/>
        <v>4</v>
      </c>
      <c r="AG67" s="144">
        <v>2022</v>
      </c>
      <c r="AH67" s="145">
        <v>4</v>
      </c>
      <c r="AI67" s="146" t="e">
        <f t="array" aca="1" ref="AI67" ca="1">_xludf.IFS(AH67=1,"01",AH67=2,"02",AH67=3,"03",AH67=4,"04",AH67=5,"05",AH67=6,"06",AH67=7,"07",AH67=8,"08",AH67=9,"09",AH67=10,"10",AH67=11,"11",AH67=12,"12")</f>
        <v>#NAME?</v>
      </c>
      <c r="AJ67" s="147" t="e">
        <f t="shared" ca="1" si="3"/>
        <v>#NAME?</v>
      </c>
      <c r="AK67" s="148" t="str">
        <f t="shared" si="14"/>
        <v>YYYY-04</v>
      </c>
    </row>
    <row r="68" spans="1:37" ht="12.75" hidden="1">
      <c r="A68" s="156"/>
      <c r="B68" s="156" t="s">
        <v>3443</v>
      </c>
      <c r="C68" s="156"/>
      <c r="D68" s="156" t="s">
        <v>9</v>
      </c>
      <c r="E68" s="156"/>
      <c r="F68" s="156" t="s">
        <v>3645</v>
      </c>
      <c r="G68" s="156"/>
      <c r="H68" s="156" t="s">
        <v>3445</v>
      </c>
      <c r="I68" s="158" t="s">
        <v>2510</v>
      </c>
      <c r="J68" s="181" t="s">
        <v>3646</v>
      </c>
      <c r="K68" s="156"/>
      <c r="L68" s="159">
        <v>44670</v>
      </c>
      <c r="M68" s="156" t="s">
        <v>20</v>
      </c>
      <c r="N68" s="182" t="str">
        <f>VLOOKUP(I68,Inventory!C:J,3,FALSE)</f>
        <v>https://fjong.com/admin/pages/edit-outfit/outfit.59ddaed88ab44fc58a989b1b6e46768e</v>
      </c>
      <c r="O68" s="161" t="str">
        <f>VLOOKUP(I68,Inventory!C:J,5,FALSE)</f>
        <v>IBEN</v>
      </c>
      <c r="P68" s="161" t="str">
        <f>VLOOKUP(I68,Inventory!C:J,4,FALSE)</f>
        <v>L Dante Dress Off White</v>
      </c>
      <c r="Q68" s="156" t="s">
        <v>3449</v>
      </c>
      <c r="R68" s="156" t="s">
        <v>3647</v>
      </c>
      <c r="S68" s="158">
        <v>41258805</v>
      </c>
      <c r="T68" s="156"/>
      <c r="U68" s="156"/>
      <c r="V68" s="161" t="str">
        <f>VLOOKUP(I68,Inventory!C:R,6,FALSE)</f>
        <v>IBEN (Storheil Agency)</v>
      </c>
      <c r="W68" s="161">
        <f>VLOOKUP(I68,Inventory!C:R,13,FALSE)</f>
        <v>2700</v>
      </c>
      <c r="X68" s="161">
        <f>VLOOKUP(I68,Inventory!C:R,14,FALSE)</f>
        <v>540</v>
      </c>
      <c r="Y68" s="156"/>
      <c r="Z68" s="156"/>
      <c r="AA68" s="156">
        <v>80</v>
      </c>
      <c r="AB68" s="161">
        <f t="shared" si="11"/>
        <v>620</v>
      </c>
      <c r="AC68" s="163">
        <f>VLOOKUP(V68,'Partner info'!A$2:K$502,6,FALSE)</f>
        <v>0.8</v>
      </c>
      <c r="AD68" s="161">
        <f t="shared" si="12"/>
        <v>496</v>
      </c>
      <c r="AE68" s="161">
        <f t="shared" si="13"/>
        <v>124</v>
      </c>
      <c r="AF68" s="161">
        <f t="shared" si="5"/>
        <v>4</v>
      </c>
      <c r="AG68" s="144">
        <v>2022</v>
      </c>
      <c r="AH68" s="145">
        <v>4</v>
      </c>
      <c r="AI68" s="146" t="e">
        <f t="array" aca="1" ref="AI68" ca="1">_xludf.IFS(AH68=1,"01",AH68=2,"02",AH68=3,"03",AH68=4,"04",AH68=5,"05",AH68=6,"06",AH68=7,"07",AH68=8,"08",AH68=9,"09",AH68=10,"10",AH68=11,"11",AH68=12,"12")</f>
        <v>#NAME?</v>
      </c>
      <c r="AJ68" s="147" t="e">
        <f t="shared" ca="1" si="3"/>
        <v>#NAME?</v>
      </c>
      <c r="AK68" s="148" t="str">
        <f t="shared" si="14"/>
        <v>YYYY-04</v>
      </c>
    </row>
    <row r="69" spans="1:37" ht="12.75">
      <c r="A69" s="156"/>
      <c r="B69" s="156" t="s">
        <v>3443</v>
      </c>
      <c r="C69" s="156"/>
      <c r="D69" s="156" t="s">
        <v>9</v>
      </c>
      <c r="E69" s="156"/>
      <c r="F69" s="156" t="s">
        <v>3648</v>
      </c>
      <c r="G69" s="156"/>
      <c r="H69" s="156" t="s">
        <v>3445</v>
      </c>
      <c r="I69" s="158">
        <v>88001413</v>
      </c>
      <c r="J69" s="181" t="s">
        <v>3649</v>
      </c>
      <c r="K69" s="156"/>
      <c r="L69" s="159">
        <v>44672</v>
      </c>
      <c r="M69" s="156" t="s">
        <v>20</v>
      </c>
      <c r="N69" s="182" t="str">
        <f>VLOOKUP(I69,Inventory!C:J,3,FALSE)</f>
        <v>https://fjong.com/admin/pages/edit-outfit/outfit.ee608350f8c64d238744d67b1cdeec3c</v>
      </c>
      <c r="O69" s="161" t="str">
        <f>VLOOKUP(I69,Inventory!C:J,5,FALSE)</f>
        <v>MAUD</v>
      </c>
      <c r="P69" s="161" t="str">
        <f>VLOOKUP(I69,Inventory!C:J,4,FALSE)</f>
        <v>S Butterfly Long Dress Aspen Gold</v>
      </c>
      <c r="Q69" s="156" t="s">
        <v>3453</v>
      </c>
      <c r="R69" s="156" t="s">
        <v>3650</v>
      </c>
      <c r="S69" s="158" t="s">
        <v>3651</v>
      </c>
      <c r="T69" s="156"/>
      <c r="U69" s="156"/>
      <c r="V69" s="161" t="str">
        <f>VLOOKUP(I69,Inventory!C:R,6,FALSE)</f>
        <v>FJONG</v>
      </c>
      <c r="W69" s="161">
        <f>VLOOKUP(I69,Inventory!C:R,13,FALSE)</f>
        <v>2300</v>
      </c>
      <c r="X69" s="161">
        <f>VLOOKUP(I69,Inventory!C:R,14,FALSE)</f>
        <v>600</v>
      </c>
      <c r="Y69" s="156"/>
      <c r="Z69" s="156"/>
      <c r="AA69" s="156">
        <v>80</v>
      </c>
      <c r="AB69" s="161">
        <f t="shared" si="11"/>
        <v>680</v>
      </c>
      <c r="AC69" s="163">
        <f>VLOOKUP(V69,'Partner info'!A$2:K$502,6,FALSE)</f>
        <v>0</v>
      </c>
      <c r="AD69" s="161">
        <f t="shared" si="12"/>
        <v>0</v>
      </c>
      <c r="AE69" s="161">
        <f t="shared" si="13"/>
        <v>680</v>
      </c>
      <c r="AF69" s="161">
        <f t="shared" si="5"/>
        <v>4</v>
      </c>
      <c r="AG69" s="144">
        <v>2022</v>
      </c>
      <c r="AH69" s="145">
        <v>4</v>
      </c>
      <c r="AI69" s="146" t="e">
        <f t="array" aca="1" ref="AI69" ca="1">_xludf.IFS(AH69=1,"01",AH69=2,"02",AH69=3,"03",AH69=4,"04",AH69=5,"05",AH69=6,"06",AH69=7,"07",AH69=8,"08",AH69=9,"09",AH69=10,"10",AH69=11,"11",AH69=12,"12")</f>
        <v>#NAME?</v>
      </c>
      <c r="AJ69" s="147" t="e">
        <f t="shared" ca="1" si="3"/>
        <v>#NAME?</v>
      </c>
      <c r="AK69" s="148" t="str">
        <f t="shared" si="14"/>
        <v>YYYY-04</v>
      </c>
    </row>
    <row r="70" spans="1:37" ht="12.75">
      <c r="B70" s="12" t="s">
        <v>3443</v>
      </c>
      <c r="D70" s="12" t="s">
        <v>9</v>
      </c>
      <c r="E70" s="12"/>
      <c r="F70" s="12" t="s">
        <v>3648</v>
      </c>
      <c r="G70" s="12"/>
      <c r="H70" s="12" t="s">
        <v>3445</v>
      </c>
      <c r="I70" s="9">
        <v>88000408</v>
      </c>
      <c r="L70" s="149">
        <v>44672</v>
      </c>
      <c r="M70" s="12" t="s">
        <v>20</v>
      </c>
      <c r="N70" s="198" t="str">
        <f>VLOOKUP(I70,Inventory!C:J,3,FALSE)</f>
        <v>https://fjong.com/admin/pages/edit-outfit/outfit.acefb4576277494ebf8a334cf8e4c43c</v>
      </c>
      <c r="O70" s="151" t="str">
        <f>VLOOKUP(I70,Inventory!C:J,5,FALSE)</f>
        <v>FWSS</v>
      </c>
      <c r="P70" s="151" t="str">
        <f>VLOOKUP(I70,Inventory!C:J,4,FALSE)</f>
        <v>XS Runa Skirt Red Pique-Nique</v>
      </c>
      <c r="Q70" s="12" t="s">
        <v>3477</v>
      </c>
      <c r="R70" s="12" t="s">
        <v>3650</v>
      </c>
      <c r="S70" s="9" t="s">
        <v>3652</v>
      </c>
      <c r="V70" s="151" t="str">
        <f>VLOOKUP(I70,Inventory!C:R,6,FALSE)</f>
        <v>FJONG</v>
      </c>
      <c r="W70" s="151" t="str">
        <f>VLOOKUP(I70,Inventory!C:R,13,FALSE)</f>
        <v>2800</v>
      </c>
      <c r="X70" s="151">
        <f>VLOOKUP(I70,Inventory!C:R,14,FALSE)</f>
        <v>840.00000000000023</v>
      </c>
      <c r="AA70" s="12">
        <v>0</v>
      </c>
      <c r="AB70" s="151">
        <f t="shared" si="11"/>
        <v>840.00000000000023</v>
      </c>
      <c r="AC70" s="153">
        <f>VLOOKUP(V70,'Partner info'!A$2:K$502,6,FALSE)</f>
        <v>0</v>
      </c>
      <c r="AD70" s="151">
        <f t="shared" si="12"/>
        <v>0</v>
      </c>
      <c r="AE70" s="151">
        <f t="shared" si="13"/>
        <v>840.00000000000023</v>
      </c>
      <c r="AF70" s="151">
        <f t="shared" si="5"/>
        <v>4</v>
      </c>
      <c r="AG70" s="144">
        <v>2022</v>
      </c>
      <c r="AH70" s="145">
        <v>4</v>
      </c>
      <c r="AI70" s="146" t="e">
        <f t="array" aca="1" ref="AI70" ca="1">_xludf.IFS(AH70=1,"01",AH70=2,"02",AH70=3,"03",AH70=4,"04",AH70=5,"05",AH70=6,"06",AH70=7,"07",AH70=8,"08",AH70=9,"09",AH70=10,"10",AH70=11,"11",AH70=12,"12")</f>
        <v>#NAME?</v>
      </c>
      <c r="AJ70" s="147" t="e">
        <f t="shared" ca="1" si="3"/>
        <v>#NAME?</v>
      </c>
      <c r="AK70" s="148" t="str">
        <f t="shared" si="14"/>
        <v>YYYY-04</v>
      </c>
    </row>
    <row r="71" spans="1:37" ht="12.75" hidden="1">
      <c r="B71" s="12" t="s">
        <v>3443</v>
      </c>
      <c r="D71" s="12" t="s">
        <v>9</v>
      </c>
      <c r="E71" s="12"/>
      <c r="F71" s="12" t="s">
        <v>3648</v>
      </c>
      <c r="G71" s="12"/>
      <c r="H71" s="12" t="s">
        <v>3445</v>
      </c>
      <c r="I71" s="9" t="s">
        <v>1964</v>
      </c>
      <c r="L71" s="149">
        <v>44672</v>
      </c>
      <c r="M71" s="12" t="s">
        <v>20</v>
      </c>
      <c r="N71" s="198" t="str">
        <f>VLOOKUP(I71,Inventory!C:J,3,FALSE)</f>
        <v>https://fjong.com/admin/pages/edit-outfit/outfit.e0def5f68a2447e6adc6e194fa82fa02</v>
      </c>
      <c r="O71" s="151" t="str">
        <f>VLOOKUP(I71,Inventory!C:J,5,FALSE)</f>
        <v>Creative Collective</v>
      </c>
      <c r="P71" s="151" t="str">
        <f>VLOOKUP(I71,Inventory!C:J,4,FALSE)</f>
        <v>XS Skyway Ruffle Floral Sleeve Top</v>
      </c>
      <c r="Q71" s="12" t="s">
        <v>3477</v>
      </c>
      <c r="R71" s="137" t="s">
        <v>3650</v>
      </c>
      <c r="S71" s="139" t="s">
        <v>3653</v>
      </c>
      <c r="V71" s="151" t="str">
        <f>VLOOKUP(I71,Inventory!C:R,6,FALSE)</f>
        <v>Villoid</v>
      </c>
      <c r="W71" s="151">
        <f>VLOOKUP(I71,Inventory!C:R,13,FALSE)</f>
        <v>1400</v>
      </c>
      <c r="X71" s="151">
        <f>VLOOKUP(I71,Inventory!C:R,14,FALSE)</f>
        <v>450</v>
      </c>
      <c r="AA71" s="12">
        <v>0</v>
      </c>
      <c r="AB71" s="151">
        <f t="shared" si="11"/>
        <v>450</v>
      </c>
      <c r="AC71" s="153">
        <f>VLOOKUP(V71,'Partner info'!A$2:K$502,6,FALSE)</f>
        <v>0.8</v>
      </c>
      <c r="AD71" s="151">
        <f t="shared" si="12"/>
        <v>360</v>
      </c>
      <c r="AE71" s="151">
        <f t="shared" si="13"/>
        <v>90</v>
      </c>
      <c r="AF71" s="151">
        <f t="shared" si="5"/>
        <v>4</v>
      </c>
      <c r="AG71" s="144">
        <v>2022</v>
      </c>
      <c r="AH71" s="145">
        <v>4</v>
      </c>
      <c r="AI71" s="146" t="e">
        <f t="array" aca="1" ref="AI71" ca="1">_xludf.IFS(AH71=1,"01",AH71=2,"02",AH71=3,"03",AH71=4,"04",AH71=5,"05",AH71=6,"06",AH71=7,"07",AH71=8,"08",AH71=9,"09",AH71=10,"10",AH71=11,"11",AH71=12,"12")</f>
        <v>#NAME?</v>
      </c>
      <c r="AJ71" s="147" t="e">
        <f t="shared" ca="1" si="3"/>
        <v>#NAME?</v>
      </c>
      <c r="AK71" s="148" t="str">
        <f t="shared" si="14"/>
        <v>YYYY-04</v>
      </c>
    </row>
    <row r="72" spans="1:37" ht="12.75">
      <c r="A72" s="156"/>
      <c r="B72" s="156" t="s">
        <v>3443</v>
      </c>
      <c r="C72" s="156"/>
      <c r="D72" s="156" t="s">
        <v>9</v>
      </c>
      <c r="E72" s="156"/>
      <c r="F72" s="156" t="s">
        <v>3654</v>
      </c>
      <c r="G72" s="156"/>
      <c r="H72" s="156" t="s">
        <v>3445</v>
      </c>
      <c r="I72" s="158">
        <v>88000171</v>
      </c>
      <c r="J72" s="181" t="s">
        <v>3655</v>
      </c>
      <c r="K72" s="156"/>
      <c r="L72" s="159">
        <v>44674</v>
      </c>
      <c r="M72" s="156" t="s">
        <v>20</v>
      </c>
      <c r="N72" s="182" t="str">
        <f>VLOOKUP(I72,Inventory!C:J,3,FALSE)</f>
        <v>https://fjong.com/admin/pages/edit-outfit/outfit.0c20133857c441f59e528b29387fed2b</v>
      </c>
      <c r="O72" s="161" t="str">
        <f>VLOOKUP(I72,Inventory!C:J,5,FALSE)</f>
        <v>Hofmann Copenhagen</v>
      </c>
      <c r="P72" s="161" t="str">
        <f>VLOOKUP(I72,Inventory!C:J,4,FALSE)</f>
        <v>Ella&amp;Il</v>
      </c>
      <c r="Q72" s="156" t="s">
        <v>3449</v>
      </c>
      <c r="R72" s="12" t="s">
        <v>3656</v>
      </c>
      <c r="S72" s="9" t="s">
        <v>3657</v>
      </c>
      <c r="T72" s="156"/>
      <c r="U72" s="156"/>
      <c r="V72" s="161" t="str">
        <f>VLOOKUP(I72,Inventory!C:R,6,FALSE)</f>
        <v>FJONG</v>
      </c>
      <c r="W72" s="161">
        <f>VLOOKUP(I72,Inventory!C:R,13,FALSE)</f>
        <v>900</v>
      </c>
      <c r="X72" s="161">
        <f>VLOOKUP(I72,Inventory!C:R,14,FALSE)</f>
        <v>180</v>
      </c>
      <c r="Y72" s="156"/>
      <c r="Z72" s="156"/>
      <c r="AA72" s="156">
        <v>80</v>
      </c>
      <c r="AB72" s="161">
        <f t="shared" si="11"/>
        <v>260</v>
      </c>
      <c r="AC72" s="163">
        <f>VLOOKUP(V72,'Partner info'!A$2:K$502,6,FALSE)</f>
        <v>0</v>
      </c>
      <c r="AD72" s="161">
        <f t="shared" si="12"/>
        <v>0</v>
      </c>
      <c r="AE72" s="161">
        <f t="shared" si="13"/>
        <v>260</v>
      </c>
      <c r="AF72" s="161">
        <f t="shared" si="5"/>
        <v>4</v>
      </c>
      <c r="AG72" s="144">
        <v>2022</v>
      </c>
      <c r="AH72" s="145">
        <v>4</v>
      </c>
      <c r="AI72" s="146" t="e">
        <f t="array" aca="1" ref="AI72" ca="1">_xludf.IFS(AH72=1,"01",AH72=2,"02",AH72=3,"03",AH72=4,"04",AH72=5,"05",AH72=6,"06",AH72=7,"07",AH72=8,"08",AH72=9,"09",AH72=10,"10",AH72=11,"11",AH72=12,"12")</f>
        <v>#NAME?</v>
      </c>
      <c r="AJ72" s="147" t="e">
        <f t="shared" ca="1" si="3"/>
        <v>#NAME?</v>
      </c>
      <c r="AK72" s="148" t="str">
        <f t="shared" si="14"/>
        <v>YYYY-04</v>
      </c>
    </row>
    <row r="73" spans="1:37" ht="12.75">
      <c r="B73" s="12" t="s">
        <v>3443</v>
      </c>
      <c r="D73" s="12" t="s">
        <v>9</v>
      </c>
      <c r="E73" s="12"/>
      <c r="F73" s="12" t="s">
        <v>3654</v>
      </c>
      <c r="G73" s="12"/>
      <c r="H73" s="12" t="s">
        <v>3445</v>
      </c>
      <c r="I73" s="9">
        <v>88000234</v>
      </c>
      <c r="L73" s="149">
        <v>44674</v>
      </c>
      <c r="M73" s="12" t="s">
        <v>20</v>
      </c>
      <c r="N73" s="198" t="str">
        <f>VLOOKUP(I73,Inventory!C:J,3,FALSE)</f>
        <v>https://fjong.com/admin/pages/edit-outfit/outfit.48abe912a1f740659e1a7d6edf0456a9</v>
      </c>
      <c r="O73" s="151" t="str">
        <f>VLOOKUP(I73,Inventory!C:J,5,FALSE)</f>
        <v>FWSS</v>
      </c>
      <c r="P73" s="151" t="str">
        <f>VLOOKUP(I73,Inventory!C:J,4,FALSE)</f>
        <v>L Vanilla Custard Nicoline Skirt</v>
      </c>
      <c r="Q73" s="12" t="s">
        <v>3449</v>
      </c>
      <c r="R73" s="12" t="s">
        <v>3656</v>
      </c>
      <c r="S73" s="9"/>
      <c r="V73" s="151" t="str">
        <f>VLOOKUP(I73,Inventory!C:R,6,FALSE)</f>
        <v>FJONG</v>
      </c>
      <c r="W73" s="151">
        <f>VLOOKUP(I73,Inventory!C:R,13,FALSE)</f>
        <v>900</v>
      </c>
      <c r="X73" s="151">
        <f>VLOOKUP(I73,Inventory!C:R,14,FALSE)</f>
        <v>150</v>
      </c>
      <c r="AA73" s="12">
        <v>0</v>
      </c>
      <c r="AB73" s="151">
        <f t="shared" si="11"/>
        <v>150</v>
      </c>
      <c r="AC73" s="153">
        <f>VLOOKUP(V73,'Partner info'!A$2:K$502,6,FALSE)</f>
        <v>0</v>
      </c>
      <c r="AD73" s="151">
        <f t="shared" si="12"/>
        <v>0</v>
      </c>
      <c r="AE73" s="151">
        <f t="shared" si="13"/>
        <v>150</v>
      </c>
      <c r="AF73" s="151">
        <f t="shared" si="5"/>
        <v>4</v>
      </c>
      <c r="AG73" s="144">
        <v>2022</v>
      </c>
      <c r="AH73" s="145">
        <v>4</v>
      </c>
      <c r="AI73" s="146" t="e">
        <f t="array" aca="1" ref="AI73" ca="1">_xludf.IFS(AH73=1,"01",AH73=2,"02",AH73=3,"03",AH73=4,"04",AH73=5,"05",AH73=6,"06",AH73=7,"07",AH73=8,"08",AH73=9,"09",AH73=10,"10",AH73=11,"11",AH73=12,"12")</f>
        <v>#NAME?</v>
      </c>
      <c r="AJ73" s="147" t="e">
        <f t="shared" ca="1" si="3"/>
        <v>#NAME?</v>
      </c>
      <c r="AK73" s="148" t="str">
        <f t="shared" si="14"/>
        <v>YYYY-04</v>
      </c>
    </row>
    <row r="74" spans="1:37" ht="12.75" hidden="1">
      <c r="A74" s="183"/>
      <c r="B74" s="183" t="s">
        <v>3469</v>
      </c>
      <c r="C74" s="183"/>
      <c r="D74" s="183" t="s">
        <v>9</v>
      </c>
      <c r="E74" s="183"/>
      <c r="F74" s="183" t="s">
        <v>3658</v>
      </c>
      <c r="G74" s="183"/>
      <c r="H74" s="183" t="s">
        <v>3445</v>
      </c>
      <c r="I74" s="185" t="s">
        <v>3659</v>
      </c>
      <c r="J74" s="186" t="s">
        <v>3660</v>
      </c>
      <c r="K74" s="183"/>
      <c r="L74" s="187">
        <v>44674</v>
      </c>
      <c r="M74" s="183" t="s">
        <v>20</v>
      </c>
      <c r="N74" s="183" t="e">
        <f>VLOOKUP(I74,Inventory!C:J,3,FALSE)</f>
        <v>#N/A</v>
      </c>
      <c r="O74" s="183" t="e">
        <f>VLOOKUP(I74,Inventory!C:J,5,FALSE)</f>
        <v>#N/A</v>
      </c>
      <c r="P74" s="183" t="e">
        <f>VLOOKUP(I74,Inventory!C:J,4,FALSE)</f>
        <v>#N/A</v>
      </c>
      <c r="Q74" s="183" t="s">
        <v>3449</v>
      </c>
      <c r="R74" s="183" t="s">
        <v>3661</v>
      </c>
      <c r="S74" s="185" t="s">
        <v>3662</v>
      </c>
      <c r="T74" s="183" t="s">
        <v>3564</v>
      </c>
      <c r="U74" s="183"/>
      <c r="V74" s="183"/>
      <c r="W74" s="183"/>
      <c r="X74" s="183"/>
      <c r="Y74" s="183"/>
      <c r="Z74" s="183">
        <v>1720</v>
      </c>
      <c r="AA74" s="183">
        <v>80</v>
      </c>
      <c r="AB74" s="183">
        <v>0</v>
      </c>
      <c r="AC74" s="191">
        <v>0</v>
      </c>
      <c r="AD74" s="183">
        <v>0</v>
      </c>
      <c r="AE74" s="183">
        <v>80</v>
      </c>
      <c r="AF74" s="183">
        <f t="shared" si="5"/>
        <v>4</v>
      </c>
      <c r="AG74" s="144">
        <v>2022</v>
      </c>
      <c r="AH74" s="145">
        <v>4</v>
      </c>
      <c r="AI74" s="146" t="e">
        <f t="array" aca="1" ref="AI74" ca="1">_xludf.IFS(AH74=1,"01",AH74=2,"02",AH74=3,"03",AH74=4,"04",AH74=5,"05",AH74=6,"06",AH74=7,"07",AH74=8,"08",AH74=9,"09",AH74=10,"10",AH74=11,"11",AH74=12,"12")</f>
        <v>#NAME?</v>
      </c>
      <c r="AJ74" s="147" t="e">
        <f t="shared" ca="1" si="3"/>
        <v>#NAME?</v>
      </c>
      <c r="AK74" s="148"/>
    </row>
    <row r="75" spans="1:37" ht="12.75" hidden="1">
      <c r="A75" s="156"/>
      <c r="B75" s="156" t="s">
        <v>3443</v>
      </c>
      <c r="C75" s="156"/>
      <c r="D75" s="156" t="s">
        <v>9</v>
      </c>
      <c r="E75" s="156"/>
      <c r="F75" s="156" t="s">
        <v>3663</v>
      </c>
      <c r="G75" s="156"/>
      <c r="H75" s="156" t="s">
        <v>3445</v>
      </c>
      <c r="I75" s="158">
        <v>88100988</v>
      </c>
      <c r="J75" s="181" t="s">
        <v>3664</v>
      </c>
      <c r="K75" s="156"/>
      <c r="L75" s="159">
        <v>44674</v>
      </c>
      <c r="M75" s="156" t="s">
        <v>20</v>
      </c>
      <c r="N75" s="182" t="str">
        <f>VLOOKUP(I75,Inventory!C:J,3,FALSE)</f>
        <v>https://fjong.com/admin/pages/edit-outfit/outfit.c6af39a91ea24408bec71a2fd67996c1</v>
      </c>
      <c r="O75" s="161" t="str">
        <f>VLOOKUP(I75,Inventory!C:J,5,FALSE)</f>
        <v>Carven</v>
      </c>
      <c r="P75" s="161" t="str">
        <f>VLOOKUP(I75,Inventory!C:J,4,FALSE)</f>
        <v>M1 Ruffled Red Skirt</v>
      </c>
      <c r="Q75" s="156" t="s">
        <v>3468</v>
      </c>
      <c r="R75" s="156" t="s">
        <v>3665</v>
      </c>
      <c r="S75" s="158" t="s">
        <v>3666</v>
      </c>
      <c r="T75" s="156"/>
      <c r="U75" s="156"/>
      <c r="V75" s="161" t="str">
        <f>VLOOKUP(I75,Inventory!C:R,6,FALSE)</f>
        <v>Høyer</v>
      </c>
      <c r="W75" s="161" t="str">
        <f>VLOOKUP(I75,Inventory!C:R,13,FALSE)</f>
        <v>3500</v>
      </c>
      <c r="X75" s="161">
        <f>VLOOKUP(I75,Inventory!C:R,14,FALSE)</f>
        <v>1050</v>
      </c>
      <c r="Y75" s="156"/>
      <c r="Z75" s="156"/>
      <c r="AA75" s="156">
        <v>80</v>
      </c>
      <c r="AB75" s="161">
        <f t="shared" ref="AB75:AB329" si="15">(X75*(1-Y75))-Z75+AA75</f>
        <v>1130</v>
      </c>
      <c r="AC75" s="163">
        <f>VLOOKUP(V75,'Partner info'!A$2:K$502,6,FALSE)</f>
        <v>0.8</v>
      </c>
      <c r="AD75" s="161">
        <f t="shared" ref="AD75:AD85" si="16">AB75*AC75</f>
        <v>904</v>
      </c>
      <c r="AE75" s="161">
        <f t="shared" ref="AE75:AE329" si="17">AB75-AD75</f>
        <v>226</v>
      </c>
      <c r="AF75" s="161">
        <f t="shared" si="5"/>
        <v>4</v>
      </c>
      <c r="AG75" s="144">
        <v>2022</v>
      </c>
      <c r="AH75" s="145">
        <v>4</v>
      </c>
      <c r="AI75" s="146" t="e">
        <f t="array" aca="1" ref="AI75" ca="1">_xludf.IFS(AH75=1,"01",AH75=2,"02",AH75=3,"03",AH75=4,"04",AH75=5,"05",AH75=6,"06",AH75=7,"07",AH75=8,"08",AH75=9,"09",AH75=10,"10",AH75=11,"11",AH75=12,"12")</f>
        <v>#NAME?</v>
      </c>
      <c r="AJ75" s="147" t="e">
        <f t="shared" ca="1" si="3"/>
        <v>#NAME?</v>
      </c>
      <c r="AK75" s="148" t="str">
        <f t="shared" ref="AK75:AK85" si="18">TEXT(L75,"YYYY-MM")</f>
        <v>YYYY-04</v>
      </c>
    </row>
    <row r="76" spans="1:37" ht="12.75" hidden="1">
      <c r="B76" s="12" t="s">
        <v>3443</v>
      </c>
      <c r="D76" s="12" t="s">
        <v>9</v>
      </c>
      <c r="E76" s="12"/>
      <c r="F76" s="12" t="s">
        <v>3663</v>
      </c>
      <c r="G76" s="12"/>
      <c r="H76" s="12" t="s">
        <v>3445</v>
      </c>
      <c r="I76" s="9" t="s">
        <v>1938</v>
      </c>
      <c r="L76" s="149">
        <v>44674</v>
      </c>
      <c r="M76" s="12" t="s">
        <v>20</v>
      </c>
      <c r="N76" s="198" t="str">
        <f>VLOOKUP(I76,Inventory!C:J,3,FALSE)</f>
        <v>https://fjong.com/admin/pages/edit-outfit/outfit.1abb743732ab455789b71cf43061f073</v>
      </c>
      <c r="O76" s="151" t="str">
        <f>VLOOKUP(I76,Inventory!C:J,5,FALSE)</f>
        <v>By Malene Birger</v>
      </c>
      <c r="P76" s="151" t="str">
        <f>VLOOKUP(I76,Inventory!C:J,4,FALSE)</f>
        <v>S Red Risandra Dress</v>
      </c>
      <c r="Q76" s="12" t="s">
        <v>3453</v>
      </c>
      <c r="R76" s="12" t="s">
        <v>3665</v>
      </c>
      <c r="S76" s="9"/>
      <c r="V76" s="151" t="str">
        <f>VLOOKUP(I76,Inventory!C:R,6,FALSE)</f>
        <v>Høyer</v>
      </c>
      <c r="W76" s="151">
        <f>VLOOKUP(I76,Inventory!C:R,13,FALSE)</f>
        <v>3200</v>
      </c>
      <c r="X76" s="151">
        <f>VLOOKUP(I76,Inventory!C:R,14,FALSE)</f>
        <v>950</v>
      </c>
      <c r="AA76" s="12">
        <v>0</v>
      </c>
      <c r="AB76" s="151">
        <f t="shared" si="15"/>
        <v>950</v>
      </c>
      <c r="AC76" s="153">
        <f>VLOOKUP(V76,'Partner info'!A$2:K$502,6,FALSE)</f>
        <v>0.8</v>
      </c>
      <c r="AD76" s="151">
        <f t="shared" si="16"/>
        <v>760</v>
      </c>
      <c r="AE76" s="151">
        <f t="shared" si="17"/>
        <v>190</v>
      </c>
      <c r="AF76" s="151">
        <f t="shared" si="5"/>
        <v>4</v>
      </c>
      <c r="AG76" s="144">
        <v>2022</v>
      </c>
      <c r="AH76" s="145">
        <v>4</v>
      </c>
      <c r="AI76" s="146" t="e">
        <f t="array" aca="1" ref="AI76" ca="1">_xludf.IFS(AH76=1,"01",AH76=2,"02",AH76=3,"03",AH76=4,"04",AH76=5,"05",AH76=6,"06",AH76=7,"07",AH76=8,"08",AH76=9,"09",AH76=10,"10",AH76=11,"11",AH76=12,"12")</f>
        <v>#NAME?</v>
      </c>
      <c r="AJ76" s="147" t="e">
        <f t="shared" ca="1" si="3"/>
        <v>#NAME?</v>
      </c>
      <c r="AK76" s="148" t="str">
        <f t="shared" si="18"/>
        <v>YYYY-04</v>
      </c>
    </row>
    <row r="77" spans="1:37" ht="12.75">
      <c r="A77" s="156"/>
      <c r="B77" s="156" t="s">
        <v>3443</v>
      </c>
      <c r="C77" s="156"/>
      <c r="D77" s="156" t="s">
        <v>9</v>
      </c>
      <c r="E77" s="156"/>
      <c r="F77" s="156" t="s">
        <v>3667</v>
      </c>
      <c r="G77" s="156"/>
      <c r="H77" s="156" t="s">
        <v>3445</v>
      </c>
      <c r="I77" s="158">
        <v>88001488</v>
      </c>
      <c r="J77" s="181" t="s">
        <v>3668</v>
      </c>
      <c r="K77" s="156"/>
      <c r="L77" s="159">
        <v>44679</v>
      </c>
      <c r="M77" s="156" t="s">
        <v>20</v>
      </c>
      <c r="N77" s="182" t="str">
        <f>VLOOKUP(I77,Inventory!C:J,3,FALSE)</f>
        <v>https://fjong.com/admin/pages/edit-outfit/outfit.8f613a6bec774468879e261136c5d41f</v>
      </c>
      <c r="O77" s="161" t="str">
        <f>VLOOKUP(I77,Inventory!C:J,5,FALSE)</f>
        <v>Samsøe Samsøe</v>
      </c>
      <c r="P77" s="161" t="str">
        <f>VLOOKUP(I77,Inventory!C:J,4,FALSE)</f>
        <v>L Willow Chinois Green Jumpsuit</v>
      </c>
      <c r="Q77" s="156" t="s">
        <v>3449</v>
      </c>
      <c r="R77" s="156" t="s">
        <v>3669</v>
      </c>
      <c r="S77" s="158" t="s">
        <v>3670</v>
      </c>
      <c r="T77" s="156"/>
      <c r="U77" s="156"/>
      <c r="V77" s="161" t="str">
        <f>VLOOKUP(I77,Inventory!C:R,6,FALSE)</f>
        <v>FJONG</v>
      </c>
      <c r="W77" s="161">
        <f>VLOOKUP(I77,Inventory!C:R,13,FALSE)</f>
        <v>1700</v>
      </c>
      <c r="X77" s="161">
        <f>VLOOKUP(I77,Inventory!C:R,14,FALSE)</f>
        <v>449</v>
      </c>
      <c r="Y77" s="172">
        <v>0.1</v>
      </c>
      <c r="Z77" s="156"/>
      <c r="AA77" s="156">
        <v>80</v>
      </c>
      <c r="AB77" s="161">
        <f t="shared" si="15"/>
        <v>484.1</v>
      </c>
      <c r="AC77" s="163">
        <f>VLOOKUP(V77,'Partner info'!A$2:K$502,6,FALSE)</f>
        <v>0</v>
      </c>
      <c r="AD77" s="161">
        <f t="shared" si="16"/>
        <v>0</v>
      </c>
      <c r="AE77" s="161">
        <f t="shared" si="17"/>
        <v>484.1</v>
      </c>
      <c r="AF77" s="161">
        <f t="shared" si="5"/>
        <v>4</v>
      </c>
      <c r="AG77" s="144">
        <v>2022</v>
      </c>
      <c r="AH77" s="145">
        <v>4</v>
      </c>
      <c r="AI77" s="146" t="e">
        <f t="array" aca="1" ref="AI77" ca="1">_xludf.IFS(AH77=1,"01",AH77=2,"02",AH77=3,"03",AH77=4,"04",AH77=5,"05",AH77=6,"06",AH77=7,"07",AH77=8,"08",AH77=9,"09",AH77=10,"10",AH77=11,"11",AH77=12,"12")</f>
        <v>#NAME?</v>
      </c>
      <c r="AJ77" s="147" t="e">
        <f t="shared" ca="1" si="3"/>
        <v>#NAME?</v>
      </c>
      <c r="AK77" s="148" t="str">
        <f t="shared" si="18"/>
        <v>YYYY-04</v>
      </c>
    </row>
    <row r="78" spans="1:37" ht="12.75" hidden="1">
      <c r="B78" s="12" t="s">
        <v>3443</v>
      </c>
      <c r="D78" s="12" t="s">
        <v>9</v>
      </c>
      <c r="E78" s="12"/>
      <c r="F78" s="12" t="s">
        <v>3667</v>
      </c>
      <c r="G78" s="12"/>
      <c r="H78" s="12" t="s">
        <v>3445</v>
      </c>
      <c r="I78" s="9" t="s">
        <v>2003</v>
      </c>
      <c r="L78" s="149">
        <v>44679</v>
      </c>
      <c r="M78" s="12" t="s">
        <v>20</v>
      </c>
      <c r="N78" s="198" t="str">
        <f>VLOOKUP(I78,Inventory!C:J,3,FALSE)</f>
        <v>https://fjong.com/admin/pages/edit-outfit/outfit.f35fb9bc8b8443c9ba9cbfb936f5e5df</v>
      </c>
      <c r="O78" s="151" t="str">
        <f>VLOOKUP(I78,Inventory!C:J,5,FALSE)</f>
        <v>Ganni</v>
      </c>
      <c r="P78" s="151" t="str">
        <f>VLOOKUP(I78,Inventory!C:J,4,FALSE)</f>
        <v>XL2 Cameron Skirt</v>
      </c>
      <c r="Q78" s="12" t="s">
        <v>3457</v>
      </c>
      <c r="S78" s="9"/>
      <c r="V78" s="151" t="str">
        <f>VLOOKUP(I78,Inventory!C:R,6,FALSE)</f>
        <v>Høyer</v>
      </c>
      <c r="W78" s="151">
        <f>VLOOKUP(I78,Inventory!C:R,13,FALSE)</f>
        <v>1800</v>
      </c>
      <c r="X78" s="151">
        <f>VLOOKUP(I78,Inventory!C:R,14,FALSE)</f>
        <v>450</v>
      </c>
      <c r="Y78" s="152">
        <v>0.1</v>
      </c>
      <c r="AA78" s="12">
        <v>0</v>
      </c>
      <c r="AB78" s="151">
        <f t="shared" si="15"/>
        <v>405</v>
      </c>
      <c r="AC78" s="153">
        <f>VLOOKUP(V78,'Partner info'!A$2:K$502,6,FALSE)</f>
        <v>0.8</v>
      </c>
      <c r="AD78" s="151">
        <f t="shared" si="16"/>
        <v>324</v>
      </c>
      <c r="AE78" s="151">
        <f t="shared" si="17"/>
        <v>81</v>
      </c>
      <c r="AF78" s="151">
        <f t="shared" si="5"/>
        <v>4</v>
      </c>
      <c r="AG78" s="144">
        <v>2022</v>
      </c>
      <c r="AH78" s="145">
        <v>4</v>
      </c>
      <c r="AI78" s="146" t="e">
        <f t="array" aca="1" ref="AI78" ca="1">_xludf.IFS(AH78=1,"01",AH78=2,"02",AH78=3,"03",AH78=4,"04",AH78=5,"05",AH78=6,"06",AH78=7,"07",AH78=8,"08",AH78=9,"09",AH78=10,"10",AH78=11,"11",AH78=12,"12")</f>
        <v>#NAME?</v>
      </c>
      <c r="AJ78" s="147" t="e">
        <f t="shared" ca="1" si="3"/>
        <v>#NAME?</v>
      </c>
      <c r="AK78" s="148" t="str">
        <f t="shared" si="18"/>
        <v>YYYY-04</v>
      </c>
    </row>
    <row r="79" spans="1:37" ht="12.75" hidden="1">
      <c r="A79" s="173"/>
      <c r="B79" s="173" t="s">
        <v>3443</v>
      </c>
      <c r="C79" s="173"/>
      <c r="D79" s="173" t="s">
        <v>9</v>
      </c>
      <c r="E79" s="173"/>
      <c r="F79" s="173" t="s">
        <v>3648</v>
      </c>
      <c r="G79" s="173"/>
      <c r="H79" s="173" t="s">
        <v>3445</v>
      </c>
      <c r="I79" s="175">
        <v>88100878</v>
      </c>
      <c r="J79" s="202" t="s">
        <v>3671</v>
      </c>
      <c r="K79" s="173"/>
      <c r="L79" s="176">
        <v>44681</v>
      </c>
      <c r="M79" s="173" t="s">
        <v>20</v>
      </c>
      <c r="N79" s="203" t="str">
        <f>VLOOKUP(I79,Inventory!C:J,3,FALSE)</f>
        <v>https://fjong.com/admin/pages/edit-outfit/outfit.2b518ac585a64196939bfeba67376f99</v>
      </c>
      <c r="O79" s="178" t="str">
        <f>VLOOKUP(I79,Inventory!C:J,5,FALSE)</f>
        <v>By Malene Birger</v>
      </c>
      <c r="P79" s="178" t="str">
        <f>VLOOKUP(I79,Inventory!C:J,4,FALSE)</f>
        <v>XS Brown Cotton Shirt</v>
      </c>
      <c r="Q79" s="173" t="s">
        <v>3477</v>
      </c>
      <c r="R79" s="174" t="s">
        <v>3650</v>
      </c>
      <c r="S79" s="179" t="s">
        <v>3651</v>
      </c>
      <c r="T79" s="173"/>
      <c r="U79" s="173"/>
      <c r="V79" s="178" t="str">
        <f>VLOOKUP(I79,Inventory!C:R,6,FALSE)</f>
        <v>Høyer</v>
      </c>
      <c r="W79" s="178">
        <f>VLOOKUP(I79,Inventory!C:R,13,FALSE)</f>
        <v>3800</v>
      </c>
      <c r="X79" s="178">
        <f>VLOOKUP(I79,Inventory!C:R,14,FALSE)</f>
        <v>1200</v>
      </c>
      <c r="Y79" s="173"/>
      <c r="Z79" s="173"/>
      <c r="AA79" s="173">
        <v>80</v>
      </c>
      <c r="AB79" s="178">
        <f t="shared" si="15"/>
        <v>1280</v>
      </c>
      <c r="AC79" s="180">
        <f>VLOOKUP(V79,'Partner info'!A$2:K$502,6,FALSE)</f>
        <v>0.8</v>
      </c>
      <c r="AD79" s="178">
        <f t="shared" si="16"/>
        <v>1024</v>
      </c>
      <c r="AE79" s="178">
        <f t="shared" si="17"/>
        <v>256</v>
      </c>
      <c r="AF79" s="178">
        <f t="shared" si="5"/>
        <v>4</v>
      </c>
      <c r="AG79" s="144">
        <v>2022</v>
      </c>
      <c r="AH79" s="145">
        <v>4</v>
      </c>
      <c r="AI79" s="146" t="e">
        <f t="array" aca="1" ref="AI79" ca="1">_xludf.IFS(AH79=1,"01",AH79=2,"02",AH79=3,"03",AH79=4,"04",AH79=5,"05",AH79=6,"06",AH79=7,"07",AH79=8,"08",AH79=9,"09",AH79=10,"10",AH79=11,"11",AH79=12,"12")</f>
        <v>#NAME?</v>
      </c>
      <c r="AJ79" s="147" t="e">
        <f t="shared" ca="1" si="3"/>
        <v>#NAME?</v>
      </c>
      <c r="AK79" s="148" t="str">
        <f t="shared" si="18"/>
        <v>YYYY-04</v>
      </c>
    </row>
    <row r="80" spans="1:37" ht="12.75">
      <c r="A80" s="173"/>
      <c r="B80" s="173" t="s">
        <v>3443</v>
      </c>
      <c r="C80" s="173"/>
      <c r="D80" s="173" t="s">
        <v>9</v>
      </c>
      <c r="E80" s="173"/>
      <c r="F80" s="173" t="s">
        <v>3672</v>
      </c>
      <c r="G80" s="173"/>
      <c r="H80" s="173" t="s">
        <v>3445</v>
      </c>
      <c r="I80" s="175">
        <v>10689813</v>
      </c>
      <c r="J80" s="202" t="s">
        <v>3673</v>
      </c>
      <c r="K80" s="173"/>
      <c r="L80" s="176">
        <v>44681</v>
      </c>
      <c r="M80" s="173" t="s">
        <v>20</v>
      </c>
      <c r="N80" s="203" t="str">
        <f>VLOOKUP(I80,Inventory!C:J,3,FALSE)</f>
        <v>https://fjong.com/admin/pages/edit-outfit/outfit.aa6a639fb3dd71ea</v>
      </c>
      <c r="O80" s="178" t="str">
        <f>VLOOKUP(I80,Inventory!C:J,5,FALSE)</f>
        <v>Jarlo</v>
      </c>
      <c r="P80" s="178" t="str">
        <f>VLOOKUP(I80,Inventory!C:J,4,FALSE)</f>
        <v>Blaze blue M</v>
      </c>
      <c r="Q80" s="173" t="s">
        <v>3468</v>
      </c>
      <c r="R80" s="174" t="s">
        <v>3674</v>
      </c>
      <c r="S80" s="179">
        <v>47832578</v>
      </c>
      <c r="T80" s="173"/>
      <c r="U80" s="173"/>
      <c r="V80" s="178" t="str">
        <f>VLOOKUP(I80,Inventory!C:R,6,FALSE)</f>
        <v>FJONG</v>
      </c>
      <c r="W80" s="178">
        <f>VLOOKUP(I80,Inventory!C:R,13,FALSE)</f>
        <v>1300</v>
      </c>
      <c r="X80" s="178">
        <f>VLOOKUP(I80,Inventory!C:R,14,FALSE)</f>
        <v>390</v>
      </c>
      <c r="Y80" s="173"/>
      <c r="Z80" s="173"/>
      <c r="AA80" s="173">
        <v>80</v>
      </c>
      <c r="AB80" s="178">
        <f t="shared" si="15"/>
        <v>470</v>
      </c>
      <c r="AC80" s="180">
        <f>VLOOKUP(V80,'Partner info'!A$2:K$502,6,FALSE)</f>
        <v>0</v>
      </c>
      <c r="AD80" s="178">
        <f t="shared" si="16"/>
        <v>0</v>
      </c>
      <c r="AE80" s="178">
        <f t="shared" si="17"/>
        <v>470</v>
      </c>
      <c r="AF80" s="178">
        <f t="shared" si="5"/>
        <v>4</v>
      </c>
      <c r="AG80" s="144">
        <v>2022</v>
      </c>
      <c r="AH80" s="145">
        <v>4</v>
      </c>
      <c r="AI80" s="146" t="e">
        <f t="array" aca="1" ref="AI80" ca="1">_xludf.IFS(AH80=1,"01",AH80=2,"02",AH80=3,"03",AH80=4,"04",AH80=5,"05",AH80=6,"06",AH80=7,"07",AH80=8,"08",AH80=9,"09",AH80=10,"10",AH80=11,"11",AH80=12,"12")</f>
        <v>#NAME?</v>
      </c>
      <c r="AJ80" s="147" t="e">
        <f t="shared" ca="1" si="3"/>
        <v>#NAME?</v>
      </c>
      <c r="AK80" s="148" t="str">
        <f t="shared" si="18"/>
        <v>YYYY-04</v>
      </c>
    </row>
    <row r="81" spans="1:37" ht="12.75" hidden="1">
      <c r="A81" s="156"/>
      <c r="B81" s="156" t="s">
        <v>3443</v>
      </c>
      <c r="C81" s="156"/>
      <c r="D81" s="156" t="s">
        <v>9</v>
      </c>
      <c r="E81" s="156"/>
      <c r="F81" s="156" t="s">
        <v>3675</v>
      </c>
      <c r="G81" s="156"/>
      <c r="H81" s="156" t="s">
        <v>3445</v>
      </c>
      <c r="I81" s="158" t="s">
        <v>2029</v>
      </c>
      <c r="J81" s="181" t="s">
        <v>3676</v>
      </c>
      <c r="K81" s="156"/>
      <c r="L81" s="159">
        <v>44682</v>
      </c>
      <c r="M81" s="156" t="s">
        <v>20</v>
      </c>
      <c r="N81" s="161" t="str">
        <f>VLOOKUP(I81,Inventory!C:J,3,FALSE)</f>
        <v>-</v>
      </c>
      <c r="O81" s="161" t="str">
        <f>VLOOKUP(I81,Inventory!C:J,5,FALSE)</f>
        <v>Kupong knit.wear</v>
      </c>
      <c r="P81" s="161" t="str">
        <f>VLOOKUP(I81,Inventory!C:J,4,FALSE)</f>
        <v>Onesize Kris Cardigan Dark Grey</v>
      </c>
      <c r="Q81" s="204" t="s">
        <v>3677</v>
      </c>
      <c r="R81" s="157" t="s">
        <v>3678</v>
      </c>
      <c r="S81" s="162" t="s">
        <v>3679</v>
      </c>
      <c r="T81" s="156"/>
      <c r="U81" s="156"/>
      <c r="V81" s="178" t="str">
        <f>VLOOKUP(I81,Inventory!C:R,6,FALSE)</f>
        <v>Kupong Knit.wear</v>
      </c>
      <c r="W81" s="178">
        <f>VLOOKUP(I81,Inventory!C:R,13,FALSE)</f>
        <v>2400</v>
      </c>
      <c r="X81" s="178">
        <f>VLOOKUP(I81,Inventory!C:R,14,FALSE)</f>
        <v>700</v>
      </c>
      <c r="Y81" s="173"/>
      <c r="Z81" s="173"/>
      <c r="AA81" s="173">
        <v>80</v>
      </c>
      <c r="AB81" s="178">
        <f t="shared" si="15"/>
        <v>780</v>
      </c>
      <c r="AC81" s="180">
        <f>VLOOKUP(V81,'Partner info'!A$2:K$502,6,FALSE)</f>
        <v>0.8</v>
      </c>
      <c r="AD81" s="178">
        <f t="shared" si="16"/>
        <v>624</v>
      </c>
      <c r="AE81" s="178">
        <f t="shared" si="17"/>
        <v>156</v>
      </c>
      <c r="AF81" s="178">
        <f t="shared" si="5"/>
        <v>5</v>
      </c>
      <c r="AG81" s="144">
        <v>2022</v>
      </c>
      <c r="AH81" s="145">
        <v>5</v>
      </c>
      <c r="AI81" s="146" t="e">
        <f t="array" aca="1" ref="AI81" ca="1">_xludf.IFS(AH81=1,"01",AH81=2,"02",AH81=3,"03",AH81=4,"04",AH81=5,"05",AH81=6,"06",AH81=7,"07",AH81=8,"08",AH81=9,"09",AH81=10,"10",AH81=11,"11",AH81=12,"12")</f>
        <v>#NAME?</v>
      </c>
      <c r="AJ81" s="147" t="e">
        <f t="shared" ca="1" si="3"/>
        <v>#NAME?</v>
      </c>
      <c r="AK81" s="148" t="str">
        <f t="shared" si="18"/>
        <v>YYYY-05</v>
      </c>
    </row>
    <row r="82" spans="1:37" ht="12.75">
      <c r="A82" s="156"/>
      <c r="B82" s="156" t="s">
        <v>3443</v>
      </c>
      <c r="C82" s="156"/>
      <c r="D82" s="156" t="s">
        <v>9</v>
      </c>
      <c r="E82" s="156"/>
      <c r="F82" s="156" t="s">
        <v>3680</v>
      </c>
      <c r="G82" s="156"/>
      <c r="H82" s="156" t="s">
        <v>3445</v>
      </c>
      <c r="I82" s="158">
        <v>88001770</v>
      </c>
      <c r="J82" s="181" t="s">
        <v>3681</v>
      </c>
      <c r="K82" s="156"/>
      <c r="L82" s="159">
        <v>44686</v>
      </c>
      <c r="M82" s="156" t="s">
        <v>20</v>
      </c>
      <c r="N82" s="182" t="str">
        <f>VLOOKUP(I82,Inventory!C:J,3,FALSE)</f>
        <v>https://fjong.com/admin/pages/edit-outfit/outfit.be2d3fe01a8e6fcb</v>
      </c>
      <c r="O82" s="161" t="str">
        <f>VLOOKUP(I82,Inventory!C:J,5,FALSE)</f>
        <v>Jarlo</v>
      </c>
      <c r="P82" s="161" t="str">
        <f>VLOOKUP(I82,Inventory!C:J,4,FALSE)</f>
        <v>Blaze blush XS</v>
      </c>
      <c r="Q82" s="204" t="s">
        <v>3477</v>
      </c>
      <c r="R82" s="156" t="s">
        <v>3682</v>
      </c>
      <c r="S82" s="158" t="s">
        <v>3683</v>
      </c>
      <c r="T82" s="156"/>
      <c r="U82" s="156"/>
      <c r="V82" s="161" t="str">
        <f>VLOOKUP(I82,Inventory!C:R,6,FALSE)</f>
        <v>FJONG</v>
      </c>
      <c r="W82" s="161">
        <f>VLOOKUP(I82,Inventory!C:R,13,FALSE)</f>
        <v>7500</v>
      </c>
      <c r="X82" s="161">
        <f>VLOOKUP(I82,Inventory!C:R,14,FALSE)</f>
        <v>1500</v>
      </c>
      <c r="Y82" s="156"/>
      <c r="Z82" s="156"/>
      <c r="AA82" s="156">
        <v>80</v>
      </c>
      <c r="AB82" s="161">
        <f t="shared" si="15"/>
        <v>1580</v>
      </c>
      <c r="AC82" s="163">
        <f>VLOOKUP(V82,'Partner info'!A$2:K$502,6,FALSE)</f>
        <v>0</v>
      </c>
      <c r="AD82" s="161">
        <f t="shared" si="16"/>
        <v>0</v>
      </c>
      <c r="AE82" s="161">
        <f t="shared" si="17"/>
        <v>1580</v>
      </c>
      <c r="AF82" s="161">
        <f t="shared" si="5"/>
        <v>5</v>
      </c>
      <c r="AG82" s="144">
        <v>2022</v>
      </c>
      <c r="AH82" s="145">
        <v>5</v>
      </c>
      <c r="AI82" s="146" t="e">
        <f t="array" aca="1" ref="AI82" ca="1">_xludf.IFS(AH82=1,"01",AH82=2,"02",AH82=3,"03",AH82=4,"04",AH82=5,"05",AH82=6,"06",AH82=7,"07",AH82=8,"08",AH82=9,"09",AH82=10,"10",AH82=11,"11",AH82=12,"12")</f>
        <v>#NAME?</v>
      </c>
      <c r="AJ82" s="147" t="e">
        <f t="shared" ca="1" si="3"/>
        <v>#NAME?</v>
      </c>
      <c r="AK82" s="148" t="str">
        <f t="shared" si="18"/>
        <v>YYYY-05</v>
      </c>
    </row>
    <row r="83" spans="1:37" ht="12.75" hidden="1">
      <c r="A83" s="137"/>
      <c r="B83" s="137" t="s">
        <v>3443</v>
      </c>
      <c r="C83" s="137"/>
      <c r="D83" s="137" t="s">
        <v>9</v>
      </c>
      <c r="E83" s="137"/>
      <c r="F83" s="137" t="s">
        <v>3680</v>
      </c>
      <c r="G83" s="137"/>
      <c r="H83" s="137" t="s">
        <v>3445</v>
      </c>
      <c r="I83" s="205" t="s">
        <v>2055</v>
      </c>
      <c r="J83" s="137"/>
      <c r="K83" s="137"/>
      <c r="L83" s="140">
        <v>44686</v>
      </c>
      <c r="M83" s="137" t="s">
        <v>20</v>
      </c>
      <c r="N83" s="206" t="str">
        <f>VLOOKUP(I83,Inventory!C:J,3,FALSE)</f>
        <v>https://fjong.com/admin/pages/edit-outfit/outfit.690b9845885f4f4c881b3bd004c592aa</v>
      </c>
      <c r="O83" s="142" t="str">
        <f>VLOOKUP(I83,Inventory!C:J,5,FALSE)</f>
        <v>MAUD</v>
      </c>
      <c r="P83" s="142" t="str">
        <f>VLOOKUP(I83,Inventory!C:J,4,FALSE)</f>
        <v>Ottoman Knit Dress Emberglow</v>
      </c>
      <c r="Q83" s="207" t="s">
        <v>3453</v>
      </c>
      <c r="R83" s="137" t="s">
        <v>3682</v>
      </c>
      <c r="S83" s="139" t="s">
        <v>3683</v>
      </c>
      <c r="T83" s="137"/>
      <c r="U83" s="137"/>
      <c r="V83" s="142" t="str">
        <f>VLOOKUP(I83,Inventory!C:R,6,FALSE)</f>
        <v>Høyer</v>
      </c>
      <c r="W83" s="142">
        <f>VLOOKUP(I83,Inventory!C:R,13,FALSE)</f>
        <v>1900</v>
      </c>
      <c r="X83" s="142">
        <f>VLOOKUP(I83,Inventory!C:R,14,FALSE)</f>
        <v>800</v>
      </c>
      <c r="Y83" s="137"/>
      <c r="Z83" s="137"/>
      <c r="AA83" s="137">
        <v>0</v>
      </c>
      <c r="AB83" s="142">
        <f t="shared" si="15"/>
        <v>800</v>
      </c>
      <c r="AC83" s="155">
        <f>VLOOKUP(V83,'Partner info'!A$2:K$502,6,FALSE)</f>
        <v>0.8</v>
      </c>
      <c r="AD83" s="142">
        <f t="shared" si="16"/>
        <v>640</v>
      </c>
      <c r="AE83" s="142">
        <f t="shared" si="17"/>
        <v>160</v>
      </c>
      <c r="AF83" s="142">
        <f t="shared" si="5"/>
        <v>5</v>
      </c>
      <c r="AG83" s="144">
        <v>2022</v>
      </c>
      <c r="AH83" s="145">
        <v>5</v>
      </c>
      <c r="AI83" s="146" t="e">
        <f t="array" aca="1" ref="AI83" ca="1">_xludf.IFS(AH83=1,"01",AH83=2,"02",AH83=3,"03",AH83=4,"04",AH83=5,"05",AH83=6,"06",AH83=7,"07",AH83=8,"08",AH83=9,"09",AH83=10,"10",AH83=11,"11",AH83=12,"12")</f>
        <v>#NAME?</v>
      </c>
      <c r="AJ83" s="147" t="e">
        <f t="shared" ca="1" si="3"/>
        <v>#NAME?</v>
      </c>
      <c r="AK83" s="148" t="str">
        <f t="shared" si="18"/>
        <v>YYYY-05</v>
      </c>
    </row>
    <row r="84" spans="1:37" ht="12.75">
      <c r="B84" s="12" t="s">
        <v>3443</v>
      </c>
      <c r="D84" s="12" t="s">
        <v>9</v>
      </c>
      <c r="E84" s="12"/>
      <c r="F84" s="12" t="s">
        <v>3684</v>
      </c>
      <c r="G84" s="12"/>
      <c r="H84" s="12" t="s">
        <v>3445</v>
      </c>
      <c r="I84" s="9">
        <v>88001925</v>
      </c>
      <c r="J84" s="208" t="s">
        <v>3685</v>
      </c>
      <c r="L84" s="149">
        <v>44688</v>
      </c>
      <c r="M84" s="12" t="s">
        <v>20</v>
      </c>
      <c r="N84" s="182" t="str">
        <f>VLOOKUP(I84,Inventory!C:J,3,FALSE)</f>
        <v>https://fjong.com/admin/pages/edit-outfit/outfit.8b2bcd93f2f8004f</v>
      </c>
      <c r="O84" s="161" t="str">
        <f>VLOOKUP(I84,Inventory!C:J,5,FALSE)</f>
        <v>FWSS</v>
      </c>
      <c r="P84" s="161" t="str">
        <f>VLOOKUP(I84,Inventory!C:J,4,FALSE)</f>
        <v>S3 Horrid 2 Hisdal Flower Trousers</v>
      </c>
      <c r="Q84" s="209" t="s">
        <v>3453</v>
      </c>
      <c r="R84" s="12" t="s">
        <v>3686</v>
      </c>
      <c r="S84" s="9" t="s">
        <v>3687</v>
      </c>
      <c r="V84" s="151" t="str">
        <f>VLOOKUP(I84,Inventory!C:R,6,FALSE)</f>
        <v>FJONG</v>
      </c>
      <c r="W84" s="151">
        <f>VLOOKUP(I84,Inventory!C:R,13,FALSE)</f>
        <v>1800</v>
      </c>
      <c r="X84" s="151">
        <f>VLOOKUP(I84,Inventory!C:R,14,FALSE)</f>
        <v>549</v>
      </c>
      <c r="AA84" s="12">
        <v>80</v>
      </c>
      <c r="AB84" s="151">
        <f t="shared" si="15"/>
        <v>629</v>
      </c>
      <c r="AC84" s="153">
        <f>VLOOKUP(V84,'Partner info'!A$2:K$502,6,FALSE)</f>
        <v>0</v>
      </c>
      <c r="AD84" s="151">
        <f t="shared" si="16"/>
        <v>0</v>
      </c>
      <c r="AE84" s="151">
        <f t="shared" si="17"/>
        <v>629</v>
      </c>
      <c r="AF84" s="151">
        <f t="shared" si="5"/>
        <v>5</v>
      </c>
      <c r="AG84" s="144">
        <v>2022</v>
      </c>
      <c r="AH84" s="145">
        <v>5</v>
      </c>
      <c r="AI84" s="146" t="e">
        <f t="array" aca="1" ref="AI84" ca="1">_xludf.IFS(AH84=1,"01",AH84=2,"02",AH84=3,"03",AH84=4,"04",AH84=5,"05",AH84=6,"06",AH84=7,"07",AH84=8,"08",AH84=9,"09",AH84=10,"10",AH84=11,"11",AH84=12,"12")</f>
        <v>#NAME?</v>
      </c>
      <c r="AJ84" s="147" t="e">
        <f t="shared" ca="1" si="3"/>
        <v>#NAME?</v>
      </c>
      <c r="AK84" s="148" t="str">
        <f t="shared" si="18"/>
        <v>YYYY-05</v>
      </c>
    </row>
    <row r="85" spans="1:37" ht="12.75">
      <c r="A85" s="156"/>
      <c r="B85" s="156" t="s">
        <v>3443</v>
      </c>
      <c r="C85" s="156"/>
      <c r="D85" s="156" t="s">
        <v>9</v>
      </c>
      <c r="E85" s="156"/>
      <c r="F85" s="156" t="s">
        <v>3688</v>
      </c>
      <c r="G85" s="156"/>
      <c r="H85" s="156" t="s">
        <v>3445</v>
      </c>
      <c r="I85" s="158">
        <v>10689568</v>
      </c>
      <c r="J85" s="181" t="s">
        <v>3689</v>
      </c>
      <c r="K85" s="156"/>
      <c r="L85" s="159">
        <v>44689</v>
      </c>
      <c r="M85" s="156" t="s">
        <v>20</v>
      </c>
      <c r="N85" s="182" t="str">
        <f>VLOOKUP(I85,Inventory!C:J,3,FALSE)</f>
        <v>https://fjong.com/admin/pages/edit-outfit/outfit.a543df635d20e0a7</v>
      </c>
      <c r="O85" s="161" t="str">
        <f>VLOOKUP(I85,Inventory!C:J,5,FALSE)</f>
        <v>Jarlo</v>
      </c>
      <c r="P85" s="161" t="str">
        <f>VLOOKUP(I85,Inventory!C:J,4,FALSE)</f>
        <v>blaze blush M</v>
      </c>
      <c r="Q85" s="204" t="s">
        <v>3468</v>
      </c>
      <c r="R85" s="156" t="s">
        <v>3690</v>
      </c>
      <c r="S85" s="158" t="s">
        <v>3691</v>
      </c>
      <c r="T85" s="156"/>
      <c r="U85" s="156"/>
      <c r="V85" s="161" t="str">
        <f>VLOOKUP(I85,Inventory!C:R,6,FALSE)</f>
        <v>FJONG</v>
      </c>
      <c r="W85" s="161">
        <f>VLOOKUP(I85,Inventory!C:R,13,FALSE)</f>
        <v>1100</v>
      </c>
      <c r="X85" s="161">
        <f>VLOOKUP(I85,Inventory!C:R,14,FALSE)</f>
        <v>290</v>
      </c>
      <c r="Y85" s="156"/>
      <c r="Z85" s="156"/>
      <c r="AA85" s="156">
        <v>80</v>
      </c>
      <c r="AB85" s="161">
        <f t="shared" si="15"/>
        <v>370</v>
      </c>
      <c r="AC85" s="163">
        <f>VLOOKUP(V85,'Partner info'!A$2:K$502,6,FALSE)</f>
        <v>0</v>
      </c>
      <c r="AD85" s="161">
        <f t="shared" si="16"/>
        <v>0</v>
      </c>
      <c r="AE85" s="161">
        <f t="shared" si="17"/>
        <v>370</v>
      </c>
      <c r="AF85" s="161">
        <f t="shared" si="5"/>
        <v>5</v>
      </c>
      <c r="AG85" s="144">
        <v>2022</v>
      </c>
      <c r="AH85" s="145">
        <v>5</v>
      </c>
      <c r="AI85" s="146" t="e">
        <f t="array" aca="1" ref="AI85" ca="1">_xludf.IFS(AH85=1,"01",AH85=2,"02",AH85=3,"03",AH85=4,"04",AH85=5,"05",AH85=6,"06",AH85=7,"07",AH85=8,"08",AH85=9,"09",AH85=10,"10",AH85=11,"11",AH85=12,"12")</f>
        <v>#NAME?</v>
      </c>
      <c r="AJ85" s="147" t="e">
        <f t="shared" ca="1" si="3"/>
        <v>#NAME?</v>
      </c>
      <c r="AK85" s="148" t="str">
        <f t="shared" si="18"/>
        <v>YYYY-05</v>
      </c>
    </row>
    <row r="86" spans="1:37" ht="12.75" hidden="1">
      <c r="A86" s="183"/>
      <c r="B86" s="183" t="s">
        <v>3469</v>
      </c>
      <c r="C86" s="183"/>
      <c r="D86" s="183" t="s">
        <v>9</v>
      </c>
      <c r="E86" s="183"/>
      <c r="F86" s="183" t="s">
        <v>3692</v>
      </c>
      <c r="G86" s="183"/>
      <c r="H86" s="183" t="s">
        <v>3445</v>
      </c>
      <c r="I86" s="185">
        <v>88001410</v>
      </c>
      <c r="J86" s="186" t="s">
        <v>3693</v>
      </c>
      <c r="K86" s="183"/>
      <c r="L86" s="187">
        <v>44691</v>
      </c>
      <c r="M86" s="183" t="s">
        <v>20</v>
      </c>
      <c r="N86" s="188" t="str">
        <f>VLOOKUP(I86,Inventory!C:J,3,FALSE)</f>
        <v>https://fjong.com/admin/pages/edit-outfit/outfit.58727a4c61184b6791d5411deba54c39</v>
      </c>
      <c r="O86" s="183" t="str">
        <f>VLOOKUP(I86,Inventory!C:J,5,FALSE)</f>
        <v>MAUD</v>
      </c>
      <c r="P86" s="183" t="str">
        <f>VLOOKUP(I86,Inventory!C:J,4,FALSE)</f>
        <v>M Butterfly Long Dress Aspen Gold</v>
      </c>
      <c r="Q86" s="183" t="s">
        <v>3468</v>
      </c>
      <c r="R86" s="183" t="s">
        <v>3694</v>
      </c>
      <c r="S86" s="185" t="s">
        <v>3695</v>
      </c>
      <c r="T86" s="183"/>
      <c r="U86" s="183"/>
      <c r="V86" s="183" t="str">
        <f>VLOOKUP(I86,Inventory!C:R,6,FALSE)</f>
        <v>FJONG</v>
      </c>
      <c r="W86" s="183">
        <f>VLOOKUP(I86,Inventory!C:R,12,FALSE)</f>
        <v>0</v>
      </c>
      <c r="X86" s="183">
        <f>VLOOKUP(I86,Inventory!C:R,13,FALSE)</f>
        <v>11000</v>
      </c>
      <c r="Y86" s="183"/>
      <c r="Z86" s="183">
        <v>1020</v>
      </c>
      <c r="AA86" s="183">
        <v>80</v>
      </c>
      <c r="AB86" s="183">
        <f t="shared" si="15"/>
        <v>10060</v>
      </c>
      <c r="AC86" s="191" t="e">
        <f>VLOOKUP(V86,'Partner info'!$B$2:$C$500,2,FALSE)</f>
        <v>#N/A</v>
      </c>
      <c r="AD86" s="183" t="e">
        <f>X86*AC86</f>
        <v>#N/A</v>
      </c>
      <c r="AE86" s="183" t="e">
        <f t="shared" si="17"/>
        <v>#N/A</v>
      </c>
      <c r="AF86" s="183">
        <f t="shared" si="5"/>
        <v>5</v>
      </c>
      <c r="AG86" s="144">
        <v>2022</v>
      </c>
      <c r="AH86" s="145">
        <v>5</v>
      </c>
      <c r="AI86" s="146" t="e">
        <f t="array" aca="1" ref="AI86" ca="1">_xludf.IFS(AH86=1,"01",AH86=2,"02",AH86=3,"03",AH86=4,"04",AH86=5,"05",AH86=6,"06",AH86=7,"07",AH86=8,"08",AH86=9,"09",AH86=10,"10",AH86=11,"11",AH86=12,"12")</f>
        <v>#NAME?</v>
      </c>
      <c r="AJ86" s="147" t="e">
        <f t="shared" ca="1" si="3"/>
        <v>#NAME?</v>
      </c>
      <c r="AK86" s="148"/>
    </row>
    <row r="87" spans="1:37" ht="12.75">
      <c r="A87" s="156"/>
      <c r="B87" s="156" t="s">
        <v>3443</v>
      </c>
      <c r="C87" s="156"/>
      <c r="D87" s="156" t="s">
        <v>9</v>
      </c>
      <c r="E87" s="156"/>
      <c r="F87" s="156" t="s">
        <v>3696</v>
      </c>
      <c r="G87" s="156"/>
      <c r="H87" s="156" t="s">
        <v>3445</v>
      </c>
      <c r="I87" s="158">
        <v>88000863</v>
      </c>
      <c r="J87" s="156" t="s">
        <v>3697</v>
      </c>
      <c r="K87" s="156"/>
      <c r="L87" s="159">
        <v>44693</v>
      </c>
      <c r="M87" s="156" t="s">
        <v>20</v>
      </c>
      <c r="N87" s="182" t="str">
        <f>VLOOKUP(I87,Inventory!C:J,3,FALSE)</f>
        <v>https://fjong.com/admin/pages/edit-outfit/outfit.4c9864b84197439ab388910160076c5d</v>
      </c>
      <c r="O87" s="161" t="str">
        <f>VLOOKUP(I87,Inventory!C:J,5,FALSE)</f>
        <v>byTiMo</v>
      </c>
      <c r="P87" s="161" t="str">
        <f>VLOOKUP(I87,Inventory!C:J,4,FALSE)</f>
        <v>M Lilac Bouquet Chiffon Gown</v>
      </c>
      <c r="Q87" s="156" t="s">
        <v>3468</v>
      </c>
      <c r="R87" s="156"/>
      <c r="S87" s="158"/>
      <c r="T87" s="156"/>
      <c r="U87" s="156"/>
      <c r="V87" s="161" t="str">
        <f>VLOOKUP(I87,Inventory!C:R,6,FALSE)</f>
        <v>FJONG</v>
      </c>
      <c r="W87" s="161">
        <f>VLOOKUP(I87,Inventory!C:R,13,FALSE)</f>
        <v>3200</v>
      </c>
      <c r="X87" s="161">
        <f>VLOOKUP(I87,Inventory!C:R,14,FALSE)</f>
        <v>799</v>
      </c>
      <c r="Y87" s="156"/>
      <c r="Z87" s="156"/>
      <c r="AA87" s="156">
        <v>0</v>
      </c>
      <c r="AB87" s="161">
        <f t="shared" si="15"/>
        <v>799</v>
      </c>
      <c r="AC87" s="163">
        <f>VLOOKUP(V87,'Partner info'!A$2:K$502,6,FALSE)</f>
        <v>0</v>
      </c>
      <c r="AD87" s="161">
        <f t="shared" ref="AD87:AD139" si="19">AB87*AC87</f>
        <v>0</v>
      </c>
      <c r="AE87" s="161">
        <f t="shared" si="17"/>
        <v>799</v>
      </c>
      <c r="AF87" s="161">
        <f t="shared" si="5"/>
        <v>5</v>
      </c>
      <c r="AG87" s="144">
        <v>2022</v>
      </c>
      <c r="AH87" s="145">
        <v>5</v>
      </c>
      <c r="AI87" s="146" t="e">
        <f t="array" aca="1" ref="AI87" ca="1">_xludf.IFS(AH87=1,"01",AH87=2,"02",AH87=3,"03",AH87=4,"04",AH87=5,"05",AH87=6,"06",AH87=7,"07",AH87=8,"08",AH87=9,"09",AH87=10,"10",AH87=11,"11",AH87=12,"12")</f>
        <v>#NAME?</v>
      </c>
      <c r="AJ87" s="147" t="e">
        <f t="shared" ca="1" si="3"/>
        <v>#NAME?</v>
      </c>
      <c r="AK87" s="148" t="str">
        <f t="shared" ref="AK87:AK139" si="20">TEXT(L87,"YYYY-MM")</f>
        <v>YYYY-05</v>
      </c>
    </row>
    <row r="88" spans="1:37" ht="12.75" hidden="1">
      <c r="A88" s="156"/>
      <c r="B88" s="156" t="s">
        <v>3443</v>
      </c>
      <c r="C88" s="156"/>
      <c r="D88" s="156" t="s">
        <v>9</v>
      </c>
      <c r="E88" s="156"/>
      <c r="F88" s="156" t="s">
        <v>3696</v>
      </c>
      <c r="G88" s="156"/>
      <c r="H88" s="156" t="s">
        <v>3445</v>
      </c>
      <c r="I88" s="158" t="s">
        <v>1926</v>
      </c>
      <c r="J88" s="156" t="s">
        <v>3697</v>
      </c>
      <c r="K88" s="156"/>
      <c r="L88" s="159">
        <v>44693</v>
      </c>
      <c r="M88" s="156"/>
      <c r="N88" s="182" t="str">
        <f>VLOOKUP(I88,Inventory!C:J,3,FALSE)</f>
        <v>https://fjong.com/admin/pages/edit-outfit/outfit.63ded062f336407789b1f0027fdc29ef</v>
      </c>
      <c r="O88" s="161" t="str">
        <f>VLOOKUP(I88,Inventory!C:J,5,FALSE)</f>
        <v>By Malene Birger</v>
      </c>
      <c r="P88" s="161" t="str">
        <f>VLOOKUP(I88,Inventory!C:J,4,FALSE)</f>
        <v>XS1 Blue Floral Shirt</v>
      </c>
      <c r="Q88" s="156" t="s">
        <v>3477</v>
      </c>
      <c r="R88" s="156"/>
      <c r="S88" s="158"/>
      <c r="T88" s="156"/>
      <c r="U88" s="156"/>
      <c r="V88" s="161" t="str">
        <f>VLOOKUP(I88,Inventory!C:R,6,FALSE)</f>
        <v>Høyer</v>
      </c>
      <c r="W88" s="161">
        <f>VLOOKUP(I88,Inventory!C:R,13,FALSE)</f>
        <v>1300</v>
      </c>
      <c r="X88" s="161">
        <f>VLOOKUP(I88,Inventory!C:R,14,FALSE)</f>
        <v>499</v>
      </c>
      <c r="Y88" s="156"/>
      <c r="Z88" s="156"/>
      <c r="AA88" s="156">
        <v>0</v>
      </c>
      <c r="AB88" s="161">
        <f t="shared" si="15"/>
        <v>499</v>
      </c>
      <c r="AC88" s="163">
        <f>VLOOKUP(V88,'Partner info'!A$2:K$502,6,FALSE)</f>
        <v>0.8</v>
      </c>
      <c r="AD88" s="161">
        <f t="shared" si="19"/>
        <v>399.20000000000005</v>
      </c>
      <c r="AE88" s="161">
        <f t="shared" si="17"/>
        <v>99.799999999999955</v>
      </c>
      <c r="AF88" s="161">
        <f t="shared" si="5"/>
        <v>5</v>
      </c>
      <c r="AG88" s="144">
        <v>2022</v>
      </c>
      <c r="AH88" s="145">
        <v>5</v>
      </c>
      <c r="AI88" s="146" t="e">
        <f t="array" aca="1" ref="AI88" ca="1">_xludf.IFS(AH88=1,"01",AH88=2,"02",AH88=3,"03",AH88=4,"04",AH88=5,"05",AH88=6,"06",AH88=7,"07",AH88=8,"08",AH88=9,"09",AH88=10,"10",AH88=11,"11",AH88=12,"12")</f>
        <v>#NAME?</v>
      </c>
      <c r="AJ88" s="147" t="e">
        <f t="shared" ca="1" si="3"/>
        <v>#NAME?</v>
      </c>
      <c r="AK88" s="148" t="str">
        <f t="shared" si="20"/>
        <v>YYYY-05</v>
      </c>
    </row>
    <row r="89" spans="1:37" ht="12.75">
      <c r="A89" s="156"/>
      <c r="B89" s="156" t="s">
        <v>3443</v>
      </c>
      <c r="C89" s="156"/>
      <c r="D89" s="156" t="s">
        <v>9</v>
      </c>
      <c r="E89" s="156"/>
      <c r="F89" s="156" t="s">
        <v>3696</v>
      </c>
      <c r="G89" s="156"/>
      <c r="H89" s="156" t="s">
        <v>3445</v>
      </c>
      <c r="I89" s="158">
        <v>88100291</v>
      </c>
      <c r="J89" s="156" t="s">
        <v>3697</v>
      </c>
      <c r="K89" s="156"/>
      <c r="L89" s="159">
        <v>44693</v>
      </c>
      <c r="M89" s="156"/>
      <c r="N89" s="182" t="str">
        <f>VLOOKUP(I89,Inventory!C:J,3,FALSE)</f>
        <v>https://fjong.com/admin/pages/edit-outfit/outfit.16e87e3968054dc8824ba7ff56aed7f4</v>
      </c>
      <c r="O89" s="161" t="str">
        <f>VLOOKUP(I89,Inventory!C:J,5,FALSE)</f>
        <v>byTiMo</v>
      </c>
      <c r="P89" s="161" t="str">
        <f>VLOOKUP(I89,Inventory!C:J,4,FALSE)</f>
        <v>M Red Flowers Summer Rouching Gown</v>
      </c>
      <c r="Q89" s="156" t="s">
        <v>3468</v>
      </c>
      <c r="R89" s="156"/>
      <c r="S89" s="158"/>
      <c r="T89" s="156"/>
      <c r="U89" s="156"/>
      <c r="V89" s="161" t="str">
        <f>VLOOKUP(I89,Inventory!C:R,6,FALSE)</f>
        <v>FJONG</v>
      </c>
      <c r="W89" s="161">
        <f>VLOOKUP(I89,Inventory!C:R,13,FALSE)</f>
        <v>750</v>
      </c>
      <c r="X89" s="161">
        <f>VLOOKUP(I89,Inventory!C:R,14,FALSE)</f>
        <v>250</v>
      </c>
      <c r="Y89" s="156"/>
      <c r="Z89" s="156"/>
      <c r="AA89" s="156">
        <v>0</v>
      </c>
      <c r="AB89" s="161">
        <f t="shared" si="15"/>
        <v>250</v>
      </c>
      <c r="AC89" s="163">
        <f>VLOOKUP(V89,'Partner info'!A$2:K$502,6,FALSE)</f>
        <v>0</v>
      </c>
      <c r="AD89" s="161">
        <f t="shared" si="19"/>
        <v>0</v>
      </c>
      <c r="AE89" s="161">
        <f t="shared" si="17"/>
        <v>250</v>
      </c>
      <c r="AF89" s="161">
        <f t="shared" si="5"/>
        <v>5</v>
      </c>
      <c r="AG89" s="144">
        <v>2022</v>
      </c>
      <c r="AH89" s="145">
        <v>5</v>
      </c>
      <c r="AI89" s="146" t="e">
        <f t="array" aca="1" ref="AI89" ca="1">_xludf.IFS(AH89=1,"01",AH89=2,"02",AH89=3,"03",AH89=4,"04",AH89=5,"05",AH89=6,"06",AH89=7,"07",AH89=8,"08",AH89=9,"09",AH89=10,"10",AH89=11,"11",AH89=12,"12")</f>
        <v>#NAME?</v>
      </c>
      <c r="AJ89" s="147" t="e">
        <f t="shared" ca="1" si="3"/>
        <v>#NAME?</v>
      </c>
      <c r="AK89" s="148" t="str">
        <f t="shared" si="20"/>
        <v>YYYY-05</v>
      </c>
    </row>
    <row r="90" spans="1:37" ht="12.75">
      <c r="B90" s="12" t="s">
        <v>3443</v>
      </c>
      <c r="D90" s="12" t="s">
        <v>9</v>
      </c>
      <c r="E90" s="12"/>
      <c r="F90" s="12" t="s">
        <v>3696</v>
      </c>
      <c r="G90" s="12"/>
      <c r="H90" s="12" t="s">
        <v>3445</v>
      </c>
      <c r="I90" s="9">
        <v>88002001</v>
      </c>
      <c r="J90" s="12" t="s">
        <v>3697</v>
      </c>
      <c r="L90" s="149">
        <v>44693</v>
      </c>
      <c r="N90" s="198" t="str">
        <f>VLOOKUP(I90,Inventory!C:J,3,FALSE)</f>
        <v>https://fjong.com/admin/pages/edit-outfit/outfit.7f256b54c8ab4dbda7cb6cbc915c4ed7</v>
      </c>
      <c r="O90" s="151" t="str">
        <f>VLOOKUP(I90,Inventory!C:J,5,FALSE)</f>
        <v>Faithful the brand</v>
      </c>
      <c r="P90" s="151" t="str">
        <f>VLOOKUP(I90,Inventory!C:J,4,FALSE)</f>
        <v>M Emilia Midi Dress Myrtille Floral</v>
      </c>
      <c r="Q90" s="12" t="s">
        <v>3468</v>
      </c>
      <c r="S90" s="9"/>
      <c r="V90" s="151" t="str">
        <f>VLOOKUP(I90,Inventory!C:R,6,FALSE)</f>
        <v>FJONG</v>
      </c>
      <c r="W90" s="151">
        <f>VLOOKUP(I90,Inventory!C:R,13,FALSE)</f>
        <v>1100</v>
      </c>
      <c r="X90" s="151">
        <f>VLOOKUP(I90,Inventory!C:R,14,FALSE)</f>
        <v>450</v>
      </c>
      <c r="AA90" s="12">
        <v>0</v>
      </c>
      <c r="AB90" s="151">
        <f t="shared" si="15"/>
        <v>450</v>
      </c>
      <c r="AC90" s="153">
        <f>VLOOKUP(V90,'Partner info'!A$2:K$502,6,FALSE)</f>
        <v>0</v>
      </c>
      <c r="AD90" s="151">
        <f t="shared" si="19"/>
        <v>0</v>
      </c>
      <c r="AE90" s="151">
        <f t="shared" si="17"/>
        <v>450</v>
      </c>
      <c r="AF90" s="151">
        <f t="shared" si="5"/>
        <v>5</v>
      </c>
      <c r="AG90" s="144">
        <v>2022</v>
      </c>
      <c r="AH90" s="145">
        <v>5</v>
      </c>
      <c r="AI90" s="146" t="e">
        <f t="array" aca="1" ref="AI90" ca="1">_xludf.IFS(AH90=1,"01",AH90=2,"02",AH90=3,"03",AH90=4,"04",AH90=5,"05",AH90=6,"06",AH90=7,"07",AH90=8,"08",AH90=9,"09",AH90=10,"10",AH90=11,"11",AH90=12,"12")</f>
        <v>#NAME?</v>
      </c>
      <c r="AJ90" s="147" t="e">
        <f t="shared" ca="1" si="3"/>
        <v>#NAME?</v>
      </c>
      <c r="AK90" s="148" t="str">
        <f t="shared" si="20"/>
        <v>YYYY-05</v>
      </c>
    </row>
    <row r="91" spans="1:37" ht="12.75" hidden="1">
      <c r="A91" s="156"/>
      <c r="B91" s="156" t="s">
        <v>3443</v>
      </c>
      <c r="C91" s="156"/>
      <c r="D91" s="156" t="s">
        <v>9</v>
      </c>
      <c r="E91" s="156"/>
      <c r="F91" s="156" t="s">
        <v>3696</v>
      </c>
      <c r="G91" s="156"/>
      <c r="H91" s="156" t="s">
        <v>3445</v>
      </c>
      <c r="I91" s="158" t="s">
        <v>1929</v>
      </c>
      <c r="J91" s="156" t="s">
        <v>3697</v>
      </c>
      <c r="K91" s="156"/>
      <c r="L91" s="159">
        <v>44693</v>
      </c>
      <c r="M91" s="156"/>
      <c r="N91" s="182" t="str">
        <f>VLOOKUP(I91,Inventory!C:J,3,FALSE)</f>
        <v>https://fjong.com/admin/pages/edit-outfit/outfit.1bee365da3a84e53aecc44958f9c7bf8</v>
      </c>
      <c r="O91" s="161" t="str">
        <f>VLOOKUP(I91,Inventory!C:J,5,FALSE)</f>
        <v>By Malene Birger</v>
      </c>
      <c r="P91" s="161" t="str">
        <f>VLOOKUP(I91,Inventory!C:J,4,FALSE)</f>
        <v>XS 2 Blue Floral Shirt</v>
      </c>
      <c r="Q91" s="156" t="s">
        <v>3477</v>
      </c>
      <c r="R91" s="156"/>
      <c r="S91" s="158"/>
      <c r="T91" s="156"/>
      <c r="U91" s="156"/>
      <c r="V91" s="161" t="str">
        <f>VLOOKUP(I91,Inventory!C:R,6,FALSE)</f>
        <v>Høyer</v>
      </c>
      <c r="W91" s="161">
        <f>VLOOKUP(I91,Inventory!C:R,13,FALSE)</f>
        <v>4000</v>
      </c>
      <c r="X91" s="161">
        <f>VLOOKUP(I91,Inventory!C:R,14,FALSE)</f>
        <v>1200</v>
      </c>
      <c r="Y91" s="156"/>
      <c r="Z91" s="156"/>
      <c r="AA91" s="156">
        <v>0</v>
      </c>
      <c r="AB91" s="161">
        <f t="shared" si="15"/>
        <v>1200</v>
      </c>
      <c r="AC91" s="163">
        <f>VLOOKUP(V91,'Partner info'!A$2:K$502,6,FALSE)</f>
        <v>0.8</v>
      </c>
      <c r="AD91" s="161">
        <f t="shared" si="19"/>
        <v>960</v>
      </c>
      <c r="AE91" s="161">
        <f t="shared" si="17"/>
        <v>240</v>
      </c>
      <c r="AF91" s="161">
        <f t="shared" si="5"/>
        <v>5</v>
      </c>
      <c r="AG91" s="144">
        <v>2022</v>
      </c>
      <c r="AH91" s="145">
        <v>5</v>
      </c>
      <c r="AI91" s="146" t="e">
        <f t="array" aca="1" ref="AI91" ca="1">_xludf.IFS(AH91=1,"01",AH91=2,"02",AH91=3,"03",AH91=4,"04",AH91=5,"05",AH91=6,"06",AH91=7,"07",AH91=8,"08",AH91=9,"09",AH91=10,"10",AH91=11,"11",AH91=12,"12")</f>
        <v>#NAME?</v>
      </c>
      <c r="AJ91" s="147" t="e">
        <f t="shared" ca="1" si="3"/>
        <v>#NAME?</v>
      </c>
      <c r="AK91" s="148" t="str">
        <f t="shared" si="20"/>
        <v>YYYY-05</v>
      </c>
    </row>
    <row r="92" spans="1:37" ht="12.75">
      <c r="B92" s="12" t="s">
        <v>3443</v>
      </c>
      <c r="D92" s="12" t="s">
        <v>9</v>
      </c>
      <c r="E92" s="12"/>
      <c r="F92" s="12" t="s">
        <v>3696</v>
      </c>
      <c r="G92" s="12"/>
      <c r="H92" s="12" t="s">
        <v>3445</v>
      </c>
      <c r="I92" s="9">
        <v>10689082</v>
      </c>
      <c r="J92" s="12" t="s">
        <v>3697</v>
      </c>
      <c r="L92" s="149">
        <v>44693</v>
      </c>
      <c r="N92" s="198" t="str">
        <f>VLOOKUP(I92,Inventory!C:J,3,FALSE)</f>
        <v>https://fjong.com/admin/pages/edit-outfit/outfit.aec255abd8714065996db11cc150f061</v>
      </c>
      <c r="O92" s="151" t="str">
        <f>VLOOKUP(I92,Inventory!C:J,5,FALSE)</f>
        <v>By Malene Birger</v>
      </c>
      <c r="P92" s="151" t="str">
        <f>VLOOKUP(I92,Inventory!C:J,4,FALSE)</f>
        <v>S Tiffany Night Sky Blazer</v>
      </c>
      <c r="Q92" s="12" t="s">
        <v>3453</v>
      </c>
      <c r="S92" s="9"/>
      <c r="V92" s="151" t="str">
        <f>VLOOKUP(I92,Inventory!C:R,6,FALSE)</f>
        <v>FJONG</v>
      </c>
      <c r="W92" s="151">
        <f>VLOOKUP(I92,Inventory!C:R,13,FALSE)</f>
        <v>600</v>
      </c>
      <c r="X92" s="151">
        <f>VLOOKUP(I92,Inventory!C:R,14,FALSE)</f>
        <v>349</v>
      </c>
      <c r="AA92" s="12">
        <v>0</v>
      </c>
      <c r="AB92" s="151">
        <f t="shared" si="15"/>
        <v>349</v>
      </c>
      <c r="AC92" s="153">
        <f>VLOOKUP(V92,'Partner info'!A$2:K$502,6,FALSE)</f>
        <v>0</v>
      </c>
      <c r="AD92" s="151">
        <f t="shared" si="19"/>
        <v>0</v>
      </c>
      <c r="AE92" s="151">
        <f t="shared" si="17"/>
        <v>349</v>
      </c>
      <c r="AF92" s="151">
        <f t="shared" si="5"/>
        <v>5</v>
      </c>
      <c r="AG92" s="144">
        <v>2022</v>
      </c>
      <c r="AH92" s="145">
        <v>5</v>
      </c>
      <c r="AI92" s="146" t="e">
        <f t="array" aca="1" ref="AI92" ca="1">_xludf.IFS(AH92=1,"01",AH92=2,"02",AH92=3,"03",AH92=4,"04",AH92=5,"05",AH92=6,"06",AH92=7,"07",AH92=8,"08",AH92=9,"09",AH92=10,"10",AH92=11,"11",AH92=12,"12")</f>
        <v>#NAME?</v>
      </c>
      <c r="AJ92" s="147" t="e">
        <f t="shared" ca="1" si="3"/>
        <v>#NAME?</v>
      </c>
      <c r="AK92" s="148" t="str">
        <f t="shared" si="20"/>
        <v>YYYY-05</v>
      </c>
    </row>
    <row r="93" spans="1:37" ht="12.75" hidden="1">
      <c r="B93" s="12" t="s">
        <v>3443</v>
      </c>
      <c r="D93" s="12" t="s">
        <v>9</v>
      </c>
      <c r="E93" s="12"/>
      <c r="F93" s="12" t="s">
        <v>3696</v>
      </c>
      <c r="G93" s="12"/>
      <c r="H93" s="12" t="s">
        <v>3445</v>
      </c>
      <c r="I93" s="9" t="s">
        <v>2046</v>
      </c>
      <c r="J93" s="12" t="s">
        <v>3697</v>
      </c>
      <c r="L93" s="149">
        <v>44693</v>
      </c>
      <c r="N93" s="198" t="str">
        <f>VLOOKUP(I93,Inventory!C:J,3,FALSE)</f>
        <v>https://fjong.com/admin/pages/edit-outfit/outfit.0135e308c548441da2f132684fda6ec0</v>
      </c>
      <c r="O93" s="151" t="str">
        <f>VLOOKUP(I93,Inventory!C:J,5,FALSE)</f>
        <v>MAUD</v>
      </c>
      <c r="P93" s="151" t="str">
        <f>VLOOKUP(I93,Inventory!C:J,4,FALSE)</f>
        <v>S1 Pleated Arm Top Aspen Gold</v>
      </c>
      <c r="Q93" s="12" t="s">
        <v>3453</v>
      </c>
      <c r="S93" s="9"/>
      <c r="V93" s="151" t="str">
        <f>VLOOKUP(I93,Inventory!C:R,6,FALSE)</f>
        <v>Høyer</v>
      </c>
      <c r="W93" s="151">
        <f>VLOOKUP(I93,Inventory!C:R,13,FALSE)</f>
        <v>500</v>
      </c>
      <c r="X93" s="151">
        <f>VLOOKUP(I93,Inventory!C:R,14,FALSE)</f>
        <v>250</v>
      </c>
      <c r="AA93" s="12">
        <v>0</v>
      </c>
      <c r="AB93" s="151">
        <f t="shared" si="15"/>
        <v>250</v>
      </c>
      <c r="AC93" s="153">
        <f>VLOOKUP(V93,'Partner info'!A$2:K$502,6,FALSE)</f>
        <v>0.8</v>
      </c>
      <c r="AD93" s="151">
        <f t="shared" si="19"/>
        <v>200</v>
      </c>
      <c r="AE93" s="151">
        <f t="shared" si="17"/>
        <v>50</v>
      </c>
      <c r="AF93" s="151">
        <f t="shared" si="5"/>
        <v>5</v>
      </c>
      <c r="AG93" s="144">
        <v>2022</v>
      </c>
      <c r="AH93" s="145">
        <v>5</v>
      </c>
      <c r="AI93" s="146" t="e">
        <f t="array" aca="1" ref="AI93" ca="1">_xludf.IFS(AH93=1,"01",AH93=2,"02",AH93=3,"03",AH93=4,"04",AH93=5,"05",AH93=6,"06",AH93=7,"07",AH93=8,"08",AH93=9,"09",AH93=10,"10",AH93=11,"11",AH93=12,"12")</f>
        <v>#NAME?</v>
      </c>
      <c r="AJ93" s="147" t="e">
        <f t="shared" ca="1" si="3"/>
        <v>#NAME?</v>
      </c>
      <c r="AK93" s="148" t="str">
        <f t="shared" si="20"/>
        <v>YYYY-05</v>
      </c>
    </row>
    <row r="94" spans="1:37" ht="12.75">
      <c r="A94" s="156"/>
      <c r="B94" s="156" t="s">
        <v>3443</v>
      </c>
      <c r="C94" s="156"/>
      <c r="D94" s="156" t="s">
        <v>9</v>
      </c>
      <c r="E94" s="156"/>
      <c r="F94" s="156" t="s">
        <v>3696</v>
      </c>
      <c r="G94" s="156"/>
      <c r="H94" s="156" t="s">
        <v>3445</v>
      </c>
      <c r="I94" s="158">
        <v>89001678</v>
      </c>
      <c r="J94" s="156" t="s">
        <v>3697</v>
      </c>
      <c r="K94" s="156"/>
      <c r="L94" s="159">
        <v>44693</v>
      </c>
      <c r="M94" s="156"/>
      <c r="N94" s="182" t="str">
        <f>VLOOKUP(I94,Inventory!C:J,3,FALSE)</f>
        <v>https://fjong.com/admin/pages/edit-outfit/outfit.d5dec0c3b00d49d991202de754c91ab7</v>
      </c>
      <c r="O94" s="161" t="str">
        <f>VLOOKUP(I94,Inventory!C:J,5,FALSE)</f>
        <v>Line of Oslo</v>
      </c>
      <c r="P94" s="161" t="str">
        <f>VLOOKUP(I94,Inventory!C:J,4,FALSE)</f>
        <v>Zanny Pink Flower Dress</v>
      </c>
      <c r="Q94" s="156" t="s">
        <v>3468</v>
      </c>
      <c r="R94" s="156"/>
      <c r="S94" s="158"/>
      <c r="T94" s="156"/>
      <c r="U94" s="156"/>
      <c r="V94" s="161" t="str">
        <f>VLOOKUP(I94,Inventory!C:R,6,FALSE)</f>
        <v>FJONG</v>
      </c>
      <c r="W94" s="161" t="str">
        <f>VLOOKUP(I94,Inventory!C:R,13,FALSE)</f>
        <v>2300</v>
      </c>
      <c r="X94" s="161">
        <f>VLOOKUP(I94,Inventory!C:R,14,FALSE)</f>
        <v>690</v>
      </c>
      <c r="Y94" s="156"/>
      <c r="Z94" s="156"/>
      <c r="AA94" s="156">
        <v>0</v>
      </c>
      <c r="AB94" s="161">
        <f t="shared" si="15"/>
        <v>690</v>
      </c>
      <c r="AC94" s="163">
        <f>VLOOKUP(V94,'Partner info'!A$2:K$502,6,FALSE)</f>
        <v>0</v>
      </c>
      <c r="AD94" s="161">
        <f t="shared" si="19"/>
        <v>0</v>
      </c>
      <c r="AE94" s="161">
        <f t="shared" si="17"/>
        <v>690</v>
      </c>
      <c r="AF94" s="161">
        <f t="shared" si="5"/>
        <v>5</v>
      </c>
      <c r="AG94" s="144">
        <v>2022</v>
      </c>
      <c r="AH94" s="145">
        <v>5</v>
      </c>
      <c r="AI94" s="146" t="e">
        <f t="array" aca="1" ref="AI94" ca="1">_xludf.IFS(AH94=1,"01",AH94=2,"02",AH94=3,"03",AH94=4,"04",AH94=5,"05",AH94=6,"06",AH94=7,"07",AH94=8,"08",AH94=9,"09",AH94=10,"10",AH94=11,"11",AH94=12,"12")</f>
        <v>#NAME?</v>
      </c>
      <c r="AJ94" s="147" t="e">
        <f t="shared" ca="1" si="3"/>
        <v>#NAME?</v>
      </c>
      <c r="AK94" s="148" t="str">
        <f t="shared" si="20"/>
        <v>YYYY-05</v>
      </c>
    </row>
    <row r="95" spans="1:37" ht="12.75">
      <c r="B95" s="12" t="s">
        <v>3443</v>
      </c>
      <c r="D95" s="12" t="s">
        <v>9</v>
      </c>
      <c r="E95" s="12"/>
      <c r="F95" s="12" t="s">
        <v>3696</v>
      </c>
      <c r="G95" s="12"/>
      <c r="H95" s="12" t="s">
        <v>3445</v>
      </c>
      <c r="I95" s="9">
        <v>88001949</v>
      </c>
      <c r="J95" s="12" t="s">
        <v>3697</v>
      </c>
      <c r="L95" s="149">
        <v>44693</v>
      </c>
      <c r="N95" s="198" t="str">
        <f>VLOOKUP(I95,Inventory!C:J,3,FALSE)</f>
        <v>https://fjong.com/admin/pages/edit-outfit/outfit.47875ce75a2846c29607b0c39bf03327</v>
      </c>
      <c r="O95" s="151" t="str">
        <f>VLOOKUP(I95,Inventory!C:J,5,FALSE)</f>
        <v>byTimo</v>
      </c>
      <c r="P95" s="151" t="str">
        <f>VLOOKUP(I95,Inventory!C:J,4,FALSE)</f>
        <v>S Semi Couture Smocking Winter Garden Dress</v>
      </c>
      <c r="Q95" s="12" t="s">
        <v>3453</v>
      </c>
      <c r="S95" s="9"/>
      <c r="V95" s="151" t="str">
        <f>VLOOKUP(I95,Inventory!C:R,6,FALSE)</f>
        <v>FJONG</v>
      </c>
      <c r="W95" s="151">
        <f>VLOOKUP(I95,Inventory!C:R,13,FALSE)</f>
        <v>1200</v>
      </c>
      <c r="X95" s="151">
        <f>VLOOKUP(I95,Inventory!C:R,14,FALSE)</f>
        <v>349</v>
      </c>
      <c r="AA95" s="12">
        <v>0</v>
      </c>
      <c r="AB95" s="151">
        <f t="shared" si="15"/>
        <v>349</v>
      </c>
      <c r="AC95" s="153">
        <f>VLOOKUP(V95,'Partner info'!A$2:K$502,6,FALSE)</f>
        <v>0</v>
      </c>
      <c r="AD95" s="151">
        <f t="shared" si="19"/>
        <v>0</v>
      </c>
      <c r="AE95" s="151">
        <f t="shared" si="17"/>
        <v>349</v>
      </c>
      <c r="AF95" s="151">
        <f t="shared" si="5"/>
        <v>5</v>
      </c>
      <c r="AG95" s="144">
        <v>2022</v>
      </c>
      <c r="AH95" s="145">
        <v>5</v>
      </c>
      <c r="AI95" s="146" t="e">
        <f t="array" aca="1" ref="AI95" ca="1">_xludf.IFS(AH95=1,"01",AH95=2,"02",AH95=3,"03",AH95=4,"04",AH95=5,"05",AH95=6,"06",AH95=7,"07",AH95=8,"08",AH95=9,"09",AH95=10,"10",AH95=11,"11",AH95=12,"12")</f>
        <v>#NAME?</v>
      </c>
      <c r="AJ95" s="147" t="e">
        <f t="shared" ca="1" si="3"/>
        <v>#NAME?</v>
      </c>
      <c r="AK95" s="148" t="str">
        <f t="shared" si="20"/>
        <v>YYYY-05</v>
      </c>
    </row>
    <row r="96" spans="1:37" ht="12.75">
      <c r="B96" s="12" t="s">
        <v>3443</v>
      </c>
      <c r="D96" s="12" t="s">
        <v>9</v>
      </c>
      <c r="E96" s="12"/>
      <c r="F96" s="12" t="s">
        <v>3696</v>
      </c>
      <c r="G96" s="12"/>
      <c r="H96" s="12" t="s">
        <v>3445</v>
      </c>
      <c r="I96" s="9">
        <v>88000552</v>
      </c>
      <c r="J96" s="12" t="s">
        <v>3697</v>
      </c>
      <c r="L96" s="149">
        <v>44693</v>
      </c>
      <c r="N96" s="198" t="str">
        <f>VLOOKUP(I96,Inventory!C:J,3,FALSE)</f>
        <v>https://fjong.com/admin/pages/edit-outfit/outfit.bb7d7b6520799e66</v>
      </c>
      <c r="O96" s="151" t="str">
        <f>VLOOKUP(I96,Inventory!C:J,5,FALSE)</f>
        <v>Samsøe Samsøe</v>
      </c>
      <c r="P96" s="151" t="str">
        <f>VLOOKUP(I96,Inventory!C:J,4,FALSE)</f>
        <v>M Lopez Dress</v>
      </c>
      <c r="Q96" s="12" t="s">
        <v>3468</v>
      </c>
      <c r="S96" s="9"/>
      <c r="V96" s="151" t="str">
        <f>VLOOKUP(I96,Inventory!C:R,6,FALSE)</f>
        <v>FJONG</v>
      </c>
      <c r="W96" s="151">
        <f>VLOOKUP(I96,Inventory!C:R,13,FALSE)</f>
        <v>1500</v>
      </c>
      <c r="X96" s="151">
        <f>VLOOKUP(I96,Inventory!C:R,14,FALSE)</f>
        <v>750</v>
      </c>
      <c r="AA96" s="12">
        <v>0</v>
      </c>
      <c r="AB96" s="151">
        <f t="shared" si="15"/>
        <v>750</v>
      </c>
      <c r="AC96" s="153">
        <f>VLOOKUP(V96,'Partner info'!A$2:K$502,6,FALSE)</f>
        <v>0</v>
      </c>
      <c r="AD96" s="151">
        <f t="shared" si="19"/>
        <v>0</v>
      </c>
      <c r="AE96" s="151">
        <f t="shared" si="17"/>
        <v>750</v>
      </c>
      <c r="AF96" s="151">
        <f t="shared" si="5"/>
        <v>5</v>
      </c>
      <c r="AG96" s="144">
        <v>2022</v>
      </c>
      <c r="AH96" s="145">
        <v>5</v>
      </c>
      <c r="AI96" s="146" t="e">
        <f t="array" aca="1" ref="AI96" ca="1">_xludf.IFS(AH96=1,"01",AH96=2,"02",AH96=3,"03",AH96=4,"04",AH96=5,"05",AH96=6,"06",AH96=7,"07",AH96=8,"08",AH96=9,"09",AH96=10,"10",AH96=11,"11",AH96=12,"12")</f>
        <v>#NAME?</v>
      </c>
      <c r="AJ96" s="147" t="e">
        <f t="shared" ca="1" si="3"/>
        <v>#NAME?</v>
      </c>
      <c r="AK96" s="148" t="str">
        <f t="shared" si="20"/>
        <v>YYYY-05</v>
      </c>
    </row>
    <row r="97" spans="1:37" ht="12.75" hidden="1">
      <c r="A97" s="156"/>
      <c r="B97" s="156" t="s">
        <v>3443</v>
      </c>
      <c r="C97" s="156"/>
      <c r="D97" s="156" t="s">
        <v>9</v>
      </c>
      <c r="E97" s="156"/>
      <c r="F97" s="156" t="s">
        <v>3696</v>
      </c>
      <c r="G97" s="156"/>
      <c r="H97" s="156" t="s">
        <v>3445</v>
      </c>
      <c r="I97" s="158">
        <v>89001147</v>
      </c>
      <c r="J97" s="156" t="s">
        <v>3697</v>
      </c>
      <c r="K97" s="156"/>
      <c r="L97" s="159">
        <v>44693</v>
      </c>
      <c r="M97" s="156"/>
      <c r="N97" s="182" t="str">
        <f>VLOOKUP(I97,Inventory!C:J,3,FALSE)</f>
        <v>https://fjong.com/admin/pages/edit-outfit/outfit.3b17efa43ae04df69134f54f492354d2</v>
      </c>
      <c r="O97" s="161" t="str">
        <f>VLOOKUP(I97,Inventory!C:J,5,FALSE)</f>
        <v>Holzweiler</v>
      </c>
      <c r="P97" s="161" t="str">
        <f>VLOOKUP(I97,Inventory!C:J,4,FALSE)</f>
        <v>S Peach Stripe Oya Dress</v>
      </c>
      <c r="Q97" s="156" t="s">
        <v>3453</v>
      </c>
      <c r="R97" s="156"/>
      <c r="S97" s="158"/>
      <c r="T97" s="156"/>
      <c r="U97" s="156"/>
      <c r="V97" s="161" t="str">
        <f>VLOOKUP(I97,Inventory!C:R,6,FALSE)</f>
        <v>Holzweiler</v>
      </c>
      <c r="W97" s="161">
        <f>VLOOKUP(I97,Inventory!C:R,13,FALSE)</f>
        <v>1300</v>
      </c>
      <c r="X97" s="161">
        <f>VLOOKUP(I97,Inventory!C:R,14,FALSE)</f>
        <v>150</v>
      </c>
      <c r="Y97" s="156"/>
      <c r="Z97" s="156"/>
      <c r="AA97" s="156">
        <v>0</v>
      </c>
      <c r="AB97" s="161">
        <f t="shared" si="15"/>
        <v>150</v>
      </c>
      <c r="AC97" s="163">
        <f>VLOOKUP(V97,'Partner info'!A$2:K$502,6,FALSE)</f>
        <v>0.8</v>
      </c>
      <c r="AD97" s="161">
        <f t="shared" si="19"/>
        <v>120</v>
      </c>
      <c r="AE97" s="161">
        <f t="shared" si="17"/>
        <v>30</v>
      </c>
      <c r="AF97" s="161">
        <f t="shared" si="5"/>
        <v>5</v>
      </c>
      <c r="AG97" s="144">
        <v>2022</v>
      </c>
      <c r="AH97" s="145">
        <v>5</v>
      </c>
      <c r="AI97" s="146" t="e">
        <f t="array" aca="1" ref="AI97" ca="1">_xludf.IFS(AH97=1,"01",AH97=2,"02",AH97=3,"03",AH97=4,"04",AH97=5,"05",AH97=6,"06",AH97=7,"07",AH97=8,"08",AH97=9,"09",AH97=10,"10",AH97=11,"11",AH97=12,"12")</f>
        <v>#NAME?</v>
      </c>
      <c r="AJ97" s="147" t="e">
        <f t="shared" ca="1" si="3"/>
        <v>#NAME?</v>
      </c>
      <c r="AK97" s="148" t="str">
        <f t="shared" si="20"/>
        <v>YYYY-05</v>
      </c>
    </row>
    <row r="98" spans="1:37" ht="12.75">
      <c r="B98" s="12" t="s">
        <v>3443</v>
      </c>
      <c r="D98" s="12" t="s">
        <v>9</v>
      </c>
      <c r="E98" s="12"/>
      <c r="F98" s="12" t="s">
        <v>3696</v>
      </c>
      <c r="G98" s="12"/>
      <c r="H98" s="12" t="s">
        <v>3445</v>
      </c>
      <c r="I98" s="9">
        <v>88100038</v>
      </c>
      <c r="J98" s="12" t="s">
        <v>3697</v>
      </c>
      <c r="L98" s="149">
        <v>44693</v>
      </c>
      <c r="N98" s="198" t="str">
        <f>VLOOKUP(I98,Inventory!C:J,3,FALSE)</f>
        <v>https://fjong.com/admin/pages/edit-outfit/outfit.cb626f52e7bc499ca0df86382ce75683</v>
      </c>
      <c r="O98" s="151" t="str">
        <f>VLOOKUP(I98,Inventory!C:J,5,FALSE)</f>
        <v>FWSS</v>
      </c>
      <c r="P98" s="151" t="str">
        <f>VLOOKUP(I98,Inventory!C:J,4,FALSE)</f>
        <v>S Bodil Green Roses Dress</v>
      </c>
      <c r="Q98" s="12" t="s">
        <v>3453</v>
      </c>
      <c r="S98" s="9"/>
      <c r="V98" s="151" t="str">
        <f>VLOOKUP(I98,Inventory!C:R,6,FALSE)</f>
        <v>FJONG</v>
      </c>
      <c r="W98" s="151" t="str">
        <f>VLOOKUP(I98,Inventory!C:R,13,FALSE)</f>
        <v>3500</v>
      </c>
      <c r="X98" s="151">
        <f>VLOOKUP(I98,Inventory!C:R,14,FALSE)</f>
        <v>1050</v>
      </c>
      <c r="AA98" s="12">
        <v>0</v>
      </c>
      <c r="AB98" s="151">
        <f t="shared" si="15"/>
        <v>1050</v>
      </c>
      <c r="AC98" s="153">
        <f>VLOOKUP(V98,'Partner info'!A$2:K$502,6,FALSE)</f>
        <v>0</v>
      </c>
      <c r="AD98" s="151">
        <f t="shared" si="19"/>
        <v>0</v>
      </c>
      <c r="AE98" s="151">
        <f t="shared" si="17"/>
        <v>1050</v>
      </c>
      <c r="AF98" s="151">
        <f t="shared" si="5"/>
        <v>5</v>
      </c>
      <c r="AG98" s="144">
        <v>2022</v>
      </c>
      <c r="AH98" s="145">
        <v>5</v>
      </c>
      <c r="AI98" s="146" t="e">
        <f t="array" aca="1" ref="AI98" ca="1">_xludf.IFS(AH98=1,"01",AH98=2,"02",AH98=3,"03",AH98=4,"04",AH98=5,"05",AH98=6,"06",AH98=7,"07",AH98=8,"08",AH98=9,"09",AH98=10,"10",AH98=11,"11",AH98=12,"12")</f>
        <v>#NAME?</v>
      </c>
      <c r="AJ98" s="147" t="e">
        <f t="shared" ca="1" si="3"/>
        <v>#NAME?</v>
      </c>
      <c r="AK98" s="148" t="str">
        <f t="shared" si="20"/>
        <v>YYYY-05</v>
      </c>
    </row>
    <row r="99" spans="1:37" ht="12.75">
      <c r="B99" s="12" t="s">
        <v>3443</v>
      </c>
      <c r="D99" s="12" t="s">
        <v>9</v>
      </c>
      <c r="E99" s="12"/>
      <c r="F99" s="12" t="s">
        <v>3696</v>
      </c>
      <c r="G99" s="12"/>
      <c r="H99" s="12" t="s">
        <v>3445</v>
      </c>
      <c r="I99" s="9">
        <v>88000883</v>
      </c>
      <c r="J99" s="12" t="s">
        <v>3697</v>
      </c>
      <c r="L99" s="149">
        <v>44693</v>
      </c>
      <c r="N99" s="198" t="str">
        <f>VLOOKUP(I99,Inventory!C:J,3,FALSE)</f>
        <v>https://fjong.com/admin/pages/edit-outfit/outfit.6fd4e1ca2f474faa9366763ac28adb3c</v>
      </c>
      <c r="O99" s="151" t="str">
        <f>VLOOKUP(I99,Inventory!C:J,5,FALSE)</f>
        <v>byTiMo</v>
      </c>
      <c r="P99" s="151" t="str">
        <f>VLOOKUP(I99,Inventory!C:J,4,FALSE)</f>
        <v>S Printed Green Bouquet Jumpsuit</v>
      </c>
      <c r="Q99" s="12" t="s">
        <v>3453</v>
      </c>
      <c r="S99" s="9"/>
      <c r="V99" s="151" t="str">
        <f>VLOOKUP(I99,Inventory!C:R,6,FALSE)</f>
        <v>FJONG</v>
      </c>
      <c r="W99" s="151">
        <f>VLOOKUP(I99,Inventory!C:R,13,FALSE)</f>
        <v>1500</v>
      </c>
      <c r="X99" s="151">
        <f>VLOOKUP(I99,Inventory!C:R,14,FALSE)</f>
        <v>300</v>
      </c>
      <c r="AA99" s="12">
        <v>0</v>
      </c>
      <c r="AB99" s="151">
        <f t="shared" si="15"/>
        <v>300</v>
      </c>
      <c r="AC99" s="153">
        <f>VLOOKUP(V99,'Partner info'!A$2:K$502,6,FALSE)</f>
        <v>0</v>
      </c>
      <c r="AD99" s="151">
        <f t="shared" si="19"/>
        <v>0</v>
      </c>
      <c r="AE99" s="151">
        <f t="shared" si="17"/>
        <v>300</v>
      </c>
      <c r="AF99" s="151">
        <f t="shared" si="5"/>
        <v>5</v>
      </c>
      <c r="AG99" s="144">
        <v>2022</v>
      </c>
      <c r="AH99" s="145">
        <v>5</v>
      </c>
      <c r="AI99" s="146" t="e">
        <f t="array" aca="1" ref="AI99" ca="1">_xludf.IFS(AH99=1,"01",AH99=2,"02",AH99=3,"03",AH99=4,"04",AH99=5,"05",AH99=6,"06",AH99=7,"07",AH99=8,"08",AH99=9,"09",AH99=10,"10",AH99=11,"11",AH99=12,"12")</f>
        <v>#NAME?</v>
      </c>
      <c r="AJ99" s="147" t="e">
        <f t="shared" ca="1" si="3"/>
        <v>#NAME?</v>
      </c>
      <c r="AK99" s="148" t="str">
        <f t="shared" si="20"/>
        <v>YYYY-05</v>
      </c>
    </row>
    <row r="100" spans="1:37" ht="12.75">
      <c r="B100" s="12" t="s">
        <v>3443</v>
      </c>
      <c r="D100" s="12" t="s">
        <v>9</v>
      </c>
      <c r="E100" s="12"/>
      <c r="F100" s="12" t="s">
        <v>3696</v>
      </c>
      <c r="G100" s="12"/>
      <c r="H100" s="12" t="s">
        <v>3445</v>
      </c>
      <c r="I100" s="9">
        <v>88000527</v>
      </c>
      <c r="J100" s="12" t="s">
        <v>3697</v>
      </c>
      <c r="L100" s="149">
        <v>44693</v>
      </c>
      <c r="N100" s="198" t="str">
        <f>VLOOKUP(I100,Inventory!C:J,3,FALSE)</f>
        <v>https://fjong.com/admin/pages/edit-outfit/outfit.92101abfe02e418f8bc033846dc6d1c8</v>
      </c>
      <c r="O100" s="151" t="str">
        <f>VLOOKUP(I100,Inventory!C:J,5,FALSE)</f>
        <v>FWSS</v>
      </c>
      <c r="P100" s="151" t="str">
        <f>VLOOKUP(I100,Inventory!C:J,4,FALSE)</f>
        <v>M Bodil Recycled Anthracite Wild Flowers</v>
      </c>
      <c r="Q100" s="12" t="s">
        <v>3468</v>
      </c>
      <c r="S100" s="9"/>
      <c r="V100" s="151" t="str">
        <f>VLOOKUP(I100,Inventory!C:R,6,FALSE)</f>
        <v>FJONG</v>
      </c>
      <c r="W100" s="151">
        <f>VLOOKUP(I100,Inventory!C:R,13,FALSE)</f>
        <v>1000</v>
      </c>
      <c r="X100" s="151">
        <f>VLOOKUP(I100,Inventory!C:R,14,FALSE)</f>
        <v>549</v>
      </c>
      <c r="AA100" s="12">
        <v>0</v>
      </c>
      <c r="AB100" s="151">
        <f t="shared" si="15"/>
        <v>549</v>
      </c>
      <c r="AC100" s="153">
        <f>VLOOKUP(V100,'Partner info'!A$2:K$502,6,FALSE)</f>
        <v>0</v>
      </c>
      <c r="AD100" s="151">
        <f t="shared" si="19"/>
        <v>0</v>
      </c>
      <c r="AE100" s="151">
        <f t="shared" si="17"/>
        <v>549</v>
      </c>
      <c r="AF100" s="151">
        <f t="shared" si="5"/>
        <v>5</v>
      </c>
      <c r="AG100" s="144">
        <v>2022</v>
      </c>
      <c r="AH100" s="145">
        <v>5</v>
      </c>
      <c r="AI100" s="146" t="e">
        <f t="array" aca="1" ref="AI100" ca="1">_xludf.IFS(AH100=1,"01",AH100=2,"02",AH100=3,"03",AH100=4,"04",AH100=5,"05",AH100=6,"06",AH100=7,"07",AH100=8,"08",AH100=9,"09",AH100=10,"10",AH100=11,"11",AH100=12,"12")</f>
        <v>#NAME?</v>
      </c>
      <c r="AJ100" s="147" t="e">
        <f t="shared" ca="1" si="3"/>
        <v>#NAME?</v>
      </c>
      <c r="AK100" s="148" t="str">
        <f t="shared" si="20"/>
        <v>YYYY-05</v>
      </c>
    </row>
    <row r="101" spans="1:37" ht="12.75" hidden="1">
      <c r="A101" s="156"/>
      <c r="B101" s="156" t="s">
        <v>3443</v>
      </c>
      <c r="C101" s="156"/>
      <c r="D101" s="156" t="s">
        <v>9</v>
      </c>
      <c r="E101" s="156"/>
      <c r="F101" s="156" t="s">
        <v>3696</v>
      </c>
      <c r="G101" s="156"/>
      <c r="H101" s="156" t="s">
        <v>3445</v>
      </c>
      <c r="I101" s="158" t="s">
        <v>2172</v>
      </c>
      <c r="J101" s="156" t="s">
        <v>3697</v>
      </c>
      <c r="K101" s="156"/>
      <c r="L101" s="159">
        <v>44693</v>
      </c>
      <c r="M101" s="156"/>
      <c r="N101" s="161" t="str">
        <f>VLOOKUP(I101,Inventory!C:J,3,FALSE)</f>
        <v>-</v>
      </c>
      <c r="O101" s="161" t="str">
        <f>VLOOKUP(I101,Inventory!C:J,5,FALSE)</f>
        <v>-</v>
      </c>
      <c r="P101" s="161" t="str">
        <f>VLOOKUP(I101,Inventory!C:J,4,FALSE)</f>
        <v>M Vintage Multi-tie Green</v>
      </c>
      <c r="Q101" s="156" t="s">
        <v>3468</v>
      </c>
      <c r="R101" s="156"/>
      <c r="S101" s="158"/>
      <c r="T101" s="156"/>
      <c r="U101" s="156"/>
      <c r="V101" s="161" t="str">
        <f>VLOOKUP(I101,Inventory!C:R,6,FALSE)</f>
        <v>FJONG</v>
      </c>
      <c r="W101" s="161">
        <f>VLOOKUP(I101,Inventory!C:R,13,FALSE)</f>
        <v>1000</v>
      </c>
      <c r="X101" s="161">
        <f>VLOOKUP(I101,Inventory!C:R,14,FALSE)</f>
        <v>300</v>
      </c>
      <c r="Y101" s="156"/>
      <c r="Z101" s="156"/>
      <c r="AA101" s="156">
        <v>0</v>
      </c>
      <c r="AB101" s="161">
        <f t="shared" si="15"/>
        <v>300</v>
      </c>
      <c r="AC101" s="163">
        <f>VLOOKUP(V101,'Partner info'!A$2:K$502,6,FALSE)</f>
        <v>0</v>
      </c>
      <c r="AD101" s="161">
        <f t="shared" si="19"/>
        <v>0</v>
      </c>
      <c r="AE101" s="161">
        <f t="shared" si="17"/>
        <v>300</v>
      </c>
      <c r="AF101" s="161">
        <f t="shared" si="5"/>
        <v>5</v>
      </c>
      <c r="AG101" s="144">
        <v>2022</v>
      </c>
      <c r="AH101" s="145">
        <v>5</v>
      </c>
      <c r="AI101" s="146" t="e">
        <f t="array" aca="1" ref="AI101" ca="1">_xludf.IFS(AH101=1,"01",AH101=2,"02",AH101=3,"03",AH101=4,"04",AH101=5,"05",AH101=6,"06",AH101=7,"07",AH101=8,"08",AH101=9,"09",AH101=10,"10",AH101=11,"11",AH101=12,"12")</f>
        <v>#NAME?</v>
      </c>
      <c r="AJ101" s="147" t="e">
        <f t="shared" ca="1" si="3"/>
        <v>#NAME?</v>
      </c>
      <c r="AK101" s="148" t="str">
        <f t="shared" si="20"/>
        <v>YYYY-05</v>
      </c>
    </row>
    <row r="102" spans="1:37" ht="12.75">
      <c r="A102" s="156"/>
      <c r="B102" s="156" t="s">
        <v>3443</v>
      </c>
      <c r="C102" s="156"/>
      <c r="D102" s="156" t="s">
        <v>9</v>
      </c>
      <c r="E102" s="156"/>
      <c r="F102" s="156" t="s">
        <v>3696</v>
      </c>
      <c r="G102" s="156"/>
      <c r="H102" s="156" t="s">
        <v>3445</v>
      </c>
      <c r="I102" s="158">
        <v>88000544</v>
      </c>
      <c r="J102" s="156" t="s">
        <v>3697</v>
      </c>
      <c r="K102" s="156"/>
      <c r="L102" s="159">
        <v>44693</v>
      </c>
      <c r="M102" s="156"/>
      <c r="N102" s="182" t="str">
        <f>VLOOKUP(I102,Inventory!C:J,3,FALSE)</f>
        <v>https://fjong.com/admin/pages/edit-outfit/outfit.095de7562bbf447f8dc83ec1a0e8edb4</v>
      </c>
      <c r="O102" s="161" t="str">
        <f>VLOOKUP(I102,Inventory!C:J,5,FALSE)</f>
        <v>FWSS</v>
      </c>
      <c r="P102" s="161" t="str">
        <f>VLOOKUP(I102,Inventory!C:J,4,FALSE)</f>
        <v>M Bodil Red Roses Dress</v>
      </c>
      <c r="Q102" s="156" t="s">
        <v>3468</v>
      </c>
      <c r="R102" s="156"/>
      <c r="S102" s="158"/>
      <c r="T102" s="156"/>
      <c r="U102" s="156"/>
      <c r="V102" s="161" t="str">
        <f>VLOOKUP(I102,Inventory!C:R,6,FALSE)</f>
        <v>FJONG</v>
      </c>
      <c r="W102" s="161">
        <f>VLOOKUP(I102,Inventory!C:R,13,FALSE)</f>
        <v>4000</v>
      </c>
      <c r="X102" s="161">
        <f>VLOOKUP(I102,Inventory!C:R,14,FALSE)</f>
        <v>800</v>
      </c>
      <c r="Y102" s="156"/>
      <c r="Z102" s="156"/>
      <c r="AA102" s="156">
        <v>0</v>
      </c>
      <c r="AB102" s="161">
        <f t="shared" si="15"/>
        <v>800</v>
      </c>
      <c r="AC102" s="163">
        <f>VLOOKUP(V102,'Partner info'!A$2:K$502,6,FALSE)</f>
        <v>0</v>
      </c>
      <c r="AD102" s="161">
        <f t="shared" si="19"/>
        <v>0</v>
      </c>
      <c r="AE102" s="161">
        <f t="shared" si="17"/>
        <v>800</v>
      </c>
      <c r="AF102" s="161">
        <f t="shared" si="5"/>
        <v>5</v>
      </c>
      <c r="AG102" s="144">
        <v>2022</v>
      </c>
      <c r="AH102" s="145">
        <v>5</v>
      </c>
      <c r="AI102" s="146" t="e">
        <f t="array" aca="1" ref="AI102" ca="1">_xludf.IFS(AH102=1,"01",AH102=2,"02",AH102=3,"03",AH102=4,"04",AH102=5,"05",AH102=6,"06",AH102=7,"07",AH102=8,"08",AH102=9,"09",AH102=10,"10",AH102=11,"11",AH102=12,"12")</f>
        <v>#NAME?</v>
      </c>
      <c r="AJ102" s="147" t="e">
        <f t="shared" ca="1" si="3"/>
        <v>#NAME?</v>
      </c>
      <c r="AK102" s="148" t="str">
        <f t="shared" si="20"/>
        <v>YYYY-05</v>
      </c>
    </row>
    <row r="103" spans="1:37" ht="12.75">
      <c r="B103" s="12" t="s">
        <v>3443</v>
      </c>
      <c r="D103" s="12" t="s">
        <v>9</v>
      </c>
      <c r="E103" s="12"/>
      <c r="F103" s="12" t="s">
        <v>3696</v>
      </c>
      <c r="G103" s="12"/>
      <c r="H103" s="12" t="s">
        <v>3445</v>
      </c>
      <c r="I103" s="9">
        <v>88001988</v>
      </c>
      <c r="J103" s="12" t="s">
        <v>3697</v>
      </c>
      <c r="L103" s="149">
        <v>44693</v>
      </c>
      <c r="N103" s="198" t="str">
        <f>VLOOKUP(I103,Inventory!C:J,3,FALSE)</f>
        <v>https://fjong.com/admin/pages/edit-outfit/outfit.fa737f8bee584d309426410002edac0e</v>
      </c>
      <c r="O103" s="151" t="str">
        <f>VLOOKUP(I103,Inventory!C:J,5,FALSE)</f>
        <v>MAUD</v>
      </c>
      <c r="P103" s="151" t="str">
        <f>VLOOKUP(I103,Inventory!C:J,4,FALSE)</f>
        <v>XS Grape Leaf Wrap Dress</v>
      </c>
      <c r="Q103" s="12" t="s">
        <v>3477</v>
      </c>
      <c r="S103" s="9"/>
      <c r="V103" s="151" t="str">
        <f>VLOOKUP(I103,Inventory!C:R,6,FALSE)</f>
        <v>FJONG</v>
      </c>
      <c r="W103" s="151">
        <f>VLOOKUP(I103,Inventory!C:R,13,FALSE)</f>
        <v>1500</v>
      </c>
      <c r="X103" s="151">
        <f>VLOOKUP(I103,Inventory!C:R,14,FALSE)</f>
        <v>500</v>
      </c>
      <c r="AA103" s="12">
        <v>0</v>
      </c>
      <c r="AB103" s="151">
        <f t="shared" si="15"/>
        <v>500</v>
      </c>
      <c r="AC103" s="153">
        <f>VLOOKUP(V103,'Partner info'!A$2:K$502,6,FALSE)</f>
        <v>0</v>
      </c>
      <c r="AD103" s="151">
        <f t="shared" si="19"/>
        <v>0</v>
      </c>
      <c r="AE103" s="151">
        <f t="shared" si="17"/>
        <v>500</v>
      </c>
      <c r="AF103" s="151">
        <f t="shared" si="5"/>
        <v>5</v>
      </c>
      <c r="AG103" s="144">
        <v>2022</v>
      </c>
      <c r="AH103" s="145">
        <v>5</v>
      </c>
      <c r="AI103" s="146" t="e">
        <f t="array" aca="1" ref="AI103" ca="1">_xludf.IFS(AH103=1,"01",AH103=2,"02",AH103=3,"03",AH103=4,"04",AH103=5,"05",AH103=6,"06",AH103=7,"07",AH103=8,"08",AH103=9,"09",AH103=10,"10",AH103=11,"11",AH103=12,"12")</f>
        <v>#NAME?</v>
      </c>
      <c r="AJ103" s="147" t="e">
        <f t="shared" ca="1" si="3"/>
        <v>#NAME?</v>
      </c>
      <c r="AK103" s="148" t="str">
        <f t="shared" si="20"/>
        <v>YYYY-05</v>
      </c>
    </row>
    <row r="104" spans="1:37" ht="12.75" hidden="1">
      <c r="A104" s="156"/>
      <c r="B104" s="156" t="s">
        <v>3443</v>
      </c>
      <c r="C104" s="156"/>
      <c r="D104" s="156" t="s">
        <v>9</v>
      </c>
      <c r="E104" s="156"/>
      <c r="F104" s="156" t="s">
        <v>3696</v>
      </c>
      <c r="G104" s="156"/>
      <c r="H104" s="156" t="s">
        <v>3445</v>
      </c>
      <c r="I104" s="158" t="s">
        <v>2516</v>
      </c>
      <c r="J104" s="156" t="s">
        <v>3697</v>
      </c>
      <c r="K104" s="156"/>
      <c r="L104" s="159">
        <v>44693</v>
      </c>
      <c r="M104" s="156"/>
      <c r="N104" s="182" t="str">
        <f>VLOOKUP(I104,Inventory!C:J,3,FALSE)</f>
        <v>https://fjong.com/admin/pages/edit-outfit/outfit.956816bd188e438bb8e54216b6a80ec0</v>
      </c>
      <c r="O104" s="161" t="str">
        <f>VLOOKUP(I104,Inventory!C:J,5,FALSE)</f>
        <v>IBEN</v>
      </c>
      <c r="P104" s="161" t="str">
        <f>VLOOKUP(I104,Inventory!C:J,4,FALSE)</f>
        <v>M Mike Skirt Frosted White</v>
      </c>
      <c r="Q104" s="156" t="s">
        <v>3468</v>
      </c>
      <c r="R104" s="156"/>
      <c r="S104" s="158"/>
      <c r="T104" s="156"/>
      <c r="U104" s="156"/>
      <c r="V104" s="161" t="str">
        <f>VLOOKUP(I104,Inventory!C:R,6,FALSE)</f>
        <v>IBEN (Storheil Agency)</v>
      </c>
      <c r="W104" s="161">
        <f>VLOOKUP(I104,Inventory!C:R,13,FALSE)</f>
        <v>2700</v>
      </c>
      <c r="X104" s="161">
        <f>VLOOKUP(I104,Inventory!C:R,14,FALSE)</f>
        <v>1049</v>
      </c>
      <c r="Y104" s="156"/>
      <c r="Z104" s="156"/>
      <c r="AA104" s="156">
        <v>0</v>
      </c>
      <c r="AB104" s="161">
        <f t="shared" si="15"/>
        <v>1049</v>
      </c>
      <c r="AC104" s="163">
        <f>VLOOKUP(V104,'Partner info'!A$2:K$502,6,FALSE)</f>
        <v>0.8</v>
      </c>
      <c r="AD104" s="161">
        <f t="shared" si="19"/>
        <v>839.2</v>
      </c>
      <c r="AE104" s="161">
        <f t="shared" si="17"/>
        <v>209.79999999999995</v>
      </c>
      <c r="AF104" s="161">
        <f t="shared" si="5"/>
        <v>5</v>
      </c>
      <c r="AG104" s="144">
        <v>2022</v>
      </c>
      <c r="AH104" s="145">
        <v>5</v>
      </c>
      <c r="AI104" s="146" t="e">
        <f t="array" aca="1" ref="AI104" ca="1">_xludf.IFS(AH104=1,"01",AH104=2,"02",AH104=3,"03",AH104=4,"04",AH104=5,"05",AH104=6,"06",AH104=7,"07",AH104=8,"08",AH104=9,"09",AH104=10,"10",AH104=11,"11",AH104=12,"12")</f>
        <v>#NAME?</v>
      </c>
      <c r="AJ104" s="147" t="e">
        <f t="shared" ca="1" si="3"/>
        <v>#NAME?</v>
      </c>
      <c r="AK104" s="148" t="str">
        <f t="shared" si="20"/>
        <v>YYYY-05</v>
      </c>
    </row>
    <row r="105" spans="1:37" ht="12.75" hidden="1">
      <c r="B105" s="12" t="s">
        <v>3443</v>
      </c>
      <c r="D105" s="12" t="s">
        <v>9</v>
      </c>
      <c r="E105" s="12"/>
      <c r="F105" s="12" t="s">
        <v>3696</v>
      </c>
      <c r="G105" s="12"/>
      <c r="H105" s="12" t="s">
        <v>3445</v>
      </c>
      <c r="I105" s="9" t="s">
        <v>1920</v>
      </c>
      <c r="J105" s="12" t="s">
        <v>3697</v>
      </c>
      <c r="L105" s="149">
        <v>44693</v>
      </c>
      <c r="N105" s="198" t="str">
        <f>VLOOKUP(I105,Inventory!C:J,3,FALSE)</f>
        <v>https://fjong.com/admin/pages/edit-outfit/outfit.75c898c3c7504e669dd530875b08eed9</v>
      </c>
      <c r="O105" s="151" t="str">
        <f>VLOOKUP(I105,Inventory!C:J,5,FALSE)</f>
        <v>By Malene Birger</v>
      </c>
      <c r="P105" s="151" t="str">
        <f>VLOOKUP(I105,Inventory!C:J,4,FALSE)</f>
        <v>L2 Ayaja Striped Skirt</v>
      </c>
      <c r="Q105" s="12" t="s">
        <v>3449</v>
      </c>
      <c r="S105" s="9"/>
      <c r="V105" s="151" t="str">
        <f>VLOOKUP(I105,Inventory!C:R,6,FALSE)</f>
        <v>Høyer</v>
      </c>
      <c r="W105" s="151">
        <f>VLOOKUP(I105,Inventory!C:R,13,FALSE)</f>
        <v>0</v>
      </c>
      <c r="X105" s="151">
        <f>VLOOKUP(I105,Inventory!C:R,14,FALSE)</f>
        <v>1520</v>
      </c>
      <c r="AA105" s="12">
        <v>0</v>
      </c>
      <c r="AB105" s="151">
        <f t="shared" si="15"/>
        <v>1520</v>
      </c>
      <c r="AC105" s="153">
        <f>VLOOKUP(V105,'Partner info'!A$2:K$502,6,FALSE)</f>
        <v>0.8</v>
      </c>
      <c r="AD105" s="151">
        <f t="shared" si="19"/>
        <v>1216</v>
      </c>
      <c r="AE105" s="151">
        <f t="shared" si="17"/>
        <v>304</v>
      </c>
      <c r="AF105" s="151">
        <f t="shared" si="5"/>
        <v>5</v>
      </c>
      <c r="AG105" s="144">
        <v>2022</v>
      </c>
      <c r="AH105" s="145">
        <v>5</v>
      </c>
      <c r="AI105" s="146" t="e">
        <f t="array" aca="1" ref="AI105" ca="1">_xludf.IFS(AH105=1,"01",AH105=2,"02",AH105=3,"03",AH105=4,"04",AH105=5,"05",AH105=6,"06",AH105=7,"07",AH105=8,"08",AH105=9,"09",AH105=10,"10",AH105=11,"11",AH105=12,"12")</f>
        <v>#NAME?</v>
      </c>
      <c r="AJ105" s="147" t="e">
        <f t="shared" ca="1" si="3"/>
        <v>#NAME?</v>
      </c>
      <c r="AK105" s="148" t="str">
        <f t="shared" si="20"/>
        <v>YYYY-05</v>
      </c>
    </row>
    <row r="106" spans="1:37" ht="12.75" hidden="1">
      <c r="B106" s="12" t="s">
        <v>3443</v>
      </c>
      <c r="D106" s="12" t="s">
        <v>9</v>
      </c>
      <c r="E106" s="12"/>
      <c r="F106" s="12" t="s">
        <v>3696</v>
      </c>
      <c r="G106" s="12"/>
      <c r="H106" s="12" t="s">
        <v>3445</v>
      </c>
      <c r="I106" s="9" t="s">
        <v>2519</v>
      </c>
      <c r="J106" s="12" t="s">
        <v>3697</v>
      </c>
      <c r="L106" s="149">
        <v>44693</v>
      </c>
      <c r="N106" s="198" t="str">
        <f>VLOOKUP(I106,Inventory!C:J,3,FALSE)</f>
        <v>https://fjong.com/admin/pages/edit-outfit/outfit.ab1465bb0c184dbcaa4c44ef4e393ca2</v>
      </c>
      <c r="O106" s="151" t="str">
        <f>VLOOKUP(I106,Inventory!C:J,5,FALSE)</f>
        <v>IBEN</v>
      </c>
      <c r="P106" s="151" t="str">
        <f>VLOOKUP(I106,Inventory!C:J,4,FALSE)</f>
        <v>XS Mike Tee</v>
      </c>
      <c r="Q106" s="12" t="s">
        <v>3477</v>
      </c>
      <c r="S106" s="9"/>
      <c r="V106" s="151" t="str">
        <f>VLOOKUP(I106,Inventory!C:R,6,FALSE)</f>
        <v>IBEN (Storheil Agency)</v>
      </c>
      <c r="W106" s="151">
        <f>VLOOKUP(I106,Inventory!C:R,13,FALSE)</f>
        <v>1500</v>
      </c>
      <c r="X106" s="151">
        <f>VLOOKUP(I106,Inventory!C:R,14,FALSE)</f>
        <v>650</v>
      </c>
      <c r="AA106" s="12">
        <v>0</v>
      </c>
      <c r="AB106" s="151">
        <f t="shared" si="15"/>
        <v>650</v>
      </c>
      <c r="AC106" s="153">
        <f>VLOOKUP(V106,'Partner info'!A$2:K$502,6,FALSE)</f>
        <v>0.8</v>
      </c>
      <c r="AD106" s="151">
        <f t="shared" si="19"/>
        <v>520</v>
      </c>
      <c r="AE106" s="151">
        <f t="shared" si="17"/>
        <v>130</v>
      </c>
      <c r="AF106" s="151">
        <f t="shared" si="5"/>
        <v>5</v>
      </c>
      <c r="AG106" s="144">
        <v>2022</v>
      </c>
      <c r="AH106" s="145">
        <v>5</v>
      </c>
      <c r="AI106" s="146" t="e">
        <f t="array" aca="1" ref="AI106" ca="1">_xludf.IFS(AH106=1,"01",AH106=2,"02",AH106=3,"03",AH106=4,"04",AH106=5,"05",AH106=6,"06",AH106=7,"07",AH106=8,"08",AH106=9,"09",AH106=10,"10",AH106=11,"11",AH106=12,"12")</f>
        <v>#NAME?</v>
      </c>
      <c r="AJ106" s="147" t="e">
        <f t="shared" ca="1" si="3"/>
        <v>#NAME?</v>
      </c>
      <c r="AK106" s="148" t="str">
        <f t="shared" si="20"/>
        <v>YYYY-05</v>
      </c>
    </row>
    <row r="107" spans="1:37" ht="12.75">
      <c r="A107" s="156"/>
      <c r="B107" s="156" t="s">
        <v>3443</v>
      </c>
      <c r="C107" s="156"/>
      <c r="D107" s="156" t="s">
        <v>9</v>
      </c>
      <c r="E107" s="156"/>
      <c r="F107" s="156" t="s">
        <v>3696</v>
      </c>
      <c r="G107" s="156"/>
      <c r="H107" s="156" t="s">
        <v>3445</v>
      </c>
      <c r="I107" s="158">
        <v>88001771</v>
      </c>
      <c r="J107" s="156" t="s">
        <v>3697</v>
      </c>
      <c r="K107" s="156"/>
      <c r="L107" s="159">
        <v>44693</v>
      </c>
      <c r="M107" s="156"/>
      <c r="N107" s="182" t="str">
        <f>VLOOKUP(I107,Inventory!C:J,3,FALSE)</f>
        <v>https://fjong.com/admin/pages/edit-outfit/outfit.aed7d744ffeedd77</v>
      </c>
      <c r="O107" s="161" t="str">
        <f>VLOOKUP(I107,Inventory!C:J,5,FALSE)</f>
        <v>Jarlo</v>
      </c>
      <c r="P107" s="161" t="str">
        <f>VLOOKUP(I107,Inventory!C:J,4,FALSE)</f>
        <v>Narcissa red M</v>
      </c>
      <c r="Q107" s="156" t="s">
        <v>3468</v>
      </c>
      <c r="R107" s="156"/>
      <c r="S107" s="158"/>
      <c r="T107" s="156"/>
      <c r="U107" s="156"/>
      <c r="V107" s="161" t="str">
        <f>VLOOKUP(I107,Inventory!C:R,6,FALSE)</f>
        <v>FJONG</v>
      </c>
      <c r="W107" s="161">
        <f>VLOOKUP(I107,Inventory!C:R,13,FALSE)</f>
        <v>600</v>
      </c>
      <c r="X107" s="161">
        <f>VLOOKUP(I107,Inventory!C:R,14,FALSE)</f>
        <v>349</v>
      </c>
      <c r="Y107" s="156"/>
      <c r="Z107" s="156"/>
      <c r="AA107" s="156">
        <v>0</v>
      </c>
      <c r="AB107" s="161">
        <f t="shared" si="15"/>
        <v>349</v>
      </c>
      <c r="AC107" s="163">
        <f>VLOOKUP(V107,'Partner info'!A$2:K$502,6,FALSE)</f>
        <v>0</v>
      </c>
      <c r="AD107" s="161">
        <f t="shared" si="19"/>
        <v>0</v>
      </c>
      <c r="AE107" s="161">
        <f t="shared" si="17"/>
        <v>349</v>
      </c>
      <c r="AF107" s="161">
        <f t="shared" si="5"/>
        <v>5</v>
      </c>
      <c r="AG107" s="144">
        <v>2022</v>
      </c>
      <c r="AH107" s="145">
        <v>5</v>
      </c>
      <c r="AI107" s="146" t="e">
        <f t="array" aca="1" ref="AI107" ca="1">_xludf.IFS(AH107=1,"01",AH107=2,"02",AH107=3,"03",AH107=4,"04",AH107=5,"05",AH107=6,"06",AH107=7,"07",AH107=8,"08",AH107=9,"09",AH107=10,"10",AH107=11,"11",AH107=12,"12")</f>
        <v>#NAME?</v>
      </c>
      <c r="AJ107" s="147" t="e">
        <f t="shared" ca="1" si="3"/>
        <v>#NAME?</v>
      </c>
      <c r="AK107" s="148" t="str">
        <f t="shared" si="20"/>
        <v>YYYY-05</v>
      </c>
    </row>
    <row r="108" spans="1:37" ht="12.75" hidden="1">
      <c r="B108" s="12" t="s">
        <v>3443</v>
      </c>
      <c r="D108" s="12" t="s">
        <v>9</v>
      </c>
      <c r="E108" s="12"/>
      <c r="F108" s="12" t="s">
        <v>3696</v>
      </c>
      <c r="G108" s="12"/>
      <c r="H108" s="12" t="s">
        <v>3445</v>
      </c>
      <c r="I108" s="9">
        <v>89001771</v>
      </c>
      <c r="J108" s="12" t="s">
        <v>3697</v>
      </c>
      <c r="L108" s="149">
        <v>44693</v>
      </c>
      <c r="N108" s="198" t="str">
        <f>VLOOKUP(I108,Inventory!C:J,3,FALSE)</f>
        <v>https://fjong.com/admin/pages/edit-outfit/outfit.5300666b5d5448fa861d8a205399d08e</v>
      </c>
      <c r="O108" s="151" t="str">
        <f>VLOOKUP(I108,Inventory!C:J,5,FALSE)</f>
        <v>Whyred</v>
      </c>
      <c r="P108" s="151" t="str">
        <f>VLOOKUP(I108,Inventory!C:J,4,FALSE)</f>
        <v>S Danica Solid</v>
      </c>
      <c r="Q108" s="12" t="s">
        <v>3453</v>
      </c>
      <c r="S108" s="9"/>
      <c r="V108" s="151" t="str">
        <f>VLOOKUP(I108,Inventory!C:R,6,FALSE)</f>
        <v>Villoid</v>
      </c>
      <c r="W108" s="151">
        <f>VLOOKUP(I108,Inventory!C:R,13,FALSE)</f>
        <v>1900</v>
      </c>
      <c r="X108" s="151">
        <f>VLOOKUP(I108,Inventory!C:R,14,FALSE)</f>
        <v>380</v>
      </c>
      <c r="AA108" s="12">
        <v>0</v>
      </c>
      <c r="AB108" s="151">
        <f t="shared" si="15"/>
        <v>380</v>
      </c>
      <c r="AC108" s="153">
        <f>VLOOKUP(V108,'Partner info'!A$2:K$502,6,FALSE)</f>
        <v>0.8</v>
      </c>
      <c r="AD108" s="151">
        <f t="shared" si="19"/>
        <v>304</v>
      </c>
      <c r="AE108" s="151">
        <f t="shared" si="17"/>
        <v>76</v>
      </c>
      <c r="AF108" s="151">
        <f t="shared" si="5"/>
        <v>5</v>
      </c>
      <c r="AG108" s="144">
        <v>2022</v>
      </c>
      <c r="AH108" s="145">
        <v>5</v>
      </c>
      <c r="AI108" s="146" t="e">
        <f t="array" aca="1" ref="AI108" ca="1">_xludf.IFS(AH108=1,"01",AH108=2,"02",AH108=3,"03",AH108=4,"04",AH108=5,"05",AH108=6,"06",AH108=7,"07",AH108=8,"08",AH108=9,"09",AH108=10,"10",AH108=11,"11",AH108=12,"12")</f>
        <v>#NAME?</v>
      </c>
      <c r="AJ108" s="147" t="e">
        <f t="shared" ca="1" si="3"/>
        <v>#NAME?</v>
      </c>
      <c r="AK108" s="148" t="str">
        <f t="shared" si="20"/>
        <v>YYYY-05</v>
      </c>
    </row>
    <row r="109" spans="1:37" ht="12.75" hidden="1">
      <c r="A109" s="156"/>
      <c r="B109" s="156" t="s">
        <v>3443</v>
      </c>
      <c r="C109" s="156"/>
      <c r="D109" s="156" t="s">
        <v>9</v>
      </c>
      <c r="E109" s="156"/>
      <c r="F109" s="156" t="s">
        <v>3696</v>
      </c>
      <c r="G109" s="156"/>
      <c r="H109" s="156" t="s">
        <v>3445</v>
      </c>
      <c r="I109" s="158" t="s">
        <v>2077</v>
      </c>
      <c r="J109" s="156" t="s">
        <v>3697</v>
      </c>
      <c r="K109" s="156"/>
      <c r="L109" s="159">
        <v>44693</v>
      </c>
      <c r="M109" s="156"/>
      <c r="N109" s="182" t="str">
        <f>VLOOKUP(I109,Inventory!C:J,3,FALSE)</f>
        <v>https://fjong.com/admin/pages/edit-outfit/outfit.b8478620ac374f8eb3f6d455db78377d</v>
      </c>
      <c r="O109" s="161" t="str">
        <f>VLOOKUP(I109,Inventory!C:J,5,FALSE)</f>
        <v>MAUD</v>
      </c>
      <c r="P109" s="161" t="str">
        <f>VLOOKUP(I109,Inventory!C:J,4,FALSE)</f>
        <v>S2 Butterfly Long Dress Aspen Gold</v>
      </c>
      <c r="Q109" s="156" t="s">
        <v>3453</v>
      </c>
      <c r="R109" s="156"/>
      <c r="S109" s="158"/>
      <c r="T109" s="156"/>
      <c r="U109" s="156"/>
      <c r="V109" s="161" t="str">
        <f>VLOOKUP(I109,Inventory!C:R,6,FALSE)</f>
        <v>Høyer</v>
      </c>
      <c r="W109" s="161">
        <f>VLOOKUP(I109,Inventory!C:R,13,FALSE)</f>
        <v>1200</v>
      </c>
      <c r="X109" s="161">
        <f>VLOOKUP(I109,Inventory!C:R,14,FALSE)</f>
        <v>240</v>
      </c>
      <c r="Y109" s="156"/>
      <c r="Z109" s="156"/>
      <c r="AA109" s="156">
        <v>0</v>
      </c>
      <c r="AB109" s="161">
        <f t="shared" si="15"/>
        <v>240</v>
      </c>
      <c r="AC109" s="163">
        <f>VLOOKUP(V109,'Partner info'!A$2:K$502,6,FALSE)</f>
        <v>0.8</v>
      </c>
      <c r="AD109" s="161">
        <f t="shared" si="19"/>
        <v>192</v>
      </c>
      <c r="AE109" s="161">
        <f t="shared" si="17"/>
        <v>48</v>
      </c>
      <c r="AF109" s="161">
        <f t="shared" si="5"/>
        <v>5</v>
      </c>
      <c r="AG109" s="144">
        <v>2022</v>
      </c>
      <c r="AH109" s="145">
        <v>5</v>
      </c>
      <c r="AI109" s="146" t="e">
        <f t="array" aca="1" ref="AI109" ca="1">_xludf.IFS(AH109=1,"01",AH109=2,"02",AH109=3,"03",AH109=4,"04",AH109=5,"05",AH109=6,"06",AH109=7,"07",AH109=8,"08",AH109=9,"09",AH109=10,"10",AH109=11,"11",AH109=12,"12")</f>
        <v>#NAME?</v>
      </c>
      <c r="AJ109" s="147" t="e">
        <f t="shared" ca="1" si="3"/>
        <v>#NAME?</v>
      </c>
      <c r="AK109" s="148" t="str">
        <f t="shared" si="20"/>
        <v>YYYY-05</v>
      </c>
    </row>
    <row r="110" spans="1:37" ht="12.75" hidden="1">
      <c r="A110" s="156"/>
      <c r="B110" s="156" t="s">
        <v>3443</v>
      </c>
      <c r="C110" s="156"/>
      <c r="D110" s="156" t="s">
        <v>9</v>
      </c>
      <c r="E110" s="156"/>
      <c r="F110" s="156" t="s">
        <v>3696</v>
      </c>
      <c r="G110" s="156"/>
      <c r="H110" s="156" t="s">
        <v>3445</v>
      </c>
      <c r="I110" s="158" t="s">
        <v>2490</v>
      </c>
      <c r="J110" s="156" t="s">
        <v>3697</v>
      </c>
      <c r="K110" s="156"/>
      <c r="L110" s="159">
        <v>44693</v>
      </c>
      <c r="M110" s="156"/>
      <c r="N110" s="182" t="str">
        <f>VLOOKUP(I110,Inventory!C:J,3,FALSE)</f>
        <v>https://fjong.com/admin/pages/edit-outfit/outfit.b2c7cdede6f9474c801759ad33953e51</v>
      </c>
      <c r="O110" s="161" t="str">
        <f>VLOOKUP(I110,Inventory!C:J,5,FALSE)</f>
        <v>Creative Collective</v>
      </c>
      <c r="P110" s="161" t="str">
        <f>VLOOKUP(I110,Inventory!C:J,4,FALSE)</f>
        <v>S Outer Space Hildur Jacket</v>
      </c>
      <c r="Q110" s="156" t="s">
        <v>3453</v>
      </c>
      <c r="R110" s="156"/>
      <c r="S110" s="158"/>
      <c r="T110" s="156"/>
      <c r="U110" s="156"/>
      <c r="V110" s="161" t="str">
        <f>VLOOKUP(I110,Inventory!C:R,6,FALSE)</f>
        <v>Villoid</v>
      </c>
      <c r="W110" s="161">
        <f>VLOOKUP(I110,Inventory!C:R,13,FALSE)</f>
        <v>1800</v>
      </c>
      <c r="X110" s="161">
        <f>VLOOKUP(I110,Inventory!C:R,14,FALSE)</f>
        <v>400</v>
      </c>
      <c r="Y110" s="156"/>
      <c r="Z110" s="156"/>
      <c r="AA110" s="156">
        <v>0</v>
      </c>
      <c r="AB110" s="161">
        <f t="shared" si="15"/>
        <v>400</v>
      </c>
      <c r="AC110" s="163">
        <f>VLOOKUP(V110,'Partner info'!A$2:K$502,6,FALSE)</f>
        <v>0.8</v>
      </c>
      <c r="AD110" s="161">
        <f t="shared" si="19"/>
        <v>320</v>
      </c>
      <c r="AE110" s="161">
        <f t="shared" si="17"/>
        <v>80</v>
      </c>
      <c r="AF110" s="161">
        <f t="shared" si="5"/>
        <v>5</v>
      </c>
      <c r="AG110" s="144">
        <v>2022</v>
      </c>
      <c r="AH110" s="145">
        <v>5</v>
      </c>
      <c r="AI110" s="146" t="e">
        <f t="array" aca="1" ref="AI110" ca="1">_xludf.IFS(AH110=1,"01",AH110=2,"02",AH110=3,"03",AH110=4,"04",AH110=5,"05",AH110=6,"06",AH110=7,"07",AH110=8,"08",AH110=9,"09",AH110=10,"10",AH110=11,"11",AH110=12,"12")</f>
        <v>#NAME?</v>
      </c>
      <c r="AJ110" s="147" t="e">
        <f t="shared" ca="1" si="3"/>
        <v>#NAME?</v>
      </c>
      <c r="AK110" s="148" t="str">
        <f t="shared" si="20"/>
        <v>YYYY-05</v>
      </c>
    </row>
    <row r="111" spans="1:37" ht="12.75">
      <c r="A111" s="156"/>
      <c r="B111" s="156" t="s">
        <v>3443</v>
      </c>
      <c r="C111" s="156"/>
      <c r="D111" s="156" t="s">
        <v>9</v>
      </c>
      <c r="E111" s="156"/>
      <c r="F111" s="156" t="s">
        <v>3696</v>
      </c>
      <c r="G111" s="156"/>
      <c r="H111" s="156" t="s">
        <v>3445</v>
      </c>
      <c r="I111" s="158">
        <v>88001692</v>
      </c>
      <c r="J111" s="156" t="s">
        <v>3697</v>
      </c>
      <c r="K111" s="156"/>
      <c r="L111" s="159">
        <v>44693</v>
      </c>
      <c r="M111" s="156"/>
      <c r="N111" s="182" t="str">
        <f>VLOOKUP(I111,Inventory!C:J,3,FALSE)</f>
        <v>https://fjong.com/admin/pages/edit-outfit/outfit.b0344fc2c8b6b308</v>
      </c>
      <c r="O111" s="161" t="str">
        <f>VLOOKUP(I111,Inventory!C:J,5,FALSE)</f>
        <v>Samsøe Samsøe</v>
      </c>
      <c r="P111" s="161" t="str">
        <f>VLOOKUP(I111,Inventory!C:J,4,FALSE)</f>
        <v>XS Mano top</v>
      </c>
      <c r="Q111" s="156" t="s">
        <v>3477</v>
      </c>
      <c r="R111" s="156"/>
      <c r="S111" s="158"/>
      <c r="T111" s="156"/>
      <c r="U111" s="156"/>
      <c r="V111" s="161" t="str">
        <f>VLOOKUP(I111,Inventory!C:R,6,FALSE)</f>
        <v>FJONG</v>
      </c>
      <c r="W111" s="161">
        <f>VLOOKUP(I111,Inventory!C:R,13,FALSE)</f>
        <v>2500</v>
      </c>
      <c r="X111" s="161">
        <f>VLOOKUP(I111,Inventory!C:R,14,FALSE)</f>
        <v>1099</v>
      </c>
      <c r="Y111" s="156"/>
      <c r="Z111" s="156"/>
      <c r="AA111" s="156">
        <v>0</v>
      </c>
      <c r="AB111" s="161">
        <f t="shared" si="15"/>
        <v>1099</v>
      </c>
      <c r="AC111" s="163">
        <f>VLOOKUP(V111,'Partner info'!A$2:K$502,6,FALSE)</f>
        <v>0</v>
      </c>
      <c r="AD111" s="161">
        <f t="shared" si="19"/>
        <v>0</v>
      </c>
      <c r="AE111" s="161">
        <f t="shared" si="17"/>
        <v>1099</v>
      </c>
      <c r="AF111" s="161">
        <f t="shared" si="5"/>
        <v>5</v>
      </c>
      <c r="AG111" s="144">
        <v>2022</v>
      </c>
      <c r="AH111" s="145">
        <v>5</v>
      </c>
      <c r="AI111" s="146" t="e">
        <f t="array" aca="1" ref="AI111" ca="1">_xludf.IFS(AH111=1,"01",AH111=2,"02",AH111=3,"03",AH111=4,"04",AH111=5,"05",AH111=6,"06",AH111=7,"07",AH111=8,"08",AH111=9,"09",AH111=10,"10",AH111=11,"11",AH111=12,"12")</f>
        <v>#NAME?</v>
      </c>
      <c r="AJ111" s="147" t="e">
        <f t="shared" ca="1" si="3"/>
        <v>#NAME?</v>
      </c>
      <c r="AK111" s="148" t="str">
        <f t="shared" si="20"/>
        <v>YYYY-05</v>
      </c>
    </row>
    <row r="112" spans="1:37" ht="12.75">
      <c r="B112" s="12" t="s">
        <v>3443</v>
      </c>
      <c r="D112" s="12" t="s">
        <v>9</v>
      </c>
      <c r="E112" s="12"/>
      <c r="F112" s="12" t="s">
        <v>3696</v>
      </c>
      <c r="G112" s="12"/>
      <c r="H112" s="12" t="s">
        <v>3445</v>
      </c>
      <c r="I112" s="9" t="s">
        <v>589</v>
      </c>
      <c r="J112" s="12" t="s">
        <v>3697</v>
      </c>
      <c r="L112" s="149">
        <v>44693</v>
      </c>
      <c r="N112" s="210" t="s">
        <v>3698</v>
      </c>
      <c r="O112" s="151" t="s">
        <v>592</v>
      </c>
      <c r="P112" s="151" t="s">
        <v>591</v>
      </c>
      <c r="Q112" s="12" t="s">
        <v>3453</v>
      </c>
      <c r="S112" s="9"/>
      <c r="V112" s="151" t="str">
        <f>VLOOKUP(I112,Inventory!C:R,6,FALSE)</f>
        <v>FJONG</v>
      </c>
      <c r="W112" s="151">
        <f>VLOOKUP(I112,Inventory!C:R,13,FALSE)</f>
        <v>2600</v>
      </c>
      <c r="X112" s="151">
        <f>VLOOKUP(I112,Inventory!C:R,14,FALSE)</f>
        <v>550</v>
      </c>
      <c r="AA112" s="12">
        <v>0</v>
      </c>
      <c r="AB112" s="151">
        <f t="shared" si="15"/>
        <v>550</v>
      </c>
      <c r="AC112" s="153">
        <f>VLOOKUP(V112,'Partner info'!A$2:K$502,6,FALSE)</f>
        <v>0</v>
      </c>
      <c r="AD112" s="151">
        <f t="shared" si="19"/>
        <v>0</v>
      </c>
      <c r="AE112" s="151">
        <f t="shared" si="17"/>
        <v>550</v>
      </c>
      <c r="AF112" s="151">
        <f t="shared" si="5"/>
        <v>5</v>
      </c>
      <c r="AG112" s="144">
        <v>2022</v>
      </c>
      <c r="AH112" s="145">
        <v>5</v>
      </c>
      <c r="AI112" s="146" t="e">
        <f t="array" aca="1" ref="AI112" ca="1">_xludf.IFS(AH112=1,"01",AH112=2,"02",AH112=3,"03",AH112=4,"04",AH112=5,"05",AH112=6,"06",AH112=7,"07",AH112=8,"08",AH112=9,"09",AH112=10,"10",AH112=11,"11",AH112=12,"12")</f>
        <v>#NAME?</v>
      </c>
      <c r="AJ112" s="147" t="e">
        <f t="shared" ca="1" si="3"/>
        <v>#NAME?</v>
      </c>
      <c r="AK112" s="148" t="str">
        <f t="shared" si="20"/>
        <v>YYYY-05</v>
      </c>
    </row>
    <row r="113" spans="1:37" ht="12.75" hidden="1">
      <c r="A113" s="156"/>
      <c r="B113" s="156" t="s">
        <v>3443</v>
      </c>
      <c r="C113" s="156"/>
      <c r="D113" s="156" t="s">
        <v>9</v>
      </c>
      <c r="E113" s="156"/>
      <c r="F113" s="156" t="s">
        <v>3696</v>
      </c>
      <c r="G113" s="156"/>
      <c r="H113" s="156" t="s">
        <v>3445</v>
      </c>
      <c r="I113" s="158">
        <v>88100899</v>
      </c>
      <c r="J113" s="156" t="s">
        <v>3697</v>
      </c>
      <c r="K113" s="156"/>
      <c r="L113" s="159">
        <v>44693</v>
      </c>
      <c r="M113" s="156"/>
      <c r="N113" s="182" t="str">
        <f>VLOOKUP(I113,Inventory!C:J,3,FALSE)</f>
        <v>https://fjong.com/admin/pages/edit-outfit/outfit.41424c5222bb44c9890377a30487f2fc</v>
      </c>
      <c r="O113" s="161" t="str">
        <f>VLOOKUP(I113,Inventory!C:J,5,FALSE)</f>
        <v>Stylein</v>
      </c>
      <c r="P113" s="161" t="str">
        <f>VLOOKUP(I113,Inventory!C:J,4,FALSE)</f>
        <v>XS Browery Striped Pants</v>
      </c>
      <c r="Q113" s="156" t="s">
        <v>3477</v>
      </c>
      <c r="R113" s="156"/>
      <c r="S113" s="158"/>
      <c r="T113" s="156"/>
      <c r="U113" s="156"/>
      <c r="V113" s="161" t="str">
        <f>VLOOKUP(I113,Inventory!C:R,6,FALSE)</f>
        <v>Høyer</v>
      </c>
      <c r="W113" s="161">
        <f>VLOOKUP(I113,Inventory!C:R,13,FALSE)</f>
        <v>1300</v>
      </c>
      <c r="X113" s="161">
        <f>VLOOKUP(I113,Inventory!C:R,14,FALSE)</f>
        <v>390</v>
      </c>
      <c r="Y113" s="156"/>
      <c r="Z113" s="156"/>
      <c r="AA113" s="156">
        <v>0</v>
      </c>
      <c r="AB113" s="161">
        <f t="shared" si="15"/>
        <v>390</v>
      </c>
      <c r="AC113" s="163">
        <f>VLOOKUP(V113,'Partner info'!A$2:K$502,6,FALSE)</f>
        <v>0.8</v>
      </c>
      <c r="AD113" s="161">
        <f t="shared" si="19"/>
        <v>312</v>
      </c>
      <c r="AE113" s="161">
        <f t="shared" si="17"/>
        <v>78</v>
      </c>
      <c r="AF113" s="161">
        <f t="shared" si="5"/>
        <v>5</v>
      </c>
      <c r="AG113" s="144">
        <v>2022</v>
      </c>
      <c r="AH113" s="145">
        <v>5</v>
      </c>
      <c r="AI113" s="146" t="e">
        <f t="array" aca="1" ref="AI113" ca="1">_xludf.IFS(AH113=1,"01",AH113=2,"02",AH113=3,"03",AH113=4,"04",AH113=5,"05",AH113=6,"06",AH113=7,"07",AH113=8,"08",AH113=9,"09",AH113=10,"10",AH113=11,"11",AH113=12,"12")</f>
        <v>#NAME?</v>
      </c>
      <c r="AJ113" s="147" t="e">
        <f t="shared" ca="1" si="3"/>
        <v>#NAME?</v>
      </c>
      <c r="AK113" s="148" t="str">
        <f t="shared" si="20"/>
        <v>YYYY-05</v>
      </c>
    </row>
    <row r="114" spans="1:37" ht="12.75" hidden="1">
      <c r="B114" s="12" t="s">
        <v>3443</v>
      </c>
      <c r="D114" s="12" t="s">
        <v>9</v>
      </c>
      <c r="E114" s="12"/>
      <c r="F114" s="12" t="s">
        <v>3696</v>
      </c>
      <c r="G114" s="12"/>
      <c r="H114" s="12" t="s">
        <v>3445</v>
      </c>
      <c r="I114" s="9" t="s">
        <v>2052</v>
      </c>
      <c r="J114" s="12" t="s">
        <v>3697</v>
      </c>
      <c r="L114" s="149">
        <v>44693</v>
      </c>
      <c r="N114" s="198" t="str">
        <f>VLOOKUP(I114,Inventory!C:J,3,FALSE)</f>
        <v>https://fjong.com/admin/pages/edit-outfit/outfit.c166fa8c6a9e4b3c9121f246bca4e610</v>
      </c>
      <c r="O114" s="151" t="str">
        <f>VLOOKUP(I114,Inventory!C:J,5,FALSE)</f>
        <v>MAUD</v>
      </c>
      <c r="P114" s="151" t="str">
        <f>VLOOKUP(I114,Inventory!C:J,4,FALSE)</f>
        <v>S 3 Xenon Blue Polo Knit Dress</v>
      </c>
      <c r="Q114" s="12" t="s">
        <v>3453</v>
      </c>
      <c r="S114" s="9"/>
      <c r="V114" s="151" t="str">
        <f>VLOOKUP(I114,Inventory!C:R,6,FALSE)</f>
        <v>Høyer</v>
      </c>
      <c r="W114" s="151" t="str">
        <f>VLOOKUP(I114,Inventory!C:R,13,FALSE)</f>
        <v>4600</v>
      </c>
      <c r="X114" s="151">
        <f>VLOOKUP(I114,Inventory!C:R,14,FALSE)</f>
        <v>1380</v>
      </c>
      <c r="AA114" s="12">
        <v>0</v>
      </c>
      <c r="AB114" s="151">
        <f t="shared" si="15"/>
        <v>1380</v>
      </c>
      <c r="AC114" s="153">
        <f>VLOOKUP(V114,'Partner info'!A$2:K$502,6,FALSE)</f>
        <v>0.8</v>
      </c>
      <c r="AD114" s="151">
        <f t="shared" si="19"/>
        <v>1104</v>
      </c>
      <c r="AE114" s="151">
        <f t="shared" si="17"/>
        <v>276</v>
      </c>
      <c r="AF114" s="151">
        <f t="shared" si="5"/>
        <v>5</v>
      </c>
      <c r="AG114" s="144">
        <v>2022</v>
      </c>
      <c r="AH114" s="145">
        <v>5</v>
      </c>
      <c r="AI114" s="146" t="e">
        <f t="array" aca="1" ref="AI114" ca="1">_xludf.IFS(AH114=1,"01",AH114=2,"02",AH114=3,"03",AH114=4,"04",AH114=5,"05",AH114=6,"06",AH114=7,"07",AH114=8,"08",AH114=9,"09",AH114=10,"10",AH114=11,"11",AH114=12,"12")</f>
        <v>#NAME?</v>
      </c>
      <c r="AJ114" s="147" t="e">
        <f t="shared" ca="1" si="3"/>
        <v>#NAME?</v>
      </c>
      <c r="AK114" s="148" t="str">
        <f t="shared" si="20"/>
        <v>YYYY-05</v>
      </c>
    </row>
    <row r="115" spans="1:37" ht="12.75" hidden="1">
      <c r="B115" s="12" t="s">
        <v>3443</v>
      </c>
      <c r="D115" s="12" t="s">
        <v>9</v>
      </c>
      <c r="E115" s="12"/>
      <c r="F115" s="12" t="s">
        <v>3696</v>
      </c>
      <c r="G115" s="12"/>
      <c r="H115" s="12" t="s">
        <v>3445</v>
      </c>
      <c r="I115" s="9" t="s">
        <v>1581</v>
      </c>
      <c r="J115" s="12" t="s">
        <v>3697</v>
      </c>
      <c r="L115" s="149">
        <v>44693</v>
      </c>
      <c r="N115" s="198" t="str">
        <f>VLOOKUP(I115,Inventory!C:J,3,FALSE)</f>
        <v>https://fjong.com/admin/pages/edit-outfit/outfit.fc69a92c930544c181c397bfbc41af30</v>
      </c>
      <c r="O115" s="151" t="str">
        <f>VLOOKUP(I115,Inventory!C:J,5,FALSE)</f>
        <v>Ganni</v>
      </c>
      <c r="P115" s="151" t="str">
        <f>VLOOKUP(I115,Inventory!C:J,4,FALSE)</f>
        <v>XS 1 Mullin Georgette Dress</v>
      </c>
      <c r="Q115" s="12" t="s">
        <v>3477</v>
      </c>
      <c r="S115" s="9"/>
      <c r="V115" s="151" t="str">
        <f>VLOOKUP(I115,Inventory!C:R,6,FALSE)</f>
        <v>Høyer</v>
      </c>
      <c r="W115" s="151">
        <f>VLOOKUP(I115,Inventory!C:R,13,FALSE)</f>
        <v>700</v>
      </c>
      <c r="X115" s="151">
        <f>VLOOKUP(I115,Inventory!C:R,14,FALSE)</f>
        <v>290</v>
      </c>
      <c r="AA115" s="12">
        <v>0</v>
      </c>
      <c r="AB115" s="151">
        <f t="shared" si="15"/>
        <v>290</v>
      </c>
      <c r="AC115" s="153">
        <f>VLOOKUP(V115,'Partner info'!A$2:K$502,6,FALSE)</f>
        <v>0.8</v>
      </c>
      <c r="AD115" s="151">
        <f t="shared" si="19"/>
        <v>232</v>
      </c>
      <c r="AE115" s="151">
        <f t="shared" si="17"/>
        <v>58</v>
      </c>
      <c r="AF115" s="151">
        <f t="shared" si="5"/>
        <v>5</v>
      </c>
      <c r="AG115" s="144">
        <v>2022</v>
      </c>
      <c r="AH115" s="145">
        <v>5</v>
      </c>
      <c r="AI115" s="146" t="e">
        <f t="array" aca="1" ref="AI115" ca="1">_xludf.IFS(AH115=1,"01",AH115=2,"02",AH115=3,"03",AH115=4,"04",AH115=5,"05",AH115=6,"06",AH115=7,"07",AH115=8,"08",AH115=9,"09",AH115=10,"10",AH115=11,"11",AH115=12,"12")</f>
        <v>#NAME?</v>
      </c>
      <c r="AJ115" s="147" t="e">
        <f t="shared" ca="1" si="3"/>
        <v>#NAME?</v>
      </c>
      <c r="AK115" s="148" t="str">
        <f t="shared" si="20"/>
        <v>YYYY-05</v>
      </c>
    </row>
    <row r="116" spans="1:37" ht="12.75">
      <c r="A116" s="156"/>
      <c r="B116" s="156" t="s">
        <v>3443</v>
      </c>
      <c r="C116" s="156"/>
      <c r="D116" s="156" t="s">
        <v>9</v>
      </c>
      <c r="E116" s="156"/>
      <c r="F116" s="156" t="s">
        <v>3699</v>
      </c>
      <c r="G116" s="156"/>
      <c r="H116" s="156" t="s">
        <v>3445</v>
      </c>
      <c r="I116" s="158" t="s">
        <v>2112</v>
      </c>
      <c r="J116" s="156" t="s">
        <v>3697</v>
      </c>
      <c r="K116" s="156"/>
      <c r="L116" s="159">
        <v>44693</v>
      </c>
      <c r="M116" s="156"/>
      <c r="N116" s="211" t="s">
        <v>3700</v>
      </c>
      <c r="O116" s="161" t="s">
        <v>592</v>
      </c>
      <c r="P116" s="161" t="s">
        <v>2114</v>
      </c>
      <c r="Q116" s="156" t="s">
        <v>3468</v>
      </c>
      <c r="R116" s="156"/>
      <c r="S116" s="158"/>
      <c r="T116" s="156"/>
      <c r="U116" s="156"/>
      <c r="V116" s="161" t="str">
        <f>VLOOKUP(I116,Inventory!C:R,6,FALSE)</f>
        <v>FJONG</v>
      </c>
      <c r="W116" s="161">
        <f>VLOOKUP(I116,Inventory!C:R,13,FALSE)</f>
        <v>3600</v>
      </c>
      <c r="X116" s="161">
        <f>VLOOKUP(I116,Inventory!C:R,14,FALSE)</f>
        <v>1440</v>
      </c>
      <c r="Y116" s="156"/>
      <c r="Z116" s="156"/>
      <c r="AA116" s="156">
        <v>0</v>
      </c>
      <c r="AB116" s="161">
        <f t="shared" si="15"/>
        <v>1440</v>
      </c>
      <c r="AC116" s="163">
        <f>VLOOKUP(V116,'Partner info'!A$2:K$502,6,FALSE)</f>
        <v>0</v>
      </c>
      <c r="AD116" s="161">
        <f t="shared" si="19"/>
        <v>0</v>
      </c>
      <c r="AE116" s="161">
        <f t="shared" si="17"/>
        <v>1440</v>
      </c>
      <c r="AF116" s="161">
        <f t="shared" si="5"/>
        <v>5</v>
      </c>
      <c r="AG116" s="144">
        <v>2022</v>
      </c>
      <c r="AH116" s="145">
        <v>5</v>
      </c>
      <c r="AI116" s="146" t="e">
        <f t="array" aca="1" ref="AI116" ca="1">_xludf.IFS(AH116=1,"01",AH116=2,"02",AH116=3,"03",AH116=4,"04",AH116=5,"05",AH116=6,"06",AH116=7,"07",AH116=8,"08",AH116=9,"09",AH116=10,"10",AH116=11,"11",AH116=12,"12")</f>
        <v>#NAME?</v>
      </c>
      <c r="AJ116" s="147" t="e">
        <f t="shared" ca="1" si="3"/>
        <v>#NAME?</v>
      </c>
      <c r="AK116" s="148" t="str">
        <f t="shared" si="20"/>
        <v>YYYY-05</v>
      </c>
    </row>
    <row r="117" spans="1:37" ht="12.75">
      <c r="A117" s="156"/>
      <c r="B117" s="156" t="s">
        <v>3443</v>
      </c>
      <c r="C117" s="156"/>
      <c r="D117" s="156" t="s">
        <v>9</v>
      </c>
      <c r="E117" s="156"/>
      <c r="F117" s="156" t="s">
        <v>3701</v>
      </c>
      <c r="G117" s="156"/>
      <c r="H117" s="156" t="s">
        <v>3445</v>
      </c>
      <c r="I117" s="158">
        <v>88000550</v>
      </c>
      <c r="J117" s="156" t="s">
        <v>3697</v>
      </c>
      <c r="K117" s="156"/>
      <c r="L117" s="159">
        <v>44693</v>
      </c>
      <c r="M117" s="156"/>
      <c r="N117" s="182" t="str">
        <f>VLOOKUP(I117,Inventory!C:J,3,FALSE)</f>
        <v>https://fjong.com/admin/pages/edit-outfit/outfit.ae05e6ba5ef9877c</v>
      </c>
      <c r="O117" s="161" t="str">
        <f>VLOOKUP(I117,Inventory!C:J,5,FALSE)</f>
        <v>Samsøe Samsøe</v>
      </c>
      <c r="P117" s="161" t="str">
        <f>VLOOKUP(I117,Inventory!C:J,4,FALSE)</f>
        <v>L Lopez Dress</v>
      </c>
      <c r="Q117" s="156" t="s">
        <v>3449</v>
      </c>
      <c r="R117" s="156"/>
      <c r="S117" s="158"/>
      <c r="T117" s="156"/>
      <c r="U117" s="156"/>
      <c r="V117" s="161" t="str">
        <f>VLOOKUP(I117,Inventory!C:R,6,FALSE)</f>
        <v>FJONG</v>
      </c>
      <c r="W117" s="161">
        <f>VLOOKUP(I117,Inventory!C:R,13,FALSE)</f>
        <v>2100</v>
      </c>
      <c r="X117" s="161">
        <f>VLOOKUP(I117,Inventory!C:R,14,FALSE)</f>
        <v>799</v>
      </c>
      <c r="Y117" s="156"/>
      <c r="Z117" s="156"/>
      <c r="AA117" s="156">
        <v>0</v>
      </c>
      <c r="AB117" s="161">
        <f t="shared" si="15"/>
        <v>799</v>
      </c>
      <c r="AC117" s="163">
        <f>VLOOKUP(V117,'Partner info'!A$2:K$502,6,FALSE)</f>
        <v>0</v>
      </c>
      <c r="AD117" s="161">
        <f t="shared" si="19"/>
        <v>0</v>
      </c>
      <c r="AE117" s="161">
        <f t="shared" si="17"/>
        <v>799</v>
      </c>
      <c r="AF117" s="161">
        <f t="shared" si="5"/>
        <v>5</v>
      </c>
      <c r="AG117" s="144">
        <v>2022</v>
      </c>
      <c r="AH117" s="145">
        <v>5</v>
      </c>
      <c r="AI117" s="146" t="e">
        <f t="array" aca="1" ref="AI117" ca="1">_xludf.IFS(AH117=1,"01",AH117=2,"02",AH117=3,"03",AH117=4,"04",AH117=5,"05",AH117=6,"06",AH117=7,"07",AH117=8,"08",AH117=9,"09",AH117=10,"10",AH117=11,"11",AH117=12,"12")</f>
        <v>#NAME?</v>
      </c>
      <c r="AJ117" s="147" t="e">
        <f t="shared" ca="1" si="3"/>
        <v>#NAME?</v>
      </c>
      <c r="AK117" s="148" t="str">
        <f t="shared" si="20"/>
        <v>YYYY-05</v>
      </c>
    </row>
    <row r="118" spans="1:37" ht="12.75">
      <c r="B118" s="12" t="s">
        <v>3443</v>
      </c>
      <c r="D118" s="12" t="s">
        <v>9</v>
      </c>
      <c r="E118" s="12"/>
      <c r="F118" s="12" t="s">
        <v>3701</v>
      </c>
      <c r="G118" s="12"/>
      <c r="H118" s="12" t="s">
        <v>3445</v>
      </c>
      <c r="I118" s="9">
        <v>88000067</v>
      </c>
      <c r="J118" s="12" t="s">
        <v>3697</v>
      </c>
      <c r="L118" s="149">
        <v>44693</v>
      </c>
      <c r="N118" s="198" t="str">
        <f>VLOOKUP(I118,Inventory!C:J,3,FALSE)</f>
        <v>https://fjong.com/admin/pages/edit-outfit/outfit.838393c0f12c45068f90821c83acac89</v>
      </c>
      <c r="O118" s="151" t="str">
        <f>VLOOKUP(I118,Inventory!C:J,5,FALSE)</f>
        <v>FWSS</v>
      </c>
      <c r="P118" s="151" t="str">
        <f>VLOOKUP(I118,Inventory!C:J,4,FALSE)</f>
        <v>S Elena Champagne Beige</v>
      </c>
      <c r="Q118" s="12" t="s">
        <v>3453</v>
      </c>
      <c r="S118" s="9"/>
      <c r="V118" s="151" t="str">
        <f>VLOOKUP(I118,Inventory!C:R,6,FALSE)</f>
        <v>FJONG</v>
      </c>
      <c r="W118" s="151">
        <f>VLOOKUP(I118,Inventory!C:R,13,FALSE)</f>
        <v>2600</v>
      </c>
      <c r="X118" s="151">
        <f>VLOOKUP(I118,Inventory!C:R,14,FALSE)</f>
        <v>849</v>
      </c>
      <c r="AA118" s="12">
        <v>0</v>
      </c>
      <c r="AB118" s="151">
        <f t="shared" si="15"/>
        <v>849</v>
      </c>
      <c r="AC118" s="153">
        <f>VLOOKUP(V118,'Partner info'!A$2:K$502,6,FALSE)</f>
        <v>0</v>
      </c>
      <c r="AD118" s="151">
        <f t="shared" si="19"/>
        <v>0</v>
      </c>
      <c r="AE118" s="151">
        <f t="shared" si="17"/>
        <v>849</v>
      </c>
      <c r="AF118" s="151">
        <f t="shared" si="5"/>
        <v>5</v>
      </c>
      <c r="AG118" s="144">
        <v>2022</v>
      </c>
      <c r="AH118" s="145">
        <v>5</v>
      </c>
      <c r="AI118" s="146" t="e">
        <f t="array" aca="1" ref="AI118" ca="1">_xludf.IFS(AH118=1,"01",AH118=2,"02",AH118=3,"03",AH118=4,"04",AH118=5,"05",AH118=6,"06",AH118=7,"07",AH118=8,"08",AH118=9,"09",AH118=10,"10",AH118=11,"11",AH118=12,"12")</f>
        <v>#NAME?</v>
      </c>
      <c r="AJ118" s="147" t="e">
        <f t="shared" ca="1" si="3"/>
        <v>#NAME?</v>
      </c>
      <c r="AK118" s="148" t="str">
        <f t="shared" si="20"/>
        <v>YYYY-05</v>
      </c>
    </row>
    <row r="119" spans="1:37" ht="12.75" hidden="1">
      <c r="A119" s="156"/>
      <c r="B119" s="156" t="s">
        <v>3443</v>
      </c>
      <c r="C119" s="156"/>
      <c r="D119" s="156" t="s">
        <v>9</v>
      </c>
      <c r="E119" s="156"/>
      <c r="F119" s="156" t="s">
        <v>3702</v>
      </c>
      <c r="G119" s="156"/>
      <c r="H119" s="156" t="s">
        <v>3445</v>
      </c>
      <c r="I119" s="158" t="s">
        <v>1573</v>
      </c>
      <c r="J119" s="156" t="s">
        <v>3697</v>
      </c>
      <c r="K119" s="156"/>
      <c r="L119" s="159">
        <v>44693</v>
      </c>
      <c r="M119" s="156"/>
      <c r="N119" s="182" t="str">
        <f>VLOOKUP(I119,Inventory!C:J,3,FALSE)</f>
        <v>https://fjong.com/admin/pages/edit-outfit/outfit.6555207a2e3c42b0b59854e7c185d228</v>
      </c>
      <c r="O119" s="161" t="str">
        <f>VLOOKUP(I119,Inventory!C:J,5,FALSE)</f>
        <v>Creative Collective</v>
      </c>
      <c r="P119" s="161" t="str">
        <f>VLOOKUP(I119,Inventory!C:J,4,FALSE)</f>
        <v>M 1 Cabernet Mia Dress</v>
      </c>
      <c r="Q119" s="156" t="s">
        <v>3468</v>
      </c>
      <c r="R119" s="156"/>
      <c r="S119" s="158"/>
      <c r="T119" s="156"/>
      <c r="U119" s="156"/>
      <c r="V119" s="161" t="str">
        <f>VLOOKUP(I119,Inventory!C:R,6,FALSE)</f>
        <v>Høyer</v>
      </c>
      <c r="W119" s="161">
        <f>VLOOKUP(I119,Inventory!C:R,13,FALSE)</f>
        <v>3500</v>
      </c>
      <c r="X119" s="161">
        <f>VLOOKUP(I119,Inventory!C:R,14,FALSE)</f>
        <v>500</v>
      </c>
      <c r="Y119" s="156"/>
      <c r="Z119" s="156"/>
      <c r="AA119" s="156">
        <v>0</v>
      </c>
      <c r="AB119" s="161">
        <f t="shared" si="15"/>
        <v>500</v>
      </c>
      <c r="AC119" s="163">
        <f>VLOOKUP(V119,'Partner info'!A$2:K$502,6,FALSE)</f>
        <v>0.8</v>
      </c>
      <c r="AD119" s="161">
        <f t="shared" si="19"/>
        <v>400</v>
      </c>
      <c r="AE119" s="161">
        <f t="shared" si="17"/>
        <v>100</v>
      </c>
      <c r="AF119" s="161">
        <f t="shared" si="5"/>
        <v>5</v>
      </c>
      <c r="AG119" s="144">
        <v>2022</v>
      </c>
      <c r="AH119" s="145">
        <v>5</v>
      </c>
      <c r="AI119" s="146" t="e">
        <f t="array" aca="1" ref="AI119" ca="1">_xludf.IFS(AH119=1,"01",AH119=2,"02",AH119=3,"03",AH119=4,"04",AH119=5,"05",AH119=6,"06",AH119=7,"07",AH119=8,"08",AH119=9,"09",AH119=10,"10",AH119=11,"11",AH119=12,"12")</f>
        <v>#NAME?</v>
      </c>
      <c r="AJ119" s="147" t="e">
        <f t="shared" ca="1" si="3"/>
        <v>#NAME?</v>
      </c>
      <c r="AK119" s="148" t="str">
        <f t="shared" si="20"/>
        <v>YYYY-05</v>
      </c>
    </row>
    <row r="120" spans="1:37" ht="12.75">
      <c r="A120" s="156"/>
      <c r="B120" s="156" t="s">
        <v>3443</v>
      </c>
      <c r="C120" s="156"/>
      <c r="D120" s="156" t="s">
        <v>9</v>
      </c>
      <c r="E120" s="156"/>
      <c r="F120" s="156" t="s">
        <v>3703</v>
      </c>
      <c r="G120" s="156"/>
      <c r="H120" s="156" t="s">
        <v>3445</v>
      </c>
      <c r="I120" s="158">
        <v>88000046</v>
      </c>
      <c r="J120" s="156" t="s">
        <v>3697</v>
      </c>
      <c r="K120" s="156"/>
      <c r="L120" s="159">
        <v>44693</v>
      </c>
      <c r="M120" s="156"/>
      <c r="N120" s="182" t="str">
        <f>VLOOKUP(I120,Inventory!C:J,3,FALSE)</f>
        <v>https://fjong.com/admin/pages/edit-outfit/outfit.043a430a63b34151a6489d2863ea11aa</v>
      </c>
      <c r="O120" s="161" t="str">
        <f>VLOOKUP(I120,Inventory!C:J,5,FALSE)</f>
        <v>FWSS</v>
      </c>
      <c r="P120" s="161" t="str">
        <f>VLOOKUP(I120,Inventory!C:J,4,FALSE)</f>
        <v>L Sealiner Nappa Tapenade</v>
      </c>
      <c r="Q120" s="156" t="s">
        <v>3449</v>
      </c>
      <c r="R120" s="156"/>
      <c r="S120" s="158"/>
      <c r="T120" s="156"/>
      <c r="U120" s="156"/>
      <c r="V120" s="161" t="str">
        <f>VLOOKUP(I120,Inventory!C:R,6,FALSE)</f>
        <v>FJONG</v>
      </c>
      <c r="W120" s="161">
        <f>VLOOKUP(I120,Inventory!C:R,13,FALSE)</f>
        <v>2800</v>
      </c>
      <c r="X120" s="161">
        <f>VLOOKUP(I120,Inventory!C:R,14,FALSE)</f>
        <v>849</v>
      </c>
      <c r="Y120" s="156"/>
      <c r="Z120" s="156"/>
      <c r="AA120" s="156">
        <v>0</v>
      </c>
      <c r="AB120" s="161">
        <f t="shared" si="15"/>
        <v>849</v>
      </c>
      <c r="AC120" s="163">
        <f>VLOOKUP(V120,'Partner info'!A$2:K$502,6,FALSE)</f>
        <v>0</v>
      </c>
      <c r="AD120" s="161">
        <f t="shared" si="19"/>
        <v>0</v>
      </c>
      <c r="AE120" s="161">
        <f t="shared" si="17"/>
        <v>849</v>
      </c>
      <c r="AF120" s="161">
        <f t="shared" si="5"/>
        <v>5</v>
      </c>
      <c r="AG120" s="144">
        <v>2022</v>
      </c>
      <c r="AH120" s="145">
        <v>5</v>
      </c>
      <c r="AI120" s="146" t="e">
        <f t="array" aca="1" ref="AI120" ca="1">_xludf.IFS(AH120=1,"01",AH120=2,"02",AH120=3,"03",AH120=4,"04",AH120=5,"05",AH120=6,"06",AH120=7,"07",AH120=8,"08",AH120=9,"09",AH120=10,"10",AH120=11,"11",AH120=12,"12")</f>
        <v>#NAME?</v>
      </c>
      <c r="AJ120" s="147" t="e">
        <f t="shared" ca="1" si="3"/>
        <v>#NAME?</v>
      </c>
      <c r="AK120" s="148" t="str">
        <f t="shared" si="20"/>
        <v>YYYY-05</v>
      </c>
    </row>
    <row r="121" spans="1:37" ht="12.75">
      <c r="A121" s="156"/>
      <c r="B121" s="156" t="s">
        <v>3443</v>
      </c>
      <c r="C121" s="156"/>
      <c r="D121" s="156" t="s">
        <v>9</v>
      </c>
      <c r="E121" s="156"/>
      <c r="F121" s="156" t="s">
        <v>3704</v>
      </c>
      <c r="G121" s="156"/>
      <c r="H121" s="156" t="s">
        <v>3445</v>
      </c>
      <c r="I121" s="158">
        <v>88000640</v>
      </c>
      <c r="J121" s="156" t="s">
        <v>3697</v>
      </c>
      <c r="K121" s="156"/>
      <c r="L121" s="159">
        <v>44693</v>
      </c>
      <c r="M121" s="156"/>
      <c r="N121" s="182" t="str">
        <f>VLOOKUP(I121,Inventory!C:J,3,FALSE)</f>
        <v>https://fjong.com/admin/pages/edit-outfit/outfit.8f91b0422939117a</v>
      </c>
      <c r="O121" s="161" t="str">
        <f>VLOOKUP(I121,Inventory!C:J,5,FALSE)</f>
        <v>Reformation</v>
      </c>
      <c r="P121" s="161" t="str">
        <f>VLOOKUP(I121,Inventory!C:J,4,FALSE)</f>
        <v>M Sparrow Dress</v>
      </c>
      <c r="Q121" s="156" t="s">
        <v>3468</v>
      </c>
      <c r="R121" s="156"/>
      <c r="S121" s="158"/>
      <c r="T121" s="156"/>
      <c r="U121" s="156"/>
      <c r="V121" s="161" t="str">
        <f>VLOOKUP(I121,Inventory!C:R,6,FALSE)</f>
        <v>FJONG</v>
      </c>
      <c r="W121" s="161">
        <f>VLOOKUP(I121,Inventory!C:R,13,FALSE)</f>
        <v>3000</v>
      </c>
      <c r="X121" s="161">
        <f>VLOOKUP(I121,Inventory!C:R,14,FALSE)</f>
        <v>1000</v>
      </c>
      <c r="Y121" s="156"/>
      <c r="Z121" s="156"/>
      <c r="AA121" s="156">
        <v>0</v>
      </c>
      <c r="AB121" s="161">
        <f t="shared" si="15"/>
        <v>1000</v>
      </c>
      <c r="AC121" s="163">
        <f>VLOOKUP(V121,'Partner info'!A$2:K$502,6,FALSE)</f>
        <v>0</v>
      </c>
      <c r="AD121" s="161">
        <f t="shared" si="19"/>
        <v>0</v>
      </c>
      <c r="AE121" s="161">
        <f t="shared" si="17"/>
        <v>1000</v>
      </c>
      <c r="AF121" s="161">
        <f t="shared" si="5"/>
        <v>5</v>
      </c>
      <c r="AG121" s="144">
        <v>2022</v>
      </c>
      <c r="AH121" s="145">
        <v>5</v>
      </c>
      <c r="AI121" s="146" t="e">
        <f t="array" aca="1" ref="AI121" ca="1">_xludf.IFS(AH121=1,"01",AH121=2,"02",AH121=3,"03",AH121=4,"04",AH121=5,"05",AH121=6,"06",AH121=7,"07",AH121=8,"08",AH121=9,"09",AH121=10,"10",AH121=11,"11",AH121=12,"12")</f>
        <v>#NAME?</v>
      </c>
      <c r="AJ121" s="147" t="e">
        <f t="shared" ca="1" si="3"/>
        <v>#NAME?</v>
      </c>
      <c r="AK121" s="148" t="str">
        <f t="shared" si="20"/>
        <v>YYYY-05</v>
      </c>
    </row>
    <row r="122" spans="1:37" ht="12.75" hidden="1">
      <c r="A122" s="156"/>
      <c r="B122" s="156" t="s">
        <v>3443</v>
      </c>
      <c r="C122" s="156"/>
      <c r="D122" s="156" t="s">
        <v>9</v>
      </c>
      <c r="E122" s="156"/>
      <c r="F122" s="156" t="s">
        <v>3705</v>
      </c>
      <c r="G122" s="156"/>
      <c r="H122" s="156" t="s">
        <v>3445</v>
      </c>
      <c r="I122" s="158">
        <v>88200744</v>
      </c>
      <c r="J122" s="156" t="s">
        <v>3697</v>
      </c>
      <c r="K122" s="156"/>
      <c r="L122" s="159">
        <v>44693</v>
      </c>
      <c r="M122" s="156"/>
      <c r="N122" s="182" t="str">
        <f>VLOOKUP(I122,Inventory!C:J,3,FALSE)</f>
        <v>https://fjong.com/admin/pages/edit-outfit/outfit.c13aab71804d4a1bb73841dbe0484f97</v>
      </c>
      <c r="O122" s="161" t="str">
        <f>VLOOKUP(I122,Inventory!C:J,5,FALSE)</f>
        <v>Holzweiler</v>
      </c>
      <c r="P122" s="161" t="str">
        <f>VLOOKUP(I122,Inventory!C:J,4,FALSE)</f>
        <v>M Yellow Sande Dress</v>
      </c>
      <c r="Q122" s="156" t="s">
        <v>3468</v>
      </c>
      <c r="R122" s="156"/>
      <c r="S122" s="158"/>
      <c r="T122" s="156"/>
      <c r="U122" s="156"/>
      <c r="V122" s="161" t="str">
        <f>VLOOKUP(I122,Inventory!C:R,6,FALSE)</f>
        <v>Holzweiler</v>
      </c>
      <c r="W122" s="161" t="str">
        <f>VLOOKUP(I122,Inventory!C:R,13,FALSE)</f>
        <v>2500</v>
      </c>
      <c r="X122" s="161">
        <f>VLOOKUP(I122,Inventory!C:R,14,FALSE)</f>
        <v>750</v>
      </c>
      <c r="Y122" s="156"/>
      <c r="Z122" s="156"/>
      <c r="AA122" s="156">
        <v>0</v>
      </c>
      <c r="AB122" s="161">
        <f t="shared" si="15"/>
        <v>750</v>
      </c>
      <c r="AC122" s="163">
        <f>VLOOKUP(V122,'Partner info'!A$2:K$502,6,FALSE)</f>
        <v>0.8</v>
      </c>
      <c r="AD122" s="161">
        <f t="shared" si="19"/>
        <v>600</v>
      </c>
      <c r="AE122" s="161">
        <f t="shared" si="17"/>
        <v>150</v>
      </c>
      <c r="AF122" s="161">
        <f t="shared" si="5"/>
        <v>5</v>
      </c>
      <c r="AG122" s="144">
        <v>2022</v>
      </c>
      <c r="AH122" s="145">
        <v>5</v>
      </c>
      <c r="AI122" s="146" t="e">
        <f t="array" aca="1" ref="AI122" ca="1">_xludf.IFS(AH122=1,"01",AH122=2,"02",AH122=3,"03",AH122=4,"04",AH122=5,"05",AH122=6,"06",AH122=7,"07",AH122=8,"08",AH122=9,"09",AH122=10,"10",AH122=11,"11",AH122=12,"12")</f>
        <v>#NAME?</v>
      </c>
      <c r="AJ122" s="147" t="e">
        <f t="shared" ca="1" si="3"/>
        <v>#NAME?</v>
      </c>
      <c r="AK122" s="148" t="str">
        <f t="shared" si="20"/>
        <v>YYYY-05</v>
      </c>
    </row>
    <row r="123" spans="1:37" ht="12.75">
      <c r="A123" s="156"/>
      <c r="B123" s="156" t="s">
        <v>3443</v>
      </c>
      <c r="C123" s="156"/>
      <c r="D123" s="156" t="s">
        <v>9</v>
      </c>
      <c r="E123" s="212"/>
      <c r="F123" s="212" t="s">
        <v>3706</v>
      </c>
      <c r="G123" s="156"/>
      <c r="H123" s="156" t="s">
        <v>3445</v>
      </c>
      <c r="I123" s="158">
        <v>10689887</v>
      </c>
      <c r="J123" s="156" t="s">
        <v>3697</v>
      </c>
      <c r="K123" s="156"/>
      <c r="L123" s="159">
        <v>44693</v>
      </c>
      <c r="M123" s="156"/>
      <c r="N123" s="182" t="str">
        <f>VLOOKUP(I123,Inventory!C:J,3,FALSE)</f>
        <v>https://fjong.com/admin/pages/edit-outfit/outfit.61527660108d489c8374e4bcf9e18c69</v>
      </c>
      <c r="O123" s="161" t="str">
        <f>VLOOKUP(I123,Inventory!C:J,5,FALSE)</f>
        <v>byTiMo</v>
      </c>
      <c r="P123" s="161" t="str">
        <f>VLOOKUP(I123,Inventory!C:J,4,FALSE)</f>
        <v>L1 Daylily Dress</v>
      </c>
      <c r="Q123" s="156" t="s">
        <v>3449</v>
      </c>
      <c r="R123" s="156"/>
      <c r="S123" s="158"/>
      <c r="T123" s="156"/>
      <c r="U123" s="156"/>
      <c r="V123" s="161" t="str">
        <f>VLOOKUP(I123,Inventory!C:R,6,FALSE)</f>
        <v>FJONG</v>
      </c>
      <c r="W123" s="161">
        <f>VLOOKUP(I123,Inventory!C:R,13,FALSE)</f>
        <v>900</v>
      </c>
      <c r="X123" s="161">
        <f>VLOOKUP(I123,Inventory!C:R,14,FALSE)</f>
        <v>300</v>
      </c>
      <c r="Y123" s="156"/>
      <c r="Z123" s="156"/>
      <c r="AA123" s="156">
        <v>0</v>
      </c>
      <c r="AB123" s="161">
        <f t="shared" si="15"/>
        <v>300</v>
      </c>
      <c r="AC123" s="163">
        <f>VLOOKUP(V123,'Partner info'!A$2:K$502,6,FALSE)</f>
        <v>0</v>
      </c>
      <c r="AD123" s="161">
        <f t="shared" si="19"/>
        <v>0</v>
      </c>
      <c r="AE123" s="161">
        <f t="shared" si="17"/>
        <v>300</v>
      </c>
      <c r="AF123" s="161">
        <f t="shared" si="5"/>
        <v>5</v>
      </c>
      <c r="AG123" s="144">
        <v>2022</v>
      </c>
      <c r="AH123" s="145">
        <v>5</v>
      </c>
      <c r="AI123" s="146" t="e">
        <f t="array" aca="1" ref="AI123" ca="1">_xludf.IFS(AH123=1,"01",AH123=2,"02",AH123=3,"03",AH123=4,"04",AH123=5,"05",AH123=6,"06",AH123=7,"07",AH123=8,"08",AH123=9,"09",AH123=10,"10",AH123=11,"11",AH123=12,"12")</f>
        <v>#NAME?</v>
      </c>
      <c r="AJ123" s="147" t="e">
        <f t="shared" ca="1" si="3"/>
        <v>#NAME?</v>
      </c>
      <c r="AK123" s="148" t="str">
        <f t="shared" si="20"/>
        <v>YYYY-05</v>
      </c>
    </row>
    <row r="124" spans="1:37" ht="12.75">
      <c r="A124" s="156"/>
      <c r="B124" s="156" t="s">
        <v>3443</v>
      </c>
      <c r="C124" s="156"/>
      <c r="D124" s="156" t="s">
        <v>9</v>
      </c>
      <c r="E124" s="156"/>
      <c r="F124" s="156" t="s">
        <v>3707</v>
      </c>
      <c r="G124" s="156"/>
      <c r="H124" s="156" t="s">
        <v>3445</v>
      </c>
      <c r="I124" s="158" t="s">
        <v>28</v>
      </c>
      <c r="J124" s="156" t="s">
        <v>3697</v>
      </c>
      <c r="K124" s="156"/>
      <c r="L124" s="159">
        <v>44693</v>
      </c>
      <c r="M124" s="156"/>
      <c r="N124" s="160" t="s">
        <v>3708</v>
      </c>
      <c r="O124" s="161" t="s">
        <v>31</v>
      </c>
      <c r="P124" s="161" t="s">
        <v>30</v>
      </c>
      <c r="Q124" s="156" t="s">
        <v>3453</v>
      </c>
      <c r="R124" s="156"/>
      <c r="S124" s="158"/>
      <c r="T124" s="156"/>
      <c r="U124" s="156"/>
      <c r="V124" s="161" t="str">
        <f>VLOOKUP(I124,Inventory!C:R,6,FALSE)</f>
        <v>FJONG</v>
      </c>
      <c r="W124" s="161">
        <f>VLOOKUP(I124,Inventory!C:R,13,FALSE)</f>
        <v>3400</v>
      </c>
      <c r="X124" s="161">
        <f>VLOOKUP(I124,Inventory!C:R,14,FALSE)</f>
        <v>1360</v>
      </c>
      <c r="Y124" s="156"/>
      <c r="Z124" s="156"/>
      <c r="AA124" s="156">
        <v>0</v>
      </c>
      <c r="AB124" s="161">
        <f t="shared" si="15"/>
        <v>1360</v>
      </c>
      <c r="AC124" s="163">
        <f>VLOOKUP(V124,'Partner info'!A$2:K$502,6,FALSE)</f>
        <v>0</v>
      </c>
      <c r="AD124" s="161">
        <f t="shared" si="19"/>
        <v>0</v>
      </c>
      <c r="AE124" s="161">
        <f t="shared" si="17"/>
        <v>1360</v>
      </c>
      <c r="AF124" s="161">
        <f t="shared" si="5"/>
        <v>5</v>
      </c>
      <c r="AG124" s="144">
        <v>2022</v>
      </c>
      <c r="AH124" s="145">
        <v>5</v>
      </c>
      <c r="AI124" s="146" t="e">
        <f t="array" aca="1" ref="AI124" ca="1">_xludf.IFS(AH124=1,"01",AH124=2,"02",AH124=3,"03",AH124=4,"04",AH124=5,"05",AH124=6,"06",AH124=7,"07",AH124=8,"08",AH124=9,"09",AH124=10,"10",AH124=11,"11",AH124=12,"12")</f>
        <v>#NAME?</v>
      </c>
      <c r="AJ124" s="147" t="e">
        <f t="shared" ca="1" si="3"/>
        <v>#NAME?</v>
      </c>
      <c r="AK124" s="148" t="str">
        <f t="shared" si="20"/>
        <v>YYYY-05</v>
      </c>
    </row>
    <row r="125" spans="1:37" ht="12.75">
      <c r="A125" s="156"/>
      <c r="B125" s="156" t="s">
        <v>3443</v>
      </c>
      <c r="C125" s="156"/>
      <c r="D125" s="156" t="s">
        <v>9</v>
      </c>
      <c r="E125" s="156"/>
      <c r="F125" s="156" t="s">
        <v>3709</v>
      </c>
      <c r="G125" s="156"/>
      <c r="H125" s="156" t="s">
        <v>3445</v>
      </c>
      <c r="I125" s="158">
        <v>88001278</v>
      </c>
      <c r="J125" s="156" t="s">
        <v>3697</v>
      </c>
      <c r="K125" s="156"/>
      <c r="L125" s="159">
        <v>44693</v>
      </c>
      <c r="M125" s="156"/>
      <c r="N125" s="182" t="str">
        <f>VLOOKUP(I125,Inventory!C:J,3,FALSE)</f>
        <v>https://fjong.com/admin/pages/edit-outfit/outfit.b062ee4767104d919307a2d539bb2c39</v>
      </c>
      <c r="O125" s="161" t="str">
        <f>VLOOKUP(I125,Inventory!C:J,5,FALSE)</f>
        <v>Tadashi Shoji</v>
      </c>
      <c r="P125" s="161" t="str">
        <f>VLOOKUP(I125,Inventory!C:J,4,FALSE)</f>
        <v>S Flower Detail One Shoulder Gown</v>
      </c>
      <c r="Q125" s="156" t="s">
        <v>3453</v>
      </c>
      <c r="R125" s="156"/>
      <c r="S125" s="158"/>
      <c r="T125" s="156"/>
      <c r="U125" s="156"/>
      <c r="V125" s="161" t="str">
        <f>VLOOKUP(I125,Inventory!C:R,6,FALSE)</f>
        <v>FJONG</v>
      </c>
      <c r="W125" s="161">
        <f>VLOOKUP(I125,Inventory!C:R,13,FALSE)</f>
        <v>4900</v>
      </c>
      <c r="X125" s="161">
        <f>VLOOKUP(I125,Inventory!C:R,14,FALSE)</f>
        <v>1500</v>
      </c>
      <c r="Y125" s="156"/>
      <c r="Z125" s="156"/>
      <c r="AA125" s="156">
        <v>0</v>
      </c>
      <c r="AB125" s="161">
        <f t="shared" si="15"/>
        <v>1500</v>
      </c>
      <c r="AC125" s="163">
        <f>VLOOKUP(V125,'Partner info'!A$2:K$502,6,FALSE)</f>
        <v>0</v>
      </c>
      <c r="AD125" s="161">
        <f t="shared" si="19"/>
        <v>0</v>
      </c>
      <c r="AE125" s="161">
        <f t="shared" si="17"/>
        <v>1500</v>
      </c>
      <c r="AF125" s="161">
        <f t="shared" si="5"/>
        <v>5</v>
      </c>
      <c r="AG125" s="144">
        <v>2022</v>
      </c>
      <c r="AH125" s="145">
        <v>5</v>
      </c>
      <c r="AI125" s="146" t="e">
        <f t="array" aca="1" ref="AI125" ca="1">_xludf.IFS(AH125=1,"01",AH125=2,"02",AH125=3,"03",AH125=4,"04",AH125=5,"05",AH125=6,"06",AH125=7,"07",AH125=8,"08",AH125=9,"09",AH125=10,"10",AH125=11,"11",AH125=12,"12")</f>
        <v>#NAME?</v>
      </c>
      <c r="AJ125" s="147" t="e">
        <f t="shared" ca="1" si="3"/>
        <v>#NAME?</v>
      </c>
      <c r="AK125" s="148" t="str">
        <f t="shared" si="20"/>
        <v>YYYY-05</v>
      </c>
    </row>
    <row r="126" spans="1:37" ht="12.75">
      <c r="A126" s="156"/>
      <c r="B126" s="156" t="s">
        <v>3443</v>
      </c>
      <c r="C126" s="156"/>
      <c r="D126" s="156" t="s">
        <v>9</v>
      </c>
      <c r="E126" s="156"/>
      <c r="F126" s="156" t="s">
        <v>3710</v>
      </c>
      <c r="G126" s="156"/>
      <c r="H126" s="156" t="s">
        <v>3445</v>
      </c>
      <c r="I126" s="158">
        <v>10689995</v>
      </c>
      <c r="J126" s="156" t="s">
        <v>3697</v>
      </c>
      <c r="K126" s="156"/>
      <c r="L126" s="159">
        <v>44693</v>
      </c>
      <c r="M126" s="156"/>
      <c r="N126" s="182" t="str">
        <f>VLOOKUP(I126,Inventory!C:J,3,FALSE)</f>
        <v>https://fjong.com/admin/pages/edit-outfit/outfit.bb7ece13dc0d741c</v>
      </c>
      <c r="O126" s="161" t="str">
        <f>VLOOKUP(I126,Inventory!C:J,5,FALSE)</f>
        <v>Jarlo</v>
      </c>
      <c r="P126" s="161" t="str">
        <f>VLOOKUP(I126,Inventory!C:J,4,FALSE)</f>
        <v>XS Blaze Strapless Maxi Dress</v>
      </c>
      <c r="Q126" s="156" t="s">
        <v>3449</v>
      </c>
      <c r="R126" s="156"/>
      <c r="S126" s="158"/>
      <c r="T126" s="156"/>
      <c r="U126" s="156"/>
      <c r="V126" s="161" t="str">
        <f>VLOOKUP(I126,Inventory!C:R,6,FALSE)</f>
        <v>FJONG</v>
      </c>
      <c r="W126" s="161">
        <f>VLOOKUP(I126,Inventory!C:R,13,FALSE)</f>
        <v>2400</v>
      </c>
      <c r="X126" s="161">
        <f>VLOOKUP(I126,Inventory!C:R,14,FALSE)</f>
        <v>849</v>
      </c>
      <c r="Y126" s="156"/>
      <c r="Z126" s="156"/>
      <c r="AA126" s="156">
        <v>0</v>
      </c>
      <c r="AB126" s="161">
        <f t="shared" si="15"/>
        <v>849</v>
      </c>
      <c r="AC126" s="163">
        <f>VLOOKUP(V126,'Partner info'!A$2:K$502,6,FALSE)</f>
        <v>0</v>
      </c>
      <c r="AD126" s="161">
        <f t="shared" si="19"/>
        <v>0</v>
      </c>
      <c r="AE126" s="161">
        <f t="shared" si="17"/>
        <v>849</v>
      </c>
      <c r="AF126" s="161">
        <f t="shared" si="5"/>
        <v>5</v>
      </c>
      <c r="AG126" s="144">
        <v>2022</v>
      </c>
      <c r="AH126" s="145">
        <v>5</v>
      </c>
      <c r="AI126" s="146" t="e">
        <f t="array" aca="1" ref="AI126" ca="1">_xludf.IFS(AH126=1,"01",AH126=2,"02",AH126=3,"03",AH126=4,"04",AH126=5,"05",AH126=6,"06",AH126=7,"07",AH126=8,"08",AH126=9,"09",AH126=10,"10",AH126=11,"11",AH126=12,"12")</f>
        <v>#NAME?</v>
      </c>
      <c r="AJ126" s="147" t="e">
        <f t="shared" ca="1" si="3"/>
        <v>#NAME?</v>
      </c>
      <c r="AK126" s="148" t="str">
        <f t="shared" si="20"/>
        <v>YYYY-05</v>
      </c>
    </row>
    <row r="127" spans="1:37" ht="12.75">
      <c r="A127" s="156"/>
      <c r="B127" s="156" t="s">
        <v>3443</v>
      </c>
      <c r="C127" s="156"/>
      <c r="D127" s="156" t="s">
        <v>9</v>
      </c>
      <c r="E127" s="156"/>
      <c r="F127" s="156" t="s">
        <v>3711</v>
      </c>
      <c r="G127" s="156"/>
      <c r="H127" s="156" t="s">
        <v>3445</v>
      </c>
      <c r="I127" s="158">
        <v>88001990</v>
      </c>
      <c r="J127" s="156" t="s">
        <v>3697</v>
      </c>
      <c r="K127" s="156"/>
      <c r="L127" s="159">
        <v>44693</v>
      </c>
      <c r="M127" s="156"/>
      <c r="N127" s="182" t="str">
        <f>VLOOKUP(I127,Inventory!C:J,3,FALSE)</f>
        <v>https://fjong.com/admin/pages/edit-outfit/outfit.96f7210a2ae0aa93</v>
      </c>
      <c r="O127" s="161" t="str">
        <f>VLOOKUP(I127,Inventory!C:J,5,FALSE)</f>
        <v>FWSS</v>
      </c>
      <c r="P127" s="161" t="str">
        <f>VLOOKUP(I127,Inventory!C:J,4,FALSE)</f>
        <v>M High Pressure Light Blue Striped Dress</v>
      </c>
      <c r="Q127" s="156" t="s">
        <v>3468</v>
      </c>
      <c r="R127" s="156"/>
      <c r="S127" s="158"/>
      <c r="T127" s="156"/>
      <c r="U127" s="156"/>
      <c r="V127" s="161" t="str">
        <f>VLOOKUP(I127,Inventory!C:R,6,FALSE)</f>
        <v>FJONG</v>
      </c>
      <c r="W127" s="161">
        <f>VLOOKUP(I127,Inventory!C:R,13,FALSE)</f>
        <v>600</v>
      </c>
      <c r="X127" s="161">
        <f>VLOOKUP(I127,Inventory!C:R,14,FALSE)</f>
        <v>240</v>
      </c>
      <c r="Y127" s="156"/>
      <c r="Z127" s="156"/>
      <c r="AA127" s="156">
        <v>0</v>
      </c>
      <c r="AB127" s="161">
        <f t="shared" si="15"/>
        <v>240</v>
      </c>
      <c r="AC127" s="163">
        <f>VLOOKUP(V127,'Partner info'!A$2:K$502,6,FALSE)</f>
        <v>0</v>
      </c>
      <c r="AD127" s="161">
        <f t="shared" si="19"/>
        <v>0</v>
      </c>
      <c r="AE127" s="161">
        <f t="shared" si="17"/>
        <v>240</v>
      </c>
      <c r="AF127" s="161">
        <f t="shared" si="5"/>
        <v>5</v>
      </c>
      <c r="AG127" s="144">
        <v>2022</v>
      </c>
      <c r="AH127" s="145">
        <v>5</v>
      </c>
      <c r="AI127" s="146" t="e">
        <f t="array" aca="1" ref="AI127" ca="1">_xludf.IFS(AH127=1,"01",AH127=2,"02",AH127=3,"03",AH127=4,"04",AH127=5,"05",AH127=6,"06",AH127=7,"07",AH127=8,"08",AH127=9,"09",AH127=10,"10",AH127=11,"11",AH127=12,"12")</f>
        <v>#NAME?</v>
      </c>
      <c r="AJ127" s="147" t="e">
        <f t="shared" ca="1" si="3"/>
        <v>#NAME?</v>
      </c>
      <c r="AK127" s="148" t="str">
        <f t="shared" si="20"/>
        <v>YYYY-05</v>
      </c>
    </row>
    <row r="128" spans="1:37" ht="12.75">
      <c r="B128" s="12" t="s">
        <v>3443</v>
      </c>
      <c r="D128" s="12" t="s">
        <v>9</v>
      </c>
      <c r="E128" s="12"/>
      <c r="F128" s="12" t="s">
        <v>3711</v>
      </c>
      <c r="G128" s="12"/>
      <c r="H128" s="12" t="s">
        <v>3445</v>
      </c>
      <c r="I128" s="9">
        <v>88001507</v>
      </c>
      <c r="J128" s="12" t="s">
        <v>3697</v>
      </c>
      <c r="L128" s="149">
        <v>44693</v>
      </c>
      <c r="N128" s="198" t="str">
        <f>VLOOKUP(I128,Inventory!C:J,3,FALSE)</f>
        <v>https://fjong.com/admin/pages/edit-outfit/outfit.c2d33a741bd14b39b33c7fbae31d3c31</v>
      </c>
      <c r="O128" s="151" t="str">
        <f>VLOOKUP(I128,Inventory!C:J,5,FALSE)</f>
        <v>Samsøe Samsøe</v>
      </c>
      <c r="P128" s="151" t="str">
        <f>VLOOKUP(I128,Inventory!C:J,4,FALSE)</f>
        <v>S Limon Wrap Chinois Green Dress</v>
      </c>
      <c r="Q128" s="12" t="s">
        <v>3453</v>
      </c>
      <c r="S128" s="9"/>
      <c r="V128" s="151" t="str">
        <f>VLOOKUP(I128,Inventory!C:R,6,FALSE)</f>
        <v>FJONG</v>
      </c>
      <c r="W128" s="151" t="str">
        <f>VLOOKUP(I128,Inventory!C:R,13,FALSE)</f>
        <v>1000</v>
      </c>
      <c r="X128" s="151">
        <f>VLOOKUP(I128,Inventory!C:R,14,FALSE)</f>
        <v>300</v>
      </c>
      <c r="AA128" s="12">
        <v>0</v>
      </c>
      <c r="AB128" s="151">
        <f t="shared" si="15"/>
        <v>300</v>
      </c>
      <c r="AC128" s="153">
        <f>VLOOKUP(V128,'Partner info'!A$2:K$502,6,FALSE)</f>
        <v>0</v>
      </c>
      <c r="AD128" s="151">
        <f t="shared" si="19"/>
        <v>0</v>
      </c>
      <c r="AE128" s="151">
        <f t="shared" si="17"/>
        <v>300</v>
      </c>
      <c r="AF128" s="151">
        <f t="shared" si="5"/>
        <v>5</v>
      </c>
      <c r="AG128" s="144">
        <v>2022</v>
      </c>
      <c r="AH128" s="145">
        <v>5</v>
      </c>
      <c r="AI128" s="146" t="e">
        <f t="array" aca="1" ref="AI128" ca="1">_xludf.IFS(AH128=1,"01",AH128=2,"02",AH128=3,"03",AH128=4,"04",AH128=5,"05",AH128=6,"06",AH128=7,"07",AH128=8,"08",AH128=9,"09",AH128=10,"10",AH128=11,"11",AH128=12,"12")</f>
        <v>#NAME?</v>
      </c>
      <c r="AJ128" s="147" t="e">
        <f t="shared" ca="1" si="3"/>
        <v>#NAME?</v>
      </c>
      <c r="AK128" s="148" t="str">
        <f t="shared" si="20"/>
        <v>YYYY-05</v>
      </c>
    </row>
    <row r="129" spans="1:37" ht="12.75">
      <c r="B129" s="12" t="s">
        <v>3443</v>
      </c>
      <c r="D129" s="12" t="s">
        <v>9</v>
      </c>
      <c r="E129" s="12"/>
      <c r="F129" s="12" t="s">
        <v>3711</v>
      </c>
      <c r="G129" s="12"/>
      <c r="H129" s="12" t="s">
        <v>3445</v>
      </c>
      <c r="I129" s="9">
        <v>89003350</v>
      </c>
      <c r="J129" s="12" t="s">
        <v>3697</v>
      </c>
      <c r="L129" s="149">
        <v>44693</v>
      </c>
      <c r="N129" s="198" t="str">
        <f>VLOOKUP(I129,Inventory!C:J,3,FALSE)</f>
        <v>https://fjong.com/admin/pages/edit-outfit/outfit.b232dfc2ba4bd49f</v>
      </c>
      <c r="O129" s="151" t="str">
        <f>VLOOKUP(I129,Inventory!C:J,5,FALSE)</f>
        <v>Reformation</v>
      </c>
      <c r="P129" s="151" t="str">
        <f>VLOOKUP(I129,Inventory!C:J,4,FALSE)</f>
        <v>S Natalia Dress</v>
      </c>
      <c r="Q129" s="12" t="s">
        <v>3453</v>
      </c>
      <c r="S129" s="9"/>
      <c r="V129" s="151" t="str">
        <f>VLOOKUP(I129,Inventory!C:R,6,FALSE)</f>
        <v>FJONG</v>
      </c>
      <c r="W129" s="151">
        <f>VLOOKUP(I129,Inventory!C:R,13,FALSE)</f>
        <v>600</v>
      </c>
      <c r="X129" s="151">
        <f>VLOOKUP(I129,Inventory!C:R,14,FALSE)</f>
        <v>349</v>
      </c>
      <c r="AA129" s="12">
        <v>0</v>
      </c>
      <c r="AB129" s="151">
        <f t="shared" si="15"/>
        <v>349</v>
      </c>
      <c r="AC129" s="153">
        <f>VLOOKUP(V129,'Partner info'!A$2:K$502,6,FALSE)</f>
        <v>0</v>
      </c>
      <c r="AD129" s="151">
        <f t="shared" si="19"/>
        <v>0</v>
      </c>
      <c r="AE129" s="151">
        <f t="shared" si="17"/>
        <v>349</v>
      </c>
      <c r="AF129" s="151">
        <f t="shared" si="5"/>
        <v>5</v>
      </c>
      <c r="AG129" s="144">
        <v>2022</v>
      </c>
      <c r="AH129" s="145">
        <v>5</v>
      </c>
      <c r="AI129" s="146" t="e">
        <f t="array" aca="1" ref="AI129" ca="1">_xludf.IFS(AH129=1,"01",AH129=2,"02",AH129=3,"03",AH129=4,"04",AH129=5,"05",AH129=6,"06",AH129=7,"07",AH129=8,"08",AH129=9,"09",AH129=10,"10",AH129=11,"11",AH129=12,"12")</f>
        <v>#NAME?</v>
      </c>
      <c r="AJ129" s="147" t="e">
        <f t="shared" ca="1" si="3"/>
        <v>#NAME?</v>
      </c>
      <c r="AK129" s="148" t="str">
        <f t="shared" si="20"/>
        <v>YYYY-05</v>
      </c>
    </row>
    <row r="130" spans="1:37" ht="12.75" hidden="1">
      <c r="A130" s="156"/>
      <c r="B130" s="156" t="s">
        <v>3443</v>
      </c>
      <c r="C130" s="156"/>
      <c r="D130" s="156" t="s">
        <v>9</v>
      </c>
      <c r="E130" s="156"/>
      <c r="F130" s="156" t="s">
        <v>3712</v>
      </c>
      <c r="G130" s="156"/>
      <c r="H130" s="156" t="s">
        <v>3445</v>
      </c>
      <c r="I130" s="158" t="s">
        <v>2513</v>
      </c>
      <c r="J130" s="156" t="s">
        <v>3697</v>
      </c>
      <c r="K130" s="156"/>
      <c r="L130" s="159">
        <v>44693</v>
      </c>
      <c r="M130" s="156"/>
      <c r="N130" s="182" t="str">
        <f>VLOOKUP(I130,Inventory!C:J,3,FALSE)</f>
        <v>https://fjong.com/admin/pages/edit-outfit/outfit.60915e23f1014eef851ef54d09b8f69e</v>
      </c>
      <c r="O130" s="161" t="str">
        <f>VLOOKUP(I130,Inventory!C:J,5,FALSE)</f>
        <v>IBEN</v>
      </c>
      <c r="P130" s="161" t="str">
        <f>VLOOKUP(I130,Inventory!C:J,4,FALSE)</f>
        <v>S Mike Tee</v>
      </c>
      <c r="Q130" s="156" t="s">
        <v>3453</v>
      </c>
      <c r="R130" s="156"/>
      <c r="S130" s="158"/>
      <c r="T130" s="156"/>
      <c r="U130" s="156"/>
      <c r="V130" s="161" t="str">
        <f>VLOOKUP(I130,Inventory!C:R,6,FALSE)</f>
        <v>IBEN (Storheil Agency)</v>
      </c>
      <c r="W130" s="161">
        <f>VLOOKUP(I130,Inventory!C:R,13,FALSE)</f>
        <v>1900</v>
      </c>
      <c r="X130" s="161">
        <f>VLOOKUP(I130,Inventory!C:R,14,FALSE)</f>
        <v>700</v>
      </c>
      <c r="Y130" s="156"/>
      <c r="Z130" s="156"/>
      <c r="AA130" s="156">
        <v>0</v>
      </c>
      <c r="AB130" s="161">
        <f t="shared" si="15"/>
        <v>700</v>
      </c>
      <c r="AC130" s="163">
        <f>VLOOKUP(V130,'Partner info'!A$2:K$502,6,FALSE)</f>
        <v>0.8</v>
      </c>
      <c r="AD130" s="161">
        <f t="shared" si="19"/>
        <v>560</v>
      </c>
      <c r="AE130" s="161">
        <f t="shared" si="17"/>
        <v>140</v>
      </c>
      <c r="AF130" s="161">
        <f t="shared" si="5"/>
        <v>5</v>
      </c>
      <c r="AG130" s="144">
        <v>2022</v>
      </c>
      <c r="AH130" s="145">
        <v>5</v>
      </c>
      <c r="AI130" s="146" t="e">
        <f t="array" aca="1" ref="AI130" ca="1">_xludf.IFS(AH130=1,"01",AH130=2,"02",AH130=3,"03",AH130=4,"04",AH130=5,"05",AH130=6,"06",AH130=7,"07",AH130=8,"08",AH130=9,"09",AH130=10,"10",AH130=11,"11",AH130=12,"12")</f>
        <v>#NAME?</v>
      </c>
      <c r="AJ130" s="147" t="e">
        <f t="shared" ca="1" si="3"/>
        <v>#NAME?</v>
      </c>
      <c r="AK130" s="148" t="str">
        <f t="shared" si="20"/>
        <v>YYYY-05</v>
      </c>
    </row>
    <row r="131" spans="1:37" ht="12.75" hidden="1">
      <c r="A131" s="156"/>
      <c r="B131" s="156" t="s">
        <v>3443</v>
      </c>
      <c r="C131" s="156"/>
      <c r="D131" s="156" t="s">
        <v>9</v>
      </c>
      <c r="E131" s="156"/>
      <c r="F131" s="156" t="s">
        <v>3713</v>
      </c>
      <c r="G131" s="156"/>
      <c r="H131" s="156" t="s">
        <v>3445</v>
      </c>
      <c r="I131" s="158" t="s">
        <v>2522</v>
      </c>
      <c r="J131" s="156" t="s">
        <v>3697</v>
      </c>
      <c r="K131" s="156"/>
      <c r="L131" s="159">
        <v>44693</v>
      </c>
      <c r="M131" s="156"/>
      <c r="N131" s="161" t="s">
        <v>20</v>
      </c>
      <c r="O131" s="161" t="s">
        <v>1322</v>
      </c>
      <c r="P131" s="161" t="s">
        <v>2523</v>
      </c>
      <c r="Q131" s="197" t="s">
        <v>3457</v>
      </c>
      <c r="R131" s="156"/>
      <c r="S131" s="158"/>
      <c r="T131" s="156"/>
      <c r="U131" s="156"/>
      <c r="V131" s="161" t="str">
        <f>VLOOKUP(I131,Inventory!C:R,6,FALSE)</f>
        <v>FJONG</v>
      </c>
      <c r="W131" s="161">
        <f>VLOOKUP(I131,Inventory!C:R,13,FALSE)</f>
        <v>2400</v>
      </c>
      <c r="X131" s="161">
        <f>VLOOKUP(I131,Inventory!C:R,14,FALSE)</f>
        <v>400</v>
      </c>
      <c r="Y131" s="156"/>
      <c r="Z131" s="156"/>
      <c r="AA131" s="156">
        <v>0</v>
      </c>
      <c r="AB131" s="161">
        <f t="shared" si="15"/>
        <v>400</v>
      </c>
      <c r="AC131" s="163">
        <f>VLOOKUP(V131,'Partner info'!A$2:K$502,6,FALSE)</f>
        <v>0</v>
      </c>
      <c r="AD131" s="161">
        <f t="shared" si="19"/>
        <v>0</v>
      </c>
      <c r="AE131" s="161">
        <f t="shared" si="17"/>
        <v>400</v>
      </c>
      <c r="AF131" s="161">
        <f t="shared" si="5"/>
        <v>5</v>
      </c>
      <c r="AG131" s="144">
        <v>2022</v>
      </c>
      <c r="AH131" s="145">
        <v>5</v>
      </c>
      <c r="AI131" s="146" t="e">
        <f t="array" aca="1" ref="AI131" ca="1">_xludf.IFS(AH131=1,"01",AH131=2,"02",AH131=3,"03",AH131=4,"04",AH131=5,"05",AH131=6,"06",AH131=7,"07",AH131=8,"08",AH131=9,"09",AH131=10,"10",AH131=11,"11",AH131=12,"12")</f>
        <v>#NAME?</v>
      </c>
      <c r="AJ131" s="147" t="e">
        <f t="shared" ca="1" si="3"/>
        <v>#NAME?</v>
      </c>
      <c r="AK131" s="148" t="str">
        <f t="shared" si="20"/>
        <v>YYYY-05</v>
      </c>
    </row>
    <row r="132" spans="1:37" ht="12.75">
      <c r="A132" s="156"/>
      <c r="B132" s="156" t="s">
        <v>3443</v>
      </c>
      <c r="C132" s="156"/>
      <c r="D132" s="156" t="s">
        <v>9</v>
      </c>
      <c r="E132" s="156"/>
      <c r="F132" s="156" t="s">
        <v>3714</v>
      </c>
      <c r="G132" s="156"/>
      <c r="H132" s="156" t="s">
        <v>3445</v>
      </c>
      <c r="I132" s="158" t="s">
        <v>1989</v>
      </c>
      <c r="J132" s="156" t="s">
        <v>3697</v>
      </c>
      <c r="K132" s="156"/>
      <c r="L132" s="159">
        <v>44693</v>
      </c>
      <c r="M132" s="156"/>
      <c r="N132" s="182" t="str">
        <f>VLOOKUP(I132,Inventory!C:J,3,FALSE)</f>
        <v>https://fjong.com/admin/pages/edit-outfit/outfit.e970ed3f6ffc48a1805fc82d98ef7981</v>
      </c>
      <c r="O132" s="161" t="str">
        <f>VLOOKUP(I132,Inventory!C:J,5,FALSE)</f>
        <v>FWSS</v>
      </c>
      <c r="P132" s="161" t="str">
        <f>VLOOKUP(I132,Inventory!C:J,4,FALSE)</f>
        <v>XL Washes Silk Dress Grayed Jade</v>
      </c>
      <c r="Q132" s="156" t="s">
        <v>3457</v>
      </c>
      <c r="R132" s="156"/>
      <c r="S132" s="158"/>
      <c r="T132" s="156"/>
      <c r="U132" s="156"/>
      <c r="V132" s="161" t="str">
        <f>VLOOKUP(I132,Inventory!C:R,6,FALSE)</f>
        <v>FJONG</v>
      </c>
      <c r="W132" s="161">
        <f>VLOOKUP(I132,Inventory!C:R,13,FALSE)</f>
        <v>2500</v>
      </c>
      <c r="X132" s="161">
        <f>VLOOKUP(I132,Inventory!C:R,14,FALSE)</f>
        <v>650</v>
      </c>
      <c r="Y132" s="156"/>
      <c r="Z132" s="156"/>
      <c r="AA132" s="156">
        <v>0</v>
      </c>
      <c r="AB132" s="161">
        <f t="shared" si="15"/>
        <v>650</v>
      </c>
      <c r="AC132" s="163">
        <f>VLOOKUP(V132,'Partner info'!A$2:K$502,6,FALSE)</f>
        <v>0</v>
      </c>
      <c r="AD132" s="161">
        <f t="shared" si="19"/>
        <v>0</v>
      </c>
      <c r="AE132" s="161">
        <f t="shared" si="17"/>
        <v>650</v>
      </c>
      <c r="AF132" s="161">
        <f t="shared" si="5"/>
        <v>5</v>
      </c>
      <c r="AG132" s="144">
        <v>2022</v>
      </c>
      <c r="AH132" s="145">
        <v>5</v>
      </c>
      <c r="AI132" s="146" t="e">
        <f t="array" aca="1" ref="AI132" ca="1">_xludf.IFS(AH132=1,"01",AH132=2,"02",AH132=3,"03",AH132=4,"04",AH132=5,"05",AH132=6,"06",AH132=7,"07",AH132=8,"08",AH132=9,"09",AH132=10,"10",AH132=11,"11",AH132=12,"12")</f>
        <v>#NAME?</v>
      </c>
      <c r="AJ132" s="147" t="e">
        <f t="shared" ca="1" si="3"/>
        <v>#NAME?</v>
      </c>
      <c r="AK132" s="148" t="str">
        <f t="shared" si="20"/>
        <v>YYYY-05</v>
      </c>
    </row>
    <row r="133" spans="1:37" ht="12.75">
      <c r="A133" s="213"/>
      <c r="B133" s="213" t="s">
        <v>3443</v>
      </c>
      <c r="C133" s="213"/>
      <c r="D133" s="213" t="s">
        <v>9</v>
      </c>
      <c r="E133" s="213"/>
      <c r="F133" s="213" t="s">
        <v>3715</v>
      </c>
      <c r="G133" s="213"/>
      <c r="H133" s="213" t="s">
        <v>3445</v>
      </c>
      <c r="I133" s="214">
        <v>88001661</v>
      </c>
      <c r="J133" s="213" t="s">
        <v>3697</v>
      </c>
      <c r="K133" s="213"/>
      <c r="L133" s="215">
        <v>44693</v>
      </c>
      <c r="M133" s="213"/>
      <c r="N133" s="216" t="str">
        <f>VLOOKUP(I133,Inventory!C:J,3,FALSE)</f>
        <v>https://fjong.com/admin/pages/edit-outfit/outfit.78d16995b62e40d48f06a20dbf72d844</v>
      </c>
      <c r="O133" s="217" t="str">
        <f>VLOOKUP(I133,Inventory!C:J,5,FALSE)</f>
        <v>byTiMo</v>
      </c>
      <c r="P133" s="217" t="str">
        <f>VLOOKUP(I133,Inventory!C:J,4,FALSE)</f>
        <v>M 50's Dark Wild Forest Dress</v>
      </c>
      <c r="Q133" s="213" t="s">
        <v>3468</v>
      </c>
      <c r="R133" s="213"/>
      <c r="S133" s="214"/>
      <c r="T133" s="213"/>
      <c r="U133" s="213"/>
      <c r="V133" s="217" t="str">
        <f>VLOOKUP(I133,Inventory!C:R,6,FALSE)</f>
        <v>FJONG</v>
      </c>
      <c r="W133" s="217">
        <f>VLOOKUP(I133,Inventory!C:R,13,FALSE)</f>
        <v>2300</v>
      </c>
      <c r="X133" s="217">
        <f>VLOOKUP(I133,Inventory!C:R,14,FALSE)</f>
        <v>899</v>
      </c>
      <c r="Y133" s="213"/>
      <c r="Z133" s="213"/>
      <c r="AA133" s="213">
        <v>0</v>
      </c>
      <c r="AB133" s="217">
        <f t="shared" si="15"/>
        <v>899</v>
      </c>
      <c r="AC133" s="218">
        <f>VLOOKUP(V133,'Partner info'!A$2:K$502,6,FALSE)</f>
        <v>0</v>
      </c>
      <c r="AD133" s="217">
        <f t="shared" si="19"/>
        <v>0</v>
      </c>
      <c r="AE133" s="217">
        <f t="shared" si="17"/>
        <v>899</v>
      </c>
      <c r="AF133" s="217">
        <f t="shared" si="5"/>
        <v>5</v>
      </c>
      <c r="AG133" s="144">
        <v>2022</v>
      </c>
      <c r="AH133" s="145">
        <v>5</v>
      </c>
      <c r="AI133" s="146" t="e">
        <f t="array" aca="1" ref="AI133" ca="1">_xludf.IFS(AH133=1,"01",AH133=2,"02",AH133=3,"03",AH133=4,"04",AH133=5,"05",AH133=6,"06",AH133=7,"07",AH133=8,"08",AH133=9,"09",AH133=10,"10",AH133=11,"11",AH133=12,"12")</f>
        <v>#NAME?</v>
      </c>
      <c r="AJ133" s="147" t="e">
        <f t="shared" ca="1" si="3"/>
        <v>#NAME?</v>
      </c>
      <c r="AK133" s="148" t="str">
        <f t="shared" si="20"/>
        <v>YYYY-05</v>
      </c>
    </row>
    <row r="134" spans="1:37" ht="12.75">
      <c r="A134" s="219"/>
      <c r="B134" s="219" t="s">
        <v>3443</v>
      </c>
      <c r="C134" s="219"/>
      <c r="D134" s="219" t="s">
        <v>9</v>
      </c>
      <c r="E134" s="219"/>
      <c r="F134" s="219" t="s">
        <v>3715</v>
      </c>
      <c r="G134" s="219"/>
      <c r="H134" s="219" t="s">
        <v>3445</v>
      </c>
      <c r="I134" s="220">
        <v>88100263</v>
      </c>
      <c r="J134" s="219" t="s">
        <v>3697</v>
      </c>
      <c r="K134" s="219"/>
      <c r="L134" s="221">
        <v>44693</v>
      </c>
      <c r="M134" s="219"/>
      <c r="N134" s="222" t="str">
        <f>VLOOKUP(I134,Inventory!C:J,3,FALSE)</f>
        <v>https://fjong.com/admin/pages/edit-outfit/outfit.eb4191b3e52b4a949d26b54262bd6c04</v>
      </c>
      <c r="O134" s="223" t="str">
        <f>VLOOKUP(I134,Inventory!C:J,5,FALSE)</f>
        <v>Faithful the brand</v>
      </c>
      <c r="P134" s="223" t="str">
        <f>VLOOKUP(I134,Inventory!C:J,4,FALSE)</f>
        <v>L Mira Zhoe Floral Wrap Dress</v>
      </c>
      <c r="Q134" s="219" t="s">
        <v>3449</v>
      </c>
      <c r="R134" s="91"/>
      <c r="S134" s="88"/>
      <c r="T134" s="91"/>
      <c r="U134" s="91"/>
      <c r="V134" s="224" t="str">
        <f>VLOOKUP(I134,Inventory!C:R,6,FALSE)</f>
        <v>FJONG</v>
      </c>
      <c r="W134" s="224">
        <f>VLOOKUP(I134,Inventory!C:R,13,FALSE)</f>
        <v>2300</v>
      </c>
      <c r="X134" s="224">
        <f>VLOOKUP(I134,Inventory!C:R,14,FALSE)</f>
        <v>600</v>
      </c>
      <c r="Y134" s="91"/>
      <c r="Z134" s="91"/>
      <c r="AA134" s="91">
        <v>0</v>
      </c>
      <c r="AB134" s="224">
        <f t="shared" si="15"/>
        <v>600</v>
      </c>
      <c r="AC134" s="225">
        <f>VLOOKUP(V134,'Partner info'!A$2:K$502,6,FALSE)</f>
        <v>0</v>
      </c>
      <c r="AD134" s="224">
        <f t="shared" si="19"/>
        <v>0</v>
      </c>
      <c r="AE134" s="224">
        <f t="shared" si="17"/>
        <v>600</v>
      </c>
      <c r="AF134" s="224">
        <f t="shared" si="5"/>
        <v>5</v>
      </c>
      <c r="AG134" s="144">
        <v>2022</v>
      </c>
      <c r="AH134" s="145">
        <v>5</v>
      </c>
      <c r="AI134" s="146" t="e">
        <f t="array" aca="1" ref="AI134" ca="1">_xludf.IFS(AH134=1,"01",AH134=2,"02",AH134=3,"03",AH134=4,"04",AH134=5,"05",AH134=6,"06",AH134=7,"07",AH134=8,"08",AH134=9,"09",AH134=10,"10",AH134=11,"11",AH134=12,"12")</f>
        <v>#NAME?</v>
      </c>
      <c r="AJ134" s="147" t="e">
        <f t="shared" ca="1" si="3"/>
        <v>#NAME?</v>
      </c>
      <c r="AK134" s="148" t="str">
        <f t="shared" si="20"/>
        <v>YYYY-05</v>
      </c>
    </row>
    <row r="135" spans="1:37" ht="12.75">
      <c r="A135" s="213"/>
      <c r="B135" s="213" t="s">
        <v>3443</v>
      </c>
      <c r="C135" s="213"/>
      <c r="D135" s="213" t="s">
        <v>9</v>
      </c>
      <c r="E135" s="213"/>
      <c r="F135" s="213" t="s">
        <v>3692</v>
      </c>
      <c r="G135" s="213"/>
      <c r="H135" s="213" t="s">
        <v>3445</v>
      </c>
      <c r="I135" s="214">
        <v>88000969</v>
      </c>
      <c r="J135" s="226" t="s">
        <v>3716</v>
      </c>
      <c r="K135" s="213"/>
      <c r="L135" s="215">
        <v>44693</v>
      </c>
      <c r="M135" s="213"/>
      <c r="N135" s="216" t="str">
        <f>VLOOKUP(I135,Inventory!C:J,3,FALSE)</f>
        <v>https://fjong.com/admin/pages/edit-outfit/outfit.f58adb25909143e9aebc9e35f054988c</v>
      </c>
      <c r="O135" s="217" t="str">
        <f>VLOOKUP(I135,Inventory!C:J,5,FALSE)</f>
        <v>FWSS</v>
      </c>
      <c r="P135" s="217" t="str">
        <f>VLOOKUP(I135,Inventory!C:J,4,FALSE)</f>
        <v>Kaja dress beige</v>
      </c>
      <c r="Q135" s="213" t="s">
        <v>3453</v>
      </c>
      <c r="R135" s="213" t="s">
        <v>3694</v>
      </c>
      <c r="S135" s="214" t="s">
        <v>3695</v>
      </c>
      <c r="T135" s="213"/>
      <c r="U135" s="213"/>
      <c r="V135" s="217" t="str">
        <f>VLOOKUP(I135,Inventory!C:R,6,FALSE)</f>
        <v>FJONG</v>
      </c>
      <c r="W135" s="217">
        <f>VLOOKUP(I135,Inventory!C:R,13,FALSE)</f>
        <v>2000</v>
      </c>
      <c r="X135" s="217">
        <f>VLOOKUP(I135,Inventory!C:R,14,FALSE)</f>
        <v>550</v>
      </c>
      <c r="Y135" s="213"/>
      <c r="Z135" s="213"/>
      <c r="AA135" s="213">
        <v>80</v>
      </c>
      <c r="AB135" s="217">
        <f t="shared" si="15"/>
        <v>630</v>
      </c>
      <c r="AC135" s="218">
        <f>VLOOKUP(V135,'Partner info'!A$2:K$502,6,FALSE)</f>
        <v>0</v>
      </c>
      <c r="AD135" s="217">
        <f t="shared" si="19"/>
        <v>0</v>
      </c>
      <c r="AE135" s="217">
        <f t="shared" si="17"/>
        <v>630</v>
      </c>
      <c r="AF135" s="217">
        <f t="shared" si="5"/>
        <v>5</v>
      </c>
      <c r="AG135" s="144">
        <v>2022</v>
      </c>
      <c r="AH135" s="145">
        <v>5</v>
      </c>
      <c r="AI135" s="146" t="e">
        <f t="array" aca="1" ref="AI135" ca="1">_xludf.IFS(AH135=1,"01",AH135=2,"02",AH135=3,"03",AH135=4,"04",AH135=5,"05",AH135=6,"06",AH135=7,"07",AH135=8,"08",AH135=9,"09",AH135=10,"10",AH135=11,"11",AH135=12,"12")</f>
        <v>#NAME?</v>
      </c>
      <c r="AJ135" s="147" t="e">
        <f t="shared" ca="1" si="3"/>
        <v>#NAME?</v>
      </c>
      <c r="AK135" s="148" t="str">
        <f t="shared" si="20"/>
        <v>YYYY-05</v>
      </c>
    </row>
    <row r="136" spans="1:37" ht="12.75">
      <c r="A136" s="213"/>
      <c r="B136" s="213" t="s">
        <v>3443</v>
      </c>
      <c r="C136" s="213"/>
      <c r="D136" s="213" t="s">
        <v>9</v>
      </c>
      <c r="E136" s="213"/>
      <c r="F136" s="213" t="s">
        <v>3717</v>
      </c>
      <c r="G136" s="213"/>
      <c r="H136" s="213" t="s">
        <v>3445</v>
      </c>
      <c r="I136" s="214">
        <v>88000597</v>
      </c>
      <c r="J136" s="226" t="s">
        <v>3718</v>
      </c>
      <c r="K136" s="213"/>
      <c r="L136" s="215">
        <v>44694</v>
      </c>
      <c r="M136" s="213"/>
      <c r="N136" s="216" t="str">
        <f>VLOOKUP(I136,Inventory!C:J,3,FALSE)</f>
        <v>https://fjong.com/admin/pages/edit-outfit/outfit.b3c16d971ae140519a806d5e2d47354b</v>
      </c>
      <c r="O136" s="217" t="str">
        <f>VLOOKUP(I136,Inventory!C:J,5,FALSE)</f>
        <v>byTiMo</v>
      </c>
      <c r="P136" s="217" t="str">
        <f>VLOOKUP(I136,Inventory!C:J,4,FALSE)</f>
        <v>XL Feathers Satin Mini Dress</v>
      </c>
      <c r="Q136" s="213" t="s">
        <v>3457</v>
      </c>
      <c r="R136" s="213" t="s">
        <v>3719</v>
      </c>
      <c r="S136" s="214" t="s">
        <v>3720</v>
      </c>
      <c r="T136" s="213"/>
      <c r="U136" s="213"/>
      <c r="V136" s="217" t="str">
        <f>VLOOKUP(I136,Inventory!C:R,6,FALSE)</f>
        <v>FJONG</v>
      </c>
      <c r="W136" s="217">
        <f>VLOOKUP(I136,Inventory!C:R,13,FALSE)</f>
        <v>600</v>
      </c>
      <c r="X136" s="217">
        <f>VLOOKUP(I136,Inventory!C:R,14,FALSE)</f>
        <v>300</v>
      </c>
      <c r="Y136" s="213"/>
      <c r="Z136" s="213"/>
      <c r="AA136" s="213">
        <v>80</v>
      </c>
      <c r="AB136" s="217">
        <f t="shared" si="15"/>
        <v>380</v>
      </c>
      <c r="AC136" s="218">
        <f>VLOOKUP(V136,'Partner info'!A$2:K$502,6,FALSE)</f>
        <v>0</v>
      </c>
      <c r="AD136" s="217">
        <f t="shared" si="19"/>
        <v>0</v>
      </c>
      <c r="AE136" s="217">
        <f t="shared" si="17"/>
        <v>380</v>
      </c>
      <c r="AF136" s="217">
        <f t="shared" si="5"/>
        <v>5</v>
      </c>
      <c r="AG136" s="144">
        <v>2022</v>
      </c>
      <c r="AH136" s="145">
        <v>5</v>
      </c>
      <c r="AI136" s="146" t="e">
        <f t="array" aca="1" ref="AI136" ca="1">_xludf.IFS(AH136=1,"01",AH136=2,"02",AH136=3,"03",AH136=4,"04",AH136=5,"05",AH136=6,"06",AH136=7,"07",AH136=8,"08",AH136=9,"09",AH136=10,"10",AH136=11,"11",AH136=12,"12")</f>
        <v>#NAME?</v>
      </c>
      <c r="AJ136" s="147" t="e">
        <f t="shared" ca="1" si="3"/>
        <v>#NAME?</v>
      </c>
      <c r="AK136" s="148" t="str">
        <f t="shared" si="20"/>
        <v>YYYY-05</v>
      </c>
    </row>
    <row r="137" spans="1:37" ht="12.75">
      <c r="A137" s="213"/>
      <c r="B137" s="213" t="s">
        <v>3443</v>
      </c>
      <c r="C137" s="213"/>
      <c r="D137" s="213" t="s">
        <v>9</v>
      </c>
      <c r="E137" s="213"/>
      <c r="F137" s="213" t="s">
        <v>3721</v>
      </c>
      <c r="G137" s="213"/>
      <c r="H137" s="213" t="s">
        <v>3445</v>
      </c>
      <c r="I137" s="214" t="s">
        <v>2167</v>
      </c>
      <c r="J137" s="226" t="s">
        <v>3722</v>
      </c>
      <c r="K137" s="213"/>
      <c r="L137" s="215">
        <v>44700</v>
      </c>
      <c r="M137" s="213"/>
      <c r="N137" s="227" t="s">
        <v>3723</v>
      </c>
      <c r="O137" s="217" t="s">
        <v>2168</v>
      </c>
      <c r="P137" s="217" t="s">
        <v>2111</v>
      </c>
      <c r="Q137" s="213" t="s">
        <v>3453</v>
      </c>
      <c r="R137" s="213" t="s">
        <v>3724</v>
      </c>
      <c r="S137" s="214" t="s">
        <v>3725</v>
      </c>
      <c r="T137" s="213"/>
      <c r="U137" s="213"/>
      <c r="V137" s="217" t="str">
        <f>VLOOKUP(I137,Inventory!C:R,6,FALSE)</f>
        <v>FJONG</v>
      </c>
      <c r="W137" s="217">
        <f>VLOOKUP(I137,Inventory!C:R,13,FALSE)</f>
        <v>3600</v>
      </c>
      <c r="X137" s="217">
        <f>VLOOKUP(I137,Inventory!C:R,14,FALSE)</f>
        <v>900</v>
      </c>
      <c r="Y137" s="213"/>
      <c r="Z137" s="213"/>
      <c r="AA137" s="213">
        <v>80</v>
      </c>
      <c r="AB137" s="217">
        <f t="shared" si="15"/>
        <v>980</v>
      </c>
      <c r="AC137" s="218">
        <f>VLOOKUP(V137,'Partner info'!A$2:K$502,6,FALSE)</f>
        <v>0</v>
      </c>
      <c r="AD137" s="217">
        <f t="shared" si="19"/>
        <v>0</v>
      </c>
      <c r="AE137" s="217">
        <f t="shared" si="17"/>
        <v>980</v>
      </c>
      <c r="AF137" s="217">
        <f t="shared" si="5"/>
        <v>5</v>
      </c>
      <c r="AG137" s="144">
        <v>2022</v>
      </c>
      <c r="AH137" s="145">
        <v>5</v>
      </c>
      <c r="AI137" s="146" t="e">
        <f t="array" aca="1" ref="AI137" ca="1">_xludf.IFS(AH137=1,"01",AH137=2,"02",AH137=3,"03",AH137=4,"04",AH137=5,"05",AH137=6,"06",AH137=7,"07",AH137=8,"08",AH137=9,"09",AH137=10,"10",AH137=11,"11",AH137=12,"12")</f>
        <v>#NAME?</v>
      </c>
      <c r="AJ137" s="147" t="e">
        <f t="shared" ca="1" si="3"/>
        <v>#NAME?</v>
      </c>
      <c r="AK137" s="148" t="str">
        <f t="shared" si="20"/>
        <v>YYYY-05</v>
      </c>
    </row>
    <row r="138" spans="1:37" ht="12.75">
      <c r="A138" s="213"/>
      <c r="B138" s="213" t="s">
        <v>3443</v>
      </c>
      <c r="C138" s="213"/>
      <c r="D138" s="213" t="s">
        <v>9</v>
      </c>
      <c r="E138" s="213"/>
      <c r="F138" s="213" t="s">
        <v>3726</v>
      </c>
      <c r="G138" s="213"/>
      <c r="H138" s="213" t="s">
        <v>3445</v>
      </c>
      <c r="I138" s="213">
        <v>88001228</v>
      </c>
      <c r="J138" s="226" t="s">
        <v>3727</v>
      </c>
      <c r="K138" s="213"/>
      <c r="L138" s="215">
        <v>44702</v>
      </c>
      <c r="M138" s="213"/>
      <c r="N138" s="216" t="str">
        <f>VLOOKUP(I138,Inventory!C:J,3,FALSE)</f>
        <v>https://fjong.com/admin/pages/edit-outfit/outfit.4c7025a42af74e9bb6aa71afac57324a</v>
      </c>
      <c r="O138" s="217" t="str">
        <f>VLOOKUP(I138,Inventory!C:J,5,FALSE)</f>
        <v>FWSS</v>
      </c>
      <c r="P138" s="217" t="str">
        <f>VLOOKUP(I138,Inventory!C:J,4,FALSE)</f>
        <v>XL Elena Midnight Navy Flowers Dress</v>
      </c>
      <c r="Q138" s="213" t="s">
        <v>3457</v>
      </c>
      <c r="R138" s="213" t="s">
        <v>3728</v>
      </c>
      <c r="S138" s="214">
        <v>98022094</v>
      </c>
      <c r="T138" s="213"/>
      <c r="U138" s="213"/>
      <c r="V138" s="217" t="str">
        <f>VLOOKUP(I138,Inventory!C:R,6,FALSE)</f>
        <v>FJONG</v>
      </c>
      <c r="W138" s="217">
        <f>VLOOKUP(I138,Inventory!C:R,13,FALSE)</f>
        <v>1500</v>
      </c>
      <c r="X138" s="217">
        <f>VLOOKUP(I138,Inventory!C:R,14,FALSE)</f>
        <v>450</v>
      </c>
      <c r="Y138" s="228">
        <v>0.1</v>
      </c>
      <c r="Z138" s="213"/>
      <c r="AA138" s="213">
        <v>80</v>
      </c>
      <c r="AB138" s="217">
        <f t="shared" si="15"/>
        <v>485</v>
      </c>
      <c r="AC138" s="218">
        <f>VLOOKUP(V138,'Partner info'!A$2:K$502,6,FALSE)</f>
        <v>0</v>
      </c>
      <c r="AD138" s="217">
        <f t="shared" si="19"/>
        <v>0</v>
      </c>
      <c r="AE138" s="217">
        <f t="shared" si="17"/>
        <v>485</v>
      </c>
      <c r="AF138" s="217">
        <f t="shared" si="5"/>
        <v>5</v>
      </c>
      <c r="AG138" s="144">
        <v>2022</v>
      </c>
      <c r="AH138" s="145">
        <v>5</v>
      </c>
      <c r="AI138" s="146" t="e">
        <f t="array" aca="1" ref="AI138" ca="1">_xludf.IFS(AH138=1,"01",AH138=2,"02",AH138=3,"03",AH138=4,"04",AH138=5,"05",AH138=6,"06",AH138=7,"07",AH138=8,"08",AH138=9,"09",AH138=10,"10",AH138=11,"11",AH138=12,"12")</f>
        <v>#NAME?</v>
      </c>
      <c r="AJ138" s="147" t="e">
        <f t="shared" ca="1" si="3"/>
        <v>#NAME?</v>
      </c>
      <c r="AK138" s="148" t="str">
        <f t="shared" si="20"/>
        <v>YYYY-05</v>
      </c>
    </row>
    <row r="139" spans="1:37" ht="12.75" hidden="1">
      <c r="A139" s="219"/>
      <c r="B139" s="219" t="s">
        <v>3443</v>
      </c>
      <c r="C139" s="219"/>
      <c r="D139" s="219" t="s">
        <v>9</v>
      </c>
      <c r="E139" s="219"/>
      <c r="F139" s="219" t="s">
        <v>3726</v>
      </c>
      <c r="G139" s="219"/>
      <c r="H139" s="219" t="s">
        <v>3445</v>
      </c>
      <c r="I139" s="220" t="s">
        <v>1961</v>
      </c>
      <c r="J139" s="219"/>
      <c r="K139" s="219"/>
      <c r="L139" s="221">
        <v>44702</v>
      </c>
      <c r="M139" s="219"/>
      <c r="N139" s="222" t="str">
        <f>VLOOKUP(I139,Inventory!C:J,3,FALSE)</f>
        <v>https://fjong.com/admin/pages/edit-outfit/outfit.90003fcc02dd4e62b51a7d2c35ae7915</v>
      </c>
      <c r="O139" s="223" t="str">
        <f>VLOOKUP(I139,Inventory!C:J,5,FALSE)</f>
        <v>Creative Collective</v>
      </c>
      <c r="P139" s="223" t="str">
        <f>VLOOKUP(I139,Inventory!C:J,4,FALSE)</f>
        <v>XL Skyway Ruffle Floral Sleeve Top</v>
      </c>
      <c r="Q139" s="219" t="s">
        <v>3457</v>
      </c>
      <c r="R139" s="219" t="s">
        <v>3728</v>
      </c>
      <c r="S139" s="220">
        <v>98022094</v>
      </c>
      <c r="T139" s="219"/>
      <c r="U139" s="219"/>
      <c r="V139" s="223" t="str">
        <f>VLOOKUP(I139,Inventory!C:R,6,FALSE)</f>
        <v>Villoid</v>
      </c>
      <c r="W139" s="223">
        <f>VLOOKUP(I139,Inventory!C:R,13,FALSE)</f>
        <v>1500</v>
      </c>
      <c r="X139" s="223">
        <f>VLOOKUP(I139,Inventory!C:R,14,FALSE)</f>
        <v>400</v>
      </c>
      <c r="Y139" s="229">
        <v>0.1</v>
      </c>
      <c r="Z139" s="219"/>
      <c r="AA139" s="219">
        <v>0</v>
      </c>
      <c r="AB139" s="223">
        <f t="shared" si="15"/>
        <v>360</v>
      </c>
      <c r="AC139" s="230">
        <f>VLOOKUP(V139,'Partner info'!A$2:K$502,6,FALSE)</f>
        <v>0.8</v>
      </c>
      <c r="AD139" s="223">
        <f t="shared" si="19"/>
        <v>288</v>
      </c>
      <c r="AE139" s="223">
        <f t="shared" si="17"/>
        <v>72</v>
      </c>
      <c r="AF139" s="223">
        <f t="shared" si="5"/>
        <v>5</v>
      </c>
      <c r="AG139" s="144">
        <v>2022</v>
      </c>
      <c r="AH139" s="145">
        <v>5</v>
      </c>
      <c r="AI139" s="146" t="e">
        <f t="array" aca="1" ref="AI139" ca="1">_xludf.IFS(AH139=1,"01",AH139=2,"02",AH139=3,"03",AH139=4,"04",AH139=5,"05",AH139=6,"06",AH139=7,"07",AH139=8,"08",AH139=9,"09",AH139=10,"10",AH139=11,"11",AH139=12,"12")</f>
        <v>#NAME?</v>
      </c>
      <c r="AJ139" s="147" t="e">
        <f t="shared" ca="1" si="3"/>
        <v>#NAME?</v>
      </c>
      <c r="AK139" s="148" t="str">
        <f t="shared" si="20"/>
        <v>YYYY-05</v>
      </c>
    </row>
    <row r="140" spans="1:37" ht="12.75">
      <c r="A140" s="231"/>
      <c r="B140" s="231" t="s">
        <v>3469</v>
      </c>
      <c r="C140" s="231"/>
      <c r="D140" s="231" t="s">
        <v>9</v>
      </c>
      <c r="E140" s="231"/>
      <c r="F140" s="231" t="s">
        <v>3729</v>
      </c>
      <c r="G140" s="231"/>
      <c r="H140" s="231" t="s">
        <v>3445</v>
      </c>
      <c r="I140" s="232" t="s">
        <v>2165</v>
      </c>
      <c r="J140" s="233" t="s">
        <v>3730</v>
      </c>
      <c r="K140" s="231"/>
      <c r="L140" s="234">
        <v>44708</v>
      </c>
      <c r="M140" s="231"/>
      <c r="N140" s="231" t="str">
        <f>VLOOKUP(I140,Inventory!C:J,3,FALSE)</f>
        <v>-</v>
      </c>
      <c r="O140" s="231" t="str">
        <f>VLOOKUP(I140,Inventory!C:J,5,FALSE)</f>
        <v>Lulus</v>
      </c>
      <c r="P140" s="231" t="str">
        <f>VLOOKUP(I140,Inventory!C:J,4,FALSE)</f>
        <v>L Pink Ruffle Wrap</v>
      </c>
      <c r="Q140" s="231" t="s">
        <v>3449</v>
      </c>
      <c r="R140" s="231" t="s">
        <v>3731</v>
      </c>
      <c r="S140" s="232">
        <v>40915696</v>
      </c>
      <c r="T140" s="231"/>
      <c r="U140" s="231"/>
      <c r="V140" s="231" t="str">
        <f>VLOOKUP(I140,Inventory!C:R,6,FALSE)</f>
        <v>FJONG</v>
      </c>
      <c r="W140" s="231">
        <v>1100</v>
      </c>
      <c r="X140" s="231">
        <v>500</v>
      </c>
      <c r="Y140" s="231"/>
      <c r="Z140" s="231">
        <v>420</v>
      </c>
      <c r="AA140" s="231">
        <v>80</v>
      </c>
      <c r="AB140" s="231">
        <f t="shared" si="15"/>
        <v>160</v>
      </c>
      <c r="AC140" s="235" t="e">
        <f>VLOOKUP(V140,'Partner info'!$B$2:$C$500,2,FALSE)</f>
        <v>#N/A</v>
      </c>
      <c r="AD140" s="231" t="e">
        <f>X140*AC140</f>
        <v>#N/A</v>
      </c>
      <c r="AE140" s="231" t="e">
        <f t="shared" si="17"/>
        <v>#N/A</v>
      </c>
      <c r="AF140" s="231">
        <f t="shared" si="5"/>
        <v>5</v>
      </c>
      <c r="AG140" s="144">
        <v>2022</v>
      </c>
      <c r="AH140" s="145">
        <v>5</v>
      </c>
      <c r="AI140" s="146" t="e">
        <f t="array" aca="1" ref="AI140" ca="1">_xludf.IFS(AH140=1,"01",AH140=2,"02",AH140=3,"03",AH140=4,"04",AH140=5,"05",AH140=6,"06",AH140=7,"07",AH140=8,"08",AH140=9,"09",AH140=10,"10",AH140=11,"11",AH140=12,"12")</f>
        <v>#NAME?</v>
      </c>
      <c r="AJ140" s="147" t="e">
        <f t="shared" ca="1" si="3"/>
        <v>#NAME?</v>
      </c>
      <c r="AK140" s="148"/>
    </row>
    <row r="141" spans="1:37" ht="12.75">
      <c r="A141" s="236"/>
      <c r="B141" s="236" t="s">
        <v>3443</v>
      </c>
      <c r="C141" s="236"/>
      <c r="D141" s="236" t="s">
        <v>9</v>
      </c>
      <c r="E141" s="236"/>
      <c r="F141" s="236" t="s">
        <v>3672</v>
      </c>
      <c r="G141" s="236"/>
      <c r="H141" s="236" t="s">
        <v>3445</v>
      </c>
      <c r="I141" s="236">
        <v>88001550</v>
      </c>
      <c r="J141" s="237" t="s">
        <v>3732</v>
      </c>
      <c r="K141" s="236"/>
      <c r="L141" s="238">
        <v>44721</v>
      </c>
      <c r="M141" s="236"/>
      <c r="N141" s="239" t="str">
        <f>VLOOKUP(I141,Inventory!C:J,3,FALSE)</f>
        <v>https://fjong.com/admin/pages/edit-outfit/outfit.9d3b8dd5711d3657</v>
      </c>
      <c r="O141" s="240" t="str">
        <f>VLOOKUP(I141,Inventory!C:J,5,FALSE)</f>
        <v>Sandro</v>
      </c>
      <c r="P141" s="240" t="str">
        <f>VLOOKUP(I141,Inventory!C:J,4,FALSE)</f>
        <v>S Bluebella Dress</v>
      </c>
      <c r="Q141" s="236" t="s">
        <v>3453</v>
      </c>
      <c r="R141" s="236" t="s">
        <v>3674</v>
      </c>
      <c r="S141" s="241" t="s">
        <v>3733</v>
      </c>
      <c r="T141" s="236"/>
      <c r="U141" s="236"/>
      <c r="V141" s="240" t="str">
        <f>VLOOKUP(I141,Inventory!C:R,6,FALSE)</f>
        <v>FJONG</v>
      </c>
      <c r="W141" s="240">
        <f>VLOOKUP(I141,Inventory!C:R,13,FALSE)</f>
        <v>900</v>
      </c>
      <c r="X141" s="240">
        <f>VLOOKUP(I141,Inventory!C:R,14,FALSE)</f>
        <v>360</v>
      </c>
      <c r="Y141" s="236"/>
      <c r="Z141" s="236"/>
      <c r="AA141" s="236">
        <v>80</v>
      </c>
      <c r="AB141" s="240">
        <f t="shared" si="15"/>
        <v>440</v>
      </c>
      <c r="AC141" s="242">
        <f>VLOOKUP(V141,'Partner info'!A$2:K$502,6,FALSE)</f>
        <v>0</v>
      </c>
      <c r="AD141" s="240">
        <f t="shared" ref="AD141:AD146" si="21">AB141*AC141</f>
        <v>0</v>
      </c>
      <c r="AE141" s="240">
        <f t="shared" si="17"/>
        <v>440</v>
      </c>
      <c r="AF141" s="240">
        <f t="shared" si="5"/>
        <v>6</v>
      </c>
      <c r="AG141" s="144">
        <v>2022</v>
      </c>
      <c r="AH141" s="145">
        <v>6</v>
      </c>
      <c r="AI141" s="146" t="e">
        <f t="array" aca="1" ref="AI141" ca="1">_xludf.IFS(AH141=1,"01",AH141=2,"02",AH141=3,"03",AH141=4,"04",AH141=5,"05",AH141=6,"06",AH141=7,"07",AH141=8,"08",AH141=9,"09",AH141=10,"10",AH141=11,"11",AH141=12,"12")</f>
        <v>#NAME?</v>
      </c>
      <c r="AJ141" s="147" t="e">
        <f t="shared" ca="1" si="3"/>
        <v>#NAME?</v>
      </c>
      <c r="AK141" s="148" t="str">
        <f t="shared" ref="AK141:AK146" si="22">TEXT(L141,"YYYY-MM")</f>
        <v>YYYY-06</v>
      </c>
    </row>
    <row r="142" spans="1:37" ht="12.75">
      <c r="A142" s="236"/>
      <c r="B142" s="236" t="s">
        <v>3443</v>
      </c>
      <c r="C142" s="236"/>
      <c r="D142" s="236" t="s">
        <v>9</v>
      </c>
      <c r="E142" s="236"/>
      <c r="F142" s="236" t="s">
        <v>3547</v>
      </c>
      <c r="G142" s="236"/>
      <c r="H142" s="236" t="s">
        <v>3445</v>
      </c>
      <c r="I142" s="236">
        <v>10689473</v>
      </c>
      <c r="J142" s="237" t="s">
        <v>3734</v>
      </c>
      <c r="K142" s="236"/>
      <c r="L142" s="238">
        <v>44725</v>
      </c>
      <c r="M142" s="236"/>
      <c r="N142" s="239" t="str">
        <f>VLOOKUP(I142,Inventory!C:J,3,FALSE)</f>
        <v>https://fjong.com/admin/pages/edit-outfit/outfit.23bf2c58e916407987746990096b204e</v>
      </c>
      <c r="O142" s="240" t="str">
        <f>VLOOKUP(I142,Inventory!C:J,5,FALSE)</f>
        <v>By Malene Birger</v>
      </c>
      <c r="P142" s="240" t="str">
        <f>VLOOKUP(I142,Inventory!C:J,4,FALSE)</f>
        <v>S Tondio Silk Satin Fire Dress</v>
      </c>
      <c r="Q142" s="236" t="s">
        <v>3453</v>
      </c>
      <c r="R142" s="236" t="s">
        <v>3735</v>
      </c>
      <c r="S142" s="241">
        <v>40233662</v>
      </c>
      <c r="T142" s="236"/>
      <c r="U142" s="236"/>
      <c r="V142" s="240" t="str">
        <f>VLOOKUP(I142,Inventory!C:R,6,FALSE)</f>
        <v>FJONG</v>
      </c>
      <c r="W142" s="240">
        <f>VLOOKUP(I142,Inventory!C:R,13,FALSE)</f>
        <v>3600</v>
      </c>
      <c r="X142" s="240">
        <f>VLOOKUP(I142,Inventory!C:R,14,FALSE)</f>
        <v>1000</v>
      </c>
      <c r="Y142" s="236"/>
      <c r="Z142" s="236"/>
      <c r="AA142" s="236">
        <v>80</v>
      </c>
      <c r="AB142" s="240">
        <f t="shared" si="15"/>
        <v>1080</v>
      </c>
      <c r="AC142" s="242">
        <f>VLOOKUP(V142,'Partner info'!A$2:K$502,6,FALSE)</f>
        <v>0</v>
      </c>
      <c r="AD142" s="240">
        <f t="shared" si="21"/>
        <v>0</v>
      </c>
      <c r="AE142" s="240">
        <f t="shared" si="17"/>
        <v>1080</v>
      </c>
      <c r="AF142" s="240">
        <f t="shared" si="5"/>
        <v>6</v>
      </c>
      <c r="AG142" s="144">
        <v>2022</v>
      </c>
      <c r="AH142" s="145">
        <v>6</v>
      </c>
      <c r="AI142" s="146" t="e">
        <f t="array" aca="1" ref="AI142" ca="1">_xludf.IFS(AH142=1,"01",AH142=2,"02",AH142=3,"03",AH142=4,"04",AH142=5,"05",AH142=6,"06",AH142=7,"07",AH142=8,"08",AH142=9,"09",AH142=10,"10",AH142=11,"11",AH142=12,"12")</f>
        <v>#NAME?</v>
      </c>
      <c r="AJ142" s="147" t="e">
        <f t="shared" ca="1" si="3"/>
        <v>#NAME?</v>
      </c>
      <c r="AK142" s="148" t="str">
        <f t="shared" si="22"/>
        <v>YYYY-06</v>
      </c>
    </row>
    <row r="143" spans="1:37" ht="12.75">
      <c r="A143" s="236"/>
      <c r="B143" s="236" t="s">
        <v>3443</v>
      </c>
      <c r="C143" s="236"/>
      <c r="D143" s="236" t="s">
        <v>9</v>
      </c>
      <c r="E143" s="236"/>
      <c r="F143" s="236" t="s">
        <v>3736</v>
      </c>
      <c r="G143" s="236"/>
      <c r="H143" s="236" t="s">
        <v>3445</v>
      </c>
      <c r="I143" s="236">
        <v>10689587</v>
      </c>
      <c r="J143" s="237" t="s">
        <v>3737</v>
      </c>
      <c r="K143" s="236"/>
      <c r="L143" s="238">
        <v>44731</v>
      </c>
      <c r="M143" s="236"/>
      <c r="N143" s="239" t="str">
        <f>VLOOKUP(I143,Inventory!C:J,3,FALSE)</f>
        <v>https://fjong.com/admin/pages/edit-outfit/outfit.02b7dbe5f5f94207ba29423997168b74</v>
      </c>
      <c r="O143" s="240" t="str">
        <f>VLOOKUP(I143,Inventory!C:J,5,FALSE)</f>
        <v>FWSS</v>
      </c>
      <c r="P143" s="240" t="str">
        <f>VLOOKUP(I143,Inventory!C:J,4,FALSE)</f>
        <v>M Sanne Misty Lilac Dress</v>
      </c>
      <c r="Q143" s="236" t="s">
        <v>3468</v>
      </c>
      <c r="R143" s="236" t="s">
        <v>3738</v>
      </c>
      <c r="S143" s="241">
        <v>91724326</v>
      </c>
      <c r="T143" s="236"/>
      <c r="U143" s="236"/>
      <c r="V143" s="240" t="str">
        <f>VLOOKUP(I143,Inventory!C:R,6,FALSE)</f>
        <v>FJONG</v>
      </c>
      <c r="W143" s="240">
        <f>VLOOKUP(I143,Inventory!C:R,13,FALSE)</f>
        <v>7000</v>
      </c>
      <c r="X143" s="240">
        <f>VLOOKUP(I143,Inventory!C:R,14,FALSE)</f>
        <v>1400</v>
      </c>
      <c r="Y143" s="236"/>
      <c r="Z143" s="236"/>
      <c r="AA143" s="236">
        <v>80</v>
      </c>
      <c r="AB143" s="240">
        <f t="shared" si="15"/>
        <v>1480</v>
      </c>
      <c r="AC143" s="242">
        <f>VLOOKUP(V143,'Partner info'!A$2:K$502,6,FALSE)</f>
        <v>0</v>
      </c>
      <c r="AD143" s="240">
        <f t="shared" si="21"/>
        <v>0</v>
      </c>
      <c r="AE143" s="240">
        <f t="shared" si="17"/>
        <v>1480</v>
      </c>
      <c r="AF143" s="240">
        <f t="shared" si="5"/>
        <v>6</v>
      </c>
      <c r="AG143" s="144">
        <v>2022</v>
      </c>
      <c r="AH143" s="145">
        <v>6</v>
      </c>
      <c r="AI143" s="146" t="e">
        <f t="array" aca="1" ref="AI143" ca="1">_xludf.IFS(AH143=1,"01",AH143=2,"02",AH143=3,"03",AH143=4,"04",AH143=5,"05",AH143=6,"06",AH143=7,"07",AH143=8,"08",AH143=9,"09",AH143=10,"10",AH143=11,"11",AH143=12,"12")</f>
        <v>#NAME?</v>
      </c>
      <c r="AJ143" s="147" t="e">
        <f t="shared" ca="1" si="3"/>
        <v>#NAME?</v>
      </c>
      <c r="AK143" s="148" t="str">
        <f t="shared" si="22"/>
        <v>YYYY-06</v>
      </c>
    </row>
    <row r="144" spans="1:37" ht="12.75" hidden="1">
      <c r="A144" s="213"/>
      <c r="B144" s="213" t="s">
        <v>3443</v>
      </c>
      <c r="C144" s="213"/>
      <c r="D144" s="213" t="s">
        <v>9</v>
      </c>
      <c r="E144" s="243"/>
      <c r="F144" s="243" t="s">
        <v>3739</v>
      </c>
      <c r="G144" s="213"/>
      <c r="H144" s="213" t="s">
        <v>3445</v>
      </c>
      <c r="I144" s="213">
        <v>88100546</v>
      </c>
      <c r="J144" s="226" t="s">
        <v>3740</v>
      </c>
      <c r="K144" s="213"/>
      <c r="L144" s="215">
        <v>44732</v>
      </c>
      <c r="M144" s="213"/>
      <c r="N144" s="216" t="str">
        <f>VLOOKUP(I144,Inventory!C:J,3,FALSE)</f>
        <v>https://fjong.com/admin/pages/edit-outfit/outfit.49f8251a1f734402937a146051ea0e6f</v>
      </c>
      <c r="O144" s="217" t="str">
        <f>VLOOKUP(I144,Inventory!C:J,5,FALSE)</f>
        <v>By Malene Birger</v>
      </c>
      <c r="P144" s="217" t="str">
        <f>VLOOKUP(I144,Inventory!C:J,4,FALSE)</f>
        <v>L Mabillon Blouse</v>
      </c>
      <c r="Q144" s="213" t="s">
        <v>3449</v>
      </c>
      <c r="R144" s="213" t="s">
        <v>3741</v>
      </c>
      <c r="S144" s="214" t="s">
        <v>3742</v>
      </c>
      <c r="T144" s="213"/>
      <c r="U144" s="213"/>
      <c r="V144" s="217" t="str">
        <f>VLOOKUP(I144,Inventory!C:R,6,FALSE)</f>
        <v>Mani Studio Moss</v>
      </c>
      <c r="W144" s="217">
        <f>VLOOKUP(I144,Inventory!C:R,13,FALSE)</f>
        <v>800</v>
      </c>
      <c r="X144" s="217">
        <f>VLOOKUP(I144,Inventory!C:R,14,FALSE)</f>
        <v>240</v>
      </c>
      <c r="Y144" s="213"/>
      <c r="Z144" s="213"/>
      <c r="AA144" s="213">
        <v>80</v>
      </c>
      <c r="AB144" s="217">
        <f t="shared" si="15"/>
        <v>320</v>
      </c>
      <c r="AC144" s="218">
        <f>VLOOKUP(V144,'Partner info'!A$2:K$502,6,FALSE)</f>
        <v>0</v>
      </c>
      <c r="AD144" s="217">
        <f t="shared" si="21"/>
        <v>0</v>
      </c>
      <c r="AE144" s="217">
        <f t="shared" si="17"/>
        <v>320</v>
      </c>
      <c r="AF144" s="217">
        <f t="shared" si="5"/>
        <v>6</v>
      </c>
      <c r="AG144" s="144">
        <v>2022</v>
      </c>
      <c r="AH144" s="145">
        <v>6</v>
      </c>
      <c r="AI144" s="146" t="e">
        <f t="array" aca="1" ref="AI144" ca="1">_xludf.IFS(AH144=1,"01",AH144=2,"02",AH144=3,"03",AH144=4,"04",AH144=5,"05",AH144=6,"06",AH144=7,"07",AH144=8,"08",AH144=9,"09",AH144=10,"10",AH144=11,"11",AH144=12,"12")</f>
        <v>#NAME?</v>
      </c>
      <c r="AJ144" s="147" t="e">
        <f t="shared" ca="1" si="3"/>
        <v>#NAME?</v>
      </c>
      <c r="AK144" s="148" t="str">
        <f t="shared" si="22"/>
        <v>YYYY-06</v>
      </c>
    </row>
    <row r="145" spans="1:37" ht="12.75" hidden="1">
      <c r="A145" s="91"/>
      <c r="B145" s="91" t="s">
        <v>3443</v>
      </c>
      <c r="C145" s="91"/>
      <c r="D145" s="91" t="s">
        <v>9</v>
      </c>
      <c r="E145" s="244"/>
      <c r="F145" s="244" t="s">
        <v>3739</v>
      </c>
      <c r="G145" s="91"/>
      <c r="H145" s="91" t="s">
        <v>3445</v>
      </c>
      <c r="I145" s="245" t="s">
        <v>2105</v>
      </c>
      <c r="J145" s="91"/>
      <c r="K145" s="91"/>
      <c r="L145" s="246">
        <v>44732</v>
      </c>
      <c r="M145" s="91"/>
      <c r="N145" s="247" t="str">
        <f>VLOOKUP(I145,Inventory!C:J,3,FALSE)</f>
        <v>https://fjong.com/admin/pages/edit-outfit/outfit.0451efb5440649ff929b90ee8fca539a</v>
      </c>
      <c r="O145" s="224" t="str">
        <f>VLOOKUP(I145,Inventory!C:J,5,FALSE)</f>
        <v>Theory</v>
      </c>
      <c r="P145" s="224" t="str">
        <f>VLOOKUP(I145,Inventory!C:J,4,FALSE)</f>
        <v>L Draped Back Slip Top</v>
      </c>
      <c r="Q145" s="91" t="s">
        <v>3449</v>
      </c>
      <c r="R145" s="91" t="s">
        <v>3741</v>
      </c>
      <c r="S145" s="88" t="s">
        <v>3743</v>
      </c>
      <c r="T145" s="91"/>
      <c r="U145" s="91"/>
      <c r="V145" s="224" t="str">
        <f>VLOOKUP(I145,Inventory!C:R,6,FALSE)</f>
        <v>Høyer</v>
      </c>
      <c r="W145" s="224">
        <f>VLOOKUP(I145,Inventory!C:R,13,FALSE)</f>
        <v>1900</v>
      </c>
      <c r="X145" s="224">
        <f>VLOOKUP(I145,Inventory!C:R,14,FALSE)</f>
        <v>380</v>
      </c>
      <c r="Y145" s="91"/>
      <c r="Z145" s="91"/>
      <c r="AA145" s="91"/>
      <c r="AB145" s="224">
        <f t="shared" si="15"/>
        <v>380</v>
      </c>
      <c r="AC145" s="225">
        <f>VLOOKUP(V145,'Partner info'!A$2:K$502,6,FALSE)</f>
        <v>0.8</v>
      </c>
      <c r="AD145" s="224">
        <f t="shared" si="21"/>
        <v>304</v>
      </c>
      <c r="AE145" s="224">
        <f t="shared" si="17"/>
        <v>76</v>
      </c>
      <c r="AF145" s="224">
        <f t="shared" si="5"/>
        <v>6</v>
      </c>
      <c r="AG145" s="144">
        <v>2022</v>
      </c>
      <c r="AH145" s="145">
        <v>6</v>
      </c>
      <c r="AI145" s="146" t="e">
        <f t="array" aca="1" ref="AI145" ca="1">_xludf.IFS(AH145=1,"01",AH145=2,"02",AH145=3,"03",AH145=4,"04",AH145=5,"05",AH145=6,"06",AH145=7,"07",AH145=8,"08",AH145=9,"09",AH145=10,"10",AH145=11,"11",AH145=12,"12")</f>
        <v>#NAME?</v>
      </c>
      <c r="AJ145" s="147" t="e">
        <f t="shared" ca="1" si="3"/>
        <v>#NAME?</v>
      </c>
      <c r="AK145" s="148" t="str">
        <f t="shared" si="22"/>
        <v>YYYY-06</v>
      </c>
    </row>
    <row r="146" spans="1:37" ht="12.75">
      <c r="A146" s="219"/>
      <c r="B146" s="219" t="s">
        <v>3443</v>
      </c>
      <c r="C146" s="219"/>
      <c r="D146" s="219" t="s">
        <v>9</v>
      </c>
      <c r="E146" s="248"/>
      <c r="F146" s="248" t="s">
        <v>3739</v>
      </c>
      <c r="G146" s="219"/>
      <c r="H146" s="219" t="s">
        <v>3445</v>
      </c>
      <c r="I146" s="249" t="s">
        <v>1935</v>
      </c>
      <c r="J146" s="219"/>
      <c r="K146" s="219"/>
      <c r="L146" s="221">
        <v>44732</v>
      </c>
      <c r="M146" s="219"/>
      <c r="N146" s="222" t="str">
        <f>VLOOKUP(I146,Inventory!C:J,3,FALSE)</f>
        <v>https://fjong.com/admin/pages/edit-outfit/outfit.a9e42151f395405fa364edd2acfdb613</v>
      </c>
      <c r="O146" s="223" t="str">
        <f>VLOOKUP(I146,Inventory!C:J,5,FALSE)</f>
        <v>By Malene Birger</v>
      </c>
      <c r="P146" s="223" t="str">
        <f>VLOOKUP(I146,Inventory!C:J,4,FALSE)</f>
        <v>L Black Chita Dress</v>
      </c>
      <c r="Q146" s="219" t="s">
        <v>3449</v>
      </c>
      <c r="R146" s="219" t="s">
        <v>3741</v>
      </c>
      <c r="S146" s="220" t="s">
        <v>3744</v>
      </c>
      <c r="T146" s="219"/>
      <c r="U146" s="219"/>
      <c r="V146" s="223" t="str">
        <f>VLOOKUP(I146,Inventory!C:R,6,FALSE)</f>
        <v>FJONG</v>
      </c>
      <c r="W146" s="223">
        <f>VLOOKUP(I146,Inventory!C:R,13,FALSE)</f>
        <v>2200</v>
      </c>
      <c r="X146" s="223">
        <f>VLOOKUP(I146,Inventory!C:R,14,FALSE)</f>
        <v>1100</v>
      </c>
      <c r="Y146" s="219"/>
      <c r="Z146" s="219"/>
      <c r="AA146" s="219"/>
      <c r="AB146" s="223">
        <f t="shared" si="15"/>
        <v>1100</v>
      </c>
      <c r="AC146" s="230">
        <f>VLOOKUP(V146,'Partner info'!A$2:K$502,6,FALSE)</f>
        <v>0</v>
      </c>
      <c r="AD146" s="223">
        <f t="shared" si="21"/>
        <v>0</v>
      </c>
      <c r="AE146" s="223">
        <f t="shared" si="17"/>
        <v>1100</v>
      </c>
      <c r="AF146" s="223">
        <f t="shared" si="5"/>
        <v>6</v>
      </c>
      <c r="AG146" s="144">
        <v>2022</v>
      </c>
      <c r="AH146" s="145">
        <v>6</v>
      </c>
      <c r="AI146" s="146" t="e">
        <f t="array" aca="1" ref="AI146" ca="1">_xludf.IFS(AH146=1,"01",AH146=2,"02",AH146=3,"03",AH146=4,"04",AH146=5,"05",AH146=6,"06",AH146=7,"07",AH146=8,"08",AH146=9,"09",AH146=10,"10",AH146=11,"11",AH146=12,"12")</f>
        <v>#NAME?</v>
      </c>
      <c r="AJ146" s="147" t="e">
        <f t="shared" ca="1" si="3"/>
        <v>#NAME?</v>
      </c>
      <c r="AK146" s="148" t="str">
        <f t="shared" si="22"/>
        <v>YYYY-06</v>
      </c>
    </row>
    <row r="147" spans="1:37" ht="12.75" hidden="1">
      <c r="A147" s="231"/>
      <c r="B147" s="231" t="s">
        <v>3469</v>
      </c>
      <c r="C147" s="231"/>
      <c r="D147" s="231" t="s">
        <v>9</v>
      </c>
      <c r="E147" s="231"/>
      <c r="F147" s="231" t="s">
        <v>3745</v>
      </c>
      <c r="G147" s="231"/>
      <c r="H147" s="231" t="s">
        <v>3445</v>
      </c>
      <c r="I147" s="232" t="s">
        <v>2246</v>
      </c>
      <c r="J147" s="233" t="s">
        <v>3746</v>
      </c>
      <c r="K147" s="231"/>
      <c r="L147" s="234">
        <v>44735</v>
      </c>
      <c r="M147" s="231"/>
      <c r="N147" s="231" t="str">
        <f>VLOOKUP(I147,Inventory!C:J,3,FALSE)</f>
        <v>-</v>
      </c>
      <c r="O147" s="231" t="str">
        <f>VLOOKUP(I147,Inventory!C:J,5,FALSE)</f>
        <v>Lulus</v>
      </c>
      <c r="P147" s="231" t="str">
        <f>VLOOKUP(I147,Inventory!C:J,4,FALSE)</f>
        <v>XL Blue Ruffle Wrap</v>
      </c>
      <c r="Q147" s="231" t="s">
        <v>3457</v>
      </c>
      <c r="R147" s="231" t="s">
        <v>3747</v>
      </c>
      <c r="S147" s="232">
        <v>45475809</v>
      </c>
      <c r="T147" s="231"/>
      <c r="U147" s="231"/>
      <c r="V147" s="231" t="str">
        <f>VLOOKUP(I147,Inventory!C:R,6,FALSE)</f>
        <v>FJONG</v>
      </c>
      <c r="W147" s="231" t="str">
        <f>VLOOKUP(I147,Inventory!C:R,12,FALSE)</f>
        <v>Kunde som leide kjøpte</v>
      </c>
      <c r="X147" s="231">
        <f>VLOOKUP(I147,Inventory!C:R,13,FALSE)</f>
        <v>1700</v>
      </c>
      <c r="Y147" s="235">
        <v>0.1</v>
      </c>
      <c r="Z147" s="231"/>
      <c r="AA147" s="231">
        <v>80</v>
      </c>
      <c r="AB147" s="231">
        <f t="shared" si="15"/>
        <v>1610</v>
      </c>
      <c r="AC147" s="235" t="e">
        <f>VLOOKUP(V147,'Partner info'!$B$2:$C$500,2,FALSE)</f>
        <v>#N/A</v>
      </c>
      <c r="AD147" s="231" t="e">
        <f>X147*AC147</f>
        <v>#N/A</v>
      </c>
      <c r="AE147" s="231" t="e">
        <f t="shared" si="17"/>
        <v>#N/A</v>
      </c>
      <c r="AF147" s="231">
        <f t="shared" si="5"/>
        <v>6</v>
      </c>
      <c r="AG147" s="144">
        <v>2022</v>
      </c>
      <c r="AH147" s="145">
        <v>6</v>
      </c>
      <c r="AI147" s="146" t="e">
        <f t="array" aca="1" ref="AI147" ca="1">_xludf.IFS(AH147=1,"01",AH147=2,"02",AH147=3,"03",AH147=4,"04",AH147=5,"05",AH147=6,"06",AH147=7,"07",AH147=8,"08",AH147=9,"09",AH147=10,"10",AH147=11,"11",AH147=12,"12")</f>
        <v>#NAME?</v>
      </c>
      <c r="AJ147" s="147" t="e">
        <f t="shared" ca="1" si="3"/>
        <v>#NAME?</v>
      </c>
      <c r="AK147" s="148"/>
    </row>
    <row r="148" spans="1:37" ht="12.75">
      <c r="A148" s="213"/>
      <c r="B148" s="213" t="s">
        <v>3443</v>
      </c>
      <c r="C148" s="213"/>
      <c r="D148" s="213" t="s">
        <v>9</v>
      </c>
      <c r="E148" s="213"/>
      <c r="F148" s="213" t="s">
        <v>3748</v>
      </c>
      <c r="G148" s="213"/>
      <c r="H148" s="213" t="s">
        <v>3445</v>
      </c>
      <c r="I148" s="214">
        <v>88200582</v>
      </c>
      <c r="J148" s="226" t="s">
        <v>3749</v>
      </c>
      <c r="K148" s="213"/>
      <c r="L148" s="215">
        <v>44735</v>
      </c>
      <c r="M148" s="213"/>
      <c r="N148" s="227" t="str">
        <f>VLOOKUP(I148,Inventory!C:J,3,FALSE)</f>
        <v>https://fjong.com/admin/pages/edit-outfit/outfit.452c8e6090f8496c84609728a1147879</v>
      </c>
      <c r="O148" s="217" t="str">
        <f>VLOOKUP(I148,Inventory!C:J,5,FALSE)</f>
        <v>Samsøe Samsøe</v>
      </c>
      <c r="P148" s="217" t="str">
        <f>VLOOKUP(I148,Inventory!C:J,4,FALSE)</f>
        <v>Niagara Lime Top</v>
      </c>
      <c r="Q148" s="213" t="s">
        <v>3468</v>
      </c>
      <c r="R148" s="213" t="s">
        <v>3750</v>
      </c>
      <c r="S148" s="214">
        <v>41129794</v>
      </c>
      <c r="T148" s="213"/>
      <c r="U148" s="213"/>
      <c r="V148" s="217" t="str">
        <f>VLOOKUP(I148,Inventory!C:R,6,FALSE)</f>
        <v>FJONG</v>
      </c>
      <c r="W148" s="217">
        <f>VLOOKUP(I148,Inventory!C:R,13,FALSE)</f>
        <v>2000</v>
      </c>
      <c r="X148" s="217">
        <f>VLOOKUP(I148,Inventory!C:R,14,FALSE)</f>
        <v>550</v>
      </c>
      <c r="Y148" s="213"/>
      <c r="Z148" s="213"/>
      <c r="AA148" s="213">
        <v>80</v>
      </c>
      <c r="AB148" s="217">
        <f t="shared" si="15"/>
        <v>630</v>
      </c>
      <c r="AC148" s="218">
        <f>VLOOKUP(V148,'Partner info'!A$2:K$502,6,FALSE)</f>
        <v>0</v>
      </c>
      <c r="AD148" s="217">
        <f t="shared" ref="AD148:AD161" si="23">AB148*AC148</f>
        <v>0</v>
      </c>
      <c r="AE148" s="217">
        <f t="shared" si="17"/>
        <v>630</v>
      </c>
      <c r="AF148" s="217">
        <f t="shared" si="5"/>
        <v>6</v>
      </c>
      <c r="AG148" s="144">
        <v>2022</v>
      </c>
      <c r="AH148" s="145">
        <v>6</v>
      </c>
      <c r="AI148" s="146" t="e">
        <f t="array" aca="1" ref="AI148" ca="1">_xludf.IFS(AH148=1,"01",AH148=2,"02",AH148=3,"03",AH148=4,"04",AH148=5,"05",AH148=6,"06",AH148=7,"07",AH148=8,"08",AH148=9,"09",AH148=10,"10",AH148=11,"11",AH148=12,"12")</f>
        <v>#NAME?</v>
      </c>
      <c r="AJ148" s="147" t="e">
        <f t="shared" ca="1" si="3"/>
        <v>#NAME?</v>
      </c>
      <c r="AK148" s="148" t="str">
        <f t="shared" ref="AK148:AK161" si="24">TEXT(L148,"YYYY-MM")</f>
        <v>YYYY-06</v>
      </c>
    </row>
    <row r="149" spans="1:37" ht="12.75">
      <c r="A149" s="213"/>
      <c r="B149" s="213" t="s">
        <v>3443</v>
      </c>
      <c r="C149" s="213"/>
      <c r="D149" s="213" t="s">
        <v>9</v>
      </c>
      <c r="E149" s="213"/>
      <c r="F149" s="213" t="s">
        <v>3751</v>
      </c>
      <c r="G149" s="213"/>
      <c r="H149" s="213" t="s">
        <v>3445</v>
      </c>
      <c r="I149" s="214">
        <v>88000148</v>
      </c>
      <c r="J149" s="226" t="s">
        <v>3752</v>
      </c>
      <c r="K149" s="213"/>
      <c r="L149" s="215">
        <v>44735</v>
      </c>
      <c r="M149" s="213"/>
      <c r="N149" s="227" t="str">
        <f>VLOOKUP(I149,Inventory!C:J,3,FALSE)</f>
        <v>https://fjong.com/admin/pages/edit-outfit/outfit.3f51dbc828b74034899009dd1a0177b5</v>
      </c>
      <c r="O149" s="217" t="str">
        <f>VLOOKUP(I149,Inventory!C:J,5,FALSE)</f>
        <v>Holzweiler</v>
      </c>
      <c r="P149" s="217" t="str">
        <f>VLOOKUP(I149,Inventory!C:J,4,FALSE)</f>
        <v>L Sotra Skirt Bee Humble Teal</v>
      </c>
      <c r="Q149" s="213" t="s">
        <v>3449</v>
      </c>
      <c r="R149" s="213" t="s">
        <v>3753</v>
      </c>
      <c r="S149" s="214">
        <v>48181449</v>
      </c>
      <c r="T149" s="213"/>
      <c r="U149" s="213"/>
      <c r="V149" s="217" t="str">
        <f>VLOOKUP(I149,Inventory!C:R,6,FALSE)</f>
        <v>FJONG</v>
      </c>
      <c r="W149" s="217">
        <f>VLOOKUP(I149,Inventory!C:R,13,FALSE)</f>
        <v>1600</v>
      </c>
      <c r="X149" s="217">
        <f>VLOOKUP(I149,Inventory!C:R,14,FALSE)</f>
        <v>480</v>
      </c>
      <c r="Y149" s="213"/>
      <c r="Z149" s="213"/>
      <c r="AA149" s="213">
        <v>80</v>
      </c>
      <c r="AB149" s="217">
        <f t="shared" si="15"/>
        <v>560</v>
      </c>
      <c r="AC149" s="218">
        <f>VLOOKUP(V149,'Partner info'!A$2:K$502,6,FALSE)</f>
        <v>0</v>
      </c>
      <c r="AD149" s="217">
        <f t="shared" si="23"/>
        <v>0</v>
      </c>
      <c r="AE149" s="217">
        <f t="shared" si="17"/>
        <v>560</v>
      </c>
      <c r="AF149" s="217">
        <f t="shared" si="5"/>
        <v>6</v>
      </c>
      <c r="AG149" s="144">
        <v>2022</v>
      </c>
      <c r="AH149" s="145">
        <v>6</v>
      </c>
      <c r="AI149" s="146" t="e">
        <f t="array" aca="1" ref="AI149" ca="1">_xludf.IFS(AH149=1,"01",AH149=2,"02",AH149=3,"03",AH149=4,"04",AH149=5,"05",AH149=6,"06",AH149=7,"07",AH149=8,"08",AH149=9,"09",AH149=10,"10",AH149=11,"11",AH149=12,"12")</f>
        <v>#NAME?</v>
      </c>
      <c r="AJ149" s="147" t="e">
        <f t="shared" ca="1" si="3"/>
        <v>#NAME?</v>
      </c>
      <c r="AK149" s="148" t="str">
        <f t="shared" si="24"/>
        <v>YYYY-06</v>
      </c>
    </row>
    <row r="150" spans="1:37" ht="12.75">
      <c r="A150" s="213"/>
      <c r="B150" s="213" t="s">
        <v>3443</v>
      </c>
      <c r="C150" s="213"/>
      <c r="D150" s="213" t="s">
        <v>9</v>
      </c>
      <c r="E150" s="213"/>
      <c r="F150" s="213" t="s">
        <v>3754</v>
      </c>
      <c r="G150" s="213"/>
      <c r="H150" s="213" t="s">
        <v>3445</v>
      </c>
      <c r="I150" s="214">
        <v>10689950</v>
      </c>
      <c r="J150" s="213"/>
      <c r="K150" s="213"/>
      <c r="L150" s="215">
        <v>44735</v>
      </c>
      <c r="M150" s="213"/>
      <c r="N150" s="227" t="str">
        <f>VLOOKUP(I150,Inventory!C:J,3,FALSE)</f>
        <v>https://fjong.com/admin/pages/edit-outfit/outfit.684efa997862433aaf292a14289eaa4a</v>
      </c>
      <c r="O150" s="217" t="str">
        <f>VLOOKUP(I150,Inventory!C:J,5,FALSE)</f>
        <v>Needle &amp; Thread</v>
      </c>
      <c r="P150" s="217" t="str">
        <f>VLOOKUP(I150,Inventory!C:J,4,FALSE)</f>
        <v>M Prism Ditsy Gown</v>
      </c>
      <c r="Q150" s="213" t="s">
        <v>3468</v>
      </c>
      <c r="R150" s="213" t="s">
        <v>3755</v>
      </c>
      <c r="S150" s="214">
        <v>90773141</v>
      </c>
      <c r="T150" s="213"/>
      <c r="U150" s="213"/>
      <c r="V150" s="217" t="str">
        <f>VLOOKUP(I150,Inventory!C:R,6,FALSE)</f>
        <v>FJONG</v>
      </c>
      <c r="W150" s="217">
        <f>VLOOKUP(I150,Inventory!C:R,13,FALSE)</f>
        <v>2500</v>
      </c>
      <c r="X150" s="217">
        <f>VLOOKUP(I150,Inventory!C:R,14,FALSE)</f>
        <v>650</v>
      </c>
      <c r="Y150" s="228">
        <v>0.2</v>
      </c>
      <c r="Z150" s="213"/>
      <c r="AA150" s="213">
        <v>0</v>
      </c>
      <c r="AB150" s="217">
        <f t="shared" si="15"/>
        <v>520</v>
      </c>
      <c r="AC150" s="218">
        <f>VLOOKUP(V150,'Partner info'!A$2:K$502,6,FALSE)</f>
        <v>0</v>
      </c>
      <c r="AD150" s="217">
        <f t="shared" si="23"/>
        <v>0</v>
      </c>
      <c r="AE150" s="217">
        <f t="shared" si="17"/>
        <v>520</v>
      </c>
      <c r="AF150" s="217">
        <f t="shared" si="5"/>
        <v>6</v>
      </c>
      <c r="AG150" s="144">
        <v>2022</v>
      </c>
      <c r="AH150" s="145">
        <v>6</v>
      </c>
      <c r="AI150" s="146" t="e">
        <f t="array" aca="1" ref="AI150" ca="1">_xludf.IFS(AH150=1,"01",AH150=2,"02",AH150=3,"03",AH150=4,"04",AH150=5,"05",AH150=6,"06",AH150=7,"07",AH150=8,"08",AH150=9,"09",AH150=10,"10",AH150=11,"11",AH150=12,"12")</f>
        <v>#NAME?</v>
      </c>
      <c r="AJ150" s="147" t="e">
        <f t="shared" ca="1" si="3"/>
        <v>#NAME?</v>
      </c>
      <c r="AK150" s="148" t="str">
        <f t="shared" si="24"/>
        <v>YYYY-06</v>
      </c>
    </row>
    <row r="151" spans="1:37" ht="12.75">
      <c r="A151" s="213"/>
      <c r="B151" s="213" t="s">
        <v>3443</v>
      </c>
      <c r="C151" s="213"/>
      <c r="D151" s="213" t="s">
        <v>9</v>
      </c>
      <c r="E151" s="250"/>
      <c r="F151" s="250" t="s">
        <v>3756</v>
      </c>
      <c r="G151" s="213"/>
      <c r="H151" s="213" t="s">
        <v>3445</v>
      </c>
      <c r="I151" s="213">
        <v>88001443</v>
      </c>
      <c r="J151" s="226" t="s">
        <v>3757</v>
      </c>
      <c r="K151" s="213"/>
      <c r="L151" s="215">
        <v>44735</v>
      </c>
      <c r="M151" s="213"/>
      <c r="N151" s="216" t="str">
        <f>VLOOKUP(I151,Inventory!C:J,3,FALSE)</f>
        <v>https://fjong.com/admin/pages/edit-outfit/outfit.5ef01d4dc15243fb854ca797716fd663</v>
      </c>
      <c r="O151" s="217" t="str">
        <f>VLOOKUP(I151,Inventory!C:J,5,FALSE)</f>
        <v>Needle &amp; Thread</v>
      </c>
      <c r="P151" s="217" t="str">
        <f>VLOOKUP(I151,Inventory!C:J,4,FALSE)</f>
        <v>S Lace-Trimmed Gown</v>
      </c>
      <c r="Q151" s="213" t="s">
        <v>3453</v>
      </c>
      <c r="R151" s="213" t="s">
        <v>3758</v>
      </c>
      <c r="S151" s="214">
        <v>41553504</v>
      </c>
      <c r="T151" s="213"/>
      <c r="U151" s="213"/>
      <c r="V151" s="217" t="str">
        <f>VLOOKUP(I151,Inventory!C:R,6,FALSE)</f>
        <v>FJONG</v>
      </c>
      <c r="W151" s="217" t="str">
        <f>VLOOKUP(I151,Inventory!C:R,13,FALSE)</f>
        <v>1900</v>
      </c>
      <c r="X151" s="217">
        <f>VLOOKUP(I151,Inventory!C:R,14,FALSE)</f>
        <v>570</v>
      </c>
      <c r="Y151" s="213"/>
      <c r="Z151" s="213"/>
      <c r="AA151" s="213">
        <v>80</v>
      </c>
      <c r="AB151" s="217">
        <f t="shared" si="15"/>
        <v>650</v>
      </c>
      <c r="AC151" s="218">
        <f>VLOOKUP(V151,'Partner info'!A$2:K$502,6,FALSE)</f>
        <v>0</v>
      </c>
      <c r="AD151" s="217">
        <f t="shared" si="23"/>
        <v>0</v>
      </c>
      <c r="AE151" s="217">
        <f t="shared" si="17"/>
        <v>650</v>
      </c>
      <c r="AF151" s="217">
        <f t="shared" si="5"/>
        <v>6</v>
      </c>
      <c r="AG151" s="144">
        <v>2022</v>
      </c>
      <c r="AH151" s="145">
        <v>6</v>
      </c>
      <c r="AI151" s="146" t="e">
        <f t="array" aca="1" ref="AI151" ca="1">_xludf.IFS(AH151=1,"01",AH151=2,"02",AH151=3,"03",AH151=4,"04",AH151=5,"05",AH151=6,"06",AH151=7,"07",AH151=8,"08",AH151=9,"09",AH151=10,"10",AH151=11,"11",AH151=12,"12")</f>
        <v>#NAME?</v>
      </c>
      <c r="AJ151" s="147" t="e">
        <f t="shared" ca="1" si="3"/>
        <v>#NAME?</v>
      </c>
      <c r="AK151" s="148" t="str">
        <f t="shared" si="24"/>
        <v>YYYY-06</v>
      </c>
    </row>
    <row r="152" spans="1:37" ht="12.75">
      <c r="A152" s="213"/>
      <c r="B152" s="213" t="s">
        <v>3443</v>
      </c>
      <c r="C152" s="213"/>
      <c r="D152" s="213" t="s">
        <v>9</v>
      </c>
      <c r="E152" s="250"/>
      <c r="F152" s="250" t="s">
        <v>3759</v>
      </c>
      <c r="G152" s="213"/>
      <c r="H152" s="213" t="s">
        <v>3445</v>
      </c>
      <c r="I152" s="213">
        <v>88000013</v>
      </c>
      <c r="J152" s="226" t="s">
        <v>3760</v>
      </c>
      <c r="K152" s="213"/>
      <c r="L152" s="215">
        <v>44736</v>
      </c>
      <c r="M152" s="213"/>
      <c r="N152" s="216" t="str">
        <f>VLOOKUP(I152,Inventory!C:J,3,FALSE)</f>
        <v>https://fjong.com/admin/pages/edit-outfit/outfit.8197aaacdd43465a940c01a1ce33f13f</v>
      </c>
      <c r="O152" s="217" t="str">
        <f>VLOOKUP(I152,Inventory!C:J,5,FALSE)</f>
        <v>Hofmann Copenhagen</v>
      </c>
      <c r="P152" s="217" t="str">
        <f>VLOOKUP(I152,Inventory!C:J,4,FALSE)</f>
        <v>L Tabitha Golden Hour Top</v>
      </c>
      <c r="Q152" s="213" t="s">
        <v>3449</v>
      </c>
      <c r="R152" s="213" t="s">
        <v>3761</v>
      </c>
      <c r="S152" s="214">
        <v>92251230</v>
      </c>
      <c r="T152" s="213"/>
      <c r="U152" s="213"/>
      <c r="V152" s="217" t="str">
        <f>VLOOKUP(I152,Inventory!C:R,6,FALSE)</f>
        <v>FJONG</v>
      </c>
      <c r="W152" s="217">
        <f>VLOOKUP(I152,Inventory!C:R,13,FALSE)</f>
        <v>3000</v>
      </c>
      <c r="X152" s="217">
        <f>VLOOKUP(I152,Inventory!C:R,14,FALSE)</f>
        <v>1299</v>
      </c>
      <c r="Y152" s="213"/>
      <c r="Z152" s="213"/>
      <c r="AA152" s="213">
        <v>80</v>
      </c>
      <c r="AB152" s="217">
        <f t="shared" si="15"/>
        <v>1379</v>
      </c>
      <c r="AC152" s="218">
        <f>VLOOKUP(V152,'Partner info'!A$2:K$502,6,FALSE)</f>
        <v>0</v>
      </c>
      <c r="AD152" s="217">
        <f t="shared" si="23"/>
        <v>0</v>
      </c>
      <c r="AE152" s="217">
        <f t="shared" si="17"/>
        <v>1379</v>
      </c>
      <c r="AF152" s="217">
        <f t="shared" si="5"/>
        <v>6</v>
      </c>
      <c r="AG152" s="144">
        <v>2022</v>
      </c>
      <c r="AH152" s="145">
        <v>6</v>
      </c>
      <c r="AI152" s="146" t="e">
        <f t="array" aca="1" ref="AI152" ca="1">_xludf.IFS(AH152=1,"01",AH152=2,"02",AH152=3,"03",AH152=4,"04",AH152=5,"05",AH152=6,"06",AH152=7,"07",AH152=8,"08",AH152=9,"09",AH152=10,"10",AH152=11,"11",AH152=12,"12")</f>
        <v>#NAME?</v>
      </c>
      <c r="AJ152" s="147" t="e">
        <f t="shared" ca="1" si="3"/>
        <v>#NAME?</v>
      </c>
      <c r="AK152" s="148" t="str">
        <f t="shared" si="24"/>
        <v>YYYY-06</v>
      </c>
    </row>
    <row r="153" spans="1:37" ht="12.75">
      <c r="A153" s="219"/>
      <c r="B153" s="219" t="s">
        <v>3443</v>
      </c>
      <c r="C153" s="219"/>
      <c r="D153" s="219" t="s">
        <v>9</v>
      </c>
      <c r="E153" s="219"/>
      <c r="F153" s="251" t="s">
        <v>3759</v>
      </c>
      <c r="G153" s="219"/>
      <c r="H153" s="219" t="s">
        <v>3445</v>
      </c>
      <c r="I153" s="219">
        <v>10688877</v>
      </c>
      <c r="J153" s="219"/>
      <c r="K153" s="219"/>
      <c r="L153" s="221">
        <v>44737</v>
      </c>
      <c r="M153" s="219"/>
      <c r="N153" s="222" t="str">
        <f>VLOOKUP(I153,Inventory!C:J,3,FALSE)</f>
        <v>https://fjong.com/admin/pages/edit-outfit/outfit.3b756132543a45d4a94b9bebb0aaebfb</v>
      </c>
      <c r="O153" s="223" t="str">
        <f>VLOOKUP(I153,Inventory!C:J,5,FALSE)</f>
        <v>Maud</v>
      </c>
      <c r="P153" s="223" t="str">
        <f>VLOOKUP(I153,Inventory!C:J,4,FALSE)</f>
        <v>M Lace Skirt Sky Captain</v>
      </c>
      <c r="Q153" s="219" t="s">
        <v>3468</v>
      </c>
      <c r="R153" s="219" t="s">
        <v>3761</v>
      </c>
      <c r="S153" s="220">
        <v>92251230</v>
      </c>
      <c r="T153" s="219"/>
      <c r="U153" s="219"/>
      <c r="V153" s="223" t="str">
        <f>VLOOKUP(I153,Inventory!C:R,6,FALSE)</f>
        <v>FJONG</v>
      </c>
      <c r="W153" s="223">
        <f>VLOOKUP(I153,Inventory!C:R,13,FALSE)</f>
        <v>1700</v>
      </c>
      <c r="X153" s="223">
        <f>VLOOKUP(I153,Inventory!C:R,14,FALSE)</f>
        <v>649</v>
      </c>
      <c r="Y153" s="219"/>
      <c r="Z153" s="219"/>
      <c r="AA153" s="219"/>
      <c r="AB153" s="223">
        <f t="shared" si="15"/>
        <v>649</v>
      </c>
      <c r="AC153" s="230">
        <f>VLOOKUP(V153,'Partner info'!A$2:K$502,6,FALSE)</f>
        <v>0</v>
      </c>
      <c r="AD153" s="223">
        <f t="shared" si="23"/>
        <v>0</v>
      </c>
      <c r="AE153" s="223">
        <f t="shared" si="17"/>
        <v>649</v>
      </c>
      <c r="AF153" s="223">
        <f t="shared" si="5"/>
        <v>6</v>
      </c>
      <c r="AG153" s="144">
        <v>2022</v>
      </c>
      <c r="AH153" s="145">
        <v>6</v>
      </c>
      <c r="AI153" s="146" t="e">
        <f t="array" aca="1" ref="AI153" ca="1">_xludf.IFS(AH153=1,"01",AH153=2,"02",AH153=3,"03",AH153=4,"04",AH153=5,"05",AH153=6,"06",AH153=7,"07",AH153=8,"08",AH153=9,"09",AH153=10,"10",AH153=11,"11",AH153=12,"12")</f>
        <v>#NAME?</v>
      </c>
      <c r="AJ153" s="147" t="e">
        <f t="shared" ca="1" si="3"/>
        <v>#NAME?</v>
      </c>
      <c r="AK153" s="148" t="str">
        <f t="shared" si="24"/>
        <v>YYYY-06</v>
      </c>
    </row>
    <row r="154" spans="1:37" ht="12.75">
      <c r="A154" s="219"/>
      <c r="B154" s="219" t="s">
        <v>3443</v>
      </c>
      <c r="C154" s="219"/>
      <c r="D154" s="219" t="s">
        <v>9</v>
      </c>
      <c r="E154" s="219"/>
      <c r="F154" s="219" t="s">
        <v>3762</v>
      </c>
      <c r="G154" s="219"/>
      <c r="H154" s="219" t="s">
        <v>3445</v>
      </c>
      <c r="I154" s="219">
        <v>88100024</v>
      </c>
      <c r="J154" s="252" t="s">
        <v>3763</v>
      </c>
      <c r="K154" s="219"/>
      <c r="L154" s="221">
        <v>44737</v>
      </c>
      <c r="M154" s="219"/>
      <c r="N154" s="222" t="str">
        <f>VLOOKUP(I154,Inventory!C:J,3,FALSE)</f>
        <v>https://fjong.com/admin/pages/edit-outfit/outfit.2ead65a1ecf54c38a27bebc2bf47b9b1</v>
      </c>
      <c r="O154" s="223" t="str">
        <f>VLOOKUP(I154,Inventory!C:J,5,FALSE)</f>
        <v>byTiMo</v>
      </c>
      <c r="P154" s="223" t="str">
        <f>VLOOKUP(I154,Inventory!C:J,4,FALSE)</f>
        <v>M Bell Sleeve Winter Flowers Blouse</v>
      </c>
      <c r="Q154" s="219" t="s">
        <v>3468</v>
      </c>
      <c r="R154" s="219" t="s">
        <v>3764</v>
      </c>
      <c r="S154" s="220">
        <v>40858672</v>
      </c>
      <c r="T154" s="219"/>
      <c r="U154" s="219"/>
      <c r="V154" s="223" t="str">
        <f>VLOOKUP(I154,Inventory!C:R,6,FALSE)</f>
        <v>FJONG</v>
      </c>
      <c r="W154" s="223">
        <f>VLOOKUP(I154,Inventory!C:R,13,FALSE)</f>
        <v>2100</v>
      </c>
      <c r="X154" s="223">
        <f>VLOOKUP(I154,Inventory!C:R,14,FALSE)</f>
        <v>799</v>
      </c>
      <c r="Y154" s="219"/>
      <c r="Z154" s="219"/>
      <c r="AA154" s="219">
        <v>80</v>
      </c>
      <c r="AB154" s="223">
        <f t="shared" si="15"/>
        <v>879</v>
      </c>
      <c r="AC154" s="230">
        <f>VLOOKUP(V154,'Partner info'!A$2:K$502,6,FALSE)</f>
        <v>0</v>
      </c>
      <c r="AD154" s="223">
        <f t="shared" si="23"/>
        <v>0</v>
      </c>
      <c r="AE154" s="223">
        <f t="shared" si="17"/>
        <v>879</v>
      </c>
      <c r="AF154" s="223">
        <f t="shared" si="5"/>
        <v>6</v>
      </c>
      <c r="AG154" s="144">
        <v>2022</v>
      </c>
      <c r="AH154" s="145">
        <v>6</v>
      </c>
      <c r="AI154" s="146" t="e">
        <f t="array" aca="1" ref="AI154" ca="1">_xludf.IFS(AH154=1,"01",AH154=2,"02",AH154=3,"03",AH154=4,"04",AH154=5,"05",AH154=6,"06",AH154=7,"07",AH154=8,"08",AH154=9,"09",AH154=10,"10",AH154=11,"11",AH154=12,"12")</f>
        <v>#NAME?</v>
      </c>
      <c r="AJ154" s="147" t="e">
        <f t="shared" ca="1" si="3"/>
        <v>#NAME?</v>
      </c>
      <c r="AK154" s="148" t="str">
        <f t="shared" si="24"/>
        <v>YYYY-06</v>
      </c>
    </row>
    <row r="155" spans="1:37" ht="12.75" hidden="1">
      <c r="A155" s="137"/>
      <c r="B155" s="137" t="s">
        <v>3443</v>
      </c>
      <c r="C155" s="137"/>
      <c r="D155" s="137" t="s">
        <v>9</v>
      </c>
      <c r="E155" s="137"/>
      <c r="F155" s="137" t="s">
        <v>3765</v>
      </c>
      <c r="G155" s="137"/>
      <c r="H155" s="137" t="s">
        <v>3445</v>
      </c>
      <c r="I155" s="137">
        <v>88101144</v>
      </c>
      <c r="J155" s="253" t="s">
        <v>3766</v>
      </c>
      <c r="K155" s="137"/>
      <c r="L155" s="140">
        <v>44741</v>
      </c>
      <c r="M155" s="137"/>
      <c r="N155" s="222" t="str">
        <f>VLOOKUP(I155,Inventory!C:J,3,FALSE)</f>
        <v>https://fjong.com/admin/pages/edit-outfit/outfit.fe110897b7d349d8927ca3ff0d1a3f0f</v>
      </c>
      <c r="O155" s="223" t="str">
        <f>VLOOKUP(I155,Inventory!C:J,5,FALSE)</f>
        <v>By Malene Birger</v>
      </c>
      <c r="P155" s="223" t="str">
        <f>VLOOKUP(I155,Inventory!C:J,4,FALSE)</f>
        <v>M Red Risandra Dress</v>
      </c>
      <c r="Q155" s="137" t="s">
        <v>3468</v>
      </c>
      <c r="R155" s="137" t="s">
        <v>3767</v>
      </c>
      <c r="S155" s="139">
        <v>93621954</v>
      </c>
      <c r="T155" s="137"/>
      <c r="U155" s="137"/>
      <c r="V155" s="223" t="str">
        <f>VLOOKUP(I155,Inventory!C:R,6,FALSE)</f>
        <v>Høyer</v>
      </c>
      <c r="W155" s="223">
        <f>VLOOKUP(I155,Inventory!C:R,13,FALSE)</f>
        <v>1100</v>
      </c>
      <c r="X155" s="223">
        <f>VLOOKUP(I155,Inventory!C:R,14,FALSE)</f>
        <v>290</v>
      </c>
      <c r="Y155" s="137"/>
      <c r="Z155" s="137"/>
      <c r="AA155" s="137">
        <v>80</v>
      </c>
      <c r="AB155" s="223">
        <f t="shared" si="15"/>
        <v>370</v>
      </c>
      <c r="AC155" s="230">
        <f>VLOOKUP(V155,'Partner info'!A$2:K$502,6,FALSE)</f>
        <v>0.8</v>
      </c>
      <c r="AD155" s="223">
        <f t="shared" si="23"/>
        <v>296</v>
      </c>
      <c r="AE155" s="223">
        <f t="shared" si="17"/>
        <v>74</v>
      </c>
      <c r="AF155" s="223">
        <f t="shared" si="5"/>
        <v>6</v>
      </c>
      <c r="AG155" s="144">
        <v>2022</v>
      </c>
      <c r="AH155" s="145">
        <v>6</v>
      </c>
      <c r="AI155" s="146" t="e">
        <f t="array" aca="1" ref="AI155" ca="1">_xludf.IFS(AH155=1,"01",AH155=2,"02",AH155=3,"03",AH155=4,"04",AH155=5,"05",AH155=6,"06",AH155=7,"07",AH155=8,"08",AH155=9,"09",AH155=10,"10",AH155=11,"11",AH155=12,"12")</f>
        <v>#NAME?</v>
      </c>
      <c r="AJ155" s="147" t="e">
        <f t="shared" ca="1" si="3"/>
        <v>#NAME?</v>
      </c>
      <c r="AK155" s="148" t="str">
        <f t="shared" si="24"/>
        <v>YYYY-06</v>
      </c>
    </row>
    <row r="156" spans="1:37" ht="12.75" hidden="1">
      <c r="B156" s="12" t="s">
        <v>3443</v>
      </c>
      <c r="D156" s="12" t="s">
        <v>9</v>
      </c>
      <c r="F156" s="12" t="s">
        <v>3667</v>
      </c>
      <c r="H156" s="12" t="s">
        <v>3445</v>
      </c>
      <c r="I156" s="12">
        <v>89002127</v>
      </c>
      <c r="J156" s="208" t="s">
        <v>3768</v>
      </c>
      <c r="L156" s="149">
        <v>44743</v>
      </c>
      <c r="N156" s="247" t="str">
        <f>VLOOKUP(I156,Inventory!C:J,3,FALSE)</f>
        <v>https://fjong.com/admin/pages/edit-outfit/outfit.4b2e968c1b8f4cfaa61c39c9124c34c0</v>
      </c>
      <c r="O156" s="224" t="str">
        <f>VLOOKUP(I156,Inventory!C:J,5,FALSE)</f>
        <v>Høst &amp; Vår</v>
      </c>
      <c r="P156" s="224" t="str">
        <f>VLOOKUP(I156,Inventory!C:J,4,FALSE)</f>
        <v>XL Love Print You Make Me Feel</v>
      </c>
      <c r="Q156" s="12" t="s">
        <v>3457</v>
      </c>
      <c r="R156" s="12" t="s">
        <v>3669</v>
      </c>
      <c r="S156" s="9">
        <v>95025005</v>
      </c>
      <c r="V156" s="224" t="str">
        <f>VLOOKUP(I156,Inventory!C:R,6,FALSE)</f>
        <v>Høst &amp; Vår</v>
      </c>
      <c r="W156" s="224">
        <f>VLOOKUP(I156,Inventory!C:R,13,FALSE)</f>
        <v>2200</v>
      </c>
      <c r="X156" s="224">
        <f>VLOOKUP(I156,Inventory!C:R,14,FALSE)</f>
        <v>400</v>
      </c>
      <c r="AA156" s="12">
        <v>80</v>
      </c>
      <c r="AB156" s="224">
        <f t="shared" si="15"/>
        <v>480</v>
      </c>
      <c r="AC156" s="225">
        <f>VLOOKUP(V156,'Partner info'!A$2:K$502,6,FALSE)</f>
        <v>0.5</v>
      </c>
      <c r="AD156" s="224">
        <f t="shared" si="23"/>
        <v>240</v>
      </c>
      <c r="AE156" s="224">
        <f t="shared" si="17"/>
        <v>240</v>
      </c>
      <c r="AF156" s="224">
        <f t="shared" si="5"/>
        <v>7</v>
      </c>
      <c r="AG156" s="144">
        <v>2022</v>
      </c>
      <c r="AH156" s="145">
        <v>7</v>
      </c>
      <c r="AI156" s="146" t="e">
        <f t="array" aca="1" ref="AI156" ca="1">_xludf.IFS(AH156=1,"01",AH156=2,"02",AH156=3,"03",AH156=4,"04",AH156=5,"05",AH156=6,"06",AH156=7,"07",AH156=8,"08",AH156=9,"09",AH156=10,"10",AH156=11,"11",AH156=12,"12")</f>
        <v>#NAME?</v>
      </c>
      <c r="AJ156" s="147" t="e">
        <f t="shared" ca="1" si="3"/>
        <v>#NAME?</v>
      </c>
      <c r="AK156" s="148" t="str">
        <f t="shared" si="24"/>
        <v>YYYY-07</v>
      </c>
    </row>
    <row r="157" spans="1:37" ht="12.75">
      <c r="B157" s="12" t="s">
        <v>3443</v>
      </c>
      <c r="D157" s="12" t="s">
        <v>9</v>
      </c>
      <c r="F157" s="12" t="s">
        <v>3667</v>
      </c>
      <c r="H157" s="12" t="s">
        <v>3445</v>
      </c>
      <c r="I157" s="12">
        <v>88200083</v>
      </c>
      <c r="J157" s="12"/>
      <c r="L157" s="149">
        <v>44743</v>
      </c>
      <c r="N157" s="247" t="str">
        <f>VLOOKUP(I157,Inventory!C:J,3,FALSE)</f>
        <v>https://fjong.com/admin/pages/edit-outfit/outfit.e3f7fd500a20448083e14658a4b3f26c</v>
      </c>
      <c r="O157" s="224" t="str">
        <f>VLOOKUP(I157,Inventory!C:J,5,FALSE)</f>
        <v>By Malene Birger</v>
      </c>
      <c r="P157" s="224" t="str">
        <f>VLOOKUP(I157,Inventory!C:J,4,FALSE)</f>
        <v>L Silver Armel Silk Top</v>
      </c>
      <c r="Q157" s="12" t="s">
        <v>3449</v>
      </c>
      <c r="R157" s="12" t="s">
        <v>3669</v>
      </c>
      <c r="S157" s="9">
        <v>95025005</v>
      </c>
      <c r="V157" s="224" t="str">
        <f>VLOOKUP(I157,Inventory!C:R,6,FALSE)</f>
        <v>FJONG</v>
      </c>
      <c r="W157" s="224">
        <f>VLOOKUP(I157,Inventory!C:R,13,FALSE)</f>
        <v>1200</v>
      </c>
      <c r="X157" s="224">
        <f>VLOOKUP(I157,Inventory!C:R,14,FALSE)</f>
        <v>450</v>
      </c>
      <c r="AB157" s="224">
        <f t="shared" si="15"/>
        <v>450</v>
      </c>
      <c r="AC157" s="225">
        <f>VLOOKUP(V157,'Partner info'!A$2:K$502,6,FALSE)</f>
        <v>0</v>
      </c>
      <c r="AD157" s="224">
        <f t="shared" si="23"/>
        <v>0</v>
      </c>
      <c r="AE157" s="224">
        <f t="shared" si="17"/>
        <v>450</v>
      </c>
      <c r="AF157" s="224">
        <f t="shared" si="5"/>
        <v>7</v>
      </c>
      <c r="AG157" s="144">
        <v>2022</v>
      </c>
      <c r="AH157" s="145">
        <v>7</v>
      </c>
      <c r="AI157" s="146" t="e">
        <f t="array" aca="1" ref="AI157" ca="1">_xludf.IFS(AH157=1,"01",AH157=2,"02",AH157=3,"03",AH157=4,"04",AH157=5,"05",AH157=6,"06",AH157=7,"07",AH157=8,"08",AH157=9,"09",AH157=10,"10",AH157=11,"11",AH157=12,"12")</f>
        <v>#NAME?</v>
      </c>
      <c r="AJ157" s="147" t="e">
        <f t="shared" ca="1" si="3"/>
        <v>#NAME?</v>
      </c>
      <c r="AK157" s="148" t="str">
        <f t="shared" si="24"/>
        <v>YYYY-07</v>
      </c>
    </row>
    <row r="158" spans="1:37" ht="12.75">
      <c r="A158" s="173"/>
      <c r="B158" s="173" t="s">
        <v>3443</v>
      </c>
      <c r="C158" s="173"/>
      <c r="D158" s="173" t="s">
        <v>9</v>
      </c>
      <c r="E158" s="173"/>
      <c r="F158" s="173" t="s">
        <v>3769</v>
      </c>
      <c r="G158" s="173"/>
      <c r="H158" s="173" t="s">
        <v>3445</v>
      </c>
      <c r="I158" s="173">
        <v>88001553</v>
      </c>
      <c r="J158" s="202" t="s">
        <v>3770</v>
      </c>
      <c r="K158" s="173"/>
      <c r="L158" s="176">
        <v>44746</v>
      </c>
      <c r="M158" s="173"/>
      <c r="N158" s="247" t="str">
        <f>VLOOKUP(I158,Inventory!C:J,3,FALSE)</f>
        <v>https://fjong.com/admin/pages/edit-outfit/outfit.19f4932d209d4886bfe838d5677f09ed</v>
      </c>
      <c r="O158" s="224" t="str">
        <f>VLOOKUP(I158,Inventory!C:J,5,FALSE)</f>
        <v>MAUD</v>
      </c>
      <c r="P158" s="224" t="str">
        <f>VLOOKUP(I158,Inventory!C:J,4,FALSE)</f>
        <v>XS Hawaiian Sunset Wrap Dress</v>
      </c>
      <c r="Q158" s="173" t="s">
        <v>3477</v>
      </c>
      <c r="R158" s="173" t="s">
        <v>3771</v>
      </c>
      <c r="S158" s="175" t="s">
        <v>3772</v>
      </c>
      <c r="T158" s="173"/>
      <c r="U158" s="173"/>
      <c r="V158" s="224" t="str">
        <f>VLOOKUP(I158,Inventory!C:R,6,FALSE)</f>
        <v>FJONG</v>
      </c>
      <c r="W158" s="224">
        <f>VLOOKUP(I158,Inventory!C:R,13,FALSE)</f>
        <v>1000</v>
      </c>
      <c r="X158" s="224">
        <f>VLOOKUP(I158,Inventory!C:R,14,FALSE)</f>
        <v>300</v>
      </c>
      <c r="Y158" s="173"/>
      <c r="Z158" s="173"/>
      <c r="AA158" s="173">
        <v>80</v>
      </c>
      <c r="AB158" s="224">
        <f t="shared" si="15"/>
        <v>380</v>
      </c>
      <c r="AC158" s="225">
        <f>VLOOKUP(V158,'Partner info'!A$2:K$502,6,FALSE)</f>
        <v>0</v>
      </c>
      <c r="AD158" s="224">
        <f t="shared" si="23"/>
        <v>0</v>
      </c>
      <c r="AE158" s="224">
        <f t="shared" si="17"/>
        <v>380</v>
      </c>
      <c r="AF158" s="224">
        <f t="shared" si="5"/>
        <v>7</v>
      </c>
      <c r="AG158" s="144">
        <v>2022</v>
      </c>
      <c r="AH158" s="145">
        <v>7</v>
      </c>
      <c r="AI158" s="146" t="e">
        <f t="array" aca="1" ref="AI158" ca="1">_xludf.IFS(AH158=1,"01",AH158=2,"02",AH158=3,"03",AH158=4,"04",AH158=5,"05",AH158=6,"06",AH158=7,"07",AH158=8,"08",AH158=9,"09",AH158=10,"10",AH158=11,"11",AH158=12,"12")</f>
        <v>#NAME?</v>
      </c>
      <c r="AJ158" s="147" t="e">
        <f t="shared" ca="1" si="3"/>
        <v>#NAME?</v>
      </c>
      <c r="AK158" s="148" t="str">
        <f t="shared" si="24"/>
        <v>YYYY-07</v>
      </c>
    </row>
    <row r="159" spans="1:37" ht="12.75" hidden="1">
      <c r="A159" s="137"/>
      <c r="B159" s="137" t="s">
        <v>3443</v>
      </c>
      <c r="C159" s="137"/>
      <c r="D159" s="137" t="s">
        <v>9</v>
      </c>
      <c r="E159" s="137"/>
      <c r="F159" s="137" t="s">
        <v>3773</v>
      </c>
      <c r="G159" s="137"/>
      <c r="H159" s="137" t="s">
        <v>3445</v>
      </c>
      <c r="I159" s="137">
        <v>89004599</v>
      </c>
      <c r="J159" s="137"/>
      <c r="K159" s="137"/>
      <c r="L159" s="140">
        <v>44749</v>
      </c>
      <c r="M159" s="137"/>
      <c r="N159" s="222" t="str">
        <f>VLOOKUP(I159,Inventory!C:J,3,FALSE)</f>
        <v>https://fjong.com/outfits/outfit.b2aa8b59d1644a0090ab62a119e1ea41</v>
      </c>
      <c r="O159" s="223" t="str">
        <f>VLOOKUP(I159,Inventory!C:J,5,FALSE)</f>
        <v>Mette Møller</v>
      </c>
      <c r="P159" s="223" t="str">
        <f>VLOOKUP(I159,Inventory!C:J,4,FALSE)</f>
        <v>Shiny Grape Leaf Trousers</v>
      </c>
      <c r="Q159" s="137" t="s">
        <v>3457</v>
      </c>
      <c r="R159" s="137" t="s">
        <v>3774</v>
      </c>
      <c r="S159" s="139"/>
      <c r="T159" s="137"/>
      <c r="U159" s="137"/>
      <c r="V159" s="223" t="str">
        <f>VLOOKUP(I159,Inventory!C:R,6,FALSE)</f>
        <v>Mette Møller</v>
      </c>
      <c r="W159" s="223">
        <f>VLOOKUP(I159,Inventory!C:R,13,FALSE)</f>
        <v>1200</v>
      </c>
      <c r="X159" s="223">
        <f>VLOOKUP(I159,Inventory!C:R,14,FALSE)</f>
        <v>390</v>
      </c>
      <c r="Y159" s="137"/>
      <c r="Z159" s="137"/>
      <c r="AA159" s="137"/>
      <c r="AB159" s="223">
        <f t="shared" si="15"/>
        <v>390</v>
      </c>
      <c r="AC159" s="230">
        <f>VLOOKUP(V159,'Partner info'!A$2:K$502,6,FALSE)</f>
        <v>0.5</v>
      </c>
      <c r="AD159" s="223">
        <f t="shared" si="23"/>
        <v>195</v>
      </c>
      <c r="AE159" s="223">
        <f t="shared" si="17"/>
        <v>195</v>
      </c>
      <c r="AF159" s="223">
        <f t="shared" si="5"/>
        <v>7</v>
      </c>
      <c r="AG159" s="144">
        <v>2022</v>
      </c>
      <c r="AH159" s="145">
        <v>7</v>
      </c>
      <c r="AI159" s="146" t="e">
        <f t="array" aca="1" ref="AI159" ca="1">_xludf.IFS(AH159=1,"01",AH159=2,"02",AH159=3,"03",AH159=4,"04",AH159=5,"05",AH159=6,"06",AH159=7,"07",AH159=8,"08",AH159=9,"09",AH159=10,"10",AH159=11,"11",AH159=12,"12")</f>
        <v>#NAME?</v>
      </c>
      <c r="AJ159" s="147" t="e">
        <f t="shared" ca="1" si="3"/>
        <v>#NAME?</v>
      </c>
      <c r="AK159" s="148" t="str">
        <f t="shared" si="24"/>
        <v>YYYY-07</v>
      </c>
    </row>
    <row r="160" spans="1:37" ht="12.75">
      <c r="B160" s="12" t="s">
        <v>3443</v>
      </c>
      <c r="D160" s="12" t="s">
        <v>9</v>
      </c>
      <c r="F160" s="12" t="s">
        <v>3775</v>
      </c>
      <c r="H160" s="12" t="s">
        <v>3445</v>
      </c>
      <c r="I160" s="12">
        <v>88000479</v>
      </c>
      <c r="J160" s="208" t="s">
        <v>3776</v>
      </c>
      <c r="L160" s="149">
        <v>44756</v>
      </c>
      <c r="N160" s="222" t="str">
        <f>VLOOKUP(I160,Inventory!C:J,3,FALSE)</f>
        <v>https://fjong.com/admin/pages/edit-outfit/outfit.e5fd898057d54a5f8373fd8381b33a1b</v>
      </c>
      <c r="O160" s="223" t="str">
        <f>VLOOKUP(I160,Inventory!C:J,5,FALSE)</f>
        <v>byTiMo</v>
      </c>
      <c r="P160" s="223" t="str">
        <f>VLOOKUP(I160,Inventory!C:J,4,FALSE)</f>
        <v>XS Feathers Satin Mini Dress</v>
      </c>
      <c r="Q160" s="12" t="s">
        <v>3477</v>
      </c>
      <c r="R160" s="12" t="s">
        <v>3777</v>
      </c>
      <c r="S160" s="9">
        <v>91822119</v>
      </c>
      <c r="V160" s="223" t="str">
        <f>VLOOKUP(I160,Inventory!C:R,6,FALSE)</f>
        <v>FJONG</v>
      </c>
      <c r="W160" s="223">
        <f>VLOOKUP(I160,Inventory!C:R,13,FALSE)</f>
        <v>5000</v>
      </c>
      <c r="X160" s="223">
        <f>VLOOKUP(I160,Inventory!C:R,14,FALSE)</f>
        <v>2500</v>
      </c>
      <c r="Y160" s="152">
        <v>0.1</v>
      </c>
      <c r="AA160" s="12">
        <v>80</v>
      </c>
      <c r="AB160" s="223">
        <f t="shared" si="15"/>
        <v>2330</v>
      </c>
      <c r="AC160" s="230">
        <f>VLOOKUP(V160,'Partner info'!A$2:K$502,6,FALSE)</f>
        <v>0</v>
      </c>
      <c r="AD160" s="223">
        <f t="shared" si="23"/>
        <v>0</v>
      </c>
      <c r="AE160" s="223">
        <f t="shared" si="17"/>
        <v>2330</v>
      </c>
      <c r="AF160" s="223">
        <f t="shared" si="5"/>
        <v>7</v>
      </c>
      <c r="AG160" s="144">
        <v>2022</v>
      </c>
      <c r="AH160" s="145">
        <v>7</v>
      </c>
      <c r="AI160" s="146" t="e">
        <f t="array" aca="1" ref="AI160" ca="1">_xludf.IFS(AH160=1,"01",AH160=2,"02",AH160=3,"03",AH160=4,"04",AH160=5,"05",AH160=6,"06",AH160=7,"07",AH160=8,"08",AH160=9,"09",AH160=10,"10",AH160=11,"11",AH160=12,"12")</f>
        <v>#NAME?</v>
      </c>
      <c r="AJ160" s="147" t="e">
        <f t="shared" ca="1" si="3"/>
        <v>#NAME?</v>
      </c>
      <c r="AK160" s="148" t="str">
        <f t="shared" si="24"/>
        <v>YYYY-07</v>
      </c>
    </row>
    <row r="161" spans="1:37" ht="12.75">
      <c r="A161" s="137"/>
      <c r="B161" s="137" t="s">
        <v>3443</v>
      </c>
      <c r="C161" s="137"/>
      <c r="D161" s="137" t="s">
        <v>9</v>
      </c>
      <c r="E161" s="137"/>
      <c r="F161" s="137" t="s">
        <v>3775</v>
      </c>
      <c r="G161" s="137"/>
      <c r="H161" s="137" t="s">
        <v>3445</v>
      </c>
      <c r="I161" s="137">
        <v>10689202</v>
      </c>
      <c r="J161" s="137"/>
      <c r="K161" s="137"/>
      <c r="L161" s="140">
        <v>44756</v>
      </c>
      <c r="M161" s="137"/>
      <c r="N161" s="222" t="str">
        <f>VLOOKUP(I161,Inventory!C:J,3,FALSE)</f>
        <v>https://fjong.com/admin/pages/edit-outfit/outfit.d78cbfab144149069da04737d98450a1</v>
      </c>
      <c r="O161" s="223" t="str">
        <f>VLOOKUP(I161,Inventory!C:J,5,FALSE)</f>
        <v>Hofmann Copenhagen</v>
      </c>
      <c r="P161" s="223" t="str">
        <f>VLOOKUP(I161,Inventory!C:J,4,FALSE)</f>
        <v>S Christine Olive Top</v>
      </c>
      <c r="Q161" s="137" t="s">
        <v>3453</v>
      </c>
      <c r="R161" s="137" t="s">
        <v>3777</v>
      </c>
      <c r="S161" s="139">
        <v>91822119</v>
      </c>
      <c r="T161" s="137"/>
      <c r="U161" s="137"/>
      <c r="V161" s="223" t="str">
        <f>VLOOKUP(I161,Inventory!C:R,6,FALSE)</f>
        <v>FJONG</v>
      </c>
      <c r="W161" s="223">
        <f>VLOOKUP(I161,Inventory!C:R,13,FALSE)</f>
        <v>1000</v>
      </c>
      <c r="X161" s="223">
        <f>VLOOKUP(I161,Inventory!C:R,14,FALSE)</f>
        <v>549</v>
      </c>
      <c r="Y161" s="154">
        <v>0.1</v>
      </c>
      <c r="Z161" s="137"/>
      <c r="AA161" s="137"/>
      <c r="AB161" s="223">
        <f t="shared" si="15"/>
        <v>494.1</v>
      </c>
      <c r="AC161" s="230">
        <f>VLOOKUP(V161,'Partner info'!A$2:K$502,6,FALSE)</f>
        <v>0</v>
      </c>
      <c r="AD161" s="223">
        <f t="shared" si="23"/>
        <v>0</v>
      </c>
      <c r="AE161" s="223">
        <f t="shared" si="17"/>
        <v>494.1</v>
      </c>
      <c r="AF161" s="223">
        <f t="shared" si="5"/>
        <v>7</v>
      </c>
      <c r="AG161" s="144">
        <v>2022</v>
      </c>
      <c r="AH161" s="145">
        <v>7</v>
      </c>
      <c r="AI161" s="146" t="e">
        <f t="array" aca="1" ref="AI161" ca="1">_xludf.IFS(AH161=1,"01",AH161=2,"02",AH161=3,"03",AH161=4,"04",AH161=5,"05",AH161=6,"06",AH161=7,"07",AH161=8,"08",AH161=9,"09",AH161=10,"10",AH161=11,"11",AH161=12,"12")</f>
        <v>#NAME?</v>
      </c>
      <c r="AJ161" s="147" t="e">
        <f t="shared" ca="1" si="3"/>
        <v>#NAME?</v>
      </c>
      <c r="AK161" s="148" t="str">
        <f t="shared" si="24"/>
        <v>YYYY-07</v>
      </c>
    </row>
    <row r="162" spans="1:37" ht="12.75" hidden="1">
      <c r="A162" s="254"/>
      <c r="B162" s="254" t="s">
        <v>3469</v>
      </c>
      <c r="C162" s="254"/>
      <c r="D162" s="254" t="s">
        <v>9</v>
      </c>
      <c r="E162" s="254"/>
      <c r="F162" s="254" t="s">
        <v>3778</v>
      </c>
      <c r="G162" s="254"/>
      <c r="H162" s="254" t="s">
        <v>3445</v>
      </c>
      <c r="I162" s="255" t="s">
        <v>2246</v>
      </c>
      <c r="J162" s="256" t="s">
        <v>3779</v>
      </c>
      <c r="K162" s="254"/>
      <c r="L162" s="257">
        <v>44767</v>
      </c>
      <c r="M162" s="254"/>
      <c r="N162" s="258" t="str">
        <f>VLOOKUP(I162,Inventory!C:J,3,FALSE)</f>
        <v>-</v>
      </c>
      <c r="O162" s="258" t="str">
        <f>VLOOKUP(I162,Inventory!C:J,5,FALSE)</f>
        <v>Lulus</v>
      </c>
      <c r="P162" s="258" t="str">
        <f>VLOOKUP(I162,Inventory!C:J,4,FALSE)</f>
        <v>XL Blue Ruffle Wrap</v>
      </c>
      <c r="Q162" s="254" t="s">
        <v>3457</v>
      </c>
      <c r="R162" s="254" t="s">
        <v>3780</v>
      </c>
      <c r="S162" s="259">
        <v>40085148</v>
      </c>
      <c r="T162" s="254"/>
      <c r="U162" s="254"/>
      <c r="V162" s="258" t="str">
        <f>VLOOKUP(I162,Inventory!C:R,6,FALSE)</f>
        <v>FJONG</v>
      </c>
      <c r="W162" s="258" t="str">
        <f>VLOOKUP(I162,Inventory!C:R,12,FALSE)</f>
        <v>Kunde som leide kjøpte</v>
      </c>
      <c r="X162" s="258">
        <f>VLOOKUP(I162,Inventory!C:R,13,FALSE)</f>
        <v>1700</v>
      </c>
      <c r="Y162" s="260">
        <v>0.1</v>
      </c>
      <c r="Z162" s="254"/>
      <c r="AA162" s="254">
        <v>80</v>
      </c>
      <c r="AB162" s="258">
        <f t="shared" si="15"/>
        <v>1610</v>
      </c>
      <c r="AC162" s="261" t="e">
        <f>VLOOKUP(V162,'Partner info'!$B$2:$C$500,2,FALSE)</f>
        <v>#N/A</v>
      </c>
      <c r="AD162" s="258" t="e">
        <f>X162*AC162</f>
        <v>#N/A</v>
      </c>
      <c r="AE162" s="258" t="e">
        <f t="shared" si="17"/>
        <v>#N/A</v>
      </c>
      <c r="AF162" s="258">
        <f t="shared" si="5"/>
        <v>7</v>
      </c>
      <c r="AG162" s="144">
        <v>2022</v>
      </c>
      <c r="AH162" s="145">
        <v>7</v>
      </c>
      <c r="AI162" s="146" t="e">
        <f t="array" aca="1" ref="AI162" ca="1">_xludf.IFS(AH162=1,"01",AH162=2,"02",AH162=3,"03",AH162=4,"04",AH162=5,"05",AH162=6,"06",AH162=7,"07",AH162=8,"08",AH162=9,"09",AH162=10,"10",AH162=11,"11",AH162=12,"12")</f>
        <v>#NAME?</v>
      </c>
      <c r="AJ162" s="147" t="e">
        <f t="shared" ca="1" si="3"/>
        <v>#NAME?</v>
      </c>
      <c r="AK162" s="148"/>
    </row>
    <row r="163" spans="1:37" ht="12.75" hidden="1">
      <c r="A163" s="137"/>
      <c r="B163" s="137" t="s">
        <v>3443</v>
      </c>
      <c r="C163" s="137"/>
      <c r="D163" s="137" t="s">
        <v>9</v>
      </c>
      <c r="E163" s="137"/>
      <c r="F163" s="137" t="s">
        <v>3781</v>
      </c>
      <c r="G163" s="137"/>
      <c r="H163" s="137" t="s">
        <v>3445</v>
      </c>
      <c r="I163" s="139" t="s">
        <v>1976</v>
      </c>
      <c r="J163" s="253" t="s">
        <v>3782</v>
      </c>
      <c r="K163" s="137"/>
      <c r="L163" s="140">
        <v>44769</v>
      </c>
      <c r="M163" s="137"/>
      <c r="N163" s="222" t="str">
        <f>VLOOKUP(I163,Inventory!C:J,3,FALSE)</f>
        <v>https://fjong.com/admin/pages/edit-outfit/outfit.c5394742e73b46f1b08728dfbf884b37</v>
      </c>
      <c r="O163" s="223" t="str">
        <f>VLOOKUP(I163,Inventory!C:J,5,FALSE)</f>
        <v>Creative Collective</v>
      </c>
      <c r="P163" s="223" t="str">
        <f>VLOOKUP(I163,Inventory!C:J,4,FALSE)</f>
        <v>XS Elenor Wrap Blouse</v>
      </c>
      <c r="Q163" s="137" t="s">
        <v>3477</v>
      </c>
      <c r="R163" s="137" t="s">
        <v>3783</v>
      </c>
      <c r="S163" s="139" t="s">
        <v>3784</v>
      </c>
      <c r="T163" s="137"/>
      <c r="U163" s="137"/>
      <c r="V163" s="223" t="str">
        <f>VLOOKUP(I163,Inventory!C:R,6,FALSE)</f>
        <v>Høyer</v>
      </c>
      <c r="W163" s="223">
        <f>VLOOKUP(I163,Inventory!C:R,13,FALSE)</f>
        <v>300</v>
      </c>
      <c r="X163" s="223">
        <f>VLOOKUP(I163,Inventory!C:R,14,FALSE)</f>
        <v>90</v>
      </c>
      <c r="Y163" s="137"/>
      <c r="Z163" s="137"/>
      <c r="AA163" s="137">
        <v>80</v>
      </c>
      <c r="AB163" s="223">
        <f t="shared" si="15"/>
        <v>170</v>
      </c>
      <c r="AC163" s="230">
        <f>VLOOKUP(V163,'Partner info'!A$2:K$502,6,FALSE)</f>
        <v>0.8</v>
      </c>
      <c r="AD163" s="223">
        <f t="shared" ref="AD163:AD164" si="25">AB163*AC163</f>
        <v>136</v>
      </c>
      <c r="AE163" s="223">
        <f t="shared" si="17"/>
        <v>34</v>
      </c>
      <c r="AF163" s="223">
        <f t="shared" si="5"/>
        <v>7</v>
      </c>
      <c r="AG163" s="144">
        <v>2022</v>
      </c>
      <c r="AH163" s="145">
        <v>7</v>
      </c>
      <c r="AI163" s="146" t="e">
        <f t="array" aca="1" ref="AI163" ca="1">_xludf.IFS(AH163=1,"01",AH163=2,"02",AH163=3,"03",AH163=4,"04",AH163=5,"05",AH163=6,"06",AH163=7,"07",AH163=8,"08",AH163=9,"09",AH163=10,"10",AH163=11,"11",AH163=12,"12")</f>
        <v>#NAME?</v>
      </c>
      <c r="AJ163" s="147" t="e">
        <f t="shared" ca="1" si="3"/>
        <v>#NAME?</v>
      </c>
      <c r="AK163" s="148" t="str">
        <f t="shared" ref="AK163:AK164" si="26">TEXT(L163,"YYYY-MM")</f>
        <v>YYYY-07</v>
      </c>
    </row>
    <row r="164" spans="1:37" ht="12.75">
      <c r="A164" s="137"/>
      <c r="B164" s="137" t="s">
        <v>3443</v>
      </c>
      <c r="C164" s="137"/>
      <c r="D164" s="137" t="s">
        <v>9</v>
      </c>
      <c r="E164" s="137"/>
      <c r="F164" s="137" t="s">
        <v>3785</v>
      </c>
      <c r="G164" s="137"/>
      <c r="H164" s="137" t="s">
        <v>3445</v>
      </c>
      <c r="I164" s="137">
        <v>88000337</v>
      </c>
      <c r="J164" s="253" t="s">
        <v>3786</v>
      </c>
      <c r="K164" s="137"/>
      <c r="L164" s="140">
        <v>44781</v>
      </c>
      <c r="M164" s="137"/>
      <c r="N164" s="222" t="str">
        <f>VLOOKUP(I164,Inventory!C:J,3,FALSE)</f>
        <v>https://fjong.com/admin/pages/edit-outfit/outfit.31db3530dd7749a5b342e0650a8c8b7a</v>
      </c>
      <c r="O164" s="223" t="str">
        <f>VLOOKUP(I164,Inventory!C:J,5,FALSE)</f>
        <v>Line of Oslo</v>
      </c>
      <c r="P164" s="223" t="str">
        <f>VLOOKUP(I164,Inventory!C:J,4,FALSE)</f>
        <v>L Mini Lace Cream</v>
      </c>
      <c r="Q164" s="137" t="s">
        <v>3449</v>
      </c>
      <c r="R164" s="137" t="s">
        <v>3787</v>
      </c>
      <c r="S164" s="139">
        <f>4531382950</f>
        <v>4531382950</v>
      </c>
      <c r="T164" s="137"/>
      <c r="U164" s="137"/>
      <c r="V164" s="223" t="str">
        <f>VLOOKUP(I164,Inventory!C:R,6,FALSE)</f>
        <v>FJONG</v>
      </c>
      <c r="W164" s="223">
        <f>VLOOKUP(I164,Inventory!C:R,13,FALSE)</f>
        <v>2500</v>
      </c>
      <c r="X164" s="223">
        <f>VLOOKUP(I164,Inventory!C:R,14,FALSE)</f>
        <v>700</v>
      </c>
      <c r="Y164" s="137"/>
      <c r="Z164" s="137"/>
      <c r="AA164" s="137">
        <v>80</v>
      </c>
      <c r="AB164" s="223">
        <f t="shared" si="15"/>
        <v>780</v>
      </c>
      <c r="AC164" s="230">
        <f>VLOOKUP(V164,'Partner info'!A$2:K$502,6,FALSE)</f>
        <v>0</v>
      </c>
      <c r="AD164" s="223">
        <f t="shared" si="25"/>
        <v>0</v>
      </c>
      <c r="AE164" s="223">
        <f t="shared" si="17"/>
        <v>780</v>
      </c>
      <c r="AF164" s="223">
        <f t="shared" si="5"/>
        <v>8</v>
      </c>
      <c r="AG164" s="144">
        <v>2022</v>
      </c>
      <c r="AH164" s="145">
        <v>8</v>
      </c>
      <c r="AI164" s="146" t="e">
        <f t="array" aca="1" ref="AI164" ca="1">_xludf.IFS(AH164=1,"01",AH164=2,"02",AH164=3,"03",AH164=4,"04",AH164=5,"05",AH164=6,"06",AH164=7,"07",AH164=8,"08",AH164=9,"09",AH164=10,"10",AH164=11,"11",AH164=12,"12")</f>
        <v>#NAME?</v>
      </c>
      <c r="AJ164" s="147" t="e">
        <f t="shared" ca="1" si="3"/>
        <v>#NAME?</v>
      </c>
      <c r="AK164" s="148" t="str">
        <f t="shared" si="26"/>
        <v>YYYY-08</v>
      </c>
    </row>
    <row r="165" spans="1:37" ht="12.75" hidden="1">
      <c r="A165" s="254"/>
      <c r="B165" s="254" t="s">
        <v>3469</v>
      </c>
      <c r="C165" s="254"/>
      <c r="D165" s="254" t="s">
        <v>9</v>
      </c>
      <c r="E165" s="254"/>
      <c r="F165" s="254" t="s">
        <v>3788</v>
      </c>
      <c r="G165" s="254"/>
      <c r="H165" s="254" t="s">
        <v>3445</v>
      </c>
      <c r="I165" s="254">
        <v>88001769</v>
      </c>
      <c r="J165" s="256" t="s">
        <v>3789</v>
      </c>
      <c r="K165" s="254"/>
      <c r="L165" s="257">
        <v>44781</v>
      </c>
      <c r="M165" s="254"/>
      <c r="N165" s="262" t="str">
        <f>VLOOKUP(I165,Inventory!C:J,3,FALSE)</f>
        <v>https://fjong.com/admin/pages/edit-outfit/outfit.aa4a619d6cede96f</v>
      </c>
      <c r="O165" s="258" t="str">
        <f>VLOOKUP(I165,Inventory!C:J,5,FALSE)</f>
        <v>Jarlo</v>
      </c>
      <c r="P165" s="258" t="str">
        <f>VLOOKUP(I165,Inventory!C:J,4,FALSE)</f>
        <v>Caden M</v>
      </c>
      <c r="Q165" s="254" t="s">
        <v>3468</v>
      </c>
      <c r="R165" s="254" t="s">
        <v>3790</v>
      </c>
      <c r="S165" s="259">
        <v>99791340</v>
      </c>
      <c r="T165" s="254"/>
      <c r="U165" s="254"/>
      <c r="V165" s="258" t="str">
        <f>VLOOKUP(I165,Inventory!C:R,6,FALSE)</f>
        <v>FJONG</v>
      </c>
      <c r="W165" s="258" t="str">
        <f>VLOOKUP(I165,Inventory!C:R,12,FALSE)</f>
        <v>Hanna</v>
      </c>
      <c r="X165" s="258">
        <f>VLOOKUP(I165,Inventory!C:R,13,FALSE)</f>
        <v>2500</v>
      </c>
      <c r="Y165" s="254"/>
      <c r="Z165" s="254"/>
      <c r="AA165" s="254">
        <v>80</v>
      </c>
      <c r="AB165" s="258">
        <f t="shared" si="15"/>
        <v>2580</v>
      </c>
      <c r="AC165" s="261" t="e">
        <f>VLOOKUP(V165,'Partner info'!$B$2:$C$500,2,FALSE)</f>
        <v>#N/A</v>
      </c>
      <c r="AD165" s="258" t="e">
        <f>X165*AC165</f>
        <v>#N/A</v>
      </c>
      <c r="AE165" s="258" t="e">
        <f t="shared" si="17"/>
        <v>#N/A</v>
      </c>
      <c r="AF165" s="258">
        <f t="shared" si="5"/>
        <v>8</v>
      </c>
      <c r="AG165" s="144">
        <v>2022</v>
      </c>
      <c r="AH165" s="145">
        <v>8</v>
      </c>
      <c r="AI165" s="146" t="e">
        <f t="array" aca="1" ref="AI165" ca="1">_xludf.IFS(AH165=1,"01",AH165=2,"02",AH165=3,"03",AH165=4,"04",AH165=5,"05",AH165=6,"06",AH165=7,"07",AH165=8,"08",AH165=9,"09",AH165=10,"10",AH165=11,"11",AH165=12,"12")</f>
        <v>#NAME?</v>
      </c>
      <c r="AJ165" s="147" t="e">
        <f t="shared" ca="1" si="3"/>
        <v>#NAME?</v>
      </c>
      <c r="AK165" s="148"/>
    </row>
    <row r="166" spans="1:37" ht="14.25">
      <c r="A166" s="137"/>
      <c r="B166" s="137" t="s">
        <v>3443</v>
      </c>
      <c r="C166" s="137"/>
      <c r="D166" s="137" t="s">
        <v>9</v>
      </c>
      <c r="E166" s="137"/>
      <c r="F166" s="263" t="s">
        <v>3791</v>
      </c>
      <c r="G166" s="137"/>
      <c r="H166" s="137" t="s">
        <v>3445</v>
      </c>
      <c r="I166" s="137">
        <v>88000970</v>
      </c>
      <c r="J166" s="253" t="s">
        <v>3792</v>
      </c>
      <c r="K166" s="137"/>
      <c r="L166" s="140">
        <v>44784</v>
      </c>
      <c r="M166" s="137"/>
      <c r="N166" s="222" t="str">
        <f>VLOOKUP(I166,Inventory!C:J,3,FALSE)</f>
        <v>https://fjong.com/admin/pages/edit-outfit/outfit.f2eb7517a30f4a00843b499d81bab69c</v>
      </c>
      <c r="O166" s="223" t="str">
        <f>VLOOKUP(I166,Inventory!C:J,5,FALSE)</f>
        <v>FWSS</v>
      </c>
      <c r="P166" s="223" t="str">
        <f>VLOOKUP(I166,Inventory!C:J,4,FALSE)</f>
        <v>L Sanne Silver Sage Dress</v>
      </c>
      <c r="Q166" s="137" t="s">
        <v>3449</v>
      </c>
      <c r="R166" s="264" t="s">
        <v>3793</v>
      </c>
      <c r="S166" s="139">
        <v>99433339</v>
      </c>
      <c r="T166" s="137"/>
      <c r="U166" s="137"/>
      <c r="V166" s="223" t="str">
        <f>VLOOKUP(I166,Inventory!C:R,6,FALSE)</f>
        <v>FJONG</v>
      </c>
      <c r="W166" s="223">
        <f>VLOOKUP(I166,Inventory!C:R,13,FALSE)</f>
        <v>1700</v>
      </c>
      <c r="X166" s="223">
        <f>VLOOKUP(I166,Inventory!C:R,14,FALSE)</f>
        <v>490</v>
      </c>
      <c r="Y166" s="137"/>
      <c r="Z166" s="137"/>
      <c r="AA166" s="137">
        <v>80</v>
      </c>
      <c r="AB166" s="223">
        <f t="shared" si="15"/>
        <v>570</v>
      </c>
      <c r="AC166" s="230">
        <f>VLOOKUP(V166,'Partner info'!A$2:K$502,6,FALSE)</f>
        <v>0</v>
      </c>
      <c r="AD166" s="223">
        <f t="shared" ref="AD166:AD171" si="27">AB166*AC166</f>
        <v>0</v>
      </c>
      <c r="AE166" s="223">
        <f t="shared" si="17"/>
        <v>570</v>
      </c>
      <c r="AF166" s="223">
        <f t="shared" si="5"/>
        <v>8</v>
      </c>
      <c r="AG166" s="144">
        <v>2022</v>
      </c>
      <c r="AH166" s="145">
        <v>8</v>
      </c>
      <c r="AI166" s="146" t="e">
        <f t="array" aca="1" ref="AI166" ca="1">_xludf.IFS(AH166=1,"01",AH166=2,"02",AH166=3,"03",AH166=4,"04",AH166=5,"05",AH166=6,"06",AH166=7,"07",AH166=8,"08",AH166=9,"09",AH166=10,"10",AH166=11,"11",AH166=12,"12")</f>
        <v>#NAME?</v>
      </c>
      <c r="AJ166" s="147" t="e">
        <f t="shared" ca="1" si="3"/>
        <v>#NAME?</v>
      </c>
      <c r="AK166" s="148" t="str">
        <f t="shared" ref="AK166:AK171" si="28">TEXT(L166,"YYYY-MM")</f>
        <v>YYYY-08</v>
      </c>
    </row>
    <row r="167" spans="1:37" ht="14.25">
      <c r="B167" s="12" t="s">
        <v>3443</v>
      </c>
      <c r="D167" s="12" t="s">
        <v>9</v>
      </c>
      <c r="F167" s="265" t="s">
        <v>3627</v>
      </c>
      <c r="H167" s="12" t="s">
        <v>3445</v>
      </c>
      <c r="I167" s="12">
        <v>88001179</v>
      </c>
      <c r="J167" s="208" t="s">
        <v>3794</v>
      </c>
      <c r="L167" s="149">
        <v>44790</v>
      </c>
      <c r="N167" s="222" t="str">
        <f>VLOOKUP(I167,Inventory!C:J,3,FALSE)</f>
        <v>https://fjong.com/admin/pages/edit-outfit/outfit.fbda7f830faf4caf9b0a085054f22e54#edit_outfit_admin_notes</v>
      </c>
      <c r="O167" s="223" t="str">
        <f>VLOOKUP(I167,Inventory!C:J,5,FALSE)</f>
        <v>FWSS</v>
      </c>
      <c r="P167" s="223" t="str">
        <f>VLOOKUP(I167,Inventory!C:J,4,FALSE)</f>
        <v>Flower Mini Olive</v>
      </c>
      <c r="Q167" s="12" t="s">
        <v>3468</v>
      </c>
      <c r="R167" s="12" t="s">
        <v>3629</v>
      </c>
      <c r="S167" s="9" t="s">
        <v>3629</v>
      </c>
      <c r="V167" s="223" t="str">
        <f>VLOOKUP(I167,Inventory!C:R,6,FALSE)</f>
        <v>FJONG</v>
      </c>
      <c r="W167" s="223">
        <f>VLOOKUP(I167,Inventory!C:R,13,FALSE)</f>
        <v>1150</v>
      </c>
      <c r="X167" s="223">
        <f>VLOOKUP(I167,Inventory!C:R,14,FALSE)</f>
        <v>390</v>
      </c>
      <c r="AA167" s="12">
        <v>80</v>
      </c>
      <c r="AB167" s="223">
        <f t="shared" si="15"/>
        <v>470</v>
      </c>
      <c r="AC167" s="230">
        <f>VLOOKUP(V167,'Partner info'!A$2:K$502,6,FALSE)</f>
        <v>0</v>
      </c>
      <c r="AD167" s="223">
        <f t="shared" si="27"/>
        <v>0</v>
      </c>
      <c r="AE167" s="223">
        <f t="shared" si="17"/>
        <v>470</v>
      </c>
      <c r="AF167" s="223">
        <f t="shared" si="5"/>
        <v>8</v>
      </c>
      <c r="AG167" s="144">
        <v>2022</v>
      </c>
      <c r="AH167" s="145">
        <v>8</v>
      </c>
      <c r="AI167" s="146" t="e">
        <f t="array" aca="1" ref="AI167" ca="1">_xludf.IFS(AH167=1,"01",AH167=2,"02",AH167=3,"03",AH167=4,"04",AH167=5,"05",AH167=6,"06",AH167=7,"07",AH167=8,"08",AH167=9,"09",AH167=10,"10",AH167=11,"11",AH167=12,"12")</f>
        <v>#NAME?</v>
      </c>
      <c r="AJ167" s="147" t="e">
        <f t="shared" ca="1" si="3"/>
        <v>#NAME?</v>
      </c>
      <c r="AK167" s="148" t="str">
        <f t="shared" si="28"/>
        <v>YYYY-08</v>
      </c>
    </row>
    <row r="168" spans="1:37" ht="14.25">
      <c r="A168" s="137"/>
      <c r="B168" s="137" t="s">
        <v>3443</v>
      </c>
      <c r="C168" s="137"/>
      <c r="D168" s="137" t="s">
        <v>9</v>
      </c>
      <c r="E168" s="137"/>
      <c r="F168" s="263" t="s">
        <v>3627</v>
      </c>
      <c r="G168" s="137"/>
      <c r="H168" s="137" t="s">
        <v>3445</v>
      </c>
      <c r="I168" s="137">
        <v>88000461</v>
      </c>
      <c r="J168" s="137"/>
      <c r="K168" s="137"/>
      <c r="L168" s="140">
        <v>44790</v>
      </c>
      <c r="M168" s="137"/>
      <c r="N168" s="222" t="str">
        <f>VLOOKUP(I168,Inventory!C:J,3,FALSE)</f>
        <v>https://fjong.com/admin/pages/edit-outfit/outfit.4dd6b2524e5b4379baa90d5f3f80280a#edit_outfit_admin_notes</v>
      </c>
      <c r="O168" s="223" t="str">
        <f>VLOOKUP(I168,Inventory!C:J,5,FALSE)</f>
        <v>Line of Oslo</v>
      </c>
      <c r="P168" s="223" t="str">
        <f>VLOOKUP(I168,Inventory!C:J,4,FALSE)</f>
        <v>Zanny Green Leaf Dress</v>
      </c>
      <c r="Q168" s="137" t="s">
        <v>3453</v>
      </c>
      <c r="R168" s="137"/>
      <c r="S168" s="139"/>
      <c r="T168" s="137"/>
      <c r="U168" s="137"/>
      <c r="V168" s="223" t="str">
        <f>VLOOKUP(I168,Inventory!C:R,6,FALSE)</f>
        <v>FJONG</v>
      </c>
      <c r="W168" s="223">
        <f>VLOOKUP(I168,Inventory!C:R,13,FALSE)</f>
        <v>1700</v>
      </c>
      <c r="X168" s="223">
        <f>VLOOKUP(I168,Inventory!C:R,14,FALSE)</f>
        <v>200</v>
      </c>
      <c r="Y168" s="137"/>
      <c r="Z168" s="137"/>
      <c r="AA168" s="137"/>
      <c r="AB168" s="223">
        <f t="shared" si="15"/>
        <v>200</v>
      </c>
      <c r="AC168" s="230">
        <f>VLOOKUP(V168,'Partner info'!A$2:K$502,6,FALSE)</f>
        <v>0</v>
      </c>
      <c r="AD168" s="223">
        <f t="shared" si="27"/>
        <v>0</v>
      </c>
      <c r="AE168" s="223">
        <f t="shared" si="17"/>
        <v>200</v>
      </c>
      <c r="AF168" s="223">
        <f t="shared" si="5"/>
        <v>8</v>
      </c>
      <c r="AG168" s="144">
        <v>2022</v>
      </c>
      <c r="AH168" s="145">
        <v>8</v>
      </c>
      <c r="AI168" s="146" t="e">
        <f t="array" aca="1" ref="AI168" ca="1">_xludf.IFS(AH168=1,"01",AH168=2,"02",AH168=3,"03",AH168=4,"04",AH168=5,"05",AH168=6,"06",AH168=7,"07",AH168=8,"08",AH168=9,"09",AH168=10,"10",AH168=11,"11",AH168=12,"12")</f>
        <v>#NAME?</v>
      </c>
      <c r="AJ168" s="147" t="e">
        <f t="shared" ca="1" si="3"/>
        <v>#NAME?</v>
      </c>
      <c r="AK168" s="148" t="str">
        <f t="shared" si="28"/>
        <v>YYYY-08</v>
      </c>
    </row>
    <row r="169" spans="1:37" ht="12.75" hidden="1">
      <c r="A169" s="156"/>
      <c r="B169" s="156" t="s">
        <v>3443</v>
      </c>
      <c r="C169" s="156"/>
      <c r="D169" s="156" t="s">
        <v>9</v>
      </c>
      <c r="E169" s="156"/>
      <c r="F169" s="156" t="s">
        <v>3795</v>
      </c>
      <c r="G169" s="156"/>
      <c r="H169" s="156" t="s">
        <v>3445</v>
      </c>
      <c r="I169" s="156">
        <v>89001054</v>
      </c>
      <c r="J169" s="181" t="s">
        <v>3796</v>
      </c>
      <c r="K169" s="156"/>
      <c r="L169" s="159">
        <v>44791</v>
      </c>
      <c r="M169" s="156"/>
      <c r="N169" s="216" t="str">
        <f>VLOOKUP(I169,Inventory!C:J,3,FALSE)</f>
        <v>https://fjong.com/admin/pages/edit-outfit/outfit.7116c80758df4e02b1f944ef5a657387</v>
      </c>
      <c r="O169" s="217" t="str">
        <f>VLOOKUP(I169,Inventory!C:J,5,FALSE)</f>
        <v>Cardsome</v>
      </c>
      <c r="P169" s="217" t="str">
        <f>VLOOKUP(I169,Inventory!C:J,4,FALSE)</f>
        <v>L BROQUÉ Classic Black Crewneck</v>
      </c>
      <c r="Q169" s="156" t="s">
        <v>3449</v>
      </c>
      <c r="R169" s="156" t="s">
        <v>3797</v>
      </c>
      <c r="S169" s="158">
        <v>90147590</v>
      </c>
      <c r="T169" s="156"/>
      <c r="U169" s="156"/>
      <c r="V169" s="217" t="str">
        <f>VLOOKUP(I169,Inventory!C:R,6,FALSE)</f>
        <v>Cardsome</v>
      </c>
      <c r="W169" s="217">
        <f>VLOOKUP(I169,Inventory!C:R,13,FALSE)</f>
        <v>1500</v>
      </c>
      <c r="X169" s="217">
        <f>VLOOKUP(I169,Inventory!C:R,14,FALSE)</f>
        <v>500</v>
      </c>
      <c r="Y169" s="156"/>
      <c r="Z169" s="156"/>
      <c r="AA169" s="156">
        <v>80</v>
      </c>
      <c r="AB169" s="217">
        <f t="shared" si="15"/>
        <v>580</v>
      </c>
      <c r="AC169" s="218">
        <f>VLOOKUP(V169,'Partner info'!A$2:K$502,6,FALSE)</f>
        <v>0.5</v>
      </c>
      <c r="AD169" s="217">
        <f t="shared" si="27"/>
        <v>290</v>
      </c>
      <c r="AE169" s="217">
        <f t="shared" si="17"/>
        <v>290</v>
      </c>
      <c r="AF169" s="217">
        <f t="shared" si="5"/>
        <v>8</v>
      </c>
      <c r="AG169" s="144">
        <v>2022</v>
      </c>
      <c r="AH169" s="145">
        <v>8</v>
      </c>
      <c r="AI169" s="146" t="e">
        <f t="array" aca="1" ref="AI169" ca="1">_xludf.IFS(AH169=1,"01",AH169=2,"02",AH169=3,"03",AH169=4,"04",AH169=5,"05",AH169=6,"06",AH169=7,"07",AH169=8,"08",AH169=9,"09",AH169=10,"10",AH169=11,"11",AH169=12,"12")</f>
        <v>#NAME?</v>
      </c>
      <c r="AJ169" s="147" t="e">
        <f t="shared" ca="1" si="3"/>
        <v>#NAME?</v>
      </c>
      <c r="AK169" s="148" t="str">
        <f t="shared" si="28"/>
        <v>YYYY-08</v>
      </c>
    </row>
    <row r="170" spans="1:37" ht="12.75" hidden="1">
      <c r="F170" s="12" t="s">
        <v>3795</v>
      </c>
      <c r="H170" s="12" t="s">
        <v>3445</v>
      </c>
      <c r="I170" s="12">
        <v>88100310</v>
      </c>
      <c r="L170" s="149">
        <v>44791</v>
      </c>
      <c r="N170" s="247" t="str">
        <f>VLOOKUP(I170,Inventory!C:J,3,FALSE)</f>
        <v>https://fjong.com/admin/pages/edit-outfit/outfit.841aea73b3d4485eaf08932aa82d8c2a</v>
      </c>
      <c r="O170" s="224" t="str">
        <f>VLOOKUP(I170,Inventory!C:J,5,FALSE)</f>
        <v>FWSS</v>
      </c>
      <c r="P170" s="224" t="str">
        <f>VLOOKUP(I170,Inventory!C:J,4,FALSE)</f>
        <v>M Ballet Slipper Bente Blouse</v>
      </c>
      <c r="Q170" s="12" t="s">
        <v>3468</v>
      </c>
      <c r="R170" s="12" t="s">
        <v>3797</v>
      </c>
      <c r="S170" s="9">
        <v>90147590</v>
      </c>
      <c r="V170" s="224" t="str">
        <f>VLOOKUP(I170,Inventory!C:R,6,FALSE)</f>
        <v>Villoid</v>
      </c>
      <c r="W170" s="224">
        <f>VLOOKUP(I170,Inventory!C:R,13,FALSE)</f>
        <v>1900</v>
      </c>
      <c r="X170" s="224">
        <f>VLOOKUP(I170,Inventory!C:R,14,FALSE)</f>
        <v>760</v>
      </c>
      <c r="AB170" s="224">
        <f t="shared" si="15"/>
        <v>760</v>
      </c>
      <c r="AC170" s="225">
        <f>VLOOKUP(V170,'Partner info'!A$2:K$502,6,FALSE)</f>
        <v>0.8</v>
      </c>
      <c r="AD170" s="224">
        <f t="shared" si="27"/>
        <v>608</v>
      </c>
      <c r="AE170" s="224">
        <f t="shared" si="17"/>
        <v>152</v>
      </c>
      <c r="AF170" s="224">
        <f t="shared" si="5"/>
        <v>8</v>
      </c>
      <c r="AG170" s="144">
        <v>2022</v>
      </c>
      <c r="AH170" s="145">
        <v>8</v>
      </c>
      <c r="AI170" s="146" t="e">
        <f t="array" aca="1" ref="AI170" ca="1">_xludf.IFS(AH170=1,"01",AH170=2,"02",AH170=3,"03",AH170=4,"04",AH170=5,"05",AH170=6,"06",AH170=7,"07",AH170=8,"08",AH170=9,"09",AH170=10,"10",AH170=11,"11",AH170=12,"12")</f>
        <v>#NAME?</v>
      </c>
      <c r="AJ170" s="147" t="e">
        <f t="shared" ca="1" si="3"/>
        <v>#NAME?</v>
      </c>
      <c r="AK170" s="148" t="str">
        <f t="shared" si="28"/>
        <v>YYYY-08</v>
      </c>
    </row>
    <row r="171" spans="1:37" ht="12.75">
      <c r="A171" s="137"/>
      <c r="B171" s="137"/>
      <c r="C171" s="137"/>
      <c r="D171" s="137"/>
      <c r="E171" s="137"/>
      <c r="F171" s="137" t="s">
        <v>3795</v>
      </c>
      <c r="G171" s="137"/>
      <c r="H171" s="137" t="s">
        <v>3445</v>
      </c>
      <c r="I171" s="139">
        <v>88001616</v>
      </c>
      <c r="J171" s="137"/>
      <c r="K171" s="137"/>
      <c r="L171" s="140">
        <v>44791</v>
      </c>
      <c r="M171" s="137"/>
      <c r="N171" s="222" t="str">
        <f>VLOOKUP(I171,Inventory!C:J,3,FALSE)</f>
        <v>https://fjong.com/admin/pages/edit-outfit/outfit.662df044b9174634a35cc35c39bd1d16</v>
      </c>
      <c r="O171" s="223" t="str">
        <f>VLOOKUP(I171,Inventory!C:J,5,FALSE)</f>
        <v>Line of Oslo</v>
      </c>
      <c r="P171" s="223" t="str">
        <f>VLOOKUP(I171,Inventory!C:J,4,FALSE)</f>
        <v>L Aina Leo Dress</v>
      </c>
      <c r="Q171" s="137" t="s">
        <v>3449</v>
      </c>
      <c r="R171" s="137" t="s">
        <v>3797</v>
      </c>
      <c r="S171" s="139">
        <v>90147590</v>
      </c>
      <c r="T171" s="137"/>
      <c r="U171" s="137"/>
      <c r="V171" s="223" t="str">
        <f>VLOOKUP(I171,Inventory!C:R,6,FALSE)</f>
        <v>FJONG</v>
      </c>
      <c r="W171" s="223">
        <f>VLOOKUP(I171,Inventory!C:R,13,FALSE)</f>
        <v>2000</v>
      </c>
      <c r="X171" s="223">
        <f>VLOOKUP(I171,Inventory!C:R,14,FALSE)</f>
        <v>560</v>
      </c>
      <c r="Y171" s="137"/>
      <c r="Z171" s="137"/>
      <c r="AA171" s="137"/>
      <c r="AB171" s="223">
        <f t="shared" si="15"/>
        <v>560</v>
      </c>
      <c r="AC171" s="230">
        <f>VLOOKUP(V171,'Partner info'!A$2:K$502,6,FALSE)</f>
        <v>0</v>
      </c>
      <c r="AD171" s="223">
        <f t="shared" si="27"/>
        <v>0</v>
      </c>
      <c r="AE171" s="223">
        <f t="shared" si="17"/>
        <v>560</v>
      </c>
      <c r="AF171" s="223">
        <f t="shared" si="5"/>
        <v>8</v>
      </c>
      <c r="AG171" s="144">
        <v>2022</v>
      </c>
      <c r="AH171" s="145">
        <v>8</v>
      </c>
      <c r="AI171" s="146" t="e">
        <f t="array" aca="1" ref="AI171" ca="1">_xludf.IFS(AH171=1,"01",AH171=2,"02",AH171=3,"03",AH171=4,"04",AH171=5,"05",AH171=6,"06",AH171=7,"07",AH171=8,"08",AH171=9,"09",AH171=10,"10",AH171=11,"11",AH171=12,"12")</f>
        <v>#NAME?</v>
      </c>
      <c r="AJ171" s="147" t="e">
        <f t="shared" ca="1" si="3"/>
        <v>#NAME?</v>
      </c>
      <c r="AK171" s="148" t="str">
        <f t="shared" si="28"/>
        <v>YYYY-08</v>
      </c>
    </row>
    <row r="172" spans="1:37" ht="12.75" hidden="1">
      <c r="A172" s="266"/>
      <c r="B172" s="266" t="s">
        <v>3469</v>
      </c>
      <c r="C172" s="266"/>
      <c r="D172" s="266" t="s">
        <v>9</v>
      </c>
      <c r="E172" s="266"/>
      <c r="F172" s="266" t="s">
        <v>3798</v>
      </c>
      <c r="G172" s="266"/>
      <c r="H172" s="266" t="s">
        <v>3445</v>
      </c>
      <c r="I172" s="267" t="s">
        <v>1932</v>
      </c>
      <c r="J172" s="268" t="s">
        <v>3799</v>
      </c>
      <c r="K172" s="266"/>
      <c r="L172" s="269">
        <v>44791</v>
      </c>
      <c r="M172" s="266"/>
      <c r="N172" s="262" t="str">
        <f>VLOOKUP(I172,Inventory!C:J,3,FALSE)</f>
        <v>https://fjong.com/admin/pages/edit-outfit/outfit.f7dfa535e4fa4ffca07e67edfb9799b0</v>
      </c>
      <c r="O172" s="258" t="str">
        <f>VLOOKUP(I172,Inventory!C:J,5,FALSE)</f>
        <v>By Malene Birger</v>
      </c>
      <c r="P172" s="258" t="str">
        <f>VLOOKUP(I172,Inventory!C:J,4,FALSE)</f>
        <v>XS Otter Dress</v>
      </c>
      <c r="Q172" s="266" t="s">
        <v>3477</v>
      </c>
      <c r="R172" s="266" t="s">
        <v>3800</v>
      </c>
      <c r="S172" s="267">
        <v>47326290</v>
      </c>
      <c r="T172" s="266"/>
      <c r="U172" s="266"/>
      <c r="V172" s="258" t="str">
        <f>VLOOKUP(I172,Inventory!C:R,6,FALSE)</f>
        <v>Høyer</v>
      </c>
      <c r="W172" s="258" t="str">
        <f>VLOOKUP(I172,Inventory!C:R,12,FALSE)</f>
        <v>Hanna</v>
      </c>
      <c r="X172" s="258">
        <f>VLOOKUP(I172,Inventory!C:R,13,FALSE)</f>
        <v>1500</v>
      </c>
      <c r="Y172" s="266"/>
      <c r="Z172" s="266"/>
      <c r="AA172" s="266">
        <v>80</v>
      </c>
      <c r="AB172" s="258">
        <f t="shared" si="15"/>
        <v>1580</v>
      </c>
      <c r="AC172" s="261" t="s">
        <v>4292</v>
      </c>
      <c r="AD172" s="258" t="e">
        <f t="shared" ref="AD172:AD173" si="29">X172*AC172</f>
        <v>#VALUE!</v>
      </c>
      <c r="AE172" s="258" t="e">
        <f t="shared" si="17"/>
        <v>#VALUE!</v>
      </c>
      <c r="AF172" s="258">
        <f t="shared" si="5"/>
        <v>8</v>
      </c>
      <c r="AG172" s="144">
        <v>2022</v>
      </c>
      <c r="AH172" s="145">
        <v>8</v>
      </c>
      <c r="AI172" s="146" t="e">
        <f t="array" aca="1" ref="AI172" ca="1">_xludf.IFS(AH172=1,"01",AH172=2,"02",AH172=3,"03",AH172=4,"04",AH172=5,"05",AH172=6,"06",AH172=7,"07",AH172=8,"08",AH172=9,"09",AH172=10,"10",AH172=11,"11",AH172=12,"12")</f>
        <v>#NAME?</v>
      </c>
      <c r="AJ172" s="147" t="e">
        <f t="shared" ca="1" si="3"/>
        <v>#NAME?</v>
      </c>
      <c r="AK172" s="148"/>
    </row>
    <row r="173" spans="1:37" ht="12.75" hidden="1">
      <c r="A173" s="254"/>
      <c r="B173" s="254"/>
      <c r="C173" s="254"/>
      <c r="D173" s="254"/>
      <c r="E173" s="254"/>
      <c r="F173" s="254" t="s">
        <v>3798</v>
      </c>
      <c r="G173" s="254"/>
      <c r="H173" s="254" t="s">
        <v>3445</v>
      </c>
      <c r="I173" s="254">
        <v>88100175</v>
      </c>
      <c r="J173" s="254"/>
      <c r="K173" s="254"/>
      <c r="L173" s="257">
        <v>44791</v>
      </c>
      <c r="M173" s="254"/>
      <c r="N173" s="262" t="str">
        <f>VLOOKUP(I173,Inventory!C:J,3,FALSE)</f>
        <v>https://fjong.com/admin/pages/edit-outfit/outfit.dd62d98a9d3e40659b5438f7388d8e01#edit_outfit_admin_notes</v>
      </c>
      <c r="O173" s="258" t="str">
        <f>VLOOKUP(I173,Inventory!C:J,5,FALSE)</f>
        <v>IBEN</v>
      </c>
      <c r="P173" s="258" t="str">
        <f>VLOOKUP(I173,Inventory!C:J,4,FALSE)</f>
        <v>3 Ferdinand Dress</v>
      </c>
      <c r="Q173" s="254" t="s">
        <v>3468</v>
      </c>
      <c r="R173" s="254" t="s">
        <v>3800</v>
      </c>
      <c r="S173" s="259">
        <v>47326290</v>
      </c>
      <c r="T173" s="254"/>
      <c r="U173" s="254"/>
      <c r="V173" s="258" t="str">
        <f>VLOOKUP(I173,Inventory!C:R,6,FALSE)</f>
        <v>IBEN (Storheil Agency)</v>
      </c>
      <c r="W173" s="258" t="str">
        <f>VLOOKUP(I173,Inventory!C:R,12,FALSE)</f>
        <v>Dree</v>
      </c>
      <c r="X173" s="258">
        <f>VLOOKUP(I173,Inventory!C:R,13,FALSE)</f>
        <v>1800</v>
      </c>
      <c r="Y173" s="254"/>
      <c r="Z173" s="254"/>
      <c r="AA173" s="254"/>
      <c r="AB173" s="258">
        <f t="shared" si="15"/>
        <v>1800</v>
      </c>
      <c r="AC173" s="261" t="s">
        <v>4292</v>
      </c>
      <c r="AD173" s="258" t="e">
        <f t="shared" si="29"/>
        <v>#VALUE!</v>
      </c>
      <c r="AE173" s="258" t="e">
        <f t="shared" si="17"/>
        <v>#VALUE!</v>
      </c>
      <c r="AF173" s="258">
        <f t="shared" si="5"/>
        <v>8</v>
      </c>
      <c r="AG173" s="144">
        <v>2022</v>
      </c>
      <c r="AH173" s="145">
        <v>8</v>
      </c>
      <c r="AI173" s="146" t="e">
        <f t="array" aca="1" ref="AI173" ca="1">_xludf.IFS(AH173=1,"01",AH173=2,"02",AH173=3,"03",AH173=4,"04",AH173=5,"05",AH173=6,"06",AH173=7,"07",AH173=8,"08",AH173=9,"09",AH173=10,"10",AH173=11,"11",AH173=12,"12")</f>
        <v>#NAME?</v>
      </c>
      <c r="AJ173" s="147" t="e">
        <f t="shared" ca="1" si="3"/>
        <v>#NAME?</v>
      </c>
      <c r="AK173" s="148"/>
    </row>
    <row r="174" spans="1:37" ht="12.75">
      <c r="B174" s="12" t="s">
        <v>3443</v>
      </c>
      <c r="D174" s="12" t="s">
        <v>9</v>
      </c>
      <c r="F174" s="12" t="s">
        <v>3801</v>
      </c>
      <c r="H174" s="12" t="s">
        <v>3445</v>
      </c>
      <c r="I174" s="12">
        <v>88001529</v>
      </c>
      <c r="J174" s="208" t="s">
        <v>3802</v>
      </c>
      <c r="L174" s="149">
        <v>44792</v>
      </c>
      <c r="N174" s="222" t="str">
        <f>VLOOKUP(I174,Inventory!C:J,3,FALSE)</f>
        <v>https://fjong.com/admin/pages/edit-outfit/outfit.31edccd419de4fc5ae6aeb7eed4327ab</v>
      </c>
      <c r="O174" s="223" t="str">
        <f>VLOOKUP(I174,Inventory!C:J,5,FALSE)</f>
        <v>FWSS</v>
      </c>
      <c r="P174" s="223" t="str">
        <f>VLOOKUP(I174,Inventory!C:J,4,FALSE)</f>
        <v>Kate Anthracite Top S</v>
      </c>
      <c r="Q174" s="12" t="s">
        <v>3453</v>
      </c>
      <c r="R174" s="12" t="s">
        <v>3803</v>
      </c>
      <c r="S174" s="9">
        <v>93485115</v>
      </c>
      <c r="V174" s="223" t="str">
        <f>VLOOKUP(I174,Inventory!C:R,6,FALSE)</f>
        <v>FJONG</v>
      </c>
      <c r="W174" s="223">
        <f>VLOOKUP(I174,Inventory!C:R,13,FALSE)</f>
        <v>2200</v>
      </c>
      <c r="X174" s="223">
        <f>VLOOKUP(I174,Inventory!C:R,14,FALSE)</f>
        <v>660</v>
      </c>
      <c r="AA174" s="12">
        <v>80</v>
      </c>
      <c r="AB174" s="223">
        <f t="shared" si="15"/>
        <v>740</v>
      </c>
      <c r="AC174" s="230">
        <f>VLOOKUP(V174,'Partner info'!A$2:K$502,6,FALSE)</f>
        <v>0</v>
      </c>
      <c r="AD174" s="223">
        <f t="shared" ref="AD174:AD227" si="30">AB174*AC174</f>
        <v>0</v>
      </c>
      <c r="AE174" s="223">
        <f t="shared" si="17"/>
        <v>740</v>
      </c>
      <c r="AF174" s="223">
        <f t="shared" si="5"/>
        <v>8</v>
      </c>
      <c r="AG174" s="144">
        <v>2022</v>
      </c>
      <c r="AH174" s="145">
        <v>8</v>
      </c>
      <c r="AI174" s="146" t="e">
        <f t="array" aca="1" ref="AI174" ca="1">_xludf.IFS(AH174=1,"01",AH174=2,"02",AH174=3,"03",AH174=4,"04",AH174=5,"05",AH174=6,"06",AH174=7,"07",AH174=8,"08",AH174=9,"09",AH174=10,"10",AH174=11,"11",AH174=12,"12")</f>
        <v>#NAME?</v>
      </c>
      <c r="AJ174" s="147" t="e">
        <f t="shared" ca="1" si="3"/>
        <v>#NAME?</v>
      </c>
      <c r="AK174" s="148" t="str">
        <f t="shared" ref="AK174:AK227" si="31">TEXT(L174,"YYYY-MM")</f>
        <v>YYYY-08</v>
      </c>
    </row>
    <row r="175" spans="1:37" ht="12.75">
      <c r="A175" s="137"/>
      <c r="B175" s="137"/>
      <c r="C175" s="137"/>
      <c r="D175" s="137"/>
      <c r="E175" s="137"/>
      <c r="F175" s="137" t="s">
        <v>3801</v>
      </c>
      <c r="G175" s="137"/>
      <c r="H175" s="137" t="s">
        <v>3445</v>
      </c>
      <c r="I175" s="270">
        <v>88001634</v>
      </c>
      <c r="J175" s="137"/>
      <c r="K175" s="137"/>
      <c r="L175" s="140">
        <v>44792</v>
      </c>
      <c r="M175" s="137"/>
      <c r="N175" s="222" t="str">
        <f>VLOOKUP(I175,Inventory!C:J,3,FALSE)</f>
        <v>https://fjong.com/admin/pages/edit-outfit/outfit.9288ff153f8d405e89ce6b6cfd08171c</v>
      </c>
      <c r="O175" s="223" t="str">
        <f>VLOOKUP(I175,Inventory!C:J,5,FALSE)</f>
        <v>Line of Oslo</v>
      </c>
      <c r="P175" s="223" t="str">
        <f>VLOOKUP(I175,Inventory!C:J,4,FALSE)</f>
        <v>Hannah Satin Pink Dress</v>
      </c>
      <c r="Q175" s="137" t="s">
        <v>3453</v>
      </c>
      <c r="R175" s="137" t="s">
        <v>3803</v>
      </c>
      <c r="S175" s="139">
        <v>93485115</v>
      </c>
      <c r="T175" s="137"/>
      <c r="U175" s="137"/>
      <c r="V175" s="223" t="str">
        <f>VLOOKUP(I175,Inventory!C:R,6,FALSE)</f>
        <v>FJONG</v>
      </c>
      <c r="W175" s="223">
        <f>VLOOKUP(I175,Inventory!C:R,13,FALSE)</f>
        <v>1900</v>
      </c>
      <c r="X175" s="223">
        <f>VLOOKUP(I175,Inventory!C:R,14,FALSE)</f>
        <v>300</v>
      </c>
      <c r="Y175" s="137"/>
      <c r="Z175" s="137"/>
      <c r="AA175" s="137"/>
      <c r="AB175" s="223">
        <f t="shared" si="15"/>
        <v>300</v>
      </c>
      <c r="AC175" s="230">
        <f>VLOOKUP(V175,'Partner info'!A$2:K$502,6,FALSE)</f>
        <v>0</v>
      </c>
      <c r="AD175" s="223">
        <f t="shared" si="30"/>
        <v>0</v>
      </c>
      <c r="AE175" s="223">
        <f t="shared" si="17"/>
        <v>300</v>
      </c>
      <c r="AF175" s="223">
        <f t="shared" si="5"/>
        <v>8</v>
      </c>
      <c r="AG175" s="144">
        <v>2022</v>
      </c>
      <c r="AH175" s="145">
        <v>8</v>
      </c>
      <c r="AI175" s="146" t="e">
        <f t="array" aca="1" ref="AI175" ca="1">_xludf.IFS(AH175=1,"01",AH175=2,"02",AH175=3,"03",AH175=4,"04",AH175=5,"05",AH175=6,"06",AH175=7,"07",AH175=8,"08",AH175=9,"09",AH175=10,"10",AH175=11,"11",AH175=12,"12")</f>
        <v>#NAME?</v>
      </c>
      <c r="AJ175" s="147" t="e">
        <f t="shared" ca="1" si="3"/>
        <v>#NAME?</v>
      </c>
      <c r="AK175" s="148" t="str">
        <f t="shared" si="31"/>
        <v>YYYY-08</v>
      </c>
    </row>
    <row r="176" spans="1:37" ht="12.75" hidden="1">
      <c r="A176" s="137"/>
      <c r="B176" s="137" t="s">
        <v>3443</v>
      </c>
      <c r="C176" s="137"/>
      <c r="D176" s="137" t="s">
        <v>9</v>
      </c>
      <c r="E176" s="137"/>
      <c r="F176" s="137" t="s">
        <v>3804</v>
      </c>
      <c r="G176" s="137"/>
      <c r="H176" s="137" t="s">
        <v>3445</v>
      </c>
      <c r="I176" s="205" t="s">
        <v>1917</v>
      </c>
      <c r="J176" s="253" t="s">
        <v>3805</v>
      </c>
      <c r="K176" s="137"/>
      <c r="L176" s="140">
        <v>44792</v>
      </c>
      <c r="M176" s="137"/>
      <c r="N176" s="222" t="str">
        <f>VLOOKUP(I176,Inventory!C:J,3,FALSE)</f>
        <v>https://fjong.com/admin/pages/edit-outfit/outfit.50e587edd52c4f1b98cbbd52e677bd09</v>
      </c>
      <c r="O176" s="223" t="str">
        <f>VLOOKUP(I176,Inventory!C:J,5,FALSE)</f>
        <v>By Malene Birger</v>
      </c>
      <c r="P176" s="223" t="str">
        <f>VLOOKUP(I176,Inventory!C:J,4,FALSE)</f>
        <v>S1 Ayaja Striped Skirt</v>
      </c>
      <c r="Q176" s="137" t="s">
        <v>3453</v>
      </c>
      <c r="R176" s="137" t="s">
        <v>3806</v>
      </c>
      <c r="S176" s="139">
        <v>4797001085</v>
      </c>
      <c r="T176" s="137"/>
      <c r="U176" s="137"/>
      <c r="V176" s="223" t="str">
        <f>VLOOKUP(I176,Inventory!C:R,6,FALSE)</f>
        <v>Høyer</v>
      </c>
      <c r="W176" s="223">
        <f>VLOOKUP(I176,Inventory!C:R,13,FALSE)</f>
        <v>6600</v>
      </c>
      <c r="X176" s="223">
        <f>VLOOKUP(I176,Inventory!C:R,14,FALSE)</f>
        <v>1700</v>
      </c>
      <c r="Y176" s="154">
        <v>0.1</v>
      </c>
      <c r="Z176" s="137"/>
      <c r="AA176" s="137">
        <v>80</v>
      </c>
      <c r="AB176" s="223">
        <f t="shared" si="15"/>
        <v>1610</v>
      </c>
      <c r="AC176" s="230">
        <f>VLOOKUP(V176,'Partner info'!A$2:K$502,6,FALSE)</f>
        <v>0.8</v>
      </c>
      <c r="AD176" s="223">
        <f t="shared" si="30"/>
        <v>1288</v>
      </c>
      <c r="AE176" s="223">
        <f t="shared" si="17"/>
        <v>322</v>
      </c>
      <c r="AF176" s="223">
        <f t="shared" si="5"/>
        <v>8</v>
      </c>
      <c r="AG176" s="144">
        <v>2022</v>
      </c>
      <c r="AH176" s="145">
        <v>8</v>
      </c>
      <c r="AI176" s="146" t="e">
        <f t="array" aca="1" ref="AI176" ca="1">_xludf.IFS(AH176=1,"01",AH176=2,"02",AH176=3,"03",AH176=4,"04",AH176=5,"05",AH176=6,"06",AH176=7,"07",AH176=8,"08",AH176=9,"09",AH176=10,"10",AH176=11,"11",AH176=12,"12")</f>
        <v>#NAME?</v>
      </c>
      <c r="AJ176" s="147" t="e">
        <f t="shared" ca="1" si="3"/>
        <v>#NAME?</v>
      </c>
      <c r="AK176" s="148" t="str">
        <f t="shared" si="31"/>
        <v>YYYY-08</v>
      </c>
    </row>
    <row r="177" spans="1:37" ht="12.75" hidden="1">
      <c r="A177" s="137"/>
      <c r="B177" s="137" t="s">
        <v>3443</v>
      </c>
      <c r="C177" s="137"/>
      <c r="D177" s="137" t="s">
        <v>9</v>
      </c>
      <c r="E177" s="137"/>
      <c r="F177" s="137" t="s">
        <v>3526</v>
      </c>
      <c r="G177" s="137"/>
      <c r="H177" s="137" t="s">
        <v>3445</v>
      </c>
      <c r="I177" s="137">
        <v>89003034</v>
      </c>
      <c r="J177" s="253" t="s">
        <v>3807</v>
      </c>
      <c r="K177" s="137"/>
      <c r="L177" s="140">
        <v>44792</v>
      </c>
      <c r="M177" s="137"/>
      <c r="N177" s="222" t="str">
        <f>VLOOKUP(I177,Inventory!C:J,3,FALSE)</f>
        <v>https://fjong.com/admin/pages/edit-outfit/outfit.e1f9da2e786b4fa493b4316b9a77f863</v>
      </c>
      <c r="O177" s="223" t="str">
        <f>VLOOKUP(I177,Inventory!C:J,5,FALSE)</f>
        <v>Kupong knit.wear</v>
      </c>
      <c r="P177" s="223" t="str">
        <f>VLOOKUP(I177,Inventory!C:J,4,FALSE)</f>
        <v>M-L Phoebe V-Neck White</v>
      </c>
      <c r="Q177" s="137" t="s">
        <v>3808</v>
      </c>
      <c r="R177" s="137" t="s">
        <v>3809</v>
      </c>
      <c r="S177" s="139">
        <v>93861138</v>
      </c>
      <c r="T177" s="137"/>
      <c r="U177" s="137"/>
      <c r="V177" s="223" t="str">
        <f>VLOOKUP(I177,Inventory!C:R,6,FALSE)</f>
        <v>Kupong Knit.wear</v>
      </c>
      <c r="W177" s="223">
        <f>VLOOKUP(I177,Inventory!C:R,13,FALSE)</f>
        <v>7000</v>
      </c>
      <c r="X177" s="223">
        <f>VLOOKUP(I177,Inventory!C:R,14,FALSE)</f>
        <v>1890</v>
      </c>
      <c r="Y177" s="154">
        <v>0.1</v>
      </c>
      <c r="Z177" s="137"/>
      <c r="AA177" s="137">
        <v>80</v>
      </c>
      <c r="AB177" s="223">
        <f t="shared" si="15"/>
        <v>1781</v>
      </c>
      <c r="AC177" s="230">
        <f>VLOOKUP(V177,'Partner info'!A$2:K$502,6,FALSE)</f>
        <v>0.8</v>
      </c>
      <c r="AD177" s="223">
        <f t="shared" si="30"/>
        <v>1424.8000000000002</v>
      </c>
      <c r="AE177" s="223">
        <f t="shared" si="17"/>
        <v>356.19999999999982</v>
      </c>
      <c r="AF177" s="223">
        <f t="shared" si="5"/>
        <v>8</v>
      </c>
      <c r="AG177" s="144">
        <v>2022</v>
      </c>
      <c r="AH177" s="145">
        <v>8</v>
      </c>
      <c r="AI177" s="146" t="e">
        <f t="array" aca="1" ref="AI177" ca="1">_xludf.IFS(AH177=1,"01",AH177=2,"02",AH177=3,"03",AH177=4,"04",AH177=5,"05",AH177=6,"06",AH177=7,"07",AH177=8,"08",AH177=9,"09",AH177=10,"10",AH177=11,"11",AH177=12,"12")</f>
        <v>#NAME?</v>
      </c>
      <c r="AJ177" s="147" t="e">
        <f t="shared" ca="1" si="3"/>
        <v>#NAME?</v>
      </c>
      <c r="AK177" s="148" t="str">
        <f t="shared" si="31"/>
        <v>YYYY-08</v>
      </c>
    </row>
    <row r="178" spans="1:37" ht="12.75" hidden="1">
      <c r="A178" s="137"/>
      <c r="B178" s="137" t="s">
        <v>3443</v>
      </c>
      <c r="C178" s="137"/>
      <c r="D178" s="137" t="s">
        <v>9</v>
      </c>
      <c r="E178" s="137"/>
      <c r="F178" s="137" t="s">
        <v>3810</v>
      </c>
      <c r="G178" s="137"/>
      <c r="H178" s="137" t="s">
        <v>3445</v>
      </c>
      <c r="I178" s="137">
        <v>88101365</v>
      </c>
      <c r="J178" s="253" t="s">
        <v>3811</v>
      </c>
      <c r="K178" s="137"/>
      <c r="L178" s="140">
        <v>44792</v>
      </c>
      <c r="M178" s="137"/>
      <c r="N178" s="222" t="str">
        <f>VLOOKUP(I178,Inventory!C:J,3,FALSE)</f>
        <v>https://fjong.com/admin/pages/edit-outfit/outfit.c3cb5a3112c545b184381060670971f4</v>
      </c>
      <c r="O178" s="223" t="str">
        <f>VLOOKUP(I178,Inventory!C:J,5,FALSE)</f>
        <v>FWSS</v>
      </c>
      <c r="P178" s="223" t="str">
        <f>VLOOKUP(I178,Inventory!C:J,4,FALSE)</f>
        <v>S 2 Fatima Blouse</v>
      </c>
      <c r="Q178" s="137" t="s">
        <v>3453</v>
      </c>
      <c r="R178" s="137" t="s">
        <v>3812</v>
      </c>
      <c r="S178" s="139">
        <v>97080595</v>
      </c>
      <c r="T178" s="137"/>
      <c r="U178" s="137"/>
      <c r="V178" s="223" t="str">
        <f>VLOOKUP(I178,Inventory!C:R,6,FALSE)</f>
        <v>Mani Studio Moss</v>
      </c>
      <c r="W178" s="223" t="str">
        <f>VLOOKUP(I178,Inventory!C:R,13,FALSE)</f>
        <v>4000</v>
      </c>
      <c r="X178" s="223">
        <f>VLOOKUP(I178,Inventory!C:R,14,FALSE)</f>
        <v>1200</v>
      </c>
      <c r="Y178" s="154">
        <v>0.1</v>
      </c>
      <c r="Z178" s="137"/>
      <c r="AA178" s="137">
        <v>80</v>
      </c>
      <c r="AB178" s="223">
        <f t="shared" si="15"/>
        <v>1160</v>
      </c>
      <c r="AC178" s="230">
        <f>VLOOKUP(V178,'Partner info'!A$2:K$502,6,FALSE)</f>
        <v>0</v>
      </c>
      <c r="AD178" s="223">
        <f t="shared" si="30"/>
        <v>0</v>
      </c>
      <c r="AE178" s="223">
        <f t="shared" si="17"/>
        <v>1160</v>
      </c>
      <c r="AF178" s="223">
        <f t="shared" si="5"/>
        <v>8</v>
      </c>
      <c r="AG178" s="144">
        <v>2022</v>
      </c>
      <c r="AH178" s="145">
        <v>8</v>
      </c>
      <c r="AI178" s="146" t="e">
        <f t="array" aca="1" ref="AI178" ca="1">_xludf.IFS(AH178=1,"01",AH178=2,"02",AH178=3,"03",AH178=4,"04",AH178=5,"05",AH178=6,"06",AH178=7,"07",AH178=8,"08",AH178=9,"09",AH178=10,"10",AH178=11,"11",AH178=12,"12")</f>
        <v>#NAME?</v>
      </c>
      <c r="AJ178" s="147" t="e">
        <f t="shared" ca="1" si="3"/>
        <v>#NAME?</v>
      </c>
      <c r="AK178" s="148" t="str">
        <f t="shared" si="31"/>
        <v>YYYY-08</v>
      </c>
    </row>
    <row r="179" spans="1:37" ht="12.75">
      <c r="A179" s="137"/>
      <c r="B179" s="137" t="s">
        <v>3443</v>
      </c>
      <c r="C179" s="137"/>
      <c r="D179" s="137" t="s">
        <v>9</v>
      </c>
      <c r="E179" s="137"/>
      <c r="F179" s="137" t="s">
        <v>3813</v>
      </c>
      <c r="G179" s="137"/>
      <c r="H179" s="137" t="s">
        <v>3445</v>
      </c>
      <c r="I179" s="137">
        <v>88000371</v>
      </c>
      <c r="J179" s="253" t="s">
        <v>3814</v>
      </c>
      <c r="K179" s="137"/>
      <c r="L179" s="140">
        <v>44795</v>
      </c>
      <c r="M179" s="137"/>
      <c r="N179" s="222" t="str">
        <f>VLOOKUP(I179,Inventory!C:J,3,FALSE)</f>
        <v>https://fjong.com/admin/pages/edit-outfit/outfit.118f15046d0b45d48929bb91df474761</v>
      </c>
      <c r="O179" s="223" t="str">
        <f>VLOOKUP(I179,Inventory!C:J,5,FALSE)</f>
        <v>By Malene Birger</v>
      </c>
      <c r="P179" s="223" t="str">
        <f>VLOOKUP(I179,Inventory!C:J,4,FALSE)</f>
        <v>L Ellixa Night Blue Dress</v>
      </c>
      <c r="Q179" s="137" t="s">
        <v>3449</v>
      </c>
      <c r="R179" s="137" t="s">
        <v>3815</v>
      </c>
      <c r="S179" s="139" t="s">
        <v>3816</v>
      </c>
      <c r="T179" s="137"/>
      <c r="U179" s="137"/>
      <c r="V179" s="223" t="str">
        <f>VLOOKUP(I179,Inventory!C:R,6,FALSE)</f>
        <v>FJONG</v>
      </c>
      <c r="W179" s="223">
        <f>VLOOKUP(I179,Inventory!C:R,13,FALSE)</f>
        <v>2300</v>
      </c>
      <c r="X179" s="223">
        <f>VLOOKUP(I179,Inventory!C:R,14,FALSE)</f>
        <v>550</v>
      </c>
      <c r="Y179" s="137"/>
      <c r="Z179" s="137"/>
      <c r="AA179" s="137">
        <v>80</v>
      </c>
      <c r="AB179" s="223">
        <f t="shared" si="15"/>
        <v>630</v>
      </c>
      <c r="AC179" s="230">
        <f>VLOOKUP(V179,'Partner info'!A$2:K$502,6,FALSE)</f>
        <v>0</v>
      </c>
      <c r="AD179" s="223">
        <f t="shared" si="30"/>
        <v>0</v>
      </c>
      <c r="AE179" s="223">
        <f t="shared" si="17"/>
        <v>630</v>
      </c>
      <c r="AF179" s="223">
        <f t="shared" si="5"/>
        <v>8</v>
      </c>
      <c r="AG179" s="144">
        <v>2022</v>
      </c>
      <c r="AH179" s="145">
        <v>8</v>
      </c>
      <c r="AI179" s="146" t="e">
        <f t="array" aca="1" ref="AI179" ca="1">_xludf.IFS(AH179=1,"01",AH179=2,"02",AH179=3,"03",AH179=4,"04",AH179=5,"05",AH179=6,"06",AH179=7,"07",AH179=8,"08",AH179=9,"09",AH179=10,"10",AH179=11,"11",AH179=12,"12")</f>
        <v>#NAME?</v>
      </c>
      <c r="AJ179" s="147" t="e">
        <f t="shared" ca="1" si="3"/>
        <v>#NAME?</v>
      </c>
      <c r="AK179" s="148" t="str">
        <f t="shared" si="31"/>
        <v>YYYY-08</v>
      </c>
    </row>
    <row r="180" spans="1:37" ht="12.75" hidden="1">
      <c r="B180" s="12" t="s">
        <v>3443</v>
      </c>
      <c r="D180" s="12" t="s">
        <v>9</v>
      </c>
      <c r="F180" s="12" t="s">
        <v>3817</v>
      </c>
      <c r="H180" s="12" t="s">
        <v>3445</v>
      </c>
      <c r="I180" s="12">
        <v>88200146</v>
      </c>
      <c r="J180" s="208" t="s">
        <v>3818</v>
      </c>
      <c r="L180" s="149">
        <v>44797</v>
      </c>
      <c r="N180" s="222" t="str">
        <f>VLOOKUP(I180,Inventory!C:J,3,FALSE)</f>
        <v>https://fjong.com/admin/pages/edit-outfit/outfit.df83d000317442f68694c5eda3b87b69</v>
      </c>
      <c r="O180" s="223" t="str">
        <f>VLOOKUP(I180,Inventory!C:J,5,FALSE)</f>
        <v>Creative Collective</v>
      </c>
      <c r="P180" s="223" t="str">
        <f>VLOOKUP(I180,Inventory!C:J,4,FALSE)</f>
        <v>XL Elenor Wrap Blouse</v>
      </c>
      <c r="Q180" s="12" t="s">
        <v>3457</v>
      </c>
      <c r="R180" s="12" t="s">
        <v>3819</v>
      </c>
      <c r="S180" s="9" t="s">
        <v>3820</v>
      </c>
      <c r="V180" s="223" t="str">
        <f>VLOOKUP(I180,Inventory!C:R,6,FALSE)</f>
        <v>Høyer</v>
      </c>
      <c r="W180" s="223">
        <f>VLOOKUP(I180,Inventory!C:R,13,FALSE)</f>
        <v>1200</v>
      </c>
      <c r="X180" s="223">
        <f>VLOOKUP(I180,Inventory!C:R,14,FALSE)</f>
        <v>320</v>
      </c>
      <c r="AA180" s="12">
        <v>80</v>
      </c>
      <c r="AB180" s="223">
        <f t="shared" si="15"/>
        <v>400</v>
      </c>
      <c r="AC180" s="230">
        <f>VLOOKUP(V180,'Partner info'!A$2:K$502,6,FALSE)</f>
        <v>0.8</v>
      </c>
      <c r="AD180" s="223">
        <f t="shared" si="30"/>
        <v>320</v>
      </c>
      <c r="AE180" s="223">
        <f t="shared" si="17"/>
        <v>80</v>
      </c>
      <c r="AF180" s="223">
        <f t="shared" si="5"/>
        <v>8</v>
      </c>
      <c r="AG180" s="144">
        <v>2022</v>
      </c>
      <c r="AH180" s="145">
        <v>8</v>
      </c>
      <c r="AI180" s="146" t="e">
        <f t="array" aca="1" ref="AI180" ca="1">_xludf.IFS(AH180=1,"01",AH180=2,"02",AH180=3,"03",AH180=4,"04",AH180=5,"05",AH180=6,"06",AH180=7,"07",AH180=8,"08",AH180=9,"09",AH180=10,"10",AH180=11,"11",AH180=12,"12")</f>
        <v>#NAME?</v>
      </c>
      <c r="AJ180" s="147" t="e">
        <f t="shared" ca="1" si="3"/>
        <v>#NAME?</v>
      </c>
      <c r="AK180" s="148" t="str">
        <f t="shared" si="31"/>
        <v>YYYY-08</v>
      </c>
    </row>
    <row r="181" spans="1:37" ht="12.75">
      <c r="A181" s="137"/>
      <c r="B181" s="137" t="s">
        <v>3443</v>
      </c>
      <c r="C181" s="137"/>
      <c r="D181" s="137" t="s">
        <v>9</v>
      </c>
      <c r="E181" s="137"/>
      <c r="F181" s="137" t="s">
        <v>3817</v>
      </c>
      <c r="G181" s="137"/>
      <c r="H181" s="137" t="s">
        <v>3445</v>
      </c>
      <c r="I181" s="137">
        <v>88000049</v>
      </c>
      <c r="J181" s="137"/>
      <c r="K181" s="137"/>
      <c r="L181" s="140">
        <v>44797</v>
      </c>
      <c r="M181" s="137"/>
      <c r="N181" s="222" t="str">
        <f>VLOOKUP(I181,Inventory!C:J,3,FALSE)</f>
        <v>https://fjong.com/admin/pages/edit-outfit/outfit.37baa82c25f84342a9ea50e3488889ce</v>
      </c>
      <c r="O181" s="223" t="str">
        <f>VLOOKUP(I181,Inventory!C:J,5,FALSE)</f>
        <v>FWSS</v>
      </c>
      <c r="P181" s="223" t="str">
        <f>VLOOKUP(I181,Inventory!C:J,4,FALSE)</f>
        <v>Simone Vanilla Custard Dress</v>
      </c>
      <c r="Q181" s="137" t="s">
        <v>3457</v>
      </c>
      <c r="R181" s="137" t="s">
        <v>3819</v>
      </c>
      <c r="S181" s="139" t="s">
        <v>3821</v>
      </c>
      <c r="T181" s="137"/>
      <c r="U181" s="137"/>
      <c r="V181" s="223" t="str">
        <f>VLOOKUP(I181,Inventory!C:R,6,FALSE)</f>
        <v>FJONG</v>
      </c>
      <c r="W181" s="223">
        <f>VLOOKUP(I181,Inventory!C:R,13,FALSE)</f>
        <v>2900</v>
      </c>
      <c r="X181" s="223">
        <f>VLOOKUP(I181,Inventory!C:R,14,FALSE)</f>
        <v>900</v>
      </c>
      <c r="Y181" s="137"/>
      <c r="Z181" s="137"/>
      <c r="AA181" s="137"/>
      <c r="AB181" s="223">
        <f t="shared" si="15"/>
        <v>900</v>
      </c>
      <c r="AC181" s="230">
        <f>VLOOKUP(V181,'Partner info'!A$2:K$502,6,FALSE)</f>
        <v>0</v>
      </c>
      <c r="AD181" s="223">
        <f t="shared" si="30"/>
        <v>0</v>
      </c>
      <c r="AE181" s="223">
        <f t="shared" si="17"/>
        <v>900</v>
      </c>
      <c r="AF181" s="223">
        <f t="shared" si="5"/>
        <v>8</v>
      </c>
      <c r="AG181" s="144">
        <v>2022</v>
      </c>
      <c r="AH181" s="145">
        <v>8</v>
      </c>
      <c r="AI181" s="146" t="e">
        <f t="array" aca="1" ref="AI181" ca="1">_xludf.IFS(AH181=1,"01",AH181=2,"02",AH181=3,"03",AH181=4,"04",AH181=5,"05",AH181=6,"06",AH181=7,"07",AH181=8,"08",AH181=9,"09",AH181=10,"10",AH181=11,"11",AH181=12,"12")</f>
        <v>#NAME?</v>
      </c>
      <c r="AJ181" s="147" t="e">
        <f t="shared" ca="1" si="3"/>
        <v>#NAME?</v>
      </c>
      <c r="AK181" s="148" t="str">
        <f t="shared" si="31"/>
        <v>YYYY-08</v>
      </c>
    </row>
    <row r="182" spans="1:37" ht="12.75">
      <c r="B182" s="12" t="s">
        <v>3443</v>
      </c>
      <c r="D182" s="12" t="s">
        <v>9</v>
      </c>
      <c r="F182" s="12" t="s">
        <v>3672</v>
      </c>
      <c r="H182" s="12" t="s">
        <v>3445</v>
      </c>
      <c r="I182" s="12">
        <v>88100386</v>
      </c>
      <c r="J182" s="208" t="s">
        <v>3822</v>
      </c>
      <c r="L182" s="149">
        <v>44805</v>
      </c>
      <c r="N182" s="222" t="str">
        <f>VLOOKUP(I182,Inventory!C:J,3,FALSE)</f>
        <v>https://fjong.com/admin/pages/edit-outfit/outfit.50c5d21a8bb0414b9b8d7ae5d0f9754f</v>
      </c>
      <c r="O182" s="223" t="str">
        <f>VLOOKUP(I182,Inventory!C:J,5,FALSE)</f>
        <v>Faithfull The Brand</v>
      </c>
      <c r="P182" s="223" t="str">
        <f>VLOOKUP(I182,Inventory!C:J,4,FALSE)</f>
        <v>Frankie Zhoe Floral Jumpsuit</v>
      </c>
      <c r="Q182" s="12" t="s">
        <v>3453</v>
      </c>
      <c r="R182" s="12" t="s">
        <v>3823</v>
      </c>
      <c r="S182" s="9">
        <f t="shared" ref="S182:S184" si="32">4747832578</f>
        <v>4747832578</v>
      </c>
      <c r="V182" s="223" t="str">
        <f>VLOOKUP(I182,Inventory!C:R,6,FALSE)</f>
        <v>FJONG</v>
      </c>
      <c r="W182" s="223">
        <f>VLOOKUP(I182,Inventory!C:R,13,FALSE)</f>
        <v>1700</v>
      </c>
      <c r="X182" s="223">
        <f>VLOOKUP(I182,Inventory!C:R,14,FALSE)</f>
        <v>0</v>
      </c>
      <c r="AA182" s="12">
        <v>80</v>
      </c>
      <c r="AB182" s="223">
        <f t="shared" si="15"/>
        <v>80</v>
      </c>
      <c r="AC182" s="230">
        <f>VLOOKUP(V182,'Partner info'!A$2:K$502,6,FALSE)</f>
        <v>0</v>
      </c>
      <c r="AD182" s="223">
        <f t="shared" si="30"/>
        <v>0</v>
      </c>
      <c r="AE182" s="223">
        <f t="shared" si="17"/>
        <v>80</v>
      </c>
      <c r="AF182" s="223">
        <f t="shared" si="5"/>
        <v>9</v>
      </c>
      <c r="AG182" s="144">
        <v>2022</v>
      </c>
      <c r="AH182" s="145">
        <v>9</v>
      </c>
      <c r="AI182" s="146" t="e">
        <f t="array" aca="1" ref="AI182" ca="1">_xludf.IFS(AH182=1,"01",AH182=2,"02",AH182=3,"03",AH182=4,"04",AH182=5,"05",AH182=6,"06",AH182=7,"07",AH182=8,"08",AH182=9,"09",AH182=10,"10",AH182=11,"11",AH182=12,"12")</f>
        <v>#NAME?</v>
      </c>
      <c r="AJ182" s="147" t="e">
        <f t="shared" ca="1" si="3"/>
        <v>#NAME?</v>
      </c>
      <c r="AK182" s="148" t="str">
        <f t="shared" si="31"/>
        <v>YYYY-09</v>
      </c>
    </row>
    <row r="183" spans="1:37" ht="12.75">
      <c r="F183" s="12" t="s">
        <v>3672</v>
      </c>
      <c r="H183" s="12" t="s">
        <v>3445</v>
      </c>
      <c r="I183" s="12">
        <v>88001527</v>
      </c>
      <c r="L183" s="149">
        <v>44805</v>
      </c>
      <c r="N183" s="222" t="str">
        <f>VLOOKUP(I183,Inventory!C:J,3,FALSE)</f>
        <v>https://fjong.com/admin/pages/edit-outfit/outfit.fcd37df89e7341dfb75d074f0d092396</v>
      </c>
      <c r="O183" s="223" t="str">
        <f>VLOOKUP(I183,Inventory!C:J,5,FALSE)</f>
        <v>Samsøe Samsøe</v>
      </c>
      <c r="P183" s="223" t="str">
        <f>VLOOKUP(I183,Inventory!C:J,4,FALSE)</f>
        <v>Jaqo P Pants</v>
      </c>
      <c r="Q183" s="12" t="s">
        <v>3453</v>
      </c>
      <c r="R183" s="12" t="s">
        <v>3823</v>
      </c>
      <c r="S183" s="9">
        <f t="shared" si="32"/>
        <v>4747832578</v>
      </c>
      <c r="V183" s="223" t="str">
        <f>VLOOKUP(I183,Inventory!C:R,6,FALSE)</f>
        <v>FJONG</v>
      </c>
      <c r="W183" s="223">
        <f>VLOOKUP(I183,Inventory!C:R,13,FALSE)</f>
        <v>1500</v>
      </c>
      <c r="X183" s="223">
        <f>VLOOKUP(I183,Inventory!C:R,14,FALSE)</f>
        <v>450</v>
      </c>
      <c r="AB183" s="223">
        <f t="shared" si="15"/>
        <v>450</v>
      </c>
      <c r="AC183" s="230">
        <f>VLOOKUP(V183,'Partner info'!A$2:K$502,6,FALSE)</f>
        <v>0</v>
      </c>
      <c r="AD183" s="223">
        <f t="shared" si="30"/>
        <v>0</v>
      </c>
      <c r="AE183" s="223">
        <f t="shared" si="17"/>
        <v>450</v>
      </c>
      <c r="AF183" s="223">
        <f t="shared" si="5"/>
        <v>9</v>
      </c>
      <c r="AG183" s="144">
        <v>2022</v>
      </c>
      <c r="AH183" s="145">
        <v>9</v>
      </c>
      <c r="AI183" s="146" t="e">
        <f t="array" aca="1" ref="AI183" ca="1">_xludf.IFS(AH183=1,"01",AH183=2,"02",AH183=3,"03",AH183=4,"04",AH183=5,"05",AH183=6,"06",AH183=7,"07",AH183=8,"08",AH183=9,"09",AH183=10,"10",AH183=11,"11",AH183=12,"12")</f>
        <v>#NAME?</v>
      </c>
      <c r="AJ183" s="147" t="e">
        <f t="shared" ca="1" si="3"/>
        <v>#NAME?</v>
      </c>
      <c r="AK183" s="148" t="str">
        <f t="shared" si="31"/>
        <v>YYYY-09</v>
      </c>
    </row>
    <row r="184" spans="1:37" ht="12.75">
      <c r="A184" s="137"/>
      <c r="B184" s="137"/>
      <c r="C184" s="137"/>
      <c r="D184" s="137"/>
      <c r="E184" s="137"/>
      <c r="F184" s="137" t="s">
        <v>3672</v>
      </c>
      <c r="G184" s="137"/>
      <c r="H184" s="137" t="s">
        <v>3445</v>
      </c>
      <c r="I184" s="137">
        <v>89003080</v>
      </c>
      <c r="J184" s="137"/>
      <c r="K184" s="137"/>
      <c r="L184" s="140">
        <v>44805</v>
      </c>
      <c r="M184" s="137"/>
      <c r="N184" s="222" t="str">
        <f>VLOOKUP(I184,Inventory!C:J,3,FALSE)</f>
        <v>https://fjong.com/admin/pages/edit-outfit/outfit.8f6c3fbd7db0400caaf95a95ab29a97d</v>
      </c>
      <c r="O184" s="223" t="str">
        <f>VLOOKUP(I184,Inventory!C:J,5,FALSE)</f>
        <v>byTimo</v>
      </c>
      <c r="P184" s="223" t="str">
        <f>VLOOKUP(I184,Inventory!C:J,4,FALSE)</f>
        <v>Structured Cotton Anthracite Mini Dress</v>
      </c>
      <c r="Q184" s="137" t="s">
        <v>3468</v>
      </c>
      <c r="R184" s="137" t="s">
        <v>3823</v>
      </c>
      <c r="S184" s="139">
        <f t="shared" si="32"/>
        <v>4747832578</v>
      </c>
      <c r="T184" s="137"/>
      <c r="U184" s="137"/>
      <c r="V184" s="223" t="str">
        <f>VLOOKUP(I184,Inventory!C:R,6,FALSE)</f>
        <v>FJONG</v>
      </c>
      <c r="W184" s="223">
        <f>VLOOKUP(I184,Inventory!C:R,13,FALSE)</f>
        <v>1500</v>
      </c>
      <c r="X184" s="223">
        <f>VLOOKUP(I184,Inventory!C:R,14,FALSE)</f>
        <v>700</v>
      </c>
      <c r="Y184" s="137"/>
      <c r="Z184" s="137"/>
      <c r="AA184" s="137"/>
      <c r="AB184" s="223">
        <f t="shared" si="15"/>
        <v>700</v>
      </c>
      <c r="AC184" s="230">
        <f>VLOOKUP(V184,'Partner info'!A$2:K$502,6,FALSE)</f>
        <v>0</v>
      </c>
      <c r="AD184" s="223">
        <f t="shared" si="30"/>
        <v>0</v>
      </c>
      <c r="AE184" s="223">
        <f t="shared" si="17"/>
        <v>700</v>
      </c>
      <c r="AF184" s="223">
        <f t="shared" si="5"/>
        <v>9</v>
      </c>
      <c r="AG184" s="144">
        <v>2022</v>
      </c>
      <c r="AH184" s="145">
        <v>9</v>
      </c>
      <c r="AI184" s="146" t="e">
        <f t="array" aca="1" ref="AI184" ca="1">_xludf.IFS(AH184=1,"01",AH184=2,"02",AH184=3,"03",AH184=4,"04",AH184=5,"05",AH184=6,"06",AH184=7,"07",AH184=8,"08",AH184=9,"09",AH184=10,"10",AH184=11,"11",AH184=12,"12")</f>
        <v>#NAME?</v>
      </c>
      <c r="AJ184" s="147" t="e">
        <f t="shared" ca="1" si="3"/>
        <v>#NAME?</v>
      </c>
      <c r="AK184" s="148" t="str">
        <f t="shared" si="31"/>
        <v>YYYY-09</v>
      </c>
    </row>
    <row r="185" spans="1:37" ht="12.75">
      <c r="B185" s="12" t="s">
        <v>3443</v>
      </c>
      <c r="D185" s="12" t="s">
        <v>9</v>
      </c>
      <c r="F185" s="12" t="s">
        <v>3759</v>
      </c>
      <c r="H185" s="12" t="s">
        <v>3445</v>
      </c>
      <c r="I185" s="12">
        <v>88000393</v>
      </c>
      <c r="J185" s="208" t="s">
        <v>3824</v>
      </c>
      <c r="L185" s="149">
        <v>44805</v>
      </c>
      <c r="N185" s="222" t="str">
        <f>VLOOKUP(I185,Inventory!C:J,3,FALSE)</f>
        <v>https://fjong.com/admin/pages/edit-outfit/outfit.142bb41b42464fbf8e7b54e21d9ac3c4#edit_outfit_name</v>
      </c>
      <c r="O185" s="223" t="str">
        <f>VLOOKUP(I185,Inventory!C:J,5,FALSE)</f>
        <v>By Malene Birger</v>
      </c>
      <c r="P185" s="223" t="str">
        <f>VLOOKUP(I185,Inventory!C:J,4,FALSE)</f>
        <v>Turf Green Dharma Skirt</v>
      </c>
      <c r="Q185" s="12" t="s">
        <v>3449</v>
      </c>
      <c r="R185" s="12" t="s">
        <v>3825</v>
      </c>
      <c r="S185" s="9" t="s">
        <v>3826</v>
      </c>
      <c r="V185" s="223" t="str">
        <f>VLOOKUP(I185,Inventory!C:R,6,FALSE)</f>
        <v>FJONG</v>
      </c>
      <c r="W185" s="223">
        <f>VLOOKUP(I185,Inventory!C:R,13,FALSE)</f>
        <v>2900</v>
      </c>
      <c r="X185" s="223">
        <f>VLOOKUP(I185,Inventory!C:R,14,FALSE)</f>
        <v>700</v>
      </c>
      <c r="AA185" s="12">
        <v>80</v>
      </c>
      <c r="AB185" s="223">
        <f t="shared" si="15"/>
        <v>780</v>
      </c>
      <c r="AC185" s="230">
        <f>VLOOKUP(V185,'Partner info'!A$2:K$502,6,FALSE)</f>
        <v>0</v>
      </c>
      <c r="AD185" s="223">
        <f t="shared" si="30"/>
        <v>0</v>
      </c>
      <c r="AE185" s="223">
        <f t="shared" si="17"/>
        <v>780</v>
      </c>
      <c r="AF185" s="223">
        <f t="shared" si="5"/>
        <v>9</v>
      </c>
      <c r="AG185" s="144">
        <v>2022</v>
      </c>
      <c r="AH185" s="145">
        <v>9</v>
      </c>
      <c r="AI185" s="146" t="e">
        <f t="array" aca="1" ref="AI185" ca="1">_xludf.IFS(AH185=1,"01",AH185=2,"02",AH185=3,"03",AH185=4,"04",AH185=5,"05",AH185=6,"06",AH185=7,"07",AH185=8,"08",AH185=9,"09",AH185=10,"10",AH185=11,"11",AH185=12,"12")</f>
        <v>#NAME?</v>
      </c>
      <c r="AJ185" s="147" t="e">
        <f t="shared" ca="1" si="3"/>
        <v>#NAME?</v>
      </c>
      <c r="AK185" s="148" t="str">
        <f t="shared" si="31"/>
        <v>YYYY-09</v>
      </c>
    </row>
    <row r="186" spans="1:37" ht="12.75" hidden="1">
      <c r="B186" s="12" t="s">
        <v>3443</v>
      </c>
      <c r="D186" s="12" t="s">
        <v>9</v>
      </c>
      <c r="F186" s="12" t="s">
        <v>3759</v>
      </c>
      <c r="H186" s="12" t="s">
        <v>3445</v>
      </c>
      <c r="I186" s="12">
        <v>88100796</v>
      </c>
      <c r="L186" s="149">
        <v>44805</v>
      </c>
      <c r="N186" s="247" t="str">
        <f>VLOOKUP(I186,Inventory!C:J,3,FALSE)</f>
        <v>https://fjong.com/admin/pages/edit-outfit/outfit.9449a73349914e62b72492dee51f7dbd</v>
      </c>
      <c r="O186" s="224" t="str">
        <f>VLOOKUP(I186,Inventory!C:J,5,FALSE)</f>
        <v>MAUD</v>
      </c>
      <c r="P186" s="224" t="str">
        <f>VLOOKUP(I186,Inventory!C:J,4,FALSE)</f>
        <v>Lime Green Kaylee Knit</v>
      </c>
      <c r="Q186" s="12" t="s">
        <v>3449</v>
      </c>
      <c r="R186" s="12" t="s">
        <v>3825</v>
      </c>
      <c r="S186" s="9" t="s">
        <v>3827</v>
      </c>
      <c r="V186" s="224" t="str">
        <f>VLOOKUP(I186,Inventory!C:R,6,FALSE)</f>
        <v>Høyer</v>
      </c>
      <c r="W186" s="224">
        <f>VLOOKUP(I186,Inventory!C:R,13,FALSE)</f>
        <v>2700</v>
      </c>
      <c r="X186" s="224">
        <f>VLOOKUP(I186,Inventory!C:R,14,FALSE)</f>
        <v>1049</v>
      </c>
      <c r="AB186" s="224">
        <f t="shared" si="15"/>
        <v>1049</v>
      </c>
      <c r="AC186" s="225">
        <f>VLOOKUP(V186,'Partner info'!A$2:K$502,6,FALSE)</f>
        <v>0.8</v>
      </c>
      <c r="AD186" s="224">
        <f t="shared" si="30"/>
        <v>839.2</v>
      </c>
      <c r="AE186" s="224">
        <f t="shared" si="17"/>
        <v>209.79999999999995</v>
      </c>
      <c r="AF186" s="224">
        <f t="shared" si="5"/>
        <v>9</v>
      </c>
      <c r="AG186" s="144">
        <v>2022</v>
      </c>
      <c r="AH186" s="145">
        <v>9</v>
      </c>
      <c r="AI186" s="146" t="e">
        <f t="array" aca="1" ref="AI186" ca="1">_xludf.IFS(AH186=1,"01",AH186=2,"02",AH186=3,"03",AH186=4,"04",AH186=5,"05",AH186=6,"06",AH186=7,"07",AH186=8,"08",AH186=9,"09",AH186=10,"10",AH186=11,"11",AH186=12,"12")</f>
        <v>#NAME?</v>
      </c>
      <c r="AJ186" s="147" t="e">
        <f t="shared" ca="1" si="3"/>
        <v>#NAME?</v>
      </c>
      <c r="AK186" s="148" t="str">
        <f t="shared" si="31"/>
        <v>YYYY-09</v>
      </c>
    </row>
    <row r="187" spans="1:37" ht="12.75">
      <c r="A187" s="156"/>
      <c r="B187" s="156" t="s">
        <v>3443</v>
      </c>
      <c r="C187" s="156"/>
      <c r="D187" s="156" t="s">
        <v>9</v>
      </c>
      <c r="E187" s="156"/>
      <c r="F187" s="156" t="s">
        <v>3828</v>
      </c>
      <c r="G187" s="156"/>
      <c r="H187" s="156" t="s">
        <v>3445</v>
      </c>
      <c r="I187" s="156">
        <v>89002107</v>
      </c>
      <c r="J187" s="181" t="s">
        <v>3829</v>
      </c>
      <c r="K187" s="156"/>
      <c r="L187" s="159">
        <v>44809</v>
      </c>
      <c r="M187" s="156"/>
      <c r="N187" s="216" t="str">
        <f>VLOOKUP(I187,Inventory!C:J,3,FALSE)</f>
        <v>https://fjong.com/admin/pages/edit-outfit/outfit.9d2ae3e74d7f4d9bbde82be334a3a21b</v>
      </c>
      <c r="O187" s="217" t="str">
        <f>VLOOKUP(I187,Inventory!C:J,5,FALSE)</f>
        <v>Line of Oslo</v>
      </c>
      <c r="P187" s="217" t="str">
        <f>VLOOKUP(I187,Inventory!C:J,4,FALSE)</f>
        <v>Colette Short Solid Black Dress</v>
      </c>
      <c r="Q187" s="156" t="s">
        <v>3449</v>
      </c>
      <c r="R187" s="156" t="s">
        <v>3830</v>
      </c>
      <c r="S187" s="158">
        <v>40636461</v>
      </c>
      <c r="T187" s="156"/>
      <c r="U187" s="156"/>
      <c r="V187" s="217" t="str">
        <f>VLOOKUP(I187,Inventory!C:R,6,FALSE)</f>
        <v>FJONG</v>
      </c>
      <c r="W187" s="217">
        <f>VLOOKUP(I187,Inventory!C:R,13,FALSE)</f>
        <v>600</v>
      </c>
      <c r="X187" s="217">
        <f>VLOOKUP(I187,Inventory!C:R,14,FALSE)</f>
        <v>240</v>
      </c>
      <c r="Y187" s="156"/>
      <c r="Z187" s="156"/>
      <c r="AA187" s="156">
        <v>80</v>
      </c>
      <c r="AB187" s="217">
        <f t="shared" si="15"/>
        <v>320</v>
      </c>
      <c r="AC187" s="218">
        <f>VLOOKUP(V187,'Partner info'!A$2:K$502,6,FALSE)</f>
        <v>0</v>
      </c>
      <c r="AD187" s="217">
        <f t="shared" si="30"/>
        <v>0</v>
      </c>
      <c r="AE187" s="217">
        <f t="shared" si="17"/>
        <v>320</v>
      </c>
      <c r="AF187" s="217">
        <f t="shared" si="5"/>
        <v>9</v>
      </c>
      <c r="AG187" s="144">
        <v>2022</v>
      </c>
      <c r="AH187" s="145">
        <v>9</v>
      </c>
      <c r="AI187" s="146" t="e">
        <f t="array" aca="1" ref="AI187" ca="1">_xludf.IFS(AH187=1,"01",AH187=2,"02",AH187=3,"03",AH187=4,"04",AH187=5,"05",AH187=6,"06",AH187=7,"07",AH187=8,"08",AH187=9,"09",AH187=10,"10",AH187=11,"11",AH187=12,"12")</f>
        <v>#NAME?</v>
      </c>
      <c r="AJ187" s="147" t="e">
        <f t="shared" ca="1" si="3"/>
        <v>#NAME?</v>
      </c>
      <c r="AK187" s="148" t="str">
        <f t="shared" si="31"/>
        <v>YYYY-09</v>
      </c>
    </row>
    <row r="188" spans="1:37" ht="12.75" hidden="1">
      <c r="A188" s="156"/>
      <c r="B188" s="156" t="s">
        <v>3443</v>
      </c>
      <c r="C188" s="156"/>
      <c r="D188" s="156" t="s">
        <v>9</v>
      </c>
      <c r="E188" s="156"/>
      <c r="F188" s="156" t="s">
        <v>3831</v>
      </c>
      <c r="G188" s="156"/>
      <c r="H188" s="156" t="s">
        <v>3445</v>
      </c>
      <c r="I188" s="156">
        <v>89001732</v>
      </c>
      <c r="J188" s="181" t="s">
        <v>3832</v>
      </c>
      <c r="K188" s="156"/>
      <c r="L188" s="159">
        <v>44809</v>
      </c>
      <c r="M188" s="156"/>
      <c r="N188" s="216" t="str">
        <f>VLOOKUP(I188,Inventory!C:J,3,FALSE)</f>
        <v>https://fjong.com/admin/pages/edit-outfit/outfit.ac6c9c94d055459ab226c3dff16725b5#edit_outfit_admin_notes</v>
      </c>
      <c r="O188" s="217" t="str">
        <f>VLOOKUP(I188,Inventory!C:J,5,FALSE)</f>
        <v>Second Female</v>
      </c>
      <c r="P188" s="217" t="str">
        <f>VLOOKUP(I188,Inventory!C:J,4,FALSE)</f>
        <v>Boyas Classic Trousers</v>
      </c>
      <c r="Q188" s="156" t="s">
        <v>3453</v>
      </c>
      <c r="R188" s="156" t="s">
        <v>3833</v>
      </c>
      <c r="S188" s="158">
        <v>95291737</v>
      </c>
      <c r="T188" s="156"/>
      <c r="U188" s="156"/>
      <c r="V188" s="217" t="str">
        <f>VLOOKUP(I188,Inventory!C:R,6,FALSE)</f>
        <v>Villoid</v>
      </c>
      <c r="W188" s="217">
        <f>VLOOKUP(I188,Inventory!C:R,13,FALSE)</f>
        <v>3500</v>
      </c>
      <c r="X188" s="217">
        <f>VLOOKUP(I188,Inventory!C:R,14,FALSE)</f>
        <v>1100</v>
      </c>
      <c r="Y188" s="156"/>
      <c r="Z188" s="156"/>
      <c r="AA188" s="156">
        <v>80</v>
      </c>
      <c r="AB188" s="217">
        <f t="shared" si="15"/>
        <v>1180</v>
      </c>
      <c r="AC188" s="218">
        <f>VLOOKUP(V188,'Partner info'!A$2:K$502,6,FALSE)</f>
        <v>0.8</v>
      </c>
      <c r="AD188" s="217">
        <f t="shared" si="30"/>
        <v>944</v>
      </c>
      <c r="AE188" s="217">
        <f t="shared" si="17"/>
        <v>236</v>
      </c>
      <c r="AF188" s="217">
        <f t="shared" si="5"/>
        <v>9</v>
      </c>
      <c r="AG188" s="144">
        <v>2022</v>
      </c>
      <c r="AH188" s="145">
        <v>9</v>
      </c>
      <c r="AI188" s="146" t="e">
        <f t="array" aca="1" ref="AI188" ca="1">_xludf.IFS(AH188=1,"01",AH188=2,"02",AH188=3,"03",AH188=4,"04",AH188=5,"05",AH188=6,"06",AH188=7,"07",AH188=8,"08",AH188=9,"09",AH188=10,"10",AH188=11,"11",AH188=12,"12")</f>
        <v>#NAME?</v>
      </c>
      <c r="AJ188" s="147" t="e">
        <f t="shared" ca="1" si="3"/>
        <v>#NAME?</v>
      </c>
      <c r="AK188" s="148" t="str">
        <f t="shared" si="31"/>
        <v>YYYY-09</v>
      </c>
    </row>
    <row r="189" spans="1:37" ht="12.75" hidden="1">
      <c r="A189" s="156"/>
      <c r="B189" s="156" t="s">
        <v>3443</v>
      </c>
      <c r="C189" s="156"/>
      <c r="D189" s="156" t="s">
        <v>9</v>
      </c>
      <c r="E189" s="156"/>
      <c r="F189" s="156" t="s">
        <v>3594</v>
      </c>
      <c r="G189" s="156"/>
      <c r="H189" s="156" t="s">
        <v>3445</v>
      </c>
      <c r="I189" s="156">
        <v>88200961</v>
      </c>
      <c r="J189" s="181" t="s">
        <v>3834</v>
      </c>
      <c r="K189" s="156"/>
      <c r="L189" s="159">
        <v>44824</v>
      </c>
      <c r="M189" s="156"/>
      <c r="N189" s="216" t="str">
        <f>VLOOKUP(I189,Inventory!C:J,3,FALSE)</f>
        <v>https://fjong.com/admin/pages/edit-outfit/outfit.d8a69260f3c5408b9814df9ecad8c09b</v>
      </c>
      <c r="O189" s="217" t="str">
        <f>VLOOKUP(I189,Inventory!C:J,5,FALSE)</f>
        <v>FWSS</v>
      </c>
      <c r="P189" s="217" t="str">
        <f>VLOOKUP(I189,Inventory!C:J,4,FALSE)</f>
        <v>Milla Silver Sage Dress</v>
      </c>
      <c r="Q189" s="156" t="s">
        <v>3468</v>
      </c>
      <c r="R189" s="156" t="s">
        <v>3596</v>
      </c>
      <c r="S189" s="158" t="s">
        <v>3835</v>
      </c>
      <c r="T189" s="156"/>
      <c r="U189" s="156"/>
      <c r="V189" s="217" t="s">
        <v>31</v>
      </c>
      <c r="W189" s="217" t="str">
        <f>VLOOKUP(I189,Inventory!C:R,13,FALSE)</f>
        <v>2500</v>
      </c>
      <c r="X189" s="217">
        <f>VLOOKUP(I189,Inventory!C:R,14,FALSE)</f>
        <v>750</v>
      </c>
      <c r="Y189" s="156"/>
      <c r="Z189" s="156"/>
      <c r="AA189" s="156">
        <v>80</v>
      </c>
      <c r="AB189" s="217">
        <f t="shared" si="15"/>
        <v>830</v>
      </c>
      <c r="AC189" s="218">
        <f>VLOOKUP(V189,'Partner info'!A$2:K$502,6,FALSE)</f>
        <v>0.5</v>
      </c>
      <c r="AD189" s="217">
        <f t="shared" si="30"/>
        <v>415</v>
      </c>
      <c r="AE189" s="217">
        <f t="shared" si="17"/>
        <v>415</v>
      </c>
      <c r="AF189" s="217">
        <f t="shared" si="5"/>
        <v>9</v>
      </c>
      <c r="AG189" s="144">
        <v>2022</v>
      </c>
      <c r="AH189" s="145">
        <v>9</v>
      </c>
      <c r="AI189" s="146" t="e">
        <f t="array" aca="1" ref="AI189" ca="1">_xludf.IFS(AH189=1,"01",AH189=2,"02",AH189=3,"03",AH189=4,"04",AH189=5,"05",AH189=6,"06",AH189=7,"07",AH189=8,"08",AH189=9,"09",AH189=10,"10",AH189=11,"11",AH189=12,"12")</f>
        <v>#NAME?</v>
      </c>
      <c r="AJ189" s="147" t="e">
        <f t="shared" ca="1" si="3"/>
        <v>#NAME?</v>
      </c>
      <c r="AK189" s="148" t="str">
        <f t="shared" si="31"/>
        <v>YYYY-09</v>
      </c>
    </row>
    <row r="190" spans="1:37" ht="12.75" hidden="1">
      <c r="F190" s="12" t="s">
        <v>3594</v>
      </c>
      <c r="H190" s="12" t="s">
        <v>3445</v>
      </c>
      <c r="I190" s="12">
        <v>89001349</v>
      </c>
      <c r="L190" s="149">
        <v>44824</v>
      </c>
      <c r="N190" s="247" t="str">
        <f>VLOOKUP(I190,Inventory!C:J,3,FALSE)</f>
        <v>https://fjong.com/admin/pages/edit-outfit/outfit.21c28bc4e7744c59a30ed4676ea1d444</v>
      </c>
      <c r="O190" s="224" t="str">
        <f>VLOOKUP(I190,Inventory!C:J,5,FALSE)</f>
        <v>Cardsome</v>
      </c>
      <c r="P190" s="224" t="str">
        <f>VLOOKUP(I190,Inventory!C:J,4,FALSE)</f>
        <v>M Rebel Red Classic Crewneck</v>
      </c>
      <c r="Q190" s="12" t="s">
        <v>3468</v>
      </c>
      <c r="R190" s="12" t="s">
        <v>3596</v>
      </c>
      <c r="S190" s="9" t="s">
        <v>3836</v>
      </c>
      <c r="V190" s="224" t="str">
        <f>VLOOKUP(I190,Inventory!C:R,6,FALSE)</f>
        <v>Cardsome</v>
      </c>
      <c r="W190" s="224">
        <f>VLOOKUP(I190,Inventory!C:R,13,FALSE)</f>
        <v>7200</v>
      </c>
      <c r="X190" s="224">
        <f>VLOOKUP(I190,Inventory!C:R,14,FALSE)</f>
        <v>2500</v>
      </c>
      <c r="AB190" s="224">
        <f t="shared" si="15"/>
        <v>2500</v>
      </c>
      <c r="AC190" s="225">
        <f>VLOOKUP(V190,'Partner info'!A$2:K$502,6,FALSE)</f>
        <v>0.5</v>
      </c>
      <c r="AD190" s="224">
        <f t="shared" si="30"/>
        <v>1250</v>
      </c>
      <c r="AE190" s="224">
        <f t="shared" si="17"/>
        <v>1250</v>
      </c>
      <c r="AF190" s="224">
        <f t="shared" si="5"/>
        <v>9</v>
      </c>
      <c r="AG190" s="144">
        <v>2022</v>
      </c>
      <c r="AH190" s="145">
        <v>9</v>
      </c>
      <c r="AI190" s="146" t="e">
        <f t="array" aca="1" ref="AI190" ca="1">_xludf.IFS(AH190=1,"01",AH190=2,"02",AH190=3,"03",AH190=4,"04",AH190=5,"05",AH190=6,"06",AH190=7,"07",AH190=8,"08",AH190=9,"09",AH190=10,"10",AH190=11,"11",AH190=12,"12")</f>
        <v>#NAME?</v>
      </c>
      <c r="AJ190" s="147" t="e">
        <f t="shared" ca="1" si="3"/>
        <v>#NAME?</v>
      </c>
      <c r="AK190" s="148" t="str">
        <f t="shared" si="31"/>
        <v>YYYY-09</v>
      </c>
    </row>
    <row r="191" spans="1:37" ht="12.75" hidden="1">
      <c r="A191" s="137"/>
      <c r="B191" s="137"/>
      <c r="C191" s="137"/>
      <c r="D191" s="137"/>
      <c r="E191" s="137"/>
      <c r="F191" s="137" t="s">
        <v>3594</v>
      </c>
      <c r="G191" s="137"/>
      <c r="H191" s="137" t="s">
        <v>3445</v>
      </c>
      <c r="I191" s="139" t="s">
        <v>2159</v>
      </c>
      <c r="J191" s="137"/>
      <c r="K191" s="137"/>
      <c r="L191" s="140">
        <v>44824</v>
      </c>
      <c r="M191" s="137"/>
      <c r="N191" s="223" t="str">
        <f>VLOOKUP(I191,Inventory!C:J,3,FALSE)</f>
        <v>-</v>
      </c>
      <c r="O191" s="223" t="str">
        <f>VLOOKUP(I191,Inventory!C:J,5,FALSE)</f>
        <v>Kupong knit.wear</v>
      </c>
      <c r="P191" s="223" t="str">
        <f>VLOOKUP(I191,Inventory!C:J,4,FALSE)</f>
        <v>M Emma Pants ribb</v>
      </c>
      <c r="Q191" s="137" t="s">
        <v>3468</v>
      </c>
      <c r="R191" s="137" t="s">
        <v>3596</v>
      </c>
      <c r="S191" s="139" t="s">
        <v>3837</v>
      </c>
      <c r="T191" s="137"/>
      <c r="U191" s="137"/>
      <c r="V191" s="223" t="str">
        <f>VLOOKUP(I191,Inventory!C:R,6,FALSE)</f>
        <v>Kupong knit.wear</v>
      </c>
      <c r="W191" s="223">
        <f>VLOOKUP(I191,Inventory!C:R,13,FALSE)</f>
        <v>3300</v>
      </c>
      <c r="X191" s="271">
        <f>VLOOKUP(I191,Inventory!C:R,14,FALSE)</f>
        <v>1200</v>
      </c>
      <c r="Y191" s="137"/>
      <c r="Z191" s="137"/>
      <c r="AA191" s="137"/>
      <c r="AB191" s="223">
        <f t="shared" si="15"/>
        <v>1200</v>
      </c>
      <c r="AC191" s="230">
        <f>VLOOKUP(V191,'Partner info'!A$2:K$502,6,FALSE)</f>
        <v>0.8</v>
      </c>
      <c r="AD191" s="223">
        <f t="shared" si="30"/>
        <v>960</v>
      </c>
      <c r="AE191" s="223">
        <f t="shared" si="17"/>
        <v>240</v>
      </c>
      <c r="AF191" s="223">
        <f t="shared" si="5"/>
        <v>9</v>
      </c>
      <c r="AG191" s="144">
        <v>2022</v>
      </c>
      <c r="AH191" s="145">
        <v>9</v>
      </c>
      <c r="AI191" s="146" t="e">
        <f t="array" aca="1" ref="AI191" ca="1">_xludf.IFS(AH191=1,"01",AH191=2,"02",AH191=3,"03",AH191=4,"04",AH191=5,"05",AH191=6,"06",AH191=7,"07",AH191=8,"08",AH191=9,"09",AH191=10,"10",AH191=11,"11",AH191=12,"12")</f>
        <v>#NAME?</v>
      </c>
      <c r="AJ191" s="147" t="e">
        <f t="shared" ca="1" si="3"/>
        <v>#NAME?</v>
      </c>
      <c r="AK191" s="148" t="str">
        <f t="shared" si="31"/>
        <v>YYYY-09</v>
      </c>
    </row>
    <row r="192" spans="1:37" ht="12.75" hidden="1">
      <c r="A192" s="137"/>
      <c r="B192" s="137" t="s">
        <v>3443</v>
      </c>
      <c r="C192" s="137"/>
      <c r="D192" s="137" t="s">
        <v>9</v>
      </c>
      <c r="E192" s="137"/>
      <c r="F192" s="137" t="s">
        <v>3838</v>
      </c>
      <c r="G192" s="137"/>
      <c r="H192" s="137" t="s">
        <v>3445</v>
      </c>
      <c r="I192" s="137">
        <v>88101230</v>
      </c>
      <c r="J192" s="253" t="s">
        <v>3839</v>
      </c>
      <c r="K192" s="137"/>
      <c r="L192" s="140">
        <v>44825</v>
      </c>
      <c r="M192" s="137"/>
      <c r="N192" s="222" t="str">
        <f>VLOOKUP(I192,Inventory!C:J,3,FALSE)</f>
        <v>https://fjong.com/admin/pages/edit-outfit/outfit.1181979d8cc24555b4bf0c91c7b70a2a</v>
      </c>
      <c r="O192" s="223" t="str">
        <f>VLOOKUP(I192,Inventory!C:J,5,FALSE)</f>
        <v>Baum und Pferdgarten</v>
      </c>
      <c r="P192" s="223" t="str">
        <f>VLOOKUP(I192,Inventory!C:J,4,FALSE)</f>
        <v>M Avalon Dress</v>
      </c>
      <c r="Q192" s="137" t="s">
        <v>3468</v>
      </c>
      <c r="R192" s="137" t="s">
        <v>3840</v>
      </c>
      <c r="S192" s="139">
        <v>41557169</v>
      </c>
      <c r="T192" s="137"/>
      <c r="U192" s="137"/>
      <c r="V192" s="223" t="str">
        <f>VLOOKUP(I192,Inventory!C:R,6,FALSE)</f>
        <v>Høyer</v>
      </c>
      <c r="W192" s="223">
        <f>VLOOKUP(I192,Inventory!C:R,13,FALSE)</f>
        <v>3900</v>
      </c>
      <c r="X192" s="223">
        <f>VLOOKUP(I192,Inventory!C:R,14,FALSE)</f>
        <v>1299</v>
      </c>
      <c r="Y192" s="137"/>
      <c r="Z192" s="137"/>
      <c r="AA192" s="137">
        <v>80</v>
      </c>
      <c r="AB192" s="223">
        <f t="shared" si="15"/>
        <v>1379</v>
      </c>
      <c r="AC192" s="230">
        <f>VLOOKUP(V192,'Partner info'!A$2:K$502,6,FALSE)</f>
        <v>0.8</v>
      </c>
      <c r="AD192" s="223">
        <f t="shared" si="30"/>
        <v>1103.2</v>
      </c>
      <c r="AE192" s="223">
        <f t="shared" si="17"/>
        <v>275.79999999999995</v>
      </c>
      <c r="AF192" s="223">
        <f t="shared" si="5"/>
        <v>9</v>
      </c>
      <c r="AG192" s="144">
        <v>2022</v>
      </c>
      <c r="AH192" s="145">
        <v>9</v>
      </c>
      <c r="AI192" s="146" t="e">
        <f t="array" aca="1" ref="AI192" ca="1">_xludf.IFS(AH192=1,"01",AH192=2,"02",AH192=3,"03",AH192=4,"04",AH192=5,"05",AH192=6,"06",AH192=7,"07",AH192=8,"08",AH192=9,"09",AH192=10,"10",AH192=11,"11",AH192=12,"12")</f>
        <v>#NAME?</v>
      </c>
      <c r="AJ192" s="147" t="e">
        <f t="shared" ca="1" si="3"/>
        <v>#NAME?</v>
      </c>
      <c r="AK192" s="148" t="str">
        <f t="shared" si="31"/>
        <v>YYYY-09</v>
      </c>
    </row>
    <row r="193" spans="1:37" ht="12.75">
      <c r="A193" s="173"/>
      <c r="B193" s="173" t="s">
        <v>3443</v>
      </c>
      <c r="C193" s="173"/>
      <c r="D193" s="173" t="s">
        <v>9</v>
      </c>
      <c r="E193" s="173"/>
      <c r="F193" s="173" t="s">
        <v>3841</v>
      </c>
      <c r="G193" s="173"/>
      <c r="H193" s="173" t="s">
        <v>3445</v>
      </c>
      <c r="I193" s="173">
        <v>10689163</v>
      </c>
      <c r="J193" s="202" t="s">
        <v>3842</v>
      </c>
      <c r="K193" s="173"/>
      <c r="L193" s="176">
        <v>44825</v>
      </c>
      <c r="M193" s="173"/>
      <c r="N193" s="239" t="str">
        <f>VLOOKUP(I193,Inventory!C:J,3,FALSE)</f>
        <v>https://fjong.com/admin/pages/edit-outfit/outfit.9b7577b41e374c5d8debce0abc0466de</v>
      </c>
      <c r="O193" s="240" t="str">
        <f>VLOOKUP(I193,Inventory!C:J,5,FALSE)</f>
        <v>FWSS</v>
      </c>
      <c r="P193" s="240" t="str">
        <f>VLOOKUP(I193,Inventory!C:J,4,FALSE)</f>
        <v>L Isabel Anthracite Dress</v>
      </c>
      <c r="Q193" s="173" t="s">
        <v>3449</v>
      </c>
      <c r="R193" s="173" t="s">
        <v>3843</v>
      </c>
      <c r="S193" s="175">
        <v>4795775078</v>
      </c>
      <c r="T193" s="173"/>
      <c r="U193" s="173"/>
      <c r="V193" s="240" t="str">
        <f>VLOOKUP(I193,Inventory!C:R,6,FALSE)</f>
        <v>FJONG</v>
      </c>
      <c r="W193" s="240">
        <f>VLOOKUP(I193,Inventory!C:R,13,FALSE)</f>
        <v>2500</v>
      </c>
      <c r="X193" s="240">
        <f>VLOOKUP(I193,Inventory!C:R,14,FALSE)</f>
        <v>700</v>
      </c>
      <c r="Y193" s="173"/>
      <c r="Z193" s="173"/>
      <c r="AA193" s="173">
        <v>80</v>
      </c>
      <c r="AB193" s="240">
        <f t="shared" si="15"/>
        <v>780</v>
      </c>
      <c r="AC193" s="242">
        <f>VLOOKUP(V193,'Partner info'!A$2:K$502,6,FALSE)</f>
        <v>0</v>
      </c>
      <c r="AD193" s="240">
        <f t="shared" si="30"/>
        <v>0</v>
      </c>
      <c r="AE193" s="240">
        <f t="shared" si="17"/>
        <v>780</v>
      </c>
      <c r="AF193" s="240">
        <f t="shared" si="5"/>
        <v>9</v>
      </c>
      <c r="AG193" s="144">
        <v>2022</v>
      </c>
      <c r="AH193" s="145">
        <v>9</v>
      </c>
      <c r="AI193" s="146" t="e">
        <f t="array" aca="1" ref="AI193" ca="1">_xludf.IFS(AH193=1,"01",AH193=2,"02",AH193=3,"03",AH193=4,"04",AH193=5,"05",AH193=6,"06",AH193=7,"07",AH193=8,"08",AH193=9,"09",AH193=10,"10",AH193=11,"11",AH193=12,"12")</f>
        <v>#NAME?</v>
      </c>
      <c r="AJ193" s="147" t="e">
        <f t="shared" ca="1" si="3"/>
        <v>#NAME?</v>
      </c>
      <c r="AK193" s="148" t="str">
        <f t="shared" si="31"/>
        <v>YYYY-09</v>
      </c>
    </row>
    <row r="194" spans="1:37" ht="12.75" hidden="1">
      <c r="A194" s="137"/>
      <c r="B194" s="137" t="s">
        <v>3443</v>
      </c>
      <c r="C194" s="137"/>
      <c r="D194" s="137" t="s">
        <v>9</v>
      </c>
      <c r="E194" s="137"/>
      <c r="F194" s="137" t="s">
        <v>3844</v>
      </c>
      <c r="G194" s="137"/>
      <c r="H194" s="137" t="s">
        <v>3445</v>
      </c>
      <c r="I194" s="137">
        <v>89003752</v>
      </c>
      <c r="J194" s="253" t="s">
        <v>3845</v>
      </c>
      <c r="K194" s="137"/>
      <c r="L194" s="140">
        <v>44831</v>
      </c>
      <c r="M194" s="137"/>
      <c r="N194" s="239" t="str">
        <f>VLOOKUP(I194,Inventory!C:J,3,FALSE)</f>
        <v>https://fjong.com/admin/pages/edit-outfit/outfit.e69edfffff2b474c97cc65c05f0a682b</v>
      </c>
      <c r="O194" s="240" t="str">
        <f>VLOOKUP(I194,Inventory!C:J,5,FALSE)</f>
        <v>C.L.E.A.N. by Christina Ledang</v>
      </c>
      <c r="P194" s="240" t="str">
        <f>VLOOKUP(I194,Inventory!C:J,4,FALSE)</f>
        <v>C.L.E.A.N Dress White</v>
      </c>
      <c r="Q194" s="137" t="s">
        <v>3449</v>
      </c>
      <c r="R194" s="137" t="s">
        <v>3846</v>
      </c>
      <c r="S194" s="139" t="s">
        <v>3847</v>
      </c>
      <c r="T194" s="137"/>
      <c r="U194" s="137"/>
      <c r="V194" s="240" t="s">
        <v>31</v>
      </c>
      <c r="W194" s="240">
        <f>VLOOKUP(I194,Inventory!C:R,13,FALSE)</f>
        <v>2000</v>
      </c>
      <c r="X194" s="240">
        <f>VLOOKUP(I194,Inventory!C:R,14,FALSE)</f>
        <v>700</v>
      </c>
      <c r="Y194" s="137"/>
      <c r="Z194" s="137"/>
      <c r="AA194" s="137">
        <v>80</v>
      </c>
      <c r="AB194" s="240">
        <f t="shared" si="15"/>
        <v>780</v>
      </c>
      <c r="AC194" s="242">
        <f>VLOOKUP(V194,'Partner info'!A$2:K$502,6,FALSE)</f>
        <v>0.5</v>
      </c>
      <c r="AD194" s="240">
        <f t="shared" si="30"/>
        <v>390</v>
      </c>
      <c r="AE194" s="240">
        <f t="shared" si="17"/>
        <v>390</v>
      </c>
      <c r="AF194" s="240">
        <f t="shared" si="5"/>
        <v>9</v>
      </c>
      <c r="AG194" s="144">
        <v>2022</v>
      </c>
      <c r="AH194" s="145">
        <v>9</v>
      </c>
      <c r="AI194" s="146" t="e">
        <f t="array" aca="1" ref="AI194" ca="1">_xludf.IFS(AH194=1,"01",AH194=2,"02",AH194=3,"03",AH194=4,"04",AH194=5,"05",AH194=6,"06",AH194=7,"07",AH194=8,"08",AH194=9,"09",AH194=10,"10",AH194=11,"11",AH194=12,"12")</f>
        <v>#NAME?</v>
      </c>
      <c r="AJ194" s="147" t="e">
        <f t="shared" ca="1" si="3"/>
        <v>#NAME?</v>
      </c>
      <c r="AK194" s="148" t="str">
        <f t="shared" si="31"/>
        <v>YYYY-09</v>
      </c>
    </row>
    <row r="195" spans="1:37" ht="12.75">
      <c r="A195" s="173"/>
      <c r="B195" s="173" t="s">
        <v>3443</v>
      </c>
      <c r="C195" s="173"/>
      <c r="D195" s="173" t="s">
        <v>9</v>
      </c>
      <c r="E195" s="173"/>
      <c r="F195" s="173" t="s">
        <v>3848</v>
      </c>
      <c r="G195" s="173"/>
      <c r="H195" s="173" t="s">
        <v>3445</v>
      </c>
      <c r="I195" s="173">
        <v>88001528</v>
      </c>
      <c r="J195" s="202" t="s">
        <v>3849</v>
      </c>
      <c r="K195" s="173"/>
      <c r="L195" s="176">
        <v>44845</v>
      </c>
      <c r="M195" s="173"/>
      <c r="N195" s="239" t="str">
        <f>VLOOKUP(I195,Inventory!C:J,3,FALSE)</f>
        <v>https://fjong.com/admin/pages/edit-outfit/outfit.b3c827a7bc271120</v>
      </c>
      <c r="O195" s="240" t="str">
        <f>VLOOKUP(I195,Inventory!C:J,5,FALSE)</f>
        <v>byTiMo</v>
      </c>
      <c r="P195" s="240" t="str">
        <f>VLOOKUP(I195,Inventory!C:J,4,FALSE)</f>
        <v>Blue Bouquet Blouse</v>
      </c>
      <c r="Q195" s="173" t="s">
        <v>3468</v>
      </c>
      <c r="R195" s="173" t="s">
        <v>3850</v>
      </c>
      <c r="S195" s="175">
        <f>4748101469</f>
        <v>4748101469</v>
      </c>
      <c r="T195" s="173"/>
      <c r="U195" s="173"/>
      <c r="V195" s="240" t="str">
        <f>VLOOKUP(I195,Inventory!C:R,6,FALSE)</f>
        <v>FJONG</v>
      </c>
      <c r="W195" s="240">
        <f>VLOOKUP(I195,Inventory!C:R,13,FALSE)</f>
        <v>600</v>
      </c>
      <c r="X195" s="240">
        <f>VLOOKUP(I195,Inventory!C:R,14,FALSE)</f>
        <v>300</v>
      </c>
      <c r="Y195" s="272">
        <v>0.1</v>
      </c>
      <c r="Z195" s="173"/>
      <c r="AA195" s="173">
        <v>80</v>
      </c>
      <c r="AB195" s="240">
        <f t="shared" si="15"/>
        <v>350</v>
      </c>
      <c r="AC195" s="242">
        <f>VLOOKUP(V195,'Partner info'!A$2:K$502,6,FALSE)</f>
        <v>0</v>
      </c>
      <c r="AD195" s="240">
        <f t="shared" si="30"/>
        <v>0</v>
      </c>
      <c r="AE195" s="240">
        <f t="shared" si="17"/>
        <v>350</v>
      </c>
      <c r="AF195" s="240">
        <f t="shared" si="5"/>
        <v>10</v>
      </c>
      <c r="AG195" s="144">
        <v>2022</v>
      </c>
      <c r="AH195" s="145">
        <v>10</v>
      </c>
      <c r="AI195" s="146" t="e">
        <f t="array" aca="1" ref="AI195" ca="1">_xludf.IFS(AH195=1,"01",AH195=2,"02",AH195=3,"03",AH195=4,"04",AH195=5,"05",AH195=6,"06",AH195=7,"07",AH195=8,"08",AH195=9,"09",AH195=10,"10",AH195=11,"11",AH195=12,"12")</f>
        <v>#NAME?</v>
      </c>
      <c r="AJ195" s="147" t="e">
        <f t="shared" ca="1" si="3"/>
        <v>#NAME?</v>
      </c>
      <c r="AK195" s="148" t="str">
        <f t="shared" si="31"/>
        <v>YYYY-10</v>
      </c>
    </row>
    <row r="196" spans="1:37" ht="12.75" hidden="1">
      <c r="A196" s="173"/>
      <c r="B196" s="173" t="s">
        <v>3443</v>
      </c>
      <c r="C196" s="173"/>
      <c r="D196" s="173" t="s">
        <v>9</v>
      </c>
      <c r="E196" s="173"/>
      <c r="F196" s="173" t="s">
        <v>3851</v>
      </c>
      <c r="G196" s="173"/>
      <c r="H196" s="173" t="s">
        <v>3445</v>
      </c>
      <c r="I196" s="173">
        <v>88100180</v>
      </c>
      <c r="J196" s="202" t="s">
        <v>3852</v>
      </c>
      <c r="K196" s="173"/>
      <c r="L196" s="176">
        <v>44852</v>
      </c>
      <c r="M196" s="173"/>
      <c r="N196" s="239" t="str">
        <f>VLOOKUP(I196,Inventory!C:J,3,FALSE)</f>
        <v>https://fjong.com/admin/pages/edit-outfit/outfit.ded2036209274204a42374fd89d27231</v>
      </c>
      <c r="O196" s="240" t="str">
        <f>VLOOKUP(I196,Inventory!C:J,5,FALSE)</f>
        <v>IBEN</v>
      </c>
      <c r="P196" s="240" t="str">
        <f>VLOOKUP(I196,Inventory!C:J,4,FALSE)</f>
        <v>XS 4 Ferdinand Dress</v>
      </c>
      <c r="Q196" s="173" t="s">
        <v>3477</v>
      </c>
      <c r="R196" s="173" t="s">
        <v>3853</v>
      </c>
      <c r="S196" s="175">
        <v>97627307</v>
      </c>
      <c r="T196" s="173"/>
      <c r="U196" s="173"/>
      <c r="V196" s="240" t="str">
        <f>VLOOKUP(I196,Inventory!C:R,6,FALSE)</f>
        <v>IBEN (Storheil Agency)</v>
      </c>
      <c r="W196" s="240">
        <f>VLOOKUP(I196,Inventory!C:R,13,FALSE)</f>
        <v>2000</v>
      </c>
      <c r="X196" s="240">
        <f>VLOOKUP(I196,Inventory!C:R,14,FALSE)</f>
        <v>400</v>
      </c>
      <c r="Y196" s="173"/>
      <c r="Z196" s="173"/>
      <c r="AA196" s="173">
        <v>80</v>
      </c>
      <c r="AB196" s="240">
        <f t="shared" si="15"/>
        <v>480</v>
      </c>
      <c r="AC196" s="242">
        <f>VLOOKUP(V196,'Partner info'!A$2:K$502,6,FALSE)</f>
        <v>0.8</v>
      </c>
      <c r="AD196" s="240">
        <f t="shared" si="30"/>
        <v>384</v>
      </c>
      <c r="AE196" s="240">
        <f t="shared" si="17"/>
        <v>96</v>
      </c>
      <c r="AF196" s="240">
        <f t="shared" si="5"/>
        <v>10</v>
      </c>
      <c r="AG196" s="144">
        <v>2022</v>
      </c>
      <c r="AH196" s="145">
        <v>10</v>
      </c>
      <c r="AI196" s="146" t="e">
        <f t="array" aca="1" ref="AI196" ca="1">_xludf.IFS(AH196=1,"01",AH196=2,"02",AH196=3,"03",AH196=4,"04",AH196=5,"05",AH196=6,"06",AH196=7,"07",AH196=8,"08",AH196=9,"09",AH196=10,"10",AH196=11,"11",AH196=12,"12")</f>
        <v>#NAME?</v>
      </c>
      <c r="AJ196" s="147" t="e">
        <f t="shared" ca="1" si="3"/>
        <v>#NAME?</v>
      </c>
      <c r="AK196" s="148" t="str">
        <f t="shared" si="31"/>
        <v>YYYY-10</v>
      </c>
    </row>
    <row r="197" spans="1:37" ht="12.75" hidden="1">
      <c r="B197" s="12" t="s">
        <v>3443</v>
      </c>
      <c r="D197" s="12" t="s">
        <v>9</v>
      </c>
      <c r="F197" s="12" t="s">
        <v>3854</v>
      </c>
      <c r="H197" s="12" t="s">
        <v>3445</v>
      </c>
      <c r="I197" s="12">
        <v>88200445</v>
      </c>
      <c r="J197" s="208" t="s">
        <v>3855</v>
      </c>
      <c r="L197" s="149">
        <v>44861</v>
      </c>
      <c r="N197" s="216" t="str">
        <f>VLOOKUP(I197,Inventory!C:J,3,FALSE)</f>
        <v>https://fjong.com/admin/pages/edit-outfit/outfit.3c988d3862ec4bddb2d3ecb52bd7a87b#outfit_summary</v>
      </c>
      <c r="O197" s="217" t="str">
        <f>VLOOKUP(I197,Inventory!C:J,5,FALSE)</f>
        <v>Urban Pioneers</v>
      </c>
      <c r="P197" s="217" t="str">
        <f>VLOOKUP(I197,Inventory!C:J,4,FALSE)</f>
        <v>White Miriam Blouse</v>
      </c>
      <c r="Q197" s="12" t="s">
        <v>3453</v>
      </c>
      <c r="R197" s="12" t="s">
        <v>3856</v>
      </c>
      <c r="S197" s="9">
        <v>45664591</v>
      </c>
      <c r="V197" s="217" t="str">
        <f>VLOOKUP(I197,Inventory!C:R,6,FALSE)</f>
        <v>Urban Pioneers</v>
      </c>
      <c r="W197" s="217">
        <f>VLOOKUP(I197,Inventory!C:R,13,FALSE)</f>
        <v>1700</v>
      </c>
      <c r="X197" s="217">
        <f>VLOOKUP(I197,Inventory!C:R,14,FALSE)</f>
        <v>499</v>
      </c>
      <c r="AA197" s="12">
        <v>80</v>
      </c>
      <c r="AB197" s="217">
        <f t="shared" si="15"/>
        <v>579</v>
      </c>
      <c r="AC197" s="218">
        <f>VLOOKUP(V197,'Partner info'!A$2:K$502,6,FALSE)</f>
        <v>0.8</v>
      </c>
      <c r="AD197" s="217">
        <f t="shared" si="30"/>
        <v>463.20000000000005</v>
      </c>
      <c r="AE197" s="217">
        <f t="shared" si="17"/>
        <v>115.79999999999995</v>
      </c>
      <c r="AF197" s="217">
        <f t="shared" si="5"/>
        <v>10</v>
      </c>
      <c r="AG197" s="144">
        <v>2022</v>
      </c>
      <c r="AH197" s="145">
        <v>10</v>
      </c>
      <c r="AI197" s="146" t="e">
        <f t="array" aca="1" ref="AI197" ca="1">_xludf.IFS(AH197=1,"01",AH197=2,"02",AH197=3,"03",AH197=4,"04",AH197=5,"05",AH197=6,"06",AH197=7,"07",AH197=8,"08",AH197=9,"09",AH197=10,"10",AH197=11,"11",AH197=12,"12")</f>
        <v>#NAME?</v>
      </c>
      <c r="AJ197" s="147" t="e">
        <f t="shared" ca="1" si="3"/>
        <v>#NAME?</v>
      </c>
      <c r="AK197" s="148" t="str">
        <f t="shared" si="31"/>
        <v>YYYY-10</v>
      </c>
    </row>
    <row r="198" spans="1:37" ht="16.5" customHeight="1">
      <c r="A198" s="156"/>
      <c r="B198" s="156" t="s">
        <v>3443</v>
      </c>
      <c r="C198" s="156"/>
      <c r="D198" s="156" t="s">
        <v>9</v>
      </c>
      <c r="E198" s="156"/>
      <c r="F198" s="156" t="s">
        <v>3857</v>
      </c>
      <c r="G198" s="156"/>
      <c r="H198" s="156" t="s">
        <v>3445</v>
      </c>
      <c r="I198" s="156">
        <v>88001596</v>
      </c>
      <c r="J198" s="156" t="s">
        <v>3697</v>
      </c>
      <c r="K198" s="156"/>
      <c r="L198" s="159">
        <v>44860</v>
      </c>
      <c r="M198" s="156"/>
      <c r="N198" s="216" t="str">
        <f>VLOOKUP(I198,Inventory!C:J,3,FALSE)</f>
        <v>https://fjong.com/admin/pages/edit-outfit/outfit.e608f9225d314a12a390b165d222cc28#outfit_summary</v>
      </c>
      <c r="O198" s="217" t="str">
        <f>VLOOKUP(I198,Inventory!C:J,5,FALSE)</f>
        <v>Samsøe &amp; Samsøe</v>
      </c>
      <c r="P198" s="217" t="str">
        <f>VLOOKUP(I198,Inventory!C:J,4,FALSE)</f>
        <v>Marjorie Duck Green Blazer</v>
      </c>
      <c r="Q198" s="156" t="s">
        <v>3453</v>
      </c>
      <c r="R198" s="156"/>
      <c r="S198" s="158"/>
      <c r="T198" s="156"/>
      <c r="U198" s="156"/>
      <c r="V198" s="217" t="str">
        <f>VLOOKUP(I198,Inventory!C:R,6,FALSE)</f>
        <v>FJONG</v>
      </c>
      <c r="W198" s="217">
        <f>VLOOKUP(I198,Inventory!C:R,13,FALSE)</f>
        <v>1300</v>
      </c>
      <c r="X198" s="217">
        <f>VLOOKUP(I198,Inventory!C:R,14,FALSE)</f>
        <v>350</v>
      </c>
      <c r="Y198" s="156"/>
      <c r="Z198" s="156"/>
      <c r="AA198" s="156"/>
      <c r="AB198" s="217">
        <f t="shared" si="15"/>
        <v>350</v>
      </c>
      <c r="AC198" s="218">
        <f>VLOOKUP(V198,'Partner info'!A$2:K$502,6,FALSE)</f>
        <v>0</v>
      </c>
      <c r="AD198" s="217">
        <f t="shared" si="30"/>
        <v>0</v>
      </c>
      <c r="AE198" s="217">
        <f t="shared" si="17"/>
        <v>350</v>
      </c>
      <c r="AF198" s="217">
        <f t="shared" si="5"/>
        <v>10</v>
      </c>
      <c r="AG198" s="144">
        <v>2022</v>
      </c>
      <c r="AH198" s="145">
        <v>10</v>
      </c>
      <c r="AI198" s="146" t="e">
        <f t="array" aca="1" ref="AI198" ca="1">_xludf.IFS(AH198=1,"01",AH198=2,"02",AH198=3,"03",AH198=4,"04",AH198=5,"05",AH198=6,"06",AH198=7,"07",AH198=8,"08",AH198=9,"09",AH198=10,"10",AH198=11,"11",AH198=12,"12")</f>
        <v>#NAME?</v>
      </c>
      <c r="AJ198" s="147" t="e">
        <f t="shared" ca="1" si="3"/>
        <v>#NAME?</v>
      </c>
      <c r="AK198" s="148" t="str">
        <f t="shared" si="31"/>
        <v>YYYY-10</v>
      </c>
    </row>
    <row r="199" spans="1:37" ht="12.75" hidden="1">
      <c r="A199" s="137"/>
      <c r="B199" s="137" t="s">
        <v>3443</v>
      </c>
      <c r="C199" s="137"/>
      <c r="D199" s="137" t="s">
        <v>9</v>
      </c>
      <c r="E199" s="137"/>
      <c r="F199" s="137" t="s">
        <v>3857</v>
      </c>
      <c r="G199" s="137"/>
      <c r="H199" s="137" t="s">
        <v>3445</v>
      </c>
      <c r="I199" s="137">
        <v>89004316</v>
      </c>
      <c r="J199" s="137" t="s">
        <v>3697</v>
      </c>
      <c r="K199" s="137"/>
      <c r="L199" s="140">
        <v>44860</v>
      </c>
      <c r="M199" s="137"/>
      <c r="N199" s="222" t="str">
        <f>VLOOKUP(I199,Inventory!C:J,3,FALSE)</f>
        <v>https://fjong.com/admin/pages/edit-outfit/outfit.a1f4cba2508b4d259173202d1014214d#outfit_summary</v>
      </c>
      <c r="O199" s="223" t="str">
        <f>VLOOKUP(I199,Inventory!C:J,5,FALSE)</f>
        <v>Levete Room</v>
      </c>
      <c r="P199" s="223" t="str">
        <f>VLOOKUP(I199,Inventory!C:J,4,FALSE)</f>
        <v>Pink Glitter Dea Top</v>
      </c>
      <c r="Q199" s="137"/>
      <c r="R199" s="137"/>
      <c r="S199" s="139"/>
      <c r="T199" s="137"/>
      <c r="U199" s="137"/>
      <c r="V199" s="223" t="str">
        <f>VLOOKUP(I199,Inventory!C:R,6,FALSE)</f>
        <v>For Ynde</v>
      </c>
      <c r="W199" s="223">
        <f>VLOOKUP(I199,Inventory!C:R,13,FALSE)</f>
        <v>2200</v>
      </c>
      <c r="X199" s="223">
        <f>VLOOKUP(I199,Inventory!C:R,14,FALSE)</f>
        <v>400</v>
      </c>
      <c r="Y199" s="137"/>
      <c r="Z199" s="137"/>
      <c r="AA199" s="137"/>
      <c r="AB199" s="223">
        <f t="shared" si="15"/>
        <v>400</v>
      </c>
      <c r="AC199" s="230">
        <f>VLOOKUP(V199,'Partner info'!A$2:K$502,6,FALSE)</f>
        <v>0.5</v>
      </c>
      <c r="AD199" s="223">
        <f t="shared" si="30"/>
        <v>200</v>
      </c>
      <c r="AE199" s="223">
        <f t="shared" si="17"/>
        <v>200</v>
      </c>
      <c r="AF199" s="223">
        <f t="shared" si="5"/>
        <v>10</v>
      </c>
      <c r="AG199" s="144">
        <v>2022</v>
      </c>
      <c r="AH199" s="145">
        <v>10</v>
      </c>
      <c r="AI199" s="146" t="e">
        <f t="array" aca="1" ref="AI199" ca="1">_xludf.IFS(AH199=1,"01",AH199=2,"02",AH199=3,"03",AH199=4,"04",AH199=5,"05",AH199=6,"06",AH199=7,"07",AH199=8,"08",AH199=9,"09",AH199=10,"10",AH199=11,"11",AH199=12,"12")</f>
        <v>#NAME?</v>
      </c>
      <c r="AJ199" s="147" t="e">
        <f t="shared" ca="1" si="3"/>
        <v>#NAME?</v>
      </c>
      <c r="AK199" s="148" t="str">
        <f t="shared" si="31"/>
        <v>YYYY-10</v>
      </c>
    </row>
    <row r="200" spans="1:37" ht="12.75" hidden="1">
      <c r="A200" s="173"/>
      <c r="B200" s="173" t="s">
        <v>3443</v>
      </c>
      <c r="C200" s="173"/>
      <c r="D200" s="173" t="s">
        <v>9</v>
      </c>
      <c r="E200" s="173"/>
      <c r="F200" s="173" t="s">
        <v>3857</v>
      </c>
      <c r="G200" s="173"/>
      <c r="H200" s="173" t="s">
        <v>3445</v>
      </c>
      <c r="I200" s="173">
        <v>88000783</v>
      </c>
      <c r="J200" s="173" t="s">
        <v>3697</v>
      </c>
      <c r="K200" s="173"/>
      <c r="L200" s="176">
        <v>44861</v>
      </c>
      <c r="M200" s="173"/>
      <c r="N200" s="239" t="str">
        <f>VLOOKUP(I200,Inventory!C:J,3,FALSE)</f>
        <v>https://fjong.com/admin/pages/edit-outfit/outfit.bc206d94b57448cda9406458a264710d</v>
      </c>
      <c r="O200" s="240" t="str">
        <f>VLOOKUP(I200,Inventory!C:J,5,FALSE)</f>
        <v>Bastet Noir</v>
      </c>
      <c r="P200" s="240" t="str">
        <f>VLOOKUP(I200,Inventory!C:J,4,FALSE)</f>
        <v>S Maiara Dress</v>
      </c>
      <c r="Q200" s="173" t="s">
        <v>3453</v>
      </c>
      <c r="R200" s="173"/>
      <c r="S200" s="175"/>
      <c r="T200" s="173"/>
      <c r="U200" s="173"/>
      <c r="V200" s="240" t="str">
        <f>VLOOKUP(I200,Inventory!C:R,6,FALSE)</f>
        <v>Bastet Noir</v>
      </c>
      <c r="W200" s="240">
        <f>VLOOKUP(I200,Inventory!C:R,13,FALSE)</f>
        <v>0</v>
      </c>
      <c r="X200" s="240">
        <f>VLOOKUP(I200,Inventory!C:R,14,FALSE)</f>
        <v>750</v>
      </c>
      <c r="Y200" s="173"/>
      <c r="Z200" s="173"/>
      <c r="AA200" s="173"/>
      <c r="AB200" s="240">
        <f t="shared" si="15"/>
        <v>750</v>
      </c>
      <c r="AC200" s="242">
        <f>VLOOKUP(V200,'Partner info'!A$2:K$502,6,FALSE)</f>
        <v>0.8</v>
      </c>
      <c r="AD200" s="240">
        <f t="shared" si="30"/>
        <v>600</v>
      </c>
      <c r="AE200" s="240">
        <f t="shared" si="17"/>
        <v>150</v>
      </c>
      <c r="AF200" s="240">
        <f t="shared" si="5"/>
        <v>10</v>
      </c>
      <c r="AG200" s="144">
        <v>2022</v>
      </c>
      <c r="AH200" s="145">
        <v>10</v>
      </c>
      <c r="AI200" s="146" t="e">
        <f t="array" aca="1" ref="AI200" ca="1">_xludf.IFS(AH200=1,"01",AH200=2,"02",AH200=3,"03",AH200=4,"04",AH200=5,"05",AH200=6,"06",AH200=7,"07",AH200=8,"08",AH200=9,"09",AH200=10,"10",AH200=11,"11",AH200=12,"12")</f>
        <v>#NAME?</v>
      </c>
      <c r="AJ200" s="147" t="e">
        <f t="shared" ca="1" si="3"/>
        <v>#NAME?</v>
      </c>
      <c r="AK200" s="148" t="str">
        <f t="shared" si="31"/>
        <v>YYYY-10</v>
      </c>
    </row>
    <row r="201" spans="1:37" ht="12.75">
      <c r="B201" s="12" t="s">
        <v>3443</v>
      </c>
      <c r="D201" s="12" t="s">
        <v>9</v>
      </c>
      <c r="F201" s="12" t="s">
        <v>3857</v>
      </c>
      <c r="H201" s="12" t="s">
        <v>3445</v>
      </c>
      <c r="I201" s="12">
        <v>88000503</v>
      </c>
      <c r="J201" s="12" t="s">
        <v>3697</v>
      </c>
      <c r="L201" s="149">
        <v>44861</v>
      </c>
      <c r="N201" s="239" t="str">
        <f>VLOOKUP(I201,Inventory!C:J,3,FALSE)</f>
        <v>https://fjong.com/admin/pages/edit-outfit/outfit.9bc6939e74234024b9f6d34218418dfe</v>
      </c>
      <c r="O201" s="240" t="str">
        <f>VLOOKUP(I201,Inventory!C:J,5,FALSE)</f>
        <v>Red Valentino</v>
      </c>
      <c r="P201" s="240" t="str">
        <f>VLOOKUP(I201,Inventory!C:J,4,FALSE)</f>
        <v>L Satin-Paneled Crepe Mini Dress</v>
      </c>
      <c r="S201" s="9"/>
      <c r="V201" s="240" t="str">
        <f>VLOOKUP(I201,Inventory!C:R,6,FALSE)</f>
        <v>FJONG</v>
      </c>
      <c r="W201" s="240">
        <f>VLOOKUP(I201,Inventory!C:R,13,FALSE)</f>
        <v>2500</v>
      </c>
      <c r="X201" s="240">
        <f>VLOOKUP(I201,Inventory!C:R,14,FALSE)</f>
        <v>700</v>
      </c>
      <c r="AB201" s="240">
        <f t="shared" si="15"/>
        <v>700</v>
      </c>
      <c r="AC201" s="242">
        <f>VLOOKUP(V201,'Partner info'!A$2:K$502,6,FALSE)</f>
        <v>0</v>
      </c>
      <c r="AD201" s="240">
        <f t="shared" si="30"/>
        <v>0</v>
      </c>
      <c r="AE201" s="240">
        <f t="shared" si="17"/>
        <v>700</v>
      </c>
      <c r="AF201" s="240">
        <f t="shared" si="5"/>
        <v>10</v>
      </c>
      <c r="AG201" s="144">
        <v>2022</v>
      </c>
      <c r="AH201" s="145">
        <v>10</v>
      </c>
      <c r="AI201" s="146" t="e">
        <f t="array" aca="1" ref="AI201" ca="1">_xludf.IFS(AH201=1,"01",AH201=2,"02",AH201=3,"03",AH201=4,"04",AH201=5,"05",AH201=6,"06",AH201=7,"07",AH201=8,"08",AH201=9,"09",AH201=10,"10",AH201=11,"11",AH201=12,"12")</f>
        <v>#NAME?</v>
      </c>
      <c r="AJ201" s="147" t="e">
        <f t="shared" ca="1" si="3"/>
        <v>#NAME?</v>
      </c>
      <c r="AK201" s="148" t="str">
        <f t="shared" si="31"/>
        <v>YYYY-10</v>
      </c>
    </row>
    <row r="202" spans="1:37" ht="12.75" hidden="1">
      <c r="A202" s="137"/>
      <c r="B202" s="137" t="s">
        <v>3443</v>
      </c>
      <c r="C202" s="137"/>
      <c r="D202" s="137" t="s">
        <v>9</v>
      </c>
      <c r="E202" s="137"/>
      <c r="F202" s="137" t="s">
        <v>3857</v>
      </c>
      <c r="G202" s="137"/>
      <c r="H202" s="137" t="s">
        <v>3445</v>
      </c>
      <c r="I202" s="137">
        <v>89004371</v>
      </c>
      <c r="J202" s="137" t="s">
        <v>3697</v>
      </c>
      <c r="K202" s="137"/>
      <c r="L202" s="140">
        <v>44861</v>
      </c>
      <c r="M202" s="137"/>
      <c r="N202" s="239" t="str">
        <f>VLOOKUP(I202,Inventory!C:J,3,FALSE)</f>
        <v>https://fjong.com/admin/pages/edit-outfit/outfit.b5eefe3ba12a432dba68cb2087d8fd82#edit_outfit_name</v>
      </c>
      <c r="O202" s="240" t="str">
        <f>VLOOKUP(I202,Inventory!C:J,5,FALSE)</f>
        <v>SoyaAulait</v>
      </c>
      <c r="P202" s="240" t="str">
        <f>VLOOKUP(I202,Inventory!C:J,4,FALSE)</f>
        <v>Blossom Embroidery Wrap Dress</v>
      </c>
      <c r="Q202" s="137"/>
      <c r="R202" s="137"/>
      <c r="S202" s="139"/>
      <c r="T202" s="137"/>
      <c r="U202" s="137"/>
      <c r="V202" s="240" t="str">
        <f>VLOOKUP(I202,Inventory!C:R,6,FALSE)</f>
        <v>Soyaaulait</v>
      </c>
      <c r="W202" s="240">
        <f>VLOOKUP(I202,Inventory!C:R,13,FALSE)</f>
        <v>1000</v>
      </c>
      <c r="X202" s="240">
        <f>VLOOKUP(I202,Inventory!C:R,14,FALSE)</f>
        <v>599</v>
      </c>
      <c r="Y202" s="137"/>
      <c r="Z202" s="137"/>
      <c r="AA202" s="137"/>
      <c r="AB202" s="240">
        <f t="shared" si="15"/>
        <v>599</v>
      </c>
      <c r="AC202" s="242">
        <f>VLOOKUP(V202,'Partner info'!A$2:K$502,6,FALSE)</f>
        <v>0.5</v>
      </c>
      <c r="AD202" s="240">
        <f t="shared" si="30"/>
        <v>299.5</v>
      </c>
      <c r="AE202" s="240">
        <f t="shared" si="17"/>
        <v>299.5</v>
      </c>
      <c r="AF202" s="240">
        <f t="shared" si="5"/>
        <v>10</v>
      </c>
      <c r="AG202" s="144">
        <v>2022</v>
      </c>
      <c r="AH202" s="145">
        <v>10</v>
      </c>
      <c r="AI202" s="146" t="e">
        <f t="array" aca="1" ref="AI202" ca="1">_xludf.IFS(AH202=1,"01",AH202=2,"02",AH202=3,"03",AH202=4,"04",AH202=5,"05",AH202=6,"06",AH202=7,"07",AH202=8,"08",AH202=9,"09",AH202=10,"10",AH202=11,"11",AH202=12,"12")</f>
        <v>#NAME?</v>
      </c>
      <c r="AJ202" s="147" t="e">
        <f t="shared" ca="1" si="3"/>
        <v>#NAME?</v>
      </c>
      <c r="AK202" s="148" t="str">
        <f t="shared" si="31"/>
        <v>YYYY-10</v>
      </c>
    </row>
    <row r="203" spans="1:37" ht="12.75">
      <c r="A203" s="137"/>
      <c r="B203" s="137" t="s">
        <v>3443</v>
      </c>
      <c r="C203" s="137"/>
      <c r="D203" s="137" t="s">
        <v>9</v>
      </c>
      <c r="E203" s="137"/>
      <c r="F203" s="137" t="s">
        <v>3857</v>
      </c>
      <c r="G203" s="137"/>
      <c r="H203" s="137" t="s">
        <v>3445</v>
      </c>
      <c r="I203" s="137">
        <v>10689112</v>
      </c>
      <c r="J203" s="137" t="s">
        <v>3697</v>
      </c>
      <c r="K203" s="137"/>
      <c r="L203" s="140">
        <v>44861</v>
      </c>
      <c r="M203" s="137"/>
      <c r="N203" s="239" t="str">
        <f>VLOOKUP(I203,Inventory!C:J,3,FALSE)</f>
        <v>https://fjong.com/admin/pages/edit-outfit/outfit.d70247c33e4b42569675e32cc3727701</v>
      </c>
      <c r="O203" s="240" t="str">
        <f>VLOOKUP(I203,Inventory!C:J,5,FALSE)</f>
        <v>byTimo</v>
      </c>
      <c r="P203" s="240" t="str">
        <f>VLOOKUP(I203,Inventory!C:J,4,FALSE)</f>
        <v>Tailored Red Blazer</v>
      </c>
      <c r="Q203" s="137"/>
      <c r="R203" s="137"/>
      <c r="S203" s="139"/>
      <c r="T203" s="137"/>
      <c r="U203" s="137"/>
      <c r="V203" s="240" t="str">
        <f>VLOOKUP(I203,Inventory!C:R,6,FALSE)</f>
        <v>FJONG</v>
      </c>
      <c r="W203" s="240">
        <f>VLOOKUP(I203,Inventory!C:R,13,FALSE)</f>
        <v>1600</v>
      </c>
      <c r="X203" s="240">
        <f>VLOOKUP(I203,Inventory!C:R,14,FALSE)</f>
        <v>549</v>
      </c>
      <c r="Y203" s="137"/>
      <c r="Z203" s="137"/>
      <c r="AA203" s="137"/>
      <c r="AB203" s="240">
        <f t="shared" si="15"/>
        <v>549</v>
      </c>
      <c r="AC203" s="242">
        <f>VLOOKUP(V203,'Partner info'!A$2:K$502,6,FALSE)</f>
        <v>0</v>
      </c>
      <c r="AD203" s="240">
        <f t="shared" si="30"/>
        <v>0</v>
      </c>
      <c r="AE203" s="240">
        <f t="shared" si="17"/>
        <v>549</v>
      </c>
      <c r="AF203" s="240">
        <f t="shared" si="5"/>
        <v>10</v>
      </c>
      <c r="AG203" s="144">
        <v>2022</v>
      </c>
      <c r="AH203" s="145">
        <v>10</v>
      </c>
      <c r="AI203" s="146" t="e">
        <f t="array" aca="1" ref="AI203" ca="1">_xludf.IFS(AH203=1,"01",AH203=2,"02",AH203=3,"03",AH203=4,"04",AH203=5,"05",AH203=6,"06",AH203=7,"07",AH203=8,"08",AH203=9,"09",AH203=10,"10",AH203=11,"11",AH203=12,"12")</f>
        <v>#NAME?</v>
      </c>
      <c r="AJ203" s="147" t="e">
        <f t="shared" ca="1" si="3"/>
        <v>#NAME?</v>
      </c>
      <c r="AK203" s="148" t="str">
        <f t="shared" si="31"/>
        <v>YYYY-10</v>
      </c>
    </row>
    <row r="204" spans="1:37" ht="12.75" hidden="1">
      <c r="A204" s="137"/>
      <c r="B204" s="137" t="s">
        <v>3443</v>
      </c>
      <c r="C204" s="137"/>
      <c r="D204" s="137" t="s">
        <v>9</v>
      </c>
      <c r="E204" s="137"/>
      <c r="F204" s="137" t="s">
        <v>3857</v>
      </c>
      <c r="G204" s="137"/>
      <c r="H204" s="137" t="s">
        <v>3445</v>
      </c>
      <c r="I204" s="137">
        <v>89003816</v>
      </c>
      <c r="J204" s="137" t="s">
        <v>3697</v>
      </c>
      <c r="K204" s="137"/>
      <c r="L204" s="140">
        <v>44861</v>
      </c>
      <c r="M204" s="137"/>
      <c r="N204" s="239" t="str">
        <f>VLOOKUP(I204,Inventory!C:J,3,FALSE)</f>
        <v>https://fjong.com/admin/pages/edit-outfit/outfit.f60f94bdcd474ed2b5a6d9cd29d2e115</v>
      </c>
      <c r="O204" s="240" t="str">
        <f>VLOOKUP(I204,Inventory!C:J,5,FALSE)</f>
        <v>C.L.E.A.N. by Christina Ledang</v>
      </c>
      <c r="P204" s="240" t="str">
        <f>VLOOKUP(I204,Inventory!C:J,4,FALSE)</f>
        <v>Man Shirt Silk White</v>
      </c>
      <c r="Q204" s="137"/>
      <c r="R204" s="137"/>
      <c r="S204" s="139"/>
      <c r="T204" s="137"/>
      <c r="U204" s="137"/>
      <c r="V204" s="240" t="str">
        <f>VLOOKUP(I204,Inventory!C:R,6,FALSE)</f>
        <v>C.L.E.A.N. by Christina Ledang</v>
      </c>
      <c r="W204" s="240">
        <f>VLOOKUP(I204,Inventory!C:R,13,FALSE)</f>
        <v>2000</v>
      </c>
      <c r="X204" s="240">
        <f>VLOOKUP(I204,Inventory!C:R,14,FALSE)</f>
        <v>550</v>
      </c>
      <c r="Y204" s="137"/>
      <c r="Z204" s="137"/>
      <c r="AA204" s="137"/>
      <c r="AB204" s="240">
        <f t="shared" si="15"/>
        <v>550</v>
      </c>
      <c r="AC204" s="242">
        <f>VLOOKUP(V204,'Partner info'!A$2:K$502,6,FALSE)</f>
        <v>0.5</v>
      </c>
      <c r="AD204" s="240">
        <f t="shared" si="30"/>
        <v>275</v>
      </c>
      <c r="AE204" s="240">
        <f t="shared" si="17"/>
        <v>275</v>
      </c>
      <c r="AF204" s="240">
        <f t="shared" si="5"/>
        <v>10</v>
      </c>
      <c r="AG204" s="144">
        <v>2022</v>
      </c>
      <c r="AH204" s="145">
        <v>10</v>
      </c>
      <c r="AI204" s="146" t="e">
        <f t="array" aca="1" ref="AI204" ca="1">_xludf.IFS(AH204=1,"01",AH204=2,"02",AH204=3,"03",AH204=4,"04",AH204=5,"05",AH204=6,"06",AH204=7,"07",AH204=8,"08",AH204=9,"09",AH204=10,"10",AH204=11,"11",AH204=12,"12")</f>
        <v>#NAME?</v>
      </c>
      <c r="AJ204" s="147" t="e">
        <f t="shared" ca="1" si="3"/>
        <v>#NAME?</v>
      </c>
      <c r="AK204" s="148" t="str">
        <f t="shared" si="31"/>
        <v>YYYY-10</v>
      </c>
    </row>
    <row r="205" spans="1:37" ht="12.75" hidden="1">
      <c r="A205" s="137"/>
      <c r="B205" s="137" t="s">
        <v>3443</v>
      </c>
      <c r="C205" s="137"/>
      <c r="D205" s="137" t="s">
        <v>9</v>
      </c>
      <c r="E205" s="137"/>
      <c r="F205" s="137" t="s">
        <v>3857</v>
      </c>
      <c r="G205" s="137"/>
      <c r="H205" s="137" t="s">
        <v>3445</v>
      </c>
      <c r="I205" s="137">
        <v>88000783</v>
      </c>
      <c r="J205" s="137" t="s">
        <v>3697</v>
      </c>
      <c r="K205" s="137"/>
      <c r="L205" s="140">
        <v>44861</v>
      </c>
      <c r="M205" s="137"/>
      <c r="N205" s="239" t="str">
        <f>VLOOKUP(I205,Inventory!C:J,3,FALSE)</f>
        <v>https://fjong.com/admin/pages/edit-outfit/outfit.bc206d94b57448cda9406458a264710d</v>
      </c>
      <c r="O205" s="240" t="str">
        <f>VLOOKUP(I205,Inventory!C:J,5,FALSE)</f>
        <v>Bastet Noir</v>
      </c>
      <c r="P205" s="240" t="str">
        <f>VLOOKUP(I205,Inventory!C:J,4,FALSE)</f>
        <v>S Maiara Dress</v>
      </c>
      <c r="Q205" s="137"/>
      <c r="R205" s="137"/>
      <c r="S205" s="139"/>
      <c r="T205" s="137"/>
      <c r="U205" s="137"/>
      <c r="V205" s="240" t="str">
        <f>VLOOKUP(I205,Inventory!C:R,6,FALSE)</f>
        <v>Bastet Noir</v>
      </c>
      <c r="W205" s="240">
        <f>VLOOKUP(I205,Inventory!C:R,13,FALSE)</f>
        <v>0</v>
      </c>
      <c r="X205" s="240">
        <f>VLOOKUP(I205,Inventory!C:R,14,FALSE)</f>
        <v>750</v>
      </c>
      <c r="Y205" s="137"/>
      <c r="Z205" s="137"/>
      <c r="AA205" s="137"/>
      <c r="AB205" s="240">
        <f t="shared" si="15"/>
        <v>750</v>
      </c>
      <c r="AC205" s="242">
        <f>VLOOKUP(V205,'Partner info'!A$2:K$502,6,FALSE)</f>
        <v>0.8</v>
      </c>
      <c r="AD205" s="240">
        <f t="shared" si="30"/>
        <v>600</v>
      </c>
      <c r="AE205" s="240">
        <f t="shared" si="17"/>
        <v>150</v>
      </c>
      <c r="AF205" s="240">
        <f t="shared" si="5"/>
        <v>10</v>
      </c>
      <c r="AG205" s="144">
        <v>2022</v>
      </c>
      <c r="AH205" s="145">
        <v>10</v>
      </c>
      <c r="AI205" s="146" t="e">
        <f t="array" aca="1" ref="AI205" ca="1">_xludf.IFS(AH205=1,"01",AH205=2,"02",AH205=3,"03",AH205=4,"04",AH205=5,"05",AH205=6,"06",AH205=7,"07",AH205=8,"08",AH205=9,"09",AH205=10,"10",AH205=11,"11",AH205=12,"12")</f>
        <v>#NAME?</v>
      </c>
      <c r="AJ205" s="147" t="e">
        <f t="shared" ca="1" si="3"/>
        <v>#NAME?</v>
      </c>
      <c r="AK205" s="148" t="str">
        <f t="shared" si="31"/>
        <v>YYYY-10</v>
      </c>
    </row>
    <row r="206" spans="1:37" ht="12.75">
      <c r="A206" s="137"/>
      <c r="B206" s="137" t="s">
        <v>3443</v>
      </c>
      <c r="C206" s="137"/>
      <c r="D206" s="137" t="s">
        <v>9</v>
      </c>
      <c r="E206" s="137"/>
      <c r="F206" s="137" t="s">
        <v>3857</v>
      </c>
      <c r="G206" s="137"/>
      <c r="H206" s="137" t="s">
        <v>3445</v>
      </c>
      <c r="I206" s="139" t="s">
        <v>1614</v>
      </c>
      <c r="J206" s="137" t="s">
        <v>3697</v>
      </c>
      <c r="K206" s="137"/>
      <c r="L206" s="140">
        <v>44861</v>
      </c>
      <c r="M206" s="137"/>
      <c r="N206" s="239" t="str">
        <f>VLOOKUP(I206,Inventory!C:J,3,FALSE)</f>
        <v>https://fjong.com/admin/pages/edit-outfit/outfit.918e7ea73111bbbe</v>
      </c>
      <c r="O206" s="240" t="str">
        <f>VLOOKUP(I206,Inventory!C:J,5,FALSE)</f>
        <v>Vintage</v>
      </c>
      <c r="P206" s="240" t="str">
        <f>VLOOKUP(I206,Inventory!C:J,4,FALSE)</f>
        <v>M Vintage fur coat</v>
      </c>
      <c r="Q206" s="137"/>
      <c r="R206" s="137"/>
      <c r="S206" s="139"/>
      <c r="T206" s="137"/>
      <c r="U206" s="137"/>
      <c r="V206" s="240" t="str">
        <f>VLOOKUP(I206,Inventory!C:R,6,FALSE)</f>
        <v>FJONG</v>
      </c>
      <c r="W206" s="240">
        <f>VLOOKUP(I206,Inventory!C:R,13,FALSE)</f>
        <v>3900</v>
      </c>
      <c r="X206" s="240">
        <f>VLOOKUP(I206,Inventory!C:R,14,FALSE)</f>
        <v>1560</v>
      </c>
      <c r="Y206" s="137"/>
      <c r="Z206" s="137"/>
      <c r="AA206" s="137"/>
      <c r="AB206" s="240">
        <f t="shared" si="15"/>
        <v>1560</v>
      </c>
      <c r="AC206" s="242">
        <f>VLOOKUP(V206,'Partner info'!A$2:K$502,6,FALSE)</f>
        <v>0</v>
      </c>
      <c r="AD206" s="240">
        <f t="shared" si="30"/>
        <v>0</v>
      </c>
      <c r="AE206" s="240">
        <f t="shared" si="17"/>
        <v>1560</v>
      </c>
      <c r="AF206" s="240">
        <f t="shared" si="5"/>
        <v>10</v>
      </c>
      <c r="AG206" s="144">
        <v>2022</v>
      </c>
      <c r="AH206" s="145">
        <v>10</v>
      </c>
      <c r="AI206" s="146" t="e">
        <f t="array" aca="1" ref="AI206" ca="1">_xludf.IFS(AH206=1,"01",AH206=2,"02",AH206=3,"03",AH206=4,"04",AH206=5,"05",AH206=6,"06",AH206=7,"07",AH206=8,"08",AH206=9,"09",AH206=10,"10",AH206=11,"11",AH206=12,"12")</f>
        <v>#NAME?</v>
      </c>
      <c r="AJ206" s="147" t="e">
        <f t="shared" ca="1" si="3"/>
        <v>#NAME?</v>
      </c>
      <c r="AK206" s="148" t="str">
        <f t="shared" si="31"/>
        <v>YYYY-10</v>
      </c>
    </row>
    <row r="207" spans="1:37" ht="12.75">
      <c r="A207" s="137"/>
      <c r="B207" s="137" t="s">
        <v>3443</v>
      </c>
      <c r="C207" s="137"/>
      <c r="D207" s="137" t="s">
        <v>9</v>
      </c>
      <c r="E207" s="137"/>
      <c r="F207" s="137" t="s">
        <v>3858</v>
      </c>
      <c r="G207" s="137"/>
      <c r="H207" s="137" t="s">
        <v>3445</v>
      </c>
      <c r="I207" s="137">
        <v>88001674</v>
      </c>
      <c r="J207" s="253" t="s">
        <v>3859</v>
      </c>
      <c r="K207" s="137"/>
      <c r="L207" s="140">
        <v>44866</v>
      </c>
      <c r="M207" s="137"/>
      <c r="N207" s="239" t="str">
        <f>VLOOKUP(I207,Inventory!C:J,3,FALSE)</f>
        <v>https://fjong.com/admin/pages/edit-outfit/outfit.bb35c791b2bfa191#edit_outfit_admin_notes</v>
      </c>
      <c r="O207" s="240" t="str">
        <f>VLOOKUP(I207,Inventory!C:J,5,FALSE)</f>
        <v>Reformation</v>
      </c>
      <c r="P207" s="240" t="str">
        <f>VLOOKUP(I207,Inventory!C:J,4,FALSE)</f>
        <v>Winslow Henrietta Dress</v>
      </c>
      <c r="Q207" s="137" t="s">
        <v>3468</v>
      </c>
      <c r="R207" s="137" t="s">
        <v>3860</v>
      </c>
      <c r="S207" s="139">
        <v>95766514</v>
      </c>
      <c r="T207" s="137"/>
      <c r="U207" s="137"/>
      <c r="V207" s="240" t="str">
        <f>VLOOKUP(I207,Inventory!C:R,6,FALSE)</f>
        <v>FJONG</v>
      </c>
      <c r="W207" s="240">
        <f>VLOOKUP(I207,Inventory!C:R,13,FALSE)</f>
        <v>1700</v>
      </c>
      <c r="X207" s="240">
        <f>VLOOKUP(I207,Inventory!C:R,14,FALSE)</f>
        <v>649</v>
      </c>
      <c r="Y207" s="137"/>
      <c r="Z207" s="137"/>
      <c r="AA207" s="137">
        <v>80</v>
      </c>
      <c r="AB207" s="240">
        <f t="shared" si="15"/>
        <v>729</v>
      </c>
      <c r="AC207" s="242">
        <f>VLOOKUP(V207,'Partner info'!A$2:K$502,6,FALSE)</f>
        <v>0</v>
      </c>
      <c r="AD207" s="240">
        <f t="shared" si="30"/>
        <v>0</v>
      </c>
      <c r="AE207" s="240">
        <f t="shared" si="17"/>
        <v>729</v>
      </c>
      <c r="AF207" s="240">
        <f t="shared" si="5"/>
        <v>11</v>
      </c>
      <c r="AG207" s="144">
        <v>2022</v>
      </c>
      <c r="AH207" s="145">
        <v>11</v>
      </c>
      <c r="AI207" s="146" t="e">
        <f t="array" aca="1" ref="AI207" ca="1">_xludf.IFS(AH207=1,"01",AH207=2,"02",AH207=3,"03",AH207=4,"04",AH207=5,"05",AH207=6,"06",AH207=7,"07",AH207=8,"08",AH207=9,"09",AH207=10,"10",AH207=11,"11",AH207=12,"12")</f>
        <v>#NAME?</v>
      </c>
      <c r="AJ207" s="147" t="e">
        <f t="shared" ca="1" si="3"/>
        <v>#NAME?</v>
      </c>
      <c r="AK207" s="148" t="str">
        <f t="shared" si="31"/>
        <v>YYYY-11</v>
      </c>
    </row>
    <row r="208" spans="1:37" ht="12.75" hidden="1">
      <c r="A208" s="173"/>
      <c r="B208" s="173" t="s">
        <v>3443</v>
      </c>
      <c r="C208" s="173"/>
      <c r="D208" s="173" t="s">
        <v>9</v>
      </c>
      <c r="E208" s="173"/>
      <c r="F208" s="173" t="s">
        <v>3861</v>
      </c>
      <c r="G208" s="173"/>
      <c r="H208" s="173" t="s">
        <v>3445</v>
      </c>
      <c r="I208" s="173">
        <v>89001948</v>
      </c>
      <c r="J208" s="173"/>
      <c r="K208" s="173"/>
      <c r="L208" s="176">
        <v>44868</v>
      </c>
      <c r="M208" s="173"/>
      <c r="N208" s="239" t="str">
        <f>VLOOKUP(I208,Inventory!C:J,3,FALSE)</f>
        <v>https://fjong.com/admin/pages/edit-outfit/outfit.5c161fed74da465b94a68a942189f976</v>
      </c>
      <c r="O208" s="240" t="str">
        <f>VLOOKUP(I208,Inventory!C:J,5,FALSE)</f>
        <v>ella&amp;il</v>
      </c>
      <c r="P208" s="240" t="str">
        <f>VLOOKUP(I208,Inventory!C:J,4,FALSE)</f>
        <v>White Judi Shirt</v>
      </c>
      <c r="Q208" s="173" t="s">
        <v>3477</v>
      </c>
      <c r="R208" s="173" t="s">
        <v>3862</v>
      </c>
      <c r="S208" s="175">
        <v>47679057</v>
      </c>
      <c r="T208" s="173"/>
      <c r="U208" s="173"/>
      <c r="V208" s="240" t="str">
        <f>VLOOKUP(I208,Inventory!C:R,6,FALSE)</f>
        <v>ella&amp;il</v>
      </c>
      <c r="W208" s="240">
        <f>VLOOKUP(I208,Inventory!C:R,13,FALSE)</f>
        <v>1900</v>
      </c>
      <c r="X208" s="240">
        <f>VLOOKUP(I208,Inventory!C:R,14,FALSE)</f>
        <v>450</v>
      </c>
      <c r="Y208" s="173"/>
      <c r="Z208" s="173"/>
      <c r="AA208" s="173"/>
      <c r="AB208" s="240">
        <f t="shared" si="15"/>
        <v>450</v>
      </c>
      <c r="AC208" s="242">
        <f>VLOOKUP(V208,'Partner info'!A$2:K$502,6,FALSE)</f>
        <v>0.8</v>
      </c>
      <c r="AD208" s="240">
        <f t="shared" si="30"/>
        <v>360</v>
      </c>
      <c r="AE208" s="240">
        <f t="shared" si="17"/>
        <v>90</v>
      </c>
      <c r="AF208" s="240">
        <f t="shared" si="5"/>
        <v>11</v>
      </c>
      <c r="AG208" s="144">
        <v>2022</v>
      </c>
      <c r="AH208" s="145">
        <v>11</v>
      </c>
      <c r="AI208" s="146" t="e">
        <f t="array" aca="1" ref="AI208" ca="1">_xludf.IFS(AH208=1,"01",AH208=2,"02",AH208=3,"03",AH208=4,"04",AH208=5,"05",AH208=6,"06",AH208=7,"07",AH208=8,"08",AH208=9,"09",AH208=10,"10",AH208=11,"11",AH208=12,"12")</f>
        <v>#NAME?</v>
      </c>
      <c r="AJ208" s="147" t="e">
        <f t="shared" ca="1" si="3"/>
        <v>#NAME?</v>
      </c>
      <c r="AK208" s="148" t="str">
        <f t="shared" si="31"/>
        <v>YYYY-11</v>
      </c>
    </row>
    <row r="209" spans="1:37" ht="12.75">
      <c r="A209" s="137"/>
      <c r="B209" s="137" t="s">
        <v>3443</v>
      </c>
      <c r="C209" s="137"/>
      <c r="D209" s="137" t="s">
        <v>9</v>
      </c>
      <c r="E209" s="137"/>
      <c r="F209" s="137" t="s">
        <v>3857</v>
      </c>
      <c r="G209" s="137"/>
      <c r="H209" s="137" t="s">
        <v>3445</v>
      </c>
      <c r="I209" s="137">
        <v>88000374</v>
      </c>
      <c r="J209" s="137" t="s">
        <v>3863</v>
      </c>
      <c r="K209" s="137"/>
      <c r="L209" s="140">
        <v>44877</v>
      </c>
      <c r="M209" s="137"/>
      <c r="N209" s="239" t="str">
        <f>VLOOKUP(I209,Inventory!C:J,3,FALSE)</f>
        <v>https://fjong.com/admin/pages/edit-outfit/outfit.df5e78fbfe04459ba84f80529e22c343#outfit_summary</v>
      </c>
      <c r="O209" s="240" t="str">
        <f>VLOOKUP(I209,Inventory!C:J,5,FALSE)</f>
        <v>by Malene Birger</v>
      </c>
      <c r="P209" s="240" t="str">
        <f>VLOOKUP(I209,Inventory!C:J,4,FALSE)</f>
        <v>Wildi Shirt Midnight Blue</v>
      </c>
      <c r="Q209" s="137"/>
      <c r="R209" s="137"/>
      <c r="S209" s="139"/>
      <c r="T209" s="137"/>
      <c r="U209" s="137"/>
      <c r="V209" s="240" t="str">
        <f>VLOOKUP(I209,Inventory!C:R,6,FALSE)</f>
        <v>FJONG</v>
      </c>
      <c r="W209" s="240">
        <f>VLOOKUP(I209,Inventory!C:R,13,FALSE)</f>
        <v>0</v>
      </c>
      <c r="X209" s="240">
        <f>VLOOKUP(I209,Inventory!C:R,14,FALSE)</f>
        <v>11000</v>
      </c>
      <c r="Y209" s="137"/>
      <c r="Z209" s="137"/>
      <c r="AA209" s="137"/>
      <c r="AB209" s="240">
        <f t="shared" si="15"/>
        <v>11000</v>
      </c>
      <c r="AC209" s="242">
        <f>VLOOKUP(V209,'Partner info'!A$2:K$502,6,FALSE)</f>
        <v>0</v>
      </c>
      <c r="AD209" s="240">
        <f t="shared" si="30"/>
        <v>0</v>
      </c>
      <c r="AE209" s="240">
        <f t="shared" si="17"/>
        <v>11000</v>
      </c>
      <c r="AF209" s="240">
        <f t="shared" si="5"/>
        <v>11</v>
      </c>
      <c r="AG209" s="144">
        <v>2022</v>
      </c>
      <c r="AH209" s="145">
        <v>11</v>
      </c>
      <c r="AI209" s="146" t="e">
        <f t="array" aca="1" ref="AI209" ca="1">_xludf.IFS(AH209=1,"01",AH209=2,"02",AH209=3,"03",AH209=4,"04",AH209=5,"05",AH209=6,"06",AH209=7,"07",AH209=8,"08",AH209=9,"09",AH209=10,"10",AH209=11,"11",AH209=12,"12")</f>
        <v>#NAME?</v>
      </c>
      <c r="AJ209" s="147" t="e">
        <f t="shared" ca="1" si="3"/>
        <v>#NAME?</v>
      </c>
      <c r="AK209" s="148" t="str">
        <f t="shared" si="31"/>
        <v>YYYY-11</v>
      </c>
    </row>
    <row r="210" spans="1:37" ht="12.75" hidden="1">
      <c r="A210" s="137"/>
      <c r="B210" s="137" t="s">
        <v>3443</v>
      </c>
      <c r="C210" s="137"/>
      <c r="D210" s="137" t="s">
        <v>9</v>
      </c>
      <c r="E210" s="137"/>
      <c r="F210" s="137" t="s">
        <v>3857</v>
      </c>
      <c r="G210" s="137"/>
      <c r="H210" s="137" t="s">
        <v>3445</v>
      </c>
      <c r="I210" s="137">
        <v>88101229</v>
      </c>
      <c r="J210" s="137" t="s">
        <v>3863</v>
      </c>
      <c r="K210" s="137"/>
      <c r="L210" s="140">
        <v>44877</v>
      </c>
      <c r="M210" s="137"/>
      <c r="N210" s="239" t="str">
        <f>VLOOKUP(I210,Inventory!C:J,3,FALSE)</f>
        <v>https://fjong.com/admin/pages/edit-outfit/outfit.6c1f0b7f75354e9199e1573f49ecf08e</v>
      </c>
      <c r="O210" s="240" t="str">
        <f>VLOOKUP(I210,Inventory!C:J,5,FALSE)</f>
        <v>Baum und Pferdgarten</v>
      </c>
      <c r="P210" s="240" t="str">
        <f>VLOOKUP(I210,Inventory!C:J,4,FALSE)</f>
        <v>M Avalon Dress</v>
      </c>
      <c r="Q210" s="137"/>
      <c r="R210" s="137"/>
      <c r="S210" s="139"/>
      <c r="T210" s="137"/>
      <c r="U210" s="137"/>
      <c r="V210" s="240" t="str">
        <f>VLOOKUP(I210,Inventory!C:R,6,FALSE)</f>
        <v>Høyer</v>
      </c>
      <c r="W210" s="240">
        <f>VLOOKUP(I210,Inventory!C:R,13,FALSE)</f>
        <v>1300</v>
      </c>
      <c r="X210" s="240">
        <f>VLOOKUP(I210,Inventory!C:R,14,FALSE)</f>
        <v>500</v>
      </c>
      <c r="Y210" s="137"/>
      <c r="Z210" s="137"/>
      <c r="AA210" s="137"/>
      <c r="AB210" s="240">
        <f t="shared" si="15"/>
        <v>500</v>
      </c>
      <c r="AC210" s="242">
        <f>VLOOKUP(V210,'Partner info'!A$2:K$502,6,FALSE)</f>
        <v>0.8</v>
      </c>
      <c r="AD210" s="240">
        <f t="shared" si="30"/>
        <v>400</v>
      </c>
      <c r="AE210" s="240">
        <f t="shared" si="17"/>
        <v>100</v>
      </c>
      <c r="AF210" s="240">
        <f t="shared" si="5"/>
        <v>11</v>
      </c>
      <c r="AG210" s="144">
        <v>2022</v>
      </c>
      <c r="AH210" s="145">
        <v>11</v>
      </c>
      <c r="AI210" s="146" t="e">
        <f t="array" aca="1" ref="AI210" ca="1">_xludf.IFS(AH210=1,"01",AH210=2,"02",AH210=3,"03",AH210=4,"04",AH210=5,"05",AH210=6,"06",AH210=7,"07",AH210=8,"08",AH210=9,"09",AH210=10,"10",AH210=11,"11",AH210=12,"12")</f>
        <v>#NAME?</v>
      </c>
      <c r="AJ210" s="147" t="e">
        <f t="shared" ca="1" si="3"/>
        <v>#NAME?</v>
      </c>
      <c r="AK210" s="148" t="str">
        <f t="shared" si="31"/>
        <v>YYYY-11</v>
      </c>
    </row>
    <row r="211" spans="1:37" ht="12.75" hidden="1">
      <c r="A211" s="137"/>
      <c r="B211" s="137" t="s">
        <v>3443</v>
      </c>
      <c r="C211" s="137"/>
      <c r="D211" s="137" t="s">
        <v>9</v>
      </c>
      <c r="E211" s="137"/>
      <c r="F211" s="137" t="s">
        <v>3857</v>
      </c>
      <c r="G211" s="137"/>
      <c r="H211" s="137" t="s">
        <v>3445</v>
      </c>
      <c r="I211" s="139" t="s">
        <v>1576</v>
      </c>
      <c r="J211" s="137" t="s">
        <v>3863</v>
      </c>
      <c r="K211" s="137"/>
      <c r="L211" s="140">
        <v>44877</v>
      </c>
      <c r="M211" s="137"/>
      <c r="N211" s="239" t="str">
        <f>VLOOKUP(I211,Inventory!C:J,3,FALSE)</f>
        <v>https://fjong.com/admin/pages/edit-outfit/outfit.e468daca31424992af47ea5e561ab90f</v>
      </c>
      <c r="O211" s="240" t="str">
        <f>VLOOKUP(I211,Inventory!C:J,5,FALSE)</f>
        <v>Creative Collective</v>
      </c>
      <c r="P211" s="240" t="str">
        <f>VLOOKUP(I211,Inventory!C:J,4,FALSE)</f>
        <v>S 2 Cabernet Mia Dress</v>
      </c>
      <c r="Q211" s="137"/>
      <c r="R211" s="137"/>
      <c r="S211" s="139"/>
      <c r="T211" s="137"/>
      <c r="U211" s="137"/>
      <c r="V211" s="240" t="str">
        <f>VLOOKUP(I211,Inventory!C:R,6,FALSE)</f>
        <v>Høyer</v>
      </c>
      <c r="W211" s="240">
        <f>VLOOKUP(I211,Inventory!C:R,13,FALSE)</f>
        <v>2100</v>
      </c>
      <c r="X211" s="240">
        <f>VLOOKUP(I211,Inventory!C:R,14,FALSE)</f>
        <v>800</v>
      </c>
      <c r="Y211" s="137"/>
      <c r="Z211" s="137"/>
      <c r="AA211" s="137"/>
      <c r="AB211" s="240">
        <f t="shared" si="15"/>
        <v>800</v>
      </c>
      <c r="AC211" s="242">
        <f>VLOOKUP(V211,'Partner info'!A$2:K$502,6,FALSE)</f>
        <v>0.8</v>
      </c>
      <c r="AD211" s="240">
        <f t="shared" si="30"/>
        <v>640</v>
      </c>
      <c r="AE211" s="240">
        <f t="shared" si="17"/>
        <v>160</v>
      </c>
      <c r="AF211" s="240">
        <f t="shared" si="5"/>
        <v>11</v>
      </c>
      <c r="AG211" s="144">
        <v>2022</v>
      </c>
      <c r="AH211" s="145">
        <v>11</v>
      </c>
      <c r="AI211" s="146" t="e">
        <f t="array" aca="1" ref="AI211" ca="1">_xludf.IFS(AH211=1,"01",AH211=2,"02",AH211=3,"03",AH211=4,"04",AH211=5,"05",AH211=6,"06",AH211=7,"07",AH211=8,"08",AH211=9,"09",AH211=10,"10",AH211=11,"11",AH211=12,"12")</f>
        <v>#NAME?</v>
      </c>
      <c r="AJ211" s="147" t="e">
        <f t="shared" ca="1" si="3"/>
        <v>#NAME?</v>
      </c>
      <c r="AK211" s="148" t="str">
        <f t="shared" si="31"/>
        <v>YYYY-11</v>
      </c>
    </row>
    <row r="212" spans="1:37" ht="12.75">
      <c r="A212" s="137"/>
      <c r="B212" s="137" t="s">
        <v>3443</v>
      </c>
      <c r="C212" s="137"/>
      <c r="D212" s="137" t="s">
        <v>9</v>
      </c>
      <c r="E212" s="137"/>
      <c r="F212" s="137" t="s">
        <v>3857</v>
      </c>
      <c r="G212" s="137"/>
      <c r="H212" s="137" t="s">
        <v>3445</v>
      </c>
      <c r="I212" s="137">
        <v>88001216</v>
      </c>
      <c r="J212" s="137" t="s">
        <v>3863</v>
      </c>
      <c r="K212" s="137"/>
      <c r="L212" s="140">
        <v>44877</v>
      </c>
      <c r="M212" s="137"/>
      <c r="N212" s="239" t="str">
        <f>VLOOKUP(I212,Inventory!C:J,3,FALSE)</f>
        <v>https://fjong.com/admin/pages/edit-outfit/outfit.9739950a93f6aa90</v>
      </c>
      <c r="O212" s="240" t="str">
        <f>VLOOKUP(I212,Inventory!C:J,5,FALSE)</f>
        <v>Reformation</v>
      </c>
      <c r="P212" s="240" t="str">
        <f>VLOOKUP(I212,Inventory!C:J,4,FALSE)</f>
        <v>Frances Cherry Dress</v>
      </c>
      <c r="Q212" s="137"/>
      <c r="R212" s="137"/>
      <c r="S212" s="139"/>
      <c r="T212" s="137"/>
      <c r="U212" s="137"/>
      <c r="V212" s="240" t="str">
        <f>VLOOKUP(I212,Inventory!C:R,6,FALSE)</f>
        <v>FJONG</v>
      </c>
      <c r="W212" s="240">
        <f>VLOOKUP(I212,Inventory!C:R,13,FALSE)</f>
        <v>600</v>
      </c>
      <c r="X212" s="240">
        <f>VLOOKUP(I212,Inventory!C:R,14,FALSE)</f>
        <v>240</v>
      </c>
      <c r="Y212" s="137"/>
      <c r="Z212" s="137"/>
      <c r="AA212" s="137"/>
      <c r="AB212" s="240">
        <f t="shared" si="15"/>
        <v>240</v>
      </c>
      <c r="AC212" s="242">
        <f>VLOOKUP(V212,'Partner info'!A$2:K$502,6,FALSE)</f>
        <v>0</v>
      </c>
      <c r="AD212" s="240">
        <f t="shared" si="30"/>
        <v>0</v>
      </c>
      <c r="AE212" s="240">
        <f t="shared" si="17"/>
        <v>240</v>
      </c>
      <c r="AF212" s="240">
        <f t="shared" si="5"/>
        <v>11</v>
      </c>
      <c r="AG212" s="144">
        <v>2022</v>
      </c>
      <c r="AH212" s="145">
        <v>11</v>
      </c>
      <c r="AI212" s="146" t="e">
        <f t="array" aca="1" ref="AI212" ca="1">_xludf.IFS(AH212=1,"01",AH212=2,"02",AH212=3,"03",AH212=4,"04",AH212=5,"05",AH212=6,"06",AH212=7,"07",AH212=8,"08",AH212=9,"09",AH212=10,"10",AH212=11,"11",AH212=12,"12")</f>
        <v>#NAME?</v>
      </c>
      <c r="AJ212" s="147" t="e">
        <f t="shared" ca="1" si="3"/>
        <v>#NAME?</v>
      </c>
      <c r="AK212" s="148" t="str">
        <f t="shared" si="31"/>
        <v>YYYY-11</v>
      </c>
    </row>
    <row r="213" spans="1:37" ht="12.75">
      <c r="A213" s="137"/>
      <c r="B213" s="137" t="s">
        <v>3443</v>
      </c>
      <c r="C213" s="137"/>
      <c r="D213" s="137" t="s">
        <v>9</v>
      </c>
      <c r="E213" s="137"/>
      <c r="F213" s="137" t="s">
        <v>3857</v>
      </c>
      <c r="G213" s="137"/>
      <c r="H213" s="137" t="s">
        <v>3445</v>
      </c>
      <c r="I213" s="137">
        <v>88200015</v>
      </c>
      <c r="J213" s="137" t="s">
        <v>3863</v>
      </c>
      <c r="K213" s="137"/>
      <c r="L213" s="140">
        <v>44877</v>
      </c>
      <c r="M213" s="137"/>
      <c r="N213" s="239" t="str">
        <f>VLOOKUP(I213,Inventory!C:J,3,FALSE)</f>
        <v>https://fjong.com/admin/pages/edit-outfit/outfit.f6112b5ddef448aeb26784958fbea9eb#outfit_summary</v>
      </c>
      <c r="O213" s="240" t="str">
        <f>VLOOKUP(I213,Inventory!C:J,5,FALSE)</f>
        <v>Maud</v>
      </c>
      <c r="P213" s="240" t="str">
        <f>VLOOKUP(I213,Inventory!C:J,4,FALSE)</f>
        <v>Vetiver Sharp Shoulder Tie Dress</v>
      </c>
      <c r="Q213" s="137"/>
      <c r="R213" s="137"/>
      <c r="S213" s="139"/>
      <c r="T213" s="137"/>
      <c r="U213" s="137"/>
      <c r="V213" s="240" t="str">
        <f>VLOOKUP(I213,Inventory!C:R,6,FALSE)</f>
        <v>FJONG</v>
      </c>
      <c r="W213" s="240">
        <f>VLOOKUP(I213,Inventory!C:R,13,FALSE)</f>
        <v>2000</v>
      </c>
      <c r="X213" s="240">
        <f>VLOOKUP(I213,Inventory!C:R,14,FALSE)</f>
        <v>550</v>
      </c>
      <c r="Y213" s="137"/>
      <c r="Z213" s="137"/>
      <c r="AA213" s="137"/>
      <c r="AB213" s="240">
        <f t="shared" si="15"/>
        <v>550</v>
      </c>
      <c r="AC213" s="242">
        <f>VLOOKUP(V213,'Partner info'!A$2:K$502,6,FALSE)</f>
        <v>0</v>
      </c>
      <c r="AD213" s="240">
        <f t="shared" si="30"/>
        <v>0</v>
      </c>
      <c r="AE213" s="240">
        <f t="shared" si="17"/>
        <v>550</v>
      </c>
      <c r="AF213" s="240">
        <f t="shared" si="5"/>
        <v>11</v>
      </c>
      <c r="AG213" s="144">
        <v>2022</v>
      </c>
      <c r="AH213" s="145">
        <v>11</v>
      </c>
      <c r="AI213" s="146" t="e">
        <f t="array" aca="1" ref="AI213" ca="1">_xludf.IFS(AH213=1,"01",AH213=2,"02",AH213=3,"03",AH213=4,"04",AH213=5,"05",AH213=6,"06",AH213=7,"07",AH213=8,"08",AH213=9,"09",AH213=10,"10",AH213=11,"11",AH213=12,"12")</f>
        <v>#NAME?</v>
      </c>
      <c r="AJ213" s="147" t="e">
        <f t="shared" ca="1" si="3"/>
        <v>#NAME?</v>
      </c>
      <c r="AK213" s="148" t="str">
        <f t="shared" si="31"/>
        <v>YYYY-11</v>
      </c>
    </row>
    <row r="214" spans="1:37" ht="12.75" hidden="1">
      <c r="A214" s="137"/>
      <c r="B214" s="137" t="s">
        <v>3443</v>
      </c>
      <c r="C214" s="137"/>
      <c r="D214" s="137" t="s">
        <v>9</v>
      </c>
      <c r="E214" s="137"/>
      <c r="F214" s="137" t="s">
        <v>3857</v>
      </c>
      <c r="G214" s="137"/>
      <c r="H214" s="137" t="s">
        <v>3445</v>
      </c>
      <c r="I214" s="137">
        <v>89003756</v>
      </c>
      <c r="J214" s="137" t="s">
        <v>3863</v>
      </c>
      <c r="K214" s="137"/>
      <c r="L214" s="140">
        <v>44877</v>
      </c>
      <c r="M214" s="137"/>
      <c r="N214" s="239" t="str">
        <f>VLOOKUP(I214,Inventory!C:J,3,FALSE)</f>
        <v>https://fjong.com/admin/pages/edit-outfit/outfit.c4560dc7d15d415fb418693b1a76550b</v>
      </c>
      <c r="O214" s="240" t="str">
        <f>VLOOKUP(I214,Inventory!C:J,5,FALSE)</f>
        <v>C.L.E.A.N. by Christina Ledang</v>
      </c>
      <c r="P214" s="240" t="str">
        <f>VLOOKUP(I214,Inventory!C:J,4,FALSE)</f>
        <v>C.L.E.A.N Dress White</v>
      </c>
      <c r="Q214" s="137"/>
      <c r="R214" s="137"/>
      <c r="S214" s="139"/>
      <c r="T214" s="137"/>
      <c r="U214" s="137"/>
      <c r="V214" s="240" t="s">
        <v>31</v>
      </c>
      <c r="W214" s="240" t="str">
        <f>VLOOKUP(I214,Inventory!C:R,13,FALSE)</f>
        <v>1700</v>
      </c>
      <c r="X214" s="240">
        <f>VLOOKUP(I214,Inventory!C:R,14,FALSE)</f>
        <v>510</v>
      </c>
      <c r="Y214" s="137"/>
      <c r="Z214" s="137"/>
      <c r="AA214" s="137"/>
      <c r="AB214" s="240">
        <f t="shared" si="15"/>
        <v>510</v>
      </c>
      <c r="AC214" s="242">
        <f>VLOOKUP(V214,'Partner info'!A$2:K$502,6,FALSE)</f>
        <v>0.5</v>
      </c>
      <c r="AD214" s="240">
        <f t="shared" si="30"/>
        <v>255</v>
      </c>
      <c r="AE214" s="240">
        <f t="shared" si="17"/>
        <v>255</v>
      </c>
      <c r="AF214" s="240">
        <f t="shared" si="5"/>
        <v>11</v>
      </c>
      <c r="AG214" s="144">
        <v>2022</v>
      </c>
      <c r="AH214" s="145">
        <v>11</v>
      </c>
      <c r="AI214" s="146" t="e">
        <f t="array" aca="1" ref="AI214" ca="1">_xludf.IFS(AH214=1,"01",AH214=2,"02",AH214=3,"03",AH214=4,"04",AH214=5,"05",AH214=6,"06",AH214=7,"07",AH214=8,"08",AH214=9,"09",AH214=10,"10",AH214=11,"11",AH214=12,"12")</f>
        <v>#NAME?</v>
      </c>
      <c r="AJ214" s="147" t="e">
        <f t="shared" ca="1" si="3"/>
        <v>#NAME?</v>
      </c>
      <c r="AK214" s="148" t="str">
        <f t="shared" si="31"/>
        <v>YYYY-11</v>
      </c>
    </row>
    <row r="215" spans="1:37" ht="12.75" hidden="1">
      <c r="A215" s="137"/>
      <c r="B215" s="137" t="s">
        <v>3443</v>
      </c>
      <c r="C215" s="137"/>
      <c r="D215" s="137" t="s">
        <v>9</v>
      </c>
      <c r="E215" s="137"/>
      <c r="F215" s="137" t="s">
        <v>3857</v>
      </c>
      <c r="G215" s="137"/>
      <c r="H215" s="137" t="s">
        <v>3445</v>
      </c>
      <c r="I215" s="139" t="s">
        <v>551</v>
      </c>
      <c r="J215" s="137" t="s">
        <v>3863</v>
      </c>
      <c r="K215" s="137"/>
      <c r="L215" s="140">
        <v>44877</v>
      </c>
      <c r="M215" s="137"/>
      <c r="N215" s="239" t="str">
        <f>VLOOKUP(I215,Inventory!C:J,3,FALSE)</f>
        <v>https://fjong.com/admin/pages/edit-outfit/outfit.ca94d0d92f984252a95d86e2d1669a41</v>
      </c>
      <c r="O215" s="240" t="str">
        <f>VLOOKUP(I215,Inventory!C:J,5,FALSE)</f>
        <v>Juicy Couture</v>
      </c>
      <c r="P215" s="240" t="str">
        <f>VLOOKUP(I215,Inventory!C:J,4,FALSE)</f>
        <v>S Grey Terrytowel Trackpant</v>
      </c>
      <c r="Q215" s="137"/>
      <c r="R215" s="137"/>
      <c r="S215" s="139"/>
      <c r="T215" s="137"/>
      <c r="U215" s="137"/>
      <c r="V215" s="240" t="str">
        <f>VLOOKUP(I215,Inventory!C:R,6,FALSE)</f>
        <v>Villoid</v>
      </c>
      <c r="W215" s="240" t="str">
        <f>VLOOKUP(I215,Inventory!C:R,13,FALSE)</f>
        <v>2500</v>
      </c>
      <c r="X215" s="240">
        <f>VLOOKUP(I215,Inventory!C:R,14,FALSE)</f>
        <v>750</v>
      </c>
      <c r="Y215" s="137"/>
      <c r="Z215" s="137"/>
      <c r="AA215" s="137"/>
      <c r="AB215" s="240">
        <f t="shared" si="15"/>
        <v>750</v>
      </c>
      <c r="AC215" s="242">
        <f>VLOOKUP(V215,'Partner info'!A$2:K$502,6,FALSE)</f>
        <v>0.8</v>
      </c>
      <c r="AD215" s="240">
        <f t="shared" si="30"/>
        <v>600</v>
      </c>
      <c r="AE215" s="240">
        <f t="shared" si="17"/>
        <v>150</v>
      </c>
      <c r="AF215" s="240">
        <f t="shared" si="5"/>
        <v>11</v>
      </c>
      <c r="AG215" s="144">
        <v>2022</v>
      </c>
      <c r="AH215" s="145">
        <v>11</v>
      </c>
      <c r="AI215" s="146" t="e">
        <f t="array" aca="1" ref="AI215" ca="1">_xludf.IFS(AH215=1,"01",AH215=2,"02",AH215=3,"03",AH215=4,"04",AH215=5,"05",AH215=6,"06",AH215=7,"07",AH215=8,"08",AH215=9,"09",AH215=10,"10",AH215=11,"11",AH215=12,"12")</f>
        <v>#NAME?</v>
      </c>
      <c r="AJ215" s="147" t="e">
        <f t="shared" ca="1" si="3"/>
        <v>#NAME?</v>
      </c>
      <c r="AK215" s="148" t="str">
        <f t="shared" si="31"/>
        <v>YYYY-11</v>
      </c>
    </row>
    <row r="216" spans="1:37" ht="12.75" hidden="1">
      <c r="A216" s="137"/>
      <c r="B216" s="137" t="s">
        <v>3443</v>
      </c>
      <c r="C216" s="137"/>
      <c r="D216" s="137" t="s">
        <v>9</v>
      </c>
      <c r="E216" s="137"/>
      <c r="F216" s="137" t="s">
        <v>3857</v>
      </c>
      <c r="G216" s="137"/>
      <c r="H216" s="137" t="s">
        <v>3445</v>
      </c>
      <c r="I216" s="137">
        <v>89003800</v>
      </c>
      <c r="J216" s="137" t="s">
        <v>3863</v>
      </c>
      <c r="K216" s="137"/>
      <c r="L216" s="140">
        <v>44877</v>
      </c>
      <c r="M216" s="137"/>
      <c r="N216" s="239" t="str">
        <f>VLOOKUP(I216,Inventory!C:J,3,FALSE)</f>
        <v>https://fjong.com/admin/pages/edit-outfit/outfit.af44d8ab1eae40bd9be8117615d27329</v>
      </c>
      <c r="O216" s="240" t="str">
        <f>VLOOKUP(I216,Inventory!C:J,5,FALSE)</f>
        <v>C.L.E.A.N. by Christina Ledang</v>
      </c>
      <c r="P216" s="240" t="str">
        <f>VLOOKUP(I216,Inventory!C:J,4,FALSE)</f>
        <v>Pink Silk Ruffle Dress</v>
      </c>
      <c r="Q216" s="137"/>
      <c r="R216" s="137"/>
      <c r="S216" s="139"/>
      <c r="T216" s="137"/>
      <c r="U216" s="137"/>
      <c r="V216" s="240" t="str">
        <f>VLOOKUP(I216,Inventory!C:R,6,FALSE)</f>
        <v>C.L.E.A.N. by Christina Ledang</v>
      </c>
      <c r="W216" s="240">
        <f>VLOOKUP(I216,Inventory!C:R,13,FALSE)</f>
        <v>2500</v>
      </c>
      <c r="X216" s="240">
        <f>VLOOKUP(I216,Inventory!C:R,14,FALSE)</f>
        <v>1099</v>
      </c>
      <c r="Y216" s="137"/>
      <c r="Z216" s="137"/>
      <c r="AA216" s="137"/>
      <c r="AB216" s="240">
        <f t="shared" si="15"/>
        <v>1099</v>
      </c>
      <c r="AC216" s="242">
        <f>VLOOKUP(V216,'Partner info'!A$2:K$502,6,FALSE)</f>
        <v>0.5</v>
      </c>
      <c r="AD216" s="240">
        <f t="shared" si="30"/>
        <v>549.5</v>
      </c>
      <c r="AE216" s="240">
        <f t="shared" si="17"/>
        <v>549.5</v>
      </c>
      <c r="AF216" s="240">
        <f t="shared" si="5"/>
        <v>11</v>
      </c>
      <c r="AG216" s="144">
        <v>2022</v>
      </c>
      <c r="AH216" s="145">
        <v>11</v>
      </c>
      <c r="AI216" s="146" t="e">
        <f t="array" aca="1" ref="AI216" ca="1">_xludf.IFS(AH216=1,"01",AH216=2,"02",AH216=3,"03",AH216=4,"04",AH216=5,"05",AH216=6,"06",AH216=7,"07",AH216=8,"08",AH216=9,"09",AH216=10,"10",AH216=11,"11",AH216=12,"12")</f>
        <v>#NAME?</v>
      </c>
      <c r="AJ216" s="147" t="e">
        <f t="shared" ca="1" si="3"/>
        <v>#NAME?</v>
      </c>
      <c r="AK216" s="148" t="str">
        <f t="shared" si="31"/>
        <v>YYYY-11</v>
      </c>
    </row>
    <row r="217" spans="1:37" ht="12.75">
      <c r="A217" s="137"/>
      <c r="B217" s="137" t="s">
        <v>3443</v>
      </c>
      <c r="C217" s="137"/>
      <c r="D217" s="137" t="s">
        <v>9</v>
      </c>
      <c r="E217" s="137"/>
      <c r="F217" s="137" t="s">
        <v>3857</v>
      </c>
      <c r="G217" s="137"/>
      <c r="H217" s="137" t="s">
        <v>3445</v>
      </c>
      <c r="I217" s="137" t="s">
        <v>632</v>
      </c>
      <c r="J217" s="137" t="s">
        <v>3863</v>
      </c>
      <c r="K217" s="137"/>
      <c r="L217" s="140">
        <v>44877</v>
      </c>
      <c r="M217" s="137"/>
      <c r="N217" s="239" t="str">
        <f>VLOOKUP(I217,Inventory!C:J,3,FALSE)</f>
        <v>https://fjong.com/admin/pages/edit-outfit/outfit.8eae5a9b66a6b157</v>
      </c>
      <c r="O217" s="240" t="str">
        <f>VLOOKUP(I217,Inventory!C:J,5,FALSE)</f>
        <v>Reformation</v>
      </c>
      <c r="P217" s="240" t="str">
        <f>VLOOKUP(I217,Inventory!C:J,4,FALSE)</f>
        <v>S Lucinda Dress</v>
      </c>
      <c r="Q217" s="137"/>
      <c r="R217" s="137"/>
      <c r="S217" s="139"/>
      <c r="T217" s="137"/>
      <c r="U217" s="137"/>
      <c r="V217" s="240" t="str">
        <f>VLOOKUP(I217,Inventory!C:R,6,FALSE)</f>
        <v>FJONG</v>
      </c>
      <c r="W217" s="240">
        <f>VLOOKUP(I217,Inventory!C:R,13,FALSE)</f>
        <v>1700</v>
      </c>
      <c r="X217" s="240">
        <f>VLOOKUP(I217,Inventory!C:R,14,FALSE)</f>
        <v>449</v>
      </c>
      <c r="Y217" s="137"/>
      <c r="Z217" s="137"/>
      <c r="AA217" s="137"/>
      <c r="AB217" s="240">
        <f t="shared" si="15"/>
        <v>449</v>
      </c>
      <c r="AC217" s="242">
        <f>VLOOKUP(V217,'Partner info'!A$2:K$502,6,FALSE)</f>
        <v>0</v>
      </c>
      <c r="AD217" s="240">
        <f t="shared" si="30"/>
        <v>0</v>
      </c>
      <c r="AE217" s="240">
        <f t="shared" si="17"/>
        <v>449</v>
      </c>
      <c r="AF217" s="240">
        <f t="shared" si="5"/>
        <v>11</v>
      </c>
      <c r="AG217" s="144">
        <v>2022</v>
      </c>
      <c r="AH217" s="145">
        <v>11</v>
      </c>
      <c r="AI217" s="146" t="e">
        <f t="array" aca="1" ref="AI217" ca="1">_xludf.IFS(AH217=1,"01",AH217=2,"02",AH217=3,"03",AH217=4,"04",AH217=5,"05",AH217=6,"06",AH217=7,"07",AH217=8,"08",AH217=9,"09",AH217=10,"10",AH217=11,"11",AH217=12,"12")</f>
        <v>#NAME?</v>
      </c>
      <c r="AJ217" s="147" t="e">
        <f t="shared" ca="1" si="3"/>
        <v>#NAME?</v>
      </c>
      <c r="AK217" s="148" t="str">
        <f t="shared" si="31"/>
        <v>YYYY-11</v>
      </c>
    </row>
    <row r="218" spans="1:37" ht="12.75" hidden="1">
      <c r="B218" s="12" t="s">
        <v>3443</v>
      </c>
      <c r="D218" s="12" t="s">
        <v>9</v>
      </c>
      <c r="F218" s="12" t="s">
        <v>3857</v>
      </c>
      <c r="H218" s="12" t="s">
        <v>3445</v>
      </c>
      <c r="I218" s="12">
        <v>88200472</v>
      </c>
      <c r="J218" s="12" t="s">
        <v>3863</v>
      </c>
      <c r="L218" s="149">
        <v>44877</v>
      </c>
      <c r="N218" s="216" t="str">
        <f>VLOOKUP(I218,Inventory!C:J,3,FALSE)</f>
        <v>https://fjong.com/admin/pages/edit-outfit/outfit.579e13e7bf8e435aa37ac592caec1fba#edit_outfit_admin_notes</v>
      </c>
      <c r="O218" s="217" t="str">
        <f>VLOOKUP(I218,Inventory!C:J,5,FALSE)</f>
        <v>Urban Pioneers</v>
      </c>
      <c r="P218" s="217" t="str">
        <f>VLOOKUP(I218,Inventory!C:J,4,FALSE)</f>
        <v>White Jackie Blouse</v>
      </c>
      <c r="S218" s="9"/>
      <c r="V218" s="217" t="str">
        <f>VLOOKUP(I218,Inventory!C:R,6,FALSE)</f>
        <v>Urban Pioneers</v>
      </c>
      <c r="W218" s="217">
        <f>VLOOKUP(I218,Inventory!C:R,13,FALSE)</f>
        <v>15000</v>
      </c>
      <c r="X218" s="217">
        <f>VLOOKUP(I218,Inventory!C:R,14,FALSE)</f>
        <v>3000</v>
      </c>
      <c r="AB218" s="217">
        <f t="shared" si="15"/>
        <v>3000</v>
      </c>
      <c r="AC218" s="218">
        <f>VLOOKUP(V218,'Partner info'!A$2:K$502,6,FALSE)</f>
        <v>0.8</v>
      </c>
      <c r="AD218" s="217">
        <f t="shared" si="30"/>
        <v>2400</v>
      </c>
      <c r="AE218" s="217">
        <f t="shared" si="17"/>
        <v>600</v>
      </c>
      <c r="AF218" s="217">
        <f t="shared" si="5"/>
        <v>11</v>
      </c>
      <c r="AG218" s="273">
        <v>2022</v>
      </c>
      <c r="AH218" s="274">
        <v>11</v>
      </c>
      <c r="AI218" s="275" t="e">
        <f t="array" aca="1" ref="AI218" ca="1">_xludf.IFS(AH218=1,"01",AH218=2,"02",AH218=3,"03",AH218=4,"04",AH218=5,"05",AH218=6,"06",AH218=7,"07",AH218=8,"08",AH218=9,"09",AH218=10,"10",AH218=11,"11",AH218=12,"12")</f>
        <v>#NAME?</v>
      </c>
      <c r="AJ218" s="276" t="e">
        <f t="shared" ca="1" si="3"/>
        <v>#NAME?</v>
      </c>
      <c r="AK218" s="148" t="str">
        <f t="shared" si="31"/>
        <v>YYYY-11</v>
      </c>
    </row>
    <row r="219" spans="1:37" ht="12.75">
      <c r="A219" s="156"/>
      <c r="B219" s="156" t="s">
        <v>3443</v>
      </c>
      <c r="C219" s="156"/>
      <c r="D219" s="156" t="s">
        <v>9</v>
      </c>
      <c r="E219" s="156"/>
      <c r="F219" s="156" t="s">
        <v>3864</v>
      </c>
      <c r="G219" s="156"/>
      <c r="H219" s="156" t="s">
        <v>3445</v>
      </c>
      <c r="I219" s="156">
        <v>88100386</v>
      </c>
      <c r="J219" s="181" t="s">
        <v>3865</v>
      </c>
      <c r="K219" s="156"/>
      <c r="L219" s="159">
        <v>44908</v>
      </c>
      <c r="M219" s="156"/>
      <c r="N219" s="216" t="str">
        <f>VLOOKUP(I219,Inventory!C:J,3,FALSE)</f>
        <v>https://fjong.com/admin/pages/edit-outfit/outfit.50c5d21a8bb0414b9b8d7ae5d0f9754f</v>
      </c>
      <c r="O219" s="217" t="str">
        <f>VLOOKUP(I219,Inventory!C:J,5,FALSE)</f>
        <v>Faithfull The Brand</v>
      </c>
      <c r="P219" s="217" t="str">
        <f>VLOOKUP(I219,Inventory!C:J,4,FALSE)</f>
        <v>Frankie Zhoe Floral Jumpsuit</v>
      </c>
      <c r="Q219" s="156" t="s">
        <v>3453</v>
      </c>
      <c r="R219" s="156" t="s">
        <v>3866</v>
      </c>
      <c r="S219" s="158">
        <v>91548119</v>
      </c>
      <c r="T219" s="156"/>
      <c r="U219" s="156"/>
      <c r="V219" s="217" t="str">
        <f>VLOOKUP(I219,Inventory!C:R,6,FALSE)</f>
        <v>FJONG</v>
      </c>
      <c r="W219" s="217">
        <f>VLOOKUP(I219,Inventory!C:R,13,FALSE)</f>
        <v>1700</v>
      </c>
      <c r="X219" s="217">
        <f>VLOOKUP(I219,Inventory!C:R,14,FALSE)</f>
        <v>0</v>
      </c>
      <c r="Y219" s="172">
        <v>0.1</v>
      </c>
      <c r="Z219" s="156"/>
      <c r="AA219" s="156">
        <v>80</v>
      </c>
      <c r="AB219" s="217">
        <f t="shared" si="15"/>
        <v>80</v>
      </c>
      <c r="AC219" s="218">
        <f>VLOOKUP(V219,'Partner info'!A$2:K$502,6,FALSE)</f>
        <v>0</v>
      </c>
      <c r="AD219" s="217">
        <f t="shared" si="30"/>
        <v>0</v>
      </c>
      <c r="AE219" s="217">
        <f t="shared" si="17"/>
        <v>80</v>
      </c>
      <c r="AF219" s="217">
        <f t="shared" si="5"/>
        <v>12</v>
      </c>
      <c r="AG219" s="277">
        <v>2022</v>
      </c>
      <c r="AH219" s="278">
        <v>12</v>
      </c>
      <c r="AI219" s="279" t="e">
        <f t="array" aca="1" ref="AI219" ca="1">_xludf.IFS(AH219=1,"01",AH219=2,"02",AH219=3,"03",AH219=4,"04",AH219=5,"05",AH219=6,"06",AH219=7,"07",AH219=8,"08",AH219=9,"09",AH219=10,"10",AH219=11,"11",AH219=12,"12")</f>
        <v>#NAME?</v>
      </c>
      <c r="AJ219" s="280" t="e">
        <f t="shared" ca="1" si="3"/>
        <v>#NAME?</v>
      </c>
      <c r="AK219" s="148" t="str">
        <f t="shared" si="31"/>
        <v>YYYY-12</v>
      </c>
    </row>
    <row r="220" spans="1:37" ht="12.75" hidden="1">
      <c r="B220" s="12" t="s">
        <v>3443</v>
      </c>
      <c r="D220" s="12" t="s">
        <v>9</v>
      </c>
      <c r="F220" s="12" t="s">
        <v>3864</v>
      </c>
      <c r="H220" s="12" t="s">
        <v>3445</v>
      </c>
      <c r="I220" s="12">
        <v>88100346</v>
      </c>
      <c r="L220" s="149">
        <v>44908</v>
      </c>
      <c r="N220" s="247" t="str">
        <f>VLOOKUP(I220,Inventory!C:J,3,FALSE)</f>
        <v>https://fjong.com/admin/pages/edit-outfit/outfit.0d1682558d8e43fa830ad2846c3e9f46</v>
      </c>
      <c r="O220" s="224" t="str">
        <f>VLOOKUP(I220,Inventory!C:J,5,FALSE)</f>
        <v>Second Female</v>
      </c>
      <c r="P220" s="224" t="str">
        <f>VLOOKUP(I220,Inventory!C:J,4,FALSE)</f>
        <v>XS Golden Glow Bianca Shirt</v>
      </c>
      <c r="Q220" s="12" t="s">
        <v>3477</v>
      </c>
      <c r="R220" s="12" t="s">
        <v>3866</v>
      </c>
      <c r="S220" s="9">
        <v>91548119</v>
      </c>
      <c r="V220" s="224" t="str">
        <f>VLOOKUP(I220,Inventory!C:R,6,FALSE)</f>
        <v>Villoid</v>
      </c>
      <c r="W220" s="224">
        <f>VLOOKUP(I220,Inventory!C:R,13,FALSE)</f>
        <v>1000</v>
      </c>
      <c r="X220" s="224">
        <f>VLOOKUP(I220,Inventory!C:R,14,FALSE)</f>
        <v>200</v>
      </c>
      <c r="AB220" s="224">
        <f t="shared" si="15"/>
        <v>200</v>
      </c>
      <c r="AC220" s="225">
        <f>VLOOKUP(V220,'Partner info'!A$2:K$502,6,FALSE)</f>
        <v>0.8</v>
      </c>
      <c r="AD220" s="224">
        <f t="shared" si="30"/>
        <v>160</v>
      </c>
      <c r="AE220" s="224">
        <f t="shared" si="17"/>
        <v>40</v>
      </c>
      <c r="AF220" s="224">
        <f t="shared" si="5"/>
        <v>12</v>
      </c>
      <c r="AG220" s="281">
        <v>2022</v>
      </c>
      <c r="AH220" s="282">
        <v>12</v>
      </c>
      <c r="AI220" s="283" t="e">
        <f t="array" aca="1" ref="AI220" ca="1">_xludf.IFS(AH220=1,"01",AH220=2,"02",AH220=3,"03",AH220=4,"04",AH220=5,"05",AH220=6,"06",AH220=7,"07",AH220=8,"08",AH220=9,"09",AH220=10,"10",AH220=11,"11",AH220=12,"12")</f>
        <v>#NAME?</v>
      </c>
      <c r="AJ220" s="148" t="e">
        <f t="shared" ca="1" si="3"/>
        <v>#NAME?</v>
      </c>
      <c r="AK220" s="148" t="str">
        <f t="shared" si="31"/>
        <v>YYYY-12</v>
      </c>
    </row>
    <row r="221" spans="1:37" ht="12.75" hidden="1">
      <c r="A221" s="156"/>
      <c r="B221" s="156" t="s">
        <v>3443</v>
      </c>
      <c r="C221" s="156"/>
      <c r="D221" s="156" t="s">
        <v>9</v>
      </c>
      <c r="E221" s="156"/>
      <c r="F221" s="156" t="s">
        <v>3867</v>
      </c>
      <c r="G221" s="156"/>
      <c r="H221" s="156" t="s">
        <v>3445</v>
      </c>
      <c r="I221" s="156">
        <v>88200337</v>
      </c>
      <c r="J221" s="181" t="s">
        <v>3868</v>
      </c>
      <c r="K221" s="156"/>
      <c r="L221" s="159">
        <v>44908</v>
      </c>
      <c r="M221" s="156"/>
      <c r="N221" s="216" t="str">
        <f>VLOOKUP(I221,Inventory!C:J,3,FALSE)</f>
        <v>https://fjong.com/outfits/outfit.0113e4422a3f408f8fc9a94d2861474f</v>
      </c>
      <c r="O221" s="217" t="str">
        <f>VLOOKUP(I221,Inventory!C:J,5,FALSE)</f>
        <v>Holzweiler</v>
      </c>
      <c r="P221" s="217" t="str">
        <f>VLOOKUP(I221,Inventory!C:J,4,FALSE)</f>
        <v>Sand Poddle99 Blazer</v>
      </c>
      <c r="Q221" s="156" t="s">
        <v>3449</v>
      </c>
      <c r="R221" s="156" t="s">
        <v>3869</v>
      </c>
      <c r="S221" s="158">
        <v>40230773</v>
      </c>
      <c r="T221" s="156"/>
      <c r="U221" s="156"/>
      <c r="V221" s="217" t="str">
        <f>VLOOKUP(I221,Inventory!C:R,6,FALSE)</f>
        <v>Holzweiler</v>
      </c>
      <c r="W221" s="217">
        <f>VLOOKUP(I221,Inventory!C:R,13,FALSE)</f>
        <v>2400</v>
      </c>
      <c r="X221" s="217">
        <f>VLOOKUP(I221,Inventory!C:R,14,FALSE)</f>
        <v>300</v>
      </c>
      <c r="Y221" s="156"/>
      <c r="Z221" s="156"/>
      <c r="AA221" s="156">
        <v>80</v>
      </c>
      <c r="AB221" s="217">
        <f t="shared" si="15"/>
        <v>380</v>
      </c>
      <c r="AC221" s="218">
        <f>VLOOKUP(V221,'Partner info'!A$2:K$502,6,FALSE)</f>
        <v>0.8</v>
      </c>
      <c r="AD221" s="217">
        <f t="shared" si="30"/>
        <v>304</v>
      </c>
      <c r="AE221" s="217">
        <f t="shared" si="17"/>
        <v>76</v>
      </c>
      <c r="AF221" s="217">
        <f t="shared" si="5"/>
        <v>12</v>
      </c>
      <c r="AG221" s="277">
        <v>2022</v>
      </c>
      <c r="AH221" s="278">
        <v>12</v>
      </c>
      <c r="AI221" s="279" t="e">
        <f t="array" aca="1" ref="AI221" ca="1">_xludf.IFS(AH221=1,"01",AH221=2,"02",AH221=3,"03",AH221=4,"04",AH221=5,"05",AH221=6,"06",AH221=7,"07",AH221=8,"08",AH221=9,"09",AH221=10,"10",AH221=11,"11",AH221=12,"12")</f>
        <v>#NAME?</v>
      </c>
      <c r="AJ221" s="280" t="e">
        <f t="shared" ca="1" si="3"/>
        <v>#NAME?</v>
      </c>
      <c r="AK221" s="148" t="str">
        <f t="shared" si="31"/>
        <v>YYYY-12</v>
      </c>
    </row>
    <row r="222" spans="1:37" ht="12.75" hidden="1">
      <c r="A222" s="173"/>
      <c r="B222" s="173" t="s">
        <v>3443</v>
      </c>
      <c r="C222" s="173"/>
      <c r="D222" s="173" t="s">
        <v>9</v>
      </c>
      <c r="E222" s="173"/>
      <c r="F222" s="173" t="s">
        <v>3870</v>
      </c>
      <c r="G222" s="173"/>
      <c r="H222" s="173" t="s">
        <v>3445</v>
      </c>
      <c r="I222" s="173">
        <v>88101032</v>
      </c>
      <c r="J222" s="202" t="s">
        <v>3871</v>
      </c>
      <c r="K222" s="173"/>
      <c r="L222" s="176">
        <v>44915</v>
      </c>
      <c r="M222" s="173"/>
      <c r="N222" s="239" t="str">
        <f>VLOOKUP(I222,Inventory!C:J,3,FALSE)</f>
        <v>https://fjong.com/admin/pages/edit-outfit/outfit.9fbf3cdd79af487e91fe93261ebe67a8</v>
      </c>
      <c r="O222" s="240" t="str">
        <f>VLOOKUP(I222,Inventory!C:J,5,FALSE)</f>
        <v>By Malene Birger</v>
      </c>
      <c r="P222" s="240" t="str">
        <f>VLOOKUP(I222,Inventory!C:J,4,FALSE)</f>
        <v>XL Silk Blouse Black</v>
      </c>
      <c r="Q222" s="173" t="s">
        <v>3457</v>
      </c>
      <c r="R222" s="173" t="s">
        <v>3872</v>
      </c>
      <c r="S222" s="175">
        <v>93432979</v>
      </c>
      <c r="T222" s="173"/>
      <c r="U222" s="173"/>
      <c r="V222" s="240" t="str">
        <f>VLOOKUP(I222,Inventory!C:R,6,FALSE)</f>
        <v>Høyer</v>
      </c>
      <c r="W222" s="240">
        <f>VLOOKUP(I222,Inventory!C:R,13,FALSE)</f>
        <v>3100</v>
      </c>
      <c r="X222" s="240">
        <f>VLOOKUP(I222,Inventory!C:R,14,FALSE)</f>
        <v>1240</v>
      </c>
      <c r="Y222" s="173"/>
      <c r="Z222" s="173"/>
      <c r="AA222" s="173">
        <v>80</v>
      </c>
      <c r="AB222" s="240">
        <f t="shared" si="15"/>
        <v>1320</v>
      </c>
      <c r="AC222" s="242">
        <f>VLOOKUP(V222,'Partner info'!A$2:K$502,6,FALSE)</f>
        <v>0.8</v>
      </c>
      <c r="AD222" s="240">
        <f t="shared" si="30"/>
        <v>1056</v>
      </c>
      <c r="AE222" s="240">
        <f t="shared" si="17"/>
        <v>264</v>
      </c>
      <c r="AF222" s="240">
        <f t="shared" si="5"/>
        <v>12</v>
      </c>
      <c r="AG222" s="284">
        <v>2022</v>
      </c>
      <c r="AH222" s="285">
        <v>12</v>
      </c>
      <c r="AI222" s="286" t="e">
        <f t="array" aca="1" ref="AI222" ca="1">_xludf.IFS(AH222=1,"01",AH222=2,"02",AH222=3,"03",AH222=4,"04",AH222=5,"05",AH222=6,"06",AH222=7,"07",AH222=8,"08",AH222=9,"09",AH222=10,"10",AH222=11,"11",AH222=12,"12")</f>
        <v>#NAME?</v>
      </c>
      <c r="AJ222" s="287" t="e">
        <f t="shared" ca="1" si="3"/>
        <v>#NAME?</v>
      </c>
      <c r="AK222" s="148" t="str">
        <f t="shared" si="31"/>
        <v>YYYY-12</v>
      </c>
    </row>
    <row r="223" spans="1:37" ht="12.75" hidden="1">
      <c r="B223" s="12" t="s">
        <v>3443</v>
      </c>
      <c r="D223" s="12" t="s">
        <v>9</v>
      </c>
      <c r="F223" s="12" t="s">
        <v>3873</v>
      </c>
      <c r="H223" s="12" t="s">
        <v>3445</v>
      </c>
      <c r="I223" s="12">
        <v>88200373</v>
      </c>
      <c r="J223" s="208" t="s">
        <v>3874</v>
      </c>
      <c r="L223" s="149">
        <v>44928</v>
      </c>
      <c r="N223" s="247" t="str">
        <f>VLOOKUP(I223,Inventory!C:J,3,FALSE)</f>
        <v>https://fjong.com/admin/pages/edit-outfit/outfit.111aa3d2b67a4bfd8be45b0039bb5ed1</v>
      </c>
      <c r="O223" s="224" t="str">
        <f>VLOOKUP(I223,Inventory!C:J,5,FALSE)</f>
        <v>Holzweiler</v>
      </c>
      <c r="P223" s="224" t="str">
        <f>VLOOKUP(I223,Inventory!C:J,4,FALSE)</f>
        <v>M Oda Jeans</v>
      </c>
      <c r="Q223" s="12" t="s">
        <v>3453</v>
      </c>
      <c r="R223" s="12" t="s">
        <v>3875</v>
      </c>
      <c r="S223" s="9">
        <v>45884086</v>
      </c>
      <c r="V223" s="224" t="str">
        <f>VLOOKUP(I223,Inventory!C:R,6,FALSE)</f>
        <v>Holzweiler</v>
      </c>
      <c r="W223" s="224">
        <f>VLOOKUP(I223,Inventory!C:R,13,FALSE)</f>
        <v>2900</v>
      </c>
      <c r="X223" s="224">
        <f>VLOOKUP(I223,Inventory!C:R,14,FALSE)</f>
        <v>400</v>
      </c>
      <c r="AA223" s="12">
        <v>80</v>
      </c>
      <c r="AB223" s="224">
        <f t="shared" si="15"/>
        <v>480</v>
      </c>
      <c r="AC223" s="225">
        <f>VLOOKUP(V223,'Partner info'!A$2:K$502,6,FALSE)</f>
        <v>0.8</v>
      </c>
      <c r="AD223" s="224">
        <f t="shared" si="30"/>
        <v>384</v>
      </c>
      <c r="AE223" s="224">
        <f t="shared" si="17"/>
        <v>96</v>
      </c>
      <c r="AF223" s="224">
        <f t="shared" si="5"/>
        <v>1</v>
      </c>
      <c r="AG223" s="281">
        <v>2023</v>
      </c>
      <c r="AH223" s="282">
        <v>1</v>
      </c>
      <c r="AI223" s="283" t="e">
        <f t="array" aca="1" ref="AI223" ca="1">_xludf.IFS(AH223=1,"01",AH223=2,"02",AH223=3,"03",AH223=4,"04",AH223=5,"05",AH223=6,"06",AH223=7,"07",AH223=8,"08",AH223=9,"09",AH223=10,"10",AH223=11,"11",AH223=12,"12")</f>
        <v>#NAME?</v>
      </c>
      <c r="AJ223" s="148" t="e">
        <f t="shared" ca="1" si="3"/>
        <v>#NAME?</v>
      </c>
      <c r="AK223" s="148" t="str">
        <f t="shared" si="31"/>
        <v>YYYY-01</v>
      </c>
    </row>
    <row r="224" spans="1:37" ht="12.75">
      <c r="B224" s="12" t="s">
        <v>3443</v>
      </c>
      <c r="D224" s="12" t="s">
        <v>9</v>
      </c>
      <c r="F224" s="12" t="s">
        <v>3873</v>
      </c>
      <c r="H224" s="12" t="s">
        <v>3445</v>
      </c>
      <c r="I224" s="12">
        <v>88000795</v>
      </c>
      <c r="L224" s="149">
        <v>44928</v>
      </c>
      <c r="N224" s="247" t="str">
        <f>VLOOKUP(I224,Inventory!C:J,3,FALSE)</f>
        <v>https://fjong.com/admin/pages/edit-outfit/outfit.9e8dd974e09f44ef886fce0d3557d652#outfit_summary</v>
      </c>
      <c r="O224" s="224" t="str">
        <f>VLOOKUP(I224,Inventory!C:J,5,FALSE)</f>
        <v>by Malene Birger</v>
      </c>
      <c r="P224" s="224" t="str">
        <f>VLOOKUP(I224,Inventory!C:J,4,FALSE)</f>
        <v>Bellix Night Blue Blouse</v>
      </c>
      <c r="Q224" s="12" t="s">
        <v>3453</v>
      </c>
      <c r="S224" s="9"/>
      <c r="V224" s="224" t="str">
        <f>VLOOKUP(I224,Inventory!C:R,6,FALSE)</f>
        <v>FJONG</v>
      </c>
      <c r="W224" s="224">
        <f>VLOOKUP(I224,Inventory!C:R,13,FALSE)</f>
        <v>900</v>
      </c>
      <c r="X224" s="224">
        <f>VLOOKUP(I224,Inventory!C:R,14,FALSE)</f>
        <v>200</v>
      </c>
      <c r="AB224" s="224">
        <f t="shared" si="15"/>
        <v>200</v>
      </c>
      <c r="AC224" s="225">
        <f>VLOOKUP(V224,'Partner info'!A$2:K$502,6,FALSE)</f>
        <v>0</v>
      </c>
      <c r="AD224" s="224">
        <f t="shared" si="30"/>
        <v>0</v>
      </c>
      <c r="AE224" s="224">
        <f t="shared" si="17"/>
        <v>200</v>
      </c>
      <c r="AF224" s="224">
        <f t="shared" si="5"/>
        <v>1</v>
      </c>
      <c r="AG224" s="281">
        <v>2023</v>
      </c>
      <c r="AH224" s="282">
        <v>1</v>
      </c>
      <c r="AI224" s="283" t="e">
        <f t="array" aca="1" ref="AI224" ca="1">_xludf.IFS(AH224=1,"01",AH224=2,"02",AH224=3,"03",AH224=4,"04",AH224=5,"05",AH224=6,"06",AH224=7,"07",AH224=8,"08",AH224=9,"09",AH224=10,"10",AH224=11,"11",AH224=12,"12")</f>
        <v>#NAME?</v>
      </c>
      <c r="AJ224" s="148" t="e">
        <f t="shared" ca="1" si="3"/>
        <v>#NAME?</v>
      </c>
      <c r="AK224" s="148" t="str">
        <f t="shared" si="31"/>
        <v>YYYY-01</v>
      </c>
    </row>
    <row r="225" spans="1:37" ht="12.75" hidden="1">
      <c r="A225" s="156"/>
      <c r="B225" s="156" t="s">
        <v>3443</v>
      </c>
      <c r="C225" s="156"/>
      <c r="D225" s="156" t="s">
        <v>9</v>
      </c>
      <c r="E225" s="156"/>
      <c r="F225" s="156" t="s">
        <v>3876</v>
      </c>
      <c r="G225" s="156"/>
      <c r="H225" s="156" t="s">
        <v>3445</v>
      </c>
      <c r="I225" s="156">
        <v>89001663</v>
      </c>
      <c r="J225" s="181" t="s">
        <v>3877</v>
      </c>
      <c r="K225" s="156"/>
      <c r="L225" s="159">
        <v>44927</v>
      </c>
      <c r="M225" s="156"/>
      <c r="N225" s="216" t="str">
        <f>VLOOKUP(I225,Inventory!C:J,3,FALSE)</f>
        <v>https://fjong.com/admin/pages/edit-outfit/outfit.269a9d54e3b549339e04ce417061a152#outfit_summary</v>
      </c>
      <c r="O225" s="217" t="str">
        <f>VLOOKUP(I225,Inventory!C:J,5,FALSE)</f>
        <v>Kupong knit.wear</v>
      </c>
      <c r="P225" s="217" t="str">
        <f>VLOOKUP(I225,Inventory!C:J,4,FALSE)</f>
        <v>Coal Issey Pant</v>
      </c>
      <c r="Q225" s="156" t="s">
        <v>3468</v>
      </c>
      <c r="R225" s="156" t="s">
        <v>3819</v>
      </c>
      <c r="S225" s="158">
        <v>93486295</v>
      </c>
      <c r="T225" s="156"/>
      <c r="U225" s="156"/>
      <c r="V225" s="217" t="str">
        <f>VLOOKUP(I225,Inventory!C:R,6,FALSE)</f>
        <v>Kupong knit.wear</v>
      </c>
      <c r="W225" s="217">
        <f>VLOOKUP(I225,Inventory!C:R,13,FALSE)</f>
        <v>1700</v>
      </c>
      <c r="X225" s="217">
        <f>VLOOKUP(I225,Inventory!C:R,14,FALSE)</f>
        <v>500</v>
      </c>
      <c r="Y225" s="156"/>
      <c r="Z225" s="156"/>
      <c r="AA225" s="156">
        <v>80</v>
      </c>
      <c r="AB225" s="217">
        <f t="shared" si="15"/>
        <v>580</v>
      </c>
      <c r="AC225" s="218">
        <f>VLOOKUP(V225,'Partner info'!A$2:K$502,6,FALSE)</f>
        <v>0.8</v>
      </c>
      <c r="AD225" s="217">
        <f t="shared" si="30"/>
        <v>464</v>
      </c>
      <c r="AE225" s="217">
        <f t="shared" si="17"/>
        <v>116</v>
      </c>
      <c r="AF225" s="217">
        <f t="shared" si="5"/>
        <v>1</v>
      </c>
      <c r="AG225" s="277">
        <v>2023</v>
      </c>
      <c r="AH225" s="278">
        <v>1</v>
      </c>
      <c r="AI225" s="279" t="e">
        <f t="array" aca="1" ref="AI225" ca="1">_xludf.IFS(AH225=1,"01",AH225=2,"02",AH225=3,"03",AH225=4,"04",AH225=5,"05",AH225=6,"06",AH225=7,"07",AH225=8,"08",AH225=9,"09",AH225=10,"10",AH225=11,"11",AH225=12,"12")</f>
        <v>#NAME?</v>
      </c>
      <c r="AJ225" s="280" t="e">
        <f t="shared" ca="1" si="3"/>
        <v>#NAME?</v>
      </c>
      <c r="AK225" s="148" t="str">
        <f t="shared" si="31"/>
        <v>YYYY-01</v>
      </c>
    </row>
    <row r="226" spans="1:37" ht="12.75" hidden="1">
      <c r="B226" s="12" t="s">
        <v>3443</v>
      </c>
      <c r="D226" s="12" t="s">
        <v>9</v>
      </c>
      <c r="F226" s="12" t="s">
        <v>3876</v>
      </c>
      <c r="H226" s="12" t="s">
        <v>3445</v>
      </c>
      <c r="I226" s="9" t="s">
        <v>2161</v>
      </c>
      <c r="L226" s="149">
        <v>44927</v>
      </c>
      <c r="N226" s="224" t="str">
        <f>VLOOKUP(I226,Inventory!C:J,3,FALSE)</f>
        <v>-</v>
      </c>
      <c r="O226" s="224" t="str">
        <f>VLOOKUP(I226,Inventory!C:J,5,FALSE)</f>
        <v>Kupong knit.wear</v>
      </c>
      <c r="P226" s="224" t="str">
        <f>VLOOKUP(I226,Inventory!C:J,4,FALSE)</f>
        <v>M Issey Skirt</v>
      </c>
      <c r="Q226" s="12" t="s">
        <v>3468</v>
      </c>
      <c r="S226" s="9"/>
      <c r="V226" s="224" t="str">
        <f>VLOOKUP(I226,Inventory!C:R,6,FALSE)</f>
        <v>Kupong knit.wear</v>
      </c>
      <c r="W226" s="224">
        <f>VLOOKUP(I226,Inventory!C:R,13,FALSE)</f>
        <v>3800</v>
      </c>
      <c r="X226" s="288">
        <f>VLOOKUP(I226,Inventory!C:R,14,FALSE)</f>
        <v>200</v>
      </c>
      <c r="AB226" s="224">
        <f t="shared" si="15"/>
        <v>200</v>
      </c>
      <c r="AC226" s="225">
        <f>VLOOKUP(V226,'Partner info'!A$2:K$502,6,FALSE)</f>
        <v>0.8</v>
      </c>
      <c r="AD226" s="224">
        <f t="shared" si="30"/>
        <v>160</v>
      </c>
      <c r="AE226" s="224">
        <f t="shared" si="17"/>
        <v>40</v>
      </c>
      <c r="AF226" s="224">
        <f t="shared" si="5"/>
        <v>1</v>
      </c>
      <c r="AG226" s="281">
        <v>2023</v>
      </c>
      <c r="AH226" s="282">
        <v>1</v>
      </c>
      <c r="AI226" s="283" t="e">
        <f t="array" aca="1" ref="AI226" ca="1">_xludf.IFS(AH226=1,"01",AH226=2,"02",AH226=3,"03",AH226=4,"04",AH226=5,"05",AH226=6,"06",AH226=7,"07",AH226=8,"08",AH226=9,"09",AH226=10,"10",AH226=11,"11",AH226=12,"12")</f>
        <v>#NAME?</v>
      </c>
      <c r="AJ226" s="148" t="e">
        <f t="shared" ca="1" si="3"/>
        <v>#NAME?</v>
      </c>
      <c r="AK226" s="148" t="str">
        <f t="shared" si="31"/>
        <v>YYYY-01</v>
      </c>
    </row>
    <row r="227" spans="1:37" ht="12.75">
      <c r="A227" s="137"/>
      <c r="B227" s="137" t="s">
        <v>3443</v>
      </c>
      <c r="C227" s="137"/>
      <c r="D227" s="137" t="s">
        <v>9</v>
      </c>
      <c r="E227" s="137"/>
      <c r="F227" s="137" t="s">
        <v>3876</v>
      </c>
      <c r="G227" s="137"/>
      <c r="H227" s="137" t="s">
        <v>3445</v>
      </c>
      <c r="I227" s="137">
        <v>88000986</v>
      </c>
      <c r="J227" s="137"/>
      <c r="K227" s="137"/>
      <c r="L227" s="140">
        <v>44927</v>
      </c>
      <c r="M227" s="137"/>
      <c r="N227" s="222" t="str">
        <f>VLOOKUP(I227,Inventory!C:J,3,FALSE)</f>
        <v>https://fjong.com/admin/pages/edit-outfit/outfit.bdeec1ffb345de6c</v>
      </c>
      <c r="O227" s="223" t="str">
        <f>VLOOKUP(I227,Inventory!C:J,5,FALSE)</f>
        <v>Ganni</v>
      </c>
      <c r="P227" s="223" t="str">
        <f>VLOOKUP(I227,Inventory!C:J,4,FALSE)</f>
        <v>M Hayden Velvet Maxi Dress</v>
      </c>
      <c r="Q227" s="137" t="s">
        <v>3468</v>
      </c>
      <c r="R227" s="137"/>
      <c r="S227" s="139"/>
      <c r="T227" s="137"/>
      <c r="U227" s="137"/>
      <c r="V227" s="223" t="str">
        <f>VLOOKUP(I227,Inventory!C:R,6,FALSE)</f>
        <v>FJONG</v>
      </c>
      <c r="W227" s="223">
        <f>VLOOKUP(I227,Inventory!C:R,13,FALSE)</f>
        <v>2000</v>
      </c>
      <c r="X227" s="223">
        <f>VLOOKUP(I227,Inventory!C:R,14,FALSE)</f>
        <v>449</v>
      </c>
      <c r="Y227" s="137"/>
      <c r="Z227" s="137"/>
      <c r="AA227" s="137"/>
      <c r="AB227" s="223">
        <f t="shared" si="15"/>
        <v>449</v>
      </c>
      <c r="AC227" s="230">
        <f>VLOOKUP(V227,'Partner info'!A$2:K$502,6,FALSE)</f>
        <v>0</v>
      </c>
      <c r="AD227" s="223">
        <f t="shared" si="30"/>
        <v>0</v>
      </c>
      <c r="AE227" s="223">
        <f t="shared" si="17"/>
        <v>449</v>
      </c>
      <c r="AF227" s="223">
        <f t="shared" si="5"/>
        <v>1</v>
      </c>
      <c r="AG227" s="289">
        <v>2023</v>
      </c>
      <c r="AH227" s="290">
        <v>1</v>
      </c>
      <c r="AI227" s="291" t="e">
        <f t="array" aca="1" ref="AI227" ca="1">_xludf.IFS(AH227=1,"01",AH227=2,"02",AH227=3,"03",AH227=4,"04",AH227=5,"05",AH227=6,"06",AH227=7,"07",AH227=8,"08",AH227=9,"09",AH227=10,"10",AH227=11,"11",AH227=12,"12")</f>
        <v>#NAME?</v>
      </c>
      <c r="AJ227" s="292" t="e">
        <f t="shared" ca="1" si="3"/>
        <v>#NAME?</v>
      </c>
      <c r="AK227" s="148" t="str">
        <f t="shared" si="31"/>
        <v>YYYY-01</v>
      </c>
    </row>
    <row r="228" spans="1:37" ht="12.75" hidden="1">
      <c r="A228" s="293"/>
      <c r="B228" s="294" t="s">
        <v>3443</v>
      </c>
      <c r="C228" s="295"/>
      <c r="D228" s="294" t="s">
        <v>9</v>
      </c>
      <c r="E228" s="295"/>
      <c r="F228" s="296" t="s">
        <v>3878</v>
      </c>
      <c r="G228" s="295"/>
      <c r="H228" s="295" t="s">
        <v>3445</v>
      </c>
      <c r="I228" s="295">
        <v>10689426</v>
      </c>
      <c r="J228" s="297" t="s">
        <v>3879</v>
      </c>
      <c r="K228" s="295"/>
      <c r="L228" s="298">
        <v>44935</v>
      </c>
      <c r="M228" s="295"/>
      <c r="N228" s="299" t="str">
        <f>VLOOKUP(I228,Inventory!C:J,3,FALSE)</f>
        <v>https://fjong.com/admin/pages/edit-outfit/outfit.adeaa758e4b292c5#edit_outfit_admin_notes</v>
      </c>
      <c r="O228" s="300" t="str">
        <f>VLOOKUP(I228,Inventory!C:J,5,FALSE)</f>
        <v>Réalisation Par</v>
      </c>
      <c r="P228" s="300" t="str">
        <f>VLOOKUP(I228,Inventory!C:J,4,FALSE)</f>
        <v>The Violette Summer Loving Blue Dress</v>
      </c>
      <c r="Q228" s="295" t="s">
        <v>3468</v>
      </c>
      <c r="R228" s="296" t="s">
        <v>3880</v>
      </c>
      <c r="S228" s="301" t="s">
        <v>3881</v>
      </c>
      <c r="T228" s="295"/>
      <c r="U228" s="295"/>
      <c r="V228" s="300" t="str">
        <f>VLOOKUP(I228,Inventory!C:R,6,FALSE)</f>
        <v>FJONG</v>
      </c>
      <c r="W228" s="300">
        <f>VLOOKUP(I228,Inventory!C:R,12,FALSE)</f>
        <v>0</v>
      </c>
      <c r="X228" s="300">
        <f>VLOOKUP(I228,Inventory!C:R,13,FALSE)</f>
        <v>600</v>
      </c>
      <c r="Y228" s="295"/>
      <c r="Z228" s="295"/>
      <c r="AA228" s="295">
        <v>80</v>
      </c>
      <c r="AB228" s="300">
        <f t="shared" si="15"/>
        <v>680</v>
      </c>
      <c r="AC228" s="302" t="e">
        <f>VLOOKUP(V228,'Partner info'!$B$2:$C$500,2,FALSE)</f>
        <v>#N/A</v>
      </c>
      <c r="AD228" s="300" t="e">
        <f>X228*AC228</f>
        <v>#N/A</v>
      </c>
      <c r="AE228" s="300" t="e">
        <f t="shared" si="17"/>
        <v>#N/A</v>
      </c>
      <c r="AF228" s="300">
        <f t="shared" si="5"/>
        <v>1</v>
      </c>
      <c r="AG228" s="303">
        <v>2023</v>
      </c>
      <c r="AH228" s="303">
        <v>1</v>
      </c>
      <c r="AI228" s="304" t="e">
        <f t="array" aca="1" ref="AI228" ca="1">_xludf.IFS(AH228=1,"01",AH228=2,"02",AH228=3,"03",AH228=4,"04",AH228=5,"05",AH228=6,"06",AH228=7,"07",AH228=8,"08",AH228=9,"09",AH228=10,"10",AH228=11,"11",AH228=12,"12")</f>
        <v>#NAME?</v>
      </c>
      <c r="AJ228" s="305" t="e">
        <f t="shared" ca="1" si="3"/>
        <v>#NAME?</v>
      </c>
      <c r="AK228" s="306"/>
    </row>
    <row r="229" spans="1:37" ht="12.75" hidden="1">
      <c r="A229" s="156"/>
      <c r="B229" s="156" t="s">
        <v>3443</v>
      </c>
      <c r="C229" s="156"/>
      <c r="D229" s="156" t="s">
        <v>9</v>
      </c>
      <c r="E229" s="156"/>
      <c r="F229" s="156" t="s">
        <v>3672</v>
      </c>
      <c r="G229" s="156"/>
      <c r="H229" s="156" t="s">
        <v>3445</v>
      </c>
      <c r="I229" s="156">
        <v>88200373</v>
      </c>
      <c r="J229" s="181" t="s">
        <v>3882</v>
      </c>
      <c r="K229" s="156"/>
      <c r="L229" s="159">
        <v>44937</v>
      </c>
      <c r="M229" s="156"/>
      <c r="N229" s="216" t="str">
        <f>VLOOKUP(I229,Inventory!C:J,3,FALSE)</f>
        <v>https://fjong.com/admin/pages/edit-outfit/outfit.111aa3d2b67a4bfd8be45b0039bb5ed1</v>
      </c>
      <c r="O229" s="217" t="str">
        <f>VLOOKUP(I229,Inventory!C:J,5,FALSE)</f>
        <v>Holzweiler</v>
      </c>
      <c r="P229" s="217" t="str">
        <f>VLOOKUP(I229,Inventory!C:J,4,FALSE)</f>
        <v>M Oda Jeans</v>
      </c>
      <c r="Q229" s="156" t="s">
        <v>3468</v>
      </c>
      <c r="R229" s="156" t="s">
        <v>3674</v>
      </c>
      <c r="S229" s="158">
        <v>47832578</v>
      </c>
      <c r="T229" s="156"/>
      <c r="U229" s="156"/>
      <c r="V229" s="217" t="str">
        <f>VLOOKUP(I229,Inventory!C:R,6,FALSE)</f>
        <v>Holzweiler</v>
      </c>
      <c r="W229" s="217">
        <f>VLOOKUP(I229,Inventory!C:R,13,FALSE)</f>
        <v>2900</v>
      </c>
      <c r="X229" s="217">
        <f>VLOOKUP(I229,Inventory!C:R,14,FALSE)</f>
        <v>400</v>
      </c>
      <c r="Y229" s="156"/>
      <c r="Z229" s="156"/>
      <c r="AA229" s="156">
        <v>80</v>
      </c>
      <c r="AB229" s="217">
        <f t="shared" si="15"/>
        <v>480</v>
      </c>
      <c r="AC229" s="218">
        <f>VLOOKUP(V229,'Partner info'!A$2:K$502,6,FALSE)</f>
        <v>0.8</v>
      </c>
      <c r="AD229" s="217">
        <f t="shared" ref="AD229:AD255" si="33">AB229*AC229</f>
        <v>384</v>
      </c>
      <c r="AE229" s="217">
        <f t="shared" si="17"/>
        <v>96</v>
      </c>
      <c r="AF229" s="217">
        <f t="shared" si="5"/>
        <v>1</v>
      </c>
      <c r="AG229" s="277">
        <v>2023</v>
      </c>
      <c r="AH229" s="278">
        <v>1</v>
      </c>
      <c r="AI229" s="279" t="e">
        <f t="array" aca="1" ref="AI229" ca="1">_xludf.IFS(AH229=1,"01",AH229=2,"02",AH229=3,"03",AH229=4,"04",AH229=5,"05",AH229=6,"06",AH229=7,"07",AH229=8,"08",AH229=9,"09",AH229=10,"10",AH229=11,"11",AH229=12,"12")</f>
        <v>#NAME?</v>
      </c>
      <c r="AJ229" s="280" t="e">
        <f t="shared" ca="1" si="3"/>
        <v>#NAME?</v>
      </c>
      <c r="AK229" s="148" t="str">
        <f t="shared" ref="AK229:AK255" si="34">TEXT(L229,"YYYY-MM")</f>
        <v>YYYY-01</v>
      </c>
    </row>
    <row r="230" spans="1:37" ht="12.75">
      <c r="B230" s="12" t="s">
        <v>3443</v>
      </c>
      <c r="D230" s="12" t="s">
        <v>9</v>
      </c>
      <c r="F230" s="12" t="s">
        <v>3672</v>
      </c>
      <c r="H230" s="12" t="s">
        <v>3445</v>
      </c>
      <c r="I230" s="12">
        <v>88000798</v>
      </c>
      <c r="L230" s="149">
        <v>44937</v>
      </c>
      <c r="N230" s="247" t="str">
        <f>VLOOKUP(I230,Inventory!C:J,3,FALSE)</f>
        <v>https://fjong.com/admin/pages/edit-outfit/outfit.7cff339e7950448c8485a2b44205adc0#edit_outfit_admin_notes</v>
      </c>
      <c r="O230" s="224" t="str">
        <f>VLOOKUP(I230,Inventory!C:J,5,FALSE)</f>
        <v>by Malene Birger</v>
      </c>
      <c r="P230" s="224" t="str">
        <f>VLOOKUP(I230,Inventory!C:J,4,FALSE)</f>
        <v>S Bellix Night Blue Blouse</v>
      </c>
      <c r="Q230" s="12" t="s">
        <v>3453</v>
      </c>
      <c r="R230" s="12" t="s">
        <v>3674</v>
      </c>
      <c r="S230" s="9">
        <v>47832578</v>
      </c>
      <c r="V230" s="224" t="str">
        <f>VLOOKUP(I230,Inventory!C:R,6,FALSE)</f>
        <v>FJONG</v>
      </c>
      <c r="W230" s="224">
        <f>VLOOKUP(I230,Inventory!C:R,13,FALSE)</f>
        <v>3000</v>
      </c>
      <c r="X230" s="224">
        <f>VLOOKUP(I230,Inventory!C:R,14,FALSE)</f>
        <v>1200</v>
      </c>
      <c r="AB230" s="224">
        <f t="shared" si="15"/>
        <v>1200</v>
      </c>
      <c r="AC230" s="225">
        <f>VLOOKUP(V230,'Partner info'!A$2:K$502,6,FALSE)</f>
        <v>0</v>
      </c>
      <c r="AD230" s="224">
        <f t="shared" si="33"/>
        <v>0</v>
      </c>
      <c r="AE230" s="224">
        <f t="shared" si="17"/>
        <v>1200</v>
      </c>
      <c r="AF230" s="224">
        <f t="shared" si="5"/>
        <v>1</v>
      </c>
      <c r="AG230" s="281">
        <v>2023</v>
      </c>
      <c r="AH230" s="282">
        <v>1</v>
      </c>
      <c r="AI230" s="283" t="e">
        <f t="array" aca="1" ref="AI230" ca="1">_xludf.IFS(AH230=1,"01",AH230=2,"02",AH230=3,"03",AH230=4,"04",AH230=5,"05",AH230=6,"06",AH230=7,"07",AH230=8,"08",AH230=9,"09",AH230=10,"10",AH230=11,"11",AH230=12,"12")</f>
        <v>#NAME?</v>
      </c>
      <c r="AJ230" s="148" t="e">
        <f t="shared" ca="1" si="3"/>
        <v>#NAME?</v>
      </c>
      <c r="AK230" s="148" t="str">
        <f t="shared" si="34"/>
        <v>YYYY-01</v>
      </c>
    </row>
    <row r="231" spans="1:37" ht="12.75">
      <c r="A231" s="173"/>
      <c r="B231" s="173" t="s">
        <v>3443</v>
      </c>
      <c r="C231" s="173"/>
      <c r="D231" s="173" t="s">
        <v>3883</v>
      </c>
      <c r="E231" s="173"/>
      <c r="F231" s="173" t="s">
        <v>3831</v>
      </c>
      <c r="G231" s="173"/>
      <c r="H231" s="173" t="s">
        <v>3445</v>
      </c>
      <c r="I231" s="173">
        <v>88000137</v>
      </c>
      <c r="J231" s="202" t="s">
        <v>3884</v>
      </c>
      <c r="K231" s="173"/>
      <c r="L231" s="176">
        <v>44937</v>
      </c>
      <c r="M231" s="173"/>
      <c r="N231" s="239" t="str">
        <f>VLOOKUP(I231,Inventory!C:J,3,FALSE)</f>
        <v>https://fjong.com/admin/pages/edit-outfit/outfit.7395b78d10084aebb906f8f83bfd89cc</v>
      </c>
      <c r="O231" s="240" t="str">
        <f>VLOOKUP(I231,Inventory!C:J,5,FALSE)</f>
        <v>FWSS</v>
      </c>
      <c r="P231" s="240" t="str">
        <f>VLOOKUP(I231,Inventory!C:J,4,FALSE)</f>
        <v>Petra Top Champagne Beige</v>
      </c>
      <c r="Q231" s="173" t="s">
        <v>3453</v>
      </c>
      <c r="R231" s="173" t="s">
        <v>3885</v>
      </c>
      <c r="S231" s="175">
        <v>95291737</v>
      </c>
      <c r="T231" s="173"/>
      <c r="U231" s="173"/>
      <c r="V231" s="240" t="str">
        <f>VLOOKUP(I231,Inventory!C:R,6,FALSE)</f>
        <v>FJONG</v>
      </c>
      <c r="W231" s="240">
        <f>VLOOKUP(I231,Inventory!C:R,13,FALSE)</f>
        <v>3000</v>
      </c>
      <c r="X231" s="240">
        <f>VLOOKUP(I231,Inventory!C:R,14,FALSE)</f>
        <v>0</v>
      </c>
      <c r="Y231" s="173"/>
      <c r="Z231" s="173"/>
      <c r="AA231" s="173">
        <v>80</v>
      </c>
      <c r="AB231" s="240">
        <f t="shared" si="15"/>
        <v>80</v>
      </c>
      <c r="AC231" s="242">
        <f>VLOOKUP(V231,'Partner info'!A$2:K$502,6,FALSE)</f>
        <v>0</v>
      </c>
      <c r="AD231" s="240">
        <f t="shared" si="33"/>
        <v>0</v>
      </c>
      <c r="AE231" s="240">
        <f t="shared" si="17"/>
        <v>80</v>
      </c>
      <c r="AF231" s="240">
        <f t="shared" si="5"/>
        <v>1</v>
      </c>
      <c r="AG231" s="284">
        <v>2023</v>
      </c>
      <c r="AH231" s="285">
        <v>1</v>
      </c>
      <c r="AI231" s="286" t="e">
        <f t="array" aca="1" ref="AI231" ca="1">_xludf.IFS(AH231=1,"01",AH231=2,"02",AH231=3,"03",AH231=4,"04",AH231=5,"05",AH231=6,"06",AH231=7,"07",AH231=8,"08",AH231=9,"09",AH231=10,"10",AH231=11,"11",AH231=12,"12")</f>
        <v>#NAME?</v>
      </c>
      <c r="AJ231" s="287" t="e">
        <f t="shared" ca="1" si="3"/>
        <v>#NAME?</v>
      </c>
      <c r="AK231" s="148" t="str">
        <f t="shared" si="34"/>
        <v>YYYY-01</v>
      </c>
    </row>
    <row r="232" spans="1:37" ht="12.75">
      <c r="A232" s="173"/>
      <c r="B232" s="173" t="s">
        <v>3443</v>
      </c>
      <c r="C232" s="173"/>
      <c r="D232" s="173" t="s">
        <v>9</v>
      </c>
      <c r="E232" s="173"/>
      <c r="F232" s="173" t="s">
        <v>3876</v>
      </c>
      <c r="G232" s="173"/>
      <c r="H232" s="173" t="s">
        <v>3445</v>
      </c>
      <c r="I232" s="173">
        <v>88000447</v>
      </c>
      <c r="J232" s="202" t="s">
        <v>3886</v>
      </c>
      <c r="K232" s="173"/>
      <c r="L232" s="176">
        <v>44937</v>
      </c>
      <c r="M232" s="173"/>
      <c r="N232" s="239" t="str">
        <f>VLOOKUP(I232,Inventory!C:J,3,FALSE)</f>
        <v>https://fjong.com/admin/pages/edit-outfit/outfit.7bf81ddabaf04521afae88cc4b70ef8f</v>
      </c>
      <c r="O232" s="240" t="str">
        <f>VLOOKUP(I232,Inventory!C:J,5,FALSE)</f>
        <v>byTimo</v>
      </c>
      <c r="P232" s="240" t="str">
        <f>VLOOKUP(I232,Inventory!C:J,4,FALSE)</f>
        <v>Bell Sleeved 50's Blue Dawn Dress</v>
      </c>
      <c r="Q232" s="173" t="s">
        <v>3449</v>
      </c>
      <c r="R232" s="173" t="s">
        <v>3819</v>
      </c>
      <c r="S232" s="175">
        <v>93486295</v>
      </c>
      <c r="T232" s="173"/>
      <c r="U232" s="173"/>
      <c r="V232" s="240" t="str">
        <f>VLOOKUP(I232,Inventory!C:R,6,FALSE)</f>
        <v>FJONG</v>
      </c>
      <c r="W232" s="240">
        <f>VLOOKUP(I232,Inventory!C:R,13,FALSE)</f>
        <v>0</v>
      </c>
      <c r="X232" s="240">
        <f>VLOOKUP(I232,Inventory!C:R,14,FALSE)</f>
        <v>0</v>
      </c>
      <c r="Y232" s="173"/>
      <c r="Z232" s="173"/>
      <c r="AA232" s="173">
        <v>80</v>
      </c>
      <c r="AB232" s="240">
        <f t="shared" si="15"/>
        <v>80</v>
      </c>
      <c r="AC232" s="242">
        <f>VLOOKUP(V232,'Partner info'!A$2:K$502,6,FALSE)</f>
        <v>0</v>
      </c>
      <c r="AD232" s="240">
        <f t="shared" si="33"/>
        <v>0</v>
      </c>
      <c r="AE232" s="240">
        <f t="shared" si="17"/>
        <v>80</v>
      </c>
      <c r="AF232" s="240">
        <f t="shared" si="5"/>
        <v>1</v>
      </c>
      <c r="AG232" s="284">
        <v>2023</v>
      </c>
      <c r="AH232" s="285">
        <v>1</v>
      </c>
      <c r="AI232" s="286" t="e">
        <f t="array" aca="1" ref="AI232" ca="1">_xludf.IFS(AH232=1,"01",AH232=2,"02",AH232=3,"03",AH232=4,"04",AH232=5,"05",AH232=6,"06",AH232=7,"07",AH232=8,"08",AH232=9,"09",AH232=10,"10",AH232=11,"11",AH232=12,"12")</f>
        <v>#NAME?</v>
      </c>
      <c r="AJ232" s="287" t="e">
        <f t="shared" ca="1" si="3"/>
        <v>#NAME?</v>
      </c>
      <c r="AK232" s="148" t="str">
        <f t="shared" si="34"/>
        <v>YYYY-01</v>
      </c>
    </row>
    <row r="233" spans="1:37" ht="12.75" hidden="1">
      <c r="A233" s="173"/>
      <c r="B233" s="173" t="s">
        <v>3443</v>
      </c>
      <c r="C233" s="173"/>
      <c r="D233" s="173" t="s">
        <v>9</v>
      </c>
      <c r="E233" s="173"/>
      <c r="F233" s="173" t="s">
        <v>3838</v>
      </c>
      <c r="G233" s="173"/>
      <c r="H233" s="173" t="s">
        <v>3445</v>
      </c>
      <c r="I233" s="173">
        <v>89006096</v>
      </c>
      <c r="J233" s="202" t="s">
        <v>3887</v>
      </c>
      <c r="K233" s="173"/>
      <c r="L233" s="176">
        <v>44938</v>
      </c>
      <c r="M233" s="173"/>
      <c r="N233" s="239" t="str">
        <f>VLOOKUP(I233,Inventory!C:J,3,FALSE)</f>
        <v>https://no.fjong.com/admin/pages/edit-outfit/outfit.8ee4d4edf6cd4d5aade45d1c92fee0f8</v>
      </c>
      <c r="O233" s="240" t="str">
        <f>VLOOKUP(I233,Inventory!C:J,5,FALSE)</f>
        <v>Neo Noir</v>
      </c>
      <c r="P233" s="240" t="str">
        <f>VLOOKUP(I233,Inventory!C:J,4,FALSE)</f>
        <v>Dawn Satin Dress blue</v>
      </c>
      <c r="Q233" s="173" t="s">
        <v>3449</v>
      </c>
      <c r="R233" s="173" t="s">
        <v>3888</v>
      </c>
      <c r="S233" s="175">
        <v>41557169</v>
      </c>
      <c r="T233" s="173"/>
      <c r="U233" s="173"/>
      <c r="V233" s="240" t="str">
        <f>VLOOKUP(I233,Inventory!C:R,6,FALSE)</f>
        <v>Villoid</v>
      </c>
      <c r="W233" s="240">
        <f>VLOOKUP(I233,Inventory!C:R,13,FALSE)</f>
        <v>1800</v>
      </c>
      <c r="X233" s="240">
        <f>VLOOKUP(I233,Inventory!C:R,14,FALSE)</f>
        <v>699</v>
      </c>
      <c r="Y233" s="173"/>
      <c r="Z233" s="173"/>
      <c r="AA233" s="173">
        <v>80</v>
      </c>
      <c r="AB233" s="240">
        <f t="shared" si="15"/>
        <v>779</v>
      </c>
      <c r="AC233" s="242">
        <f>VLOOKUP(V233,'Partner info'!A$2:K$502,6,FALSE)</f>
        <v>0.8</v>
      </c>
      <c r="AD233" s="240">
        <f t="shared" si="33"/>
        <v>623.20000000000005</v>
      </c>
      <c r="AE233" s="240">
        <f t="shared" si="17"/>
        <v>155.79999999999995</v>
      </c>
      <c r="AF233" s="240">
        <f t="shared" si="5"/>
        <v>1</v>
      </c>
      <c r="AG233" s="284">
        <v>2023</v>
      </c>
      <c r="AH233" s="285">
        <v>1</v>
      </c>
      <c r="AI233" s="286" t="e">
        <f t="array" aca="1" ref="AI233" ca="1">_xludf.IFS(AH233=1,"01",AH233=2,"02",AH233=3,"03",AH233=4,"04",AH233=5,"05",AH233=6,"06",AH233=7,"07",AH233=8,"08",AH233=9,"09",AH233=10,"10",AH233=11,"11",AH233=12,"12")</f>
        <v>#NAME?</v>
      </c>
      <c r="AJ233" s="287" t="e">
        <f t="shared" ca="1" si="3"/>
        <v>#NAME?</v>
      </c>
      <c r="AK233" s="148" t="str">
        <f t="shared" si="34"/>
        <v>YYYY-01</v>
      </c>
    </row>
    <row r="234" spans="1:37" ht="12.75" hidden="1">
      <c r="A234" s="156"/>
      <c r="B234" s="156" t="s">
        <v>3443</v>
      </c>
      <c r="C234" s="156"/>
      <c r="D234" s="156" t="s">
        <v>9</v>
      </c>
      <c r="E234" s="156"/>
      <c r="F234" s="156" t="s">
        <v>3889</v>
      </c>
      <c r="G234" s="156"/>
      <c r="H234" s="156" t="s">
        <v>3445</v>
      </c>
      <c r="I234" s="307">
        <v>88101331</v>
      </c>
      <c r="J234" s="181" t="s">
        <v>3890</v>
      </c>
      <c r="K234" s="156"/>
      <c r="L234" s="159">
        <v>44938</v>
      </c>
      <c r="M234" s="156"/>
      <c r="N234" s="216" t="str">
        <f>VLOOKUP(I234,Inventory!C:J,3,FALSE)</f>
        <v>https://no.fjong.com/admin/pages/edit-outfit/outfit.c0cbdff455d648509cc65a0d01a00f42</v>
      </c>
      <c r="O234" s="217" t="str">
        <f>VLOOKUP(I234,Inventory!C:J,5,FALSE)</f>
        <v>Filippa K</v>
      </c>
      <c r="P234" s="217" t="str">
        <f>VLOOKUP(I234,Inventory!C:J,4,FALSE)</f>
        <v>Rose T- shirt</v>
      </c>
      <c r="Q234" s="156" t="s">
        <v>3457</v>
      </c>
      <c r="R234" s="156" t="s">
        <v>3891</v>
      </c>
      <c r="S234" s="158">
        <v>98488317</v>
      </c>
      <c r="T234" s="156"/>
      <c r="U234" s="156"/>
      <c r="V234" s="217" t="str">
        <f>VLOOKUP(I234,Inventory!C:R,6,FALSE)</f>
        <v>Mani Studio Moss</v>
      </c>
      <c r="W234" s="217">
        <f>VLOOKUP(I234,Inventory!C:R,13,FALSE)</f>
        <v>0</v>
      </c>
      <c r="X234" s="217">
        <f>VLOOKUP(I234,Inventory!C:R,14,FALSE)</f>
        <v>600</v>
      </c>
      <c r="Y234" s="156"/>
      <c r="Z234" s="156"/>
      <c r="AA234" s="156">
        <v>80</v>
      </c>
      <c r="AB234" s="217">
        <f t="shared" si="15"/>
        <v>680</v>
      </c>
      <c r="AC234" s="218">
        <f>VLOOKUP(V234,'Partner info'!A$2:K$502,6,FALSE)</f>
        <v>0</v>
      </c>
      <c r="AD234" s="217">
        <f t="shared" si="33"/>
        <v>0</v>
      </c>
      <c r="AE234" s="217">
        <f t="shared" si="17"/>
        <v>680</v>
      </c>
      <c r="AF234" s="217">
        <f t="shared" si="5"/>
        <v>1</v>
      </c>
      <c r="AG234" s="277">
        <v>2023</v>
      </c>
      <c r="AH234" s="278">
        <v>1</v>
      </c>
      <c r="AI234" s="279" t="e">
        <f t="array" aca="1" ref="AI234" ca="1">_xludf.IFS(AH234=1,"01",AH234=2,"02",AH234=3,"03",AH234=4,"04",AH234=5,"05",AH234=6,"06",AH234=7,"07",AH234=8,"08",AH234=9,"09",AH234=10,"10",AH234=11,"11",AH234=12,"12")</f>
        <v>#NAME?</v>
      </c>
      <c r="AJ234" s="280" t="e">
        <f t="shared" ca="1" si="3"/>
        <v>#NAME?</v>
      </c>
      <c r="AK234" s="148" t="str">
        <f t="shared" si="34"/>
        <v>YYYY-01</v>
      </c>
    </row>
    <row r="235" spans="1:37" ht="12.75">
      <c r="A235" s="137"/>
      <c r="B235" s="137" t="s">
        <v>3443</v>
      </c>
      <c r="C235" s="137"/>
      <c r="D235" s="137" t="s">
        <v>9</v>
      </c>
      <c r="E235" s="137"/>
      <c r="F235" s="137" t="s">
        <v>3889</v>
      </c>
      <c r="G235" s="137"/>
      <c r="H235" s="137" t="s">
        <v>3445</v>
      </c>
      <c r="I235" s="137">
        <v>88200010</v>
      </c>
      <c r="J235" s="137"/>
      <c r="K235" s="137"/>
      <c r="L235" s="140">
        <v>44938</v>
      </c>
      <c r="M235" s="137"/>
      <c r="N235" s="222" t="str">
        <f>VLOOKUP(I235,Inventory!C:J,3,FALSE)</f>
        <v>https://fjong.com/admin/pages/edit-outfit/outfit.7d2762e1217441cd80b15eb938693567#outfit_summary</v>
      </c>
      <c r="O235" s="223" t="str">
        <f>VLOOKUP(I235,Inventory!C:J,5,FALSE)</f>
        <v>Maud</v>
      </c>
      <c r="P235" s="223" t="str">
        <f>VLOOKUP(I235,Inventory!C:J,4,FALSE)</f>
        <v>Vetiver Vintage Button Dress</v>
      </c>
      <c r="Q235" s="137" t="s">
        <v>3457</v>
      </c>
      <c r="R235" s="137"/>
      <c r="S235" s="139"/>
      <c r="T235" s="137"/>
      <c r="U235" s="137"/>
      <c r="V235" s="223" t="str">
        <f>VLOOKUP(I235,Inventory!C:R,6,FALSE)</f>
        <v>FJONG</v>
      </c>
      <c r="W235" s="223">
        <f>VLOOKUP(I235,Inventory!C:R,13,FALSE)</f>
        <v>1200</v>
      </c>
      <c r="X235" s="223">
        <f>VLOOKUP(I235,Inventory!C:R,14,FALSE)</f>
        <v>250</v>
      </c>
      <c r="Y235" s="137"/>
      <c r="Z235" s="137"/>
      <c r="AA235" s="137"/>
      <c r="AB235" s="223">
        <f t="shared" si="15"/>
        <v>250</v>
      </c>
      <c r="AC235" s="230">
        <f>VLOOKUP(V235,'Partner info'!A$2:K$502,6,FALSE)</f>
        <v>0</v>
      </c>
      <c r="AD235" s="223">
        <f t="shared" si="33"/>
        <v>0</v>
      </c>
      <c r="AE235" s="223">
        <f t="shared" si="17"/>
        <v>250</v>
      </c>
      <c r="AF235" s="223">
        <f t="shared" si="5"/>
        <v>1</v>
      </c>
      <c r="AG235" s="289">
        <v>2023</v>
      </c>
      <c r="AH235" s="290">
        <v>1</v>
      </c>
      <c r="AI235" s="291" t="e">
        <f t="array" aca="1" ref="AI235" ca="1">_xludf.IFS(AH235=1,"01",AH235=2,"02",AH235=3,"03",AH235=4,"04",AH235=5,"05",AH235=6,"06",AH235=7,"07",AH235=8,"08",AH235=9,"09",AH235=10,"10",AH235=11,"11",AH235=12,"12")</f>
        <v>#NAME?</v>
      </c>
      <c r="AJ235" s="292" t="e">
        <f t="shared" ca="1" si="3"/>
        <v>#NAME?</v>
      </c>
      <c r="AK235" s="148" t="str">
        <f t="shared" si="34"/>
        <v>YYYY-01</v>
      </c>
    </row>
    <row r="236" spans="1:37" ht="12.75">
      <c r="A236" s="173"/>
      <c r="B236" s="173" t="s">
        <v>3443</v>
      </c>
      <c r="C236" s="173"/>
      <c r="D236" s="173" t="s">
        <v>9</v>
      </c>
      <c r="E236" s="173"/>
      <c r="F236" s="173" t="s">
        <v>3892</v>
      </c>
      <c r="G236" s="173"/>
      <c r="H236" s="173" t="s">
        <v>3445</v>
      </c>
      <c r="I236" s="173">
        <v>10689247</v>
      </c>
      <c r="J236" s="202" t="s">
        <v>3893</v>
      </c>
      <c r="K236" s="173"/>
      <c r="L236" s="176">
        <v>44938</v>
      </c>
      <c r="M236" s="173"/>
      <c r="N236" s="239" t="str">
        <f>VLOOKUP(I236,Inventory!C:J,3,FALSE)</f>
        <v>https://fjong.com/admin/pages/edit-outfit/outfit.00fa8d1fd5804fe78ac284c2e0c28b4e</v>
      </c>
      <c r="O236" s="240" t="str">
        <f>VLOOKUP(I236,Inventory!C:J,5,FALSE)</f>
        <v>Holzweiler</v>
      </c>
      <c r="P236" s="240" t="str">
        <f>VLOOKUP(I236,Inventory!C:J,4,FALSE)</f>
        <v>L Navy Buffalo Skirt</v>
      </c>
      <c r="Q236" s="173" t="s">
        <v>3449</v>
      </c>
      <c r="R236" s="173" t="s">
        <v>3894</v>
      </c>
      <c r="S236" s="175" t="s">
        <v>3895</v>
      </c>
      <c r="T236" s="173"/>
      <c r="U236" s="173"/>
      <c r="V236" s="240" t="str">
        <f>VLOOKUP(I236,Inventory!C:R,6,FALSE)</f>
        <v>FJONG</v>
      </c>
      <c r="W236" s="240">
        <f>VLOOKUP(I236,Inventory!C:R,13,FALSE)</f>
        <v>4700</v>
      </c>
      <c r="X236" s="240">
        <f>VLOOKUP(I236,Inventory!C:R,14,FALSE)</f>
        <v>1175</v>
      </c>
      <c r="Y236" s="173"/>
      <c r="Z236" s="173"/>
      <c r="AA236" s="173">
        <v>80</v>
      </c>
      <c r="AB236" s="240">
        <f t="shared" si="15"/>
        <v>1255</v>
      </c>
      <c r="AC236" s="242">
        <f>VLOOKUP(V236,'Partner info'!A$2:K$502,6,FALSE)</f>
        <v>0</v>
      </c>
      <c r="AD236" s="240">
        <f t="shared" si="33"/>
        <v>0</v>
      </c>
      <c r="AE236" s="240">
        <f t="shared" si="17"/>
        <v>1255</v>
      </c>
      <c r="AF236" s="240">
        <f t="shared" si="5"/>
        <v>1</v>
      </c>
      <c r="AG236" s="284">
        <v>2023</v>
      </c>
      <c r="AH236" s="285">
        <v>1</v>
      </c>
      <c r="AI236" s="286" t="e">
        <f t="array" aca="1" ref="AI236" ca="1">_xludf.IFS(AH236=1,"01",AH236=2,"02",AH236=3,"03",AH236=4,"04",AH236=5,"05",AH236=6,"06",AH236=7,"07",AH236=8,"08",AH236=9,"09",AH236=10,"10",AH236=11,"11",AH236=12,"12")</f>
        <v>#NAME?</v>
      </c>
      <c r="AJ236" s="287" t="e">
        <f t="shared" ca="1" si="3"/>
        <v>#NAME?</v>
      </c>
      <c r="AK236" s="148" t="str">
        <f t="shared" si="34"/>
        <v>YYYY-01</v>
      </c>
    </row>
    <row r="237" spans="1:37" ht="12.75" hidden="1">
      <c r="A237" s="156"/>
      <c r="B237" s="157" t="s">
        <v>3443</v>
      </c>
      <c r="C237" s="157"/>
      <c r="D237" s="157" t="s">
        <v>9</v>
      </c>
      <c r="E237" s="156"/>
      <c r="F237" s="156" t="s">
        <v>3896</v>
      </c>
      <c r="G237" s="156"/>
      <c r="H237" s="156" t="s">
        <v>3445</v>
      </c>
      <c r="I237" s="156">
        <v>89001016</v>
      </c>
      <c r="J237" s="181" t="s">
        <v>3897</v>
      </c>
      <c r="K237" s="156"/>
      <c r="L237" s="159">
        <v>44945</v>
      </c>
      <c r="M237" s="156"/>
      <c r="N237" s="216" t="str">
        <f>VLOOKUP(I237,Inventory!C:J,3,FALSE)</f>
        <v>https://fjong.com/admin/pages/edit-outfit/outfit.acd72d9485f24e879d9a73d41a110b31#edit_outfit_admin_notes</v>
      </c>
      <c r="O237" s="217" t="str">
        <f>VLOOKUP(I237,Inventory!C:J,5,FALSE)</f>
        <v>Holzweiler</v>
      </c>
      <c r="P237" s="217" t="str">
        <f>VLOOKUP(I237,Inventory!C:J,4,FALSE)</f>
        <v>Yellow Oda Jeans</v>
      </c>
      <c r="Q237" s="156" t="s">
        <v>3449</v>
      </c>
      <c r="R237" s="156" t="s">
        <v>3898</v>
      </c>
      <c r="S237" s="158">
        <v>90247619</v>
      </c>
      <c r="T237" s="156"/>
      <c r="U237" s="156"/>
      <c r="V237" s="217" t="str">
        <f>VLOOKUP(I237,Inventory!C:R,6,FALSE)</f>
        <v>Holzweiler</v>
      </c>
      <c r="W237" s="217">
        <f>VLOOKUP(I237,Inventory!C:R,13,FALSE)</f>
        <v>2200</v>
      </c>
      <c r="X237" s="217">
        <f>VLOOKUP(I237,Inventory!C:R,14,FALSE)</f>
        <v>749</v>
      </c>
      <c r="Y237" s="156"/>
      <c r="Z237" s="156"/>
      <c r="AA237" s="156">
        <v>80</v>
      </c>
      <c r="AB237" s="217">
        <f t="shared" si="15"/>
        <v>829</v>
      </c>
      <c r="AC237" s="218">
        <f>VLOOKUP(V237,'Partner info'!A$2:K$502,6,FALSE)</f>
        <v>0.8</v>
      </c>
      <c r="AD237" s="217">
        <f t="shared" si="33"/>
        <v>663.2</v>
      </c>
      <c r="AE237" s="217">
        <f t="shared" si="17"/>
        <v>165.79999999999995</v>
      </c>
      <c r="AF237" s="217">
        <f t="shared" si="5"/>
        <v>1</v>
      </c>
      <c r="AG237" s="144">
        <v>2023</v>
      </c>
      <c r="AH237" s="145">
        <v>1</v>
      </c>
      <c r="AI237" s="146" t="e">
        <f t="array" aca="1" ref="AI237" ca="1">_xludf.IFS(AH237=1,"01",AH237=2,"02",AH237=3,"03",AH237=4,"04",AH237=5,"05",AH237=6,"06",AH237=7,"07",AH237=8,"08",AH237=9,"09",AH237=10,"10",AH237=11,"11",AH237=12,"12")</f>
        <v>#NAME?</v>
      </c>
      <c r="AJ237" s="147" t="e">
        <f t="shared" ca="1" si="3"/>
        <v>#NAME?</v>
      </c>
      <c r="AK237" s="148" t="str">
        <f t="shared" si="34"/>
        <v>YYYY-01</v>
      </c>
    </row>
    <row r="238" spans="1:37" ht="12.75">
      <c r="A238" s="137"/>
      <c r="B238" s="138" t="s">
        <v>3443</v>
      </c>
      <c r="C238" s="138"/>
      <c r="D238" s="138" t="s">
        <v>9</v>
      </c>
      <c r="E238" s="137"/>
      <c r="F238" s="137" t="s">
        <v>3896</v>
      </c>
      <c r="G238" s="137"/>
      <c r="H238" s="137" t="s">
        <v>3445</v>
      </c>
      <c r="I238" s="137">
        <v>10689927</v>
      </c>
      <c r="J238" s="137"/>
      <c r="K238" s="137"/>
      <c r="L238" s="140">
        <v>44945</v>
      </c>
      <c r="M238" s="137"/>
      <c r="N238" s="222" t="str">
        <f>VLOOKUP(I238,Inventory!C:J,3,FALSE)</f>
        <v>https://fjong.com/admin/pages/edit-outfit/outfit.670d3e142b2c4f9a929ee971aad295b1#outfit_summary</v>
      </c>
      <c r="O238" s="223" t="str">
        <f>VLOOKUP(I238,Inventory!C:J,5,FALSE)</f>
        <v>Reformation</v>
      </c>
      <c r="P238" s="223" t="str">
        <f>VLOOKUP(I238,Inventory!C:J,4,FALSE)</f>
        <v>Rhodes Josephine Dress</v>
      </c>
      <c r="Q238" s="137" t="s">
        <v>3449</v>
      </c>
      <c r="R238" s="137"/>
      <c r="S238" s="139"/>
      <c r="T238" s="137"/>
      <c r="U238" s="137"/>
      <c r="V238" s="223" t="str">
        <f>VLOOKUP(I238,Inventory!C:R,6,FALSE)</f>
        <v>FJONG</v>
      </c>
      <c r="W238" s="223">
        <f>VLOOKUP(I238,Inventory!C:R,13,FALSE)</f>
        <v>2400</v>
      </c>
      <c r="X238" s="223">
        <f>VLOOKUP(I238,Inventory!C:R,14,FALSE)</f>
        <v>640</v>
      </c>
      <c r="Y238" s="137"/>
      <c r="Z238" s="137"/>
      <c r="AA238" s="137"/>
      <c r="AB238" s="223">
        <f t="shared" si="15"/>
        <v>640</v>
      </c>
      <c r="AC238" s="230">
        <f>VLOOKUP(V238,'Partner info'!A$2:K$502,6,FALSE)</f>
        <v>0</v>
      </c>
      <c r="AD238" s="223">
        <f t="shared" si="33"/>
        <v>0</v>
      </c>
      <c r="AE238" s="223">
        <f t="shared" si="17"/>
        <v>640</v>
      </c>
      <c r="AF238" s="223">
        <f t="shared" si="5"/>
        <v>1</v>
      </c>
      <c r="AG238" s="144">
        <v>2023</v>
      </c>
      <c r="AH238" s="145">
        <v>1</v>
      </c>
      <c r="AI238" s="146" t="e">
        <f t="array" aca="1" ref="AI238" ca="1">_xludf.IFS(AH238=1,"01",AH238=2,"02",AH238=3,"03",AH238=4,"04",AH238=5,"05",AH238=6,"06",AH238=7,"07",AH238=8,"08",AH238=9,"09",AH238=10,"10",AH238=11,"11",AH238=12,"12")</f>
        <v>#NAME?</v>
      </c>
      <c r="AJ238" s="147" t="e">
        <f t="shared" ca="1" si="3"/>
        <v>#NAME?</v>
      </c>
      <c r="AK238" s="148" t="str">
        <f t="shared" si="34"/>
        <v>YYYY-01</v>
      </c>
    </row>
    <row r="239" spans="1:37" ht="12.75" hidden="1">
      <c r="A239" s="137"/>
      <c r="B239" s="138" t="s">
        <v>3443</v>
      </c>
      <c r="C239" s="138"/>
      <c r="D239" s="138" t="s">
        <v>9</v>
      </c>
      <c r="E239" s="137"/>
      <c r="F239" s="137" t="s">
        <v>3899</v>
      </c>
      <c r="G239" s="137"/>
      <c r="H239" s="137" t="s">
        <v>3445</v>
      </c>
      <c r="I239" s="137">
        <v>89001924</v>
      </c>
      <c r="J239" s="253" t="s">
        <v>3900</v>
      </c>
      <c r="K239" s="137"/>
      <c r="L239" s="308">
        <v>44946</v>
      </c>
      <c r="M239" s="137"/>
      <c r="N239" s="222" t="str">
        <f>VLOOKUP(I239,Inventory!C:J,3,FALSE)</f>
        <v>https://fjong.com/admin/pages/edit-outfit/outfit.02007510be7b409890e2b0662fcd198a</v>
      </c>
      <c r="O239" s="223" t="str">
        <f>VLOOKUP(I239,Inventory!C:J,5,FALSE)</f>
        <v>AWAN</v>
      </c>
      <c r="P239" s="223" t="str">
        <f>VLOOKUP(I239,Inventory!C:J,4,FALSE)</f>
        <v>The Wrap Dress, Black</v>
      </c>
      <c r="Q239" s="137" t="s">
        <v>3468</v>
      </c>
      <c r="R239" s="137" t="s">
        <v>3901</v>
      </c>
      <c r="S239" s="139">
        <v>41006969</v>
      </c>
      <c r="T239" s="137"/>
      <c r="U239" s="137"/>
      <c r="V239" s="223" t="str">
        <f>VLOOKUP(I239,Inventory!C:R,6,FALSE)</f>
        <v>AWAN</v>
      </c>
      <c r="W239" s="223">
        <f>VLOOKUP(I239,Inventory!C:R,13,FALSE)</f>
        <v>10500</v>
      </c>
      <c r="X239" s="223">
        <f>VLOOKUP(I239,Inventory!C:R,14,FALSE)</f>
        <v>3150</v>
      </c>
      <c r="Y239" s="137"/>
      <c r="Z239" s="137"/>
      <c r="AA239" s="137">
        <v>80</v>
      </c>
      <c r="AB239" s="223">
        <f t="shared" si="15"/>
        <v>3230</v>
      </c>
      <c r="AC239" s="230">
        <f>VLOOKUP(V239,'Partner info'!A$2:K$502,6,FALSE)</f>
        <v>0.5</v>
      </c>
      <c r="AD239" s="223">
        <f t="shared" si="33"/>
        <v>1615</v>
      </c>
      <c r="AE239" s="223">
        <f t="shared" si="17"/>
        <v>1615</v>
      </c>
      <c r="AF239" s="223">
        <f t="shared" si="5"/>
        <v>1</v>
      </c>
      <c r="AG239" s="144">
        <v>2023</v>
      </c>
      <c r="AH239" s="145">
        <v>1</v>
      </c>
      <c r="AI239" s="146" t="e">
        <f t="array" aca="1" ref="AI239" ca="1">_xludf.IFS(AH239=1,"01",AH239=2,"02",AH239=3,"03",AH239=4,"04",AH239=5,"05",AH239=6,"06",AH239=7,"07",AH239=8,"08",AH239=9,"09",AH239=10,"10",AH239=11,"11",AH239=12,"12")</f>
        <v>#NAME?</v>
      </c>
      <c r="AJ239" s="147" t="e">
        <f t="shared" ca="1" si="3"/>
        <v>#NAME?</v>
      </c>
      <c r="AK239" s="148" t="str">
        <f t="shared" si="34"/>
        <v>YYYY-01</v>
      </c>
    </row>
    <row r="240" spans="1:37" ht="12.75" hidden="1">
      <c r="A240" s="137"/>
      <c r="B240" s="138" t="s">
        <v>3443</v>
      </c>
      <c r="C240" s="138"/>
      <c r="D240" s="138" t="s">
        <v>3883</v>
      </c>
      <c r="E240" s="137"/>
      <c r="F240" s="137" t="s">
        <v>3831</v>
      </c>
      <c r="G240" s="137"/>
      <c r="H240" s="137" t="s">
        <v>3445</v>
      </c>
      <c r="I240" s="137">
        <v>89003035</v>
      </c>
      <c r="J240" s="253" t="s">
        <v>3902</v>
      </c>
      <c r="K240" s="137"/>
      <c r="L240" s="308">
        <v>44946</v>
      </c>
      <c r="M240" s="137"/>
      <c r="N240" s="222" t="str">
        <f>VLOOKUP(I240,Inventory!C:J,3,FALSE)</f>
        <v>https://no.fjong.com/admin/pages/edit-outfit/outfit.561ce49db6cb4816842f1e3b639e1b53</v>
      </c>
      <c r="O240" s="223" t="str">
        <f>VLOOKUP(I240,Inventory!C:J,5,FALSE)</f>
        <v>Kupong Knit</v>
      </c>
      <c r="P240" s="223" t="str">
        <f>VLOOKUP(I240,Inventory!C:J,4,FALSE)</f>
        <v>Phoebe Cardigan Black</v>
      </c>
      <c r="Q240" s="137" t="s">
        <v>3453</v>
      </c>
      <c r="R240" s="137" t="s">
        <v>3885</v>
      </c>
      <c r="S240" s="139">
        <v>95291737</v>
      </c>
      <c r="T240" s="137"/>
      <c r="U240" s="137"/>
      <c r="V240" s="223" t="str">
        <f>VLOOKUP(I240,Inventory!C:R,6,FALSE)</f>
        <v>Kupong knit.wear</v>
      </c>
      <c r="W240" s="223">
        <f>VLOOKUP(I240,Inventory!C:R,13,FALSE)</f>
        <v>11000</v>
      </c>
      <c r="X240" s="223">
        <f>VLOOKUP(I240,Inventory!C:R,14,FALSE)</f>
        <v>2200</v>
      </c>
      <c r="Y240" s="137"/>
      <c r="Z240" s="137"/>
      <c r="AA240" s="137">
        <v>80</v>
      </c>
      <c r="AB240" s="223">
        <f t="shared" si="15"/>
        <v>2280</v>
      </c>
      <c r="AC240" s="230">
        <f>VLOOKUP(V240,'Partner info'!A$2:K$502,6,FALSE)</f>
        <v>0.8</v>
      </c>
      <c r="AD240" s="223">
        <f t="shared" si="33"/>
        <v>1824</v>
      </c>
      <c r="AE240" s="223">
        <f t="shared" si="17"/>
        <v>456</v>
      </c>
      <c r="AF240" s="223">
        <f t="shared" si="5"/>
        <v>1</v>
      </c>
      <c r="AG240" s="144">
        <v>2023</v>
      </c>
      <c r="AH240" s="145">
        <v>1</v>
      </c>
      <c r="AI240" s="146" t="e">
        <f t="array" aca="1" ref="AI240" ca="1">_xludf.IFS(AH240=1,"01",AH240=2,"02",AH240=3,"03",AH240=4,"04",AH240=5,"05",AH240=6,"06",AH240=7,"07",AH240=8,"08",AH240=9,"09",AH240=10,"10",AH240=11,"11",AH240=12,"12")</f>
        <v>#NAME?</v>
      </c>
      <c r="AJ240" s="147" t="e">
        <f t="shared" ca="1" si="3"/>
        <v>#NAME?</v>
      </c>
      <c r="AK240" s="148" t="str">
        <f t="shared" si="34"/>
        <v>YYYY-01</v>
      </c>
    </row>
    <row r="241" spans="1:37" ht="12.75" hidden="1">
      <c r="A241" s="137"/>
      <c r="B241" s="138" t="s">
        <v>3443</v>
      </c>
      <c r="C241" s="138"/>
      <c r="D241" s="138" t="s">
        <v>9</v>
      </c>
      <c r="E241" s="137"/>
      <c r="F241" s="137" t="s">
        <v>3903</v>
      </c>
      <c r="G241" s="137"/>
      <c r="H241" s="137" t="s">
        <v>3445</v>
      </c>
      <c r="I241" s="137">
        <v>88200522</v>
      </c>
      <c r="J241" s="253" t="s">
        <v>3904</v>
      </c>
      <c r="K241" s="137"/>
      <c r="L241" s="308">
        <v>44946</v>
      </c>
      <c r="M241" s="137"/>
      <c r="N241" s="222" t="str">
        <f>VLOOKUP(I241,Inventory!C:J,3,FALSE)</f>
        <v>https://fjong.com/admin/pages/edit-outfit/outfit.c70d273ec7d14ecab518c0bbbc7f63f7</v>
      </c>
      <c r="O241" s="223" t="str">
        <f>VLOOKUP(I241,Inventory!C:J,5,FALSE)</f>
        <v>Stylein</v>
      </c>
      <c r="P241" s="223" t="str">
        <f>VLOOKUP(I241,Inventory!C:J,4,FALSE)</f>
        <v>XS Cobalt Blue Skirt</v>
      </c>
      <c r="Q241" s="137" t="s">
        <v>3477</v>
      </c>
      <c r="R241" s="137" t="s">
        <v>3905</v>
      </c>
      <c r="S241" s="139">
        <v>99008593</v>
      </c>
      <c r="T241" s="137"/>
      <c r="U241" s="137"/>
      <c r="V241" s="223" t="str">
        <f>VLOOKUP(I241,Inventory!C:R,6,FALSE)</f>
        <v>Høyer</v>
      </c>
      <c r="W241" s="223" t="str">
        <f>VLOOKUP(I241,Inventory!C:R,13,FALSE)</f>
        <v>1800</v>
      </c>
      <c r="X241" s="223">
        <f>VLOOKUP(I241,Inventory!C:R,14,FALSE)</f>
        <v>540</v>
      </c>
      <c r="Y241" s="137"/>
      <c r="Z241" s="137"/>
      <c r="AA241" s="137">
        <v>80</v>
      </c>
      <c r="AB241" s="223">
        <f t="shared" si="15"/>
        <v>620</v>
      </c>
      <c r="AC241" s="230">
        <f>VLOOKUP(V241,'Partner info'!A$2:K$502,6,FALSE)</f>
        <v>0.8</v>
      </c>
      <c r="AD241" s="223">
        <f t="shared" si="33"/>
        <v>496</v>
      </c>
      <c r="AE241" s="223">
        <f t="shared" si="17"/>
        <v>124</v>
      </c>
      <c r="AF241" s="223">
        <f t="shared" si="5"/>
        <v>1</v>
      </c>
      <c r="AG241" s="144">
        <v>2023</v>
      </c>
      <c r="AH241" s="145">
        <v>1</v>
      </c>
      <c r="AI241" s="146" t="e">
        <f t="array" aca="1" ref="AI241" ca="1">_xludf.IFS(AH241=1,"01",AH241=2,"02",AH241=3,"03",AH241=4,"04",AH241=5,"05",AH241=6,"06",AH241=7,"07",AH241=8,"08",AH241=9,"09",AH241=10,"10",AH241=11,"11",AH241=12,"12")</f>
        <v>#NAME?</v>
      </c>
      <c r="AJ241" s="147" t="e">
        <f t="shared" ca="1" si="3"/>
        <v>#NAME?</v>
      </c>
      <c r="AK241" s="148" t="str">
        <f t="shared" si="34"/>
        <v>YYYY-01</v>
      </c>
    </row>
    <row r="242" spans="1:37" ht="12.75">
      <c r="A242" s="137"/>
      <c r="B242" s="138" t="s">
        <v>3443</v>
      </c>
      <c r="C242" s="138"/>
      <c r="D242" s="138" t="s">
        <v>9</v>
      </c>
      <c r="E242" s="137"/>
      <c r="F242" s="137" t="s">
        <v>3906</v>
      </c>
      <c r="G242" s="137"/>
      <c r="H242" s="137" t="s">
        <v>3445</v>
      </c>
      <c r="I242" s="137">
        <v>10689485</v>
      </c>
      <c r="J242" s="253" t="s">
        <v>3907</v>
      </c>
      <c r="K242" s="137"/>
      <c r="L242" s="140">
        <v>44946</v>
      </c>
      <c r="M242" s="137"/>
      <c r="N242" s="222" t="str">
        <f>VLOOKUP(I242,Inventory!C:J,3,FALSE)</f>
        <v>https://no.fjong.com/admin/pages/edit-outfit/outfit.f51e3b6fec2d44f59e21f3dc2334231b</v>
      </c>
      <c r="O242" s="224" t="str">
        <f>VLOOKUP(I242,Inventory!C:J,5,FALSE)</f>
        <v>Topshop</v>
      </c>
      <c r="P242" s="223" t="str">
        <f>VLOOKUP(I242,Inventory!C:J,4,FALSE)</f>
        <v>Limited Edition Jewel Embellished Maxi Dress</v>
      </c>
      <c r="Q242" s="137" t="s">
        <v>3468</v>
      </c>
      <c r="R242" s="137" t="s">
        <v>3908</v>
      </c>
      <c r="S242" s="139">
        <v>92603260</v>
      </c>
      <c r="T242" s="137"/>
      <c r="U242" s="137"/>
      <c r="V242" s="223" t="str">
        <f>VLOOKUP(I242,Inventory!C:R,6,FALSE)</f>
        <v>Fjong</v>
      </c>
      <c r="W242" s="223">
        <f>VLOOKUP(I242,Inventory!C:R,13,FALSE)</f>
        <v>2000</v>
      </c>
      <c r="X242" s="223">
        <f>VLOOKUP(I242,Inventory!C:R,14,FALSE)</f>
        <v>550</v>
      </c>
      <c r="Y242" s="137"/>
      <c r="Z242" s="137"/>
      <c r="AA242" s="137">
        <v>80</v>
      </c>
      <c r="AB242" s="223">
        <f t="shared" si="15"/>
        <v>630</v>
      </c>
      <c r="AC242" s="230">
        <f>VLOOKUP(V242,'Partner info'!A$2:K$502,6,FALSE)</f>
        <v>0</v>
      </c>
      <c r="AD242" s="223">
        <f t="shared" si="33"/>
        <v>0</v>
      </c>
      <c r="AE242" s="223">
        <f t="shared" si="17"/>
        <v>630</v>
      </c>
      <c r="AF242" s="223">
        <f t="shared" si="5"/>
        <v>1</v>
      </c>
      <c r="AG242" s="144">
        <v>2023</v>
      </c>
      <c r="AH242" s="145">
        <v>1</v>
      </c>
      <c r="AI242" s="146" t="e">
        <f t="array" aca="1" ref="AI242" ca="1">_xludf.IFS(AH242=1,"01",AH242=2,"02",AH242=3,"03",AH242=4,"04",AH242=5,"05",AH242=6,"06",AH242=7,"07",AH242=8,"08",AH242=9,"09",AH242=10,"10",AH242=11,"11",AH242=12,"12")</f>
        <v>#NAME?</v>
      </c>
      <c r="AJ242" s="147" t="e">
        <f t="shared" ca="1" si="3"/>
        <v>#NAME?</v>
      </c>
      <c r="AK242" s="148" t="str">
        <f t="shared" si="34"/>
        <v>YYYY-01</v>
      </c>
    </row>
    <row r="243" spans="1:37" ht="12.75" hidden="1">
      <c r="B243" s="23" t="s">
        <v>3443</v>
      </c>
      <c r="C243" s="23"/>
      <c r="D243" s="23" t="s">
        <v>9</v>
      </c>
      <c r="F243" s="244" t="s">
        <v>3618</v>
      </c>
      <c r="H243" s="12" t="s">
        <v>3445</v>
      </c>
      <c r="I243" s="12">
        <v>88200465</v>
      </c>
      <c r="J243" s="208" t="s">
        <v>3909</v>
      </c>
      <c r="L243" s="149">
        <v>44977</v>
      </c>
      <c r="N243" s="247" t="str">
        <f>VLOOKUP(I243,Inventory!C:J,3,FALSE)</f>
        <v>https://fjong.com/admin/pages/edit-outfit/outfit.0ec5b76f554546269b80b4688c32691c</v>
      </c>
      <c r="O243" s="217" t="str">
        <f>VLOOKUP(I243,Inventory!C:J,5,FALSE)</f>
        <v>Urban Pioneers</v>
      </c>
      <c r="P243" s="217" t="str">
        <f>VLOOKUP(I243,Inventory!C:J,4,FALSE)</f>
        <v>Oda Denim Blouse</v>
      </c>
      <c r="Q243" s="156" t="s">
        <v>3468</v>
      </c>
      <c r="R243" s="309" t="s">
        <v>3619</v>
      </c>
      <c r="S243" s="244">
        <v>90825234</v>
      </c>
      <c r="V243" s="224" t="str">
        <f>VLOOKUP(I243,Inventory!C:R,6,FALSE)</f>
        <v>Urban Pioneers</v>
      </c>
      <c r="W243" s="217">
        <f>VLOOKUP(I243,Inventory!C:R,13,FALSE)</f>
        <v>2000</v>
      </c>
      <c r="X243" s="217">
        <f>VLOOKUP(I243,Inventory!C:R,14,FALSE)</f>
        <v>400</v>
      </c>
      <c r="AA243" s="12">
        <v>80</v>
      </c>
      <c r="AB243" s="224">
        <f t="shared" si="15"/>
        <v>480</v>
      </c>
      <c r="AC243" s="225">
        <f>VLOOKUP(V243,'Partner info'!A$2:K$502,6,FALSE)</f>
        <v>0.8</v>
      </c>
      <c r="AD243" s="224">
        <f t="shared" si="33"/>
        <v>384</v>
      </c>
      <c r="AE243" s="224">
        <f t="shared" si="17"/>
        <v>96</v>
      </c>
      <c r="AF243" s="224">
        <f t="shared" si="5"/>
        <v>2</v>
      </c>
      <c r="AG243" s="310">
        <v>2023</v>
      </c>
      <c r="AH243" s="310">
        <v>2</v>
      </c>
      <c r="AI243" s="146" t="e">
        <f t="array" aca="1" ref="AI243" ca="1">_xludf.IFS(AH243=1,"01",AH243=2,"02",AH243=3,"03",AH243=4,"04",AH243=5,"05",AH243=6,"06",AH243=7,"07",AH243=8,"08",AH243=9,"09",AH243=10,"10",AH243=11,"11",AH243=12,"12")</f>
        <v>#NAME?</v>
      </c>
      <c r="AJ243" s="147" t="e">
        <f t="shared" ca="1" si="3"/>
        <v>#NAME?</v>
      </c>
      <c r="AK243" s="148" t="str">
        <f t="shared" si="34"/>
        <v>YYYY-02</v>
      </c>
    </row>
    <row r="244" spans="1:37" ht="12.75" hidden="1">
      <c r="B244" s="23" t="s">
        <v>3443</v>
      </c>
      <c r="C244" s="23"/>
      <c r="D244" s="23" t="s">
        <v>9</v>
      </c>
      <c r="F244" s="244" t="s">
        <v>3618</v>
      </c>
      <c r="H244" s="12" t="s">
        <v>3445</v>
      </c>
      <c r="I244" s="12">
        <v>89007594</v>
      </c>
      <c r="L244" s="149">
        <v>44977</v>
      </c>
      <c r="N244" s="247" t="str">
        <f>VLOOKUP(I244,Inventory!C:J,3,FALSE)</f>
        <v>https://fjong.com/admin/pages/edit-outfit/outfit.4ff1af87b14148619e77309ae1dc33c8#outfit_summary</v>
      </c>
      <c r="O244" s="224" t="str">
        <f>VLOOKUP(I244,Inventory!C:J,5,FALSE)</f>
        <v>Rodebjer</v>
      </c>
      <c r="P244" s="224" t="str">
        <f>VLOOKUP(I244,Inventory!C:J,4,FALSE)</f>
        <v>Taya Coral Crush Sweater</v>
      </c>
      <c r="Q244" s="12" t="s">
        <v>3453</v>
      </c>
      <c r="R244" s="309"/>
      <c r="S244" s="9"/>
      <c r="V244" s="224" t="str">
        <f>VLOOKUP(I244,Inventory!C:R,6,FALSE)</f>
        <v>Rodebjer</v>
      </c>
      <c r="W244" s="224">
        <f>VLOOKUP(I244,Inventory!C:R,13,FALSE)</f>
        <v>2300</v>
      </c>
      <c r="X244" s="224">
        <f>VLOOKUP(I244,Inventory!C:R,14,FALSE)</f>
        <v>690</v>
      </c>
      <c r="AB244" s="224">
        <f t="shared" si="15"/>
        <v>690</v>
      </c>
      <c r="AC244" s="225">
        <f>VLOOKUP(V244,'Partner info'!A$2:K$502,6,FALSE)</f>
        <v>0.5</v>
      </c>
      <c r="AD244" s="224">
        <f t="shared" si="33"/>
        <v>345</v>
      </c>
      <c r="AE244" s="224">
        <f t="shared" si="17"/>
        <v>345</v>
      </c>
      <c r="AF244" s="224">
        <f t="shared" si="5"/>
        <v>2</v>
      </c>
      <c r="AG244" s="311">
        <v>2023</v>
      </c>
      <c r="AH244" s="310">
        <v>2</v>
      </c>
      <c r="AI244" s="146" t="e">
        <f t="array" aca="1" ref="AI244" ca="1">_xludf.IFS(AH244=1,"01",AH244=2,"02",AH244=3,"03",AH244=4,"04",AH244=5,"05",AH244=6,"06",AH244=7,"07",AH244=8,"08",AH244=9,"09",AH244=10,"10",AH244=11,"11",AH244=12,"12")</f>
        <v>#NAME?</v>
      </c>
      <c r="AJ244" s="147" t="e">
        <f t="shared" ca="1" si="3"/>
        <v>#NAME?</v>
      </c>
      <c r="AK244" s="148" t="str">
        <f t="shared" si="34"/>
        <v>YYYY-02</v>
      </c>
    </row>
    <row r="245" spans="1:37" ht="12.75">
      <c r="A245" s="137"/>
      <c r="B245" s="138" t="s">
        <v>3443</v>
      </c>
      <c r="C245" s="138"/>
      <c r="D245" s="138" t="s">
        <v>9</v>
      </c>
      <c r="F245" s="248" t="s">
        <v>3618</v>
      </c>
      <c r="H245" s="137" t="s">
        <v>3445</v>
      </c>
      <c r="I245" s="137">
        <v>89007776</v>
      </c>
      <c r="J245" s="137"/>
      <c r="K245" s="137"/>
      <c r="L245" s="140">
        <v>44977</v>
      </c>
      <c r="M245" s="137"/>
      <c r="N245" s="222" t="str">
        <f>VLOOKUP(I245,Inventory!C:J,3,FALSE)</f>
        <v>https://fjong.com/admin/pages/edit-outfit/outfit.ba1f51b54e514d4580188234a760ebd9#outfit_summary</v>
      </c>
      <c r="O245" s="223" t="str">
        <f>VLOOKUP(I245,Inventory!C:J,5,FALSE)</f>
        <v>Lee</v>
      </c>
      <c r="P245" s="223" t="str">
        <f>VLOOKUP(I245,Inventory!C:J,4,FALSE)</f>
        <v>Denim Sand Pants</v>
      </c>
      <c r="Q245" s="137" t="s">
        <v>3468</v>
      </c>
      <c r="R245" s="312"/>
      <c r="S245" s="139"/>
      <c r="T245" s="137"/>
      <c r="U245" s="137"/>
      <c r="V245" s="223" t="s">
        <v>32</v>
      </c>
      <c r="W245" s="223">
        <f>VLOOKUP(I245,Inventory!C:R,13,FALSE)</f>
        <v>1500</v>
      </c>
      <c r="X245" s="223">
        <f>VLOOKUP(I245,Inventory!C:R,14,FALSE)</f>
        <v>599</v>
      </c>
      <c r="Y245" s="137"/>
      <c r="Z245" s="137"/>
      <c r="AA245" s="137"/>
      <c r="AB245" s="223">
        <f t="shared" si="15"/>
        <v>599</v>
      </c>
      <c r="AC245" s="230">
        <f>VLOOKUP(V245,'Partner info'!A$2:K$502,6,FALSE)</f>
        <v>0</v>
      </c>
      <c r="AD245" s="223">
        <f t="shared" si="33"/>
        <v>0</v>
      </c>
      <c r="AE245" s="223">
        <f t="shared" si="17"/>
        <v>599</v>
      </c>
      <c r="AF245" s="223">
        <f t="shared" si="5"/>
        <v>2</v>
      </c>
      <c r="AG245" s="313">
        <v>2023</v>
      </c>
      <c r="AH245" s="313">
        <v>2</v>
      </c>
      <c r="AI245" s="275" t="e">
        <f t="array" aca="1" ref="AI245" ca="1">_xludf.IFS(AH245=1,"01",AH245=2,"02",AH245=3,"03",AH245=4,"04",AH245=5,"05",AH245=6,"06",AH245=7,"07",AH245=8,"08",AH245=9,"09",AH245=10,"10",AH245=11,"11",AH245=12,"12")</f>
        <v>#NAME?</v>
      </c>
      <c r="AJ245" s="276" t="e">
        <f t="shared" ca="1" si="3"/>
        <v>#NAME?</v>
      </c>
      <c r="AK245" s="148" t="str">
        <f t="shared" si="34"/>
        <v>YYYY-02</v>
      </c>
    </row>
    <row r="246" spans="1:37" ht="12.75">
      <c r="A246" s="314"/>
      <c r="B246" s="157" t="s">
        <v>3443</v>
      </c>
      <c r="C246" s="156"/>
      <c r="D246" s="157" t="s">
        <v>9</v>
      </c>
      <c r="E246" s="156"/>
      <c r="F246" s="243" t="s">
        <v>3889</v>
      </c>
      <c r="G246" s="156"/>
      <c r="H246" s="156" t="s">
        <v>3445</v>
      </c>
      <c r="I246" s="156">
        <v>88001148</v>
      </c>
      <c r="J246" s="181" t="s">
        <v>3910</v>
      </c>
      <c r="K246" s="156"/>
      <c r="L246" s="159">
        <v>44977</v>
      </c>
      <c r="M246" s="156"/>
      <c r="N246" s="216" t="str">
        <f>VLOOKUP(I246,Inventory!C:J,3,FALSE)</f>
        <v>https://no.fjong.com/admin/pages/edit-outfit/outfit.a28b2e6008184ba19240c926b1af0eff</v>
      </c>
      <c r="O246" s="217" t="str">
        <f>VLOOKUP(I246,Inventory!C:J,5,FALSE)</f>
        <v>FWSS</v>
      </c>
      <c r="P246" s="217" t="str">
        <f>VLOOKUP(I246,Inventory!C:J,4,FALSE)</f>
        <v>Synne Fruit Dove Dress</v>
      </c>
      <c r="Q246" s="156" t="s">
        <v>3457</v>
      </c>
      <c r="R246" s="315" t="s">
        <v>3891</v>
      </c>
      <c r="S246" s="316">
        <v>98488317</v>
      </c>
      <c r="T246" s="156"/>
      <c r="U246" s="156"/>
      <c r="V246" s="217" t="str">
        <f>VLOOKUP(I246,Inventory!C:R,6,FALSE)</f>
        <v>FJONG</v>
      </c>
      <c r="W246" s="217">
        <f>VLOOKUP(I246,Inventory!C:R,13,FALSE)</f>
        <v>1600</v>
      </c>
      <c r="X246" s="217">
        <f>VLOOKUP(I246,Inventory!C:R,14,FALSE)</f>
        <v>640</v>
      </c>
      <c r="Y246" s="156"/>
      <c r="Z246" s="156"/>
      <c r="AA246" s="156">
        <v>80</v>
      </c>
      <c r="AB246" s="217">
        <f t="shared" si="15"/>
        <v>720</v>
      </c>
      <c r="AC246" s="218">
        <f>VLOOKUP(V246,'Partner info'!A$2:K$502,6,FALSE)</f>
        <v>0</v>
      </c>
      <c r="AD246" s="217">
        <f t="shared" si="33"/>
        <v>0</v>
      </c>
      <c r="AE246" s="217">
        <f t="shared" si="17"/>
        <v>720</v>
      </c>
      <c r="AF246" s="217">
        <f t="shared" si="5"/>
        <v>2</v>
      </c>
      <c r="AG246" s="317">
        <v>2023</v>
      </c>
      <c r="AH246" s="317">
        <v>2</v>
      </c>
      <c r="AI246" s="318" t="e">
        <f t="array" aca="1" ref="AI246" ca="1">_xludf.IFS(AH246=1,"01",AH246=2,"02",AH246=3,"03",AH246=4,"04",AH246=5,"05",AH246=6,"06",AH246=7,"07",AH246=8,"08",AH246=9,"09",AH246=10,"10",AH246=11,"11",AH246=12,"12")</f>
        <v>#NAME?</v>
      </c>
      <c r="AJ246" s="319" t="e">
        <f t="shared" ca="1" si="3"/>
        <v>#NAME?</v>
      </c>
      <c r="AK246" s="148" t="str">
        <f t="shared" si="34"/>
        <v>YYYY-02</v>
      </c>
    </row>
    <row r="247" spans="1:37" ht="12.75">
      <c r="A247" s="320"/>
      <c r="B247" s="23" t="s">
        <v>3443</v>
      </c>
      <c r="D247" s="23" t="s">
        <v>9</v>
      </c>
      <c r="F247" s="244" t="s">
        <v>3889</v>
      </c>
      <c r="H247" s="12" t="s">
        <v>3445</v>
      </c>
      <c r="I247" s="12">
        <v>89003415</v>
      </c>
      <c r="L247" s="149">
        <v>44977</v>
      </c>
      <c r="N247" s="247" t="str">
        <f>VLOOKUP(I247,Inventory!C:J,3,FALSE)</f>
        <v>https://no.fjong.com/admin/pages/edit-outfit/outfit.171c86f3627845c08df08a82deb2241f</v>
      </c>
      <c r="O247" s="224" t="str">
        <f>VLOOKUP(I247,Inventory!C:J,5,FALSE)</f>
        <v>byTiMo</v>
      </c>
      <c r="P247" s="224" t="str">
        <f>VLOOKUP(I247,Inventory!C:J,4,FALSE)</f>
        <v>Satin Wrap Dress Jacquard Golden</v>
      </c>
      <c r="Q247" s="12" t="s">
        <v>3457</v>
      </c>
      <c r="S247" s="9"/>
      <c r="V247" s="224" t="str">
        <f>VLOOKUP(I247,Inventory!C:R,6,FALSE)</f>
        <v>Fjong</v>
      </c>
      <c r="W247" s="224">
        <f>VLOOKUP(I247,Inventory!C:R,13,FALSE)</f>
        <v>2000</v>
      </c>
      <c r="X247" s="224">
        <f>VLOOKUP(I247,Inventory!C:R,14,FALSE)</f>
        <v>600</v>
      </c>
      <c r="AB247" s="224">
        <f t="shared" si="15"/>
        <v>600</v>
      </c>
      <c r="AC247" s="225">
        <f>VLOOKUP(V247,'Partner info'!A$2:K$502,6,FALSE)</f>
        <v>0</v>
      </c>
      <c r="AD247" s="224">
        <f t="shared" si="33"/>
        <v>0</v>
      </c>
      <c r="AE247" s="224">
        <f t="shared" si="17"/>
        <v>600</v>
      </c>
      <c r="AF247" s="224">
        <f t="shared" si="5"/>
        <v>2</v>
      </c>
      <c r="AG247" s="311">
        <v>2023</v>
      </c>
      <c r="AH247" s="310">
        <v>2</v>
      </c>
      <c r="AI247" s="146" t="e">
        <f t="array" aca="1" ref="AI247" ca="1">_xludf.IFS(AH247=1,"01",AH247=2,"02",AH247=3,"03",AH247=4,"04",AH247=5,"05",AH247=6,"06",AH247=7,"07",AH247=8,"08",AH247=9,"09",AH247=10,"10",AH247=11,"11",AH247=12,"12")</f>
        <v>#NAME?</v>
      </c>
      <c r="AJ247" s="321" t="e">
        <f t="shared" ca="1" si="3"/>
        <v>#NAME?</v>
      </c>
      <c r="AK247" s="148" t="str">
        <f t="shared" si="34"/>
        <v>YYYY-02</v>
      </c>
    </row>
    <row r="248" spans="1:37" ht="12.75" hidden="1">
      <c r="A248" s="322"/>
      <c r="B248" s="138" t="s">
        <v>3443</v>
      </c>
      <c r="C248" s="137"/>
      <c r="D248" s="138" t="s">
        <v>9</v>
      </c>
      <c r="E248" s="137"/>
      <c r="F248" s="248" t="s">
        <v>3889</v>
      </c>
      <c r="G248" s="137"/>
      <c r="H248" s="137" t="s">
        <v>3445</v>
      </c>
      <c r="I248" s="137">
        <v>88100995</v>
      </c>
      <c r="J248" s="137"/>
      <c r="K248" s="137"/>
      <c r="L248" s="140">
        <v>44977</v>
      </c>
      <c r="M248" s="137"/>
      <c r="N248" s="222" t="str">
        <f>VLOOKUP(I248,Inventory!C:J,3,FALSE)</f>
        <v>https://no.fjong.com/admin/pages/edit-outfit/outfit.ee06a77e6458474ea1f2bd0dea266b8c</v>
      </c>
      <c r="O248" s="223" t="str">
        <f>VLOOKUP(I248,Inventory!C:J,5,FALSE)</f>
        <v xml:space="preserve">Maud </v>
      </c>
      <c r="P248" s="223" t="str">
        <f>VLOOKUP(I248,Inventory!C:J,4,FALSE)</f>
        <v>Pom Pom Knit</v>
      </c>
      <c r="Q248" s="137" t="s">
        <v>3457</v>
      </c>
      <c r="R248" s="137"/>
      <c r="S248" s="139"/>
      <c r="T248" s="137"/>
      <c r="U248" s="137"/>
      <c r="V248" s="223" t="str">
        <f>VLOOKUP(I248,Inventory!C:R,6,FALSE)</f>
        <v>Høyer</v>
      </c>
      <c r="W248" s="223">
        <f>VLOOKUP(I248,Inventory!C:R,13,FALSE)</f>
        <v>1900</v>
      </c>
      <c r="X248" s="223">
        <f>VLOOKUP(I248,Inventory!C:R,14,FALSE)</f>
        <v>500</v>
      </c>
      <c r="Y248" s="137"/>
      <c r="Z248" s="137"/>
      <c r="AA248" s="137"/>
      <c r="AB248" s="223">
        <f t="shared" si="15"/>
        <v>500</v>
      </c>
      <c r="AC248" s="230">
        <f>VLOOKUP(V248,'Partner info'!A$2:K$502,6,FALSE)</f>
        <v>0.8</v>
      </c>
      <c r="AD248" s="223">
        <f t="shared" si="33"/>
        <v>400</v>
      </c>
      <c r="AE248" s="223">
        <f t="shared" si="17"/>
        <v>100</v>
      </c>
      <c r="AF248" s="223">
        <f t="shared" si="5"/>
        <v>2</v>
      </c>
      <c r="AG248" s="323">
        <v>2023</v>
      </c>
      <c r="AH248" s="323">
        <v>2</v>
      </c>
      <c r="AI248" s="324" t="e">
        <f t="array" aca="1" ref="AI248" ca="1">_xludf.IFS(AH248=1,"01",AH248=2,"02",AH248=3,"03",AH248=4,"04",AH248=5,"05",AH248=6,"06",AH248=7,"07",AH248=8,"08",AH248=9,"09",AH248=10,"10",AH248=11,"11",AH248=12,"12")</f>
        <v>#NAME?</v>
      </c>
      <c r="AJ248" s="325" t="e">
        <f t="shared" ca="1" si="3"/>
        <v>#NAME?</v>
      </c>
      <c r="AK248" s="148" t="str">
        <f t="shared" si="34"/>
        <v>YYYY-02</v>
      </c>
    </row>
    <row r="249" spans="1:37" ht="12.75" hidden="1">
      <c r="A249" s="326"/>
      <c r="B249" s="174" t="s">
        <v>3443</v>
      </c>
      <c r="C249" s="173"/>
      <c r="D249" s="174" t="s">
        <v>9</v>
      </c>
      <c r="E249" s="156"/>
      <c r="F249" s="327" t="s">
        <v>3911</v>
      </c>
      <c r="G249" s="156"/>
      <c r="H249" s="173" t="s">
        <v>3445</v>
      </c>
      <c r="I249" s="173">
        <v>88101366</v>
      </c>
      <c r="J249" s="202" t="s">
        <v>3912</v>
      </c>
      <c r="K249" s="173"/>
      <c r="L249" s="176">
        <v>44977</v>
      </c>
      <c r="M249" s="173"/>
      <c r="N249" s="239" t="str">
        <f>VLOOKUP(I249,Inventory!C:J,3,FALSE)</f>
        <v>https://no.fjong.com/admin/pages/edit-outfit/outfit.4db6c966945941bf98762ae15abab0cb</v>
      </c>
      <c r="O249" s="240" t="str">
        <f>VLOOKUP(I249,Inventory!C:J,5,FALSE)</f>
        <v>FWSS</v>
      </c>
      <c r="P249" s="240" t="str">
        <f>VLOOKUP(I249,Inventory!C:J,4,FALSE)</f>
        <v>1 Fatima Blouse</v>
      </c>
      <c r="Q249" s="173" t="s">
        <v>3468</v>
      </c>
      <c r="R249" s="328" t="s">
        <v>3913</v>
      </c>
      <c r="S249" s="327">
        <v>97135126</v>
      </c>
      <c r="T249" s="173"/>
      <c r="U249" s="173"/>
      <c r="V249" s="240" t="str">
        <f>VLOOKUP(I249,Inventory!C:R,6,FALSE)</f>
        <v>Mani Studio Moss</v>
      </c>
      <c r="W249" s="240">
        <f>VLOOKUP(I249,Inventory!C:R,13,FALSE)</f>
        <v>3800</v>
      </c>
      <c r="X249" s="240">
        <f>VLOOKUP(I249,Inventory!C:R,14,FALSE)</f>
        <v>500</v>
      </c>
      <c r="Y249" s="173"/>
      <c r="Z249" s="173"/>
      <c r="AA249" s="173">
        <v>80</v>
      </c>
      <c r="AB249" s="240">
        <f t="shared" si="15"/>
        <v>580</v>
      </c>
      <c r="AC249" s="242">
        <f>VLOOKUP(V249,'Partner info'!A$2:K$502,6,FALSE)</f>
        <v>0</v>
      </c>
      <c r="AD249" s="240">
        <f t="shared" si="33"/>
        <v>0</v>
      </c>
      <c r="AE249" s="240">
        <f t="shared" si="17"/>
        <v>580</v>
      </c>
      <c r="AF249" s="240">
        <f t="shared" si="5"/>
        <v>2</v>
      </c>
      <c r="AG249" s="317">
        <v>2023</v>
      </c>
      <c r="AH249" s="317">
        <v>2</v>
      </c>
      <c r="AI249" s="318" t="e">
        <f t="array" aca="1" ref="AI249" ca="1">_xludf.IFS(AH249=1,"01",AH249=2,"02",AH249=3,"03",AH249=4,"04",AH249=5,"05",AH249=6,"06",AH249=7,"07",AH249=8,"08",AH249=9,"09",AH249=10,"10",AH249=11,"11",AH249=12,"12")</f>
        <v>#NAME?</v>
      </c>
      <c r="AJ249" s="319" t="e">
        <f t="shared" ca="1" si="3"/>
        <v>#NAME?</v>
      </c>
      <c r="AK249" s="148" t="str">
        <f t="shared" si="34"/>
        <v>YYYY-02</v>
      </c>
    </row>
    <row r="250" spans="1:37" ht="12.75" hidden="1">
      <c r="A250" s="320"/>
      <c r="B250" s="23" t="s">
        <v>3443</v>
      </c>
      <c r="D250" s="23" t="s">
        <v>9</v>
      </c>
      <c r="F250" s="244" t="s">
        <v>3911</v>
      </c>
      <c r="H250" s="12" t="s">
        <v>3445</v>
      </c>
      <c r="I250" s="12">
        <v>88200870</v>
      </c>
      <c r="J250" s="208" t="s">
        <v>3914</v>
      </c>
      <c r="L250" s="149">
        <v>44977</v>
      </c>
      <c r="N250" s="247" t="str">
        <f>VLOOKUP(I250,Inventory!C:J,3,FALSE)</f>
        <v>https://no.fjong.com/admin/pages/edit-outfit/outfit.6d30e48268c64d14b3f12de4c1fadfd5</v>
      </c>
      <c r="O250" s="224" t="str">
        <f>VLOOKUP(I250,Inventory!C:J,5,FALSE)</f>
        <v>FWSS</v>
      </c>
      <c r="P250" s="224" t="str">
        <f>VLOOKUP(I250,Inventory!C:J,4,FALSE)</f>
        <v>Tearz Vanilla Ice Top</v>
      </c>
      <c r="Q250" s="12" t="s">
        <v>3468</v>
      </c>
      <c r="R250" s="309" t="s">
        <v>3913</v>
      </c>
      <c r="S250" s="244">
        <v>97135126</v>
      </c>
      <c r="V250" s="224" t="str">
        <f>VLOOKUP(I250,Inventory!C:R,6,FALSE)</f>
        <v>FWSS</v>
      </c>
      <c r="W250" s="224">
        <f>VLOOKUP(I250,Inventory!C:R,13,FALSE)</f>
        <v>1700</v>
      </c>
      <c r="X250" s="224">
        <f>VLOOKUP(I250,Inventory!C:R,14,FALSE)</f>
        <v>549</v>
      </c>
      <c r="AA250" s="12">
        <v>80</v>
      </c>
      <c r="AB250" s="224">
        <f t="shared" si="15"/>
        <v>629</v>
      </c>
      <c r="AC250" s="225">
        <f>VLOOKUP(V250,'Partner info'!A$2:K$502,6,FALSE)</f>
        <v>0.5</v>
      </c>
      <c r="AD250" s="224">
        <f t="shared" si="33"/>
        <v>314.5</v>
      </c>
      <c r="AE250" s="224">
        <f t="shared" si="17"/>
        <v>314.5</v>
      </c>
      <c r="AF250" s="224">
        <f t="shared" si="5"/>
        <v>2</v>
      </c>
      <c r="AG250" s="313">
        <v>2023</v>
      </c>
      <c r="AH250" s="313">
        <v>2</v>
      </c>
      <c r="AI250" s="275" t="e">
        <f t="array" aca="1" ref="AI250" ca="1">_xludf.IFS(AH250=1,"01",AH250=2,"02",AH250=3,"03",AH250=4,"04",AH250=5,"05",AH250=6,"06",AH250=7,"07",AH250=8,"08",AH250=9,"09",AH250=10,"10",AH250=11,"11",AH250=12,"12")</f>
        <v>#NAME?</v>
      </c>
      <c r="AJ250" s="329" t="e">
        <f t="shared" ca="1" si="3"/>
        <v>#NAME?</v>
      </c>
      <c r="AK250" s="148" t="str">
        <f t="shared" si="34"/>
        <v>YYYY-02</v>
      </c>
    </row>
    <row r="251" spans="1:37" ht="12.75">
      <c r="A251" s="137"/>
      <c r="B251" s="138" t="s">
        <v>3443</v>
      </c>
      <c r="C251" s="137"/>
      <c r="D251" s="138" t="s">
        <v>9</v>
      </c>
      <c r="E251" s="137"/>
      <c r="F251" s="248" t="s">
        <v>3911</v>
      </c>
      <c r="G251" s="137"/>
      <c r="H251" s="137" t="s">
        <v>3445</v>
      </c>
      <c r="I251" s="137">
        <v>88000600</v>
      </c>
      <c r="J251" s="137"/>
      <c r="K251" s="137"/>
      <c r="L251" s="140">
        <v>44977</v>
      </c>
      <c r="M251" s="137"/>
      <c r="N251" s="222" t="str">
        <f>VLOOKUP(I251,Inventory!C:J,3,FALSE)</f>
        <v>https://fjong.com/admin/pages/edit-outfit/outfit.edf01c8ca8f64059a8afaf72b4ba5eb3#edit_outfit_admin_notes</v>
      </c>
      <c r="O251" s="223" t="str">
        <f>VLOOKUP(I251,Inventory!C:J,5,FALSE)</f>
        <v>Faithful the brand</v>
      </c>
      <c r="P251" s="223" t="str">
        <f>VLOOKUP(I251,Inventory!C:J,4,FALSE)</f>
        <v>Emilia Midi Dress</v>
      </c>
      <c r="Q251" s="137" t="s">
        <v>3449</v>
      </c>
      <c r="R251" s="137"/>
      <c r="S251" s="139"/>
      <c r="T251" s="137"/>
      <c r="U251" s="137"/>
      <c r="V251" s="223" t="str">
        <f>VLOOKUP(I251,Inventory!C:R,6,FALSE)</f>
        <v>FJONG</v>
      </c>
      <c r="W251" s="223">
        <f>VLOOKUP(I251,Inventory!C:R,13,FALSE)</f>
        <v>2300</v>
      </c>
      <c r="X251" s="223">
        <f>VLOOKUP(I251,Inventory!C:R,14,FALSE)</f>
        <v>600</v>
      </c>
      <c r="Y251" s="137"/>
      <c r="Z251" s="137"/>
      <c r="AA251" s="137"/>
      <c r="AB251" s="223">
        <f t="shared" si="15"/>
        <v>600</v>
      </c>
      <c r="AC251" s="230">
        <f>VLOOKUP(V251,'Partner info'!A$2:K$502,6,FALSE)</f>
        <v>0</v>
      </c>
      <c r="AD251" s="223">
        <f t="shared" si="33"/>
        <v>0</v>
      </c>
      <c r="AE251" s="223">
        <f t="shared" si="17"/>
        <v>600</v>
      </c>
      <c r="AF251" s="223">
        <f t="shared" si="5"/>
        <v>2</v>
      </c>
      <c r="AG251" s="330">
        <v>2023</v>
      </c>
      <c r="AH251" s="330">
        <v>2</v>
      </c>
      <c r="AI251" s="291" t="e">
        <f t="array" aca="1" ref="AI251" ca="1">_xludf.IFS(AH251=1,"01",AH251=2,"02",AH251=3,"03",AH251=4,"04",AH251=5,"05",AH251=6,"06",AH251=7,"07",AH251=8,"08",AH251=9,"09",AH251=10,"10",AH251=11,"11",AH251=12,"12")</f>
        <v>#NAME?</v>
      </c>
      <c r="AJ251" s="292" t="e">
        <f t="shared" ca="1" si="3"/>
        <v>#NAME?</v>
      </c>
      <c r="AK251" s="148" t="str">
        <f t="shared" si="34"/>
        <v>YYYY-02</v>
      </c>
    </row>
    <row r="252" spans="1:37" ht="12.75" hidden="1">
      <c r="A252" s="314"/>
      <c r="B252" s="157" t="s">
        <v>3443</v>
      </c>
      <c r="C252" s="156"/>
      <c r="D252" s="157" t="s">
        <v>9</v>
      </c>
      <c r="E252" s="156"/>
      <c r="F252" s="244" t="s">
        <v>3915</v>
      </c>
      <c r="G252" s="156"/>
      <c r="H252" s="156" t="s">
        <v>3445</v>
      </c>
      <c r="I252" s="156">
        <v>89003127</v>
      </c>
      <c r="J252" s="181" t="s">
        <v>3916</v>
      </c>
      <c r="K252" s="156"/>
      <c r="L252" s="159">
        <v>44978</v>
      </c>
      <c r="M252" s="156"/>
      <c r="N252" s="216" t="str">
        <f>VLOOKUP(I252,Inventory!C:J,3,FALSE)</f>
        <v>https://no.fjong.com/admin/pages/edit-outfit/outfit.5d1662a2897d4ec2b0fd295f3eca3b1f</v>
      </c>
      <c r="O252" s="217" t="str">
        <f>VLOOKUP(I252,Inventory!C:J,5,FALSE)</f>
        <v>Holzweiler</v>
      </c>
      <c r="P252" s="217" t="str">
        <f>VLOOKUP(I252,Inventory!C:J,4,FALSE)</f>
        <v>Navy Buffalo Skirt</v>
      </c>
      <c r="Q252" s="156" t="s">
        <v>3468</v>
      </c>
      <c r="R252" s="315" t="s">
        <v>3917</v>
      </c>
      <c r="S252" s="243">
        <v>46635107</v>
      </c>
      <c r="T252" s="156"/>
      <c r="U252" s="156"/>
      <c r="V252" s="217" t="str">
        <f>VLOOKUP(I252,Inventory!C:R,6,FALSE)</f>
        <v>Holzweiler</v>
      </c>
      <c r="W252" s="217">
        <f>VLOOKUP(I252,Inventory!C:R,13,FALSE)</f>
        <v>1300</v>
      </c>
      <c r="X252" s="217">
        <f>VLOOKUP(I252,Inventory!C:R,14,FALSE)</f>
        <v>250</v>
      </c>
      <c r="Y252" s="156"/>
      <c r="Z252" s="156"/>
      <c r="AA252" s="156">
        <v>80</v>
      </c>
      <c r="AB252" s="217">
        <f t="shared" si="15"/>
        <v>330</v>
      </c>
      <c r="AC252" s="218">
        <f>VLOOKUP(V252,'Partner info'!A$2:K$502,6,FALSE)</f>
        <v>0.8</v>
      </c>
      <c r="AD252" s="217">
        <f t="shared" si="33"/>
        <v>264</v>
      </c>
      <c r="AE252" s="217">
        <f t="shared" si="17"/>
        <v>66</v>
      </c>
      <c r="AF252" s="217">
        <f t="shared" si="5"/>
        <v>2</v>
      </c>
      <c r="AG252" s="331">
        <v>2023</v>
      </c>
      <c r="AH252" s="331">
        <v>2</v>
      </c>
      <c r="AI252" s="332" t="e">
        <f t="array" aca="1" ref="AI252" ca="1">_xludf.IFS(AH252=1,"01",AH252=2,"02",AH252=3,"03",AH252=4,"04",AH252=5,"05",AH252=6,"06",AH252=7,"07",AH252=8,"08",AH252=9,"09",AH252=10,"10",AH252=11,"11",AH252=12,"12")</f>
        <v>#NAME?</v>
      </c>
      <c r="AJ252" s="333" t="e">
        <f t="shared" ca="1" si="3"/>
        <v>#NAME?</v>
      </c>
      <c r="AK252" s="148" t="str">
        <f t="shared" si="34"/>
        <v>YYYY-02</v>
      </c>
    </row>
    <row r="253" spans="1:37" ht="12.75" hidden="1">
      <c r="B253" s="23" t="s">
        <v>3443</v>
      </c>
      <c r="D253" s="23" t="s">
        <v>9</v>
      </c>
      <c r="F253" s="244" t="s">
        <v>3915</v>
      </c>
      <c r="H253" s="12" t="s">
        <v>3445</v>
      </c>
      <c r="I253" s="12">
        <v>88200964</v>
      </c>
      <c r="L253" s="149">
        <v>44978</v>
      </c>
      <c r="N253" s="247" t="str">
        <f>VLOOKUP(I253,Inventory!C:J,3,FALSE)</f>
        <v>https://no.fjong.com/admin/pages/edit-outfit/outfit.e7897eaa54b64a359da69c9d56f6a04e#edit_outfit_admin_notes</v>
      </c>
      <c r="O253" s="224" t="str">
        <f>VLOOKUP(I253,Inventory!C:J,5,FALSE)</f>
        <v>FWSS</v>
      </c>
      <c r="P253" s="224" t="str">
        <f>VLOOKUP(I253,Inventory!C:J,4,FALSE)</f>
        <v>Margit Broderie Anglais Bright White Dress</v>
      </c>
      <c r="Q253" s="12" t="s">
        <v>3468</v>
      </c>
      <c r="S253" s="9"/>
      <c r="V253" s="224" t="str">
        <f>VLOOKUP(I253,Inventory!C:R,6,FALSE)</f>
        <v>FWSS</v>
      </c>
      <c r="W253" s="224">
        <f>VLOOKUP(I253,Inventory!C:R,13,FALSE)</f>
        <v>2500</v>
      </c>
      <c r="X253" s="224">
        <f>VLOOKUP(I253,Inventory!C:R,14,FALSE)</f>
        <v>700</v>
      </c>
      <c r="AB253" s="224">
        <f t="shared" si="15"/>
        <v>700</v>
      </c>
      <c r="AC253" s="225">
        <f>VLOOKUP(V253,'Partner info'!A$2:K$502,6,FALSE)</f>
        <v>0.5</v>
      </c>
      <c r="AD253" s="224">
        <f t="shared" si="33"/>
        <v>350</v>
      </c>
      <c r="AE253" s="224">
        <f t="shared" si="17"/>
        <v>350</v>
      </c>
      <c r="AF253" s="224">
        <f t="shared" si="5"/>
        <v>2</v>
      </c>
      <c r="AG253" s="334">
        <v>2023</v>
      </c>
      <c r="AH253" s="334">
        <v>2</v>
      </c>
      <c r="AI253" s="283" t="e">
        <f t="array" aca="1" ref="AI253" ca="1">_xludf.IFS(AH253=1,"01",AH253=2,"02",AH253=3,"03",AH253=4,"04",AH253=5,"05",AH253=6,"06",AH253=7,"07",AH253=8,"08",AH253=9,"09",AH253=10,"10",AH253=11,"11",AH253=12,"12")</f>
        <v>#NAME?</v>
      </c>
      <c r="AJ253" s="148" t="e">
        <f t="shared" ca="1" si="3"/>
        <v>#NAME?</v>
      </c>
      <c r="AK253" s="148" t="str">
        <f t="shared" si="34"/>
        <v>YYYY-02</v>
      </c>
    </row>
    <row r="254" spans="1:37" ht="12.75">
      <c r="A254" s="322"/>
      <c r="B254" s="138" t="s">
        <v>3443</v>
      </c>
      <c r="C254" s="137"/>
      <c r="D254" s="138" t="s">
        <v>9</v>
      </c>
      <c r="E254" s="137"/>
      <c r="F254" s="248" t="s">
        <v>3915</v>
      </c>
      <c r="G254" s="137"/>
      <c r="H254" s="137" t="s">
        <v>3445</v>
      </c>
      <c r="I254" s="137">
        <v>88000825</v>
      </c>
      <c r="J254" s="137"/>
      <c r="K254" s="137"/>
      <c r="L254" s="140">
        <v>44978</v>
      </c>
      <c r="M254" s="137"/>
      <c r="N254" s="222" t="str">
        <f>VLOOKUP(I254,Inventory!C:J,3,FALSE)</f>
        <v>https://no.fjong.com/admin/pages/edit-outfit/outfit.87cafc24da73f5a4#edit_outfit_admin_notes</v>
      </c>
      <c r="O254" s="223" t="str">
        <f>VLOOKUP(I254,Inventory!C:J,5,FALSE)</f>
        <v>Samsøe &amp; Samsøe</v>
      </c>
      <c r="P254" s="223" t="str">
        <f>VLOOKUP(I254,Inventory!C:J,4,FALSE)</f>
        <v>Jana skirt</v>
      </c>
      <c r="Q254" s="137" t="s">
        <v>3449</v>
      </c>
      <c r="R254" s="137"/>
      <c r="S254" s="139"/>
      <c r="T254" s="137"/>
      <c r="U254" s="137"/>
      <c r="V254" s="223" t="str">
        <f>VLOOKUP(I254,Inventory!C:R,6,FALSE)</f>
        <v>FJONG</v>
      </c>
      <c r="W254" s="223">
        <f>VLOOKUP(I254,Inventory!C:R,13,FALSE)</f>
        <v>1100</v>
      </c>
      <c r="X254" s="223">
        <f>VLOOKUP(I254,Inventory!C:R,14,FALSE)</f>
        <v>399</v>
      </c>
      <c r="Y254" s="137"/>
      <c r="Z254" s="137"/>
      <c r="AA254" s="137"/>
      <c r="AB254" s="223">
        <f t="shared" si="15"/>
        <v>399</v>
      </c>
      <c r="AC254" s="230">
        <f>VLOOKUP(V254,'Partner info'!A$2:K$502,6,FALSE)</f>
        <v>0</v>
      </c>
      <c r="AD254" s="223">
        <f t="shared" si="33"/>
        <v>0</v>
      </c>
      <c r="AE254" s="223">
        <f t="shared" si="17"/>
        <v>399</v>
      </c>
      <c r="AF254" s="223">
        <f t="shared" si="5"/>
        <v>2</v>
      </c>
      <c r="AG254" s="335">
        <v>2023</v>
      </c>
      <c r="AH254" s="335">
        <v>2</v>
      </c>
      <c r="AI254" s="336" t="e">
        <f t="array" aca="1" ref="AI254" ca="1">_xludf.IFS(AH254=1,"01",AH254=2,"02",AH254=3,"03",AH254=4,"04",AH254=5,"05",AH254=6,"06",AH254=7,"07",AH254=8,"08",AH254=9,"09",AH254=10,"10",AH254=11,"11",AH254=12,"12")</f>
        <v>#NAME?</v>
      </c>
      <c r="AJ254" s="337" t="e">
        <f t="shared" ca="1" si="3"/>
        <v>#NAME?</v>
      </c>
      <c r="AK254" s="148" t="str">
        <f t="shared" si="34"/>
        <v>YYYY-02</v>
      </c>
    </row>
    <row r="255" spans="1:37" ht="12.75">
      <c r="A255" s="326"/>
      <c r="B255" s="174" t="s">
        <v>3443</v>
      </c>
      <c r="C255" s="173"/>
      <c r="D255" s="174" t="s">
        <v>9</v>
      </c>
      <c r="E255" s="173"/>
      <c r="F255" s="327" t="s">
        <v>3918</v>
      </c>
      <c r="G255" s="173"/>
      <c r="H255" s="173" t="s">
        <v>3445</v>
      </c>
      <c r="I255" s="173">
        <v>88000431</v>
      </c>
      <c r="J255" s="202" t="s">
        <v>3919</v>
      </c>
      <c r="K255" s="173"/>
      <c r="L255" s="176">
        <v>44978</v>
      </c>
      <c r="M255" s="173"/>
      <c r="N255" s="239" t="str">
        <f>VLOOKUP(I255,Inventory!C:J,3,FALSE)</f>
        <v>https://no.fjong.com/admin/pages/edit-outfit/outfit.a189dca13d2e4274afe5758a78f49000</v>
      </c>
      <c r="O255" s="240" t="str">
        <f>VLOOKUP(I255,Inventory!C:J,5,FALSE)</f>
        <v>Samsøe &amp; Samsøe</v>
      </c>
      <c r="P255" s="240" t="str">
        <f>VLOOKUP(I255,Inventory!C:J,4,FALSE)</f>
        <v>Ono Dark Sapphire Top</v>
      </c>
      <c r="Q255" s="173" t="s">
        <v>3457</v>
      </c>
      <c r="R255" s="327" t="s">
        <v>3920</v>
      </c>
      <c r="S255" s="327">
        <v>47369955</v>
      </c>
      <c r="T255" s="173"/>
      <c r="U255" s="173"/>
      <c r="V255" s="240" t="str">
        <f>VLOOKUP(I255,Inventory!C:R,6,FALSE)</f>
        <v>FJONG</v>
      </c>
      <c r="W255" s="240">
        <f>VLOOKUP(I255,Inventory!C:R,13,FALSE)</f>
        <v>1900</v>
      </c>
      <c r="X255" s="240">
        <f>VLOOKUP(I255,Inventory!C:R,14,FALSE)</f>
        <v>760</v>
      </c>
      <c r="Y255" s="173"/>
      <c r="Z255" s="173"/>
      <c r="AA255" s="173">
        <v>80</v>
      </c>
      <c r="AB255" s="240">
        <f t="shared" si="15"/>
        <v>840</v>
      </c>
      <c r="AC255" s="242">
        <f>VLOOKUP(V255,'Partner info'!A$2:K$502,6,FALSE)</f>
        <v>0</v>
      </c>
      <c r="AD255" s="240">
        <f t="shared" si="33"/>
        <v>0</v>
      </c>
      <c r="AE255" s="240">
        <f t="shared" si="17"/>
        <v>840</v>
      </c>
      <c r="AF255" s="240">
        <f t="shared" si="5"/>
        <v>2</v>
      </c>
      <c r="AG255" s="338">
        <v>2023</v>
      </c>
      <c r="AH255" s="338">
        <v>2</v>
      </c>
      <c r="AI255" s="339" t="e">
        <f t="array" aca="1" ref="AI255" ca="1">_xludf.IFS(AH255=1,"01",AH255=2,"02",AH255=3,"03",AH255=4,"04",AH255=5,"05",AH255=6,"06",AH255=7,"07",AH255=8,"08",AH255=9,"09",AH255=10,"10",AH255=11,"11",AH255=12,"12")</f>
        <v>#NAME?</v>
      </c>
      <c r="AJ255" s="340" t="e">
        <f t="shared" ca="1" si="3"/>
        <v>#NAME?</v>
      </c>
      <c r="AK255" s="148" t="str">
        <f t="shared" si="34"/>
        <v>YYYY-02</v>
      </c>
    </row>
    <row r="256" spans="1:37" ht="12.75" hidden="1">
      <c r="A256" s="293" t="s">
        <v>3469</v>
      </c>
      <c r="B256" s="294" t="s">
        <v>3443</v>
      </c>
      <c r="C256" s="295"/>
      <c r="D256" s="294" t="s">
        <v>3883</v>
      </c>
      <c r="E256" s="295"/>
      <c r="F256" s="296" t="s">
        <v>3921</v>
      </c>
      <c r="G256" s="295"/>
      <c r="H256" s="295" t="s">
        <v>3445</v>
      </c>
      <c r="I256" s="295">
        <v>10689257</v>
      </c>
      <c r="J256" s="297" t="s">
        <v>3922</v>
      </c>
      <c r="K256" s="295"/>
      <c r="L256" s="298">
        <v>44983</v>
      </c>
      <c r="M256" s="295"/>
      <c r="N256" s="299" t="str">
        <f>VLOOKUP(I256,Inventory!C:J,3,FALSE)</f>
        <v>https://fjong.com/admin/pages/edit-outfit/outfit.2a4decf449b64584804dad1d704f4ef1</v>
      </c>
      <c r="O256" s="300" t="str">
        <f>VLOOKUP(I256,Inventory!C:J,5,FALSE)</f>
        <v>FWSS</v>
      </c>
      <c r="P256" s="300" t="str">
        <f>VLOOKUP(I256,Inventory!C:J,4,FALSE)</f>
        <v>Bodil 2 Eden Dress</v>
      </c>
      <c r="Q256" s="295" t="s">
        <v>3453</v>
      </c>
      <c r="R256" s="296" t="s">
        <v>3923</v>
      </c>
      <c r="S256" s="301">
        <v>92437600</v>
      </c>
      <c r="T256" s="295"/>
      <c r="U256" s="295"/>
      <c r="V256" s="300" t="str">
        <f>VLOOKUP(I256,Inventory!C:R,6,FALSE)</f>
        <v>FJONG</v>
      </c>
      <c r="W256" s="300" t="str">
        <f>VLOOKUP(I256,Inventory!C:R,12,FALSE)</f>
        <v>Mangler bilder</v>
      </c>
      <c r="X256" s="300">
        <f>VLOOKUP(I256,Inventory!C:R,13,FALSE)</f>
        <v>600</v>
      </c>
      <c r="Y256" s="295"/>
      <c r="Z256" s="295">
        <v>1000</v>
      </c>
      <c r="AA256" s="295">
        <v>80</v>
      </c>
      <c r="AB256" s="300">
        <f t="shared" si="15"/>
        <v>-320</v>
      </c>
      <c r="AC256" s="302" t="e">
        <f>VLOOKUP(V256,'Partner info'!$B$2:$C$500,2,FALSE)</f>
        <v>#N/A</v>
      </c>
      <c r="AD256" s="300">
        <v>0</v>
      </c>
      <c r="AE256" s="300">
        <f t="shared" si="17"/>
        <v>-320</v>
      </c>
      <c r="AF256" s="300">
        <f t="shared" si="5"/>
        <v>2</v>
      </c>
      <c r="AG256" s="303">
        <v>2023</v>
      </c>
      <c r="AH256" s="303">
        <v>2</v>
      </c>
      <c r="AI256" s="304" t="e">
        <f t="array" aca="1" ref="AI256" ca="1">_xludf.IFS(AH256=1,"01",AH256=2,"02",AH256=3,"03",AH256=4,"04",AH256=5,"05",AH256=6,"06",AH256=7,"07",AH256=8,"08",AH256=9,"09",AH256=10,"10",AH256=11,"11",AH256=12,"12")</f>
        <v>#NAME?</v>
      </c>
      <c r="AJ256" s="305" t="e">
        <f t="shared" ca="1" si="3"/>
        <v>#NAME?</v>
      </c>
      <c r="AK256" s="306"/>
    </row>
    <row r="257" spans="1:37" ht="12.75" hidden="1">
      <c r="A257" s="326"/>
      <c r="B257" s="174" t="s">
        <v>3443</v>
      </c>
      <c r="C257" s="173"/>
      <c r="D257" s="174" t="s">
        <v>9</v>
      </c>
      <c r="E257" s="173"/>
      <c r="F257" s="341" t="s">
        <v>3924</v>
      </c>
      <c r="G257" s="173"/>
      <c r="H257" s="173" t="s">
        <v>3445</v>
      </c>
      <c r="I257" s="9" t="s">
        <v>2065</v>
      </c>
      <c r="J257" s="202" t="s">
        <v>3925</v>
      </c>
      <c r="K257" s="173"/>
      <c r="L257" s="176">
        <v>44981</v>
      </c>
      <c r="M257" s="173"/>
      <c r="N257" s="239" t="str">
        <f>VLOOKUP(I257,Inventory!C:J,3,FALSE)</f>
        <v>https://fjong.com/admin/pages/edit-outfit/outfit.749c64aeabc745099091a2ecd20d8777</v>
      </c>
      <c r="O257" s="240" t="str">
        <f>VLOOKUP(I257,Inventory!C:J,5,FALSE)</f>
        <v>MAUD</v>
      </c>
      <c r="P257" s="240" t="str">
        <f>VLOOKUP(I257,Inventory!C:J,4,FALSE)</f>
        <v>XL 2 Rose Dust Dina Dress</v>
      </c>
      <c r="Q257" s="173" t="s">
        <v>3457</v>
      </c>
      <c r="R257" s="341" t="s">
        <v>3926</v>
      </c>
      <c r="S257" s="342">
        <v>90080339</v>
      </c>
      <c r="T257" s="173"/>
      <c r="U257" s="173"/>
      <c r="V257" s="240" t="str">
        <f>VLOOKUP(I257,Inventory!C:R,6,FALSE)</f>
        <v>Høyer</v>
      </c>
      <c r="W257" s="240">
        <f>VLOOKUP(I257,Inventory!C:R,13,FALSE)</f>
        <v>5000</v>
      </c>
      <c r="X257" s="240">
        <f>VLOOKUP(I257,Inventory!C:R,14,FALSE)</f>
        <v>0</v>
      </c>
      <c r="Y257" s="173"/>
      <c r="Z257" s="173"/>
      <c r="AA257" s="173">
        <v>80</v>
      </c>
      <c r="AB257" s="240">
        <f t="shared" si="15"/>
        <v>80</v>
      </c>
      <c r="AC257" s="242">
        <f>VLOOKUP(V257,'Partner info'!A$2:K$502,6,FALSE)</f>
        <v>0.8</v>
      </c>
      <c r="AD257" s="240">
        <f t="shared" ref="AD257:AD258" si="35">AB257*AC257</f>
        <v>64</v>
      </c>
      <c r="AE257" s="240">
        <f t="shared" si="17"/>
        <v>16</v>
      </c>
      <c r="AF257" s="240">
        <f t="shared" si="5"/>
        <v>2</v>
      </c>
      <c r="AG257" s="338">
        <v>2023</v>
      </c>
      <c r="AH257" s="338">
        <v>2</v>
      </c>
      <c r="AI257" s="339" t="e">
        <f t="array" aca="1" ref="AI257" ca="1">_xludf.IFS(AH257=1,"01",AH257=2,"02",AH257=3,"03",AH257=4,"04",AH257=5,"05",AH257=6,"06",AH257=7,"07",AH257=8,"08",AH257=9,"09",AH257=10,"10",AH257=11,"11",AH257=12,"12")</f>
        <v>#NAME?</v>
      </c>
      <c r="AJ257" s="340" t="e">
        <f t="shared" ca="1" si="3"/>
        <v>#NAME?</v>
      </c>
      <c r="AK257" s="148" t="str">
        <f t="shared" ref="AK257:AK258" si="36">TEXT(L257,"YYYY-MM")</f>
        <v>YYYY-02</v>
      </c>
    </row>
    <row r="258" spans="1:37" ht="12.75" hidden="1">
      <c r="A258" s="314"/>
      <c r="B258" s="157" t="s">
        <v>3443</v>
      </c>
      <c r="C258" s="156"/>
      <c r="D258" s="157" t="s">
        <v>9</v>
      </c>
      <c r="E258" s="156"/>
      <c r="F258" s="343" t="s">
        <v>3927</v>
      </c>
      <c r="G258" s="156"/>
      <c r="H258" s="156" t="s">
        <v>3445</v>
      </c>
      <c r="I258" s="156">
        <v>88200900</v>
      </c>
      <c r="J258" s="181" t="s">
        <v>3928</v>
      </c>
      <c r="K258" s="156"/>
      <c r="L258" s="159">
        <v>44999</v>
      </c>
      <c r="M258" s="156"/>
      <c r="N258" s="216" t="str">
        <f>VLOOKUP(I258,Inventory!C:J,3,FALSE)</f>
        <v>https://no.fjong.com/admin/pages/edit-outfit/outfit.8c47573e01d54cddb46c302b11d2cfe4</v>
      </c>
      <c r="O258" s="217" t="str">
        <f>VLOOKUP(I258,Inventory!C:J,5,FALSE)</f>
        <v>FWSS</v>
      </c>
      <c r="P258" s="217" t="str">
        <f>VLOOKUP(I258,Inventory!C:J,4,FALSE)</f>
        <v>Green Spring Inger Johanne Skirt</v>
      </c>
      <c r="Q258" s="156" t="s">
        <v>3449</v>
      </c>
      <c r="R258" s="343" t="s">
        <v>3929</v>
      </c>
      <c r="S258" s="316">
        <v>90729681</v>
      </c>
      <c r="T258" s="156"/>
      <c r="U258" s="156"/>
      <c r="V258" s="217" t="str">
        <f>VLOOKUP(I258,Inventory!C:R,6,FALSE)</f>
        <v>FWSS</v>
      </c>
      <c r="W258" s="217">
        <f>VLOOKUP(I258,Inventory!C:R,13,FALSE)</f>
        <v>1400</v>
      </c>
      <c r="X258" s="217">
        <f>VLOOKUP(I258,Inventory!C:R,14,FALSE)</f>
        <v>560</v>
      </c>
      <c r="Y258" s="156"/>
      <c r="Z258" s="156"/>
      <c r="AA258" s="156">
        <v>80</v>
      </c>
      <c r="AB258" s="217">
        <f t="shared" si="15"/>
        <v>640</v>
      </c>
      <c r="AC258" s="218">
        <f>VLOOKUP(V258,'Partner info'!A$2:K$502,6,FALSE)</f>
        <v>0.5</v>
      </c>
      <c r="AD258" s="217">
        <f t="shared" si="35"/>
        <v>320</v>
      </c>
      <c r="AE258" s="217">
        <f t="shared" si="17"/>
        <v>320</v>
      </c>
      <c r="AF258" s="217">
        <f t="shared" si="5"/>
        <v>3</v>
      </c>
      <c r="AG258" s="331">
        <v>2023</v>
      </c>
      <c r="AH258" s="331">
        <v>3</v>
      </c>
      <c r="AI258" s="332" t="e">
        <f t="array" aca="1" ref="AI258" ca="1">_xludf.IFS(AH258=1,"01",AH258=2,"02",AH258=3,"03",AH258=4,"04",AH258=5,"05",AH258=6,"06",AH258=7,"07",AH258=8,"08",AH258=9,"09",AH258=10,"10",AH258=11,"11",AH258=12,"12")</f>
        <v>#NAME?</v>
      </c>
      <c r="AJ258" s="333" t="e">
        <f t="shared" ref="AJ258:AJ512" ca="1" si="37">_xludf.CONCAT(AG258,AI258)</f>
        <v>#NAME?</v>
      </c>
      <c r="AK258" s="148" t="str">
        <f t="shared" si="36"/>
        <v>YYYY-03</v>
      </c>
    </row>
    <row r="259" spans="1:37" ht="12.75" hidden="1">
      <c r="A259" s="344" t="s">
        <v>3469</v>
      </c>
      <c r="B259" s="345" t="s">
        <v>3443</v>
      </c>
      <c r="C259" s="344"/>
      <c r="D259" s="345" t="s">
        <v>9</v>
      </c>
      <c r="E259" s="344"/>
      <c r="F259" s="346" t="s">
        <v>3921</v>
      </c>
      <c r="G259" s="344"/>
      <c r="H259" s="344" t="s">
        <v>3445</v>
      </c>
      <c r="I259" s="347">
        <v>88100025</v>
      </c>
      <c r="J259" s="348" t="s">
        <v>3930</v>
      </c>
      <c r="K259" s="344"/>
      <c r="L259" s="349">
        <v>45008</v>
      </c>
      <c r="M259" s="344"/>
      <c r="N259" s="350" t="str">
        <f>VLOOKUP(I259,Inventory!C:J,3,FALSE)</f>
        <v>https://fjong.com/admin/pages/edit-outfit/outfit.95075e1ddb3d49a9a3fc51653c1e0421</v>
      </c>
      <c r="O259" s="351" t="str">
        <f>VLOOKUP(I259,Inventory!C:J,5,FALSE)</f>
        <v>Samsøe Samsøe</v>
      </c>
      <c r="P259" s="351" t="str">
        <f>VLOOKUP(I259,Inventory!C:J,4,FALSE)</f>
        <v>S Pale Mauve Venice Blouse</v>
      </c>
      <c r="Q259" s="344" t="s">
        <v>3453</v>
      </c>
      <c r="R259" s="346" t="s">
        <v>3923</v>
      </c>
      <c r="S259" s="352">
        <v>92437600</v>
      </c>
      <c r="T259" s="344"/>
      <c r="U259" s="344"/>
      <c r="V259" s="351" t="str">
        <f>VLOOKUP(I259,Inventory!C:R,6,FALSE)</f>
        <v>FJONG</v>
      </c>
      <c r="W259" s="351">
        <f>VLOOKUP(I259,Inventory!C:R,12,FALSE)</f>
        <v>0</v>
      </c>
      <c r="X259" s="351">
        <f>VLOOKUP(I259,Inventory!C:R,13,FALSE)</f>
        <v>2000</v>
      </c>
      <c r="Y259" s="353">
        <v>0.2</v>
      </c>
      <c r="Z259" s="344">
        <v>320</v>
      </c>
      <c r="AA259" s="344">
        <v>80</v>
      </c>
      <c r="AB259" s="351">
        <f t="shared" si="15"/>
        <v>1360</v>
      </c>
      <c r="AC259" s="354" t="s">
        <v>4292</v>
      </c>
      <c r="AD259" s="351" t="e">
        <f t="shared" ref="AD259:AD260" si="38">X259*AC259</f>
        <v>#VALUE!</v>
      </c>
      <c r="AE259" s="351" t="e">
        <f t="shared" si="17"/>
        <v>#VALUE!</v>
      </c>
      <c r="AF259" s="351">
        <f t="shared" si="5"/>
        <v>3</v>
      </c>
      <c r="AG259" s="344">
        <v>2023</v>
      </c>
      <c r="AH259" s="344">
        <v>3</v>
      </c>
      <c r="AI259" s="355" t="e">
        <f t="array" aca="1" ref="AI259" ca="1">_xludf.IFS(AH259=1,"01",AH259=2,"02",AH259=3,"03",AH259=4,"04",AH259=5,"05",AH259=6,"06",AH259=7,"07",AH259=8,"08",AH259=9,"09",AH259=10,"10",AH259=11,"11",AH259=12,"12")</f>
        <v>#NAME?</v>
      </c>
      <c r="AJ259" s="345" t="e">
        <f t="shared" ca="1" si="37"/>
        <v>#NAME?</v>
      </c>
      <c r="AK259" s="306"/>
    </row>
    <row r="260" spans="1:37" ht="15" hidden="1">
      <c r="A260" s="356"/>
      <c r="B260" s="357" t="s">
        <v>3443</v>
      </c>
      <c r="C260" s="356"/>
      <c r="D260" s="357" t="s">
        <v>9</v>
      </c>
      <c r="E260" s="356"/>
      <c r="F260" s="358" t="s">
        <v>3921</v>
      </c>
      <c r="G260" s="356"/>
      <c r="H260" s="356" t="s">
        <v>3445</v>
      </c>
      <c r="I260" s="356">
        <v>89001945</v>
      </c>
      <c r="J260" s="359"/>
      <c r="K260" s="356"/>
      <c r="L260" s="360">
        <v>45008</v>
      </c>
      <c r="M260" s="356"/>
      <c r="N260" s="361" t="str">
        <f>VLOOKUP(I260,Inventory!C:J,3,FALSE)</f>
        <v>https://fjong.com/admin/pages/edit-outfit/outfit.bd061db386d78a56#edit_outfit_name</v>
      </c>
      <c r="O260" s="362" t="str">
        <f>VLOOKUP(I260,Inventory!C:J,5,FALSE)</f>
        <v>Reformation</v>
      </c>
      <c r="P260" s="362" t="str">
        <f>VLOOKUP(I260,Inventory!C:J,4,FALSE)</f>
        <v>S2 Winslow Champagne Dress</v>
      </c>
      <c r="Q260" s="356" t="s">
        <v>3453</v>
      </c>
      <c r="R260" s="358"/>
      <c r="S260" s="363"/>
      <c r="T260" s="356"/>
      <c r="U260" s="356"/>
      <c r="V260" s="362" t="str">
        <f>VLOOKUP(I260,Inventory!C:R,6,FALSE)</f>
        <v>FJONG</v>
      </c>
      <c r="W260" s="362">
        <f>VLOOKUP(I260,Inventory!C:R,12,FALSE)</f>
        <v>0</v>
      </c>
      <c r="X260" s="362">
        <f>VLOOKUP(I260,Inventory!C:R,13,FALSE)</f>
        <v>3800</v>
      </c>
      <c r="Y260" s="364">
        <v>0.2</v>
      </c>
      <c r="Z260" s="356">
        <v>640</v>
      </c>
      <c r="AA260" s="356"/>
      <c r="AB260" s="362">
        <f t="shared" si="15"/>
        <v>2400</v>
      </c>
      <c r="AC260" s="365" t="s">
        <v>4292</v>
      </c>
      <c r="AD260" s="362" t="e">
        <f t="shared" si="38"/>
        <v>#VALUE!</v>
      </c>
      <c r="AE260" s="362" t="e">
        <f t="shared" si="17"/>
        <v>#VALUE!</v>
      </c>
      <c r="AF260" s="362">
        <f t="shared" si="5"/>
        <v>3</v>
      </c>
      <c r="AG260" s="356">
        <v>2023</v>
      </c>
      <c r="AH260" s="356">
        <v>3</v>
      </c>
      <c r="AI260" s="366" t="e">
        <f t="array" aca="1" ref="AI260" ca="1">_xludf.IFS(AH260=1,"01",AH260=2,"02",AH260=3,"03",AH260=4,"04",AH260=5,"05",AH260=6,"06",AH260=7,"07",AH260=8,"08",AH260=9,"09",AH260=10,"10",AH260=11,"11",AH260=12,"12")</f>
        <v>#NAME?</v>
      </c>
      <c r="AJ260" s="357" t="e">
        <f t="shared" ca="1" si="37"/>
        <v>#NAME?</v>
      </c>
      <c r="AK260" s="306"/>
    </row>
    <row r="261" spans="1:37" ht="12.75" hidden="1">
      <c r="A261" s="314"/>
      <c r="B261" s="157" t="s">
        <v>3443</v>
      </c>
      <c r="C261" s="156"/>
      <c r="D261" s="157" t="s">
        <v>9</v>
      </c>
      <c r="E261" s="156"/>
      <c r="F261" s="343" t="s">
        <v>3931</v>
      </c>
      <c r="G261" s="156"/>
      <c r="H261" s="156" t="s">
        <v>3445</v>
      </c>
      <c r="I261" s="156">
        <v>89001722</v>
      </c>
      <c r="J261" s="181" t="s">
        <v>3932</v>
      </c>
      <c r="K261" s="156"/>
      <c r="L261" s="159">
        <v>45012</v>
      </c>
      <c r="M261" s="156"/>
      <c r="N261" s="216" t="str">
        <f>VLOOKUP(I261,Inventory!C:J,3,FALSE)</f>
        <v>https://fjong.com/admin/pages/edit-outfit/outfit.3d85ec26973b4bcd9bed633adc0fb011#edit_outfit_admin_notes</v>
      </c>
      <c r="O261" s="217" t="str">
        <f>VLOOKUP(I261,Inventory!C:J,5,FALSE)</f>
        <v>Pia Tjelta</v>
      </c>
      <c r="P261" s="217" t="str">
        <f>VLOOKUP(I261,Inventory!C:J,4,FALSE)</f>
        <v>White Harley Midi Dress</v>
      </c>
      <c r="Q261" s="156" t="s">
        <v>3468</v>
      </c>
      <c r="R261" s="343" t="s">
        <v>3933</v>
      </c>
      <c r="S261" s="316">
        <v>94792523</v>
      </c>
      <c r="T261" s="156"/>
      <c r="U261" s="156"/>
      <c r="V261" s="217" t="str">
        <f>VLOOKUP(I261,Inventory!C:R,6,FALSE)</f>
        <v>Villoid</v>
      </c>
      <c r="W261" s="217">
        <f>VLOOKUP(I261,Inventory!C:R,13,FALSE)</f>
        <v>2900</v>
      </c>
      <c r="X261" s="217">
        <f>VLOOKUP(I261,Inventory!C:R,14,FALSE)</f>
        <v>800</v>
      </c>
      <c r="Y261" s="172">
        <v>0.1</v>
      </c>
      <c r="Z261" s="156"/>
      <c r="AA261" s="156">
        <v>80</v>
      </c>
      <c r="AB261" s="217">
        <f t="shared" si="15"/>
        <v>800</v>
      </c>
      <c r="AC261" s="218">
        <f>VLOOKUP(V261,'Partner info'!A$2:K$502,6,FALSE)</f>
        <v>0.8</v>
      </c>
      <c r="AD261" s="217">
        <f t="shared" ref="AD261:AD266" si="39">AB261*AC261</f>
        <v>640</v>
      </c>
      <c r="AE261" s="217">
        <f t="shared" si="17"/>
        <v>160</v>
      </c>
      <c r="AF261" s="217">
        <f t="shared" si="5"/>
        <v>3</v>
      </c>
      <c r="AG261" s="331">
        <v>2023</v>
      </c>
      <c r="AH261" s="331">
        <v>3</v>
      </c>
      <c r="AI261" s="332" t="e">
        <f t="array" aca="1" ref="AI261" ca="1">_xludf.IFS(AH261=1,"01",AH261=2,"02",AH261=3,"03",AH261=4,"04",AH261=5,"05",AH261=6,"06",AH261=7,"07",AH261=8,"08",AH261=9,"09",AH261=10,"10",AH261=11,"11",AH261=12,"12")</f>
        <v>#NAME?</v>
      </c>
      <c r="AJ261" s="333" t="e">
        <f t="shared" ca="1" si="37"/>
        <v>#NAME?</v>
      </c>
      <c r="AK261" s="148" t="str">
        <f t="shared" ref="AK261:AK266" si="40">TEXT(L261,"YYYY-MM")</f>
        <v>YYYY-03</v>
      </c>
    </row>
    <row r="262" spans="1:37" ht="12.75" hidden="1">
      <c r="A262" s="156"/>
      <c r="B262" s="156" t="s">
        <v>3443</v>
      </c>
      <c r="C262" s="156"/>
      <c r="D262" s="156" t="s">
        <v>3934</v>
      </c>
      <c r="E262" s="156"/>
      <c r="F262" s="156" t="s">
        <v>3486</v>
      </c>
      <c r="G262" s="156"/>
      <c r="H262" s="156" t="s">
        <v>3445</v>
      </c>
      <c r="I262" s="156">
        <v>88101136</v>
      </c>
      <c r="J262" s="181" t="s">
        <v>3935</v>
      </c>
      <c r="K262" s="156"/>
      <c r="L262" s="159">
        <v>45041</v>
      </c>
      <c r="M262" s="156"/>
      <c r="N262" s="216" t="str">
        <f>VLOOKUP(I262,Inventory!C:J,3,FALSE)</f>
        <v>https://fjong.com/admin/pages/edit-outfit/outfit.1507c18a72e34435a790eae1b878aa86</v>
      </c>
      <c r="O262" s="217" t="str">
        <f>VLOOKUP(I262,Inventory!C:J,5,FALSE)</f>
        <v>MAUD</v>
      </c>
      <c r="P262" s="217" t="str">
        <f>VLOOKUP(I262,Inventory!C:J,4,FALSE)</f>
        <v>Sky Captain Wave Knit Top</v>
      </c>
      <c r="Q262" s="156" t="s">
        <v>3453</v>
      </c>
      <c r="R262" s="156" t="s">
        <v>3936</v>
      </c>
      <c r="S262" s="158">
        <v>48178850</v>
      </c>
      <c r="T262" s="156"/>
      <c r="U262" s="156"/>
      <c r="V262" s="217" t="str">
        <f>VLOOKUP(I262,Inventory!C:R,6,FALSE)</f>
        <v>Høyer</v>
      </c>
      <c r="W262" s="217">
        <f>VLOOKUP(I262,Inventory!C:R,13,FALSE)</f>
        <v>5300</v>
      </c>
      <c r="X262" s="217">
        <f>VLOOKUP(I262,Inventory!C:R,14,FALSE)</f>
        <v>1590.0000000000005</v>
      </c>
      <c r="Y262" s="156"/>
      <c r="Z262" s="156"/>
      <c r="AA262" s="156">
        <v>80</v>
      </c>
      <c r="AB262" s="217">
        <f t="shared" si="15"/>
        <v>1670.0000000000005</v>
      </c>
      <c r="AC262" s="218">
        <f>VLOOKUP(V262,'Partner info'!A$2:K$502,6,FALSE)</f>
        <v>0.8</v>
      </c>
      <c r="AD262" s="217">
        <f t="shared" si="39"/>
        <v>1336.0000000000005</v>
      </c>
      <c r="AE262" s="217">
        <f t="shared" si="17"/>
        <v>334</v>
      </c>
      <c r="AF262" s="217">
        <f t="shared" si="5"/>
        <v>4</v>
      </c>
      <c r="AG262" s="367">
        <v>2023</v>
      </c>
      <c r="AH262" s="367">
        <v>4</v>
      </c>
      <c r="AI262" s="279" t="e">
        <f t="array" aca="1" ref="AI262" ca="1">_xludf.IFS(AH262=1,"01",AH262=2,"02",AH262=3,"03",AH262=4,"04",AH262=5,"05",AH262=6,"06",AH262=7,"07",AH262=8,"08",AH262=9,"09",AH262=10,"10",AH262=11,"11",AH262=12,"12")</f>
        <v>#NAME?</v>
      </c>
      <c r="AJ262" s="280" t="e">
        <f t="shared" ca="1" si="37"/>
        <v>#NAME?</v>
      </c>
      <c r="AK262" s="148" t="str">
        <f t="shared" si="40"/>
        <v>YYYY-04</v>
      </c>
    </row>
    <row r="263" spans="1:37" ht="12.75" hidden="1">
      <c r="B263" s="12" t="s">
        <v>3443</v>
      </c>
      <c r="D263" s="12" t="s">
        <v>3934</v>
      </c>
      <c r="F263" s="12" t="s">
        <v>3486</v>
      </c>
      <c r="H263" s="12" t="s">
        <v>3445</v>
      </c>
      <c r="I263" s="12">
        <v>89006966</v>
      </c>
      <c r="L263" s="149">
        <v>45041</v>
      </c>
      <c r="N263" s="247" t="str">
        <f>VLOOKUP(I263,Inventory!C:J,3,FALSE)</f>
        <v>https://no.fjong.com/admin/pages/edit-outfit/outfit.2c77659458f34ee1a3eb887463a45688</v>
      </c>
      <c r="O263" s="224" t="str">
        <f>VLOOKUP(I263,Inventory!C:J,5,FALSE)</f>
        <v>Acne Studios</v>
      </c>
      <c r="P263" s="224" t="str">
        <f>VLOOKUP(I263,Inventory!C:J,4,FALSE)</f>
        <v>Preslee Linen Trousers Blue</v>
      </c>
      <c r="Q263" s="12" t="s">
        <v>3468</v>
      </c>
      <c r="S263" s="9"/>
      <c r="V263" s="224" t="str">
        <f>VLOOKUP(I263,Inventory!C:R,6,FALSE)</f>
        <v xml:space="preserve">Svean </v>
      </c>
      <c r="W263" s="224">
        <f>VLOOKUP(I263,Inventory!C:R,13,FALSE)</f>
        <v>2600</v>
      </c>
      <c r="X263" s="224">
        <f>VLOOKUP(I263,Inventory!C:R,14,FALSE)</f>
        <v>850</v>
      </c>
      <c r="AB263" s="224">
        <f t="shared" si="15"/>
        <v>850</v>
      </c>
      <c r="AC263" s="225">
        <f>VLOOKUP(V263,'Partner info'!A$2:K$502,6,FALSE)</f>
        <v>0.5</v>
      </c>
      <c r="AD263" s="224">
        <f t="shared" si="39"/>
        <v>425</v>
      </c>
      <c r="AE263" s="224">
        <f t="shared" si="17"/>
        <v>425</v>
      </c>
      <c r="AF263" s="224">
        <f t="shared" ref="AF263:AF517" si="41">MONTH(L263)</f>
        <v>4</v>
      </c>
      <c r="AG263" s="334">
        <v>2023</v>
      </c>
      <c r="AH263" s="334">
        <v>4</v>
      </c>
      <c r="AI263" s="283" t="e">
        <f t="array" aca="1" ref="AI263" ca="1">_xludf.IFS(AH263=1,"01",AH263=2,"02",AH263=3,"03",AH263=4,"04",AH263=5,"05",AH263=6,"06",AH263=7,"07",AH263=8,"08",AH263=9,"09",AH263=10,"10",AH263=11,"11",AH263=12,"12")</f>
        <v>#NAME?</v>
      </c>
      <c r="AJ263" s="148" t="e">
        <f t="shared" ca="1" si="37"/>
        <v>#NAME?</v>
      </c>
      <c r="AK263" s="148" t="str">
        <f t="shared" si="40"/>
        <v>YYYY-04</v>
      </c>
    </row>
    <row r="264" spans="1:37" ht="12.75" hidden="1">
      <c r="B264" s="12" t="s">
        <v>3443</v>
      </c>
      <c r="D264" s="12" t="s">
        <v>3934</v>
      </c>
      <c r="F264" s="12" t="s">
        <v>3486</v>
      </c>
      <c r="H264" s="12" t="s">
        <v>3445</v>
      </c>
      <c r="I264" s="12">
        <v>89004037</v>
      </c>
      <c r="L264" s="149">
        <v>45041</v>
      </c>
      <c r="N264" s="247" t="str">
        <f>VLOOKUP(I264,Inventory!C:J,3,FALSE)</f>
        <v>https://no.fjong.com/admin/pages/edit-outfit/outfit.969d4aed3e5b4b6fbf2056f75f720898</v>
      </c>
      <c r="O264" s="224" t="str">
        <f>VLOOKUP(I264,Inventory!C:J,5,FALSE)</f>
        <v>FWSS</v>
      </c>
      <c r="P264" s="224" t="str">
        <f>VLOOKUP(I264,Inventory!C:J,4,FALSE)</f>
        <v>L Ain't No Mountain Sweater</v>
      </c>
      <c r="Q264" s="12" t="s">
        <v>3449</v>
      </c>
      <c r="S264" s="9"/>
      <c r="V264" s="224" t="str">
        <f>VLOOKUP(I264,Inventory!C:R,6,FALSE)</f>
        <v>FWSS</v>
      </c>
      <c r="W264" s="224">
        <f>VLOOKUP(I264,Inventory!C:R,13,FALSE)</f>
        <v>3200</v>
      </c>
      <c r="X264" s="224">
        <f>VLOOKUP(I264,Inventory!C:R,14,FALSE)</f>
        <v>1280</v>
      </c>
      <c r="AB264" s="224">
        <f t="shared" si="15"/>
        <v>1280</v>
      </c>
      <c r="AC264" s="225">
        <f>VLOOKUP(V264,'Partner info'!A$2:K$502,6,FALSE)</f>
        <v>0.5</v>
      </c>
      <c r="AD264" s="224">
        <f t="shared" si="39"/>
        <v>640</v>
      </c>
      <c r="AE264" s="224">
        <f t="shared" si="17"/>
        <v>640</v>
      </c>
      <c r="AF264" s="224">
        <f t="shared" si="41"/>
        <v>4</v>
      </c>
      <c r="AG264" s="334">
        <v>2023</v>
      </c>
      <c r="AH264" s="334">
        <v>4</v>
      </c>
      <c r="AI264" s="283" t="e">
        <f t="array" aca="1" ref="AI264" ca="1">_xludf.IFS(AH264=1,"01",AH264=2,"02",AH264=3,"03",AH264=4,"04",AH264=5,"05",AH264=6,"06",AH264=7,"07",AH264=8,"08",AH264=9,"09",AH264=10,"10",AH264=11,"11",AH264=12,"12")</f>
        <v>#NAME?</v>
      </c>
      <c r="AJ264" s="148" t="e">
        <f t="shared" ca="1" si="37"/>
        <v>#NAME?</v>
      </c>
      <c r="AK264" s="148" t="str">
        <f t="shared" si="40"/>
        <v>YYYY-04</v>
      </c>
    </row>
    <row r="265" spans="1:37" ht="12.75" hidden="1">
      <c r="A265" s="156"/>
      <c r="B265" s="156" t="s">
        <v>3443</v>
      </c>
      <c r="C265" s="156"/>
      <c r="D265" s="156" t="s">
        <v>9</v>
      </c>
      <c r="E265" s="156"/>
      <c r="F265" s="156" t="s">
        <v>3672</v>
      </c>
      <c r="G265" s="156"/>
      <c r="H265" s="156" t="s">
        <v>3445</v>
      </c>
      <c r="I265" s="156">
        <v>88200372</v>
      </c>
      <c r="J265" s="181" t="s">
        <v>3937</v>
      </c>
      <c r="K265" s="156"/>
      <c r="L265" s="159">
        <v>45049</v>
      </c>
      <c r="M265" s="156"/>
      <c r="N265" s="216" t="str">
        <f>VLOOKUP(I265,Inventory!C:J,3,FALSE)</f>
        <v>https://fjong.com/admin/pages/edit-outfit/outfit.9c646627b7db45faaf520e8ac387c8e2#edit_outfit_admin_notes</v>
      </c>
      <c r="O265" s="217" t="str">
        <f>VLOOKUP(I265,Inventory!C:J,5,FALSE)</f>
        <v>Holzweiler</v>
      </c>
      <c r="P265" s="217" t="str">
        <f>VLOOKUP(I265,Inventory!C:J,4,FALSE)</f>
        <v>Yellow Oda Jeans</v>
      </c>
      <c r="Q265" s="156"/>
      <c r="R265" s="156"/>
      <c r="S265" s="158"/>
      <c r="T265" s="156"/>
      <c r="U265" s="156"/>
      <c r="V265" s="217" t="str">
        <f>VLOOKUP(I265,Inventory!C:R,6,FALSE)</f>
        <v>Holzweiler</v>
      </c>
      <c r="W265" s="217">
        <f>VLOOKUP(I265,Inventory!C:R,13,FALSE)</f>
        <v>2500</v>
      </c>
      <c r="X265" s="217">
        <f>VLOOKUP(I265,Inventory!C:R,14,FALSE)</f>
        <v>700</v>
      </c>
      <c r="Y265" s="172">
        <v>0.1</v>
      </c>
      <c r="Z265" s="156"/>
      <c r="AA265" s="156">
        <v>80</v>
      </c>
      <c r="AB265" s="217">
        <f t="shared" si="15"/>
        <v>710</v>
      </c>
      <c r="AC265" s="218">
        <f>VLOOKUP(V265,'Partner info'!A$2:K$502,6,FALSE)</f>
        <v>0.8</v>
      </c>
      <c r="AD265" s="217">
        <f t="shared" si="39"/>
        <v>568</v>
      </c>
      <c r="AE265" s="217">
        <f t="shared" si="17"/>
        <v>142</v>
      </c>
      <c r="AF265" s="217">
        <f t="shared" si="41"/>
        <v>5</v>
      </c>
      <c r="AG265" s="367">
        <v>2023</v>
      </c>
      <c r="AH265" s="367">
        <v>5</v>
      </c>
      <c r="AI265" s="279" t="e">
        <f t="array" aca="1" ref="AI265" ca="1">_xludf.IFS(AH265=1,"01",AH265=2,"02",AH265=3,"03",AH265=4,"04",AH265=5,"05",AH265=6,"06",AH265=7,"07",AH265=8,"08",AH265=9,"09",AH265=10,"10",AH265=11,"11",AH265=12,"12")</f>
        <v>#NAME?</v>
      </c>
      <c r="AJ265" s="280" t="e">
        <f t="shared" ca="1" si="37"/>
        <v>#NAME?</v>
      </c>
      <c r="AK265" s="148" t="str">
        <f t="shared" si="40"/>
        <v>YYYY-05</v>
      </c>
    </row>
    <row r="266" spans="1:37" ht="12.75" hidden="1">
      <c r="B266" s="12" t="s">
        <v>3443</v>
      </c>
      <c r="D266" s="12" t="s">
        <v>9</v>
      </c>
      <c r="F266" s="12" t="s">
        <v>3672</v>
      </c>
      <c r="H266" s="12" t="s">
        <v>3445</v>
      </c>
      <c r="I266" s="12">
        <v>89001822</v>
      </c>
      <c r="L266" s="149">
        <v>45049</v>
      </c>
      <c r="N266" s="247" t="str">
        <f>VLOOKUP(I266,Inventory!C:J,3,FALSE)</f>
        <v>https://no.fjong.com/admin/pages/edit-outfit/outfit.6f1c31a669c347c8977c2442f875420d#edit_outfit_admin_notes</v>
      </c>
      <c r="O266" s="224" t="str">
        <f>VLOOKUP(I266,Inventory!C:J,5,FALSE)</f>
        <v>Rails</v>
      </c>
      <c r="P266" s="224" t="str">
        <f>VLOOKUP(I266,Inventory!C:J,4,FALSE)</f>
        <v>Cargo Pants</v>
      </c>
      <c r="S266" s="9"/>
      <c r="V266" s="224" t="str">
        <f>VLOOKUP(I266,Inventory!C:R,6,FALSE)</f>
        <v>Mani Studio Moss</v>
      </c>
      <c r="W266" s="224">
        <f>VLOOKUP(I266,Inventory!C:R,13,FALSE)</f>
        <v>1700</v>
      </c>
      <c r="X266" s="224">
        <f>VLOOKUP(I266,Inventory!C:R,14,FALSE)</f>
        <v>595</v>
      </c>
      <c r="Y266" s="152">
        <v>0.1</v>
      </c>
      <c r="AB266" s="224">
        <f t="shared" si="15"/>
        <v>535.5</v>
      </c>
      <c r="AC266" s="225">
        <f>VLOOKUP(V266,'Partner info'!A$2:K$502,6,FALSE)</f>
        <v>0</v>
      </c>
      <c r="AD266" s="224">
        <f t="shared" si="39"/>
        <v>0</v>
      </c>
      <c r="AE266" s="224">
        <f t="shared" si="17"/>
        <v>535.5</v>
      </c>
      <c r="AF266" s="224">
        <f t="shared" si="41"/>
        <v>5</v>
      </c>
      <c r="AG266" s="334">
        <v>2023</v>
      </c>
      <c r="AH266" s="334">
        <v>5</v>
      </c>
      <c r="AI266" s="283" t="e">
        <f t="array" aca="1" ref="AI266" ca="1">_xludf.IFS(AH266=1,"01",AH266=2,"02",AH266=3,"03",AH266=4,"04",AH266=5,"05",AH266=6,"06",AH266=7,"07",AH266=8,"08",AH266=9,"09",AH266=10,"10",AH266=11,"11",AH266=12,"12")</f>
        <v>#NAME?</v>
      </c>
      <c r="AJ266" s="148" t="e">
        <f t="shared" ca="1" si="37"/>
        <v>#NAME?</v>
      </c>
      <c r="AK266" s="148" t="str">
        <f t="shared" si="40"/>
        <v>YYYY-05</v>
      </c>
    </row>
    <row r="267" spans="1:37" ht="12.75" hidden="1">
      <c r="A267" s="368" t="s">
        <v>3469</v>
      </c>
      <c r="B267" s="368" t="s">
        <v>3443</v>
      </c>
      <c r="C267" s="368"/>
      <c r="D267" s="368" t="s">
        <v>9</v>
      </c>
      <c r="E267" s="368"/>
      <c r="F267" s="368" t="s">
        <v>3672</v>
      </c>
      <c r="G267" s="368"/>
      <c r="H267" s="368" t="s">
        <v>3445</v>
      </c>
      <c r="I267" s="368">
        <v>88200750</v>
      </c>
      <c r="J267" s="368"/>
      <c r="K267" s="368"/>
      <c r="L267" s="369">
        <v>45049</v>
      </c>
      <c r="M267" s="368"/>
      <c r="N267" s="370" t="str">
        <f>VLOOKUP(I267,Inventory!C:J,3,FALSE)</f>
        <v>https://fjong.com/admin/pages/edit-outfit/outfit.836ba2ed83ec43ff8b931b6cd390da9c</v>
      </c>
      <c r="O267" s="371" t="str">
        <f>VLOOKUP(I267,Inventory!C:J,5,FALSE)</f>
        <v>FWSS</v>
      </c>
      <c r="P267" s="371" t="str">
        <f>VLOOKUP(I267,Inventory!C:J,4,FALSE)</f>
        <v>Barbro Eventide Trousers</v>
      </c>
      <c r="Q267" s="368" t="s">
        <v>3453</v>
      </c>
      <c r="R267" s="368"/>
      <c r="S267" s="372"/>
      <c r="T267" s="368"/>
      <c r="U267" s="368"/>
      <c r="V267" s="371" t="str">
        <f>VLOOKUP(I267,Inventory!C:R,6,FALSE)</f>
        <v>FWSS</v>
      </c>
      <c r="W267" s="371">
        <f>VLOOKUP(I267,Inventory!C:R,12,FALSE)</f>
        <v>0</v>
      </c>
      <c r="X267" s="371">
        <f>VLOOKUP(I267,Inventory!C:R,13,FALSE)</f>
        <v>2800</v>
      </c>
      <c r="Y267" s="373">
        <v>0.1</v>
      </c>
      <c r="Z267" s="368">
        <v>540</v>
      </c>
      <c r="AA267" s="368"/>
      <c r="AB267" s="371">
        <f t="shared" si="15"/>
        <v>1980</v>
      </c>
      <c r="AC267" s="374">
        <v>0</v>
      </c>
      <c r="AD267" s="371">
        <f>X267*AC267</f>
        <v>0</v>
      </c>
      <c r="AE267" s="371">
        <f t="shared" si="17"/>
        <v>1980</v>
      </c>
      <c r="AF267" s="371">
        <f t="shared" si="41"/>
        <v>5</v>
      </c>
      <c r="AG267" s="368">
        <v>2023</v>
      </c>
      <c r="AH267" s="368">
        <v>5</v>
      </c>
      <c r="AI267" s="375" t="e">
        <f t="array" aca="1" ref="AI267" ca="1">_xludf.IFS(AH267=1,"01",AH267=2,"02",AH267=3,"03",AH267=4,"04",AH267=5,"05",AH267=6,"06",AH267=7,"07",AH267=8,"08",AH267=9,"09",AH267=10,"10",AH267=11,"11",AH267=12,"12")</f>
        <v>#NAME?</v>
      </c>
      <c r="AJ267" s="306" t="e">
        <f t="shared" ca="1" si="37"/>
        <v>#NAME?</v>
      </c>
      <c r="AK267" s="306"/>
    </row>
    <row r="268" spans="1:37" ht="12.75" hidden="1">
      <c r="B268" s="12" t="s">
        <v>3443</v>
      </c>
      <c r="D268" s="12" t="s">
        <v>9</v>
      </c>
      <c r="F268" s="12" t="s">
        <v>3672</v>
      </c>
      <c r="H268" s="12" t="s">
        <v>3445</v>
      </c>
      <c r="I268" s="12">
        <v>88200979</v>
      </c>
      <c r="L268" s="149">
        <v>45049</v>
      </c>
      <c r="N268" s="247" t="str">
        <f>VLOOKUP(I268,Inventory!C:J,3,FALSE)</f>
        <v>https://no.fjong.com/admin/pages/edit-outfit/outfit.271e1d0e1253427b83abf7dead943c60</v>
      </c>
      <c r="O268" s="224" t="str">
        <f>VLOOKUP(I268,Inventory!C:J,5,FALSE)</f>
        <v>FWSS</v>
      </c>
      <c r="P268" s="224" t="str">
        <f>VLOOKUP(I268,Inventory!C:J,4,FALSE)</f>
        <v>Simone Vanilla Custard Dress</v>
      </c>
      <c r="S268" s="9"/>
      <c r="V268" s="224" t="str">
        <f>VLOOKUP(I268,Inventory!C:R,6,FALSE)</f>
        <v>FWSS</v>
      </c>
      <c r="W268" s="224">
        <f>VLOOKUP(I268,Inventory!C:R,13,FALSE)</f>
        <v>700</v>
      </c>
      <c r="X268" s="224">
        <f>VLOOKUP(I268,Inventory!C:R,14,FALSE)</f>
        <v>250</v>
      </c>
      <c r="Y268" s="152">
        <v>0.1</v>
      </c>
      <c r="AB268" s="224">
        <f t="shared" si="15"/>
        <v>225</v>
      </c>
      <c r="AC268" s="225">
        <f>VLOOKUP(V268,'Partner info'!A$2:K$502,6,FALSE)</f>
        <v>0.5</v>
      </c>
      <c r="AD268" s="224">
        <f>AB268*AC268</f>
        <v>112.5</v>
      </c>
      <c r="AE268" s="224">
        <f t="shared" si="17"/>
        <v>112.5</v>
      </c>
      <c r="AF268" s="224">
        <f t="shared" si="41"/>
        <v>5</v>
      </c>
      <c r="AG268" s="334">
        <v>2023</v>
      </c>
      <c r="AH268" s="334">
        <v>5</v>
      </c>
      <c r="AI268" s="283" t="e">
        <f t="array" aca="1" ref="AI268" ca="1">_xludf.IFS(AH268=1,"01",AH268=2,"02",AH268=3,"03",AH268=4,"04",AH268=5,"05",AH268=6,"06",AH268=7,"07",AH268=8,"08",AH268=9,"09",AH268=10,"10",AH268=11,"11",AH268=12,"12")</f>
        <v>#NAME?</v>
      </c>
      <c r="AJ268" s="148" t="e">
        <f t="shared" ca="1" si="37"/>
        <v>#NAME?</v>
      </c>
      <c r="AK268" s="148" t="str">
        <f>TEXT(L268,"YYYY-MM")</f>
        <v>YYYY-05</v>
      </c>
    </row>
    <row r="269" spans="1:37" ht="12.75" hidden="1">
      <c r="A269" s="368" t="s">
        <v>3469</v>
      </c>
      <c r="B269" s="368" t="s">
        <v>3443</v>
      </c>
      <c r="C269" s="368"/>
      <c r="D269" s="368" t="s">
        <v>9</v>
      </c>
      <c r="E269" s="368"/>
      <c r="F269" s="368" t="s">
        <v>3672</v>
      </c>
      <c r="G269" s="368"/>
      <c r="H269" s="368" t="s">
        <v>3445</v>
      </c>
      <c r="I269" s="368">
        <v>89003593</v>
      </c>
      <c r="J269" s="368"/>
      <c r="K269" s="368"/>
      <c r="L269" s="369">
        <v>45049</v>
      </c>
      <c r="M269" s="368"/>
      <c r="N269" s="370" t="str">
        <f>VLOOKUP(I269,Inventory!C:J,3,FALSE)</f>
        <v>https://no.fjong.com/admin/pages/edit-outfit/outfit.2e8a2e9f653c432085930e248ed9eaf8</v>
      </c>
      <c r="O269" s="371" t="str">
        <f>VLOOKUP(I269,Inventory!C:J,5,FALSE)</f>
        <v>FWSS</v>
      </c>
      <c r="P269" s="371" t="str">
        <f>VLOOKUP(I269,Inventory!C:J,4,FALSE)</f>
        <v>S Gitte Broderie Anglaise Vanilla Custard Dress</v>
      </c>
      <c r="Q269" s="368" t="s">
        <v>3453</v>
      </c>
      <c r="R269" s="368"/>
      <c r="S269" s="372"/>
      <c r="T269" s="368"/>
      <c r="U269" s="368"/>
      <c r="V269" s="371" t="str">
        <f>VLOOKUP(I269,Inventory!C:R,6,FALSE)</f>
        <v>FWSS</v>
      </c>
      <c r="W269" s="371">
        <f>VLOOKUP(I269,Inventory!C:R,12,FALSE)</f>
        <v>0</v>
      </c>
      <c r="X269" s="371" t="str">
        <f>VLOOKUP(I269,Inventory!C:R,13,FALSE)</f>
        <v>1200</v>
      </c>
      <c r="Y269" s="373">
        <v>0.1</v>
      </c>
      <c r="Z269" s="368">
        <v>540</v>
      </c>
      <c r="AA269" s="368"/>
      <c r="AB269" s="371">
        <f t="shared" si="15"/>
        <v>540</v>
      </c>
      <c r="AC269" s="374">
        <v>0</v>
      </c>
      <c r="AD269" s="371">
        <f t="shared" ref="AD269:AD271" si="42">X269*AC269</f>
        <v>0</v>
      </c>
      <c r="AE269" s="371">
        <f t="shared" si="17"/>
        <v>540</v>
      </c>
      <c r="AF269" s="371">
        <f t="shared" si="41"/>
        <v>5</v>
      </c>
      <c r="AG269" s="368">
        <v>2023</v>
      </c>
      <c r="AH269" s="368">
        <v>5</v>
      </c>
      <c r="AI269" s="375" t="e">
        <f t="array" aca="1" ref="AI269" ca="1">_xludf.IFS(AH269=1,"01",AH269=2,"02",AH269=3,"03",AH269=4,"04",AH269=5,"05",AH269=6,"06",AH269=7,"07",AH269=8,"08",AH269=9,"09",AH269=10,"10",AH269=11,"11",AH269=12,"12")</f>
        <v>#NAME?</v>
      </c>
      <c r="AJ269" s="306" t="e">
        <f t="shared" ca="1" si="37"/>
        <v>#NAME?</v>
      </c>
      <c r="AK269" s="306"/>
    </row>
    <row r="270" spans="1:37" ht="12.75" hidden="1">
      <c r="A270" s="356" t="s">
        <v>3469</v>
      </c>
      <c r="B270" s="356" t="s">
        <v>3443</v>
      </c>
      <c r="C270" s="356"/>
      <c r="D270" s="356" t="s">
        <v>9</v>
      </c>
      <c r="E270" s="356"/>
      <c r="F270" s="356" t="s">
        <v>3672</v>
      </c>
      <c r="G270" s="356"/>
      <c r="H270" s="356" t="s">
        <v>3445</v>
      </c>
      <c r="I270" s="356">
        <v>89006484</v>
      </c>
      <c r="J270" s="356"/>
      <c r="K270" s="356"/>
      <c r="L270" s="360">
        <v>45049</v>
      </c>
      <c r="M270" s="356"/>
      <c r="N270" s="361" t="str">
        <f>VLOOKUP(I270,Inventory!C:J,3,FALSE)</f>
        <v>https://fjong.com/admin/pages/edit-outfit/outfit.5dcee7aef44740bdb20710b2bff0caac</v>
      </c>
      <c r="O270" s="362" t="str">
        <f>VLOOKUP(I270,Inventory!C:J,5,FALSE)</f>
        <v>Urban Pioneers</v>
      </c>
      <c r="P270" s="362" t="str">
        <f>VLOOKUP(I270,Inventory!C:J,4,FALSE)</f>
        <v>White Collared Boho Style Dress</v>
      </c>
      <c r="Q270" s="356" t="s">
        <v>3453</v>
      </c>
      <c r="R270" s="356"/>
      <c r="S270" s="376"/>
      <c r="T270" s="356"/>
      <c r="U270" s="356"/>
      <c r="V270" s="362" t="str">
        <f>VLOOKUP(I270,Inventory!C:R,6,FALSE)</f>
        <v>Urban Pioneers</v>
      </c>
      <c r="W270" s="362">
        <f>VLOOKUP(I270,Inventory!C:R,12,FALSE)</f>
        <v>0</v>
      </c>
      <c r="X270" s="362">
        <f>VLOOKUP(I270,Inventory!C:R,13,FALSE)</f>
        <v>2300</v>
      </c>
      <c r="Y270" s="364">
        <v>0.1</v>
      </c>
      <c r="Z270" s="356">
        <v>315</v>
      </c>
      <c r="AA270" s="356"/>
      <c r="AB270" s="362">
        <f t="shared" si="15"/>
        <v>1755</v>
      </c>
      <c r="AC270" s="365">
        <v>0</v>
      </c>
      <c r="AD270" s="362">
        <f t="shared" si="42"/>
        <v>0</v>
      </c>
      <c r="AE270" s="362">
        <f t="shared" si="17"/>
        <v>1755</v>
      </c>
      <c r="AF270" s="362">
        <f t="shared" si="41"/>
        <v>5</v>
      </c>
      <c r="AG270" s="356">
        <v>2023</v>
      </c>
      <c r="AH270" s="356">
        <v>5</v>
      </c>
      <c r="AI270" s="366" t="e">
        <f t="array" aca="1" ref="AI270" ca="1">_xludf.IFS(AH270=1,"01",AH270=2,"02",AH270=3,"03",AH270=4,"04",AH270=5,"05",AH270=6,"06",AH270=7,"07",AH270=8,"08",AH270=9,"09",AH270=10,"10",AH270=11,"11",AH270=12,"12")</f>
        <v>#NAME?</v>
      </c>
      <c r="AJ270" s="357" t="e">
        <f t="shared" ca="1" si="37"/>
        <v>#NAME?</v>
      </c>
      <c r="AK270" s="306"/>
    </row>
    <row r="271" spans="1:37" ht="12.75" hidden="1">
      <c r="A271" s="356" t="s">
        <v>3469</v>
      </c>
      <c r="B271" s="356" t="s">
        <v>3443</v>
      </c>
      <c r="C271" s="356"/>
      <c r="D271" s="356" t="s">
        <v>9</v>
      </c>
      <c r="E271" s="356"/>
      <c r="F271" s="356" t="s">
        <v>3938</v>
      </c>
      <c r="G271" s="356"/>
      <c r="H271" s="356" t="s">
        <v>3445</v>
      </c>
      <c r="I271" s="356">
        <v>88002005</v>
      </c>
      <c r="J271" s="377" t="s">
        <v>3939</v>
      </c>
      <c r="K271" s="356"/>
      <c r="L271" s="360">
        <v>45049</v>
      </c>
      <c r="M271" s="356"/>
      <c r="N271" s="361" t="str">
        <f>VLOOKUP(I271,Inventory!C:J,3,FALSE)</f>
        <v>https://fjong.com/admin/pages/edit-outfit/outfit.353d5f65327e4dc7a10203844a59c560</v>
      </c>
      <c r="O271" s="362" t="str">
        <f>VLOOKUP(I271,Inventory!C:J,5,FALSE)</f>
        <v>Faithfull The Brand</v>
      </c>
      <c r="P271" s="378" t="str">
        <f>VLOOKUP(I271,Inventory!C:J,4,FALSE)</f>
        <v>Les Fleurs Seafoam Midi Dress</v>
      </c>
      <c r="Q271" s="356"/>
      <c r="R271" s="356"/>
      <c r="S271" s="376"/>
      <c r="T271" s="356"/>
      <c r="U271" s="356"/>
      <c r="V271" s="378" t="str">
        <f>VLOOKUP(I271,Inventory!C:R,6,FALSE)</f>
        <v>FJONG</v>
      </c>
      <c r="W271" s="378">
        <f>VLOOKUP(I271,Inventory!C:R,12,FALSE)</f>
        <v>0</v>
      </c>
      <c r="X271" s="362">
        <v>0</v>
      </c>
      <c r="Y271" s="356"/>
      <c r="Z271" s="356"/>
      <c r="AA271" s="356">
        <v>80</v>
      </c>
      <c r="AB271" s="362">
        <f t="shared" si="15"/>
        <v>80</v>
      </c>
      <c r="AC271" s="365" t="e">
        <f>VLOOKUP(V271,'Partner info'!$B$2:$C$500,2,FALSE)</f>
        <v>#N/A</v>
      </c>
      <c r="AD271" s="362" t="e">
        <f t="shared" si="42"/>
        <v>#N/A</v>
      </c>
      <c r="AE271" s="362" t="e">
        <f t="shared" si="17"/>
        <v>#N/A</v>
      </c>
      <c r="AF271" s="362">
        <f t="shared" si="41"/>
        <v>5</v>
      </c>
      <c r="AG271" s="379">
        <v>2023</v>
      </c>
      <c r="AH271" s="379">
        <v>5</v>
      </c>
      <c r="AI271" s="380" t="e">
        <f t="array" aca="1" ref="AI271" ca="1">_xludf.IFS(AH271=1,"01",AH271=2,"02",AH271=3,"03",AH271=4,"04",AH271=5,"05",AH271=6,"06",AH271=7,"07",AH271=8,"08",AH271=9,"09",AH271=10,"10",AH271=11,"11",AH271=12,"12")</f>
        <v>#NAME?</v>
      </c>
      <c r="AJ271" s="381" t="e">
        <f t="shared" ca="1" si="37"/>
        <v>#NAME?</v>
      </c>
      <c r="AK271" s="306"/>
    </row>
    <row r="272" spans="1:37" ht="12.75" hidden="1">
      <c r="A272" s="137"/>
      <c r="B272" s="137" t="s">
        <v>3443</v>
      </c>
      <c r="C272" s="137"/>
      <c r="D272" s="137" t="s">
        <v>9</v>
      </c>
      <c r="E272" s="137"/>
      <c r="F272" s="137" t="s">
        <v>3940</v>
      </c>
      <c r="G272" s="137"/>
      <c r="H272" s="137" t="s">
        <v>3445</v>
      </c>
      <c r="I272" s="137">
        <v>89001758</v>
      </c>
      <c r="J272" s="253" t="s">
        <v>3941</v>
      </c>
      <c r="K272" s="137"/>
      <c r="L272" s="140">
        <v>45052</v>
      </c>
      <c r="M272" s="137"/>
      <c r="N272" s="222" t="str">
        <f>VLOOKUP(I272,Inventory!C:J,3,FALSE)</f>
        <v>https://no.fjong.com/admin/pages/edit-outfit/outfit.b310de63c0cc4a068b41b9bab5308d85</v>
      </c>
      <c r="O272" s="223" t="str">
        <f>VLOOKUP(I272,Inventory!C:J,5,FALSE)</f>
        <v>Noella</v>
      </c>
      <c r="P272" s="223" t="str">
        <f>VLOOKUP(I272,Inventory!C:J,4,FALSE)</f>
        <v>Camel/Black Short Viksa Jacket</v>
      </c>
      <c r="Q272" s="137" t="s">
        <v>3942</v>
      </c>
      <c r="R272" s="137" t="s">
        <v>3943</v>
      </c>
      <c r="S272" s="316">
        <v>41234611</v>
      </c>
      <c r="T272" s="137"/>
      <c r="U272" s="137"/>
      <c r="V272" s="223" t="str">
        <f>VLOOKUP(I272,Inventory!C:R,6,FALSE)</f>
        <v>Villoid</v>
      </c>
      <c r="W272" s="223">
        <f>VLOOKUP(I272,Inventory!C:R,13,FALSE)</f>
        <v>900</v>
      </c>
      <c r="X272" s="223">
        <f>VLOOKUP(I272,Inventory!C:R,14,FALSE)</f>
        <v>180</v>
      </c>
      <c r="Y272" s="137"/>
      <c r="Z272" s="137"/>
      <c r="AA272" s="137">
        <v>80</v>
      </c>
      <c r="AB272" s="223">
        <f t="shared" si="15"/>
        <v>260</v>
      </c>
      <c r="AC272" s="230">
        <f>VLOOKUP(V272,'Partner info'!A$2:K$502,6,FALSE)</f>
        <v>0.8</v>
      </c>
      <c r="AD272" s="223">
        <f t="shared" ref="AD272:AD526" si="43">AB272*AC272</f>
        <v>208</v>
      </c>
      <c r="AE272" s="223">
        <f t="shared" si="17"/>
        <v>52</v>
      </c>
      <c r="AF272" s="223">
        <f t="shared" si="41"/>
        <v>5</v>
      </c>
      <c r="AG272" s="335">
        <v>2023</v>
      </c>
      <c r="AH272" s="335">
        <v>5</v>
      </c>
      <c r="AI272" s="336" t="e">
        <f t="array" aca="1" ref="AI272" ca="1">_xludf.IFS(AH272=1,"01",AH272=2,"02",AH272=3,"03",AH272=4,"04",AH272=5,"05",AH272=6,"06",AH272=7,"07",AH272=8,"08",AH272=9,"09",AH272=10,"10",AH272=11,"11",AH272=12,"12")</f>
        <v>#NAME?</v>
      </c>
      <c r="AJ272" s="382" t="e">
        <f t="shared" ca="1" si="37"/>
        <v>#NAME?</v>
      </c>
      <c r="AK272" s="148" t="str">
        <f t="shared" ref="AK272:AK526" si="44">TEXT(L272,"YYYY-MM")</f>
        <v>YYYY-05</v>
      </c>
    </row>
    <row r="273" spans="1:37" ht="12.75" hidden="1">
      <c r="A273" s="173"/>
      <c r="B273" s="173" t="s">
        <v>3443</v>
      </c>
      <c r="C273" s="173"/>
      <c r="D273" s="173" t="s">
        <v>9</v>
      </c>
      <c r="E273" s="173"/>
      <c r="F273" s="173" t="s">
        <v>3944</v>
      </c>
      <c r="G273" s="173"/>
      <c r="H273" s="173" t="s">
        <v>3445</v>
      </c>
      <c r="I273" s="173">
        <v>89003629</v>
      </c>
      <c r="J273" s="202" t="s">
        <v>3945</v>
      </c>
      <c r="K273" s="173"/>
      <c r="L273" s="176">
        <v>45053</v>
      </c>
      <c r="M273" s="173"/>
      <c r="N273" s="239" t="str">
        <f>VLOOKUP(I273,Inventory!C:J,3,FALSE)</f>
        <v>https://no.fjong.com/admin/pages/edit-outfit/outfit.a0866e3e4bf9400eb34bc6cfb8a10ea6</v>
      </c>
      <c r="O273" s="240" t="str">
        <f>VLOOKUP(I273,Inventory!C:J,5,FALSE)</f>
        <v>FWSS</v>
      </c>
      <c r="P273" s="240" t="str">
        <f>VLOOKUP(I273,Inventory!C:J,4,FALSE)</f>
        <v>XS Ain't No Mountain Sweater</v>
      </c>
      <c r="Q273" s="173" t="str">
        <f t="shared" ref="Q273:Q300" si="45">LEFT(P273,FIND(" ",P273) - 1)</f>
        <v>XS</v>
      </c>
      <c r="R273" s="173" t="s">
        <v>3946</v>
      </c>
      <c r="S273" s="175">
        <v>93680891</v>
      </c>
      <c r="T273" s="173"/>
      <c r="U273" s="173"/>
      <c r="V273" s="240" t="str">
        <f>VLOOKUP(I273,Inventory!C:R,6,FALSE)</f>
        <v>FWSS</v>
      </c>
      <c r="W273" s="240">
        <f>VLOOKUP(I273,Inventory!C:R,13,FALSE)</f>
        <v>1900</v>
      </c>
      <c r="X273" s="240">
        <f>VLOOKUP(I273,Inventory!C:R,14,FALSE)</f>
        <v>760</v>
      </c>
      <c r="Y273" s="173"/>
      <c r="Z273" s="173"/>
      <c r="AA273" s="173">
        <v>80</v>
      </c>
      <c r="AB273" s="240">
        <f t="shared" si="15"/>
        <v>840</v>
      </c>
      <c r="AC273" s="242">
        <f>VLOOKUP(V273,'Partner info'!A$2:K$502,6,FALSE)</f>
        <v>0.5</v>
      </c>
      <c r="AD273" s="240">
        <f t="shared" si="43"/>
        <v>420</v>
      </c>
      <c r="AE273" s="240">
        <f t="shared" si="17"/>
        <v>420</v>
      </c>
      <c r="AF273" s="240">
        <f t="shared" si="41"/>
        <v>5</v>
      </c>
      <c r="AG273" s="338">
        <v>2023</v>
      </c>
      <c r="AH273" s="338">
        <v>5</v>
      </c>
      <c r="AI273" s="339" t="e">
        <f t="array" aca="1" ref="AI273" ca="1">_xludf.IFS(AH273=1,"01",AH273=2,"02",AH273=3,"03",AH273=4,"04",AH273=5,"05",AH273=6,"06",AH273=7,"07",AH273=8,"08",AH273=9,"09",AH273=10,"10",AH273=11,"11",AH273=12,"12")</f>
        <v>#NAME?</v>
      </c>
      <c r="AJ273" s="383" t="e">
        <f t="shared" ca="1" si="37"/>
        <v>#NAME?</v>
      </c>
      <c r="AK273" s="148" t="str">
        <f t="shared" si="44"/>
        <v>YYYY-05</v>
      </c>
    </row>
    <row r="274" spans="1:37" ht="12.75" hidden="1">
      <c r="B274" s="12" t="s">
        <v>3443</v>
      </c>
      <c r="D274" s="12" t="s">
        <v>9</v>
      </c>
      <c r="F274" s="12" t="s">
        <v>3947</v>
      </c>
      <c r="H274" s="12" t="s">
        <v>3445</v>
      </c>
      <c r="I274" s="12">
        <v>89001151</v>
      </c>
      <c r="L274" s="149">
        <v>45077</v>
      </c>
      <c r="N274" s="247" t="str">
        <f>VLOOKUP(I274,Inventory!C:J,3,FALSE)</f>
        <v>https://no.fjong.com/admin/pages/edit-outfit/outfit.3a509855577e4b1e992f3d393fcf70d4</v>
      </c>
      <c r="O274" s="224" t="str">
        <f>VLOOKUP(I274,Inventory!C:J,5,FALSE)</f>
        <v>Holzweiler</v>
      </c>
      <c r="P274" s="224" t="str">
        <f>VLOOKUP(I274,Inventory!C:J,4,FALSE)</f>
        <v>XS Bee Humble Oya Dress</v>
      </c>
      <c r="Q274" s="12" t="str">
        <f t="shared" si="45"/>
        <v>XS</v>
      </c>
      <c r="R274" s="12" t="s">
        <v>3948</v>
      </c>
      <c r="S274" s="9"/>
      <c r="V274" s="224" t="str">
        <f>VLOOKUP(I274,Inventory!C:R,6,FALSE)</f>
        <v>Holzweiler</v>
      </c>
      <c r="W274" s="224">
        <f>VLOOKUP(I274,Inventory!C:R,13,FALSE)</f>
        <v>900</v>
      </c>
      <c r="X274" s="224">
        <f>VLOOKUP(I274,Inventory!C:R,14,FALSE)</f>
        <v>300</v>
      </c>
      <c r="Y274" s="152">
        <v>0.3</v>
      </c>
      <c r="AB274" s="384">
        <f t="shared" si="15"/>
        <v>210</v>
      </c>
      <c r="AC274" s="225">
        <f>VLOOKUP(V274,'Partner info'!A$2:K$502,6,FALSE)</f>
        <v>0.8</v>
      </c>
      <c r="AD274" s="224">
        <f t="shared" si="43"/>
        <v>168</v>
      </c>
      <c r="AE274" s="384">
        <f t="shared" si="17"/>
        <v>42</v>
      </c>
      <c r="AF274" s="224">
        <f t="shared" si="41"/>
        <v>5</v>
      </c>
      <c r="AG274" s="385">
        <v>2023</v>
      </c>
      <c r="AH274" s="385">
        <v>5</v>
      </c>
      <c r="AI274" s="386" t="e">
        <f t="array" aca="1" ref="AI274" ca="1">_xludf.IFS(AH274=1,"01",AH274=2,"02",AH274=3,"03",AH274=4,"04",AH274=5,"05",AH274=6,"06",AH274=7,"07",AH274=8,"08",AH274=9,"09",AH274=10,"10",AH274=11,"11",AH274=12,"12")</f>
        <v>#NAME?</v>
      </c>
      <c r="AJ274" s="387" t="e">
        <f t="shared" ca="1" si="37"/>
        <v>#NAME?</v>
      </c>
      <c r="AK274" s="148" t="str">
        <f t="shared" si="44"/>
        <v>YYYY-05</v>
      </c>
    </row>
    <row r="275" spans="1:37" ht="12.75" hidden="1">
      <c r="B275" s="12" t="s">
        <v>3443</v>
      </c>
      <c r="D275" s="12" t="s">
        <v>9</v>
      </c>
      <c r="F275" s="12" t="s">
        <v>3947</v>
      </c>
      <c r="H275" s="12" t="s">
        <v>3445</v>
      </c>
      <c r="I275" s="12">
        <v>88100568</v>
      </c>
      <c r="L275" s="149">
        <v>45077</v>
      </c>
      <c r="N275" s="247" t="str">
        <f>VLOOKUP(I275,Inventory!C:J,3,FALSE)</f>
        <v>https://no.fjong.com/admin/pages/edit-outfit/outfit.4e07d4fd7e30470d971847429999d4a4#edit_outfit_admin_notes</v>
      </c>
      <c r="O275" s="224" t="str">
        <f>VLOOKUP(I275,Inventory!C:J,5,FALSE)</f>
        <v>ella&amp;il</v>
      </c>
      <c r="P275" s="224" t="str">
        <f>VLOOKUP(I275,Inventory!C:J,4,FALSE)</f>
        <v>S Beige Eline Linen Dress</v>
      </c>
      <c r="Q275" s="12" t="str">
        <f t="shared" si="45"/>
        <v>S</v>
      </c>
      <c r="R275" s="12" t="s">
        <v>3948</v>
      </c>
      <c r="S275" s="9"/>
      <c r="V275" s="224" t="str">
        <f>VLOOKUP(I275,Inventory!C:R,6,FALSE)</f>
        <v>ella&amp;il</v>
      </c>
      <c r="W275" s="224">
        <f>VLOOKUP(I275,Inventory!C:R,13,FALSE)</f>
        <v>400</v>
      </c>
      <c r="X275" s="224">
        <f>VLOOKUP(I275,Inventory!C:R,14,FALSE)</f>
        <v>0</v>
      </c>
      <c r="Y275" s="152">
        <v>0.3</v>
      </c>
      <c r="AB275" s="384">
        <f t="shared" si="15"/>
        <v>0</v>
      </c>
      <c r="AC275" s="225">
        <f>VLOOKUP(V275,'Partner info'!A$2:K$502,6,FALSE)</f>
        <v>0.8</v>
      </c>
      <c r="AD275" s="224">
        <f t="shared" si="43"/>
        <v>0</v>
      </c>
      <c r="AE275" s="384">
        <f t="shared" si="17"/>
        <v>0</v>
      </c>
      <c r="AF275" s="224">
        <f t="shared" si="41"/>
        <v>5</v>
      </c>
      <c r="AG275" s="310">
        <v>2023</v>
      </c>
      <c r="AH275" s="310">
        <v>5</v>
      </c>
      <c r="AI275" s="146" t="e">
        <f t="array" aca="1" ref="AI275" ca="1">_xludf.IFS(AH275=1,"01",AH275=2,"02",AH275=3,"03",AH275=4,"04",AH275=5,"05",AH275=6,"06",AH275=7,"07",AH275=8,"08",AH275=9,"09",AH275=10,"10",AH275=11,"11",AH275=12,"12")</f>
        <v>#NAME?</v>
      </c>
      <c r="AJ275" s="147" t="e">
        <f t="shared" ca="1" si="37"/>
        <v>#NAME?</v>
      </c>
      <c r="AK275" s="148" t="str">
        <f t="shared" si="44"/>
        <v>YYYY-05</v>
      </c>
    </row>
    <row r="276" spans="1:37" ht="12.75" hidden="1">
      <c r="B276" s="12" t="s">
        <v>3443</v>
      </c>
      <c r="D276" s="12" t="s">
        <v>9</v>
      </c>
      <c r="F276" s="12" t="s">
        <v>3947</v>
      </c>
      <c r="H276" s="12" t="s">
        <v>3445</v>
      </c>
      <c r="I276" s="12">
        <v>88101141</v>
      </c>
      <c r="L276" s="149">
        <v>45077</v>
      </c>
      <c r="N276" s="247" t="str">
        <f>VLOOKUP(I276,Inventory!C:J,3,FALSE)</f>
        <v>https://fjong.com/admin/pages/edit-outfit/outfit.67b05554be2547ff8033008297f9daac#edit_outfit_admin_notes</v>
      </c>
      <c r="O276" s="224" t="str">
        <f>VLOOKUP(I276,Inventory!C:J,5,FALSE)</f>
        <v>Ganni</v>
      </c>
      <c r="P276" s="224" t="str">
        <f>VLOOKUP(I276,Inventory!C:J,4,FALSE)</f>
        <v>XS Cameron Creme Blouse</v>
      </c>
      <c r="Q276" s="12" t="str">
        <f t="shared" si="45"/>
        <v>XS</v>
      </c>
      <c r="R276" s="12" t="s">
        <v>3948</v>
      </c>
      <c r="S276" s="9"/>
      <c r="V276" s="224" t="str">
        <f>VLOOKUP(I276,Inventory!C:R,6,FALSE)</f>
        <v>Høyer</v>
      </c>
      <c r="W276" s="224">
        <f>VLOOKUP(I276,Inventory!C:R,13,FALSE)</f>
        <v>1900</v>
      </c>
      <c r="X276" s="224">
        <f>VLOOKUP(I276,Inventory!C:R,14,FALSE)</f>
        <v>665</v>
      </c>
      <c r="Y276" s="152">
        <v>0.3</v>
      </c>
      <c r="AB276" s="384">
        <f t="shared" si="15"/>
        <v>465.49999999999994</v>
      </c>
      <c r="AC276" s="225">
        <f>VLOOKUP(V276,'Partner info'!A$2:K$502,6,FALSE)</f>
        <v>0.8</v>
      </c>
      <c r="AD276" s="224">
        <f t="shared" si="43"/>
        <v>372.4</v>
      </c>
      <c r="AE276" s="384">
        <f t="shared" si="17"/>
        <v>93.099999999999966</v>
      </c>
      <c r="AF276" s="224">
        <f t="shared" si="41"/>
        <v>5</v>
      </c>
      <c r="AG276" s="310">
        <v>2023</v>
      </c>
      <c r="AH276" s="310">
        <v>5</v>
      </c>
      <c r="AI276" s="146" t="e">
        <f t="array" aca="1" ref="AI276" ca="1">_xludf.IFS(AH276=1,"01",AH276=2,"02",AH276=3,"03",AH276=4,"04",AH276=5,"05",AH276=6,"06",AH276=7,"07",AH276=8,"08",AH276=9,"09",AH276=10,"10",AH276=11,"11",AH276=12,"12")</f>
        <v>#NAME?</v>
      </c>
      <c r="AJ276" s="147" t="e">
        <f t="shared" ca="1" si="37"/>
        <v>#NAME?</v>
      </c>
      <c r="AK276" s="148" t="str">
        <f t="shared" si="44"/>
        <v>YYYY-05</v>
      </c>
    </row>
    <row r="277" spans="1:37" ht="12.75" hidden="1">
      <c r="B277" s="12" t="s">
        <v>3443</v>
      </c>
      <c r="D277" s="12" t="s">
        <v>9</v>
      </c>
      <c r="F277" s="12" t="s">
        <v>3947</v>
      </c>
      <c r="H277" s="12" t="s">
        <v>3445</v>
      </c>
      <c r="I277" s="12">
        <v>88001787</v>
      </c>
      <c r="L277" s="149">
        <v>45077</v>
      </c>
      <c r="N277" s="247" t="str">
        <f>VLOOKUP(I277,Inventory!C:J,3,FALSE)</f>
        <v>https://fjong.com/admin/pages/edit-outfit/outfit.3b8a8f44f52f4b92b4935f08f4d2b9d7</v>
      </c>
      <c r="O277" s="224" t="str">
        <f>VLOOKUP(I277,Inventory!C:J,5,FALSE)</f>
        <v>Levete Room</v>
      </c>
      <c r="P277" s="224" t="str">
        <f>VLOOKUP(I277,Inventory!C:J,4,FALSE)</f>
        <v>M Dove Dakota Blouse</v>
      </c>
      <c r="Q277" s="12" t="str">
        <f t="shared" si="45"/>
        <v>M</v>
      </c>
      <c r="R277" s="12" t="s">
        <v>3948</v>
      </c>
      <c r="S277" s="9"/>
      <c r="V277" s="224" t="str">
        <f>VLOOKUP(I277,Inventory!C:R,6,FALSE)</f>
        <v>For Ynde</v>
      </c>
      <c r="W277" s="224">
        <f>VLOOKUP(I277,Inventory!C:R,13,FALSE)</f>
        <v>2000</v>
      </c>
      <c r="X277" s="224">
        <f>VLOOKUP(I277,Inventory!C:R,14,FALSE)</f>
        <v>499</v>
      </c>
      <c r="Y277" s="152">
        <v>0.3</v>
      </c>
      <c r="AB277" s="384">
        <f t="shared" si="15"/>
        <v>349.29999999999995</v>
      </c>
      <c r="AC277" s="225">
        <f>VLOOKUP(V277,'Partner info'!A$2:K$502,6,FALSE)</f>
        <v>0.5</v>
      </c>
      <c r="AD277" s="224">
        <f t="shared" si="43"/>
        <v>174.64999999999998</v>
      </c>
      <c r="AE277" s="384">
        <f t="shared" si="17"/>
        <v>174.64999999999998</v>
      </c>
      <c r="AF277" s="224">
        <f t="shared" si="41"/>
        <v>5</v>
      </c>
      <c r="AG277" s="310">
        <v>2023</v>
      </c>
      <c r="AH277" s="310">
        <v>5</v>
      </c>
      <c r="AI277" s="146" t="e">
        <f t="array" aca="1" ref="AI277" ca="1">_xludf.IFS(AH277=1,"01",AH277=2,"02",AH277=3,"03",AH277=4,"04",AH277=5,"05",AH277=6,"06",AH277=7,"07",AH277=8,"08",AH277=9,"09",AH277=10,"10",AH277=11,"11",AH277=12,"12")</f>
        <v>#NAME?</v>
      </c>
      <c r="AJ277" s="147" t="e">
        <f t="shared" ca="1" si="37"/>
        <v>#NAME?</v>
      </c>
      <c r="AK277" s="148" t="str">
        <f t="shared" si="44"/>
        <v>YYYY-05</v>
      </c>
    </row>
    <row r="278" spans="1:37" ht="12.75" hidden="1">
      <c r="B278" s="12" t="s">
        <v>3443</v>
      </c>
      <c r="D278" s="12" t="s">
        <v>9</v>
      </c>
      <c r="F278" s="12" t="s">
        <v>3947</v>
      </c>
      <c r="H278" s="12" t="s">
        <v>3445</v>
      </c>
      <c r="I278" s="12">
        <v>89004154</v>
      </c>
      <c r="L278" s="149">
        <v>45077</v>
      </c>
      <c r="N278" s="247" t="str">
        <f>VLOOKUP(I278,Inventory!C:J,3,FALSE)</f>
        <v>https://no.fjong.com/admin/pages/edit-outfit/outfit.d434b352e4974244a1fdad0763fddbc1</v>
      </c>
      <c r="O278" s="224" t="str">
        <f>VLOOKUP(I278,Inventory!C:J,5,FALSE)</f>
        <v>Urban Pioneers</v>
      </c>
      <c r="P278" s="224" t="str">
        <f>VLOOKUP(I278,Inventory!C:J,4,FALSE)</f>
        <v>L Beige Mae Jumpsuit</v>
      </c>
      <c r="Q278" s="12" t="str">
        <f t="shared" si="45"/>
        <v>L</v>
      </c>
      <c r="R278" s="12" t="s">
        <v>3948</v>
      </c>
      <c r="S278" s="9"/>
      <c r="V278" s="224" t="str">
        <f>VLOOKUP(I278,Inventory!C:R,6,FALSE)</f>
        <v>Urban Pioneers</v>
      </c>
      <c r="W278" s="224">
        <f>VLOOKUP(I278,Inventory!C:R,13,FALSE)</f>
        <v>2900</v>
      </c>
      <c r="X278" s="224">
        <f>VLOOKUP(I278,Inventory!C:R,14,FALSE)</f>
        <v>580</v>
      </c>
      <c r="Y278" s="152">
        <v>0.3</v>
      </c>
      <c r="AB278" s="384">
        <f t="shared" si="15"/>
        <v>406</v>
      </c>
      <c r="AC278" s="225">
        <f>VLOOKUP(V278,'Partner info'!A$2:K$502,6,FALSE)</f>
        <v>0.8</v>
      </c>
      <c r="AD278" s="224">
        <f t="shared" si="43"/>
        <v>324.8</v>
      </c>
      <c r="AE278" s="384">
        <f t="shared" si="17"/>
        <v>81.199999999999989</v>
      </c>
      <c r="AF278" s="224">
        <f t="shared" si="41"/>
        <v>5</v>
      </c>
      <c r="AG278" s="310">
        <v>2023</v>
      </c>
      <c r="AH278" s="310">
        <v>5</v>
      </c>
      <c r="AI278" s="146" t="e">
        <f t="array" aca="1" ref="AI278" ca="1">_xludf.IFS(AH278=1,"01",AH278=2,"02",AH278=3,"03",AH278=4,"04",AH278=5,"05",AH278=6,"06",AH278=7,"07",AH278=8,"08",AH278=9,"09",AH278=10,"10",AH278=11,"11",AH278=12,"12")</f>
        <v>#NAME?</v>
      </c>
      <c r="AJ278" s="147" t="e">
        <f t="shared" ca="1" si="37"/>
        <v>#NAME?</v>
      </c>
      <c r="AK278" s="148" t="str">
        <f t="shared" si="44"/>
        <v>YYYY-05</v>
      </c>
    </row>
    <row r="279" spans="1:37" ht="12.75">
      <c r="B279" s="12" t="s">
        <v>3443</v>
      </c>
      <c r="D279" s="12" t="s">
        <v>9</v>
      </c>
      <c r="F279" s="12" t="s">
        <v>3947</v>
      </c>
      <c r="H279" s="12" t="s">
        <v>3445</v>
      </c>
      <c r="I279" s="12">
        <v>88001503</v>
      </c>
      <c r="L279" s="149">
        <v>45077</v>
      </c>
      <c r="N279" s="247" t="str">
        <f>VLOOKUP(I279,Inventory!C:J,3,FALSE)</f>
        <v>https://fjong.com/admin/pages/edit-outfit/outfit.794483397da8425a813301eecf9828c6#outfit_summary</v>
      </c>
      <c r="O279" s="224" t="str">
        <f>VLOOKUP(I279,Inventory!C:J,5,FALSE)</f>
        <v>Samsøe &amp; Samsøe</v>
      </c>
      <c r="P279" s="224" t="str">
        <f>VLOOKUP(I279,Inventory!C:J,4,FALSE)</f>
        <v>S Limon Wrap Niagara Dress</v>
      </c>
      <c r="Q279" s="12" t="str">
        <f t="shared" si="45"/>
        <v>S</v>
      </c>
      <c r="R279" s="12" t="s">
        <v>3948</v>
      </c>
      <c r="S279" s="9"/>
      <c r="V279" s="224" t="str">
        <f>VLOOKUP(I279,Inventory!C:R,6,FALSE)</f>
        <v>FJONG</v>
      </c>
      <c r="W279" s="224">
        <f>VLOOKUP(I279,Inventory!C:R,13,FALSE)</f>
        <v>1800</v>
      </c>
      <c r="X279" s="224">
        <f>VLOOKUP(I279,Inventory!C:R,14,FALSE)</f>
        <v>0</v>
      </c>
      <c r="Y279" s="152">
        <v>0.3</v>
      </c>
      <c r="AB279" s="384">
        <f t="shared" si="15"/>
        <v>0</v>
      </c>
      <c r="AC279" s="225">
        <f>VLOOKUP(V279,'Partner info'!A$2:K$502,6,FALSE)</f>
        <v>0</v>
      </c>
      <c r="AD279" s="224">
        <f t="shared" si="43"/>
        <v>0</v>
      </c>
      <c r="AE279" s="384">
        <f t="shared" si="17"/>
        <v>0</v>
      </c>
      <c r="AF279" s="224">
        <f t="shared" si="41"/>
        <v>5</v>
      </c>
      <c r="AG279" s="310">
        <v>2023</v>
      </c>
      <c r="AH279" s="310">
        <v>5</v>
      </c>
      <c r="AI279" s="146" t="e">
        <f t="array" aca="1" ref="AI279" ca="1">_xludf.IFS(AH279=1,"01",AH279=2,"02",AH279=3,"03",AH279=4,"04",AH279=5,"05",AH279=6,"06",AH279=7,"07",AH279=8,"08",AH279=9,"09",AH279=10,"10",AH279=11,"11",AH279=12,"12")</f>
        <v>#NAME?</v>
      </c>
      <c r="AJ279" s="147" t="e">
        <f t="shared" ca="1" si="37"/>
        <v>#NAME?</v>
      </c>
      <c r="AK279" s="148" t="str">
        <f t="shared" si="44"/>
        <v>YYYY-05</v>
      </c>
    </row>
    <row r="280" spans="1:37" ht="12.75" hidden="1">
      <c r="B280" s="12" t="s">
        <v>3443</v>
      </c>
      <c r="D280" s="12" t="s">
        <v>9</v>
      </c>
      <c r="F280" s="12" t="s">
        <v>3947</v>
      </c>
      <c r="H280" s="12" t="s">
        <v>3445</v>
      </c>
      <c r="I280" s="12">
        <v>88200459</v>
      </c>
      <c r="L280" s="149">
        <v>45077</v>
      </c>
      <c r="N280" s="247" t="str">
        <f>VLOOKUP(I280,Inventory!C:J,3,FALSE)</f>
        <v>https://no.fjong.com/admin/pages/edit-outfit/outfit.a4c81cbd20934c629fcfa7f6b597c5a9#outfit_summary</v>
      </c>
      <c r="O280" s="224" t="str">
        <f>VLOOKUP(I280,Inventory!C:J,5,FALSE)</f>
        <v>Urban Pioneers</v>
      </c>
      <c r="P280" s="224" t="str">
        <f>VLOOKUP(I280,Inventory!C:J,4,FALSE)</f>
        <v>S White Sunniva Linen Shirt</v>
      </c>
      <c r="Q280" s="12" t="str">
        <f t="shared" si="45"/>
        <v>S</v>
      </c>
      <c r="R280" s="12" t="s">
        <v>3948</v>
      </c>
      <c r="S280" s="9"/>
      <c r="V280" s="224" t="str">
        <f>VLOOKUP(I280,Inventory!C:R,6,FALSE)</f>
        <v>Urban Pioneers</v>
      </c>
      <c r="W280" s="224">
        <f>VLOOKUP(I280,Inventory!C:R,13,FALSE)</f>
        <v>4000</v>
      </c>
      <c r="X280" s="224">
        <f>VLOOKUP(I280,Inventory!C:R,14,FALSE)</f>
        <v>899</v>
      </c>
      <c r="Y280" s="152">
        <v>0.3</v>
      </c>
      <c r="AB280" s="384">
        <f t="shared" si="15"/>
        <v>629.29999999999995</v>
      </c>
      <c r="AC280" s="225">
        <f>VLOOKUP(V280,'Partner info'!A$2:K$502,6,FALSE)</f>
        <v>0.8</v>
      </c>
      <c r="AD280" s="224">
        <f t="shared" si="43"/>
        <v>503.44</v>
      </c>
      <c r="AE280" s="384">
        <f t="shared" si="17"/>
        <v>125.85999999999996</v>
      </c>
      <c r="AF280" s="224">
        <f t="shared" si="41"/>
        <v>5</v>
      </c>
      <c r="AG280" s="310">
        <v>2023</v>
      </c>
      <c r="AH280" s="310">
        <v>5</v>
      </c>
      <c r="AI280" s="146" t="e">
        <f t="array" aca="1" ref="AI280" ca="1">_xludf.IFS(AH280=1,"01",AH280=2,"02",AH280=3,"03",AH280=4,"04",AH280=5,"05",AH280=6,"06",AH280=7,"07",AH280=8,"08",AH280=9,"09",AH280=10,"10",AH280=11,"11",AH280=12,"12")</f>
        <v>#NAME?</v>
      </c>
      <c r="AJ280" s="147" t="e">
        <f t="shared" ca="1" si="37"/>
        <v>#NAME?</v>
      </c>
      <c r="AK280" s="148" t="str">
        <f t="shared" si="44"/>
        <v>YYYY-05</v>
      </c>
    </row>
    <row r="281" spans="1:37" ht="12.75" hidden="1">
      <c r="B281" s="12" t="s">
        <v>3443</v>
      </c>
      <c r="D281" s="12" t="s">
        <v>9</v>
      </c>
      <c r="F281" s="12" t="s">
        <v>3947</v>
      </c>
      <c r="H281" s="12" t="s">
        <v>3445</v>
      </c>
      <c r="I281" s="12">
        <v>89005185</v>
      </c>
      <c r="L281" s="149">
        <v>45077</v>
      </c>
      <c r="N281" s="247" t="str">
        <f>VLOOKUP(I281,Inventory!C:J,3,FALSE)</f>
        <v>https://no.fjong.com/admin/pages/edit-outfit/outfit.cd447abfa94c4c29a21c2f177d8eb7e8</v>
      </c>
      <c r="O281" s="224" t="str">
        <f>VLOOKUP(I281,Inventory!C:J,5,FALSE)</f>
        <v>byTiMo</v>
      </c>
      <c r="P281" s="224" t="str">
        <f>VLOOKUP(I281,Inventory!C:J,4,FALSE)</f>
        <v>S Delicate Maxi Dress</v>
      </c>
      <c r="Q281" s="12" t="str">
        <f t="shared" si="45"/>
        <v>S</v>
      </c>
      <c r="R281" s="12" t="s">
        <v>3948</v>
      </c>
      <c r="S281" s="9"/>
      <c r="V281" s="224" t="str">
        <f>VLOOKUP(I281,Inventory!C:R,6,FALSE)</f>
        <v>Qomo</v>
      </c>
      <c r="W281" s="224" t="str">
        <f>VLOOKUP(I281,Inventory!C:R,13,FALSE)</f>
        <v>2800</v>
      </c>
      <c r="X281" s="224">
        <f>VLOOKUP(I281,Inventory!C:R,14,FALSE)</f>
        <v>840.00000000000023</v>
      </c>
      <c r="Y281" s="152">
        <v>0.3</v>
      </c>
      <c r="AB281" s="384">
        <f t="shared" si="15"/>
        <v>588.00000000000011</v>
      </c>
      <c r="AC281" s="225">
        <f>VLOOKUP(V281,'Partner info'!A$2:K$502,6,FALSE)</f>
        <v>0.5</v>
      </c>
      <c r="AD281" s="224">
        <f t="shared" si="43"/>
        <v>294.00000000000006</v>
      </c>
      <c r="AE281" s="384">
        <f t="shared" si="17"/>
        <v>294.00000000000006</v>
      </c>
      <c r="AF281" s="224">
        <f t="shared" si="41"/>
        <v>5</v>
      </c>
      <c r="AG281" s="310">
        <v>2023</v>
      </c>
      <c r="AH281" s="310">
        <v>5</v>
      </c>
      <c r="AI281" s="146" t="e">
        <f t="array" aca="1" ref="AI281" ca="1">_xludf.IFS(AH281=1,"01",AH281=2,"02",AH281=3,"03",AH281=4,"04",AH281=5,"05",AH281=6,"06",AH281=7,"07",AH281=8,"08",AH281=9,"09",AH281=10,"10",AH281=11,"11",AH281=12,"12")</f>
        <v>#NAME?</v>
      </c>
      <c r="AJ281" s="147" t="e">
        <f t="shared" ca="1" si="37"/>
        <v>#NAME?</v>
      </c>
      <c r="AK281" s="148" t="str">
        <f t="shared" si="44"/>
        <v>YYYY-05</v>
      </c>
    </row>
    <row r="282" spans="1:37" ht="12.75">
      <c r="B282" s="12" t="s">
        <v>3443</v>
      </c>
      <c r="D282" s="12" t="s">
        <v>9</v>
      </c>
      <c r="F282" s="12" t="s">
        <v>3947</v>
      </c>
      <c r="H282" s="12" t="s">
        <v>3445</v>
      </c>
      <c r="I282" s="12">
        <v>88000660</v>
      </c>
      <c r="L282" s="149">
        <v>45077</v>
      </c>
      <c r="N282" s="247" t="str">
        <f>VLOOKUP(I282,Inventory!C:J,3,FALSE)</f>
        <v>https://fjong.com/admin/pages/edit-outfit/outfit.398089067b414b2d8d1c862f527936e2#outfit_summary</v>
      </c>
      <c r="O282" s="224" t="str">
        <f>VLOOKUP(I282,Inventory!C:J,5,FALSE)</f>
        <v>Reformation</v>
      </c>
      <c r="P282" s="224" t="str">
        <f>VLOOKUP(I282,Inventory!C:J,4,FALSE)</f>
        <v>M Layley Emerald Dress</v>
      </c>
      <c r="Q282" s="12" t="str">
        <f t="shared" si="45"/>
        <v>M</v>
      </c>
      <c r="R282" s="12" t="s">
        <v>3948</v>
      </c>
      <c r="S282" s="9"/>
      <c r="V282" s="224" t="str">
        <f>VLOOKUP(I282,Inventory!C:R,6,FALSE)</f>
        <v>FJONG</v>
      </c>
      <c r="W282" s="224">
        <f>VLOOKUP(I282,Inventory!C:R,13,FALSE)</f>
        <v>1800</v>
      </c>
      <c r="X282" s="224">
        <f>VLOOKUP(I282,Inventory!C:R,14,FALSE)</f>
        <v>500</v>
      </c>
      <c r="Y282" s="152">
        <v>0.3</v>
      </c>
      <c r="AB282" s="384">
        <f t="shared" si="15"/>
        <v>350</v>
      </c>
      <c r="AC282" s="225">
        <f>VLOOKUP(V282,'Partner info'!A$2:K$502,6,FALSE)</f>
        <v>0</v>
      </c>
      <c r="AD282" s="224">
        <f t="shared" si="43"/>
        <v>0</v>
      </c>
      <c r="AE282" s="384">
        <f t="shared" si="17"/>
        <v>350</v>
      </c>
      <c r="AF282" s="224">
        <f t="shared" si="41"/>
        <v>5</v>
      </c>
      <c r="AG282" s="310">
        <v>2023</v>
      </c>
      <c r="AH282" s="310">
        <v>5</v>
      </c>
      <c r="AI282" s="146" t="e">
        <f t="array" aca="1" ref="AI282" ca="1">_xludf.IFS(AH282=1,"01",AH282=2,"02",AH282=3,"03",AH282=4,"04",AH282=5,"05",AH282=6,"06",AH282=7,"07",AH282=8,"08",AH282=9,"09",AH282=10,"10",AH282=11,"11",AH282=12,"12")</f>
        <v>#NAME?</v>
      </c>
      <c r="AJ282" s="147" t="e">
        <f t="shared" ca="1" si="37"/>
        <v>#NAME?</v>
      </c>
      <c r="AK282" s="148" t="str">
        <f t="shared" si="44"/>
        <v>YYYY-05</v>
      </c>
    </row>
    <row r="283" spans="1:37" ht="12.75" hidden="1">
      <c r="B283" s="12" t="s">
        <v>3443</v>
      </c>
      <c r="D283" s="12" t="s">
        <v>9</v>
      </c>
      <c r="F283" s="12" t="s">
        <v>3947</v>
      </c>
      <c r="H283" s="12" t="s">
        <v>3445</v>
      </c>
      <c r="I283" s="12">
        <v>89004299</v>
      </c>
      <c r="L283" s="149">
        <v>45077</v>
      </c>
      <c r="N283" s="247" t="str">
        <f>VLOOKUP(I283,Inventory!C:J,3,FALSE)</f>
        <v>https://fjong.com/admin/pages/edit-outfit/outfit.9920c9858d714aa19f6b5f2e4863e9fd</v>
      </c>
      <c r="O283" s="224" t="str">
        <f>VLOOKUP(I283,Inventory!C:J,5,FALSE)</f>
        <v>Aris</v>
      </c>
      <c r="P283" s="224" t="str">
        <f>VLOOKUP(I283,Inventory!C:J,4,FALSE)</f>
        <v>L Double Cuff White Button-Up</v>
      </c>
      <c r="Q283" s="12" t="str">
        <f t="shared" si="45"/>
        <v>L</v>
      </c>
      <c r="R283" s="12" t="s">
        <v>3948</v>
      </c>
      <c r="S283" s="9"/>
      <c r="V283" s="224" t="str">
        <f>VLOOKUP(I283,Inventory!C:R,6,FALSE)</f>
        <v>For Ynde</v>
      </c>
      <c r="W283" s="224">
        <f>VLOOKUP(I283,Inventory!C:R,13,FALSE)</f>
        <v>2600</v>
      </c>
      <c r="X283" s="224">
        <f>VLOOKUP(I283,Inventory!C:R,14,FALSE)</f>
        <v>700</v>
      </c>
      <c r="Y283" s="152">
        <v>0.3</v>
      </c>
      <c r="AB283" s="384">
        <f t="shared" si="15"/>
        <v>489.99999999999994</v>
      </c>
      <c r="AC283" s="225">
        <f>VLOOKUP(V283,'Partner info'!A$2:K$502,6,FALSE)</f>
        <v>0.5</v>
      </c>
      <c r="AD283" s="224">
        <f t="shared" si="43"/>
        <v>244.99999999999997</v>
      </c>
      <c r="AE283" s="384">
        <f t="shared" si="17"/>
        <v>244.99999999999997</v>
      </c>
      <c r="AF283" s="224">
        <f t="shared" si="41"/>
        <v>5</v>
      </c>
      <c r="AG283" s="310">
        <v>2023</v>
      </c>
      <c r="AH283" s="310">
        <v>5</v>
      </c>
      <c r="AI283" s="146" t="e">
        <f t="array" aca="1" ref="AI283" ca="1">_xludf.IFS(AH283=1,"01",AH283=2,"02",AH283=3,"03",AH283=4,"04",AH283=5,"05",AH283=6,"06",AH283=7,"07",AH283=8,"08",AH283=9,"09",AH283=10,"10",AH283=11,"11",AH283=12,"12")</f>
        <v>#NAME?</v>
      </c>
      <c r="AJ283" s="147" t="e">
        <f t="shared" ca="1" si="37"/>
        <v>#NAME?</v>
      </c>
      <c r="AK283" s="148" t="str">
        <f t="shared" si="44"/>
        <v>YYYY-05</v>
      </c>
    </row>
    <row r="284" spans="1:37" ht="12.75">
      <c r="B284" s="12" t="s">
        <v>3443</v>
      </c>
      <c r="D284" s="12" t="s">
        <v>9</v>
      </c>
      <c r="F284" s="12" t="s">
        <v>3947</v>
      </c>
      <c r="H284" s="12" t="s">
        <v>3445</v>
      </c>
      <c r="I284" s="12">
        <v>88001412</v>
      </c>
      <c r="L284" s="149">
        <v>45077</v>
      </c>
      <c r="N284" s="247" t="str">
        <f>VLOOKUP(I284,Inventory!C:J,3,FALSE)</f>
        <v>https://fjong.com/admin/pages/edit-outfit/outfit.91651ca443b24b3daf198f69f3fbf225</v>
      </c>
      <c r="O284" s="224" t="str">
        <f>VLOOKUP(I284,Inventory!C:J,5,FALSE)</f>
        <v>MAUD</v>
      </c>
      <c r="P284" s="224" t="str">
        <f>VLOOKUP(I284,Inventory!C:J,4,FALSE)</f>
        <v>XS Butterfly Long Dress Aspen Gold</v>
      </c>
      <c r="Q284" s="12" t="str">
        <f t="shared" si="45"/>
        <v>XS</v>
      </c>
      <c r="R284" s="12" t="s">
        <v>3948</v>
      </c>
      <c r="S284" s="9"/>
      <c r="V284" s="224" t="str">
        <f>VLOOKUP(I284,Inventory!C:R,6,FALSE)</f>
        <v>FJONG</v>
      </c>
      <c r="W284" s="224">
        <f>VLOOKUP(I284,Inventory!C:R,13,FALSE)</f>
        <v>500</v>
      </c>
      <c r="X284" s="224">
        <f>VLOOKUP(I284,Inventory!C:R,14,FALSE)</f>
        <v>200</v>
      </c>
      <c r="Y284" s="152">
        <v>0.3</v>
      </c>
      <c r="AB284" s="384">
        <f t="shared" si="15"/>
        <v>140</v>
      </c>
      <c r="AC284" s="225">
        <f>VLOOKUP(V284,'Partner info'!A$2:K$502,6,FALSE)</f>
        <v>0</v>
      </c>
      <c r="AD284" s="224">
        <f t="shared" si="43"/>
        <v>0</v>
      </c>
      <c r="AE284" s="384">
        <f t="shared" si="17"/>
        <v>140</v>
      </c>
      <c r="AF284" s="224">
        <f t="shared" si="41"/>
        <v>5</v>
      </c>
      <c r="AG284" s="310">
        <v>2023</v>
      </c>
      <c r="AH284" s="310">
        <v>5</v>
      </c>
      <c r="AI284" s="146" t="e">
        <f t="array" aca="1" ref="AI284" ca="1">_xludf.IFS(AH284=1,"01",AH284=2,"02",AH284=3,"03",AH284=4,"04",AH284=5,"05",AH284=6,"06",AH284=7,"07",AH284=8,"08",AH284=9,"09",AH284=10,"10",AH284=11,"11",AH284=12,"12")</f>
        <v>#NAME?</v>
      </c>
      <c r="AJ284" s="147" t="e">
        <f t="shared" ca="1" si="37"/>
        <v>#NAME?</v>
      </c>
      <c r="AK284" s="148" t="str">
        <f t="shared" si="44"/>
        <v>YYYY-05</v>
      </c>
    </row>
    <row r="285" spans="1:37" ht="12.75">
      <c r="B285" s="12" t="s">
        <v>3443</v>
      </c>
      <c r="D285" s="12" t="s">
        <v>9</v>
      </c>
      <c r="F285" s="12" t="s">
        <v>3947</v>
      </c>
      <c r="H285" s="12" t="s">
        <v>3445</v>
      </c>
      <c r="I285" s="12">
        <v>88000239</v>
      </c>
      <c r="L285" s="149">
        <v>45077</v>
      </c>
      <c r="N285" s="247" t="str">
        <f>VLOOKUP(I285,Inventory!C:J,3,FALSE)</f>
        <v>https://fjong.com/admin/pages/edit-outfit/outfit.eed4cf53d4b64d93bea25222936cd10c</v>
      </c>
      <c r="O285" s="224" t="str">
        <f>VLOOKUP(I285,Inventory!C:J,5,FALSE)</f>
        <v>FWSS</v>
      </c>
      <c r="P285" s="224" t="str">
        <f>VLOOKUP(I285,Inventory!C:J,4,FALSE)</f>
        <v>XL Beate Short Skirt Mint Stripe</v>
      </c>
      <c r="Q285" s="12" t="str">
        <f t="shared" si="45"/>
        <v>XL</v>
      </c>
      <c r="R285" s="12" t="s">
        <v>3948</v>
      </c>
      <c r="S285" s="9"/>
      <c r="V285" s="224" t="str">
        <f>VLOOKUP(I285,Inventory!C:R,6,FALSE)</f>
        <v>FJONG</v>
      </c>
      <c r="W285" s="224">
        <f>VLOOKUP(I285,Inventory!C:R,13,FALSE)</f>
        <v>1200</v>
      </c>
      <c r="X285" s="224">
        <f>VLOOKUP(I285,Inventory!C:R,14,FALSE)</f>
        <v>400</v>
      </c>
      <c r="Y285" s="152">
        <v>0.3</v>
      </c>
      <c r="AB285" s="384">
        <f t="shared" si="15"/>
        <v>280</v>
      </c>
      <c r="AC285" s="225">
        <f>VLOOKUP(V285,'Partner info'!A$2:K$502,6,FALSE)</f>
        <v>0</v>
      </c>
      <c r="AD285" s="224">
        <f t="shared" si="43"/>
        <v>0</v>
      </c>
      <c r="AE285" s="384">
        <f t="shared" si="17"/>
        <v>280</v>
      </c>
      <c r="AF285" s="224">
        <f t="shared" si="41"/>
        <v>5</v>
      </c>
      <c r="AG285" s="310">
        <v>2023</v>
      </c>
      <c r="AH285" s="310">
        <v>5</v>
      </c>
      <c r="AI285" s="146" t="e">
        <f t="array" aca="1" ref="AI285" ca="1">_xludf.IFS(AH285=1,"01",AH285=2,"02",AH285=3,"03",AH285=4,"04",AH285=5,"05",AH285=6,"06",AH285=7,"07",AH285=8,"08",AH285=9,"09",AH285=10,"10",AH285=11,"11",AH285=12,"12")</f>
        <v>#NAME?</v>
      </c>
      <c r="AJ285" s="147" t="e">
        <f t="shared" ca="1" si="37"/>
        <v>#NAME?</v>
      </c>
      <c r="AK285" s="148" t="str">
        <f t="shared" si="44"/>
        <v>YYYY-05</v>
      </c>
    </row>
    <row r="286" spans="1:37" ht="12.75">
      <c r="B286" s="12" t="s">
        <v>3443</v>
      </c>
      <c r="D286" s="12" t="s">
        <v>9</v>
      </c>
      <c r="F286" s="12" t="s">
        <v>3947</v>
      </c>
      <c r="H286" s="12" t="s">
        <v>3445</v>
      </c>
      <c r="I286" s="9" t="s">
        <v>2195</v>
      </c>
      <c r="L286" s="149">
        <v>45077</v>
      </c>
      <c r="N286" s="247" t="str">
        <f>VLOOKUP(I286,Inventory!C:J,3,FALSE)</f>
        <v>https://fjong.com/admin/pages/edit-outfit/outfit.99c064e4d6824984a93102ca1ca111a6</v>
      </c>
      <c r="O286" s="224" t="str">
        <f>VLOOKUP(I286,Inventory!C:J,5,FALSE)</f>
        <v>MAUD</v>
      </c>
      <c r="P286" s="224" t="str">
        <f>VLOOKUP(I286,Inventory!C:J,4,FALSE)</f>
        <v>XS Zip Up Lace Top Sky Captain</v>
      </c>
      <c r="Q286" s="12" t="str">
        <f t="shared" si="45"/>
        <v>XS</v>
      </c>
      <c r="R286" s="12" t="s">
        <v>3948</v>
      </c>
      <c r="S286" s="9"/>
      <c r="V286" s="224" t="str">
        <f>VLOOKUP(I286,Inventory!C:R,6,FALSE)</f>
        <v>FJONG</v>
      </c>
      <c r="W286" s="224">
        <f>VLOOKUP(I286,Inventory!C:R,13,FALSE)</f>
        <v>2600</v>
      </c>
      <c r="X286" s="224">
        <f>VLOOKUP(I286,Inventory!C:R,14,FALSE)</f>
        <v>700</v>
      </c>
      <c r="Y286" s="152">
        <v>0.3</v>
      </c>
      <c r="AB286" s="384">
        <f t="shared" si="15"/>
        <v>489.99999999999994</v>
      </c>
      <c r="AC286" s="225">
        <f>VLOOKUP(V286,'Partner info'!A$2:K$502,6,FALSE)</f>
        <v>0</v>
      </c>
      <c r="AD286" s="224">
        <f t="shared" si="43"/>
        <v>0</v>
      </c>
      <c r="AE286" s="384">
        <f t="shared" si="17"/>
        <v>489.99999999999994</v>
      </c>
      <c r="AF286" s="224">
        <f t="shared" si="41"/>
        <v>5</v>
      </c>
      <c r="AG286" s="310">
        <v>2023</v>
      </c>
      <c r="AH286" s="310">
        <v>5</v>
      </c>
      <c r="AI286" s="146" t="e">
        <f t="array" aca="1" ref="AI286" ca="1">_xludf.IFS(AH286=1,"01",AH286=2,"02",AH286=3,"03",AH286=4,"04",AH286=5,"05",AH286=6,"06",AH286=7,"07",AH286=8,"08",AH286=9,"09",AH286=10,"10",AH286=11,"11",AH286=12,"12")</f>
        <v>#NAME?</v>
      </c>
      <c r="AJ286" s="147" t="e">
        <f t="shared" ca="1" si="37"/>
        <v>#NAME?</v>
      </c>
      <c r="AK286" s="148" t="str">
        <f t="shared" si="44"/>
        <v>YYYY-05</v>
      </c>
    </row>
    <row r="287" spans="1:37" ht="12.75">
      <c r="B287" s="12" t="s">
        <v>3443</v>
      </c>
      <c r="D287" s="12" t="s">
        <v>9</v>
      </c>
      <c r="F287" s="12" t="s">
        <v>3947</v>
      </c>
      <c r="H287" s="12" t="s">
        <v>3445</v>
      </c>
      <c r="I287" s="12">
        <v>88001410</v>
      </c>
      <c r="L287" s="149">
        <v>45077</v>
      </c>
      <c r="N287" s="247" t="str">
        <f>VLOOKUP(I287,Inventory!C:J,3,FALSE)</f>
        <v>https://fjong.com/admin/pages/edit-outfit/outfit.58727a4c61184b6791d5411deba54c39</v>
      </c>
      <c r="O287" s="224" t="str">
        <f>VLOOKUP(I287,Inventory!C:J,5,FALSE)</f>
        <v>MAUD</v>
      </c>
      <c r="P287" s="224" t="str">
        <f>VLOOKUP(I287,Inventory!C:J,4,FALSE)</f>
        <v>M Butterfly Long Dress Aspen Gold</v>
      </c>
      <c r="Q287" s="12" t="str">
        <f t="shared" si="45"/>
        <v>M</v>
      </c>
      <c r="R287" s="12" t="s">
        <v>3948</v>
      </c>
      <c r="S287" s="9"/>
      <c r="V287" s="224" t="str">
        <f>VLOOKUP(I287,Inventory!C:R,6,FALSE)</f>
        <v>FJONG</v>
      </c>
      <c r="W287" s="224">
        <f>VLOOKUP(I287,Inventory!C:R,13,FALSE)</f>
        <v>11000</v>
      </c>
      <c r="X287" s="224">
        <f>VLOOKUP(I287,Inventory!C:R,14,FALSE)</f>
        <v>2200</v>
      </c>
      <c r="Y287" s="152">
        <v>0.3</v>
      </c>
      <c r="AB287" s="384">
        <f t="shared" si="15"/>
        <v>1540</v>
      </c>
      <c r="AC287" s="225">
        <f>VLOOKUP(V287,'Partner info'!A$2:K$502,6,FALSE)</f>
        <v>0</v>
      </c>
      <c r="AD287" s="224">
        <f t="shared" si="43"/>
        <v>0</v>
      </c>
      <c r="AE287" s="384">
        <f t="shared" si="17"/>
        <v>1540</v>
      </c>
      <c r="AF287" s="224">
        <f t="shared" si="41"/>
        <v>5</v>
      </c>
      <c r="AG287" s="310">
        <v>2023</v>
      </c>
      <c r="AH287" s="310">
        <v>5</v>
      </c>
      <c r="AI287" s="146" t="e">
        <f t="array" aca="1" ref="AI287" ca="1">_xludf.IFS(AH287=1,"01",AH287=2,"02",AH287=3,"03",AH287=4,"04",AH287=5,"05",AH287=6,"06",AH287=7,"07",AH287=8,"08",AH287=9,"09",AH287=10,"10",AH287=11,"11",AH287=12,"12")</f>
        <v>#NAME?</v>
      </c>
      <c r="AJ287" s="147" t="e">
        <f t="shared" ca="1" si="37"/>
        <v>#NAME?</v>
      </c>
      <c r="AK287" s="148" t="str">
        <f t="shared" si="44"/>
        <v>YYYY-05</v>
      </c>
    </row>
    <row r="288" spans="1:37" ht="12.75" hidden="1">
      <c r="B288" s="12" t="s">
        <v>3443</v>
      </c>
      <c r="D288" s="12" t="s">
        <v>9</v>
      </c>
      <c r="F288" s="12" t="s">
        <v>3947</v>
      </c>
      <c r="H288" s="12" t="s">
        <v>3445</v>
      </c>
      <c r="I288" s="12">
        <v>88200111</v>
      </c>
      <c r="L288" s="149">
        <v>45077</v>
      </c>
      <c r="N288" s="247" t="str">
        <f>VLOOKUP(I288,Inventory!C:J,3,FALSE)</f>
        <v>https://no.fjong.com/admin/pages/edit-outfit/outfit.450644401c4e4c2890fc8d9b7897a2f8</v>
      </c>
      <c r="O288" s="224" t="str">
        <f>VLOOKUP(I288,Inventory!C:J,5,FALSE)</f>
        <v>ella&amp;il</v>
      </c>
      <c r="P288" s="224" t="str">
        <f>VLOOKUP(I288,Inventory!C:J,4,FALSE)</f>
        <v>M Navy Serena Linen Dress</v>
      </c>
      <c r="Q288" s="12" t="str">
        <f t="shared" si="45"/>
        <v>M</v>
      </c>
      <c r="R288" s="12" t="s">
        <v>3948</v>
      </c>
      <c r="S288" s="9"/>
      <c r="V288" s="224" t="str">
        <f>VLOOKUP(I288,Inventory!C:R,6,FALSE)</f>
        <v>ella&amp;il</v>
      </c>
      <c r="W288" s="224">
        <f>VLOOKUP(I288,Inventory!C:R,13,FALSE)</f>
        <v>1800</v>
      </c>
      <c r="X288" s="224">
        <f>VLOOKUP(I288,Inventory!C:R,14,FALSE)</f>
        <v>350</v>
      </c>
      <c r="Y288" s="152">
        <v>0.3</v>
      </c>
      <c r="AB288" s="384">
        <f t="shared" si="15"/>
        <v>244.99999999999997</v>
      </c>
      <c r="AC288" s="225">
        <f>VLOOKUP(V288,'Partner info'!A$2:K$502,6,FALSE)</f>
        <v>0.8</v>
      </c>
      <c r="AD288" s="224">
        <f t="shared" si="43"/>
        <v>196</v>
      </c>
      <c r="AE288" s="384">
        <f t="shared" si="17"/>
        <v>48.999999999999972</v>
      </c>
      <c r="AF288" s="224">
        <f t="shared" si="41"/>
        <v>5</v>
      </c>
      <c r="AG288" s="310">
        <v>2023</v>
      </c>
      <c r="AH288" s="310">
        <v>5</v>
      </c>
      <c r="AI288" s="146" t="e">
        <f t="array" aca="1" ref="AI288" ca="1">_xludf.IFS(AH288=1,"01",AH288=2,"02",AH288=3,"03",AH288=4,"04",AH288=5,"05",AH288=6,"06",AH288=7,"07",AH288=8,"08",AH288=9,"09",AH288=10,"10",AH288=11,"11",AH288=12,"12")</f>
        <v>#NAME?</v>
      </c>
      <c r="AJ288" s="147" t="e">
        <f t="shared" ca="1" si="37"/>
        <v>#NAME?</v>
      </c>
      <c r="AK288" s="148" t="str">
        <f t="shared" si="44"/>
        <v>YYYY-05</v>
      </c>
    </row>
    <row r="289" spans="1:37" ht="12.75">
      <c r="B289" s="12" t="s">
        <v>3443</v>
      </c>
      <c r="D289" s="12" t="s">
        <v>9</v>
      </c>
      <c r="F289" s="12" t="s">
        <v>3947</v>
      </c>
      <c r="H289" s="12" t="s">
        <v>3445</v>
      </c>
      <c r="I289" s="12">
        <v>88000655</v>
      </c>
      <c r="L289" s="149">
        <v>45077</v>
      </c>
      <c r="N289" s="247" t="str">
        <f>VLOOKUP(I289,Inventory!C:J,3,FALSE)</f>
        <v>https://fjong.com/admin/pages/edit-outfit/outfit.aad989fc0422b4eb#edit_outfit_admin_notes</v>
      </c>
      <c r="O289" s="224" t="str">
        <f>VLOOKUP(I289,Inventory!C:J,5,FALSE)</f>
        <v>Reformation</v>
      </c>
      <c r="P289" s="224" t="str">
        <f>VLOOKUP(I289,Inventory!C:J,4,FALSE)</f>
        <v>XS2 Winslow Dress Azalea</v>
      </c>
      <c r="Q289" s="12" t="str">
        <f t="shared" si="45"/>
        <v>XS2</v>
      </c>
      <c r="R289" s="12" t="s">
        <v>3948</v>
      </c>
      <c r="S289" s="9"/>
      <c r="V289" s="224" t="str">
        <f>VLOOKUP(I289,Inventory!C:R,6,FALSE)</f>
        <v>FJONG</v>
      </c>
      <c r="W289" s="224">
        <f>VLOOKUP(I289,Inventory!C:R,13,FALSE)</f>
        <v>700</v>
      </c>
      <c r="X289" s="224">
        <f>VLOOKUP(I289,Inventory!C:R,14,FALSE)</f>
        <v>290</v>
      </c>
      <c r="Y289" s="152">
        <v>0.3</v>
      </c>
      <c r="AB289" s="384">
        <f t="shared" si="15"/>
        <v>203</v>
      </c>
      <c r="AC289" s="225">
        <f>VLOOKUP(V289,'Partner info'!A$2:K$502,6,FALSE)</f>
        <v>0</v>
      </c>
      <c r="AD289" s="224">
        <f t="shared" si="43"/>
        <v>0</v>
      </c>
      <c r="AE289" s="384">
        <f t="shared" si="17"/>
        <v>203</v>
      </c>
      <c r="AF289" s="224">
        <f t="shared" si="41"/>
        <v>5</v>
      </c>
      <c r="AG289" s="310">
        <v>2023</v>
      </c>
      <c r="AH289" s="310">
        <v>5</v>
      </c>
      <c r="AI289" s="146" t="e">
        <f t="array" aca="1" ref="AI289" ca="1">_xludf.IFS(AH289=1,"01",AH289=2,"02",AH289=3,"03",AH289=4,"04",AH289=5,"05",AH289=6,"06",AH289=7,"07",AH289=8,"08",AH289=9,"09",AH289=10,"10",AH289=11,"11",AH289=12,"12")</f>
        <v>#NAME?</v>
      </c>
      <c r="AJ289" s="147" t="e">
        <f t="shared" ca="1" si="37"/>
        <v>#NAME?</v>
      </c>
      <c r="AK289" s="148" t="str">
        <f t="shared" si="44"/>
        <v>YYYY-05</v>
      </c>
    </row>
    <row r="290" spans="1:37" ht="12.75">
      <c r="B290" s="12" t="s">
        <v>3443</v>
      </c>
      <c r="D290" s="12" t="s">
        <v>9</v>
      </c>
      <c r="F290" s="12" t="s">
        <v>3947</v>
      </c>
      <c r="H290" s="12" t="s">
        <v>3445</v>
      </c>
      <c r="I290" s="12">
        <v>88000472</v>
      </c>
      <c r="L290" s="149">
        <v>45077</v>
      </c>
      <c r="N290" s="247" t="str">
        <f>VLOOKUP(I290,Inventory!C:J,3,FALSE)</f>
        <v>https://fjong.com/admin/pages/edit-outfit/outfit.1b9ab78223b843e08e1daeb660783adf</v>
      </c>
      <c r="O290" s="224" t="str">
        <f>VLOOKUP(I290,Inventory!C:J,5,FALSE)</f>
        <v>Untold Stories</v>
      </c>
      <c r="P290" s="224" t="str">
        <f>VLOOKUP(I290,Inventory!C:J,4,FALSE)</f>
        <v>S Emi Stripe Blouse</v>
      </c>
      <c r="Q290" s="12" t="str">
        <f t="shared" si="45"/>
        <v>S</v>
      </c>
      <c r="R290" s="12" t="s">
        <v>3948</v>
      </c>
      <c r="S290" s="9"/>
      <c r="V290" s="224" t="str">
        <f>VLOOKUP(I290,Inventory!C:R,6,FALSE)</f>
        <v>FJONG</v>
      </c>
      <c r="W290" s="224">
        <f>VLOOKUP(I290,Inventory!C:R,13,FALSE)</f>
        <v>4000</v>
      </c>
      <c r="X290" s="224">
        <f>VLOOKUP(I290,Inventory!C:R,14,FALSE)</f>
        <v>799</v>
      </c>
      <c r="Y290" s="152">
        <v>0.3</v>
      </c>
      <c r="AB290" s="384">
        <f t="shared" si="15"/>
        <v>559.29999999999995</v>
      </c>
      <c r="AC290" s="225">
        <f>VLOOKUP(V290,'Partner info'!A$2:K$502,6,FALSE)</f>
        <v>0</v>
      </c>
      <c r="AD290" s="224">
        <f t="shared" si="43"/>
        <v>0</v>
      </c>
      <c r="AE290" s="384">
        <f t="shared" si="17"/>
        <v>559.29999999999995</v>
      </c>
      <c r="AF290" s="224">
        <f t="shared" si="41"/>
        <v>5</v>
      </c>
      <c r="AG290" s="310">
        <v>2023</v>
      </c>
      <c r="AH290" s="310">
        <v>5</v>
      </c>
      <c r="AI290" s="146" t="e">
        <f t="array" aca="1" ref="AI290" ca="1">_xludf.IFS(AH290=1,"01",AH290=2,"02",AH290=3,"03",AH290=4,"04",AH290=5,"05",AH290=6,"06",AH290=7,"07",AH290=8,"08",AH290=9,"09",AH290=10,"10",AH290=11,"11",AH290=12,"12")</f>
        <v>#NAME?</v>
      </c>
      <c r="AJ290" s="147" t="e">
        <f t="shared" ca="1" si="37"/>
        <v>#NAME?</v>
      </c>
      <c r="AK290" s="148" t="str">
        <f t="shared" si="44"/>
        <v>YYYY-05</v>
      </c>
    </row>
    <row r="291" spans="1:37" ht="12.75" hidden="1">
      <c r="B291" s="12" t="s">
        <v>3443</v>
      </c>
      <c r="D291" s="12" t="s">
        <v>9</v>
      </c>
      <c r="F291" s="12" t="s">
        <v>3947</v>
      </c>
      <c r="H291" s="12" t="s">
        <v>3445</v>
      </c>
      <c r="I291" s="9" t="s">
        <v>2146</v>
      </c>
      <c r="L291" s="149">
        <v>45077</v>
      </c>
      <c r="N291" s="247" t="str">
        <f>VLOOKUP(I291,Inventory!C:J,3,FALSE)</f>
        <v>https://fjong.com/admin/pages/edit-outfit/outfit.8e0be7c7028e4b8f8a6f69a1f0192d2b</v>
      </c>
      <c r="O291" s="224" t="str">
        <f>VLOOKUP(I291,Inventory!C:J,5,FALSE)</f>
        <v>Holzweiler</v>
      </c>
      <c r="P291" s="224" t="str">
        <f>VLOOKUP(I291,Inventory!C:J,4,FALSE)</f>
        <v>M Lilja Skirt Ecru</v>
      </c>
      <c r="Q291" s="12" t="str">
        <f t="shared" si="45"/>
        <v>M</v>
      </c>
      <c r="R291" s="12" t="s">
        <v>3948</v>
      </c>
      <c r="S291" s="9"/>
      <c r="V291" s="224" t="str">
        <f>VLOOKUP(I291,Inventory!C:R,6,FALSE)</f>
        <v>Villoid</v>
      </c>
      <c r="W291" s="224">
        <f>VLOOKUP(I291,Inventory!C:R,13,FALSE)</f>
        <v>2800</v>
      </c>
      <c r="X291" s="224">
        <f>VLOOKUP(I291,Inventory!C:R,14,FALSE)</f>
        <v>1200</v>
      </c>
      <c r="Y291" s="152">
        <v>0.3</v>
      </c>
      <c r="AB291" s="384">
        <f t="shared" si="15"/>
        <v>840</v>
      </c>
      <c r="AC291" s="225">
        <f>VLOOKUP(V291,'Partner info'!A$2:K$502,6,FALSE)</f>
        <v>0.8</v>
      </c>
      <c r="AD291" s="224">
        <f t="shared" si="43"/>
        <v>672</v>
      </c>
      <c r="AE291" s="384">
        <f t="shared" si="17"/>
        <v>168</v>
      </c>
      <c r="AF291" s="224">
        <f t="shared" si="41"/>
        <v>5</v>
      </c>
      <c r="AG291" s="310">
        <v>2023</v>
      </c>
      <c r="AH291" s="310">
        <v>5</v>
      </c>
      <c r="AI291" s="146" t="e">
        <f t="array" aca="1" ref="AI291" ca="1">_xludf.IFS(AH291=1,"01",AH291=2,"02",AH291=3,"03",AH291=4,"04",AH291=5,"05",AH291=6,"06",AH291=7,"07",AH291=8,"08",AH291=9,"09",AH291=10,"10",AH291=11,"11",AH291=12,"12")</f>
        <v>#NAME?</v>
      </c>
      <c r="AJ291" s="147" t="e">
        <f t="shared" ca="1" si="37"/>
        <v>#NAME?</v>
      </c>
      <c r="AK291" s="148" t="str">
        <f t="shared" si="44"/>
        <v>YYYY-05</v>
      </c>
    </row>
    <row r="292" spans="1:37" ht="12.75" hidden="1">
      <c r="B292" s="12" t="s">
        <v>3443</v>
      </c>
      <c r="D292" s="12" t="s">
        <v>9</v>
      </c>
      <c r="F292" s="12" t="s">
        <v>3947</v>
      </c>
      <c r="H292" s="12" t="s">
        <v>3445</v>
      </c>
      <c r="I292" s="9" t="s">
        <v>2143</v>
      </c>
      <c r="L292" s="149">
        <v>45077</v>
      </c>
      <c r="N292" s="247" t="str">
        <f>VLOOKUP(I292,Inventory!C:J,3,FALSE)</f>
        <v>https://fjong.com/admin/pages/edit-outfit/outfit.cc5fe27b56384f5b9b3ab9280f7b7d71</v>
      </c>
      <c r="O292" s="224" t="str">
        <f>VLOOKUP(I292,Inventory!C:J,5,FALSE)</f>
        <v>Holzweiler</v>
      </c>
      <c r="P292" s="224" t="str">
        <f>VLOOKUP(I292,Inventory!C:J,4,FALSE)</f>
        <v>XS Lilja Skirt Ecru</v>
      </c>
      <c r="Q292" s="12" t="str">
        <f t="shared" si="45"/>
        <v>XS</v>
      </c>
      <c r="R292" s="12" t="s">
        <v>3948</v>
      </c>
      <c r="S292" s="9"/>
      <c r="V292" s="224" t="str">
        <f>VLOOKUP(I292,Inventory!C:R,6,FALSE)</f>
        <v>Villoid</v>
      </c>
      <c r="W292" s="224" t="str">
        <f>VLOOKUP(I292,Inventory!C:R,13,FALSE)</f>
        <v>3500</v>
      </c>
      <c r="X292" s="224">
        <f>VLOOKUP(I292,Inventory!C:R,14,FALSE)</f>
        <v>1050</v>
      </c>
      <c r="Y292" s="152">
        <v>0.3</v>
      </c>
      <c r="AB292" s="384">
        <f t="shared" si="15"/>
        <v>735</v>
      </c>
      <c r="AC292" s="225">
        <f>VLOOKUP(V292,'Partner info'!A$2:K$502,6,FALSE)</f>
        <v>0.8</v>
      </c>
      <c r="AD292" s="224">
        <f t="shared" si="43"/>
        <v>588</v>
      </c>
      <c r="AE292" s="384">
        <f t="shared" si="17"/>
        <v>147</v>
      </c>
      <c r="AF292" s="224">
        <f t="shared" si="41"/>
        <v>5</v>
      </c>
      <c r="AG292" s="310">
        <v>2023</v>
      </c>
      <c r="AH292" s="310">
        <v>5</v>
      </c>
      <c r="AI292" s="146" t="e">
        <f t="array" aca="1" ref="AI292" ca="1">_xludf.IFS(AH292=1,"01",AH292=2,"02",AH292=3,"03",AH292=4,"04",AH292=5,"05",AH292=6,"06",AH292=7,"07",AH292=8,"08",AH292=9,"09",AH292=10,"10",AH292=11,"11",AH292=12,"12")</f>
        <v>#NAME?</v>
      </c>
      <c r="AJ292" s="147" t="e">
        <f t="shared" ca="1" si="37"/>
        <v>#NAME?</v>
      </c>
      <c r="AK292" s="148" t="str">
        <f t="shared" si="44"/>
        <v>YYYY-05</v>
      </c>
    </row>
    <row r="293" spans="1:37" ht="12.75">
      <c r="B293" s="12" t="s">
        <v>3443</v>
      </c>
      <c r="D293" s="12" t="s">
        <v>9</v>
      </c>
      <c r="F293" s="12" t="s">
        <v>3947</v>
      </c>
      <c r="H293" s="12" t="s">
        <v>3445</v>
      </c>
      <c r="I293" s="12">
        <v>88000651</v>
      </c>
      <c r="L293" s="149">
        <v>45077</v>
      </c>
      <c r="N293" s="247" t="str">
        <f>VLOOKUP(I293,Inventory!C:J,3,FALSE)</f>
        <v>https://fjong.com/admin/pages/edit-outfit/outfit.bd2ab280ed364f26</v>
      </c>
      <c r="O293" s="224" t="str">
        <f>VLOOKUP(I293,Inventory!C:J,5,FALSE)</f>
        <v>Reformation</v>
      </c>
      <c r="P293" s="224" t="str">
        <f>VLOOKUP(I293,Inventory!C:J,4,FALSE)</f>
        <v>XS Winslow Dress Cherry</v>
      </c>
      <c r="Q293" s="12" t="str">
        <f t="shared" si="45"/>
        <v>XS</v>
      </c>
      <c r="R293" s="12" t="s">
        <v>3948</v>
      </c>
      <c r="S293" s="9"/>
      <c r="V293" s="224" t="str">
        <f>VLOOKUP(I293,Inventory!C:R,6,FALSE)</f>
        <v>FJONG</v>
      </c>
      <c r="W293" s="224">
        <f>VLOOKUP(I293,Inventory!C:R,13,FALSE)</f>
        <v>1950</v>
      </c>
      <c r="X293" s="224">
        <f>VLOOKUP(I293,Inventory!C:R,14,FALSE)</f>
        <v>780</v>
      </c>
      <c r="Y293" s="152">
        <v>0.3</v>
      </c>
      <c r="AB293" s="384">
        <f t="shared" si="15"/>
        <v>546</v>
      </c>
      <c r="AC293" s="225">
        <f>VLOOKUP(V293,'Partner info'!A$2:K$502,6,FALSE)</f>
        <v>0</v>
      </c>
      <c r="AD293" s="224">
        <f t="shared" si="43"/>
        <v>0</v>
      </c>
      <c r="AE293" s="384">
        <f t="shared" si="17"/>
        <v>546</v>
      </c>
      <c r="AF293" s="224">
        <f t="shared" si="41"/>
        <v>5</v>
      </c>
      <c r="AG293" s="310">
        <v>2023</v>
      </c>
      <c r="AH293" s="310">
        <v>5</v>
      </c>
      <c r="AI293" s="146" t="e">
        <f t="array" aca="1" ref="AI293" ca="1">_xludf.IFS(AH293=1,"01",AH293=2,"02",AH293=3,"03",AH293=4,"04",AH293=5,"05",AH293=6,"06",AH293=7,"07",AH293=8,"08",AH293=9,"09",AH293=10,"10",AH293=11,"11",AH293=12,"12")</f>
        <v>#NAME?</v>
      </c>
      <c r="AJ293" s="147" t="e">
        <f t="shared" ca="1" si="37"/>
        <v>#NAME?</v>
      </c>
      <c r="AK293" s="148" t="str">
        <f t="shared" si="44"/>
        <v>YYYY-05</v>
      </c>
    </row>
    <row r="294" spans="1:37" ht="12.75" hidden="1">
      <c r="B294" s="12" t="s">
        <v>3443</v>
      </c>
      <c r="D294" s="12" t="s">
        <v>9</v>
      </c>
      <c r="F294" s="12" t="s">
        <v>3947</v>
      </c>
      <c r="H294" s="12" t="s">
        <v>3445</v>
      </c>
      <c r="I294" s="9" t="s">
        <v>2039</v>
      </c>
      <c r="L294" s="149">
        <v>45077</v>
      </c>
      <c r="N294" s="247" t="str">
        <f>VLOOKUP(I294,Inventory!C:J,3,FALSE)</f>
        <v>https://fjong.com/admin/pages/edit-outfit/outfit.393f43fc57454e2dbda75a2e34d5b672</v>
      </c>
      <c r="O294" s="224" t="str">
        <f>VLOOKUP(I294,Inventory!C:J,5,FALSE)</f>
        <v>MAUD</v>
      </c>
      <c r="P294" s="224" t="str">
        <f>VLOOKUP(I294,Inventory!C:J,4,FALSE)</f>
        <v>L 2 Butterfly Long Dress Aspen Gold</v>
      </c>
      <c r="Q294" s="12" t="str">
        <f t="shared" si="45"/>
        <v>L</v>
      </c>
      <c r="R294" s="12" t="s">
        <v>3948</v>
      </c>
      <c r="S294" s="9"/>
      <c r="V294" s="224" t="str">
        <f>VLOOKUP(I294,Inventory!C:R,6,FALSE)</f>
        <v>Høyer</v>
      </c>
      <c r="W294" s="224">
        <f>VLOOKUP(I294,Inventory!C:R,13,FALSE)</f>
        <v>2000</v>
      </c>
      <c r="X294" s="224">
        <f>VLOOKUP(I294,Inventory!C:R,14,FALSE)</f>
        <v>449</v>
      </c>
      <c r="Y294" s="152">
        <v>0.3</v>
      </c>
      <c r="AB294" s="384">
        <f t="shared" si="15"/>
        <v>314.29999999999995</v>
      </c>
      <c r="AC294" s="225">
        <f>VLOOKUP(V294,'Partner info'!A$2:K$502,6,FALSE)</f>
        <v>0.8</v>
      </c>
      <c r="AD294" s="224">
        <f t="shared" si="43"/>
        <v>251.43999999999997</v>
      </c>
      <c r="AE294" s="384">
        <f t="shared" si="17"/>
        <v>62.859999999999985</v>
      </c>
      <c r="AF294" s="224">
        <f t="shared" si="41"/>
        <v>5</v>
      </c>
      <c r="AG294" s="310">
        <v>2023</v>
      </c>
      <c r="AH294" s="310">
        <v>5</v>
      </c>
      <c r="AI294" s="146" t="e">
        <f t="array" aca="1" ref="AI294" ca="1">_xludf.IFS(AH294=1,"01",AH294=2,"02",AH294=3,"03",AH294=4,"04",AH294=5,"05",AH294=6,"06",AH294=7,"07",AH294=8,"08",AH294=9,"09",AH294=10,"10",AH294=11,"11",AH294=12,"12")</f>
        <v>#NAME?</v>
      </c>
      <c r="AJ294" s="147" t="e">
        <f t="shared" ca="1" si="37"/>
        <v>#NAME?</v>
      </c>
      <c r="AK294" s="148" t="str">
        <f t="shared" si="44"/>
        <v>YYYY-05</v>
      </c>
    </row>
    <row r="295" spans="1:37" ht="12.75">
      <c r="B295" s="12" t="s">
        <v>3443</v>
      </c>
      <c r="D295" s="12" t="s">
        <v>9</v>
      </c>
      <c r="F295" s="12" t="s">
        <v>3947</v>
      </c>
      <c r="H295" s="12" t="s">
        <v>3445</v>
      </c>
      <c r="I295" s="12">
        <v>88000291</v>
      </c>
      <c r="L295" s="149">
        <v>45077</v>
      </c>
      <c r="N295" s="247" t="str">
        <f>VLOOKUP(I295,Inventory!C:J,3,FALSE)</f>
        <v>https://fjong.com/admin/pages/edit-outfit/outfit.1378c78099224f24a8b3cf7007cdb4d5</v>
      </c>
      <c r="O295" s="224" t="str">
        <f>VLOOKUP(I295,Inventory!C:J,5,FALSE)</f>
        <v>MAUD</v>
      </c>
      <c r="P295" s="224" t="str">
        <f>VLOOKUP(I295,Inventory!C:J,4,FALSE)</f>
        <v>XS Zip Up Lace Top White</v>
      </c>
      <c r="Q295" s="12" t="str">
        <f t="shared" si="45"/>
        <v>XS</v>
      </c>
      <c r="R295" s="12" t="s">
        <v>3948</v>
      </c>
      <c r="S295" s="9"/>
      <c r="V295" s="224" t="str">
        <f>VLOOKUP(I295,Inventory!C:R,6,FALSE)</f>
        <v>FJONG</v>
      </c>
      <c r="W295" s="224">
        <f>VLOOKUP(I295,Inventory!C:R,13,FALSE)</f>
        <v>0</v>
      </c>
      <c r="X295" s="224">
        <f>VLOOKUP(I295,Inventory!C:R,14,FALSE)</f>
        <v>0</v>
      </c>
      <c r="Y295" s="152">
        <v>0.3</v>
      </c>
      <c r="AB295" s="384">
        <f t="shared" si="15"/>
        <v>0</v>
      </c>
      <c r="AC295" s="225">
        <f>VLOOKUP(V295,'Partner info'!A$2:K$502,6,FALSE)</f>
        <v>0</v>
      </c>
      <c r="AD295" s="224">
        <f t="shared" si="43"/>
        <v>0</v>
      </c>
      <c r="AE295" s="384">
        <f t="shared" si="17"/>
        <v>0</v>
      </c>
      <c r="AF295" s="224">
        <f t="shared" si="41"/>
        <v>5</v>
      </c>
      <c r="AG295" s="310">
        <v>2023</v>
      </c>
      <c r="AH295" s="310">
        <v>5</v>
      </c>
      <c r="AI295" s="146" t="e">
        <f t="array" aca="1" ref="AI295" ca="1">_xludf.IFS(AH295=1,"01",AH295=2,"02",AH295=3,"03",AH295=4,"04",AH295=5,"05",AH295=6,"06",AH295=7,"07",AH295=8,"08",AH295=9,"09",AH295=10,"10",AH295=11,"11",AH295=12,"12")</f>
        <v>#NAME?</v>
      </c>
      <c r="AJ295" s="147" t="e">
        <f t="shared" ca="1" si="37"/>
        <v>#NAME?</v>
      </c>
      <c r="AK295" s="148" t="str">
        <f t="shared" si="44"/>
        <v>YYYY-05</v>
      </c>
    </row>
    <row r="296" spans="1:37" ht="12.75">
      <c r="B296" s="12" t="s">
        <v>3443</v>
      </c>
      <c r="D296" s="12" t="s">
        <v>9</v>
      </c>
      <c r="F296" s="12" t="s">
        <v>3947</v>
      </c>
      <c r="H296" s="12" t="s">
        <v>3445</v>
      </c>
      <c r="I296" s="12">
        <v>89007755</v>
      </c>
      <c r="L296" s="149">
        <v>45077</v>
      </c>
      <c r="N296" s="247" t="str">
        <f>VLOOKUP(I296,Inventory!C:J,3,FALSE)</f>
        <v>https://no.fjong.com/admin/pages/edit-outfit/outfit.0f503415f7764ce49e9acd3de347cdaf</v>
      </c>
      <c r="O296" s="224" t="str">
        <f>VLOOKUP(I296,Inventory!C:J,5,FALSE)</f>
        <v>Pia Tjelta byTiMo</v>
      </c>
      <c r="P296" s="224" t="str">
        <f>VLOOKUP(I296,Inventory!C:J,4,FALSE)</f>
        <v>M Summer Crochet Dress White</v>
      </c>
      <c r="Q296" s="12" t="str">
        <f t="shared" si="45"/>
        <v>M</v>
      </c>
      <c r="R296" s="12" t="s">
        <v>3948</v>
      </c>
      <c r="S296" s="9"/>
      <c r="V296" s="224" t="str">
        <f>VLOOKUP(I296,Inventory!C:R,6,FALSE)</f>
        <v>FJONG</v>
      </c>
      <c r="W296" s="224">
        <f>VLOOKUP(I296,Inventory!C:R,13,FALSE)</f>
        <v>1300</v>
      </c>
      <c r="X296" s="224">
        <f>VLOOKUP(I296,Inventory!C:R,14,FALSE)</f>
        <v>260</v>
      </c>
      <c r="Y296" s="152">
        <v>0.3</v>
      </c>
      <c r="AB296" s="384">
        <f t="shared" si="15"/>
        <v>182</v>
      </c>
      <c r="AC296" s="225">
        <f>VLOOKUP(V296,'Partner info'!A$2:K$502,6,FALSE)</f>
        <v>0</v>
      </c>
      <c r="AD296" s="224">
        <f t="shared" si="43"/>
        <v>0</v>
      </c>
      <c r="AE296" s="384">
        <f t="shared" si="17"/>
        <v>182</v>
      </c>
      <c r="AF296" s="224">
        <f t="shared" si="41"/>
        <v>5</v>
      </c>
      <c r="AG296" s="310">
        <v>2023</v>
      </c>
      <c r="AH296" s="310">
        <v>5</v>
      </c>
      <c r="AI296" s="146" t="e">
        <f t="array" aca="1" ref="AI296" ca="1">_xludf.IFS(AH296=1,"01",AH296=2,"02",AH296=3,"03",AH296=4,"04",AH296=5,"05",AH296=6,"06",AH296=7,"07",AH296=8,"08",AH296=9,"09",AH296=10,"10",AH296=11,"11",AH296=12,"12")</f>
        <v>#NAME?</v>
      </c>
      <c r="AJ296" s="147" t="e">
        <f t="shared" ca="1" si="37"/>
        <v>#NAME?</v>
      </c>
      <c r="AK296" s="148" t="str">
        <f t="shared" si="44"/>
        <v>YYYY-05</v>
      </c>
    </row>
    <row r="297" spans="1:37" ht="12.75" hidden="1">
      <c r="B297" s="12" t="s">
        <v>3443</v>
      </c>
      <c r="D297" s="12" t="s">
        <v>9</v>
      </c>
      <c r="F297" s="12" t="s">
        <v>3947</v>
      </c>
      <c r="H297" s="12" t="s">
        <v>3445</v>
      </c>
      <c r="I297" s="12">
        <v>88001785</v>
      </c>
      <c r="L297" s="149">
        <v>45077</v>
      </c>
      <c r="N297" s="247" t="str">
        <f>VLOOKUP(I297,Inventory!C:J,3,FALSE)</f>
        <v>https://fjong.com/admin/pages/edit-outfit/outfit.93d11b40e1db46198d34109e7d0ebfe9</v>
      </c>
      <c r="O297" s="224" t="str">
        <f>VLOOKUP(I297,Inventory!C:J,5,FALSE)</f>
        <v>Levete Room</v>
      </c>
      <c r="P297" s="224" t="str">
        <f>VLOOKUP(I297,Inventory!C:J,4,FALSE)</f>
        <v>L2 Dove Dakota Blouse</v>
      </c>
      <c r="Q297" s="12" t="str">
        <f t="shared" si="45"/>
        <v>L2</v>
      </c>
      <c r="R297" s="12" t="s">
        <v>3948</v>
      </c>
      <c r="S297" s="9"/>
      <c r="V297" s="224" t="str">
        <f>VLOOKUP(I297,Inventory!C:R,6,FALSE)</f>
        <v>For Ynde</v>
      </c>
      <c r="W297" s="224">
        <f>VLOOKUP(I297,Inventory!C:R,13,FALSE)</f>
        <v>2700</v>
      </c>
      <c r="X297" s="224">
        <f>VLOOKUP(I297,Inventory!C:R,14,FALSE)</f>
        <v>1199</v>
      </c>
      <c r="Y297" s="152">
        <v>0.3</v>
      </c>
      <c r="AB297" s="384">
        <f t="shared" si="15"/>
        <v>839.3</v>
      </c>
      <c r="AC297" s="225">
        <f>VLOOKUP(V297,'Partner info'!A$2:K$502,6,FALSE)</f>
        <v>0.5</v>
      </c>
      <c r="AD297" s="224">
        <f t="shared" si="43"/>
        <v>419.65</v>
      </c>
      <c r="AE297" s="384">
        <f t="shared" si="17"/>
        <v>419.65</v>
      </c>
      <c r="AF297" s="224">
        <f t="shared" si="41"/>
        <v>5</v>
      </c>
      <c r="AG297" s="310">
        <v>2023</v>
      </c>
      <c r="AH297" s="310">
        <v>5</v>
      </c>
      <c r="AI297" s="146" t="e">
        <f t="array" aca="1" ref="AI297" ca="1">_xludf.IFS(AH297=1,"01",AH297=2,"02",AH297=3,"03",AH297=4,"04",AH297=5,"05",AH297=6,"06",AH297=7,"07",AH297=8,"08",AH297=9,"09",AH297=10,"10",AH297=11,"11",AH297=12,"12")</f>
        <v>#NAME?</v>
      </c>
      <c r="AJ297" s="147" t="e">
        <f t="shared" ca="1" si="37"/>
        <v>#NAME?</v>
      </c>
      <c r="AK297" s="148" t="str">
        <f t="shared" si="44"/>
        <v>YYYY-05</v>
      </c>
    </row>
    <row r="298" spans="1:37" ht="12.75" hidden="1">
      <c r="B298" s="12" t="s">
        <v>3443</v>
      </c>
      <c r="D298" s="12" t="s">
        <v>9</v>
      </c>
      <c r="F298" s="12" t="s">
        <v>3947</v>
      </c>
      <c r="H298" s="12" t="s">
        <v>3445</v>
      </c>
      <c r="I298" s="12">
        <v>89004038</v>
      </c>
      <c r="L298" s="149">
        <v>45077</v>
      </c>
      <c r="N298" s="247" t="str">
        <f>VLOOKUP(I298,Inventory!C:J,3,FALSE)</f>
        <v>https://no.fjong.com/admin/pages/edit-outfit/outfit.0118b605888840348f80965c2d8865cf</v>
      </c>
      <c r="O298" s="224" t="str">
        <f>VLOOKUP(I298,Inventory!C:J,5,FALSE)</f>
        <v>FWSS</v>
      </c>
      <c r="P298" s="224" t="str">
        <f>VLOOKUP(I298,Inventory!C:J,4,FALSE)</f>
        <v>XS Wabi Embroidered Bright White Shirt</v>
      </c>
      <c r="Q298" s="12" t="str">
        <f t="shared" si="45"/>
        <v>XS</v>
      </c>
      <c r="R298" s="12" t="s">
        <v>3948</v>
      </c>
      <c r="S298" s="9"/>
      <c r="V298" s="224" t="str">
        <f>VLOOKUP(I298,Inventory!C:R,6,FALSE)</f>
        <v>FWSS</v>
      </c>
      <c r="W298" s="224">
        <f>VLOOKUP(I298,Inventory!C:R,13,FALSE)</f>
        <v>0</v>
      </c>
      <c r="X298" s="224">
        <f>VLOOKUP(I298,Inventory!C:R,14,FALSE)</f>
        <v>0</v>
      </c>
      <c r="Y298" s="152">
        <v>0.3</v>
      </c>
      <c r="AB298" s="384">
        <f t="shared" si="15"/>
        <v>0</v>
      </c>
      <c r="AC298" s="225">
        <f>VLOOKUP(V298,'Partner info'!A$2:K$502,6,FALSE)</f>
        <v>0.5</v>
      </c>
      <c r="AD298" s="224">
        <f t="shared" si="43"/>
        <v>0</v>
      </c>
      <c r="AE298" s="384">
        <f t="shared" si="17"/>
        <v>0</v>
      </c>
      <c r="AF298" s="224">
        <f t="shared" si="41"/>
        <v>5</v>
      </c>
      <c r="AG298" s="310">
        <v>2023</v>
      </c>
      <c r="AH298" s="310">
        <v>5</v>
      </c>
      <c r="AI298" s="146" t="e">
        <f t="array" aca="1" ref="AI298" ca="1">_xludf.IFS(AH298=1,"01",AH298=2,"02",AH298=3,"03",AH298=4,"04",AH298=5,"05",AH298=6,"06",AH298=7,"07",AH298=8,"08",AH298=9,"09",AH298=10,"10",AH298=11,"11",AH298=12,"12")</f>
        <v>#NAME?</v>
      </c>
      <c r="AJ298" s="147" t="e">
        <f t="shared" ca="1" si="37"/>
        <v>#NAME?</v>
      </c>
      <c r="AK298" s="148" t="str">
        <f t="shared" si="44"/>
        <v>YYYY-05</v>
      </c>
    </row>
    <row r="299" spans="1:37" ht="12.75" hidden="1">
      <c r="B299" s="12" t="s">
        <v>3443</v>
      </c>
      <c r="D299" s="12" t="s">
        <v>9</v>
      </c>
      <c r="F299" s="12" t="s">
        <v>3947</v>
      </c>
      <c r="H299" s="12" t="s">
        <v>3445</v>
      </c>
      <c r="I299" s="12">
        <v>88100303</v>
      </c>
      <c r="L299" s="149">
        <v>45077</v>
      </c>
      <c r="N299" s="247" t="str">
        <f>VLOOKUP(I299,Inventory!C:J,3,FALSE)</f>
        <v>https://fjong.com/admin/pages/edit-outfit/outfit.29d43c48eee84539b3e1597c9cd55194</v>
      </c>
      <c r="O299" s="224" t="str">
        <f>VLOOKUP(I299,Inventory!C:J,5,FALSE)</f>
        <v>FWSS</v>
      </c>
      <c r="P299" s="224" t="str">
        <f>VLOOKUP(I299,Inventory!C:J,4,FALSE)</f>
        <v>XS Sonder Stripes Bente Blouse</v>
      </c>
      <c r="Q299" s="12" t="str">
        <f t="shared" si="45"/>
        <v>XS</v>
      </c>
      <c r="R299" s="12" t="s">
        <v>3948</v>
      </c>
      <c r="S299" s="9"/>
      <c r="V299" s="224" t="str">
        <f>VLOOKUP(I299,Inventory!C:R,6,FALSE)</f>
        <v>Villoid</v>
      </c>
      <c r="W299" s="224">
        <f>VLOOKUP(I299,Inventory!C:R,13,FALSE)</f>
        <v>3200</v>
      </c>
      <c r="X299" s="224">
        <f>VLOOKUP(I299,Inventory!C:R,14,FALSE)</f>
        <v>950</v>
      </c>
      <c r="Y299" s="152">
        <v>0.3</v>
      </c>
      <c r="AB299" s="384">
        <f t="shared" si="15"/>
        <v>665</v>
      </c>
      <c r="AC299" s="225">
        <f>VLOOKUP(V299,'Partner info'!A$2:K$502,6,FALSE)</f>
        <v>0.8</v>
      </c>
      <c r="AD299" s="224">
        <f t="shared" si="43"/>
        <v>532</v>
      </c>
      <c r="AE299" s="384">
        <f t="shared" si="17"/>
        <v>133</v>
      </c>
      <c r="AF299" s="224">
        <f t="shared" si="41"/>
        <v>5</v>
      </c>
      <c r="AG299" s="310">
        <v>2023</v>
      </c>
      <c r="AH299" s="310">
        <v>5</v>
      </c>
      <c r="AI299" s="146" t="e">
        <f t="array" aca="1" ref="AI299" ca="1">_xludf.IFS(AH299=1,"01",AH299=2,"02",AH299=3,"03",AH299=4,"04",AH299=5,"05",AH299=6,"06",AH299=7,"07",AH299=8,"08",AH299=9,"09",AH299=10,"10",AH299=11,"11",AH299=12,"12")</f>
        <v>#NAME?</v>
      </c>
      <c r="AJ299" s="147" t="e">
        <f t="shared" ca="1" si="37"/>
        <v>#NAME?</v>
      </c>
      <c r="AK299" s="148" t="str">
        <f t="shared" si="44"/>
        <v>YYYY-05</v>
      </c>
    </row>
    <row r="300" spans="1:37" ht="12.75">
      <c r="A300" s="137"/>
      <c r="B300" s="12" t="s">
        <v>3443</v>
      </c>
      <c r="C300" s="137"/>
      <c r="D300" s="137" t="s">
        <v>9</v>
      </c>
      <c r="E300" s="137"/>
      <c r="F300" s="137" t="s">
        <v>3947</v>
      </c>
      <c r="G300" s="137"/>
      <c r="H300" s="137" t="s">
        <v>3445</v>
      </c>
      <c r="I300" s="137">
        <v>88000168</v>
      </c>
      <c r="J300" s="137"/>
      <c r="K300" s="137"/>
      <c r="L300" s="140">
        <v>45077</v>
      </c>
      <c r="M300" s="137"/>
      <c r="N300" s="222" t="str">
        <f>VLOOKUP(I300,Inventory!C:J,3,FALSE)</f>
        <v>https://fjong.com/admin/pages/edit-outfit/outfit.2810ae4baded4b949ae5197afa54e91a</v>
      </c>
      <c r="O300" s="223" t="str">
        <f>VLOOKUP(I300,Inventory!C:J,5,FALSE)</f>
        <v>Holzweiler</v>
      </c>
      <c r="P300" s="223" t="str">
        <f>VLOOKUP(I300,Inventory!C:J,4,FALSE)</f>
        <v>XS Stranda Skirt Yellow Stripe</v>
      </c>
      <c r="Q300" s="137" t="str">
        <f t="shared" si="45"/>
        <v>XS</v>
      </c>
      <c r="R300" s="137" t="s">
        <v>3948</v>
      </c>
      <c r="S300" s="139"/>
      <c r="T300" s="137"/>
      <c r="U300" s="137"/>
      <c r="V300" s="223" t="str">
        <f>VLOOKUP(I300,Inventory!C:R,6,FALSE)</f>
        <v>FJONG</v>
      </c>
      <c r="W300" s="223">
        <f>VLOOKUP(I300,Inventory!C:R,13,FALSE)</f>
        <v>2200</v>
      </c>
      <c r="X300" s="223">
        <f>VLOOKUP(I300,Inventory!C:R,14,FALSE)</f>
        <v>650</v>
      </c>
      <c r="Y300" s="154">
        <v>0.3</v>
      </c>
      <c r="Z300" s="137"/>
      <c r="AA300" s="137"/>
      <c r="AB300" s="388">
        <f t="shared" si="15"/>
        <v>454.99999999999994</v>
      </c>
      <c r="AC300" s="230">
        <f>VLOOKUP(V300,'Partner info'!A$2:K$502,6,FALSE)</f>
        <v>0</v>
      </c>
      <c r="AD300" s="223">
        <f t="shared" si="43"/>
        <v>0</v>
      </c>
      <c r="AE300" s="388">
        <f t="shared" si="17"/>
        <v>454.99999999999994</v>
      </c>
      <c r="AF300" s="223">
        <f t="shared" si="41"/>
        <v>5</v>
      </c>
      <c r="AG300" s="323">
        <v>2023</v>
      </c>
      <c r="AH300" s="323">
        <v>5</v>
      </c>
      <c r="AI300" s="324" t="e">
        <f t="array" aca="1" ref="AI300" ca="1">_xludf.IFS(AH300=1,"01",AH300=2,"02",AH300=3,"03",AH300=4,"04",AH300=5,"05",AH300=6,"06",AH300=7,"07",AH300=8,"08",AH300=9,"09",AH300=10,"10",AH300=11,"11",AH300=12,"12")</f>
        <v>#NAME?</v>
      </c>
      <c r="AJ300" s="389" t="e">
        <f t="shared" ca="1" si="37"/>
        <v>#NAME?</v>
      </c>
      <c r="AK300" s="148" t="str">
        <f t="shared" si="44"/>
        <v>YYYY-05</v>
      </c>
    </row>
    <row r="301" spans="1:37" ht="12.75">
      <c r="A301" s="390" t="s">
        <v>3469</v>
      </c>
      <c r="B301" s="390"/>
      <c r="C301" s="390"/>
      <c r="D301" s="390" t="s">
        <v>9</v>
      </c>
      <c r="E301" s="390"/>
      <c r="F301" s="390" t="s">
        <v>3949</v>
      </c>
      <c r="G301" s="390"/>
      <c r="H301" s="390" t="s">
        <v>3445</v>
      </c>
      <c r="I301" s="390">
        <v>88002005</v>
      </c>
      <c r="J301" s="390"/>
      <c r="K301" s="390"/>
      <c r="L301" s="391">
        <v>45104</v>
      </c>
      <c r="M301" s="390"/>
      <c r="N301" s="392" t="str">
        <f>VLOOKUP(I301,Inventory!C:J,3,FALSE)</f>
        <v>https://fjong.com/admin/pages/edit-outfit/outfit.353d5f65327e4dc7a10203844a59c560</v>
      </c>
      <c r="O301" s="393" t="str">
        <f>VLOOKUP(I301,Inventory!C:J,5,FALSE)</f>
        <v>Faithfull The Brand</v>
      </c>
      <c r="P301" s="394" t="str">
        <f>VLOOKUP(I301,Inventory!C:J,4,FALSE)</f>
        <v>Les Fleurs Seafoam Midi Dress</v>
      </c>
      <c r="Q301" s="390" t="s">
        <v>3453</v>
      </c>
      <c r="R301" s="390" t="s">
        <v>3950</v>
      </c>
      <c r="S301" s="395"/>
      <c r="T301" s="390"/>
      <c r="U301" s="390"/>
      <c r="V301" s="394" t="str">
        <f>VLOOKUP(I301,Inventory!C:R,6,FALSE)</f>
        <v>FJONG</v>
      </c>
      <c r="W301" s="396">
        <f>VLOOKUP(I301,Inventory!C:R,13,FALSE)</f>
        <v>1400</v>
      </c>
      <c r="X301" s="397">
        <f>VLOOKUP(I301,Inventory!C:R,14,FALSE)</f>
        <v>400</v>
      </c>
      <c r="Y301" s="390"/>
      <c r="Z301" s="390">
        <v>540</v>
      </c>
      <c r="AA301" s="390">
        <v>80</v>
      </c>
      <c r="AB301" s="393">
        <f t="shared" si="15"/>
        <v>-60</v>
      </c>
      <c r="AC301" s="398">
        <f>VLOOKUP(V301,'Partner info'!A$2:K$502,6,FALSE)</f>
        <v>0</v>
      </c>
      <c r="AD301" s="393">
        <f t="shared" si="43"/>
        <v>0</v>
      </c>
      <c r="AE301" s="393">
        <f t="shared" si="17"/>
        <v>-60</v>
      </c>
      <c r="AF301" s="393">
        <f t="shared" si="41"/>
        <v>6</v>
      </c>
      <c r="AG301" s="399">
        <v>2023</v>
      </c>
      <c r="AH301" s="399">
        <v>6</v>
      </c>
      <c r="AI301" s="400" t="e">
        <f t="array" aca="1" ref="AI301" ca="1">_xludf.IFS(AH301=1,"01",AH301=2,"02",AH301=3,"03",AH301=4,"04",AH301=5,"05",AH301=6,"06",AH301=7,"07",AH301=8,"08",AH301=9,"09",AH301=10,"10",AH301=11,"11",AH301=12,"12")</f>
        <v>#NAME?</v>
      </c>
      <c r="AJ301" s="401" t="e">
        <f t="shared" ca="1" si="37"/>
        <v>#NAME?</v>
      </c>
      <c r="AK301" s="148" t="str">
        <f t="shared" si="44"/>
        <v>YYYY-06</v>
      </c>
    </row>
    <row r="302" spans="1:37" ht="12.75">
      <c r="A302" s="137"/>
      <c r="B302" s="137"/>
      <c r="C302" s="137"/>
      <c r="D302" s="137" t="s">
        <v>9</v>
      </c>
      <c r="E302" s="137"/>
      <c r="F302" s="137" t="s">
        <v>3701</v>
      </c>
      <c r="G302" s="137"/>
      <c r="H302" s="137" t="s">
        <v>3445</v>
      </c>
      <c r="I302" s="137">
        <v>10689074</v>
      </c>
      <c r="J302" s="137"/>
      <c r="K302" s="137"/>
      <c r="L302" s="140">
        <v>45109</v>
      </c>
      <c r="M302" s="137"/>
      <c r="N302" s="222" t="str">
        <f>VLOOKUP(I302,Inventory!C:J,3,FALSE)</f>
        <v>https://fjong.com/admin/pages/edit-outfit/outfit.74186a57ddd64adebedc9a7e648fbd65</v>
      </c>
      <c r="O302" s="223" t="str">
        <f>VLOOKUP(I302,Inventory!C:J,5,FALSE)</f>
        <v>FWSS</v>
      </c>
      <c r="P302" s="223" t="str">
        <f>VLOOKUP(I302,Inventory!C:J,4,FALSE)</f>
        <v>S Elena Anthracite Black Dress</v>
      </c>
      <c r="Q302" s="137" t="s">
        <v>3453</v>
      </c>
      <c r="R302" s="137" t="s">
        <v>3951</v>
      </c>
      <c r="S302" s="139"/>
      <c r="T302" s="137"/>
      <c r="U302" s="137"/>
      <c r="V302" s="223" t="str">
        <f>VLOOKUP(I302,Inventory!C:R,6,FALSE)</f>
        <v>FJONG</v>
      </c>
      <c r="W302" s="223">
        <f>VLOOKUP(I302,Inventory!C:R,13,FALSE)</f>
        <v>600</v>
      </c>
      <c r="X302" s="271">
        <f>VLOOKUP(I302,Inventory!C:R,14,FALSE)</f>
        <v>210</v>
      </c>
      <c r="Y302" s="137"/>
      <c r="Z302" s="137"/>
      <c r="AA302" s="137">
        <v>80</v>
      </c>
      <c r="AB302" s="223">
        <f t="shared" si="15"/>
        <v>290</v>
      </c>
      <c r="AC302" s="230">
        <f>VLOOKUP(V302,'Partner info'!A$2:K$502,6,FALSE)</f>
        <v>0</v>
      </c>
      <c r="AD302" s="223">
        <f t="shared" si="43"/>
        <v>0</v>
      </c>
      <c r="AE302" s="223">
        <f t="shared" si="17"/>
        <v>290</v>
      </c>
      <c r="AF302" s="223">
        <f t="shared" si="41"/>
        <v>7</v>
      </c>
      <c r="AG302" s="335">
        <v>2023</v>
      </c>
      <c r="AH302" s="335">
        <v>7</v>
      </c>
      <c r="AI302" s="336" t="e">
        <f t="array" aca="1" ref="AI302" ca="1">_xludf.IFS(AH302=1,"01",AH302=2,"02",AH302=3,"03",AH302=4,"04",AH302=5,"05",AH302=6,"06",AH302=7,"07",AH302=8,"08",AH302=9,"09",AH302=10,"10",AH302=11,"11",AH302=12,"12")</f>
        <v>#NAME?</v>
      </c>
      <c r="AJ302" s="382" t="e">
        <f t="shared" ca="1" si="37"/>
        <v>#NAME?</v>
      </c>
      <c r="AK302" s="148" t="str">
        <f t="shared" si="44"/>
        <v>YYYY-07</v>
      </c>
    </row>
    <row r="303" spans="1:37" ht="12.75" hidden="1">
      <c r="A303" s="137"/>
      <c r="B303" s="137"/>
      <c r="C303" s="137"/>
      <c r="D303" s="137" t="s">
        <v>9</v>
      </c>
      <c r="E303" s="137"/>
      <c r="F303" s="137" t="s">
        <v>3949</v>
      </c>
      <c r="G303" s="137"/>
      <c r="H303" s="137" t="s">
        <v>3445</v>
      </c>
      <c r="I303" s="143">
        <v>89001723</v>
      </c>
      <c r="J303" s="137"/>
      <c r="K303" s="137"/>
      <c r="L303" s="140">
        <v>45111</v>
      </c>
      <c r="M303" s="137"/>
      <c r="N303" s="402" t="s">
        <v>3952</v>
      </c>
      <c r="O303" s="223" t="str">
        <f>VLOOKUP(I303,Inventory!C:J,5,FALSE)</f>
        <v>byTiMo</v>
      </c>
      <c r="P303" s="223" t="str">
        <f>VLOOKUP(I303,Inventory!C:J,4,FALSE)</f>
        <v>Posy Blue Dress</v>
      </c>
      <c r="Q303" s="137" t="s">
        <v>3453</v>
      </c>
      <c r="R303" s="137" t="s">
        <v>3950</v>
      </c>
      <c r="S303" s="139"/>
      <c r="T303" s="137"/>
      <c r="U303" s="137"/>
      <c r="V303" s="223" t="str">
        <f>VLOOKUP(I303,Inventory!C:R,6,FALSE)</f>
        <v>Villoid</v>
      </c>
      <c r="W303" s="223">
        <f>VLOOKUP(I303,Inventory!C:R,13,FALSE)</f>
        <v>1400</v>
      </c>
      <c r="X303" s="223">
        <f>VLOOKUP(I303,Inventory!C:R,14,FALSE)</f>
        <v>390</v>
      </c>
      <c r="Y303" s="154">
        <v>0.1</v>
      </c>
      <c r="Z303" s="137"/>
      <c r="AA303" s="137">
        <v>0</v>
      </c>
      <c r="AB303" s="388">
        <f t="shared" si="15"/>
        <v>351</v>
      </c>
      <c r="AC303" s="230">
        <f>VLOOKUP(V303,'Partner info'!A$2:K$502,6,FALSE)</f>
        <v>0.8</v>
      </c>
      <c r="AD303" s="223">
        <f t="shared" si="43"/>
        <v>280.8</v>
      </c>
      <c r="AE303" s="388">
        <f t="shared" si="17"/>
        <v>70.199999999999989</v>
      </c>
      <c r="AF303" s="223">
        <f t="shared" si="41"/>
        <v>7</v>
      </c>
      <c r="AG303" s="335">
        <v>2023</v>
      </c>
      <c r="AH303" s="335">
        <v>7</v>
      </c>
      <c r="AI303" s="336" t="e">
        <f t="array" aca="1" ref="AI303" ca="1">_xludf.IFS(AH303=1,"01",AH303=2,"02",AH303=3,"03",AH303=4,"04",AH303=5,"05",AH303=6,"06",AH303=7,"07",AH303=8,"08",AH303=9,"09",AH303=10,"10",AH303=11,"11",AH303=12,"12")</f>
        <v>#NAME?</v>
      </c>
      <c r="AJ303" s="382" t="e">
        <f t="shared" ca="1" si="37"/>
        <v>#NAME?</v>
      </c>
      <c r="AK303" s="148" t="str">
        <f t="shared" si="44"/>
        <v>YYYY-07</v>
      </c>
    </row>
    <row r="304" spans="1:37" ht="16.5" hidden="1" customHeight="1">
      <c r="A304" s="137"/>
      <c r="B304" s="137"/>
      <c r="C304" s="137"/>
      <c r="D304" s="137" t="s">
        <v>9</v>
      </c>
      <c r="E304" s="137"/>
      <c r="F304" s="137" t="s">
        <v>3953</v>
      </c>
      <c r="G304" s="137"/>
      <c r="H304" s="137" t="s">
        <v>3445</v>
      </c>
      <c r="I304" s="137">
        <v>88100324</v>
      </c>
      <c r="J304" s="137"/>
      <c r="K304" s="137"/>
      <c r="L304" s="140">
        <v>45151</v>
      </c>
      <c r="M304" s="137"/>
      <c r="N304" s="222" t="str">
        <f>VLOOKUP(I304,Inventory!C:J,3,FALSE)</f>
        <v>https://no.fjong.com/admin/pages/edit-outfit/outfit.7eb16fe1e199414bbb7f88d71fe7cb56</v>
      </c>
      <c r="O304" s="223" t="str">
        <f>VLOOKUP(I304,Inventory!C:J,5,FALSE)</f>
        <v>Line of Oslo</v>
      </c>
      <c r="P304" s="223" t="str">
        <f>VLOOKUP(I304,Inventory!C:J,4,FALSE)</f>
        <v>M Lilac Marit Sweater</v>
      </c>
      <c r="Q304" s="137" t="s">
        <v>3468</v>
      </c>
      <c r="R304" s="137"/>
      <c r="S304" s="139"/>
      <c r="T304" s="137"/>
      <c r="U304" s="137"/>
      <c r="V304" s="223" t="str">
        <f>VLOOKUP(I304,Inventory!C:R,6,FALSE)</f>
        <v>Villoid</v>
      </c>
      <c r="W304" s="223">
        <f>VLOOKUP(I304,Inventory!C:R,13,FALSE)</f>
        <v>1200</v>
      </c>
      <c r="X304" s="271">
        <f>VLOOKUP(I304,Inventory!C:R,14,FALSE)</f>
        <v>360</v>
      </c>
      <c r="Y304" s="137"/>
      <c r="Z304" s="137"/>
      <c r="AA304" s="137"/>
      <c r="AB304" s="388">
        <f t="shared" si="15"/>
        <v>360</v>
      </c>
      <c r="AC304" s="230">
        <f>VLOOKUP(V304,'Partner info'!A$2:K$502,6,FALSE)</f>
        <v>0.8</v>
      </c>
      <c r="AD304" s="223">
        <f t="shared" si="43"/>
        <v>288</v>
      </c>
      <c r="AE304" s="388">
        <f t="shared" si="17"/>
        <v>72</v>
      </c>
      <c r="AF304" s="223">
        <f t="shared" si="41"/>
        <v>8</v>
      </c>
      <c r="AG304" s="335">
        <v>2023</v>
      </c>
      <c r="AH304" s="335">
        <v>8</v>
      </c>
      <c r="AI304" s="336" t="e">
        <f t="array" aca="1" ref="AI304" ca="1">_xludf.IFS(AH304=1,"01",AH304=2,"02",AH304=3,"03",AH304=4,"04",AH304=5,"05",AH304=6,"06",AH304=7,"07",AH304=8,"08",AH304=9,"09",AH304=10,"10",AH304=11,"11",AH304=12,"12")</f>
        <v>#NAME?</v>
      </c>
      <c r="AJ304" s="382" t="e">
        <f t="shared" ca="1" si="37"/>
        <v>#NAME?</v>
      </c>
      <c r="AK304" s="148" t="str">
        <f t="shared" si="44"/>
        <v>YYYY-08</v>
      </c>
    </row>
    <row r="305" spans="1:37" ht="16.5" customHeight="1">
      <c r="A305" s="137"/>
      <c r="B305" s="137"/>
      <c r="C305" s="137"/>
      <c r="D305" s="137" t="s">
        <v>9</v>
      </c>
      <c r="E305" s="137"/>
      <c r="F305" s="137" t="s">
        <v>3954</v>
      </c>
      <c r="G305" s="137"/>
      <c r="H305" s="137" t="s">
        <v>3445</v>
      </c>
      <c r="I305" s="137">
        <v>89006726</v>
      </c>
      <c r="J305" s="137"/>
      <c r="K305" s="137"/>
      <c r="L305" s="140">
        <v>45152</v>
      </c>
      <c r="M305" s="137"/>
      <c r="N305" s="402" t="s">
        <v>3955</v>
      </c>
      <c r="O305" s="223" t="str">
        <f>VLOOKUP(I305,Inventory!C:J,5,FALSE)</f>
        <v>Samsøe Samsøe</v>
      </c>
      <c r="P305" s="223" t="str">
        <f>VLOOKUP(I305,Inventory!C:J,4,FALSE)</f>
        <v>M Black Trousers</v>
      </c>
      <c r="Q305" s="137" t="s">
        <v>3468</v>
      </c>
      <c r="R305" s="137" t="s">
        <v>3956</v>
      </c>
      <c r="S305" s="139"/>
      <c r="T305" s="137"/>
      <c r="U305" s="137"/>
      <c r="V305" s="223" t="str">
        <f>VLOOKUP(I305,Inventory!C:R,6,FALSE)</f>
        <v>FJONG</v>
      </c>
      <c r="W305" s="223">
        <f>VLOOKUP(I305,Inventory!C:R,13,FALSE)</f>
        <v>1900</v>
      </c>
      <c r="X305" s="223">
        <f>VLOOKUP(I305,Inventory!C:R,14,FALSE)</f>
        <v>760</v>
      </c>
      <c r="Y305" s="137"/>
      <c r="Z305" s="137"/>
      <c r="AA305" s="137">
        <v>0</v>
      </c>
      <c r="AB305" s="388">
        <f t="shared" si="15"/>
        <v>760</v>
      </c>
      <c r="AC305" s="230">
        <f>VLOOKUP(V305,'Partner info'!A$2:K$502,6,FALSE)</f>
        <v>0</v>
      </c>
      <c r="AD305" s="223">
        <f t="shared" si="43"/>
        <v>0</v>
      </c>
      <c r="AE305" s="388">
        <f t="shared" si="17"/>
        <v>760</v>
      </c>
      <c r="AF305" s="223">
        <f t="shared" si="41"/>
        <v>8</v>
      </c>
      <c r="AG305" s="335">
        <v>2023</v>
      </c>
      <c r="AH305" s="335">
        <v>8</v>
      </c>
      <c r="AI305" s="336" t="e">
        <f t="array" aca="1" ref="AI305" ca="1">_xludf.IFS(AH305=1,"01",AH305=2,"02",AH305=3,"03",AH305=4,"04",AH305=5,"05",AH305=6,"06",AH305=7,"07",AH305=8,"08",AH305=9,"09",AH305=10,"10",AH305=11,"11",AH305=12,"12")</f>
        <v>#NAME?</v>
      </c>
      <c r="AJ305" s="382" t="e">
        <f t="shared" ca="1" si="37"/>
        <v>#NAME?</v>
      </c>
      <c r="AK305" s="148" t="str">
        <f t="shared" si="44"/>
        <v>YYYY-08</v>
      </c>
    </row>
    <row r="306" spans="1:37" ht="12.75" hidden="1">
      <c r="A306" s="137"/>
      <c r="B306" s="137"/>
      <c r="C306" s="137"/>
      <c r="D306" s="137" t="s">
        <v>9</v>
      </c>
      <c r="E306" s="137"/>
      <c r="F306" s="137" t="s">
        <v>3957</v>
      </c>
      <c r="G306" s="137"/>
      <c r="H306" s="137" t="s">
        <v>3445</v>
      </c>
      <c r="I306" s="143">
        <v>88100664</v>
      </c>
      <c r="J306" s="137"/>
      <c r="K306" s="137"/>
      <c r="L306" s="140">
        <v>45152</v>
      </c>
      <c r="M306" s="137"/>
      <c r="N306" s="402" t="s">
        <v>3958</v>
      </c>
      <c r="O306" s="223" t="str">
        <f>VLOOKUP(I306,Inventory!C:J,5,FALSE)</f>
        <v>Baum und Pferdgarten</v>
      </c>
      <c r="P306" s="223" t="str">
        <f>VLOOKUP(I306,Inventory!C:J,4,FALSE)</f>
        <v>M Angora Beyonce Blazer</v>
      </c>
      <c r="Q306" s="137" t="s">
        <v>3468</v>
      </c>
      <c r="R306" s="137" t="s">
        <v>3959</v>
      </c>
      <c r="S306" s="139"/>
      <c r="T306" s="137"/>
      <c r="U306" s="137"/>
      <c r="V306" s="223" t="str">
        <f>VLOOKUP(I306,Inventory!C:R,6,FALSE)</f>
        <v>Høyer</v>
      </c>
      <c r="W306" s="223">
        <f>VLOOKUP(I306,Inventory!C:R,13,FALSE)</f>
        <v>2500</v>
      </c>
      <c r="X306" s="223">
        <f>VLOOKUP(I306,Inventory!C:R,14,FALSE)</f>
        <v>300</v>
      </c>
      <c r="Y306" s="137"/>
      <c r="Z306" s="137"/>
      <c r="AA306" s="137">
        <v>0</v>
      </c>
      <c r="AB306" s="388">
        <f t="shared" si="15"/>
        <v>300</v>
      </c>
      <c r="AC306" s="230">
        <f>VLOOKUP(V306,'Partner info'!A$2:K$502,6,FALSE)</f>
        <v>0.8</v>
      </c>
      <c r="AD306" s="223">
        <f t="shared" si="43"/>
        <v>240</v>
      </c>
      <c r="AE306" s="388">
        <f t="shared" si="17"/>
        <v>60</v>
      </c>
      <c r="AF306" s="223">
        <f t="shared" si="41"/>
        <v>8</v>
      </c>
      <c r="AG306" s="335">
        <v>2023</v>
      </c>
      <c r="AH306" s="335">
        <v>8</v>
      </c>
      <c r="AI306" s="336" t="e">
        <f t="array" aca="1" ref="AI306" ca="1">_xludf.IFS(AH306=1,"01",AH306=2,"02",AH306=3,"03",AH306=4,"04",AH306=5,"05",AH306=6,"06",AH306=7,"07",AH306=8,"08",AH306=9,"09",AH306=10,"10",AH306=11,"11",AH306=12,"12")</f>
        <v>#NAME?</v>
      </c>
      <c r="AJ306" s="382" t="e">
        <f t="shared" ca="1" si="37"/>
        <v>#NAME?</v>
      </c>
      <c r="AK306" s="148" t="str">
        <f t="shared" si="44"/>
        <v>YYYY-08</v>
      </c>
    </row>
    <row r="307" spans="1:37" ht="12.75" hidden="1">
      <c r="A307" s="137"/>
      <c r="B307" s="137"/>
      <c r="C307" s="137"/>
      <c r="D307" s="137" t="s">
        <v>9</v>
      </c>
      <c r="E307" s="137"/>
      <c r="F307" s="137" t="s">
        <v>3960</v>
      </c>
      <c r="G307" s="137"/>
      <c r="H307" s="137" t="s">
        <v>3445</v>
      </c>
      <c r="I307" s="143">
        <v>89005017</v>
      </c>
      <c r="J307" s="137"/>
      <c r="K307" s="137"/>
      <c r="L307" s="140">
        <v>45169</v>
      </c>
      <c r="M307" s="137"/>
      <c r="N307" s="224" t="s">
        <v>3961</v>
      </c>
      <c r="O307" s="224" t="str">
        <f>VLOOKUP(I307,Inventory!C:J,5,FALSE)</f>
        <v>Color Vision</v>
      </c>
      <c r="P307" s="224" t="str">
        <f>VLOOKUP(I307,Inventory!C:J,4,FALSE)</f>
        <v>M Red Faye Wool Knit Long Dress</v>
      </c>
      <c r="Q307" s="137" t="s">
        <v>3468</v>
      </c>
      <c r="R307" s="137"/>
      <c r="S307" s="139"/>
      <c r="T307" s="137"/>
      <c r="U307" s="137"/>
      <c r="V307" s="224" t="str">
        <f>VLOOKUP(I307,Inventory!C:R,6,FALSE)</f>
        <v>Color Vision</v>
      </c>
      <c r="W307" s="224">
        <f>VLOOKUP(I307,Inventory!C:R,13,FALSE)</f>
        <v>2600</v>
      </c>
      <c r="X307" s="224">
        <f>VLOOKUP(I307,Inventory!C:R,14,FALSE)</f>
        <v>849</v>
      </c>
      <c r="AB307" s="384">
        <f t="shared" si="15"/>
        <v>849</v>
      </c>
      <c r="AC307" s="225">
        <f>VLOOKUP(V307,'Partner info'!A$2:K$502,6,FALSE)</f>
        <v>0.5</v>
      </c>
      <c r="AD307" s="224">
        <f t="shared" si="43"/>
        <v>424.5</v>
      </c>
      <c r="AE307" s="384">
        <f t="shared" si="17"/>
        <v>424.5</v>
      </c>
      <c r="AF307" s="224">
        <f t="shared" si="41"/>
        <v>8</v>
      </c>
      <c r="AG307" s="335">
        <v>2023</v>
      </c>
      <c r="AH307" s="335">
        <v>8</v>
      </c>
      <c r="AI307" s="336" t="e">
        <f t="array" aca="1" ref="AI307" ca="1">_xludf.IFS(AH307=1,"01",AH307=2,"02",AH307=3,"03",AH307=4,"04",AH307=5,"05",AH307=6,"06",AH307=7,"07",AH307=8,"08",AH307=9,"09",AH307=10,"10",AH307=11,"11",AH307=12,"12")</f>
        <v>#NAME?</v>
      </c>
      <c r="AJ307" s="382" t="e">
        <f t="shared" ca="1" si="37"/>
        <v>#NAME?</v>
      </c>
      <c r="AK307" s="148" t="str">
        <f t="shared" si="44"/>
        <v>YYYY-08</v>
      </c>
    </row>
    <row r="308" spans="1:37" ht="12.75" hidden="1">
      <c r="D308" s="12" t="s">
        <v>9</v>
      </c>
      <c r="F308" s="12" t="s">
        <v>3962</v>
      </c>
      <c r="H308" s="12" t="s">
        <v>3445</v>
      </c>
      <c r="I308" s="22">
        <v>89001533</v>
      </c>
      <c r="J308" s="12" t="s">
        <v>3963</v>
      </c>
      <c r="L308" s="149">
        <v>45171</v>
      </c>
      <c r="N308" s="227" t="str">
        <f>VLOOKUP(I308,Inventory!C:J,3,FALSE)</f>
        <v>https://fjong.com/admin/pages/edit-outfit/outfit.3a174f6aec064071a6216f122061483d</v>
      </c>
      <c r="O308" s="217" t="str">
        <f>VLOOKUP(I308,Inventory!C:J,5,FALSE)</f>
        <v>Ami Amalia</v>
      </c>
      <c r="P308" s="217" t="str">
        <f>VLOOKUP(I308,Inventory!C:J,4,FALSE)</f>
        <v>S White Knitted Structures Sweater</v>
      </c>
      <c r="Q308" s="12" t="s">
        <v>3453</v>
      </c>
      <c r="S308" s="9"/>
      <c r="V308" s="217" t="str">
        <f>VLOOKUP(I308,Inventory!C:R,6,FALSE)</f>
        <v>Ami Amalia</v>
      </c>
      <c r="W308" s="217">
        <f>VLOOKUP(I308,Inventory!C:R,13,FALSE)</f>
        <v>2400</v>
      </c>
      <c r="X308" s="217">
        <f>VLOOKUP(I308,Inventory!C:R,14,FALSE)</f>
        <v>400</v>
      </c>
      <c r="Y308" s="156"/>
      <c r="Z308" s="156"/>
      <c r="AA308" s="156"/>
      <c r="AB308" s="403">
        <f t="shared" si="15"/>
        <v>400</v>
      </c>
      <c r="AC308" s="218">
        <f>VLOOKUP(V308,'Partner info'!A$2:K$502,6,FALSE)</f>
        <v>0.7</v>
      </c>
      <c r="AD308" s="217">
        <f t="shared" si="43"/>
        <v>280</v>
      </c>
      <c r="AE308" s="403">
        <f t="shared" si="17"/>
        <v>120</v>
      </c>
      <c r="AF308" s="217">
        <f t="shared" si="41"/>
        <v>9</v>
      </c>
      <c r="AG308" s="404">
        <v>2023</v>
      </c>
      <c r="AH308" s="385">
        <v>9</v>
      </c>
      <c r="AI308" s="386" t="e">
        <f t="array" aca="1" ref="AI308" ca="1">_xludf.IFS(AH308=1,"01",AH308=2,"02",AH308=3,"03",AH308=4,"04",AH308=5,"05",AH308=6,"06",AH308=7,"07",AH308=8,"08",AH308=9,"09",AH308=10,"10",AH308=11,"11",AH308=12,"12")</f>
        <v>#NAME?</v>
      </c>
      <c r="AJ308" s="387" t="e">
        <f t="shared" ca="1" si="37"/>
        <v>#NAME?</v>
      </c>
      <c r="AK308" s="148" t="str">
        <f t="shared" si="44"/>
        <v>YYYY-09</v>
      </c>
    </row>
    <row r="309" spans="1:37" ht="12.75" hidden="1">
      <c r="D309" s="12" t="s">
        <v>9</v>
      </c>
      <c r="F309" s="12" t="s">
        <v>3964</v>
      </c>
      <c r="H309" s="12" t="s">
        <v>3445</v>
      </c>
      <c r="I309" s="22">
        <v>88200611</v>
      </c>
      <c r="J309" s="12" t="s">
        <v>3963</v>
      </c>
      <c r="L309" s="149">
        <v>45171</v>
      </c>
      <c r="N309" s="405" t="str">
        <f>VLOOKUP(I309,Inventory!C:J,3,FALSE)</f>
        <v>https://fjong.com/admin/pages/edit-outfit/outfit.c9b07cf20b814e869dceecac4d7064dd</v>
      </c>
      <c r="O309" s="224" t="str">
        <f>VLOOKUP(I309,Inventory!C:J,5,FALSE)</f>
        <v>Ami Amalia</v>
      </c>
      <c r="P309" s="224" t="str">
        <f>VLOOKUP(I309,Inventory!C:J,4,FALSE)</f>
        <v>XS Spring Green Honeycomb Cardigan</v>
      </c>
      <c r="Q309" s="12" t="s">
        <v>3453</v>
      </c>
      <c r="S309" s="9"/>
      <c r="V309" s="224" t="str">
        <f>VLOOKUP(I309,Inventory!C:R,6,FALSE)</f>
        <v>Ami Amalia</v>
      </c>
      <c r="W309" s="224" t="str">
        <f>VLOOKUP(I309,Inventory!C:R,13,FALSE)</f>
        <v>2800</v>
      </c>
      <c r="X309" s="224">
        <f>VLOOKUP(I309,Inventory!C:R,14,FALSE)</f>
        <v>840.00000000000023</v>
      </c>
      <c r="AB309" s="384">
        <f t="shared" si="15"/>
        <v>840.00000000000023</v>
      </c>
      <c r="AC309" s="225">
        <f>VLOOKUP(V309,'Partner info'!A$2:K$502,6,FALSE)</f>
        <v>0.7</v>
      </c>
      <c r="AD309" s="224">
        <f t="shared" si="43"/>
        <v>588.00000000000011</v>
      </c>
      <c r="AE309" s="384">
        <f t="shared" si="17"/>
        <v>252.00000000000011</v>
      </c>
      <c r="AF309" s="224">
        <f t="shared" si="41"/>
        <v>9</v>
      </c>
      <c r="AG309" s="311">
        <v>2023</v>
      </c>
      <c r="AH309" s="310">
        <v>9</v>
      </c>
      <c r="AI309" s="146" t="e">
        <f t="array" aca="1" ref="AI309" ca="1">_xludf.IFS(AH309=1,"01",AH309=2,"02",AH309=3,"03",AH309=4,"04",AH309=5,"05",AH309=6,"06",AH309=7,"07",AH309=8,"08",AH309=9,"09",AH309=10,"10",AH309=11,"11",AH309=12,"12")</f>
        <v>#NAME?</v>
      </c>
      <c r="AJ309" s="147" t="e">
        <f t="shared" ca="1" si="37"/>
        <v>#NAME?</v>
      </c>
      <c r="AK309" s="148" t="str">
        <f t="shared" si="44"/>
        <v>YYYY-09</v>
      </c>
    </row>
    <row r="310" spans="1:37" ht="12.75" hidden="1">
      <c r="D310" s="12" t="s">
        <v>9</v>
      </c>
      <c r="F310" s="12" t="s">
        <v>3965</v>
      </c>
      <c r="H310" s="12" t="s">
        <v>3445</v>
      </c>
      <c r="I310" s="22">
        <v>88200935</v>
      </c>
      <c r="J310" s="12" t="s">
        <v>3963</v>
      </c>
      <c r="L310" s="149">
        <v>45171</v>
      </c>
      <c r="N310" s="405" t="str">
        <f>VLOOKUP(I310,Inventory!C:J,3,FALSE)</f>
        <v>https://fjong.com/admin/pages/edit-outfit/outfit.f827d9035871476ea0356bb69c7de468</v>
      </c>
      <c r="O310" s="224" t="str">
        <f>VLOOKUP(I310,Inventory!C:J,5,FALSE)</f>
        <v>FWSS</v>
      </c>
      <c r="P310" s="224" t="str">
        <f>VLOOKUP(I310,Inventory!C:J,4,FALSE)</f>
        <v>L Papyrus Annika Sweater</v>
      </c>
      <c r="Q310" s="12" t="s">
        <v>3449</v>
      </c>
      <c r="S310" s="9"/>
      <c r="V310" s="224" t="str">
        <f>VLOOKUP(I310,Inventory!C:R,6,FALSE)</f>
        <v>FWSS</v>
      </c>
      <c r="W310" s="224">
        <f>VLOOKUP(I310,Inventory!C:R,13,FALSE)</f>
        <v>1400</v>
      </c>
      <c r="X310" s="224">
        <f>VLOOKUP(I310,Inventory!C:R,14,FALSE)</f>
        <v>390</v>
      </c>
      <c r="AB310" s="384">
        <f t="shared" si="15"/>
        <v>390</v>
      </c>
      <c r="AC310" s="225">
        <f>VLOOKUP(V310,'Partner info'!A$2:K$502,6,FALSE)</f>
        <v>0.5</v>
      </c>
      <c r="AD310" s="224">
        <f t="shared" si="43"/>
        <v>195</v>
      </c>
      <c r="AE310" s="384">
        <f t="shared" si="17"/>
        <v>195</v>
      </c>
      <c r="AF310" s="224">
        <f t="shared" si="41"/>
        <v>9</v>
      </c>
      <c r="AG310" s="311">
        <v>2023</v>
      </c>
      <c r="AH310" s="310">
        <v>9</v>
      </c>
      <c r="AI310" s="146" t="e">
        <f t="array" aca="1" ref="AI310" ca="1">_xludf.IFS(AH310=1,"01",AH310=2,"02",AH310=3,"03",AH310=4,"04",AH310=5,"05",AH310=6,"06",AH310=7,"07",AH310=8,"08",AH310=9,"09",AH310=10,"10",AH310=11,"11",AH310=12,"12")</f>
        <v>#NAME?</v>
      </c>
      <c r="AJ310" s="147" t="e">
        <f t="shared" ca="1" si="37"/>
        <v>#NAME?</v>
      </c>
      <c r="AK310" s="148" t="str">
        <f t="shared" si="44"/>
        <v>YYYY-09</v>
      </c>
    </row>
    <row r="311" spans="1:37" ht="12.75">
      <c r="D311" s="12" t="s">
        <v>9</v>
      </c>
      <c r="F311" s="12" t="s">
        <v>3966</v>
      </c>
      <c r="H311" s="12" t="s">
        <v>3445</v>
      </c>
      <c r="I311" s="12">
        <v>89001535</v>
      </c>
      <c r="J311" s="12" t="s">
        <v>3963</v>
      </c>
      <c r="L311" s="149">
        <v>45171</v>
      </c>
      <c r="N311" s="405" t="str">
        <f>VLOOKUP(I311,Inventory!C:J,3,FALSE)</f>
        <v>https://fjong.com/admin/pages/edit-outfit/outfit.32bbe20e948d4839b63aa0f4b540b466</v>
      </c>
      <c r="O311" s="224" t="str">
        <f>VLOOKUP(I311,Inventory!C:J,5,FALSE)</f>
        <v>Samsøe Samsøe</v>
      </c>
      <c r="P311" s="224" t="str">
        <f>VLOOKUP(I311,Inventory!C:J,4,FALSE)</f>
        <v>S Ditte Jacket Hushed</v>
      </c>
      <c r="Q311" s="12" t="s">
        <v>3453</v>
      </c>
      <c r="S311" s="9"/>
      <c r="V311" s="224" t="str">
        <f>VLOOKUP(I311,Inventory!C:R,6,FALSE)</f>
        <v>FJONG</v>
      </c>
      <c r="W311" s="224">
        <f>VLOOKUP(I311,Inventory!C:R,13,FALSE)</f>
        <v>3300</v>
      </c>
      <c r="X311" s="224">
        <f>VLOOKUP(I311,Inventory!C:R,14,FALSE)</f>
        <v>1100</v>
      </c>
      <c r="AB311" s="384">
        <f t="shared" si="15"/>
        <v>1100</v>
      </c>
      <c r="AC311" s="225">
        <f>VLOOKUP(V311,'Partner info'!A$2:K$502,6,FALSE)</f>
        <v>0</v>
      </c>
      <c r="AD311" s="224">
        <f t="shared" si="43"/>
        <v>0</v>
      </c>
      <c r="AE311" s="384">
        <f t="shared" si="17"/>
        <v>1100</v>
      </c>
      <c r="AF311" s="224">
        <f t="shared" si="41"/>
        <v>9</v>
      </c>
      <c r="AG311" s="311">
        <v>2023</v>
      </c>
      <c r="AH311" s="310">
        <v>9</v>
      </c>
      <c r="AI311" s="146" t="e">
        <f t="array" aca="1" ref="AI311" ca="1">_xludf.IFS(AH311=1,"01",AH311=2,"02",AH311=3,"03",AH311=4,"04",AH311=5,"05",AH311=6,"06",AH311=7,"07",AH311=8,"08",AH311=9,"09",AH311=10,"10",AH311=11,"11",AH311=12,"12")</f>
        <v>#NAME?</v>
      </c>
      <c r="AJ311" s="147" t="e">
        <f t="shared" ca="1" si="37"/>
        <v>#NAME?</v>
      </c>
      <c r="AK311" s="148" t="str">
        <f t="shared" si="44"/>
        <v>YYYY-09</v>
      </c>
    </row>
    <row r="312" spans="1:37" ht="12.75" hidden="1">
      <c r="D312" s="12" t="s">
        <v>9</v>
      </c>
      <c r="F312" s="12" t="s">
        <v>3967</v>
      </c>
      <c r="H312" s="12" t="s">
        <v>3445</v>
      </c>
      <c r="I312" s="12">
        <v>89001529</v>
      </c>
      <c r="J312" s="12" t="s">
        <v>3963</v>
      </c>
      <c r="L312" s="149">
        <v>45171</v>
      </c>
      <c r="N312" s="405" t="str">
        <f>VLOOKUP(I312,Inventory!C:J,3,FALSE)</f>
        <v>https://fjong.com/admin/pages/edit-outfit/outfit.b1c2151bcd58436584231c463c7ad50c</v>
      </c>
      <c r="O312" s="224" t="str">
        <f>VLOOKUP(I312,Inventory!C:J,5,FALSE)</f>
        <v>Ami Amalia</v>
      </c>
      <c r="P312" s="224" t="str">
        <f>VLOOKUP(I312,Inventory!C:J,4,FALSE)</f>
        <v>S Yellow Houndstooth Cardigan</v>
      </c>
      <c r="Q312" s="12" t="s">
        <v>3453</v>
      </c>
      <c r="S312" s="9"/>
      <c r="V312" s="224" t="str">
        <f>VLOOKUP(I312,Inventory!C:R,6,FALSE)</f>
        <v>Ami Amalia</v>
      </c>
      <c r="W312" s="224">
        <f>VLOOKUP(I312,Inventory!C:R,13,FALSE)</f>
        <v>4700</v>
      </c>
      <c r="X312" s="224">
        <f>VLOOKUP(I312,Inventory!C:R,14,FALSE)</f>
        <v>1000</v>
      </c>
      <c r="AB312" s="384">
        <f t="shared" si="15"/>
        <v>1000</v>
      </c>
      <c r="AC312" s="225">
        <f>VLOOKUP(V312,'Partner info'!A$2:K$502,6,FALSE)</f>
        <v>0.7</v>
      </c>
      <c r="AD312" s="224">
        <f t="shared" si="43"/>
        <v>700</v>
      </c>
      <c r="AE312" s="384">
        <f t="shared" si="17"/>
        <v>300</v>
      </c>
      <c r="AF312" s="224">
        <f t="shared" si="41"/>
        <v>9</v>
      </c>
      <c r="AG312" s="311">
        <v>2023</v>
      </c>
      <c r="AH312" s="310">
        <v>9</v>
      </c>
      <c r="AI312" s="146" t="e">
        <f t="array" aca="1" ref="AI312" ca="1">_xludf.IFS(AH312=1,"01",AH312=2,"02",AH312=3,"03",AH312=4,"04",AH312=5,"05",AH312=6,"06",AH312=7,"07",AH312=8,"08",AH312=9,"09",AH312=10,"10",AH312=11,"11",AH312=12,"12")</f>
        <v>#NAME?</v>
      </c>
      <c r="AJ312" s="147" t="e">
        <f t="shared" ca="1" si="37"/>
        <v>#NAME?</v>
      </c>
      <c r="AK312" s="148" t="str">
        <f t="shared" si="44"/>
        <v>YYYY-09</v>
      </c>
    </row>
    <row r="313" spans="1:37" ht="12.75" hidden="1">
      <c r="D313" s="12" t="s">
        <v>9</v>
      </c>
      <c r="F313" s="12" t="s">
        <v>3968</v>
      </c>
      <c r="H313" s="12" t="s">
        <v>3445</v>
      </c>
      <c r="I313" s="12">
        <v>89003035</v>
      </c>
      <c r="J313" s="12" t="s">
        <v>3963</v>
      </c>
      <c r="L313" s="149">
        <v>45171</v>
      </c>
      <c r="N313" s="405" t="str">
        <f>VLOOKUP(I313,Inventory!C:J,3,FALSE)</f>
        <v>https://no.fjong.com/admin/pages/edit-outfit/outfit.561ce49db6cb4816842f1e3b639e1b53</v>
      </c>
      <c r="O313" s="224" t="str">
        <f>VLOOKUP(I313,Inventory!C:J,5,FALSE)</f>
        <v>Kupong Knit</v>
      </c>
      <c r="P313" s="224" t="str">
        <f>VLOOKUP(I313,Inventory!C:J,4,FALSE)</f>
        <v>Phoebe Cardigan Black</v>
      </c>
      <c r="Q313" s="12" t="s">
        <v>20</v>
      </c>
      <c r="S313" s="9"/>
      <c r="V313" s="224" t="str">
        <f>VLOOKUP(I313,Inventory!C:R,6,FALSE)</f>
        <v>Kupong knit.wear</v>
      </c>
      <c r="W313" s="224">
        <f>VLOOKUP(I313,Inventory!C:R,13,FALSE)</f>
        <v>11000</v>
      </c>
      <c r="X313" s="224">
        <f>VLOOKUP(I313,Inventory!C:R,14,FALSE)</f>
        <v>2200</v>
      </c>
      <c r="AB313" s="384">
        <f t="shared" si="15"/>
        <v>2200</v>
      </c>
      <c r="AC313" s="225">
        <f>VLOOKUP(V313,'Partner info'!A$2:K$502,6,FALSE)</f>
        <v>0.8</v>
      </c>
      <c r="AD313" s="224">
        <f t="shared" si="43"/>
        <v>1760</v>
      </c>
      <c r="AE313" s="384">
        <f t="shared" si="17"/>
        <v>440</v>
      </c>
      <c r="AF313" s="224">
        <f t="shared" si="41"/>
        <v>9</v>
      </c>
      <c r="AG313" s="311">
        <v>2023</v>
      </c>
      <c r="AH313" s="310">
        <v>9</v>
      </c>
      <c r="AI313" s="146" t="e">
        <f t="array" aca="1" ref="AI313" ca="1">_xludf.IFS(AH313=1,"01",AH313=2,"02",AH313=3,"03",AH313=4,"04",AH313=5,"05",AH313=6,"06",AH313=7,"07",AH313=8,"08",AH313=9,"09",AH313=10,"10",AH313=11,"11",AH313=12,"12")</f>
        <v>#NAME?</v>
      </c>
      <c r="AJ313" s="147" t="e">
        <f t="shared" ca="1" si="37"/>
        <v>#NAME?</v>
      </c>
      <c r="AK313" s="148" t="str">
        <f t="shared" si="44"/>
        <v>YYYY-09</v>
      </c>
    </row>
    <row r="314" spans="1:37" ht="12.75" hidden="1">
      <c r="D314" s="12" t="s">
        <v>9</v>
      </c>
      <c r="F314" s="12" t="s">
        <v>3969</v>
      </c>
      <c r="H314" s="12" t="s">
        <v>3445</v>
      </c>
      <c r="I314" s="22">
        <v>88101162</v>
      </c>
      <c r="J314" s="12" t="s">
        <v>3963</v>
      </c>
      <c r="L314" s="149">
        <v>45171</v>
      </c>
      <c r="N314" s="405" t="str">
        <f>VLOOKUP(I314,Inventory!C:J,3,FALSE)</f>
        <v>https://no.fjong.com/admin/pages/edit-outfit/outfit.0ea83cb5b5ec47cf9644bc15f365caa4</v>
      </c>
      <c r="O314" s="224" t="str">
        <f>VLOOKUP(I314,Inventory!C:J,5,FALSE)</f>
        <v>Ganni</v>
      </c>
      <c r="P314" s="224" t="str">
        <f>VLOOKUP(I314,Inventory!C:J,4,FALSE)</f>
        <v>1 Cameron Skirt</v>
      </c>
      <c r="Q314" s="12" t="s">
        <v>3468</v>
      </c>
      <c r="S314" s="9"/>
      <c r="V314" s="224" t="str">
        <f>VLOOKUP(I314,Inventory!C:R,6,FALSE)</f>
        <v>Høyer</v>
      </c>
      <c r="W314" s="224">
        <f>VLOOKUP(I314,Inventory!C:R,13,FALSE)</f>
        <v>1900</v>
      </c>
      <c r="X314" s="224">
        <f>VLOOKUP(I314,Inventory!C:R,14,FALSE)</f>
        <v>599</v>
      </c>
      <c r="AB314" s="384">
        <f t="shared" si="15"/>
        <v>599</v>
      </c>
      <c r="AC314" s="225">
        <f>VLOOKUP(V314,'Partner info'!A$2:K$502,6,FALSE)</f>
        <v>0.8</v>
      </c>
      <c r="AD314" s="224">
        <f t="shared" si="43"/>
        <v>479.20000000000005</v>
      </c>
      <c r="AE314" s="384">
        <f t="shared" si="17"/>
        <v>119.79999999999995</v>
      </c>
      <c r="AF314" s="224">
        <f t="shared" si="41"/>
        <v>9</v>
      </c>
      <c r="AG314" s="311">
        <v>2023</v>
      </c>
      <c r="AH314" s="310">
        <v>9</v>
      </c>
      <c r="AI314" s="146" t="e">
        <f t="array" aca="1" ref="AI314" ca="1">_xludf.IFS(AH314=1,"01",AH314=2,"02",AH314=3,"03",AH314=4,"04",AH314=5,"05",AH314=6,"06",AH314=7,"07",AH314=8,"08",AH314=9,"09",AH314=10,"10",AH314=11,"11",AH314=12,"12")</f>
        <v>#NAME?</v>
      </c>
      <c r="AJ314" s="147" t="e">
        <f t="shared" ca="1" si="37"/>
        <v>#NAME?</v>
      </c>
      <c r="AK314" s="148" t="str">
        <f t="shared" si="44"/>
        <v>YYYY-09</v>
      </c>
    </row>
    <row r="315" spans="1:37" ht="12.75" hidden="1">
      <c r="D315" s="12" t="s">
        <v>9</v>
      </c>
      <c r="F315" s="12" t="s">
        <v>3970</v>
      </c>
      <c r="H315" s="12" t="s">
        <v>3445</v>
      </c>
      <c r="I315" s="22" t="s">
        <v>1786</v>
      </c>
      <c r="J315" s="12" t="s">
        <v>3963</v>
      </c>
      <c r="L315" s="149">
        <v>45171</v>
      </c>
      <c r="N315" s="405" t="str">
        <f>VLOOKUP(I315,Inventory!C:J,3,FALSE)</f>
        <v>https://fjong.com/admin/pages/edit-outfit/outfit.7153d66e9c4f47bbba0b06d0870e408d</v>
      </c>
      <c r="O315" s="224" t="str">
        <f>VLOOKUP(I315,Inventory!C:J,5,FALSE)</f>
        <v>Whyred</v>
      </c>
      <c r="P315" s="224" t="str">
        <f>VLOOKUP(I315,Inventory!C:J,4,FALSE)</f>
        <v>XS Black Jenna Allover</v>
      </c>
      <c r="Q315" s="12" t="s">
        <v>3477</v>
      </c>
      <c r="S315" s="9"/>
      <c r="V315" s="224" t="str">
        <f>VLOOKUP(I315,Inventory!C:R,6,FALSE)</f>
        <v>Villoid</v>
      </c>
      <c r="W315" s="224">
        <f>VLOOKUP(I315,Inventory!C:R,13,FALSE)</f>
        <v>800</v>
      </c>
      <c r="X315" s="224">
        <f>VLOOKUP(I315,Inventory!C:R,14,FALSE)</f>
        <v>100</v>
      </c>
      <c r="AB315" s="384">
        <f t="shared" si="15"/>
        <v>100</v>
      </c>
      <c r="AC315" s="225">
        <f>VLOOKUP(V315,'Partner info'!A$2:K$502,6,FALSE)</f>
        <v>0.8</v>
      </c>
      <c r="AD315" s="224">
        <f t="shared" si="43"/>
        <v>80</v>
      </c>
      <c r="AE315" s="384">
        <f t="shared" si="17"/>
        <v>20</v>
      </c>
      <c r="AF315" s="224">
        <f t="shared" si="41"/>
        <v>9</v>
      </c>
      <c r="AG315" s="311">
        <v>2023</v>
      </c>
      <c r="AH315" s="310">
        <v>9</v>
      </c>
      <c r="AI315" s="146" t="e">
        <f t="array" aca="1" ref="AI315" ca="1">_xludf.IFS(AH315=1,"01",AH315=2,"02",AH315=3,"03",AH315=4,"04",AH315=5,"05",AH315=6,"06",AH315=7,"07",AH315=8,"08",AH315=9,"09",AH315=10,"10",AH315=11,"11",AH315=12,"12")</f>
        <v>#NAME?</v>
      </c>
      <c r="AJ315" s="147" t="e">
        <f t="shared" ca="1" si="37"/>
        <v>#NAME?</v>
      </c>
      <c r="AK315" s="148" t="str">
        <f t="shared" si="44"/>
        <v>YYYY-09</v>
      </c>
    </row>
    <row r="316" spans="1:37" ht="12.75" hidden="1">
      <c r="D316" s="12" t="s">
        <v>9</v>
      </c>
      <c r="F316" s="12" t="s">
        <v>3971</v>
      </c>
      <c r="H316" s="12" t="s">
        <v>3445</v>
      </c>
      <c r="I316" s="12">
        <v>89005037</v>
      </c>
      <c r="J316" s="12" t="s">
        <v>3963</v>
      </c>
      <c r="L316" s="149">
        <v>45171</v>
      </c>
      <c r="N316" s="405" t="str">
        <f>VLOOKUP(I316,Inventory!C:J,3,FALSE)</f>
        <v>https://fjong.com/admin/pages/edit-outfit/outfit.edbe38fccd174c3cac918d1347b7811e#outfit_summary</v>
      </c>
      <c r="O316" s="224" t="str">
        <f>VLOOKUP(I316,Inventory!C:J,5,FALSE)</f>
        <v>C.L.E.A.N</v>
      </c>
      <c r="P316" s="224" t="str">
        <f>VLOOKUP(I316,Inventory!C:J,4,FALSE)</f>
        <v>Prenestina Jacket Baby Blue Jacket</v>
      </c>
      <c r="Q316" s="12" t="s">
        <v>3453</v>
      </c>
      <c r="S316" s="9"/>
      <c r="V316" s="224" t="str">
        <f>VLOOKUP(I316,Inventory!C:R,6,FALSE)</f>
        <v>C.L.E.A.N. by Christina Ledang</v>
      </c>
      <c r="W316" s="224">
        <f>VLOOKUP(I316,Inventory!C:R,13,FALSE)</f>
        <v>2400</v>
      </c>
      <c r="X316" s="224">
        <f>VLOOKUP(I316,Inventory!C:R,14,FALSE)</f>
        <v>650</v>
      </c>
      <c r="AB316" s="384">
        <f t="shared" si="15"/>
        <v>650</v>
      </c>
      <c r="AC316" s="225">
        <f>VLOOKUP(V316,'Partner info'!A$2:K$502,6,FALSE)</f>
        <v>0.5</v>
      </c>
      <c r="AD316" s="224">
        <f t="shared" si="43"/>
        <v>325</v>
      </c>
      <c r="AE316" s="384">
        <f t="shared" si="17"/>
        <v>325</v>
      </c>
      <c r="AF316" s="224">
        <f t="shared" si="41"/>
        <v>9</v>
      </c>
      <c r="AG316" s="311">
        <v>2023</v>
      </c>
      <c r="AH316" s="310">
        <v>9</v>
      </c>
      <c r="AI316" s="146" t="e">
        <f t="array" aca="1" ref="AI316" ca="1">_xludf.IFS(AH316=1,"01",AH316=2,"02",AH316=3,"03",AH316=4,"04",AH316=5,"05",AH316=6,"06",AH316=7,"07",AH316=8,"08",AH316=9,"09",AH316=10,"10",AH316=11,"11",AH316=12,"12")</f>
        <v>#NAME?</v>
      </c>
      <c r="AJ316" s="147" t="e">
        <f t="shared" ca="1" si="37"/>
        <v>#NAME?</v>
      </c>
      <c r="AK316" s="148" t="str">
        <f t="shared" si="44"/>
        <v>YYYY-09</v>
      </c>
    </row>
    <row r="317" spans="1:37" ht="12.75" hidden="1">
      <c r="D317" s="12" t="s">
        <v>9</v>
      </c>
      <c r="F317" s="12" t="s">
        <v>3972</v>
      </c>
      <c r="H317" s="12" t="s">
        <v>3445</v>
      </c>
      <c r="I317" s="12">
        <v>89003805</v>
      </c>
      <c r="J317" s="12" t="s">
        <v>3963</v>
      </c>
      <c r="L317" s="149">
        <v>45171</v>
      </c>
      <c r="N317" s="405" t="str">
        <f>VLOOKUP(I317,Inventory!C:J,3,FALSE)</f>
        <v>https://fjong.com/admin/pages/edit-outfit/outfit.8a0b92ea9fdc4c789b7c6c3ffbe03438</v>
      </c>
      <c r="O317" s="224" t="str">
        <f>VLOOKUP(I317,Inventory!C:J,5,FALSE)</f>
        <v>C.L.E.A.N. by Christina Ledang</v>
      </c>
      <c r="P317" s="224" t="str">
        <f>VLOOKUP(I317,Inventory!C:J,4,FALSE)</f>
        <v>XL Tee Longsleeve Woolblend White</v>
      </c>
      <c r="Q317" s="12" t="s">
        <v>3457</v>
      </c>
      <c r="S317" s="9"/>
      <c r="V317" s="224" t="str">
        <f>VLOOKUP(I317,Inventory!C:R,6,FALSE)</f>
        <v>C.L.E.A.N. by Christina Ledang</v>
      </c>
      <c r="W317" s="224">
        <f>VLOOKUP(I317,Inventory!C:R,13,FALSE)</f>
        <v>1000</v>
      </c>
      <c r="X317" s="224">
        <f>VLOOKUP(I317,Inventory!C:R,14,FALSE)</f>
        <v>450</v>
      </c>
      <c r="AB317" s="384">
        <f t="shared" si="15"/>
        <v>450</v>
      </c>
      <c r="AC317" s="225">
        <f>VLOOKUP(V317,'Partner info'!A$2:K$502,6,FALSE)</f>
        <v>0.5</v>
      </c>
      <c r="AD317" s="224">
        <f t="shared" si="43"/>
        <v>225</v>
      </c>
      <c r="AE317" s="384">
        <f t="shared" si="17"/>
        <v>225</v>
      </c>
      <c r="AF317" s="224">
        <f t="shared" si="41"/>
        <v>9</v>
      </c>
      <c r="AG317" s="311">
        <v>2023</v>
      </c>
      <c r="AH317" s="310">
        <v>9</v>
      </c>
      <c r="AI317" s="146" t="e">
        <f t="array" aca="1" ref="AI317" ca="1">_xludf.IFS(AH317=1,"01",AH317=2,"02",AH317=3,"03",AH317=4,"04",AH317=5,"05",AH317=6,"06",AH317=7,"07",AH317=8,"08",AH317=9,"09",AH317=10,"10",AH317=11,"11",AH317=12,"12")</f>
        <v>#NAME?</v>
      </c>
      <c r="AJ317" s="147" t="e">
        <f t="shared" ca="1" si="37"/>
        <v>#NAME?</v>
      </c>
      <c r="AK317" s="148" t="str">
        <f t="shared" si="44"/>
        <v>YYYY-09</v>
      </c>
    </row>
    <row r="318" spans="1:37" ht="12.75" hidden="1">
      <c r="D318" s="12" t="s">
        <v>9</v>
      </c>
      <c r="F318" s="12" t="s">
        <v>3973</v>
      </c>
      <c r="H318" s="12" t="s">
        <v>3445</v>
      </c>
      <c r="I318" s="12">
        <v>88200380</v>
      </c>
      <c r="J318" s="12" t="s">
        <v>3963</v>
      </c>
      <c r="L318" s="149">
        <v>45171</v>
      </c>
      <c r="N318" s="405" t="str">
        <f>VLOOKUP(I318,Inventory!C:J,3,FALSE)</f>
        <v>https://fjong.com/admin/pages/edit-outfit/outfit.87481ca65ebe4d1cb75debb71510208d</v>
      </c>
      <c r="O318" s="224" t="str">
        <f>VLOOKUP(I318,Inventory!C:J,5,FALSE)</f>
        <v>Holzweiler</v>
      </c>
      <c r="P318" s="224" t="str">
        <f>VLOOKUP(I318,Inventory!C:J,4,FALSE)</f>
        <v>Dk.Camel Alexandra Jeans</v>
      </c>
      <c r="Q318" s="12" t="s">
        <v>20</v>
      </c>
      <c r="S318" s="9"/>
      <c r="V318" s="224" t="str">
        <f>VLOOKUP(I318,Inventory!C:R,6,FALSE)</f>
        <v>Holzweiler</v>
      </c>
      <c r="W318" s="224">
        <f>VLOOKUP(I318,Inventory!C:R,13,FALSE)</f>
        <v>2100</v>
      </c>
      <c r="X318" s="224">
        <f>VLOOKUP(I318,Inventory!C:R,14,FALSE)</f>
        <v>499</v>
      </c>
      <c r="AB318" s="384">
        <f t="shared" si="15"/>
        <v>499</v>
      </c>
      <c r="AC318" s="225">
        <f>VLOOKUP(V318,'Partner info'!A$2:K$502,6,FALSE)</f>
        <v>0.8</v>
      </c>
      <c r="AD318" s="224">
        <f t="shared" si="43"/>
        <v>399.20000000000005</v>
      </c>
      <c r="AE318" s="384">
        <f t="shared" si="17"/>
        <v>99.799999999999955</v>
      </c>
      <c r="AF318" s="224">
        <f t="shared" si="41"/>
        <v>9</v>
      </c>
      <c r="AG318" s="311">
        <v>2023</v>
      </c>
      <c r="AH318" s="310">
        <v>9</v>
      </c>
      <c r="AI318" s="146" t="e">
        <f t="array" aca="1" ref="AI318" ca="1">_xludf.IFS(AH318=1,"01",AH318=2,"02",AH318=3,"03",AH318=4,"04",AH318=5,"05",AH318=6,"06",AH318=7,"07",AH318=8,"08",AH318=9,"09",AH318=10,"10",AH318=11,"11",AH318=12,"12")</f>
        <v>#NAME?</v>
      </c>
      <c r="AJ318" s="147" t="e">
        <f t="shared" ca="1" si="37"/>
        <v>#NAME?</v>
      </c>
      <c r="AK318" s="148" t="str">
        <f t="shared" si="44"/>
        <v>YYYY-09</v>
      </c>
    </row>
    <row r="319" spans="1:37" ht="12.75">
      <c r="D319" s="12" t="s">
        <v>9</v>
      </c>
      <c r="F319" s="12" t="s">
        <v>3974</v>
      </c>
      <c r="H319" s="12" t="s">
        <v>3445</v>
      </c>
      <c r="I319" s="12">
        <v>88000053</v>
      </c>
      <c r="J319" s="12" t="s">
        <v>3963</v>
      </c>
      <c r="L319" s="149">
        <v>45171</v>
      </c>
      <c r="N319" s="405" t="str">
        <f>VLOOKUP(I319,Inventory!C:J,3,FALSE)</f>
        <v>https://fjong.com/admin/pages/edit-outfit/outfit.4c4c5965b02c4457a057b341d33a5c71</v>
      </c>
      <c r="O319" s="224" t="str">
        <f>VLOOKUP(I319,Inventory!C:J,5,FALSE)</f>
        <v>FWSS</v>
      </c>
      <c r="P319" s="224" t="str">
        <f>VLOOKUP(I319,Inventory!C:J,4,FALSE)</f>
        <v>M Elena Champagne Beige Dress</v>
      </c>
      <c r="Q319" s="12" t="s">
        <v>3468</v>
      </c>
      <c r="S319" s="9"/>
      <c r="V319" s="224" t="str">
        <f>VLOOKUP(I319,Inventory!C:R,6,FALSE)</f>
        <v>FJONG</v>
      </c>
      <c r="W319" s="224">
        <f>VLOOKUP(I319,Inventory!C:R,13,FALSE)</f>
        <v>1700</v>
      </c>
      <c r="X319" s="224">
        <f>VLOOKUP(I319,Inventory!C:R,14,FALSE)</f>
        <v>399</v>
      </c>
      <c r="AB319" s="384">
        <f t="shared" si="15"/>
        <v>399</v>
      </c>
      <c r="AC319" s="225">
        <f>VLOOKUP(V319,'Partner info'!A$2:K$502,6,FALSE)</f>
        <v>0</v>
      </c>
      <c r="AD319" s="224">
        <f t="shared" si="43"/>
        <v>0</v>
      </c>
      <c r="AE319" s="384">
        <f t="shared" si="17"/>
        <v>399</v>
      </c>
      <c r="AF319" s="224">
        <f t="shared" si="41"/>
        <v>9</v>
      </c>
      <c r="AG319" s="311">
        <v>2023</v>
      </c>
      <c r="AH319" s="310">
        <v>9</v>
      </c>
      <c r="AI319" s="146" t="e">
        <f t="array" aca="1" ref="AI319" ca="1">_xludf.IFS(AH319=1,"01",AH319=2,"02",AH319=3,"03",AH319=4,"04",AH319=5,"05",AH319=6,"06",AH319=7,"07",AH319=8,"08",AH319=9,"09",AH319=10,"10",AH319=11,"11",AH319=12,"12")</f>
        <v>#NAME?</v>
      </c>
      <c r="AJ319" s="147" t="e">
        <f t="shared" ca="1" si="37"/>
        <v>#NAME?</v>
      </c>
      <c r="AK319" s="148" t="str">
        <f t="shared" si="44"/>
        <v>YYYY-09</v>
      </c>
    </row>
    <row r="320" spans="1:37" ht="12.75" hidden="1">
      <c r="D320" s="12" t="s">
        <v>9</v>
      </c>
      <c r="F320" s="12" t="s">
        <v>3975</v>
      </c>
      <c r="H320" s="12" t="s">
        <v>3445</v>
      </c>
      <c r="I320" s="12">
        <v>88100768</v>
      </c>
      <c r="J320" s="12" t="s">
        <v>3963</v>
      </c>
      <c r="L320" s="149">
        <v>45171</v>
      </c>
      <c r="N320" s="405" t="str">
        <f>VLOOKUP(I320,Inventory!C:J,3,FALSE)</f>
        <v>https://fjong.com/admin/pages/edit-outfit/outfit.8cfab2614cb84e1f987ddea8ae550602</v>
      </c>
      <c r="O320" s="224" t="str">
        <f>VLOOKUP(I320,Inventory!C:J,5,FALSE)</f>
        <v>By Malene Birger</v>
      </c>
      <c r="P320" s="224" t="str">
        <f>VLOOKUP(I320,Inventory!C:J,4,FALSE)</f>
        <v>S Drapilia Black Blouse</v>
      </c>
      <c r="Q320" s="12" t="s">
        <v>3453</v>
      </c>
      <c r="S320" s="9"/>
      <c r="V320" s="224" t="str">
        <f>VLOOKUP(I320,Inventory!C:R,6,FALSE)</f>
        <v>Høyer</v>
      </c>
      <c r="W320" s="224">
        <f>VLOOKUP(I320,Inventory!C:R,13,FALSE)</f>
        <v>1100</v>
      </c>
      <c r="X320" s="224">
        <f>VLOOKUP(I320,Inventory!C:R,14,FALSE)</f>
        <v>500</v>
      </c>
      <c r="AB320" s="384">
        <f t="shared" si="15"/>
        <v>500</v>
      </c>
      <c r="AC320" s="225">
        <f>VLOOKUP(V320,'Partner info'!A$2:K$502,6,FALSE)</f>
        <v>0.8</v>
      </c>
      <c r="AD320" s="224">
        <f t="shared" si="43"/>
        <v>400</v>
      </c>
      <c r="AE320" s="384">
        <f t="shared" si="17"/>
        <v>100</v>
      </c>
      <c r="AF320" s="224">
        <f t="shared" si="41"/>
        <v>9</v>
      </c>
      <c r="AG320" s="311">
        <v>2023</v>
      </c>
      <c r="AH320" s="310">
        <v>9</v>
      </c>
      <c r="AI320" s="146" t="e">
        <f t="array" aca="1" ref="AI320" ca="1">_xludf.IFS(AH320=1,"01",AH320=2,"02",AH320=3,"03",AH320=4,"04",AH320=5,"05",AH320=6,"06",AH320=7,"07",AH320=8,"08",AH320=9,"09",AH320=10,"10",AH320=11,"11",AH320=12,"12")</f>
        <v>#NAME?</v>
      </c>
      <c r="AJ320" s="147" t="e">
        <f t="shared" ca="1" si="37"/>
        <v>#NAME?</v>
      </c>
      <c r="AK320" s="148" t="str">
        <f t="shared" si="44"/>
        <v>YYYY-09</v>
      </c>
    </row>
    <row r="321" spans="1:37" ht="12.75" hidden="1">
      <c r="D321" s="12" t="s">
        <v>9</v>
      </c>
      <c r="F321" s="12" t="s">
        <v>3976</v>
      </c>
      <c r="H321" s="12" t="s">
        <v>3445</v>
      </c>
      <c r="I321" s="12">
        <v>89002100</v>
      </c>
      <c r="J321" s="12" t="s">
        <v>3963</v>
      </c>
      <c r="L321" s="149">
        <v>45171</v>
      </c>
      <c r="N321" s="405" t="str">
        <f>VLOOKUP(I321,Inventory!C:J,3,FALSE)</f>
        <v>https://no.fjong.com/admin/pages/edit-outfit/outfit.751031523bcd4c939f07f394bfa08830</v>
      </c>
      <c r="O321" s="224" t="str">
        <f>VLOOKUP(I321,Inventory!C:J,5,FALSE)</f>
        <v>Urban Pioneers</v>
      </c>
      <c r="P321" s="224" t="str">
        <f>VLOOKUP(I321,Inventory!C:J,4,FALSE)</f>
        <v>Burnt Orange White Wrist Sweater</v>
      </c>
      <c r="Q321" s="12" t="s">
        <v>3453</v>
      </c>
      <c r="S321" s="9"/>
      <c r="V321" s="224" t="str">
        <f>VLOOKUP(I321,Inventory!C:R,6,FALSE)</f>
        <v>Urban Pioneers</v>
      </c>
      <c r="W321" s="224">
        <f>VLOOKUP(I321,Inventory!C:R,13,FALSE)</f>
        <v>1500</v>
      </c>
      <c r="X321" s="224">
        <f>VLOOKUP(I321,Inventory!C:R,14,FALSE)</f>
        <v>450</v>
      </c>
      <c r="AB321" s="384">
        <f t="shared" si="15"/>
        <v>450</v>
      </c>
      <c r="AC321" s="225">
        <f>VLOOKUP(V321,'Partner info'!A$2:K$502,6,FALSE)</f>
        <v>0.8</v>
      </c>
      <c r="AD321" s="224">
        <f t="shared" si="43"/>
        <v>360</v>
      </c>
      <c r="AE321" s="384">
        <f t="shared" si="17"/>
        <v>90</v>
      </c>
      <c r="AF321" s="224">
        <f t="shared" si="41"/>
        <v>9</v>
      </c>
      <c r="AG321" s="311">
        <v>2023</v>
      </c>
      <c r="AH321" s="310">
        <v>9</v>
      </c>
      <c r="AI321" s="146" t="e">
        <f t="array" aca="1" ref="AI321" ca="1">_xludf.IFS(AH321=1,"01",AH321=2,"02",AH321=3,"03",AH321=4,"04",AH321=5,"05",AH321=6,"06",AH321=7,"07",AH321=8,"08",AH321=9,"09",AH321=10,"10",AH321=11,"11",AH321=12,"12")</f>
        <v>#NAME?</v>
      </c>
      <c r="AJ321" s="147" t="e">
        <f t="shared" ca="1" si="37"/>
        <v>#NAME?</v>
      </c>
      <c r="AK321" s="148" t="str">
        <f t="shared" si="44"/>
        <v>YYYY-09</v>
      </c>
    </row>
    <row r="322" spans="1:37" ht="12.75" hidden="1">
      <c r="D322" s="12" t="s">
        <v>9</v>
      </c>
      <c r="F322" s="12" t="s">
        <v>3977</v>
      </c>
      <c r="H322" s="12" t="s">
        <v>3445</v>
      </c>
      <c r="I322" s="12">
        <v>89003891</v>
      </c>
      <c r="J322" s="12" t="s">
        <v>3963</v>
      </c>
      <c r="L322" s="149">
        <v>45172</v>
      </c>
      <c r="N322" s="405" t="str">
        <f>VLOOKUP(I322,Inventory!C:J,3,FALSE)</f>
        <v>https://fjong.com/admin/pages/edit-outfit/outfit.1054e796a700461b91317a8c7e8197bd</v>
      </c>
      <c r="O322" s="224" t="str">
        <f>VLOOKUP(I322,Inventory!C:J,5,FALSE)</f>
        <v>Yaya</v>
      </c>
      <c r="P322" s="224" t="str">
        <f>VLOOKUP(I322,Inventory!C:J,4,FALSE)</f>
        <v>S Sage Wrap Skirt</v>
      </c>
      <c r="Q322" s="12" t="s">
        <v>3453</v>
      </c>
      <c r="S322" s="9"/>
      <c r="V322" s="224" t="str">
        <f>VLOOKUP(I322,Inventory!C:R,6,FALSE)</f>
        <v>For Ynde</v>
      </c>
      <c r="W322" s="224">
        <f>VLOOKUP(I322,Inventory!C:R,13,FALSE)</f>
        <v>8500</v>
      </c>
      <c r="X322" s="224">
        <f>VLOOKUP(I322,Inventory!C:R,14,FALSE)</f>
        <v>1700</v>
      </c>
      <c r="AB322" s="384">
        <f t="shared" si="15"/>
        <v>1700</v>
      </c>
      <c r="AC322" s="225">
        <f>VLOOKUP(V322,'Partner info'!A$2:K$502,6,FALSE)</f>
        <v>0.5</v>
      </c>
      <c r="AD322" s="224">
        <f t="shared" si="43"/>
        <v>850</v>
      </c>
      <c r="AE322" s="384">
        <f t="shared" si="17"/>
        <v>850</v>
      </c>
      <c r="AF322" s="224">
        <f t="shared" si="41"/>
        <v>9</v>
      </c>
      <c r="AG322" s="311">
        <v>2023</v>
      </c>
      <c r="AH322" s="310">
        <v>9</v>
      </c>
      <c r="AI322" s="146" t="e">
        <f t="array" aca="1" ref="AI322" ca="1">_xludf.IFS(AH322=1,"01",AH322=2,"02",AH322=3,"03",AH322=4,"04",AH322=5,"05",AH322=6,"06",AH322=7,"07",AH322=8,"08",AH322=9,"09",AH322=10,"10",AH322=11,"11",AH322=12,"12")</f>
        <v>#NAME?</v>
      </c>
      <c r="AJ322" s="147" t="e">
        <f t="shared" ca="1" si="37"/>
        <v>#NAME?</v>
      </c>
      <c r="AK322" s="148" t="str">
        <f t="shared" si="44"/>
        <v>YYYY-09</v>
      </c>
    </row>
    <row r="323" spans="1:37" ht="12.75" hidden="1">
      <c r="D323" s="12" t="s">
        <v>9</v>
      </c>
      <c r="F323" s="12" t="s">
        <v>3978</v>
      </c>
      <c r="H323" s="12" t="s">
        <v>3445</v>
      </c>
      <c r="I323" s="12">
        <v>88200290</v>
      </c>
      <c r="J323" s="12" t="s">
        <v>3963</v>
      </c>
      <c r="L323" s="149">
        <v>45172</v>
      </c>
      <c r="N323" s="405" t="str">
        <f>VLOOKUP(I323,Inventory!C:J,3,FALSE)</f>
        <v>https://fjong.com/admin/pages/edit-outfit/outfit.7475b5c48ccd4599a4fe7a14eb91ced5</v>
      </c>
      <c r="O323" s="224" t="str">
        <f>VLOOKUP(I323,Inventory!C:J,5,FALSE)</f>
        <v>ILAG</v>
      </c>
      <c r="P323" s="224" t="str">
        <f>VLOOKUP(I323,Inventory!C:J,4,FALSE)</f>
        <v>Moster Rib Dress</v>
      </c>
      <c r="Q323" s="12" t="s">
        <v>3453</v>
      </c>
      <c r="S323" s="9"/>
      <c r="V323" s="224" t="str">
        <f>VLOOKUP(I323,Inventory!C:R,6,FALSE)</f>
        <v>ILAG</v>
      </c>
      <c r="W323" s="224">
        <f>VLOOKUP(I323,Inventory!C:R,13,FALSE)</f>
        <v>600</v>
      </c>
      <c r="X323" s="224">
        <f>VLOOKUP(I323,Inventory!C:R,14,FALSE)</f>
        <v>210</v>
      </c>
      <c r="AB323" s="384">
        <f t="shared" si="15"/>
        <v>210</v>
      </c>
      <c r="AC323" s="225">
        <f>VLOOKUP(V323,'Partner info'!A$2:K$502,6,FALSE)</f>
        <v>0.7</v>
      </c>
      <c r="AD323" s="224">
        <f t="shared" si="43"/>
        <v>147</v>
      </c>
      <c r="AE323" s="384">
        <f t="shared" si="17"/>
        <v>63</v>
      </c>
      <c r="AF323" s="224">
        <f t="shared" si="41"/>
        <v>9</v>
      </c>
      <c r="AG323" s="311">
        <v>2023</v>
      </c>
      <c r="AH323" s="310">
        <v>9</v>
      </c>
      <c r="AI323" s="146" t="e">
        <f t="array" aca="1" ref="AI323" ca="1">_xludf.IFS(AH323=1,"01",AH323=2,"02",AH323=3,"03",AH323=4,"04",AH323=5,"05",AH323=6,"06",AH323=7,"07",AH323=8,"08",AH323=9,"09",AH323=10,"10",AH323=11,"11",AH323=12,"12")</f>
        <v>#NAME?</v>
      </c>
      <c r="AJ323" s="147" t="e">
        <f t="shared" ca="1" si="37"/>
        <v>#NAME?</v>
      </c>
      <c r="AK323" s="148" t="str">
        <f t="shared" si="44"/>
        <v>YYYY-09</v>
      </c>
    </row>
    <row r="324" spans="1:37" ht="12.75" hidden="1">
      <c r="D324" s="12" t="s">
        <v>9</v>
      </c>
      <c r="F324" s="12" t="s">
        <v>3979</v>
      </c>
      <c r="H324" s="12" t="s">
        <v>3445</v>
      </c>
      <c r="I324" s="12">
        <v>89001051</v>
      </c>
      <c r="J324" s="12" t="s">
        <v>3963</v>
      </c>
      <c r="L324" s="149">
        <v>45172</v>
      </c>
      <c r="N324" s="405" t="str">
        <f>VLOOKUP(I324,Inventory!C:J,3,FALSE)</f>
        <v>https://no.fjong.com/admin/pages/edit-outfit/outfit.c338b23bb9394d4c80a974679b40bc41</v>
      </c>
      <c r="O324" s="224" t="str">
        <f>VLOOKUP(I324,Inventory!C:J,5,FALSE)</f>
        <v>Cardsome</v>
      </c>
      <c r="P324" s="224" t="str">
        <f>VLOOKUP(I324,Inventory!C:J,4,FALSE)</f>
        <v>Dusty Pink Classic Crewneck</v>
      </c>
      <c r="Q324" s="12" t="s">
        <v>3453</v>
      </c>
      <c r="S324" s="9"/>
      <c r="V324" s="224" t="str">
        <f>VLOOKUP(I324,Inventory!C:R,6,FALSE)</f>
        <v>Cardsome</v>
      </c>
      <c r="W324" s="224" t="str">
        <f>VLOOKUP(I324,Inventory!C:R,13,FALSE)</f>
        <v>3500</v>
      </c>
      <c r="X324" s="224">
        <f>VLOOKUP(I324,Inventory!C:R,14,FALSE)</f>
        <v>1050</v>
      </c>
      <c r="AB324" s="384">
        <f t="shared" si="15"/>
        <v>1050</v>
      </c>
      <c r="AC324" s="225">
        <f>VLOOKUP(V324,'Partner info'!A$2:K$502,6,FALSE)</f>
        <v>0.5</v>
      </c>
      <c r="AD324" s="224">
        <f t="shared" si="43"/>
        <v>525</v>
      </c>
      <c r="AE324" s="384">
        <f t="shared" si="17"/>
        <v>525</v>
      </c>
      <c r="AF324" s="224">
        <f t="shared" si="41"/>
        <v>9</v>
      </c>
      <c r="AG324" s="311">
        <v>2023</v>
      </c>
      <c r="AH324" s="310">
        <v>9</v>
      </c>
      <c r="AI324" s="146" t="e">
        <f t="array" aca="1" ref="AI324" ca="1">_xludf.IFS(AH324=1,"01",AH324=2,"02",AH324=3,"03",AH324=4,"04",AH324=5,"05",AH324=6,"06",AH324=7,"07",AH324=8,"08",AH324=9,"09",AH324=10,"10",AH324=11,"11",AH324=12,"12")</f>
        <v>#NAME?</v>
      </c>
      <c r="AJ324" s="147" t="e">
        <f t="shared" ca="1" si="37"/>
        <v>#NAME?</v>
      </c>
      <c r="AK324" s="148" t="str">
        <f t="shared" si="44"/>
        <v>YYYY-09</v>
      </c>
    </row>
    <row r="325" spans="1:37" ht="12.75" hidden="1">
      <c r="D325" s="12" t="s">
        <v>9</v>
      </c>
      <c r="F325" s="12" t="s">
        <v>3979</v>
      </c>
      <c r="H325" s="12" t="s">
        <v>3445</v>
      </c>
      <c r="I325" s="12">
        <v>88200874</v>
      </c>
      <c r="J325" s="12" t="s">
        <v>3963</v>
      </c>
      <c r="L325" s="149">
        <v>45172</v>
      </c>
      <c r="N325" s="405" t="str">
        <f>VLOOKUP(I325,Inventory!C:J,3,FALSE)</f>
        <v>https://fjong.com/admin/pages/edit-outfit/outfit.fae7559fe94647739e5c51098c648a3c#outfit_summary</v>
      </c>
      <c r="O325" s="224" t="str">
        <f>VLOOKUP(I325,Inventory!C:J,5,FALSE)</f>
        <v>FWSS</v>
      </c>
      <c r="P325" s="224" t="str">
        <f>VLOOKUP(I325,Inventory!C:J,4,FALSE)</f>
        <v>XL Tearz Vanilla Ice Top</v>
      </c>
      <c r="Q325" s="12" t="s">
        <v>3457</v>
      </c>
      <c r="S325" s="9"/>
      <c r="V325" s="224" t="str">
        <f>VLOOKUP(I325,Inventory!C:R,6,FALSE)</f>
        <v>FWSS</v>
      </c>
      <c r="W325" s="224">
        <f>VLOOKUP(I325,Inventory!C:R,13,FALSE)</f>
        <v>1500</v>
      </c>
      <c r="X325" s="224">
        <f>VLOOKUP(I325,Inventory!C:R,14,FALSE)</f>
        <v>500</v>
      </c>
      <c r="AB325" s="384">
        <f t="shared" si="15"/>
        <v>500</v>
      </c>
      <c r="AC325" s="225">
        <f>VLOOKUP(V325,'Partner info'!A$2:K$502,6,FALSE)</f>
        <v>0.5</v>
      </c>
      <c r="AD325" s="224">
        <f t="shared" si="43"/>
        <v>250</v>
      </c>
      <c r="AE325" s="384">
        <f t="shared" si="17"/>
        <v>250</v>
      </c>
      <c r="AF325" s="224">
        <f t="shared" si="41"/>
        <v>9</v>
      </c>
      <c r="AG325" s="311">
        <v>2023</v>
      </c>
      <c r="AH325" s="310">
        <v>9</v>
      </c>
      <c r="AI325" s="146" t="e">
        <f t="array" aca="1" ref="AI325" ca="1">_xludf.IFS(AH325=1,"01",AH325=2,"02",AH325=3,"03",AH325=4,"04",AH325=5,"05",AH325=6,"06",AH325=7,"07",AH325=8,"08",AH325=9,"09",AH325=10,"10",AH325=11,"11",AH325=12,"12")</f>
        <v>#NAME?</v>
      </c>
      <c r="AJ325" s="147" t="e">
        <f t="shared" ca="1" si="37"/>
        <v>#NAME?</v>
      </c>
      <c r="AK325" s="148" t="str">
        <f t="shared" si="44"/>
        <v>YYYY-09</v>
      </c>
    </row>
    <row r="326" spans="1:37" ht="12.75" hidden="1">
      <c r="D326" s="12" t="s">
        <v>9</v>
      </c>
      <c r="F326" s="12" t="s">
        <v>3980</v>
      </c>
      <c r="H326" s="12" t="s">
        <v>3445</v>
      </c>
      <c r="I326" s="12">
        <v>88200185</v>
      </c>
      <c r="J326" s="12" t="s">
        <v>3963</v>
      </c>
      <c r="L326" s="149">
        <v>45172</v>
      </c>
      <c r="N326" s="405" t="str">
        <f>VLOOKUP(I326,Inventory!C:J,3,FALSE)</f>
        <v>https://no.fjong.com/admin/pages/edit-outfit/outfit.09f0b5ce052e4048ab142656ea9e82b2</v>
      </c>
      <c r="O326" s="224" t="str">
        <f>VLOOKUP(I326,Inventory!C:J,5,FALSE)</f>
        <v>IBEN</v>
      </c>
      <c r="P326" s="224" t="str">
        <f>VLOOKUP(I326,Inventory!C:J,4,FALSE)</f>
        <v>1 Dante Dress Off White</v>
      </c>
      <c r="Q326" s="12" t="s">
        <v>20</v>
      </c>
      <c r="S326" s="9"/>
      <c r="V326" s="224" t="str">
        <f>VLOOKUP(I326,Inventory!C:R,6,FALSE)</f>
        <v>IBEN (Storheil Agency)</v>
      </c>
      <c r="W326" s="224">
        <f>VLOOKUP(I326,Inventory!C:R,13,FALSE)</f>
        <v>2200</v>
      </c>
      <c r="X326" s="224">
        <f>VLOOKUP(I326,Inventory!C:R,14,FALSE)</f>
        <v>440</v>
      </c>
      <c r="AB326" s="384">
        <f t="shared" si="15"/>
        <v>440</v>
      </c>
      <c r="AC326" s="225">
        <f>VLOOKUP(V326,'Partner info'!A$2:K$502,6,FALSE)</f>
        <v>0.8</v>
      </c>
      <c r="AD326" s="224">
        <f t="shared" si="43"/>
        <v>352</v>
      </c>
      <c r="AE326" s="384">
        <f t="shared" si="17"/>
        <v>88</v>
      </c>
      <c r="AF326" s="224">
        <f t="shared" si="41"/>
        <v>9</v>
      </c>
      <c r="AG326" s="311">
        <v>2023</v>
      </c>
      <c r="AH326" s="310">
        <v>9</v>
      </c>
      <c r="AI326" s="146" t="e">
        <f t="array" aca="1" ref="AI326" ca="1">_xludf.IFS(AH326=1,"01",AH326=2,"02",AH326=3,"03",AH326=4,"04",AH326=5,"05",AH326=6,"06",AH326=7,"07",AH326=8,"08",AH326=9,"09",AH326=10,"10",AH326=11,"11",AH326=12,"12")</f>
        <v>#NAME?</v>
      </c>
      <c r="AJ326" s="147" t="e">
        <f t="shared" ca="1" si="37"/>
        <v>#NAME?</v>
      </c>
      <c r="AK326" s="148" t="str">
        <f t="shared" si="44"/>
        <v>YYYY-09</v>
      </c>
    </row>
    <row r="327" spans="1:37" ht="12.75" hidden="1">
      <c r="D327" s="12" t="s">
        <v>9</v>
      </c>
      <c r="F327" s="12" t="s">
        <v>3981</v>
      </c>
      <c r="H327" s="12" t="s">
        <v>3445</v>
      </c>
      <c r="I327" s="22">
        <v>89003617</v>
      </c>
      <c r="J327" s="12" t="s">
        <v>3963</v>
      </c>
      <c r="L327" s="149">
        <v>45172</v>
      </c>
      <c r="N327" s="405" t="str">
        <f>VLOOKUP(I327,Inventory!C:J,3,FALSE)</f>
        <v>https://fjong.com/admin/pages/edit-outfit/outfit.384a04174b8f4cbe97489c4a1f9fa556</v>
      </c>
      <c r="O327" s="224" t="str">
        <f>VLOOKUP(I327,Inventory!C:J,5,FALSE)</f>
        <v>FWSS</v>
      </c>
      <c r="P327" s="224" t="str">
        <f>VLOOKUP(I327,Inventory!C:J,4,FALSE)</f>
        <v>XL Elen Bright White Dress</v>
      </c>
      <c r="Q327" s="12" t="s">
        <v>3457</v>
      </c>
      <c r="S327" s="9"/>
      <c r="V327" s="224" t="str">
        <f>VLOOKUP(I327,Inventory!C:R,6,FALSE)</f>
        <v>FWSS</v>
      </c>
      <c r="W327" s="224">
        <f>VLOOKUP(I327,Inventory!C:R,13,FALSE)</f>
        <v>3000</v>
      </c>
      <c r="X327" s="224">
        <f>VLOOKUP(I327,Inventory!C:R,14,FALSE)</f>
        <v>800</v>
      </c>
      <c r="AB327" s="384">
        <f t="shared" si="15"/>
        <v>800</v>
      </c>
      <c r="AC327" s="225">
        <f>VLOOKUP(V327,'Partner info'!A$2:K$502,6,FALSE)</f>
        <v>0.5</v>
      </c>
      <c r="AD327" s="224">
        <f t="shared" si="43"/>
        <v>400</v>
      </c>
      <c r="AE327" s="384">
        <f t="shared" si="17"/>
        <v>400</v>
      </c>
      <c r="AF327" s="224">
        <f t="shared" si="41"/>
        <v>9</v>
      </c>
      <c r="AG327" s="311">
        <v>2023</v>
      </c>
      <c r="AH327" s="310">
        <v>9</v>
      </c>
      <c r="AI327" s="146" t="e">
        <f t="array" aca="1" ref="AI327" ca="1">_xludf.IFS(AH327=1,"01",AH327=2,"02",AH327=3,"03",AH327=4,"04",AH327=5,"05",AH327=6,"06",AH327=7,"07",AH327=8,"08",AH327=9,"09",AH327=10,"10",AH327=11,"11",AH327=12,"12")</f>
        <v>#NAME?</v>
      </c>
      <c r="AJ327" s="147" t="e">
        <f t="shared" ca="1" si="37"/>
        <v>#NAME?</v>
      </c>
      <c r="AK327" s="148" t="str">
        <f t="shared" si="44"/>
        <v>YYYY-09</v>
      </c>
    </row>
    <row r="328" spans="1:37" ht="12.75" hidden="1">
      <c r="D328" s="12" t="s">
        <v>9</v>
      </c>
      <c r="F328" s="12" t="s">
        <v>3982</v>
      </c>
      <c r="H328" s="12" t="s">
        <v>3445</v>
      </c>
      <c r="I328" s="9" t="s">
        <v>1813</v>
      </c>
      <c r="J328" s="12" t="s">
        <v>3963</v>
      </c>
      <c r="L328" s="149">
        <v>45172</v>
      </c>
      <c r="N328" s="405" t="str">
        <f>VLOOKUP(I328,Inventory!C:J,3,FALSE)</f>
        <v>https://fjong.com/admin/pages/edit-outfit/outfit.c625b43569fb4539b4e68a3352c79b5c</v>
      </c>
      <c r="O328" s="224" t="str">
        <f>VLOOKUP(I328,Inventory!C:J,5,FALSE)</f>
        <v>Second Female</v>
      </c>
      <c r="P328" s="224" t="str">
        <f>VLOOKUP(I328,Inventory!C:J,4,FALSE)</f>
        <v>XL Ursula Knit Polo</v>
      </c>
      <c r="Q328" s="12" t="s">
        <v>3457</v>
      </c>
      <c r="S328" s="9"/>
      <c r="V328" s="224" t="str">
        <f>VLOOKUP(I328,Inventory!C:R,6,FALSE)</f>
        <v>Villoid</v>
      </c>
      <c r="W328" s="224" t="str">
        <f>VLOOKUP(I328,Inventory!C:R,13,FALSE)</f>
        <v>1300</v>
      </c>
      <c r="X328" s="224">
        <f>VLOOKUP(I328,Inventory!C:R,14,FALSE)</f>
        <v>300</v>
      </c>
      <c r="AB328" s="384">
        <f t="shared" si="15"/>
        <v>300</v>
      </c>
      <c r="AC328" s="225">
        <f>VLOOKUP(V328,'Partner info'!A$2:K$502,6,FALSE)</f>
        <v>0.8</v>
      </c>
      <c r="AD328" s="224">
        <f t="shared" si="43"/>
        <v>240</v>
      </c>
      <c r="AE328" s="384">
        <f t="shared" si="17"/>
        <v>60</v>
      </c>
      <c r="AF328" s="224">
        <f t="shared" si="41"/>
        <v>9</v>
      </c>
      <c r="AG328" s="311">
        <v>2023</v>
      </c>
      <c r="AH328" s="310">
        <v>9</v>
      </c>
      <c r="AI328" s="146" t="e">
        <f t="array" aca="1" ref="AI328" ca="1">_xludf.IFS(AH328=1,"01",AH328=2,"02",AH328=3,"03",AH328=4,"04",AH328=5,"05",AH328=6,"06",AH328=7,"07",AH328=8,"08",AH328=9,"09",AH328=10,"10",AH328=11,"11",AH328=12,"12")</f>
        <v>#NAME?</v>
      </c>
      <c r="AJ328" s="147" t="e">
        <f t="shared" ca="1" si="37"/>
        <v>#NAME?</v>
      </c>
      <c r="AK328" s="148" t="str">
        <f t="shared" si="44"/>
        <v>YYYY-09</v>
      </c>
    </row>
    <row r="329" spans="1:37" ht="12.75" hidden="1">
      <c r="D329" s="12" t="s">
        <v>9</v>
      </c>
      <c r="F329" s="12" t="s">
        <v>3983</v>
      </c>
      <c r="H329" s="12" t="s">
        <v>3445</v>
      </c>
      <c r="I329" s="12">
        <v>88200358</v>
      </c>
      <c r="J329" s="12" t="s">
        <v>3963</v>
      </c>
      <c r="L329" s="149">
        <v>45172</v>
      </c>
      <c r="N329" s="405" t="str">
        <f>VLOOKUP(I329,Inventory!C:J,3,FALSE)</f>
        <v>https://fjong.com/admin/pages/edit-outfit/outfit.c089405c7b5d4198b653d1084139d7c6</v>
      </c>
      <c r="O329" s="224" t="str">
        <f>VLOOKUP(I329,Inventory!C:J,5,FALSE)</f>
        <v>Holzweiler</v>
      </c>
      <c r="P329" s="224" t="str">
        <f>VLOOKUP(I329,Inventory!C:J,4,FALSE)</f>
        <v>Sand Eikebusk Trouser</v>
      </c>
      <c r="Q329" s="12" t="s">
        <v>20</v>
      </c>
      <c r="S329" s="9"/>
      <c r="V329" s="224" t="str">
        <f>VLOOKUP(I329,Inventory!C:R,6,FALSE)</f>
        <v>Holzweiler</v>
      </c>
      <c r="W329" s="224">
        <f>VLOOKUP(I329,Inventory!C:R,13,FALSE)</f>
        <v>0</v>
      </c>
      <c r="X329" s="224">
        <f>VLOOKUP(I329,Inventory!C:R,14,FALSE)</f>
        <v>0</v>
      </c>
      <c r="AB329" s="384">
        <f t="shared" si="15"/>
        <v>0</v>
      </c>
      <c r="AC329" s="225">
        <f>VLOOKUP(V329,'Partner info'!A$2:K$502,6,FALSE)</f>
        <v>0.8</v>
      </c>
      <c r="AD329" s="224">
        <f t="shared" si="43"/>
        <v>0</v>
      </c>
      <c r="AE329" s="384">
        <f t="shared" si="17"/>
        <v>0</v>
      </c>
      <c r="AF329" s="224">
        <f t="shared" si="41"/>
        <v>9</v>
      </c>
      <c r="AG329" s="311">
        <v>2023</v>
      </c>
      <c r="AH329" s="310">
        <v>9</v>
      </c>
      <c r="AI329" s="146" t="e">
        <f t="array" aca="1" ref="AI329" ca="1">_xludf.IFS(AH329=1,"01",AH329=2,"02",AH329=3,"03",AH329=4,"04",AH329=5,"05",AH329=6,"06",AH329=7,"07",AH329=8,"08",AH329=9,"09",AH329=10,"10",AH329=11,"11",AH329=12,"12")</f>
        <v>#NAME?</v>
      </c>
      <c r="AJ329" s="147" t="e">
        <f t="shared" ca="1" si="37"/>
        <v>#NAME?</v>
      </c>
      <c r="AK329" s="148" t="str">
        <f t="shared" si="44"/>
        <v>YYYY-09</v>
      </c>
    </row>
    <row r="330" spans="1:37" ht="12.75" hidden="1">
      <c r="D330" s="12" t="s">
        <v>9</v>
      </c>
      <c r="F330" s="12" t="s">
        <v>3984</v>
      </c>
      <c r="H330" s="12" t="s">
        <v>3445</v>
      </c>
      <c r="I330" s="12">
        <v>89003842</v>
      </c>
      <c r="J330" s="12" t="s">
        <v>3963</v>
      </c>
      <c r="L330" s="149">
        <v>45172</v>
      </c>
      <c r="N330" s="405" t="str">
        <f>VLOOKUP(I330,Inventory!C:J,3,FALSE)</f>
        <v>https://no.fjong.com/admin/pages/edit-outfit/outfit.150ea04dfe684f8aacffdaf604ed3120</v>
      </c>
      <c r="O330" s="224" t="str">
        <f>VLOOKUP(I330,Inventory!C:J,5,FALSE)</f>
        <v>C.L.E.A.N. by Christina Ledang</v>
      </c>
      <c r="P330" s="224" t="str">
        <f>VLOOKUP(I330,Inventory!C:J,4,FALSE)</f>
        <v>XS Blue Prestina Pants</v>
      </c>
      <c r="Q330" s="12" t="s">
        <v>3477</v>
      </c>
      <c r="S330" s="9"/>
      <c r="V330" s="224" t="str">
        <f>VLOOKUP(I330,Inventory!C:R,6,FALSE)</f>
        <v>C.L.E.A.N. by Christina Ledang</v>
      </c>
      <c r="W330" s="224">
        <f>VLOOKUP(I330,Inventory!C:R,13,FALSE)</f>
        <v>6000</v>
      </c>
      <c r="X330" s="224">
        <f>VLOOKUP(I330,Inventory!C:R,14,FALSE)</f>
        <v>1200</v>
      </c>
      <c r="AB330" s="384">
        <f t="shared" ref="AB330:AB391" si="46">(X330*(1-Y330))-Z330+AA330</f>
        <v>1200</v>
      </c>
      <c r="AC330" s="225">
        <f>VLOOKUP(V330,'Partner info'!A$2:K$502,6,FALSE)</f>
        <v>0.5</v>
      </c>
      <c r="AD330" s="224">
        <f t="shared" si="43"/>
        <v>600</v>
      </c>
      <c r="AE330" s="384">
        <f t="shared" ref="AE330:AE555" si="47">AB330-AD330</f>
        <v>600</v>
      </c>
      <c r="AF330" s="224">
        <f t="shared" si="41"/>
        <v>9</v>
      </c>
      <c r="AG330" s="311">
        <v>2023</v>
      </c>
      <c r="AH330" s="310">
        <v>9</v>
      </c>
      <c r="AI330" s="146" t="e">
        <f t="array" aca="1" ref="AI330" ca="1">_xludf.IFS(AH330=1,"01",AH330=2,"02",AH330=3,"03",AH330=4,"04",AH330=5,"05",AH330=6,"06",AH330=7,"07",AH330=8,"08",AH330=9,"09",AH330=10,"10",AH330=11,"11",AH330=12,"12")</f>
        <v>#NAME?</v>
      </c>
      <c r="AJ330" s="147" t="e">
        <f t="shared" ca="1" si="37"/>
        <v>#NAME?</v>
      </c>
      <c r="AK330" s="148" t="str">
        <f t="shared" si="44"/>
        <v>YYYY-09</v>
      </c>
    </row>
    <row r="331" spans="1:37" ht="12.75" hidden="1">
      <c r="D331" s="12" t="s">
        <v>9</v>
      </c>
      <c r="F331" s="12" t="s">
        <v>3985</v>
      </c>
      <c r="H331" s="12" t="s">
        <v>3445</v>
      </c>
      <c r="I331" s="12">
        <v>88100755</v>
      </c>
      <c r="J331" s="12" t="s">
        <v>3963</v>
      </c>
      <c r="L331" s="149">
        <v>45172</v>
      </c>
      <c r="N331" s="405" t="str">
        <f>VLOOKUP(I331,Inventory!C:J,3,FALSE)</f>
        <v>https://fjong.com/admin/pages/edit-outfit/outfit.eb3d4297e4c24b7ea3b5d0361d80db29</v>
      </c>
      <c r="O331" s="224" t="str">
        <f>VLOOKUP(I331,Inventory!C:J,5,FALSE)</f>
        <v>Helmut Lang</v>
      </c>
      <c r="P331" s="224" t="str">
        <f>VLOOKUP(I331,Inventory!C:J,4,FALSE)</f>
        <v>L Short Sleeve Red Stripes Top</v>
      </c>
      <c r="Q331" s="12" t="s">
        <v>3449</v>
      </c>
      <c r="S331" s="9"/>
      <c r="V331" s="224" t="str">
        <f>VLOOKUP(I331,Inventory!C:R,6,FALSE)</f>
        <v>Høyer</v>
      </c>
      <c r="W331" s="224">
        <f>VLOOKUP(I331,Inventory!C:R,13,FALSE)</f>
        <v>1900</v>
      </c>
      <c r="X331" s="224">
        <f>VLOOKUP(I331,Inventory!C:R,14,FALSE)</f>
        <v>500</v>
      </c>
      <c r="AB331" s="384">
        <f t="shared" si="46"/>
        <v>500</v>
      </c>
      <c r="AC331" s="225">
        <f>VLOOKUP(V331,'Partner info'!A$2:K$502,6,FALSE)</f>
        <v>0.8</v>
      </c>
      <c r="AD331" s="224">
        <f t="shared" si="43"/>
        <v>400</v>
      </c>
      <c r="AE331" s="384">
        <f t="shared" si="47"/>
        <v>100</v>
      </c>
      <c r="AF331" s="224">
        <f t="shared" si="41"/>
        <v>9</v>
      </c>
      <c r="AG331" s="311">
        <v>2023</v>
      </c>
      <c r="AH331" s="310">
        <v>9</v>
      </c>
      <c r="AI331" s="146" t="e">
        <f t="array" aca="1" ref="AI331" ca="1">_xludf.IFS(AH331=1,"01",AH331=2,"02",AH331=3,"03",AH331=4,"04",AH331=5,"05",AH331=6,"06",AH331=7,"07",AH331=8,"08",AH331=9,"09",AH331=10,"10",AH331=11,"11",AH331=12,"12")</f>
        <v>#NAME?</v>
      </c>
      <c r="AJ331" s="147" t="e">
        <f t="shared" ca="1" si="37"/>
        <v>#NAME?</v>
      </c>
      <c r="AK331" s="148" t="str">
        <f t="shared" si="44"/>
        <v>YYYY-09</v>
      </c>
    </row>
    <row r="332" spans="1:37" ht="12.75" hidden="1">
      <c r="D332" s="12" t="s">
        <v>9</v>
      </c>
      <c r="F332" s="12" t="s">
        <v>3986</v>
      </c>
      <c r="H332" s="12" t="s">
        <v>3445</v>
      </c>
      <c r="I332" s="12">
        <v>88100175</v>
      </c>
      <c r="J332" s="12" t="s">
        <v>3963</v>
      </c>
      <c r="L332" s="149">
        <v>45172</v>
      </c>
      <c r="N332" s="405" t="str">
        <f>VLOOKUP(I332,Inventory!C:J,3,FALSE)</f>
        <v>https://fjong.com/admin/pages/edit-outfit/outfit.dd62d98a9d3e40659b5438f7388d8e01#edit_outfit_admin_notes</v>
      </c>
      <c r="O332" s="224" t="str">
        <f>VLOOKUP(I332,Inventory!C:J,5,FALSE)</f>
        <v>IBEN</v>
      </c>
      <c r="P332" s="224" t="str">
        <f>VLOOKUP(I332,Inventory!C:J,4,FALSE)</f>
        <v>3 Ferdinand Dress</v>
      </c>
      <c r="Q332" s="12" t="s">
        <v>20</v>
      </c>
      <c r="S332" s="9"/>
      <c r="V332" s="224" t="str">
        <f>VLOOKUP(I332,Inventory!C:R,6,FALSE)</f>
        <v>IBEN (Storheil Agency)</v>
      </c>
      <c r="W332" s="224">
        <f>VLOOKUP(I332,Inventory!C:R,13,FALSE)</f>
        <v>1800</v>
      </c>
      <c r="X332" s="224">
        <f>VLOOKUP(I332,Inventory!C:R,14,FALSE)</f>
        <v>1000</v>
      </c>
      <c r="AB332" s="384">
        <f t="shared" si="46"/>
        <v>1000</v>
      </c>
      <c r="AC332" s="225">
        <f>VLOOKUP(V332,'Partner info'!A$2:K$502,6,FALSE)</f>
        <v>0.8</v>
      </c>
      <c r="AD332" s="224">
        <f t="shared" si="43"/>
        <v>800</v>
      </c>
      <c r="AE332" s="384">
        <f t="shared" si="47"/>
        <v>200</v>
      </c>
      <c r="AF332" s="224">
        <f t="shared" si="41"/>
        <v>9</v>
      </c>
      <c r="AG332" s="311">
        <v>2023</v>
      </c>
      <c r="AH332" s="310">
        <v>9</v>
      </c>
      <c r="AI332" s="146" t="e">
        <f t="array" aca="1" ref="AI332" ca="1">_xludf.IFS(AH332=1,"01",AH332=2,"02",AH332=3,"03",AH332=4,"04",AH332=5,"05",AH332=6,"06",AH332=7,"07",AH332=8,"08",AH332=9,"09",AH332=10,"10",AH332=11,"11",AH332=12,"12")</f>
        <v>#NAME?</v>
      </c>
      <c r="AJ332" s="147" t="e">
        <f t="shared" ca="1" si="37"/>
        <v>#NAME?</v>
      </c>
      <c r="AK332" s="148" t="str">
        <f t="shared" si="44"/>
        <v>YYYY-09</v>
      </c>
    </row>
    <row r="333" spans="1:37" ht="12.75" hidden="1">
      <c r="D333" s="12" t="s">
        <v>9</v>
      </c>
      <c r="F333" s="12" t="s">
        <v>3987</v>
      </c>
      <c r="H333" s="12" t="s">
        <v>3445</v>
      </c>
      <c r="I333" s="12">
        <v>88100757</v>
      </c>
      <c r="J333" s="12" t="s">
        <v>3963</v>
      </c>
      <c r="L333" s="149">
        <v>45172</v>
      </c>
      <c r="N333" s="405" t="str">
        <f>VLOOKUP(I333,Inventory!C:J,3,FALSE)</f>
        <v>https://fjong.com/admin/pages/edit-outfit/outfit.8787ca5f6457494fafc11f8c0360dbed</v>
      </c>
      <c r="O333" s="224" t="str">
        <f>VLOOKUP(I333,Inventory!C:J,5,FALSE)</f>
        <v>Helmut Lang</v>
      </c>
      <c r="P333" s="224" t="str">
        <f>VLOOKUP(I333,Inventory!C:J,4,FALSE)</f>
        <v>XS Short Sleeve Red Stripes Top</v>
      </c>
      <c r="Q333" s="12" t="s">
        <v>3477</v>
      </c>
      <c r="S333" s="9"/>
      <c r="V333" s="224" t="str">
        <f>VLOOKUP(I333,Inventory!C:R,6,FALSE)</f>
        <v>Høyer</v>
      </c>
      <c r="W333" s="224">
        <f>VLOOKUP(I333,Inventory!C:R,13,FALSE)</f>
        <v>2900</v>
      </c>
      <c r="X333" s="224">
        <f>VLOOKUP(I333,Inventory!C:R,14,FALSE)</f>
        <v>1150</v>
      </c>
      <c r="AB333" s="384">
        <f t="shared" si="46"/>
        <v>1150</v>
      </c>
      <c r="AC333" s="225">
        <f>VLOOKUP(V333,'Partner info'!A$2:K$502,6,FALSE)</f>
        <v>0.8</v>
      </c>
      <c r="AD333" s="224">
        <f t="shared" si="43"/>
        <v>920</v>
      </c>
      <c r="AE333" s="384">
        <f t="shared" si="47"/>
        <v>230</v>
      </c>
      <c r="AF333" s="224">
        <f t="shared" si="41"/>
        <v>9</v>
      </c>
      <c r="AG333" s="311">
        <v>2023</v>
      </c>
      <c r="AH333" s="310">
        <v>9</v>
      </c>
      <c r="AI333" s="146" t="e">
        <f t="array" aca="1" ref="AI333" ca="1">_xludf.IFS(AH333=1,"01",AH333=2,"02",AH333=3,"03",AH333=4,"04",AH333=5,"05",AH333=6,"06",AH333=7,"07",AH333=8,"08",AH333=9,"09",AH333=10,"10",AH333=11,"11",AH333=12,"12")</f>
        <v>#NAME?</v>
      </c>
      <c r="AJ333" s="147" t="e">
        <f t="shared" ca="1" si="37"/>
        <v>#NAME?</v>
      </c>
      <c r="AK333" s="148" t="str">
        <f t="shared" si="44"/>
        <v>YYYY-09</v>
      </c>
    </row>
    <row r="334" spans="1:37" ht="12.75" hidden="1">
      <c r="A334" s="137"/>
      <c r="B334" s="137"/>
      <c r="C334" s="137"/>
      <c r="D334" s="137" t="s">
        <v>9</v>
      </c>
      <c r="E334" s="137"/>
      <c r="F334" s="137" t="s">
        <v>3988</v>
      </c>
      <c r="G334" s="137"/>
      <c r="H334" s="137" t="s">
        <v>3445</v>
      </c>
      <c r="I334" s="137">
        <v>89003796</v>
      </c>
      <c r="J334" s="137" t="s">
        <v>3963</v>
      </c>
      <c r="K334" s="137"/>
      <c r="L334" s="140">
        <v>45172</v>
      </c>
      <c r="M334" s="137"/>
      <c r="N334" s="402" t="str">
        <f>VLOOKUP(I334,Inventory!C:J,3,FALSE)</f>
        <v>https://fjong.com/admin/pages/edit-outfit/outfit.a4c077e654c444fab4bbcf1dc6aa692b#outfit_summary</v>
      </c>
      <c r="O334" s="223" t="str">
        <f>VLOOKUP(I334,Inventory!C:J,5,FALSE)</f>
        <v>C.L.E.A.N. by Christina Ledang</v>
      </c>
      <c r="P334" s="223" t="str">
        <f>VLOOKUP(I334,Inventory!C:J,4,FALSE)</f>
        <v>S Spring Dress White</v>
      </c>
      <c r="Q334" s="137" t="s">
        <v>3453</v>
      </c>
      <c r="R334" s="137"/>
      <c r="S334" s="139"/>
      <c r="T334" s="137"/>
      <c r="U334" s="137"/>
      <c r="V334" s="223" t="str">
        <f>VLOOKUP(I334,Inventory!C:R,6,FALSE)</f>
        <v>C.L.E.A.N. by Christina Ledang</v>
      </c>
      <c r="W334" s="223">
        <f>VLOOKUP(I334,Inventory!C:R,13,FALSE)</f>
        <v>10100</v>
      </c>
      <c r="X334" s="223">
        <f>VLOOKUP(I334,Inventory!C:R,14,FALSE)</f>
        <v>2499</v>
      </c>
      <c r="Y334" s="137"/>
      <c r="Z334" s="137"/>
      <c r="AA334" s="137"/>
      <c r="AB334" s="388">
        <f t="shared" si="46"/>
        <v>2499</v>
      </c>
      <c r="AC334" s="230">
        <f>VLOOKUP(V334,'Partner info'!A$2:K$502,6,FALSE)</f>
        <v>0.5</v>
      </c>
      <c r="AD334" s="223">
        <f t="shared" si="43"/>
        <v>1249.5</v>
      </c>
      <c r="AE334" s="388">
        <f t="shared" si="47"/>
        <v>1249.5</v>
      </c>
      <c r="AF334" s="223">
        <f t="shared" si="41"/>
        <v>9</v>
      </c>
      <c r="AG334" s="406">
        <v>2023</v>
      </c>
      <c r="AH334" s="323">
        <v>9</v>
      </c>
      <c r="AI334" s="324" t="e">
        <f t="array" aca="1" ref="AI334" ca="1">_xludf.IFS(AH334=1,"01",AH334=2,"02",AH334=3,"03",AH334=4,"04",AH334=5,"05",AH334=6,"06",AH334=7,"07",AH334=8,"08",AH334=9,"09",AH334=10,"10",AH334=11,"11",AH334=12,"12")</f>
        <v>#NAME?</v>
      </c>
      <c r="AJ334" s="389" t="e">
        <f t="shared" ca="1" si="37"/>
        <v>#NAME?</v>
      </c>
      <c r="AK334" s="148" t="str">
        <f t="shared" si="44"/>
        <v>YYYY-09</v>
      </c>
    </row>
    <row r="335" spans="1:37" ht="12.75">
      <c r="D335" s="12" t="s">
        <v>9</v>
      </c>
      <c r="F335" s="12" t="s">
        <v>3989</v>
      </c>
      <c r="H335" s="12" t="s">
        <v>3445</v>
      </c>
      <c r="I335" s="12">
        <v>88000798</v>
      </c>
      <c r="J335" s="12" t="s">
        <v>3990</v>
      </c>
      <c r="L335" s="149">
        <v>45190</v>
      </c>
      <c r="N335" s="405" t="str">
        <f>VLOOKUP(I335,Inventory!C:J,3,FALSE)</f>
        <v>https://fjong.com/admin/pages/edit-outfit/outfit.7cff339e7950448c8485a2b44205adc0#edit_outfit_admin_notes</v>
      </c>
      <c r="O335" s="224" t="str">
        <f>VLOOKUP(I335,Inventory!C:J,5,FALSE)</f>
        <v>by Malene Birger</v>
      </c>
      <c r="P335" s="224" t="str">
        <f>VLOOKUP(I335,Inventory!C:J,4,FALSE)</f>
        <v>S Bellix Night Blue Blouse</v>
      </c>
      <c r="S335" s="9"/>
      <c r="V335" s="224" t="str">
        <f>VLOOKUP(I335,Inventory!C:R,6,FALSE)</f>
        <v>FJONG</v>
      </c>
      <c r="W335" s="224">
        <f>VLOOKUP(I335,Inventory!C:R,13,FALSE)</f>
        <v>3000</v>
      </c>
      <c r="X335" s="224">
        <f>VLOOKUP(I335,Inventory!C:R,14,FALSE)</f>
        <v>1200</v>
      </c>
      <c r="AB335" s="384">
        <f t="shared" si="46"/>
        <v>1200</v>
      </c>
      <c r="AC335" s="225">
        <f>VLOOKUP(V335,'Partner info'!A$2:K$502,6,FALSE)</f>
        <v>0</v>
      </c>
      <c r="AD335" s="224">
        <f t="shared" si="43"/>
        <v>0</v>
      </c>
      <c r="AE335" s="384">
        <f t="shared" si="47"/>
        <v>1200</v>
      </c>
      <c r="AF335" s="224">
        <f t="shared" si="41"/>
        <v>9</v>
      </c>
      <c r="AG335" s="385">
        <v>2023</v>
      </c>
      <c r="AH335" s="385">
        <v>9</v>
      </c>
      <c r="AI335" s="386" t="e">
        <f t="array" aca="1" ref="AI335" ca="1">_xludf.IFS(AH335=1,"01",AH335=2,"02",AH335=3,"03",AH335=4,"04",AH335=5,"05",AH335=6,"06",AH335=7,"07",AH335=8,"08",AH335=9,"09",AH335=10,"10",AH335=11,"11",AH335=12,"12")</f>
        <v>#NAME?</v>
      </c>
      <c r="AJ335" s="387" t="e">
        <f t="shared" ca="1" si="37"/>
        <v>#NAME?</v>
      </c>
      <c r="AK335" s="148" t="str">
        <f t="shared" si="44"/>
        <v>YYYY-09</v>
      </c>
    </row>
    <row r="336" spans="1:37" ht="12.75">
      <c r="A336" s="46" t="s">
        <v>3469</v>
      </c>
      <c r="D336" s="12" t="s">
        <v>9</v>
      </c>
      <c r="F336" s="12" t="s">
        <v>3989</v>
      </c>
      <c r="H336" s="12" t="s">
        <v>3445</v>
      </c>
      <c r="I336" s="12">
        <v>89007728</v>
      </c>
      <c r="J336" s="12" t="s">
        <v>3990</v>
      </c>
      <c r="L336" s="149">
        <v>45190</v>
      </c>
      <c r="N336" s="405" t="str">
        <f>VLOOKUP(I336,Inventory!C:J,3,FALSE)</f>
        <v>https://fjong.com/admin/pages/edit-outfit/outfit.9a6b9da3c2294f03bd239a6e863955bb</v>
      </c>
      <c r="O336" s="224" t="str">
        <f>VLOOKUP(I336,Inventory!C:J,5,FALSE)</f>
        <v>Rena Lange</v>
      </c>
      <c r="P336" s="407" t="str">
        <f>VLOOKUP(I336,Inventory!C:J,4,FALSE)</f>
        <v>Pussy Bow Pleated Blouse Creme</v>
      </c>
      <c r="S336" s="9"/>
      <c r="V336" s="407" t="str">
        <f>VLOOKUP(I336,Inventory!C:R,6,FALSE)</f>
        <v>FJONG</v>
      </c>
      <c r="W336" s="408">
        <f>VLOOKUP(I336,Inventory!C:R,13,FALSE)</f>
        <v>2500</v>
      </c>
      <c r="X336" s="288">
        <f>VLOOKUP(I336,Inventory!C:R,14,FALSE)</f>
        <v>700</v>
      </c>
      <c r="Z336" s="12">
        <v>360</v>
      </c>
      <c r="AB336" s="384">
        <f t="shared" si="46"/>
        <v>340</v>
      </c>
      <c r="AC336" s="225">
        <f>VLOOKUP(V336,'Partner info'!A$2:K$502,6,FALSE)</f>
        <v>0</v>
      </c>
      <c r="AD336" s="224">
        <f t="shared" si="43"/>
        <v>0</v>
      </c>
      <c r="AE336" s="384">
        <f t="shared" si="47"/>
        <v>340</v>
      </c>
      <c r="AF336" s="224">
        <f t="shared" si="41"/>
        <v>9</v>
      </c>
      <c r="AG336" s="409">
        <v>2023</v>
      </c>
      <c r="AH336" s="409">
        <v>9</v>
      </c>
      <c r="AI336" s="410" t="e">
        <f t="array" aca="1" ref="AI336" ca="1">_xludf.IFS(AH336=1,"01",AH336=2,"02",AH336=3,"03",AH336=4,"04",AH336=5,"05",AH336=6,"06",AH336=7,"07",AH336=8,"08",AH336=9,"09",AH336=10,"10",AH336=11,"11",AH336=12,"12")</f>
        <v>#NAME?</v>
      </c>
      <c r="AJ336" s="411" t="e">
        <f t="shared" ca="1" si="37"/>
        <v>#NAME?</v>
      </c>
      <c r="AK336" s="148" t="str">
        <f t="shared" si="44"/>
        <v>YYYY-09</v>
      </c>
    </row>
    <row r="337" spans="1:37" ht="12.75" hidden="1">
      <c r="A337" s="156"/>
      <c r="B337" s="156"/>
      <c r="C337" s="156"/>
      <c r="D337" s="156" t="s">
        <v>9</v>
      </c>
      <c r="E337" s="156"/>
      <c r="F337" s="156" t="s">
        <v>3991</v>
      </c>
      <c r="G337" s="156"/>
      <c r="H337" s="156" t="s">
        <v>3445</v>
      </c>
      <c r="I337" s="156">
        <v>88100714</v>
      </c>
      <c r="J337" s="156" t="s">
        <v>3990</v>
      </c>
      <c r="K337" s="156"/>
      <c r="L337" s="159">
        <v>45190</v>
      </c>
      <c r="M337" s="156"/>
      <c r="N337" s="227" t="str">
        <f>VLOOKUP(I337,Inventory!C:J,3,FALSE)</f>
        <v>https://fjong.com/admin/pages/edit-outfit/outfit.254e2fd341124a79bf0f20196ebd37e7</v>
      </c>
      <c r="O337" s="217" t="str">
        <f>VLOOKUP(I337,Inventory!C:J,5,FALSE)</f>
        <v>Maud</v>
      </c>
      <c r="P337" s="412" t="str">
        <f>VLOOKUP(I337,Inventory!C:J,4,FALSE)</f>
        <v>3 Emberglow Flower Volume Shirt</v>
      </c>
      <c r="Q337" s="156"/>
      <c r="R337" s="156"/>
      <c r="S337" s="158"/>
      <c r="T337" s="156"/>
      <c r="U337" s="156"/>
      <c r="V337" s="412" t="str">
        <f>VLOOKUP(I337,Inventory!C:R,6,FALSE)</f>
        <v>Høyer</v>
      </c>
      <c r="W337" s="413">
        <f>VLOOKUP(I337,Inventory!C:R,13,FALSE)</f>
        <v>2000</v>
      </c>
      <c r="X337" s="414">
        <f>VLOOKUP(I337,Inventory!C:R,14,FALSE)</f>
        <v>499</v>
      </c>
      <c r="Y337" s="172">
        <v>0.1</v>
      </c>
      <c r="Z337" s="156"/>
      <c r="AA337" s="156"/>
      <c r="AB337" s="403">
        <f t="shared" si="46"/>
        <v>449.1</v>
      </c>
      <c r="AC337" s="218">
        <f>VLOOKUP(V337,'Partner info'!A$2:K$502,6,FALSE)</f>
        <v>0.8</v>
      </c>
      <c r="AD337" s="217">
        <f t="shared" si="43"/>
        <v>359.28000000000003</v>
      </c>
      <c r="AE337" s="403">
        <f t="shared" si="47"/>
        <v>89.82</v>
      </c>
      <c r="AF337" s="217">
        <f t="shared" si="41"/>
        <v>9</v>
      </c>
      <c r="AG337" s="317">
        <v>2023</v>
      </c>
      <c r="AH337" s="317">
        <v>9</v>
      </c>
      <c r="AI337" s="318" t="e">
        <f t="array" aca="1" ref="AI337" ca="1">_xludf.IFS(AH337=1,"01",AH337=2,"02",AH337=3,"03",AH337=4,"04",AH337=5,"05",AH337=6,"06",AH337=7,"07",AH337=8,"08",AH337=9,"09",AH337=10,"10",AH337=11,"11",AH337=12,"12")</f>
        <v>#NAME?</v>
      </c>
      <c r="AJ337" s="415" t="e">
        <f t="shared" ca="1" si="37"/>
        <v>#NAME?</v>
      </c>
      <c r="AK337" s="148" t="str">
        <f t="shared" si="44"/>
        <v>YYYY-09</v>
      </c>
    </row>
    <row r="338" spans="1:37" ht="12.75" hidden="1">
      <c r="D338" s="12" t="s">
        <v>9</v>
      </c>
      <c r="F338" s="12" t="s">
        <v>3991</v>
      </c>
      <c r="H338" s="12" t="s">
        <v>3445</v>
      </c>
      <c r="I338" s="12">
        <v>89006750</v>
      </c>
      <c r="J338" s="12" t="s">
        <v>3990</v>
      </c>
      <c r="L338" s="149">
        <v>45190</v>
      </c>
      <c r="N338" s="405" t="str">
        <f>VLOOKUP(I338,Inventory!C:J,3,FALSE)</f>
        <v>https://fjong.com/admin/pages/edit-outfit/outfit.629e2be41cd547bcaf18e4eea0f19516</v>
      </c>
      <c r="O338" s="224" t="str">
        <f>VLOOKUP(I338,Inventory!C:J,5,FALSE)</f>
        <v>Urban Pioneers</v>
      </c>
      <c r="P338" s="407" t="str">
        <f>VLOOKUP(I338,Inventory!C:J,4,FALSE)</f>
        <v>White Marilyn Dress</v>
      </c>
      <c r="S338" s="9"/>
      <c r="V338" s="407" t="str">
        <f>VLOOKUP(I338,Inventory!C:R,6,FALSE)</f>
        <v>Urban Pioneers</v>
      </c>
      <c r="W338" s="408">
        <f>VLOOKUP(I338,Inventory!C:R,13,FALSE)</f>
        <v>1500</v>
      </c>
      <c r="X338" s="288">
        <f>VLOOKUP(I338,Inventory!C:R,14,FALSE)</f>
        <v>550</v>
      </c>
      <c r="Y338" s="152">
        <v>0.1</v>
      </c>
      <c r="AB338" s="384">
        <f t="shared" si="46"/>
        <v>495</v>
      </c>
      <c r="AC338" s="225">
        <f>VLOOKUP(V338,'Partner info'!A$2:K$502,6,FALSE)</f>
        <v>0.8</v>
      </c>
      <c r="AD338" s="224">
        <f t="shared" si="43"/>
        <v>396</v>
      </c>
      <c r="AE338" s="384">
        <f t="shared" si="47"/>
        <v>99</v>
      </c>
      <c r="AF338" s="224">
        <f t="shared" si="41"/>
        <v>9</v>
      </c>
      <c r="AG338" s="310">
        <v>2023</v>
      </c>
      <c r="AH338" s="310">
        <v>9</v>
      </c>
      <c r="AI338" s="146" t="e">
        <f t="array" aca="1" ref="AI338" ca="1">_xludf.IFS(AH338=1,"01",AH338=2,"02",AH338=3,"03",AH338=4,"04",AH338=5,"05",AH338=6,"06",AH338=7,"07",AH338=8,"08",AH338=9,"09",AH338=10,"10",AH338=11,"11",AH338=12,"12")</f>
        <v>#NAME?</v>
      </c>
      <c r="AJ338" s="147" t="e">
        <f t="shared" ca="1" si="37"/>
        <v>#NAME?</v>
      </c>
      <c r="AK338" s="148" t="str">
        <f t="shared" si="44"/>
        <v>YYYY-09</v>
      </c>
    </row>
    <row r="339" spans="1:37" ht="12.75" hidden="1">
      <c r="D339" s="12" t="s">
        <v>9</v>
      </c>
      <c r="F339" s="12" t="s">
        <v>3991</v>
      </c>
      <c r="H339" s="12" t="s">
        <v>3445</v>
      </c>
      <c r="I339" s="12">
        <v>89010400</v>
      </c>
      <c r="J339" s="12" t="s">
        <v>3990</v>
      </c>
      <c r="L339" s="149">
        <v>45190</v>
      </c>
      <c r="N339" s="405" t="str">
        <f>VLOOKUP(I339,Inventory!C:J,3,FALSE)</f>
        <v>https://fjong.com/admin/pages/edit-outfit/outfit.960b1878176f4d0e9e11f643f691f5da</v>
      </c>
      <c r="O339" s="224" t="str">
        <f>VLOOKUP(I339,Inventory!C:J,5,FALSE)</f>
        <v>Ravn Ravn</v>
      </c>
      <c r="P339" s="407" t="str">
        <f>VLOOKUP(I339,Inventory!C:J,4,FALSE)</f>
        <v>Zeta Dress Purple</v>
      </c>
      <c r="S339" s="9"/>
      <c r="V339" s="407" t="str">
        <f>VLOOKUP(I339,Inventory!C:R,6,FALSE)</f>
        <v>Villoid</v>
      </c>
      <c r="W339" s="408">
        <f>VLOOKUP(I339,Inventory!C:R,13,FALSE)</f>
        <v>2100</v>
      </c>
      <c r="X339" s="288">
        <f>VLOOKUP(I339,Inventory!C:R,14,FALSE)</f>
        <v>840</v>
      </c>
      <c r="Y339" s="152">
        <v>0.1</v>
      </c>
      <c r="AB339" s="384">
        <f t="shared" si="46"/>
        <v>756</v>
      </c>
      <c r="AC339" s="225">
        <f>VLOOKUP(V339,'Partner info'!A$2:K$502,6,FALSE)</f>
        <v>0.8</v>
      </c>
      <c r="AD339" s="224">
        <f t="shared" si="43"/>
        <v>604.80000000000007</v>
      </c>
      <c r="AE339" s="384">
        <f t="shared" si="47"/>
        <v>151.19999999999993</v>
      </c>
      <c r="AF339" s="224">
        <f t="shared" si="41"/>
        <v>9</v>
      </c>
      <c r="AG339" s="310">
        <v>2023</v>
      </c>
      <c r="AH339" s="310">
        <v>9</v>
      </c>
      <c r="AI339" s="146" t="e">
        <f t="array" aca="1" ref="AI339" ca="1">_xludf.IFS(AH339=1,"01",AH339=2,"02",AH339=3,"03",AH339=4,"04",AH339=5,"05",AH339=6,"06",AH339=7,"07",AH339=8,"08",AH339=9,"09",AH339=10,"10",AH339=11,"11",AH339=12,"12")</f>
        <v>#NAME?</v>
      </c>
      <c r="AJ339" s="147" t="e">
        <f t="shared" ca="1" si="37"/>
        <v>#NAME?</v>
      </c>
      <c r="AK339" s="148" t="str">
        <f t="shared" si="44"/>
        <v>YYYY-09</v>
      </c>
    </row>
    <row r="340" spans="1:37" ht="12.75" hidden="1">
      <c r="D340" s="12" t="s">
        <v>9</v>
      </c>
      <c r="F340" s="12" t="s">
        <v>3991</v>
      </c>
      <c r="H340" s="12" t="s">
        <v>3445</v>
      </c>
      <c r="I340" s="12">
        <v>89006720</v>
      </c>
      <c r="J340" s="12" t="s">
        <v>3990</v>
      </c>
      <c r="L340" s="149">
        <v>45190</v>
      </c>
      <c r="N340" s="405" t="str">
        <f>VLOOKUP(I340,Inventory!C:J,3,FALSE)</f>
        <v>https://fjong.com/admin/pages/edit-outfit/outfit.d9aac18919c64f76be26bceffcadb5e8</v>
      </c>
      <c r="O340" s="224" t="str">
        <f>VLOOKUP(I340,Inventory!C:J,5,FALSE)</f>
        <v>Holzweiler</v>
      </c>
      <c r="P340" s="407" t="str">
        <f>VLOOKUP(I340,Inventory!C:J,4,FALSE)</f>
        <v>Sand  Poddle99 Blazer</v>
      </c>
      <c r="S340" s="9"/>
      <c r="V340" s="407" t="str">
        <f>VLOOKUP(I340,Inventory!C:R,6,FALSE)</f>
        <v>HOLZWEILER</v>
      </c>
      <c r="W340" s="408" t="str">
        <f>VLOOKUP(I340,Inventory!C:R,13,FALSE)</f>
        <v>1800</v>
      </c>
      <c r="X340" s="288">
        <f>VLOOKUP(I340,Inventory!C:R,14,FALSE)</f>
        <v>540</v>
      </c>
      <c r="Y340" s="152">
        <v>0.1</v>
      </c>
      <c r="AB340" s="384">
        <f t="shared" si="46"/>
        <v>486</v>
      </c>
      <c r="AC340" s="225">
        <f>VLOOKUP(V340,'Partner info'!A$2:K$502,6,FALSE)</f>
        <v>0.8</v>
      </c>
      <c r="AD340" s="224">
        <f t="shared" si="43"/>
        <v>388.8</v>
      </c>
      <c r="AE340" s="384">
        <f t="shared" si="47"/>
        <v>97.199999999999989</v>
      </c>
      <c r="AF340" s="224">
        <f t="shared" si="41"/>
        <v>9</v>
      </c>
      <c r="AG340" s="310">
        <v>2023</v>
      </c>
      <c r="AH340" s="310">
        <v>9</v>
      </c>
      <c r="AI340" s="146" t="e">
        <f t="array" aca="1" ref="AI340" ca="1">_xludf.IFS(AH340=1,"01",AH340=2,"02",AH340=3,"03",AH340=4,"04",AH340=5,"05",AH340=6,"06",AH340=7,"07",AH340=8,"08",AH340=9,"09",AH340=10,"10",AH340=11,"11",AH340=12,"12")</f>
        <v>#NAME?</v>
      </c>
      <c r="AJ340" s="147" t="e">
        <f t="shared" ca="1" si="37"/>
        <v>#NAME?</v>
      </c>
      <c r="AK340" s="148" t="str">
        <f t="shared" si="44"/>
        <v>YYYY-09</v>
      </c>
    </row>
    <row r="341" spans="1:37" ht="12.75" hidden="1">
      <c r="D341" s="12" t="s">
        <v>9</v>
      </c>
      <c r="F341" s="12" t="s">
        <v>3991</v>
      </c>
      <c r="H341" s="12" t="s">
        <v>3445</v>
      </c>
      <c r="I341" s="12">
        <v>88200357</v>
      </c>
      <c r="J341" s="12" t="s">
        <v>3990</v>
      </c>
      <c r="L341" s="149">
        <v>45190</v>
      </c>
      <c r="N341" s="405" t="str">
        <f>VLOOKUP(I341,Inventory!C:J,3,FALSE)</f>
        <v>https://fjong.com/admin/pages/edit-outfit/outfit.386e9ae700fb458fa73ea4d96a9db311</v>
      </c>
      <c r="O341" s="224" t="str">
        <f>VLOOKUP(I341,Inventory!C:J,5,FALSE)</f>
        <v>Holzweiler</v>
      </c>
      <c r="P341" s="224" t="str">
        <f>VLOOKUP(I341,Inventory!C:J,4,FALSE)</f>
        <v>S Sand Eikebusk Trouser</v>
      </c>
      <c r="S341" s="9"/>
      <c r="V341" s="224" t="str">
        <f>VLOOKUP(I341,Inventory!C:R,6,FALSE)</f>
        <v>Holzweiler</v>
      </c>
      <c r="W341" s="416">
        <f>VLOOKUP(I341,Inventory!C:R,13,FALSE)</f>
        <v>2900</v>
      </c>
      <c r="X341" s="288">
        <f>VLOOKUP(I341,Inventory!C:R,14,FALSE)</f>
        <v>800</v>
      </c>
      <c r="Y341" s="152">
        <v>0.1</v>
      </c>
      <c r="AB341" s="384">
        <f t="shared" si="46"/>
        <v>720</v>
      </c>
      <c r="AC341" s="225">
        <f>VLOOKUP(V341,'Partner info'!A$2:K$502,6,FALSE)</f>
        <v>0.8</v>
      </c>
      <c r="AD341" s="224">
        <f t="shared" si="43"/>
        <v>576</v>
      </c>
      <c r="AE341" s="384">
        <f t="shared" si="47"/>
        <v>144</v>
      </c>
      <c r="AF341" s="224">
        <f t="shared" si="41"/>
        <v>9</v>
      </c>
      <c r="AG341" s="313">
        <v>2023</v>
      </c>
      <c r="AH341" s="313">
        <v>9</v>
      </c>
      <c r="AI341" s="275" t="e">
        <f t="array" aca="1" ref="AI341" ca="1">_xludf.IFS(AH341=1,"01",AH341=2,"02",AH341=3,"03",AH341=4,"04",AH341=5,"05",AH341=6,"06",AH341=7,"07",AH341=8,"08",AH341=9,"09",AH341=10,"10",AH341=11,"11",AH341=12,"12")</f>
        <v>#NAME?</v>
      </c>
      <c r="AJ341" s="276" t="e">
        <f t="shared" ca="1" si="37"/>
        <v>#NAME?</v>
      </c>
      <c r="AK341" s="148" t="str">
        <f t="shared" si="44"/>
        <v>YYYY-09</v>
      </c>
    </row>
    <row r="342" spans="1:37" ht="12.75" hidden="1">
      <c r="A342" s="156"/>
      <c r="B342" s="156"/>
      <c r="C342" s="156"/>
      <c r="D342" s="156" t="s">
        <v>9</v>
      </c>
      <c r="E342" s="156"/>
      <c r="F342" s="156" t="s">
        <v>3992</v>
      </c>
      <c r="G342" s="156"/>
      <c r="H342" s="156" t="s">
        <v>3445</v>
      </c>
      <c r="I342" s="156">
        <v>89004417</v>
      </c>
      <c r="J342" s="156" t="s">
        <v>3990</v>
      </c>
      <c r="K342" s="156"/>
      <c r="L342" s="159">
        <v>45190</v>
      </c>
      <c r="M342" s="156"/>
      <c r="N342" s="227" t="str">
        <f>VLOOKUP(I342,Inventory!C:J,3,FALSE)</f>
        <v>https://fjong.com/admin/pages/edit-outfit/outfit.117f18d4394a4b3fbbb4eb53aa38b25b</v>
      </c>
      <c r="O342" s="217" t="str">
        <f>VLOOKUP(I342,Inventory!C:J,5,FALSE)</f>
        <v>ella&amp;il</v>
      </c>
      <c r="P342" s="217" t="str">
        <f>VLOOKUP(I342,Inventory!C:J,4,FALSE)</f>
        <v>M Black Mika Hood</v>
      </c>
      <c r="Q342" s="156"/>
      <c r="R342" s="156"/>
      <c r="S342" s="158"/>
      <c r="T342" s="156"/>
      <c r="U342" s="156"/>
      <c r="V342" s="217" t="str">
        <f>VLOOKUP(I342,Inventory!C:R,6,FALSE)</f>
        <v>Villoid</v>
      </c>
      <c r="W342" s="417">
        <f>VLOOKUP(I342,Inventory!C:R,13,FALSE)</f>
        <v>1800</v>
      </c>
      <c r="X342" s="414">
        <f>VLOOKUP(I342,Inventory!C:R,14,FALSE)</f>
        <v>450</v>
      </c>
      <c r="Y342" s="156"/>
      <c r="Z342" s="156"/>
      <c r="AA342" s="156"/>
      <c r="AB342" s="403">
        <f t="shared" si="46"/>
        <v>450</v>
      </c>
      <c r="AC342" s="218">
        <f>VLOOKUP(V342,'Partner info'!A$2:K$502,6,FALSE)</f>
        <v>0.8</v>
      </c>
      <c r="AD342" s="217">
        <f t="shared" si="43"/>
        <v>360</v>
      </c>
      <c r="AE342" s="403">
        <f t="shared" si="47"/>
        <v>90</v>
      </c>
      <c r="AF342" s="217">
        <f t="shared" si="41"/>
        <v>9</v>
      </c>
      <c r="AG342" s="331">
        <v>2023</v>
      </c>
      <c r="AH342" s="331">
        <v>9</v>
      </c>
      <c r="AI342" s="332" t="e">
        <f t="array" aca="1" ref="AI342" ca="1">_xludf.IFS(AH342=1,"01",AH342=2,"02",AH342=3,"03",AH342=4,"04",AH342=5,"05",AH342=6,"06",AH342=7,"07",AH342=8,"08",AH342=9,"09",AH342=10,"10",AH342=11,"11",AH342=12,"12")</f>
        <v>#NAME?</v>
      </c>
      <c r="AJ342" s="418" t="e">
        <f t="shared" ca="1" si="37"/>
        <v>#NAME?</v>
      </c>
      <c r="AK342" s="148" t="str">
        <f t="shared" si="44"/>
        <v>YYYY-09</v>
      </c>
    </row>
    <row r="343" spans="1:37" ht="12.75" hidden="1">
      <c r="D343" s="12" t="s">
        <v>9</v>
      </c>
      <c r="F343" s="12" t="s">
        <v>3992</v>
      </c>
      <c r="H343" s="12" t="s">
        <v>3445</v>
      </c>
      <c r="I343" s="12">
        <v>89002004</v>
      </c>
      <c r="J343" s="12" t="s">
        <v>3990</v>
      </c>
      <c r="L343" s="149">
        <v>45190</v>
      </c>
      <c r="N343" s="405" t="str">
        <f>VLOOKUP(I343,Inventory!C:J,3,FALSE)</f>
        <v>https://fjong.com/admin/pages/edit-outfit/outfit.795c146da5f54d6b8b8120f3ff0ce750</v>
      </c>
      <c r="O343" s="224" t="str">
        <f>VLOOKUP(I343,Inventory!C:J,5,FALSE)</f>
        <v>Urban Pioneers</v>
      </c>
      <c r="P343" s="407" t="str">
        <f>VLOOKUP(I343,Inventory!C:J,4,FALSE)</f>
        <v>Blue Wrist Cream Sweater</v>
      </c>
      <c r="S343" s="9"/>
      <c r="V343" s="407" t="str">
        <f>VLOOKUP(I343,Inventory!C:R,6,FALSE)</f>
        <v>Urban Pioneers</v>
      </c>
      <c r="W343" s="408">
        <f>VLOOKUP(I343,Inventory!C:R,13,FALSE)</f>
        <v>2000</v>
      </c>
      <c r="X343" s="288">
        <f>VLOOKUP(I343,Inventory!C:R,14,FALSE)</f>
        <v>799</v>
      </c>
      <c r="AB343" s="384">
        <f t="shared" si="46"/>
        <v>799</v>
      </c>
      <c r="AC343" s="225">
        <f>VLOOKUP(V343,'Partner info'!A$2:K$502,6,FALSE)</f>
        <v>0.8</v>
      </c>
      <c r="AD343" s="224">
        <f t="shared" si="43"/>
        <v>639.20000000000005</v>
      </c>
      <c r="AE343" s="384">
        <f t="shared" si="47"/>
        <v>159.79999999999995</v>
      </c>
      <c r="AF343" s="224">
        <f t="shared" si="41"/>
        <v>9</v>
      </c>
      <c r="AG343" s="334">
        <v>2023</v>
      </c>
      <c r="AH343" s="334">
        <v>9</v>
      </c>
      <c r="AI343" s="283" t="e">
        <f t="array" aca="1" ref="AI343" ca="1">_xludf.IFS(AH343=1,"01",AH343=2,"02",AH343=3,"03",AH343=4,"04",AH343=5,"05",AH343=6,"06",AH343=7,"07",AH343=8,"08",AH343=9,"09",AH343=10,"10",AH343=11,"11",AH343=12,"12")</f>
        <v>#NAME?</v>
      </c>
      <c r="AJ343" s="148" t="e">
        <f t="shared" ca="1" si="37"/>
        <v>#NAME?</v>
      </c>
      <c r="AK343" s="148" t="str">
        <f t="shared" si="44"/>
        <v>YYYY-09</v>
      </c>
    </row>
    <row r="344" spans="1:37" ht="12.75" hidden="1">
      <c r="A344" s="156"/>
      <c r="B344" s="156"/>
      <c r="C344" s="156"/>
      <c r="D344" s="156" t="s">
        <v>9</v>
      </c>
      <c r="E344" s="156"/>
      <c r="F344" s="156" t="s">
        <v>3993</v>
      </c>
      <c r="G344" s="156"/>
      <c r="H344" s="156" t="s">
        <v>3445</v>
      </c>
      <c r="I344" s="156">
        <v>89005574</v>
      </c>
      <c r="J344" s="156" t="s">
        <v>3990</v>
      </c>
      <c r="K344" s="156"/>
      <c r="L344" s="159">
        <v>45190</v>
      </c>
      <c r="M344" s="156"/>
      <c r="N344" s="227" t="str">
        <f>VLOOKUP(I344,Inventory!C:J,3,FALSE)</f>
        <v>https://fjong.com/admin/pages/edit-outfit/outfit.f8cfb3537b614300b489752b3105d903</v>
      </c>
      <c r="O344" s="217" t="str">
        <f>VLOOKUP(I344,Inventory!C:J,5,FALSE)</f>
        <v>Skappel</v>
      </c>
      <c r="P344" s="412" t="str">
        <f>VLOOKUP(I344,Inventory!C:J,4,FALSE)</f>
        <v>Alyss Oversize Shirt Pink</v>
      </c>
      <c r="Q344" s="156"/>
      <c r="R344" s="156"/>
      <c r="S344" s="158"/>
      <c r="T344" s="156"/>
      <c r="U344" s="156"/>
      <c r="V344" s="412" t="str">
        <f>VLOOKUP(I344,Inventory!C:R,6,FALSE)</f>
        <v>SKAPPEL OSLO</v>
      </c>
      <c r="W344" s="413">
        <f>VLOOKUP(I344,Inventory!C:R,13,FALSE)</f>
        <v>1400</v>
      </c>
      <c r="X344" s="414">
        <f>VLOOKUP(I344,Inventory!C:R,14,FALSE)</f>
        <v>390</v>
      </c>
      <c r="Y344" s="172">
        <v>0.1</v>
      </c>
      <c r="Z344" s="156"/>
      <c r="AA344" s="156"/>
      <c r="AB344" s="403">
        <f t="shared" si="46"/>
        <v>351</v>
      </c>
      <c r="AC344" s="218">
        <f>VLOOKUP(V344,'Partner info'!A$2:K$502,6,FALSE)</f>
        <v>0.5</v>
      </c>
      <c r="AD344" s="217">
        <f t="shared" si="43"/>
        <v>175.5</v>
      </c>
      <c r="AE344" s="403">
        <f t="shared" si="47"/>
        <v>175.5</v>
      </c>
      <c r="AF344" s="217">
        <f t="shared" si="41"/>
        <v>9</v>
      </c>
      <c r="AG344" s="317">
        <v>2023</v>
      </c>
      <c r="AH344" s="317">
        <v>9</v>
      </c>
      <c r="AI344" s="318" t="e">
        <f t="array" aca="1" ref="AI344" ca="1">_xludf.IFS(AH344=1,"01",AH344=2,"02",AH344=3,"03",AH344=4,"04",AH344=5,"05",AH344=6,"06",AH344=7,"07",AH344=8,"08",AH344=9,"09",AH344=10,"10",AH344=11,"11",AH344=12,"12")</f>
        <v>#NAME?</v>
      </c>
      <c r="AJ344" s="415" t="e">
        <f t="shared" ca="1" si="37"/>
        <v>#NAME?</v>
      </c>
      <c r="AK344" s="148" t="str">
        <f t="shared" si="44"/>
        <v>YYYY-09</v>
      </c>
    </row>
    <row r="345" spans="1:37" ht="12.75" hidden="1">
      <c r="D345" s="12" t="s">
        <v>9</v>
      </c>
      <c r="F345" s="12" t="s">
        <v>3993</v>
      </c>
      <c r="H345" s="12" t="s">
        <v>3445</v>
      </c>
      <c r="I345" s="12">
        <v>89003484</v>
      </c>
      <c r="J345" s="12" t="s">
        <v>3990</v>
      </c>
      <c r="L345" s="149">
        <v>45190</v>
      </c>
      <c r="N345" s="405" t="str">
        <f>VLOOKUP(I345,Inventory!C:J,3,FALSE)</f>
        <v>https://fjong.com/admin/pages/edit-outfit/outfit.d77d5f4c2f874724a72a51f676a96fee</v>
      </c>
      <c r="O345" s="224" t="str">
        <f>VLOOKUP(I345,Inventory!C:J,5,FALSE)</f>
        <v>Holzweiler</v>
      </c>
      <c r="P345" s="407" t="str">
        <f>VLOOKUP(I345,Inventory!C:J,4,FALSE)</f>
        <v>Yellow Bo Shirt</v>
      </c>
      <c r="S345" s="9"/>
      <c r="V345" s="407" t="str">
        <f>VLOOKUP(I345,Inventory!C:R,6,FALSE)</f>
        <v>HOLZWEILER</v>
      </c>
      <c r="W345" s="408" t="str">
        <f>VLOOKUP(I345,Inventory!C:R,13,FALSE)</f>
        <v>2000</v>
      </c>
      <c r="X345" s="288">
        <f>VLOOKUP(I345,Inventory!C:R,14,FALSE)</f>
        <v>600</v>
      </c>
      <c r="Y345" s="152">
        <v>0.1</v>
      </c>
      <c r="AB345" s="384">
        <f t="shared" si="46"/>
        <v>540</v>
      </c>
      <c r="AC345" s="225">
        <f>VLOOKUP(V345,'Partner info'!A$2:K$502,6,FALSE)</f>
        <v>0.8</v>
      </c>
      <c r="AD345" s="224">
        <f t="shared" si="43"/>
        <v>432</v>
      </c>
      <c r="AE345" s="384">
        <f t="shared" si="47"/>
        <v>108</v>
      </c>
      <c r="AF345" s="224">
        <f t="shared" si="41"/>
        <v>9</v>
      </c>
      <c r="AG345" s="385">
        <v>2023</v>
      </c>
      <c r="AH345" s="385">
        <v>9</v>
      </c>
      <c r="AI345" s="386" t="e">
        <f t="array" aca="1" ref="AI345" ca="1">_xludf.IFS(AH345=1,"01",AH345=2,"02",AH345=3,"03",AH345=4,"04",AH345=5,"05",AH345=6,"06",AH345=7,"07",AH345=8,"08",AH345=9,"09",AH345=10,"10",AH345=11,"11",AH345=12,"12")</f>
        <v>#NAME?</v>
      </c>
      <c r="AJ345" s="387" t="e">
        <f t="shared" ca="1" si="37"/>
        <v>#NAME?</v>
      </c>
      <c r="AK345" s="148" t="str">
        <f t="shared" si="44"/>
        <v>YYYY-09</v>
      </c>
    </row>
    <row r="346" spans="1:37" ht="12.75" hidden="1">
      <c r="D346" s="12" t="s">
        <v>9</v>
      </c>
      <c r="F346" s="12" t="s">
        <v>3993</v>
      </c>
      <c r="H346" s="12" t="s">
        <v>3445</v>
      </c>
      <c r="I346" s="12">
        <v>89013369</v>
      </c>
      <c r="J346" s="12" t="s">
        <v>3990</v>
      </c>
      <c r="L346" s="149">
        <v>45190</v>
      </c>
      <c r="N346" s="405" t="str">
        <f>VLOOKUP(I346,Inventory!C:J,3,FALSE)</f>
        <v>https://fjong.com/admin/pages/edit-outfit/outfit.e70e787c79f447918b10c5c2b5aea71e</v>
      </c>
      <c r="O346" s="224" t="str">
        <f>VLOOKUP(I346,Inventory!C:J,5,FALSE)</f>
        <v>FWSS</v>
      </c>
      <c r="P346" s="224" t="str">
        <f>VLOOKUP(I346,Inventory!C:J,4,FALSE)</f>
        <v>Simone Kumquat Top</v>
      </c>
      <c r="S346" s="9"/>
      <c r="V346" s="224" t="str">
        <f>VLOOKUP(I346,Inventory!C:R,6,FALSE)</f>
        <v>FWSS</v>
      </c>
      <c r="W346" s="419">
        <f>VLOOKUP(I346,Inventory!C:R,13,FALSE)</f>
        <v>2000</v>
      </c>
      <c r="X346" s="224">
        <f>VLOOKUP(I346,Inventory!C:R,14,FALSE)</f>
        <v>650</v>
      </c>
      <c r="Y346" s="152">
        <v>0.1</v>
      </c>
      <c r="AB346" s="384">
        <f t="shared" si="46"/>
        <v>585</v>
      </c>
      <c r="AC346" s="225">
        <f>VLOOKUP(V346,'Partner info'!A$2:K$502,6,FALSE)</f>
        <v>0.5</v>
      </c>
      <c r="AD346" s="224">
        <f t="shared" si="43"/>
        <v>292.5</v>
      </c>
      <c r="AE346" s="384">
        <f t="shared" si="47"/>
        <v>292.5</v>
      </c>
      <c r="AF346" s="224">
        <f t="shared" si="41"/>
        <v>9</v>
      </c>
      <c r="AG346" s="409">
        <v>2023</v>
      </c>
      <c r="AH346" s="409">
        <v>9</v>
      </c>
      <c r="AI346" s="410" t="e">
        <f t="array" aca="1" ref="AI346" ca="1">_xludf.IFS(AH346=1,"01",AH346=2,"02",AH346=3,"03",AH346=4,"04",AH346=5,"05",AH346=6,"06",AH346=7,"07",AH346=8,"08",AH346=9,"09",AH346=10,"10",AH346=11,"11",AH346=12,"12")</f>
        <v>#NAME?</v>
      </c>
      <c r="AJ346" s="411" t="e">
        <f t="shared" ca="1" si="37"/>
        <v>#NAME?</v>
      </c>
      <c r="AK346" s="148" t="str">
        <f t="shared" si="44"/>
        <v>YYYY-09</v>
      </c>
    </row>
    <row r="347" spans="1:37" ht="12.75" hidden="1">
      <c r="A347" s="173"/>
      <c r="B347" s="173"/>
      <c r="C347" s="173"/>
      <c r="D347" s="173" t="s">
        <v>9</v>
      </c>
      <c r="E347" s="173"/>
      <c r="F347" s="173" t="s">
        <v>3994</v>
      </c>
      <c r="G347" s="173"/>
      <c r="H347" s="173" t="s">
        <v>3445</v>
      </c>
      <c r="I347" s="173">
        <v>88200758</v>
      </c>
      <c r="J347" s="173" t="s">
        <v>3990</v>
      </c>
      <c r="K347" s="173"/>
      <c r="L347" s="176">
        <v>45190</v>
      </c>
      <c r="M347" s="173"/>
      <c r="N347" s="420" t="str">
        <f>VLOOKUP(I347,Inventory!C:J,3,FALSE)</f>
        <v>https://fjong.com/admin/pages/edit-outfit/outfit.d4762c5a678d4cc49fe189824797ca46</v>
      </c>
      <c r="O347" s="240" t="str">
        <f>VLOOKUP(I347,Inventory!C:J,5,FALSE)</f>
        <v>FWSS</v>
      </c>
      <c r="P347" s="421" t="str">
        <f>VLOOKUP(I347,Inventory!C:J,4,FALSE)</f>
        <v>Smoke Gray Nude Alvhild Trousers</v>
      </c>
      <c r="Q347" s="173"/>
      <c r="R347" s="173"/>
      <c r="S347" s="175"/>
      <c r="T347" s="173"/>
      <c r="U347" s="173"/>
      <c r="V347" s="421" t="str">
        <f>VLOOKUP(I347,Inventory!C:R,6,FALSE)</f>
        <v>FWSS</v>
      </c>
      <c r="W347" s="422" t="str">
        <f>VLOOKUP(I347,Inventory!C:R,13,FALSE)</f>
        <v>3000</v>
      </c>
      <c r="X347" s="423">
        <f>VLOOKUP(I347,Inventory!C:R,14,FALSE)</f>
        <v>900</v>
      </c>
      <c r="Y347" s="272">
        <v>0.2</v>
      </c>
      <c r="Z347" s="173"/>
      <c r="AA347" s="173"/>
      <c r="AB347" s="424">
        <f t="shared" si="46"/>
        <v>720</v>
      </c>
      <c r="AC347" s="242">
        <f>VLOOKUP(V347,'Partner info'!A$2:K$502,6,FALSE)</f>
        <v>0.5</v>
      </c>
      <c r="AD347" s="240">
        <f t="shared" si="43"/>
        <v>360</v>
      </c>
      <c r="AE347" s="424">
        <f t="shared" si="47"/>
        <v>360</v>
      </c>
      <c r="AF347" s="240">
        <f t="shared" si="41"/>
        <v>9</v>
      </c>
      <c r="AG347" s="338">
        <v>2023</v>
      </c>
      <c r="AH347" s="338">
        <v>9</v>
      </c>
      <c r="AI347" s="339" t="e">
        <f t="array" aca="1" ref="AI347" ca="1">_xludf.IFS(AH347=1,"01",AH347=2,"02",AH347=3,"03",AH347=4,"04",AH347=5,"05",AH347=6,"06",AH347=7,"07",AH347=8,"08",AH347=9,"09",AH347=10,"10",AH347=11,"11",AH347=12,"12")</f>
        <v>#NAME?</v>
      </c>
      <c r="AJ347" s="383" t="e">
        <f t="shared" ca="1" si="37"/>
        <v>#NAME?</v>
      </c>
      <c r="AK347" s="148" t="str">
        <f t="shared" si="44"/>
        <v>YYYY-09</v>
      </c>
    </row>
    <row r="348" spans="1:37" ht="12.75" hidden="1">
      <c r="D348" s="12" t="s">
        <v>9</v>
      </c>
      <c r="F348" s="12" t="s">
        <v>3995</v>
      </c>
      <c r="H348" s="12" t="s">
        <v>3445</v>
      </c>
      <c r="I348" s="12" t="s">
        <v>3996</v>
      </c>
      <c r="J348" s="12" t="s">
        <v>3990</v>
      </c>
      <c r="L348" s="149">
        <v>45190</v>
      </c>
      <c r="N348" s="224" t="str">
        <f>VLOOKUP(I348,Inventory!C:J,3,FALSE)</f>
        <v>-</v>
      </c>
      <c r="O348" s="224" t="str">
        <f>VLOOKUP(I348,Inventory!C:J,5,FALSE)</f>
        <v>Kupong knit.wear</v>
      </c>
      <c r="P348" s="224" t="str">
        <f>VLOOKUP(I348,Inventory!C:J,4,FALSE)</f>
        <v>S Arja Sweater - Oatmeal / Red</v>
      </c>
      <c r="S348" s="9"/>
      <c r="V348" s="224" t="str">
        <f>VLOOKUP(I348,Inventory!C:R,6,FALSE)</f>
        <v>Kupong knit.wear</v>
      </c>
      <c r="W348" s="224">
        <f>VLOOKUP(I348,Inventory!C:R,13,FALSE)</f>
        <v>2800</v>
      </c>
      <c r="X348" s="288">
        <f>VLOOKUP(I348,Inventory!C:R,14,FALSE)</f>
        <v>560</v>
      </c>
      <c r="Y348" s="152">
        <v>0.2</v>
      </c>
      <c r="AB348" s="384">
        <f t="shared" si="46"/>
        <v>448</v>
      </c>
      <c r="AC348" s="225">
        <f>VLOOKUP(V348,'Partner info'!A$2:K$502,6,FALSE)</f>
        <v>0.8</v>
      </c>
      <c r="AD348" s="224">
        <f t="shared" si="43"/>
        <v>358.40000000000003</v>
      </c>
      <c r="AE348" s="384">
        <f t="shared" si="47"/>
        <v>89.599999999999966</v>
      </c>
      <c r="AF348" s="224">
        <f t="shared" si="41"/>
        <v>9</v>
      </c>
      <c r="AG348" s="409">
        <v>2023</v>
      </c>
      <c r="AH348" s="409">
        <v>9</v>
      </c>
      <c r="AI348" s="410" t="e">
        <f t="array" aca="1" ref="AI348" ca="1">_xludf.IFS(AH348=1,"01",AH348=2,"02",AH348=3,"03",AH348=4,"04",AH348=5,"05",AH348=6,"06",AH348=7,"07",AH348=8,"08",AH348=9,"09",AH348=10,"10",AH348=11,"11",AH348=12,"12")</f>
        <v>#NAME?</v>
      </c>
      <c r="AJ348" s="411" t="e">
        <f t="shared" ca="1" si="37"/>
        <v>#NAME?</v>
      </c>
      <c r="AK348" s="148" t="str">
        <f t="shared" si="44"/>
        <v>YYYY-09</v>
      </c>
    </row>
    <row r="349" spans="1:37" ht="12.75" hidden="1">
      <c r="A349" s="156"/>
      <c r="B349" s="156"/>
      <c r="C349" s="156"/>
      <c r="D349" s="156" t="s">
        <v>9</v>
      </c>
      <c r="E349" s="156"/>
      <c r="F349" s="156" t="s">
        <v>3979</v>
      </c>
      <c r="G349" s="156"/>
      <c r="H349" s="156" t="s">
        <v>3445</v>
      </c>
      <c r="I349" s="156">
        <v>89012040</v>
      </c>
      <c r="J349" s="156" t="s">
        <v>3990</v>
      </c>
      <c r="K349" s="156"/>
      <c r="L349" s="159">
        <v>45190</v>
      </c>
      <c r="M349" s="156"/>
      <c r="N349" s="227" t="str">
        <f>VLOOKUP(I349,Inventory!C:J,3,FALSE)</f>
        <v>https://fjong.com/admin/pages/edit-outfit/outfit.99de2e580b6743889d8ca3975a3838b0</v>
      </c>
      <c r="O349" s="217" t="str">
        <f>VLOOKUP(I349,Inventory!C:J,5,FALSE)</f>
        <v>ROTATE Birger Christensen</v>
      </c>
      <c r="P349" s="412" t="str">
        <f>VLOOKUP(I349,Inventory!C:J,4,FALSE)</f>
        <v>May Top Red</v>
      </c>
      <c r="Q349" s="156"/>
      <c r="R349" s="156"/>
      <c r="S349" s="158"/>
      <c r="T349" s="156"/>
      <c r="U349" s="156"/>
      <c r="V349" s="412" t="str">
        <f>VLOOKUP(I349,Inventory!C:R,6,FALSE)</f>
        <v>DSN</v>
      </c>
      <c r="W349" s="425">
        <f>VLOOKUP(I349,Inventory!C:R,13,FALSE)</f>
        <v>2600</v>
      </c>
      <c r="X349" s="414">
        <f>VLOOKUP(I349,Inventory!C:R,14,FALSE)</f>
        <v>700</v>
      </c>
      <c r="Y349" s="156"/>
      <c r="Z349" s="156"/>
      <c r="AA349" s="156"/>
      <c r="AB349" s="403">
        <f t="shared" si="46"/>
        <v>700</v>
      </c>
      <c r="AC349" s="218">
        <f>VLOOKUP(V349,'Partner info'!A$2:K$502,6,FALSE)</f>
        <v>0.5</v>
      </c>
      <c r="AD349" s="217">
        <f t="shared" si="43"/>
        <v>350</v>
      </c>
      <c r="AE349" s="403">
        <f t="shared" si="47"/>
        <v>350</v>
      </c>
      <c r="AF349" s="217">
        <f t="shared" si="41"/>
        <v>9</v>
      </c>
      <c r="AG349" s="331">
        <v>2023</v>
      </c>
      <c r="AH349" s="331">
        <v>9</v>
      </c>
      <c r="AI349" s="332" t="e">
        <f t="array" aca="1" ref="AI349" ca="1">_xludf.IFS(AH349=1,"01",AH349=2,"02",AH349=3,"03",AH349=4,"04",AH349=5,"05",AH349=6,"06",AH349=7,"07",AH349=8,"08",AH349=9,"09",AH349=10,"10",AH349=11,"11",AH349=12,"12")</f>
        <v>#NAME?</v>
      </c>
      <c r="AJ349" s="418" t="e">
        <f t="shared" ca="1" si="37"/>
        <v>#NAME?</v>
      </c>
      <c r="AK349" s="148" t="str">
        <f t="shared" si="44"/>
        <v>YYYY-09</v>
      </c>
    </row>
    <row r="350" spans="1:37" ht="12.75" hidden="1">
      <c r="A350" s="173"/>
      <c r="B350" s="173"/>
      <c r="C350" s="173"/>
      <c r="D350" s="173" t="s">
        <v>9</v>
      </c>
      <c r="E350" s="173"/>
      <c r="F350" s="173" t="s">
        <v>3997</v>
      </c>
      <c r="G350" s="173"/>
      <c r="H350" s="173" t="s">
        <v>3445</v>
      </c>
      <c r="I350" s="173">
        <v>89001283</v>
      </c>
      <c r="J350" s="173" t="s">
        <v>3990</v>
      </c>
      <c r="K350" s="173"/>
      <c r="L350" s="176">
        <v>45190</v>
      </c>
      <c r="M350" s="173"/>
      <c r="N350" s="420" t="str">
        <f>VLOOKUP(I350,Inventory!C:J,3,FALSE)</f>
        <v>https://fjong.com/admin/pages/edit-outfit/outfit.cc19c3b8ec69492e9a72399bc06c92d8</v>
      </c>
      <c r="O350" s="240" t="str">
        <f>VLOOKUP(I350,Inventory!C:J,5,FALSE)</f>
        <v>Høst &amp; Vår</v>
      </c>
      <c r="P350" s="421" t="str">
        <f>VLOOKUP(I350,Inventory!C:J,4,FALSE)</f>
        <v>White I Love To Love Dress</v>
      </c>
      <c r="Q350" s="173"/>
      <c r="R350" s="173"/>
      <c r="S350" s="175"/>
      <c r="T350" s="173"/>
      <c r="U350" s="173"/>
      <c r="V350" s="421" t="str">
        <f>VLOOKUP(I350,Inventory!C:R,6,FALSE)</f>
        <v>Høst &amp; Vår</v>
      </c>
      <c r="W350" s="426" t="str">
        <f>VLOOKUP(I350,Inventory!C:R,13,FALSE)</f>
        <v>6000</v>
      </c>
      <c r="X350" s="423">
        <f>VLOOKUP(I350,Inventory!C:R,14,FALSE)</f>
        <v>1800</v>
      </c>
      <c r="Y350" s="173"/>
      <c r="Z350" s="173"/>
      <c r="AA350" s="173"/>
      <c r="AB350" s="424">
        <f t="shared" si="46"/>
        <v>1800</v>
      </c>
      <c r="AC350" s="242">
        <f>VLOOKUP(V350,'Partner info'!A$2:K$502,6,FALSE)</f>
        <v>0.5</v>
      </c>
      <c r="AD350" s="240">
        <f t="shared" si="43"/>
        <v>900</v>
      </c>
      <c r="AE350" s="424">
        <f t="shared" si="47"/>
        <v>900</v>
      </c>
      <c r="AF350" s="240">
        <f t="shared" si="41"/>
        <v>9</v>
      </c>
      <c r="AG350" s="427">
        <v>2023</v>
      </c>
      <c r="AH350" s="427">
        <v>9</v>
      </c>
      <c r="AI350" s="286" t="e">
        <f t="array" aca="1" ref="AI350" ca="1">_xludf.IFS(AH350=1,"01",AH350=2,"02",AH350=3,"03",AH350=4,"04",AH350=5,"05",AH350=6,"06",AH350=7,"07",AH350=8,"08",AH350=9,"09",AH350=10,"10",AH350=11,"11",AH350=12,"12")</f>
        <v>#NAME?</v>
      </c>
      <c r="AJ350" s="287" t="e">
        <f t="shared" ca="1" si="37"/>
        <v>#NAME?</v>
      </c>
      <c r="AK350" s="148" t="str">
        <f t="shared" si="44"/>
        <v>YYYY-09</v>
      </c>
    </row>
    <row r="351" spans="1:37" ht="12.75" hidden="1">
      <c r="D351" s="12" t="s">
        <v>9</v>
      </c>
      <c r="F351" s="12" t="s">
        <v>3998</v>
      </c>
      <c r="H351" s="12" t="s">
        <v>3445</v>
      </c>
      <c r="I351" s="12">
        <v>89010508</v>
      </c>
      <c r="J351" s="12" t="s">
        <v>3990</v>
      </c>
      <c r="L351" s="149">
        <v>45190</v>
      </c>
      <c r="N351" s="405" t="str">
        <f>VLOOKUP(I351,Inventory!C:J,3,FALSE)</f>
        <v>https://fjong.com/admin/pages/edit-outfit/outfit.1e2f1364650a490d9805a1dbe1519e8c</v>
      </c>
      <c r="O351" s="224" t="str">
        <f>VLOOKUP(I351,Inventory!C:J,5,FALSE)</f>
        <v>Burberry</v>
      </c>
      <c r="P351" s="407" t="str">
        <f>VLOOKUP(I351,Inventory!C:J,4,FALSE)</f>
        <v>Vintage Burberry Trench Coat</v>
      </c>
      <c r="S351" s="9"/>
      <c r="V351" s="407" t="str">
        <f>VLOOKUP(I351,Inventory!C:R,6,FALSE)</f>
        <v>FJONG</v>
      </c>
      <c r="W351" s="428">
        <f>VLOOKUP(I351,Inventory!C:R,13,FALSE)</f>
        <v>2600</v>
      </c>
      <c r="X351" s="288">
        <f>VLOOKUP(I351,Inventory!C:R,14,FALSE)</f>
        <v>650</v>
      </c>
      <c r="AB351" s="384">
        <f t="shared" si="46"/>
        <v>650</v>
      </c>
      <c r="AC351" s="225">
        <f>VLOOKUP(V351,'Partner info'!A$2:K$502,6,FALSE)</f>
        <v>0</v>
      </c>
      <c r="AD351" s="224">
        <f t="shared" si="43"/>
        <v>0</v>
      </c>
      <c r="AE351" s="384">
        <f t="shared" si="47"/>
        <v>650</v>
      </c>
      <c r="AF351" s="224">
        <f t="shared" si="41"/>
        <v>9</v>
      </c>
      <c r="AG351" s="409">
        <v>2023</v>
      </c>
      <c r="AH351" s="409">
        <v>9</v>
      </c>
      <c r="AI351" s="410" t="e">
        <f t="array" aca="1" ref="AI351" ca="1">_xludf.IFS(AH351=1,"01",AH351=2,"02",AH351=3,"03",AH351=4,"04",AH351=5,"05",AH351=6,"06",AH351=7,"07",AH351=8,"08",AH351=9,"09",AH351=10,"10",AH351=11,"11",AH351=12,"12")</f>
        <v>#NAME?</v>
      </c>
      <c r="AJ351" s="411" t="e">
        <f t="shared" ca="1" si="37"/>
        <v>#NAME?</v>
      </c>
      <c r="AK351" s="148" t="str">
        <f t="shared" si="44"/>
        <v>YYYY-09</v>
      </c>
    </row>
    <row r="352" spans="1:37" ht="12.75" hidden="1">
      <c r="A352" s="156"/>
      <c r="B352" s="156"/>
      <c r="C352" s="156"/>
      <c r="D352" s="156" t="s">
        <v>9</v>
      </c>
      <c r="E352" s="156"/>
      <c r="F352" s="156" t="s">
        <v>3999</v>
      </c>
      <c r="G352" s="156"/>
      <c r="H352" s="156" t="s">
        <v>3445</v>
      </c>
      <c r="I352" s="156">
        <v>89005177</v>
      </c>
      <c r="J352" s="156" t="s">
        <v>3990</v>
      </c>
      <c r="K352" s="156"/>
      <c r="L352" s="159">
        <v>45190</v>
      </c>
      <c r="M352" s="156"/>
      <c r="N352" s="227" t="str">
        <f>VLOOKUP(I352,Inventory!C:J,3,FALSE)</f>
        <v>https://fjong.com/admin/pages/edit-outfit/outfit.0ac56d1cc0a643c48ce188e68f8a6fee</v>
      </c>
      <c r="O352" s="217" t="str">
        <f>VLOOKUP(I352,Inventory!C:J,5,FALSE)</f>
        <v>ILAG</v>
      </c>
      <c r="P352" s="412" t="str">
        <f>VLOOKUP(I352,Inventory!C:J,4,FALSE)</f>
        <v>Løvmeis Oversized Tee</v>
      </c>
      <c r="Q352" s="156"/>
      <c r="R352" s="156"/>
      <c r="S352" s="158"/>
      <c r="T352" s="156"/>
      <c r="U352" s="156"/>
      <c r="V352" s="412" t="str">
        <f>VLOOKUP(I352,Inventory!C:R,6,FALSE)</f>
        <v>Qomo</v>
      </c>
      <c r="W352" s="425">
        <f>VLOOKUP(I352,Inventory!C:R,13,FALSE)</f>
        <v>2900</v>
      </c>
      <c r="X352" s="414">
        <f>VLOOKUP(I352,Inventory!C:R,14,FALSE)</f>
        <v>580</v>
      </c>
      <c r="Y352" s="156"/>
      <c r="Z352" s="156"/>
      <c r="AA352" s="156"/>
      <c r="AB352" s="403">
        <f t="shared" si="46"/>
        <v>580</v>
      </c>
      <c r="AC352" s="218">
        <f>VLOOKUP(V352,'Partner info'!A$2:K$502,6,FALSE)</f>
        <v>0.5</v>
      </c>
      <c r="AD352" s="217">
        <f t="shared" si="43"/>
        <v>290</v>
      </c>
      <c r="AE352" s="403">
        <f t="shared" si="47"/>
        <v>290</v>
      </c>
      <c r="AF352" s="217">
        <f t="shared" si="41"/>
        <v>9</v>
      </c>
      <c r="AG352" s="331">
        <v>2023</v>
      </c>
      <c r="AH352" s="331">
        <v>9</v>
      </c>
      <c r="AI352" s="332" t="e">
        <f t="array" aca="1" ref="AI352" ca="1">_xludf.IFS(AH352=1,"01",AH352=2,"02",AH352=3,"03",AH352=4,"04",AH352=5,"05",AH352=6,"06",AH352=7,"07",AH352=8,"08",AH352=9,"09",AH352=10,"10",AH352=11,"11",AH352=12,"12")</f>
        <v>#NAME?</v>
      </c>
      <c r="AJ352" s="418" t="e">
        <f t="shared" ca="1" si="37"/>
        <v>#NAME?</v>
      </c>
      <c r="AK352" s="148" t="str">
        <f t="shared" si="44"/>
        <v>YYYY-09</v>
      </c>
    </row>
    <row r="353" spans="1:37" ht="12.75" hidden="1">
      <c r="A353" s="156"/>
      <c r="B353" s="156"/>
      <c r="C353" s="156"/>
      <c r="D353" s="156" t="s">
        <v>9</v>
      </c>
      <c r="E353" s="156"/>
      <c r="F353" s="156" t="s">
        <v>4000</v>
      </c>
      <c r="G353" s="156"/>
      <c r="H353" s="156" t="s">
        <v>3445</v>
      </c>
      <c r="I353" s="156">
        <v>89001949</v>
      </c>
      <c r="J353" s="156" t="s">
        <v>3990</v>
      </c>
      <c r="K353" s="156"/>
      <c r="L353" s="159">
        <v>45190</v>
      </c>
      <c r="M353" s="156"/>
      <c r="N353" s="227" t="str">
        <f>VLOOKUP(I353,Inventory!C:J,3,FALSE)</f>
        <v>https://fjong.com/admin/pages/edit-outfit/outfit.28256fea7e9a477ebc136d3aa40861d9</v>
      </c>
      <c r="O353" s="217" t="str">
        <f>VLOOKUP(I353,Inventory!C:J,5,FALSE)</f>
        <v>Ella&amp;il</v>
      </c>
      <c r="P353" s="412" t="str">
        <f>VLOOKUP(I353,Inventory!C:J,4,FALSE)</f>
        <v>White Judi Shirt</v>
      </c>
      <c r="Q353" s="156"/>
      <c r="R353" s="156"/>
      <c r="S353" s="158"/>
      <c r="T353" s="156"/>
      <c r="U353" s="156"/>
      <c r="V353" s="412" t="str">
        <f>VLOOKUP(I353,Inventory!C:R,6,FALSE)</f>
        <v>ella&amp;il</v>
      </c>
      <c r="W353" s="413">
        <f>VLOOKUP(I353,Inventory!C:R,13,FALSE)</f>
        <v>1500</v>
      </c>
      <c r="X353" s="414">
        <f>VLOOKUP(I353,Inventory!C:R,14,FALSE)</f>
        <v>450</v>
      </c>
      <c r="Y353" s="156"/>
      <c r="Z353" s="156"/>
      <c r="AA353" s="156"/>
      <c r="AB353" s="403">
        <f t="shared" si="46"/>
        <v>450</v>
      </c>
      <c r="AC353" s="218">
        <f>VLOOKUP(V353,'Partner info'!A$2:K$502,6,FALSE)</f>
        <v>0.8</v>
      </c>
      <c r="AD353" s="217">
        <f t="shared" si="43"/>
        <v>360</v>
      </c>
      <c r="AE353" s="403">
        <f t="shared" si="47"/>
        <v>90</v>
      </c>
      <c r="AF353" s="217">
        <f t="shared" si="41"/>
        <v>9</v>
      </c>
      <c r="AG353" s="317">
        <v>2023</v>
      </c>
      <c r="AH353" s="317">
        <v>9</v>
      </c>
      <c r="AI353" s="318" t="e">
        <f t="array" aca="1" ref="AI353" ca="1">_xludf.IFS(AH353=1,"01",AH353=2,"02",AH353=3,"03",AH353=4,"04",AH353=5,"05",AH353=6,"06",AH353=7,"07",AH353=8,"08",AH353=9,"09",AH353=10,"10",AH353=11,"11",AH353=12,"12")</f>
        <v>#NAME?</v>
      </c>
      <c r="AJ353" s="415" t="e">
        <f t="shared" ca="1" si="37"/>
        <v>#NAME?</v>
      </c>
      <c r="AK353" s="148" t="str">
        <f t="shared" si="44"/>
        <v>YYYY-09</v>
      </c>
    </row>
    <row r="354" spans="1:37" ht="12.75">
      <c r="A354" s="137"/>
      <c r="B354" s="137"/>
      <c r="C354" s="137"/>
      <c r="D354" s="137" t="s">
        <v>9</v>
      </c>
      <c r="E354" s="137"/>
      <c r="F354" s="137" t="s">
        <v>4000</v>
      </c>
      <c r="G354" s="137"/>
      <c r="H354" s="137" t="s">
        <v>3445</v>
      </c>
      <c r="I354" s="137">
        <v>89006025</v>
      </c>
      <c r="J354" s="137" t="s">
        <v>3990</v>
      </c>
      <c r="K354" s="137"/>
      <c r="L354" s="140">
        <v>45190</v>
      </c>
      <c r="M354" s="137"/>
      <c r="N354" s="402" t="str">
        <f>VLOOKUP(I354,Inventory!C:J,3,FALSE)</f>
        <v>https://fjong.com/admin/pages/edit-outfit/outfit.1f534d95ccf6415a8af3b5799dd959e7</v>
      </c>
      <c r="O354" s="223" t="str">
        <f>VLOOKUP(I354,Inventory!C:J,5,FALSE)</f>
        <v>By Malene Birger</v>
      </c>
      <c r="P354" s="223" t="str">
        <f>VLOOKUP(I354,Inventory!C:J,4,FALSE)</f>
        <v>Belianna Coat</v>
      </c>
      <c r="Q354" s="137"/>
      <c r="R354" s="137"/>
      <c r="S354" s="139"/>
      <c r="T354" s="137"/>
      <c r="U354" s="137"/>
      <c r="V354" s="223" t="str">
        <f>VLOOKUP(I354,Inventory!C:R,6,FALSE)</f>
        <v>FJONG</v>
      </c>
      <c r="W354" s="429">
        <f>VLOOKUP(I354,Inventory!C:R,13,FALSE)</f>
        <v>1900</v>
      </c>
      <c r="X354" s="223">
        <f>VLOOKUP(I354,Inventory!C:R,14,FALSE)</f>
        <v>550</v>
      </c>
      <c r="Y354" s="137"/>
      <c r="Z354" s="137"/>
      <c r="AA354" s="137"/>
      <c r="AB354" s="388">
        <f t="shared" si="46"/>
        <v>550</v>
      </c>
      <c r="AC354" s="230">
        <f>VLOOKUP(V354,'Partner info'!A$2:K$502,6,FALSE)</f>
        <v>0</v>
      </c>
      <c r="AD354" s="223">
        <f t="shared" si="43"/>
        <v>0</v>
      </c>
      <c r="AE354" s="388">
        <f t="shared" si="47"/>
        <v>550</v>
      </c>
      <c r="AF354" s="223">
        <f t="shared" si="41"/>
        <v>9</v>
      </c>
      <c r="AG354" s="323">
        <v>2023</v>
      </c>
      <c r="AH354" s="323">
        <v>9</v>
      </c>
      <c r="AI354" s="324" t="e">
        <f t="array" aca="1" ref="AI354" ca="1">_xludf.IFS(AH354=1,"01",AH354=2,"02",AH354=3,"03",AH354=4,"04",AH354=5,"05",AH354=6,"06",AH354=7,"07",AH354=8,"08",AH354=9,"09",AH354=10,"10",AH354=11,"11",AH354=12,"12")</f>
        <v>#NAME?</v>
      </c>
      <c r="AJ354" s="389" t="e">
        <f t="shared" ca="1" si="37"/>
        <v>#NAME?</v>
      </c>
      <c r="AK354" s="148" t="str">
        <f t="shared" si="44"/>
        <v>YYYY-09</v>
      </c>
    </row>
    <row r="355" spans="1:37" ht="12.75" hidden="1">
      <c r="D355" s="12" t="s">
        <v>9</v>
      </c>
      <c r="F355" s="12" t="s">
        <v>4001</v>
      </c>
      <c r="H355" s="12" t="s">
        <v>3445</v>
      </c>
      <c r="I355" s="12">
        <v>89001847</v>
      </c>
      <c r="J355" s="12" t="s">
        <v>3990</v>
      </c>
      <c r="L355" s="149">
        <v>45190</v>
      </c>
      <c r="N355" s="405" t="str">
        <f>VLOOKUP(I355,Inventory!C:J,3,FALSE)</f>
        <v>https://fjong.com/admin/pages/edit-outfit/outfit.07b324742c994278b781ffb86845e72a</v>
      </c>
      <c r="O355" s="224" t="str">
        <f>VLOOKUP(I355,Inventory!C:J,5,FALSE)</f>
        <v>Second Female</v>
      </c>
      <c r="P355" s="224" t="str">
        <f>VLOOKUP(I355,Inventory!C:J,4,FALSE)</f>
        <v>XS Carlico Trousers</v>
      </c>
      <c r="S355" s="9"/>
      <c r="V355" s="224" t="str">
        <f>VLOOKUP(I355,Inventory!C:R,6,FALSE)</f>
        <v>Villoid</v>
      </c>
      <c r="W355" s="224">
        <f>VLOOKUP(I355,Inventory!C:R,13,FALSE)</f>
        <v>2500</v>
      </c>
      <c r="X355" s="224">
        <f>VLOOKUP(I355,Inventory!C:R,14,FALSE)</f>
        <v>0</v>
      </c>
      <c r="AB355" s="384">
        <f t="shared" si="46"/>
        <v>0</v>
      </c>
      <c r="AC355" s="225">
        <f>VLOOKUP(V355,'Partner info'!A$2:K$502,6,FALSE)</f>
        <v>0.8</v>
      </c>
      <c r="AD355" s="224">
        <f t="shared" si="43"/>
        <v>0</v>
      </c>
      <c r="AE355" s="384">
        <f t="shared" si="47"/>
        <v>0</v>
      </c>
      <c r="AF355" s="224">
        <f t="shared" si="41"/>
        <v>9</v>
      </c>
      <c r="AG355" s="385">
        <v>2023</v>
      </c>
      <c r="AH355" s="385">
        <v>9</v>
      </c>
      <c r="AI355" s="386" t="e">
        <f t="array" aca="1" ref="AI355" ca="1">_xludf.IFS(AH355=1,"01",AH355=2,"02",AH355=3,"03",AH355=4,"04",AH355=5,"05",AH355=6,"06",AH355=7,"07",AH355=8,"08",AH355=9,"09",AH355=10,"10",AH355=11,"11",AH355=12,"12")</f>
        <v>#NAME?</v>
      </c>
      <c r="AJ355" s="387" t="e">
        <f t="shared" ca="1" si="37"/>
        <v>#NAME?</v>
      </c>
      <c r="AK355" s="148" t="str">
        <f t="shared" si="44"/>
        <v>YYYY-09</v>
      </c>
    </row>
    <row r="356" spans="1:37" ht="12.75" hidden="1">
      <c r="D356" s="12" t="s">
        <v>9</v>
      </c>
      <c r="F356" s="12" t="s">
        <v>4001</v>
      </c>
      <c r="H356" s="12" t="s">
        <v>3445</v>
      </c>
      <c r="I356" s="12">
        <v>89001989</v>
      </c>
      <c r="J356" s="12" t="s">
        <v>3990</v>
      </c>
      <c r="L356" s="149">
        <v>45190</v>
      </c>
      <c r="N356" s="405" t="str">
        <f>VLOOKUP(I356,Inventory!C:J,3,FALSE)</f>
        <v>https://fjong.com/admin/pages/edit-outfit/outfit.b600e7bd666943048df807f5cbc23413</v>
      </c>
      <c r="O356" s="224" t="str">
        <f>VLOOKUP(I356,Inventory!C:J,5,FALSE)</f>
        <v>Urban Pioneers</v>
      </c>
      <c r="P356" s="407" t="str">
        <f>VLOOKUP(I356,Inventory!C:J,4,FALSE)</f>
        <v>Coral Mohair Buttoned Sweater</v>
      </c>
      <c r="S356" s="9"/>
      <c r="V356" s="407" t="str">
        <f>VLOOKUP(I356,Inventory!C:R,6,FALSE)</f>
        <v>Urban Pioneers</v>
      </c>
      <c r="W356" s="428">
        <f>VLOOKUP(I356,Inventory!C:R,13,FALSE)</f>
        <v>1300</v>
      </c>
      <c r="X356" s="288">
        <f>VLOOKUP(I356,Inventory!C:R,14,FALSE)</f>
        <v>649</v>
      </c>
      <c r="AB356" s="384">
        <f t="shared" si="46"/>
        <v>649</v>
      </c>
      <c r="AC356" s="225">
        <f>VLOOKUP(V356,'Partner info'!A$2:K$502,6,FALSE)</f>
        <v>0.8</v>
      </c>
      <c r="AD356" s="224">
        <f t="shared" si="43"/>
        <v>519.20000000000005</v>
      </c>
      <c r="AE356" s="384">
        <f t="shared" si="47"/>
        <v>129.79999999999995</v>
      </c>
      <c r="AF356" s="224">
        <f t="shared" si="41"/>
        <v>9</v>
      </c>
      <c r="AG356" s="310">
        <v>2023</v>
      </c>
      <c r="AH356" s="310">
        <v>9</v>
      </c>
      <c r="AI356" s="146" t="e">
        <f t="array" aca="1" ref="AI356" ca="1">_xludf.IFS(AH356=1,"01",AH356=2,"02",AH356=3,"03",AH356=4,"04",AH356=5,"05",AH356=6,"06",AH356=7,"07",AH356=8,"08",AH356=9,"09",AH356=10,"10",AH356=11,"11",AH356=12,"12")</f>
        <v>#NAME?</v>
      </c>
      <c r="AJ356" s="147" t="e">
        <f t="shared" ca="1" si="37"/>
        <v>#NAME?</v>
      </c>
      <c r="AK356" s="148" t="str">
        <f t="shared" si="44"/>
        <v>YYYY-09</v>
      </c>
    </row>
    <row r="357" spans="1:37" ht="12.75" hidden="1">
      <c r="D357" s="12" t="s">
        <v>9</v>
      </c>
      <c r="F357" s="12" t="s">
        <v>4001</v>
      </c>
      <c r="H357" s="12" t="s">
        <v>3445</v>
      </c>
      <c r="I357" s="12">
        <v>88101147</v>
      </c>
      <c r="J357" s="12" t="s">
        <v>3990</v>
      </c>
      <c r="L357" s="149">
        <v>45190</v>
      </c>
      <c r="N357" s="405" t="str">
        <f>VLOOKUP(I357,Inventory!C:J,3,FALSE)</f>
        <v>https://fjong.com/admin/pages/edit-outfit/outfit.faf9ff3336864bd782bf4974d013a581</v>
      </c>
      <c r="O357" s="224" t="str">
        <f>VLOOKUP(I357,Inventory!C:J,5,FALSE)</f>
        <v>Creative Collective</v>
      </c>
      <c r="P357" s="224" t="str">
        <f>VLOOKUP(I357,Inventory!C:J,4,FALSE)</f>
        <v>S 2 Porcelain Rose Tara Sweater</v>
      </c>
      <c r="S357" s="9"/>
      <c r="V357" s="224" t="str">
        <f>VLOOKUP(I357,Inventory!C:R,6,FALSE)</f>
        <v>Høyer</v>
      </c>
      <c r="W357" s="224">
        <f>VLOOKUP(I357,Inventory!C:R,13,FALSE)</f>
        <v>1300</v>
      </c>
      <c r="X357" s="288">
        <f>VLOOKUP(I357,Inventory!C:R,14,FALSE)</f>
        <v>390</v>
      </c>
      <c r="AB357" s="384">
        <f t="shared" si="46"/>
        <v>390</v>
      </c>
      <c r="AC357" s="225">
        <f>VLOOKUP(V357,'Partner info'!A$2:K$502,6,FALSE)</f>
        <v>0.8</v>
      </c>
      <c r="AD357" s="224">
        <f t="shared" si="43"/>
        <v>312</v>
      </c>
      <c r="AE357" s="384">
        <f t="shared" si="47"/>
        <v>78</v>
      </c>
      <c r="AF357" s="224">
        <f t="shared" si="41"/>
        <v>9</v>
      </c>
      <c r="AG357" s="313">
        <v>2023</v>
      </c>
      <c r="AH357" s="313">
        <v>9</v>
      </c>
      <c r="AI357" s="275" t="e">
        <f t="array" aca="1" ref="AI357" ca="1">_xludf.IFS(AH357=1,"01",AH357=2,"02",AH357=3,"03",AH357=4,"04",AH357=5,"05",AH357=6,"06",AH357=7,"07",AH357=8,"08",AH357=9,"09",AH357=10,"10",AH357=11,"11",AH357=12,"12")</f>
        <v>#NAME?</v>
      </c>
      <c r="AJ357" s="276" t="e">
        <f t="shared" ca="1" si="37"/>
        <v>#NAME?</v>
      </c>
      <c r="AK357" s="148" t="str">
        <f t="shared" si="44"/>
        <v>YYYY-09</v>
      </c>
    </row>
    <row r="358" spans="1:37" ht="12.75" hidden="1">
      <c r="A358" s="156"/>
      <c r="B358" s="156"/>
      <c r="C358" s="156"/>
      <c r="D358" s="156" t="s">
        <v>9</v>
      </c>
      <c r="E358" s="156"/>
      <c r="F358" s="156" t="s">
        <v>4002</v>
      </c>
      <c r="G358" s="156"/>
      <c r="H358" s="156" t="s">
        <v>3445</v>
      </c>
      <c r="I358" s="156">
        <v>89010321</v>
      </c>
      <c r="J358" s="156" t="s">
        <v>3990</v>
      </c>
      <c r="K358" s="156"/>
      <c r="L358" s="159">
        <v>45190</v>
      </c>
      <c r="M358" s="156"/>
      <c r="N358" s="227" t="str">
        <f>VLOOKUP(I358,Inventory!C:J,3,FALSE)</f>
        <v>https://fjong.com/admin/pages/edit-outfit/outfit.b41ded69e1bc4182bb558994a9be55fa</v>
      </c>
      <c r="O358" s="217" t="str">
        <f>VLOOKUP(I358,Inventory!C:J,5,FALSE)</f>
        <v>Burberry</v>
      </c>
      <c r="P358" s="217" t="str">
        <f>VLOOKUP(I358,Inventory!C:J,4,FALSE)</f>
        <v>S Vintage Burberry Trench Coat</v>
      </c>
      <c r="Q358" s="156"/>
      <c r="R358" s="156"/>
      <c r="S358" s="158"/>
      <c r="T358" s="156"/>
      <c r="U358" s="156"/>
      <c r="V358" s="217" t="str">
        <f>VLOOKUP(I358,Inventory!C:R,6,FALSE)</f>
        <v>FJONG</v>
      </c>
      <c r="W358" s="417">
        <f>VLOOKUP(I358,Inventory!C:R,13,FALSE)</f>
        <v>1000</v>
      </c>
      <c r="X358" s="414">
        <f>VLOOKUP(I358,Inventory!C:R,14,FALSE)</f>
        <v>250</v>
      </c>
      <c r="Y358" s="156"/>
      <c r="Z358" s="156"/>
      <c r="AA358" s="156"/>
      <c r="AB358" s="403">
        <f t="shared" si="46"/>
        <v>250</v>
      </c>
      <c r="AC358" s="218">
        <f>VLOOKUP(V358,'Partner info'!A$2:K$502,6,FALSE)</f>
        <v>0</v>
      </c>
      <c r="AD358" s="217">
        <f t="shared" si="43"/>
        <v>0</v>
      </c>
      <c r="AE358" s="403">
        <f t="shared" si="47"/>
        <v>250</v>
      </c>
      <c r="AF358" s="217">
        <f t="shared" si="41"/>
        <v>9</v>
      </c>
      <c r="AG358" s="317">
        <v>2023</v>
      </c>
      <c r="AH358" s="317">
        <v>9</v>
      </c>
      <c r="AI358" s="318" t="e">
        <f t="array" aca="1" ref="AI358" ca="1">_xludf.IFS(AH358=1,"01",AH358=2,"02",AH358=3,"03",AH358=4,"04",AH358=5,"05",AH358=6,"06",AH358=7,"07",AH358=8,"08",AH358=9,"09",AH358=10,"10",AH358=11,"11",AH358=12,"12")</f>
        <v>#NAME?</v>
      </c>
      <c r="AJ358" s="415" t="e">
        <f t="shared" ca="1" si="37"/>
        <v>#NAME?</v>
      </c>
      <c r="AK358" s="148" t="str">
        <f t="shared" si="44"/>
        <v>YYYY-09</v>
      </c>
    </row>
    <row r="359" spans="1:37" ht="12.75" hidden="1">
      <c r="A359" s="137"/>
      <c r="B359" s="137"/>
      <c r="C359" s="137"/>
      <c r="D359" s="137" t="s">
        <v>9</v>
      </c>
      <c r="E359" s="137"/>
      <c r="F359" s="137" t="s">
        <v>4002</v>
      </c>
      <c r="G359" s="137"/>
      <c r="H359" s="137" t="s">
        <v>3445</v>
      </c>
      <c r="I359" s="137">
        <v>88200293</v>
      </c>
      <c r="J359" s="137" t="s">
        <v>3990</v>
      </c>
      <c r="K359" s="137"/>
      <c r="L359" s="140">
        <v>45190</v>
      </c>
      <c r="M359" s="137"/>
      <c r="N359" s="402" t="str">
        <f>VLOOKUP(I359,Inventory!C:J,3,FALSE)</f>
        <v>https://fjong.com/admin/pages/edit-outfit/outfit.5deeabe8272740b7814d1d26ffbbe068</v>
      </c>
      <c r="O359" s="223" t="str">
        <f>VLOOKUP(I359,Inventory!C:J,5,FALSE)</f>
        <v>ILAG</v>
      </c>
      <c r="P359" s="430" t="str">
        <f>VLOOKUP(I359,Inventory!C:J,4,FALSE)</f>
        <v>Grey Filene Bag</v>
      </c>
      <c r="Q359" s="137"/>
      <c r="R359" s="137"/>
      <c r="S359" s="139"/>
      <c r="T359" s="137"/>
      <c r="U359" s="137"/>
      <c r="V359" s="430" t="str">
        <f>VLOOKUP(I359,Inventory!C:R,6,FALSE)</f>
        <v>ILAG</v>
      </c>
      <c r="W359" s="431">
        <f>VLOOKUP(I359,Inventory!C:R,13,FALSE)</f>
        <v>2200</v>
      </c>
      <c r="X359" s="271">
        <f>VLOOKUP(I359,Inventory!C:R,14,FALSE)</f>
        <v>500</v>
      </c>
      <c r="Y359" s="137"/>
      <c r="Z359" s="137"/>
      <c r="AA359" s="137"/>
      <c r="AB359" s="388">
        <f t="shared" si="46"/>
        <v>500</v>
      </c>
      <c r="AC359" s="230">
        <f>VLOOKUP(V359,'Partner info'!A$2:K$502,6,FALSE)</f>
        <v>0.7</v>
      </c>
      <c r="AD359" s="223">
        <f t="shared" si="43"/>
        <v>350</v>
      </c>
      <c r="AE359" s="388">
        <f t="shared" si="47"/>
        <v>150</v>
      </c>
      <c r="AF359" s="223">
        <f t="shared" si="41"/>
        <v>9</v>
      </c>
      <c r="AG359" s="323">
        <v>2023</v>
      </c>
      <c r="AH359" s="323">
        <v>9</v>
      </c>
      <c r="AI359" s="324" t="e">
        <f t="array" aca="1" ref="AI359" ca="1">_xludf.IFS(AH359=1,"01",AH359=2,"02",AH359=3,"03",AH359=4,"04",AH359=5,"05",AH359=6,"06",AH359=7,"07",AH359=8,"08",AH359=9,"09",AH359=10,"10",AH359=11,"11",AH359=12,"12")</f>
        <v>#NAME?</v>
      </c>
      <c r="AJ359" s="389" t="e">
        <f t="shared" ca="1" si="37"/>
        <v>#NAME?</v>
      </c>
      <c r="AK359" s="148" t="str">
        <f t="shared" si="44"/>
        <v>YYYY-09</v>
      </c>
    </row>
    <row r="360" spans="1:37" ht="12.75" hidden="1">
      <c r="D360" s="12" t="s">
        <v>9</v>
      </c>
      <c r="F360" s="12" t="s">
        <v>4003</v>
      </c>
      <c r="H360" s="12" t="s">
        <v>3445</v>
      </c>
      <c r="I360" s="12">
        <v>89001775</v>
      </c>
      <c r="J360" s="12" t="s">
        <v>3990</v>
      </c>
      <c r="L360" s="149">
        <v>45190</v>
      </c>
      <c r="N360" s="405" t="str">
        <f>VLOOKUP(I360,Inventory!C:J,3,FALSE)</f>
        <v>https://fjong.com/admin/pages/edit-outfit/outfit.206a16e3dd4e4e0babd00f04357e55e6</v>
      </c>
      <c r="O360" s="224" t="str">
        <f>VLOOKUP(I360,Inventory!C:J,5,FALSE)</f>
        <v>Camilla Pihl</v>
      </c>
      <c r="P360" s="407" t="str">
        <f>VLOOKUP(I360,Inventory!C:J,4,FALSE)</f>
        <v>Mesima Shirt Dress</v>
      </c>
      <c r="S360" s="9"/>
      <c r="V360" s="407" t="str">
        <f>VLOOKUP(I360,Inventory!C:R,6,FALSE)</f>
        <v>Villoid</v>
      </c>
      <c r="W360" s="408">
        <f>VLOOKUP(I360,Inventory!C:R,13,FALSE)</f>
        <v>3500</v>
      </c>
      <c r="X360" s="288">
        <f>VLOOKUP(I360,Inventory!C:R,14,FALSE)</f>
        <v>1050</v>
      </c>
      <c r="AB360" s="384">
        <f t="shared" si="46"/>
        <v>1050</v>
      </c>
      <c r="AC360" s="225">
        <f>VLOOKUP(V360,'Partner info'!A$2:K$502,6,FALSE)</f>
        <v>0.8</v>
      </c>
      <c r="AD360" s="224">
        <f t="shared" si="43"/>
        <v>840</v>
      </c>
      <c r="AE360" s="384">
        <f t="shared" si="47"/>
        <v>210</v>
      </c>
      <c r="AF360" s="224">
        <f t="shared" si="41"/>
        <v>9</v>
      </c>
      <c r="AG360" s="409">
        <v>2023</v>
      </c>
      <c r="AH360" s="409">
        <v>9</v>
      </c>
      <c r="AI360" s="410" t="e">
        <f t="array" aca="1" ref="AI360" ca="1">_xludf.IFS(AH360=1,"01",AH360=2,"02",AH360=3,"03",AH360=4,"04",AH360=5,"05",AH360=6,"06",AH360=7,"07",AH360=8,"08",AH360=9,"09",AH360=10,"10",AH360=11,"11",AH360=12,"12")</f>
        <v>#NAME?</v>
      </c>
      <c r="AJ360" s="411" t="e">
        <f t="shared" ca="1" si="37"/>
        <v>#NAME?</v>
      </c>
      <c r="AK360" s="148" t="str">
        <f t="shared" si="44"/>
        <v>YYYY-09</v>
      </c>
    </row>
    <row r="361" spans="1:37" ht="12.75">
      <c r="A361" s="173"/>
      <c r="B361" s="173"/>
      <c r="C361" s="173"/>
      <c r="D361" s="173" t="s">
        <v>9</v>
      </c>
      <c r="E361" s="173"/>
      <c r="F361" s="173" t="s">
        <v>4004</v>
      </c>
      <c r="G361" s="173"/>
      <c r="H361" s="173" t="s">
        <v>3445</v>
      </c>
      <c r="I361" s="173">
        <v>88000589</v>
      </c>
      <c r="J361" s="173" t="s">
        <v>3990</v>
      </c>
      <c r="K361" s="173"/>
      <c r="L361" s="176">
        <v>45190</v>
      </c>
      <c r="M361" s="173"/>
      <c r="N361" s="420" t="str">
        <f>VLOOKUP(I361,Inventory!C:J,3,FALSE)</f>
        <v>https://fjong.com/admin/pages/edit-outfit/outfit.a33786c65b0f40f78b8c15ac4748d862</v>
      </c>
      <c r="O361" s="240" t="str">
        <f>VLOOKUP(I361,Inventory!C:J,5,FALSE)</f>
        <v>Samsøe &amp; Samsøe</v>
      </c>
      <c r="P361" s="421" t="str">
        <f>VLOOKUP(I361,Inventory!C:J,4,FALSE)</f>
        <v>Ono Dark Sapphire Top</v>
      </c>
      <c r="Q361" s="173"/>
      <c r="R361" s="173"/>
      <c r="S361" s="175"/>
      <c r="T361" s="173"/>
      <c r="U361" s="173"/>
      <c r="V361" s="421" t="str">
        <f>VLOOKUP(I361,Inventory!C:R,6,FALSE)</f>
        <v>FJONG</v>
      </c>
      <c r="W361" s="422">
        <f>VLOOKUP(I361,Inventory!C:R,13,FALSE)</f>
        <v>2500</v>
      </c>
      <c r="X361" s="423">
        <f>VLOOKUP(I361,Inventory!C:R,14,FALSE)</f>
        <v>600</v>
      </c>
      <c r="Y361" s="173"/>
      <c r="Z361" s="173"/>
      <c r="AA361" s="173"/>
      <c r="AB361" s="424">
        <f t="shared" si="46"/>
        <v>600</v>
      </c>
      <c r="AC361" s="242">
        <f>VLOOKUP(V361,'Partner info'!A$2:K$502,6,FALSE)</f>
        <v>0</v>
      </c>
      <c r="AD361" s="240">
        <f t="shared" si="43"/>
        <v>0</v>
      </c>
      <c r="AE361" s="424">
        <f t="shared" si="47"/>
        <v>600</v>
      </c>
      <c r="AF361" s="240">
        <f t="shared" si="41"/>
        <v>9</v>
      </c>
      <c r="AG361" s="338">
        <v>2023</v>
      </c>
      <c r="AH361" s="338">
        <v>9</v>
      </c>
      <c r="AI361" s="339" t="e">
        <f t="array" aca="1" ref="AI361" ca="1">_xludf.IFS(AH361=1,"01",AH361=2,"02",AH361=3,"03",AH361=4,"04",AH361=5,"05",AH361=6,"06",AH361=7,"07",AH361=8,"08",AH361=9,"09",AH361=10,"10",AH361=11,"11",AH361=12,"12")</f>
        <v>#NAME?</v>
      </c>
      <c r="AJ361" s="383" t="e">
        <f t="shared" ca="1" si="37"/>
        <v>#NAME?</v>
      </c>
      <c r="AK361" s="148" t="str">
        <f t="shared" si="44"/>
        <v>YYYY-09</v>
      </c>
    </row>
    <row r="362" spans="1:37" ht="12.75" hidden="1">
      <c r="A362" s="137"/>
      <c r="B362" s="137"/>
      <c r="C362" s="137"/>
      <c r="D362" s="137" t="s">
        <v>9</v>
      </c>
      <c r="E362" s="137"/>
      <c r="F362" s="137" t="s">
        <v>4005</v>
      </c>
      <c r="G362" s="137"/>
      <c r="H362" s="137" t="s">
        <v>3445</v>
      </c>
      <c r="I362" s="137">
        <v>89005537</v>
      </c>
      <c r="J362" s="137" t="s">
        <v>3990</v>
      </c>
      <c r="K362" s="137"/>
      <c r="L362" s="140">
        <v>45190</v>
      </c>
      <c r="M362" s="137"/>
      <c r="N362" s="402" t="str">
        <f>VLOOKUP(I362,Inventory!C:J,3,FALSE)</f>
        <v>https://fjong.com/admin/pages/edit-outfit/outfit.91093cc3929f4bb3beafb0f686c824ba</v>
      </c>
      <c r="O362" s="223" t="str">
        <f>VLOOKUP(I362,Inventory!C:J,5,FALSE)</f>
        <v>FWSS</v>
      </c>
      <c r="P362" s="430" t="str">
        <f>VLOOKUP(I362,Inventory!C:J,4,FALSE)</f>
        <v>Bente Jet Stream White</v>
      </c>
      <c r="Q362" s="137"/>
      <c r="R362" s="137"/>
      <c r="S362" s="139"/>
      <c r="T362" s="137"/>
      <c r="U362" s="137"/>
      <c r="V362" s="430" t="str">
        <f>VLOOKUP(I362,Inventory!C:R,6,FALSE)</f>
        <v>FWSS</v>
      </c>
      <c r="W362" s="431">
        <f>VLOOKUP(I362,Inventory!C:R,13,FALSE)</f>
        <v>1100</v>
      </c>
      <c r="X362" s="271">
        <f>VLOOKUP(I362,Inventory!C:R,14,FALSE)</f>
        <v>440</v>
      </c>
      <c r="Y362" s="137"/>
      <c r="Z362" s="137"/>
      <c r="AA362" s="137"/>
      <c r="AB362" s="388">
        <f t="shared" si="46"/>
        <v>440</v>
      </c>
      <c r="AC362" s="230">
        <f>VLOOKUP(V362,'Partner info'!A$2:K$502,6,FALSE)</f>
        <v>0.5</v>
      </c>
      <c r="AD362" s="223">
        <f t="shared" si="43"/>
        <v>220</v>
      </c>
      <c r="AE362" s="388">
        <f t="shared" si="47"/>
        <v>220</v>
      </c>
      <c r="AF362" s="223">
        <f t="shared" si="41"/>
        <v>9</v>
      </c>
      <c r="AG362" s="335">
        <v>2023</v>
      </c>
      <c r="AH362" s="335">
        <v>9</v>
      </c>
      <c r="AI362" s="336" t="e">
        <f t="array" aca="1" ref="AI362" ca="1">_xludf.IFS(AH362=1,"01",AH362=2,"02",AH362=3,"03",AH362=4,"04",AH362=5,"05",AH362=6,"06",AH362=7,"07",AH362=8,"08",AH362=9,"09",AH362=10,"10",AH362=11,"11",AH362=12,"12")</f>
        <v>#NAME?</v>
      </c>
      <c r="AJ362" s="382" t="e">
        <f t="shared" ca="1" si="37"/>
        <v>#NAME?</v>
      </c>
      <c r="AK362" s="148" t="str">
        <f t="shared" si="44"/>
        <v>YYYY-09</v>
      </c>
    </row>
    <row r="363" spans="1:37" ht="12.75">
      <c r="A363" s="137"/>
      <c r="B363" s="137"/>
      <c r="C363" s="137"/>
      <c r="D363" s="137" t="s">
        <v>9</v>
      </c>
      <c r="E363" s="137"/>
      <c r="F363" s="137" t="s">
        <v>4006</v>
      </c>
      <c r="G363" s="137"/>
      <c r="H363" s="137" t="s">
        <v>3445</v>
      </c>
      <c r="I363" s="137">
        <v>89008565</v>
      </c>
      <c r="J363" s="137" t="s">
        <v>3990</v>
      </c>
      <c r="K363" s="137"/>
      <c r="L363" s="140">
        <v>45190</v>
      </c>
      <c r="M363" s="137"/>
      <c r="N363" s="402" t="str">
        <f>VLOOKUP(I363,Inventory!C:J,3,FALSE)</f>
        <v>https://fjong.com/admin/pages/edit-outfit/outfit.f717f64e749146c9bfdcfc66dd1ef8fd</v>
      </c>
      <c r="O363" s="223" t="str">
        <f>VLOOKUP(I363,Inventory!C:J,5,FALSE)</f>
        <v>Riccovero</v>
      </c>
      <c r="P363" s="430" t="str">
        <f>VLOOKUP(I363,Inventory!C:J,4,FALSE)</f>
        <v>Donna Skirt</v>
      </c>
      <c r="Q363" s="137"/>
      <c r="R363" s="137"/>
      <c r="S363" s="139"/>
      <c r="T363" s="137"/>
      <c r="U363" s="137"/>
      <c r="V363" s="430" t="str">
        <f>VLOOKUP(I363,Inventory!C:R,6,FALSE)</f>
        <v>FJONG</v>
      </c>
      <c r="W363" s="429">
        <f>VLOOKUP(I363,Inventory!C:R,13,FALSE)</f>
        <v>800</v>
      </c>
      <c r="X363" s="271">
        <f>VLOOKUP(I363,Inventory!C:R,14,FALSE)</f>
        <v>300</v>
      </c>
      <c r="Y363" s="137"/>
      <c r="Z363" s="137"/>
      <c r="AA363" s="137"/>
      <c r="AB363" s="388">
        <f t="shared" si="46"/>
        <v>300</v>
      </c>
      <c r="AC363" s="230">
        <f>VLOOKUP(V363,'Partner info'!A$2:K$502,6,FALSE)</f>
        <v>0</v>
      </c>
      <c r="AD363" s="223">
        <f t="shared" si="43"/>
        <v>0</v>
      </c>
      <c r="AE363" s="388">
        <f t="shared" si="47"/>
        <v>300</v>
      </c>
      <c r="AF363" s="223">
        <f t="shared" si="41"/>
        <v>9</v>
      </c>
      <c r="AG363" s="335">
        <v>2023</v>
      </c>
      <c r="AH363" s="335">
        <v>9</v>
      </c>
      <c r="AI363" s="336" t="e">
        <f t="array" aca="1" ref="AI363" ca="1">_xludf.IFS(AH363=1,"01",AH363=2,"02",AH363=3,"03",AH363=4,"04",AH363=5,"05",AH363=6,"06",AH363=7,"07",AH363=8,"08",AH363=9,"09",AH363=10,"10",AH363=11,"11",AH363=12,"12")</f>
        <v>#NAME?</v>
      </c>
      <c r="AJ363" s="382" t="e">
        <f t="shared" ca="1" si="37"/>
        <v>#NAME?</v>
      </c>
      <c r="AK363" s="148" t="str">
        <f t="shared" si="44"/>
        <v>YYYY-09</v>
      </c>
    </row>
    <row r="364" spans="1:37" ht="12.75" hidden="1">
      <c r="D364" s="12" t="s">
        <v>9</v>
      </c>
      <c r="F364" s="12" t="s">
        <v>3696</v>
      </c>
      <c r="H364" s="12" t="s">
        <v>3445</v>
      </c>
      <c r="I364" s="12">
        <v>88000130</v>
      </c>
      <c r="J364" s="12" t="s">
        <v>3990</v>
      </c>
      <c r="L364" s="149">
        <v>45190</v>
      </c>
      <c r="N364" s="405" t="str">
        <f>VLOOKUP(I364,Inventory!C:J,3,FALSE)</f>
        <v>https://fjong.com/admin/pages/edit-outfit/outfit.80d899ac71d179de</v>
      </c>
      <c r="O364" s="224" t="str">
        <f>VLOOKUP(I364,Inventory!C:J,5,FALSE)</f>
        <v>C.L.E.A.N. by Christina Ledang</v>
      </c>
      <c r="P364" s="407" t="str">
        <f>VLOOKUP(I364,Inventory!C:J,4,FALSE)</f>
        <v>Oversized Shirt</v>
      </c>
      <c r="S364" s="9"/>
      <c r="V364" s="407" t="str">
        <f>VLOOKUP(I364,Inventory!C:R,6,FALSE)</f>
        <v>C.L.E.A.N. by Christina Ledang</v>
      </c>
      <c r="W364" s="288">
        <f>VLOOKUP(I364,Inventory!C:R,13,FALSE)</f>
        <v>3600</v>
      </c>
      <c r="X364" s="288">
        <f>VLOOKUP(I364,Inventory!C:R,14,FALSE)</f>
        <v>1440</v>
      </c>
      <c r="Y364" s="152"/>
      <c r="AB364" s="384">
        <f t="shared" si="46"/>
        <v>1440</v>
      </c>
      <c r="AC364" s="225">
        <f>VLOOKUP(V364,'Partner info'!A$2:K$502,6,FALSE)</f>
        <v>0.5</v>
      </c>
      <c r="AD364" s="224">
        <f t="shared" si="43"/>
        <v>720</v>
      </c>
      <c r="AE364" s="384">
        <f t="shared" si="47"/>
        <v>720</v>
      </c>
      <c r="AF364" s="224">
        <f t="shared" si="41"/>
        <v>9</v>
      </c>
      <c r="AG364" s="409">
        <v>2023</v>
      </c>
      <c r="AH364" s="409">
        <v>9</v>
      </c>
      <c r="AI364" s="410" t="e">
        <f t="array" aca="1" ref="AI364" ca="1">_xludf.IFS(AH364=1,"01",AH364=2,"02",AH364=3,"03",AH364=4,"04",AH364=5,"05",AH364=6,"06",AH364=7,"07",AH364=8,"08",AH364=9,"09",AH364=10,"10",AH364=11,"11",AH364=12,"12")</f>
        <v>#NAME?</v>
      </c>
      <c r="AJ364" s="411" t="e">
        <f t="shared" ca="1" si="37"/>
        <v>#NAME?</v>
      </c>
      <c r="AK364" s="148" t="str">
        <f t="shared" si="44"/>
        <v>YYYY-09</v>
      </c>
    </row>
    <row r="365" spans="1:37" ht="12.75" hidden="1">
      <c r="D365" s="12" t="s">
        <v>9</v>
      </c>
      <c r="F365" s="12" t="s">
        <v>3696</v>
      </c>
      <c r="H365" s="12" t="s">
        <v>3445</v>
      </c>
      <c r="I365" s="12">
        <v>89005463</v>
      </c>
      <c r="J365" s="12" t="s">
        <v>3990</v>
      </c>
      <c r="L365" s="149">
        <v>45190</v>
      </c>
      <c r="N365" s="224" t="str">
        <f>VLOOKUP(I365,Inventory!C:J,3,FALSE)</f>
        <v>-</v>
      </c>
      <c r="O365" s="224" t="str">
        <f>VLOOKUP(I365,Inventory!C:J,5,FALSE)</f>
        <v>Ganni</v>
      </c>
      <c r="P365" s="224" t="str">
        <f>VLOOKUP(I365,Inventory!C:J,4,FALSE)</f>
        <v>White Shirt</v>
      </c>
      <c r="S365" s="9"/>
      <c r="V365" s="224" t="str">
        <f>VLOOKUP(I365,Inventory!C:R,6,FALSE)</f>
        <v>FJONG</v>
      </c>
      <c r="W365" s="224">
        <f>VLOOKUP(I365,Inventory!C:R,13,FALSE)</f>
        <v>2400</v>
      </c>
      <c r="X365" s="288">
        <f>VLOOKUP(I365,Inventory!C:R,14,FALSE)</f>
        <v>600</v>
      </c>
      <c r="Y365" s="152"/>
      <c r="AB365" s="384">
        <f t="shared" si="46"/>
        <v>600</v>
      </c>
      <c r="AC365" s="225">
        <f>VLOOKUP(V365,'Partner info'!A$2:K$502,6,FALSE)</f>
        <v>0</v>
      </c>
      <c r="AD365" s="224">
        <f t="shared" si="43"/>
        <v>0</v>
      </c>
      <c r="AE365" s="384">
        <f t="shared" si="47"/>
        <v>600</v>
      </c>
      <c r="AF365" s="224">
        <f t="shared" si="41"/>
        <v>9</v>
      </c>
      <c r="AG365" s="409">
        <v>2023</v>
      </c>
      <c r="AH365" s="409">
        <v>9</v>
      </c>
      <c r="AI365" s="410" t="e">
        <f t="array" aca="1" ref="AI365" ca="1">_xludf.IFS(AH365=1,"01",AH365=2,"02",AH365=3,"03",AH365=4,"04",AH365=5,"05",AH365=6,"06",AH365=7,"07",AH365=8,"08",AH365=9,"09",AH365=10,"10",AH365=11,"11",AH365=12,"12")</f>
        <v>#NAME?</v>
      </c>
      <c r="AJ365" s="411" t="e">
        <f t="shared" ca="1" si="37"/>
        <v>#NAME?</v>
      </c>
      <c r="AK365" s="148" t="str">
        <f t="shared" si="44"/>
        <v>YYYY-09</v>
      </c>
    </row>
    <row r="366" spans="1:37" ht="12.75">
      <c r="D366" s="12" t="s">
        <v>9</v>
      </c>
      <c r="F366" s="12" t="s">
        <v>3696</v>
      </c>
      <c r="H366" s="12" t="s">
        <v>3445</v>
      </c>
      <c r="I366" s="12">
        <v>88200008</v>
      </c>
      <c r="J366" s="12" t="s">
        <v>3990</v>
      </c>
      <c r="L366" s="149">
        <v>45190</v>
      </c>
      <c r="N366" s="405" t="str">
        <f>VLOOKUP(I366,Inventory!C:J,3,FALSE)</f>
        <v>https://fjong.com/admin/pages/edit-outfit/outfit.e6d9fdbdf21d4aeab157b5dbbaf207cb</v>
      </c>
      <c r="O366" s="224" t="str">
        <f>VLOOKUP(I366,Inventory!C:J,5,FALSE)</f>
        <v>Maud</v>
      </c>
      <c r="P366" s="407" t="str">
        <f>VLOOKUP(I366,Inventory!C:J,4,FALSE)</f>
        <v>Vetiver Vintage Button Dress</v>
      </c>
      <c r="S366" s="9"/>
      <c r="V366" s="407" t="str">
        <f>VLOOKUP(I366,Inventory!C:R,6,FALSE)</f>
        <v>FJONG</v>
      </c>
      <c r="W366" s="408">
        <f>VLOOKUP(I366,Inventory!C:R,13,FALSE)</f>
        <v>2500</v>
      </c>
      <c r="X366" s="288">
        <f>VLOOKUP(I366,Inventory!C:R,14,FALSE)</f>
        <v>700</v>
      </c>
      <c r="Y366" s="152"/>
      <c r="AB366" s="384">
        <f t="shared" si="46"/>
        <v>700</v>
      </c>
      <c r="AC366" s="225">
        <f>VLOOKUP(V366,'Partner info'!A$2:K$502,6,FALSE)</f>
        <v>0</v>
      </c>
      <c r="AD366" s="224">
        <f t="shared" si="43"/>
        <v>0</v>
      </c>
      <c r="AE366" s="384">
        <f t="shared" si="47"/>
        <v>700</v>
      </c>
      <c r="AF366" s="224">
        <f t="shared" si="41"/>
        <v>9</v>
      </c>
      <c r="AG366" s="409">
        <v>2023</v>
      </c>
      <c r="AH366" s="409">
        <v>9</v>
      </c>
      <c r="AI366" s="410" t="e">
        <f t="array" aca="1" ref="AI366" ca="1">_xludf.IFS(AH366=1,"01",AH366=2,"02",AH366=3,"03",AH366=4,"04",AH366=5,"05",AH366=6,"06",AH366=7,"07",AH366=8,"08",AH366=9,"09",AH366=10,"10",AH366=11,"11",AH366=12,"12")</f>
        <v>#NAME?</v>
      </c>
      <c r="AJ366" s="411" t="e">
        <f t="shared" ca="1" si="37"/>
        <v>#NAME?</v>
      </c>
      <c r="AK366" s="148" t="str">
        <f t="shared" si="44"/>
        <v>YYYY-09</v>
      </c>
    </row>
    <row r="367" spans="1:37" ht="12.75" hidden="1">
      <c r="A367" s="156"/>
      <c r="B367" s="156"/>
      <c r="C367" s="156"/>
      <c r="D367" s="156" t="s">
        <v>9</v>
      </c>
      <c r="E367" s="156"/>
      <c r="F367" s="156" t="s">
        <v>3696</v>
      </c>
      <c r="G367" s="156"/>
      <c r="H367" s="156" t="s">
        <v>3445</v>
      </c>
      <c r="I367" s="156">
        <v>89007066</v>
      </c>
      <c r="J367" s="156" t="s">
        <v>3990</v>
      </c>
      <c r="K367" s="156"/>
      <c r="L367" s="159">
        <v>45190</v>
      </c>
      <c r="M367" s="156"/>
      <c r="N367" s="227" t="str">
        <f>VLOOKUP(I367,Inventory!C:J,3,FALSE)</f>
        <v>https://fjong.com/admin/pages/edit-outfit/outfit.a2cc7056b5d0457abc1945931ead93b3</v>
      </c>
      <c r="O367" s="217" t="str">
        <f>VLOOKUP(I367,Inventory!C:J,5,FALSE)</f>
        <v>Ane Mone</v>
      </c>
      <c r="P367" s="217" t="str">
        <f>VLOOKUP(I367,Inventory!C:J,4,FALSE)</f>
        <v>Fur Coat Khaki Green</v>
      </c>
      <c r="Q367" s="156"/>
      <c r="R367" s="156"/>
      <c r="S367" s="158"/>
      <c r="T367" s="156"/>
      <c r="U367" s="156"/>
      <c r="V367" s="217" t="str">
        <f>VLOOKUP(I367,Inventory!C:R,6,FALSE)</f>
        <v xml:space="preserve">Ane Mone </v>
      </c>
      <c r="W367" s="414">
        <f>VLOOKUP(I367,Inventory!C:R,13,FALSE)</f>
        <v>2150</v>
      </c>
      <c r="X367" s="217">
        <f>VLOOKUP(I367,Inventory!C:R,14,FALSE)</f>
        <v>860</v>
      </c>
      <c r="Y367" s="172"/>
      <c r="Z367" s="156"/>
      <c r="AA367" s="156"/>
      <c r="AB367" s="403">
        <f t="shared" si="46"/>
        <v>860</v>
      </c>
      <c r="AC367" s="218" t="e">
        <f>VLOOKUP(V367,'Partner info'!A$2:K$502,6,FALSE)</f>
        <v>#N/A</v>
      </c>
      <c r="AD367" s="217" t="e">
        <f t="shared" si="43"/>
        <v>#N/A</v>
      </c>
      <c r="AE367" s="217" t="e">
        <f t="shared" si="47"/>
        <v>#N/A</v>
      </c>
      <c r="AF367" s="217">
        <f t="shared" si="41"/>
        <v>9</v>
      </c>
      <c r="AG367" s="331">
        <v>2023</v>
      </c>
      <c r="AH367" s="331">
        <v>9</v>
      </c>
      <c r="AI367" s="332" t="e">
        <f t="array" aca="1" ref="AI367" ca="1">_xludf.IFS(AH367=1,"01",AH367=2,"02",AH367=3,"03",AH367=4,"04",AH367=5,"05",AH367=6,"06",AH367=7,"07",AH367=8,"08",AH367=9,"09",AH367=10,"10",AH367=11,"11",AH367=12,"12")</f>
        <v>#NAME?</v>
      </c>
      <c r="AJ367" s="418" t="e">
        <f t="shared" ca="1" si="37"/>
        <v>#NAME?</v>
      </c>
      <c r="AK367" s="148" t="str">
        <f t="shared" si="44"/>
        <v>YYYY-09</v>
      </c>
    </row>
    <row r="368" spans="1:37" ht="12.75" hidden="1">
      <c r="A368" s="433"/>
      <c r="B368" s="433"/>
      <c r="C368" s="433"/>
      <c r="D368" s="433" t="s">
        <v>9</v>
      </c>
      <c r="E368" s="433"/>
      <c r="F368" s="433" t="s">
        <v>3696</v>
      </c>
      <c r="G368" s="433"/>
      <c r="H368" s="433" t="s">
        <v>3445</v>
      </c>
      <c r="I368" s="433" t="s">
        <v>3075</v>
      </c>
      <c r="J368" s="433" t="s">
        <v>3990</v>
      </c>
      <c r="K368" s="433"/>
      <c r="L368" s="434">
        <v>45190</v>
      </c>
      <c r="M368" s="433"/>
      <c r="N368" s="435" t="str">
        <f>VLOOKUP(I368,Inventory!C:J,3,FALSE)</f>
        <v>https://fjong.com/admin/pages/edit-outfit/outfit.83f21a4b1d7c7acb</v>
      </c>
      <c r="O368" s="436" t="str">
        <f>VLOOKUP(I368,Inventory!C:J,5,FALSE)</f>
        <v>Chanel</v>
      </c>
      <c r="P368" s="436" t="str">
        <f>VLOOKUP(I368,Inventory!C:J,4,FALSE)</f>
        <v>Black Classic Flat Bag</v>
      </c>
      <c r="Q368" s="433"/>
      <c r="R368" s="433"/>
      <c r="S368" s="437"/>
      <c r="T368" s="433"/>
      <c r="U368" s="433"/>
      <c r="V368" s="436" t="str">
        <f>VLOOKUP(I368,Inventory!C:R,6,FALSE)</f>
        <v>FJONG</v>
      </c>
      <c r="W368" s="436">
        <f>VLOOKUP(I368,Inventory!C:R,13,FALSE)</f>
        <v>1800</v>
      </c>
      <c r="X368" s="436">
        <f>VLOOKUP(I368,Inventory!C:R,14,FALSE)</f>
        <v>750</v>
      </c>
      <c r="Y368" s="438"/>
      <c r="Z368" s="433"/>
      <c r="AA368" s="433"/>
      <c r="AB368" s="439">
        <f t="shared" si="46"/>
        <v>750</v>
      </c>
      <c r="AC368" s="440">
        <f>VLOOKUP(V368,'Partner info'!A$2:K$502,6,FALSE)</f>
        <v>0</v>
      </c>
      <c r="AD368" s="436">
        <f t="shared" si="43"/>
        <v>0</v>
      </c>
      <c r="AE368" s="439">
        <f t="shared" si="47"/>
        <v>750</v>
      </c>
      <c r="AF368" s="436">
        <f t="shared" si="41"/>
        <v>9</v>
      </c>
      <c r="AG368" s="441">
        <v>2023</v>
      </c>
      <c r="AH368" s="441">
        <v>9</v>
      </c>
      <c r="AI368" s="442" t="e">
        <f t="array" aca="1" ref="AI368" ca="1">_xludf.IFS(AH368=1,"01",AH368=2,"02",AH368=3,"03",AH368=4,"04",AH368=5,"05",AH368=6,"06",AH368=7,"07",AH368=8,"08",AH368=9,"09",AH368=10,"10",AH368=11,"11",AH368=12,"12")</f>
        <v>#NAME?</v>
      </c>
      <c r="AJ368" s="443" t="e">
        <f t="shared" ca="1" si="37"/>
        <v>#NAME?</v>
      </c>
      <c r="AK368" s="148" t="str">
        <f t="shared" si="44"/>
        <v>YYYY-09</v>
      </c>
    </row>
    <row r="369" spans="1:37" ht="12.75" hidden="1">
      <c r="D369" s="12" t="s">
        <v>9</v>
      </c>
      <c r="F369" s="12" t="s">
        <v>4007</v>
      </c>
      <c r="H369" s="12" t="s">
        <v>3445</v>
      </c>
      <c r="I369" s="12">
        <v>89003753</v>
      </c>
      <c r="J369" s="12" t="s">
        <v>3990</v>
      </c>
      <c r="L369" s="149">
        <v>45191</v>
      </c>
      <c r="N369" s="405" t="str">
        <f>VLOOKUP(I369,Inventory!C:J,3,FALSE)</f>
        <v>https://fjong.com/admin/pages/edit-outfit/outfit.76e9812468d2429a8615103ea3f99fa4</v>
      </c>
      <c r="O369" s="224" t="str">
        <f>VLOOKUP(I369,Inventory!C:J,5,FALSE)</f>
        <v>C.L.E.A.N. by Christina Ledang</v>
      </c>
      <c r="P369" s="224" t="str">
        <f>VLOOKUP(I369,Inventory!C:J,4,FALSE)</f>
        <v>C.L.E.A.N Dress White</v>
      </c>
      <c r="S369" s="9"/>
      <c r="V369" s="224" t="str">
        <f>VLOOKUP(I369,Inventory!C:R,6,FALSE)</f>
        <v>C.L.E.A.N. by Christina Ledang</v>
      </c>
      <c r="W369" s="288">
        <f>VLOOKUP(I369,Inventory!C:R,13,FALSE)</f>
        <v>0</v>
      </c>
      <c r="X369" s="224">
        <f>VLOOKUP(I369,Inventory!C:R,14,FALSE)</f>
        <v>400</v>
      </c>
      <c r="Y369" s="152">
        <v>0.1</v>
      </c>
      <c r="AB369" s="384">
        <f t="shared" si="46"/>
        <v>360</v>
      </c>
      <c r="AC369" s="225">
        <f>VLOOKUP(V369,'Partner info'!A$2:K$502,6,FALSE)</f>
        <v>0.5</v>
      </c>
      <c r="AD369" s="224">
        <f t="shared" si="43"/>
        <v>180</v>
      </c>
      <c r="AE369" s="384">
        <f t="shared" si="47"/>
        <v>180</v>
      </c>
      <c r="AF369" s="224">
        <f t="shared" si="41"/>
        <v>9</v>
      </c>
      <c r="AG369" s="385">
        <v>2023</v>
      </c>
      <c r="AH369" s="385">
        <v>9</v>
      </c>
      <c r="AI369" s="386" t="e">
        <f t="array" aca="1" ref="AI369" ca="1">_xludf.IFS(AH369=1,"01",AH369=2,"02",AH369=3,"03",AH369=4,"04",AH369=5,"05",AH369=6,"06",AH369=7,"07",AH369=8,"08",AH369=9,"09",AH369=10,"10",AH369=11,"11",AH369=12,"12")</f>
        <v>#NAME?</v>
      </c>
      <c r="AJ369" s="387" t="e">
        <f t="shared" ca="1" si="37"/>
        <v>#NAME?</v>
      </c>
      <c r="AK369" s="148" t="str">
        <f t="shared" si="44"/>
        <v>YYYY-09</v>
      </c>
    </row>
    <row r="370" spans="1:37" ht="12.75">
      <c r="D370" s="12" t="s">
        <v>9</v>
      </c>
      <c r="F370" s="12" t="s">
        <v>4007</v>
      </c>
      <c r="H370" s="12" t="s">
        <v>3445</v>
      </c>
      <c r="I370" s="12">
        <v>88001719</v>
      </c>
      <c r="J370" s="12" t="s">
        <v>3990</v>
      </c>
      <c r="L370" s="149">
        <v>45191</v>
      </c>
      <c r="N370" s="405" t="str">
        <f>VLOOKUP(I370,Inventory!C:J,3,FALSE)</f>
        <v>https://fjong.com/admin/pages/edit-outfit/outfit.9bf55c30dee14573ac0d46c03fce3a0e</v>
      </c>
      <c r="O370" s="224" t="str">
        <f>VLOOKUP(I370,Inventory!C:J,5,FALSE)</f>
        <v>Maud</v>
      </c>
      <c r="P370" s="407" t="str">
        <f>VLOOKUP(I370,Inventory!C:J,4,FALSE)</f>
        <v>Tie Black Blazer</v>
      </c>
      <c r="S370" s="9"/>
      <c r="V370" s="407" t="str">
        <f>VLOOKUP(I370,Inventory!C:R,6,FALSE)</f>
        <v>FJONG</v>
      </c>
      <c r="W370" s="408">
        <f>VLOOKUP(I370,Inventory!C:R,13,FALSE)</f>
        <v>2500</v>
      </c>
      <c r="X370" s="288">
        <f>VLOOKUP(I370,Inventory!C:R,14,FALSE)</f>
        <v>700</v>
      </c>
      <c r="Y370" s="152">
        <v>0.1</v>
      </c>
      <c r="AB370" s="384">
        <f t="shared" si="46"/>
        <v>630</v>
      </c>
      <c r="AC370" s="225">
        <f>VLOOKUP(V370,'Partner info'!A$2:K$502,6,FALSE)</f>
        <v>0</v>
      </c>
      <c r="AD370" s="224">
        <f t="shared" si="43"/>
        <v>0</v>
      </c>
      <c r="AE370" s="384">
        <f t="shared" si="47"/>
        <v>630</v>
      </c>
      <c r="AF370" s="224">
        <f t="shared" si="41"/>
        <v>9</v>
      </c>
      <c r="AG370" s="409">
        <v>2023</v>
      </c>
      <c r="AH370" s="409">
        <v>9</v>
      </c>
      <c r="AI370" s="410" t="e">
        <f t="array" aca="1" ref="AI370" ca="1">_xludf.IFS(AH370=1,"01",AH370=2,"02",AH370=3,"03",AH370=4,"04",AH370=5,"05",AH370=6,"06",AH370=7,"07",AH370=8,"08",AH370=9,"09",AH370=10,"10",AH370=11,"11",AH370=12,"12")</f>
        <v>#NAME?</v>
      </c>
      <c r="AJ370" s="411" t="e">
        <f t="shared" ca="1" si="37"/>
        <v>#NAME?</v>
      </c>
      <c r="AK370" s="148" t="str">
        <f t="shared" si="44"/>
        <v>YYYY-09</v>
      </c>
    </row>
    <row r="371" spans="1:37" ht="12.75">
      <c r="D371" s="12" t="s">
        <v>9</v>
      </c>
      <c r="F371" s="12" t="s">
        <v>4007</v>
      </c>
      <c r="H371" s="12" t="s">
        <v>3445</v>
      </c>
      <c r="I371" s="12">
        <v>88001992</v>
      </c>
      <c r="J371" s="12" t="s">
        <v>3990</v>
      </c>
      <c r="L371" s="149">
        <v>45191</v>
      </c>
      <c r="N371" s="405" t="str">
        <f>VLOOKUP(I371,Inventory!C:J,3,FALSE)</f>
        <v>https://fjong.com/admin/pages/edit-outfit/outfit.a84d98da9b0b4c8d95457d446a4df5fd</v>
      </c>
      <c r="O371" s="224" t="str">
        <f>VLOOKUP(I371,Inventory!C:J,5,FALSE)</f>
        <v>Maud</v>
      </c>
      <c r="P371" s="224" t="str">
        <f>VLOOKUP(I371,Inventory!C:J,4,FALSE)</f>
        <v>Hawaiian Sunset Wrap Dress</v>
      </c>
      <c r="S371" s="9"/>
      <c r="V371" s="224" t="str">
        <f>VLOOKUP(I371,Inventory!C:R,6,FALSE)</f>
        <v>FJONG</v>
      </c>
      <c r="W371" s="419">
        <f>VLOOKUP(I371,Inventory!C:R,13,FALSE)</f>
        <v>1400</v>
      </c>
      <c r="X371" s="224">
        <f>VLOOKUP(I371,Inventory!C:R,14,FALSE)</f>
        <v>560</v>
      </c>
      <c r="Y371" s="152">
        <v>0.1</v>
      </c>
      <c r="AB371" s="384">
        <f t="shared" si="46"/>
        <v>504</v>
      </c>
      <c r="AC371" s="225">
        <f>VLOOKUP(V371,'Partner info'!A$2:K$502,6,FALSE)</f>
        <v>0</v>
      </c>
      <c r="AD371" s="224">
        <f t="shared" si="43"/>
        <v>0</v>
      </c>
      <c r="AE371" s="384">
        <f t="shared" si="47"/>
        <v>504</v>
      </c>
      <c r="AF371" s="224">
        <f t="shared" si="41"/>
        <v>9</v>
      </c>
      <c r="AG371" s="409">
        <v>2023</v>
      </c>
      <c r="AH371" s="409">
        <v>9</v>
      </c>
      <c r="AI371" s="410" t="e">
        <f t="array" aca="1" ref="AI371" ca="1">_xludf.IFS(AH371=1,"01",AH371=2,"02",AH371=3,"03",AH371=4,"04",AH371=5,"05",AH371=6,"06",AH371=7,"07",AH371=8,"08",AH371=9,"09",AH371=10,"10",AH371=11,"11",AH371=12,"12")</f>
        <v>#NAME?</v>
      </c>
      <c r="AJ371" s="411" t="e">
        <f t="shared" ca="1" si="37"/>
        <v>#NAME?</v>
      </c>
      <c r="AK371" s="148" t="str">
        <f t="shared" si="44"/>
        <v>YYYY-09</v>
      </c>
    </row>
    <row r="372" spans="1:37" ht="12.75" hidden="1">
      <c r="A372" s="156"/>
      <c r="B372" s="156"/>
      <c r="C372" s="156"/>
      <c r="D372" s="156" t="s">
        <v>9</v>
      </c>
      <c r="E372" s="156"/>
      <c r="F372" s="156" t="s">
        <v>4008</v>
      </c>
      <c r="G372" s="156"/>
      <c r="H372" s="156" t="s">
        <v>3445</v>
      </c>
      <c r="I372" s="156">
        <v>89001682</v>
      </c>
      <c r="J372" s="156" t="s">
        <v>3990</v>
      </c>
      <c r="K372" s="156"/>
      <c r="L372" s="159">
        <v>45191</v>
      </c>
      <c r="M372" s="156"/>
      <c r="N372" s="227" t="str">
        <f>VLOOKUP(I372,Inventory!C:J,3,FALSE)</f>
        <v>https://fjong.com/admin/pages/edit-outfit/outfit.d4b8551425324d18b3c452530cbb7b2f</v>
      </c>
      <c r="O372" s="217" t="str">
        <f>VLOOKUP(I372,Inventory!C:J,5,FALSE)</f>
        <v>Second Female</v>
      </c>
      <c r="P372" s="412" t="str">
        <f>VLOOKUP(I372,Inventory!C:J,4,FALSE)</f>
        <v>Nukana Blouse</v>
      </c>
      <c r="Q372" s="156"/>
      <c r="R372" s="156"/>
      <c r="S372" s="158"/>
      <c r="T372" s="156"/>
      <c r="U372" s="156"/>
      <c r="V372" s="412" t="str">
        <f>VLOOKUP(I372,Inventory!C:R,6,FALSE)</f>
        <v>Mani Studio Moss</v>
      </c>
      <c r="W372" s="413" t="str">
        <f>VLOOKUP(I372,Inventory!C:R,13,FALSE)</f>
        <v>1800</v>
      </c>
      <c r="X372" s="414">
        <f>VLOOKUP(I372,Inventory!C:R,14,FALSE)</f>
        <v>540</v>
      </c>
      <c r="Y372" s="156"/>
      <c r="Z372" s="156"/>
      <c r="AA372" s="156"/>
      <c r="AB372" s="403">
        <f t="shared" si="46"/>
        <v>540</v>
      </c>
      <c r="AC372" s="218">
        <f>VLOOKUP(V372,'Partner info'!A$2:K$502,6,FALSE)</f>
        <v>0</v>
      </c>
      <c r="AD372" s="217">
        <f t="shared" si="43"/>
        <v>0</v>
      </c>
      <c r="AE372" s="403">
        <f t="shared" si="47"/>
        <v>540</v>
      </c>
      <c r="AF372" s="217">
        <f t="shared" si="41"/>
        <v>9</v>
      </c>
      <c r="AG372" s="331">
        <v>2023</v>
      </c>
      <c r="AH372" s="331">
        <v>9</v>
      </c>
      <c r="AI372" s="332" t="e">
        <f t="array" aca="1" ref="AI372" ca="1">_xludf.IFS(AH372=1,"01",AH372=2,"02",AH372=3,"03",AH372=4,"04",AH372=5,"05",AH372=6,"06",AH372=7,"07",AH372=8,"08",AH372=9,"09",AH372=10,"10",AH372=11,"11",AH372=12,"12")</f>
        <v>#NAME?</v>
      </c>
      <c r="AJ372" s="418" t="e">
        <f t="shared" ca="1" si="37"/>
        <v>#NAME?</v>
      </c>
      <c r="AK372" s="148" t="str">
        <f t="shared" si="44"/>
        <v>YYYY-09</v>
      </c>
    </row>
    <row r="373" spans="1:37" ht="12.75">
      <c r="A373" s="156"/>
      <c r="B373" s="156"/>
      <c r="C373" s="156"/>
      <c r="D373" s="156" t="s">
        <v>9</v>
      </c>
      <c r="E373" s="156"/>
      <c r="F373" s="156" t="s">
        <v>4009</v>
      </c>
      <c r="G373" s="156"/>
      <c r="H373" s="156" t="s">
        <v>3445</v>
      </c>
      <c r="I373" s="156">
        <v>89007700</v>
      </c>
      <c r="J373" s="156" t="s">
        <v>3990</v>
      </c>
      <c r="K373" s="156"/>
      <c r="L373" s="159">
        <v>45191</v>
      </c>
      <c r="M373" s="156"/>
      <c r="N373" s="227" t="str">
        <f>VLOOKUP(I373,Inventory!C:J,3,FALSE)</f>
        <v>https://no.fjong.com/admin/pages/edit-outfit/outfit.f648ad76011f4b9f800f34c5b4528cbb</v>
      </c>
      <c r="O373" s="217" t="str">
        <f>VLOOKUP(I373,Inventory!C:J,5,FALSE)</f>
        <v>Barbour</v>
      </c>
      <c r="P373" s="217" t="str">
        <f>VLOOKUP(I373,Inventory!C:J,4,FALSE)</f>
        <v>Outdoor Jacket Tartan Black</v>
      </c>
      <c r="Q373" s="156"/>
      <c r="R373" s="156"/>
      <c r="S373" s="158"/>
      <c r="T373" s="156"/>
      <c r="U373" s="156"/>
      <c r="V373" s="217" t="str">
        <f>VLOOKUP(I373,Inventory!C:R,6,FALSE)</f>
        <v>FJONG</v>
      </c>
      <c r="W373" s="217">
        <f>VLOOKUP(I373,Inventory!C:R,13,FALSE)</f>
        <v>2000</v>
      </c>
      <c r="X373" s="414">
        <f>VLOOKUP(I373,Inventory!C:R,14,FALSE)</f>
        <v>550</v>
      </c>
      <c r="Y373" s="156"/>
      <c r="Z373" s="156"/>
      <c r="AA373" s="156"/>
      <c r="AB373" s="403">
        <f t="shared" si="46"/>
        <v>550</v>
      </c>
      <c r="AC373" s="218">
        <f>VLOOKUP(V373,'Partner info'!A$2:K$502,6,FALSE)</f>
        <v>0</v>
      </c>
      <c r="AD373" s="217">
        <f t="shared" si="43"/>
        <v>0</v>
      </c>
      <c r="AE373" s="403">
        <f t="shared" si="47"/>
        <v>550</v>
      </c>
      <c r="AF373" s="217">
        <f t="shared" si="41"/>
        <v>9</v>
      </c>
      <c r="AG373" s="317">
        <v>2023</v>
      </c>
      <c r="AH373" s="317">
        <v>9</v>
      </c>
      <c r="AI373" s="318" t="e">
        <f t="array" aca="1" ref="AI373" ca="1">_xludf.IFS(AH373=1,"01",AH373=2,"02",AH373=3,"03",AH373=4,"04",AH373=5,"05",AH373=6,"06",AH373=7,"07",AH373=8,"08",AH373=9,"09",AH373=10,"10",AH373=11,"11",AH373=12,"12")</f>
        <v>#NAME?</v>
      </c>
      <c r="AJ373" s="415" t="e">
        <f t="shared" ca="1" si="37"/>
        <v>#NAME?</v>
      </c>
      <c r="AK373" s="148" t="str">
        <f t="shared" si="44"/>
        <v>YYYY-09</v>
      </c>
    </row>
    <row r="374" spans="1:37" ht="12.75">
      <c r="D374" s="12" t="s">
        <v>9</v>
      </c>
      <c r="F374" s="12" t="s">
        <v>4009</v>
      </c>
      <c r="H374" s="12" t="s">
        <v>3445</v>
      </c>
      <c r="I374" s="12">
        <v>89001534</v>
      </c>
      <c r="J374" s="12" t="s">
        <v>3990</v>
      </c>
      <c r="L374" s="149">
        <v>45191</v>
      </c>
      <c r="N374" s="405" t="str">
        <f>VLOOKUP(I374,Inventory!C:J,3,FALSE)</f>
        <v>https://fjong.com/admin/pages/edit-outfit/outfit.9a8a18eecd5649eda11bf75987a90efa</v>
      </c>
      <c r="O374" s="224" t="str">
        <f>VLOOKUP(I374,Inventory!C:J,5,FALSE)</f>
        <v>Line of Oslo</v>
      </c>
      <c r="P374" s="224" t="str">
        <f>VLOOKUP(I374,Inventory!C:J,4,FALSE)</f>
        <v>S Streep Creme Coat</v>
      </c>
      <c r="S374" s="9"/>
      <c r="V374" s="224" t="str">
        <f>VLOOKUP(I374,Inventory!C:R,6,FALSE)</f>
        <v>FJONG</v>
      </c>
      <c r="W374" s="224">
        <f>VLOOKUP(I374,Inventory!C:R,13,FALSE)</f>
        <v>2500</v>
      </c>
      <c r="X374" s="288">
        <f>VLOOKUP(I374,Inventory!C:R,14,FALSE)</f>
        <v>700</v>
      </c>
      <c r="AB374" s="384">
        <f t="shared" si="46"/>
        <v>700</v>
      </c>
      <c r="AC374" s="225">
        <f>VLOOKUP(V374,'Partner info'!A$2:K$502,6,FALSE)</f>
        <v>0</v>
      </c>
      <c r="AD374" s="224">
        <f t="shared" si="43"/>
        <v>0</v>
      </c>
      <c r="AE374" s="384">
        <f t="shared" si="47"/>
        <v>700</v>
      </c>
      <c r="AF374" s="224">
        <f t="shared" si="41"/>
        <v>9</v>
      </c>
      <c r="AG374" s="313">
        <v>2023</v>
      </c>
      <c r="AH374" s="313">
        <v>9</v>
      </c>
      <c r="AI374" s="275" t="e">
        <f t="array" aca="1" ref="AI374" ca="1">_xludf.IFS(AH374=1,"01",AH374=2,"02",AH374=3,"03",AH374=4,"04",AH374=5,"05",AH374=6,"06",AH374=7,"07",AH374=8,"08",AH374=9,"09",AH374=10,"10",AH374=11,"11",AH374=12,"12")</f>
        <v>#NAME?</v>
      </c>
      <c r="AJ374" s="276" t="e">
        <f t="shared" ca="1" si="37"/>
        <v>#NAME?</v>
      </c>
      <c r="AK374" s="148" t="str">
        <f t="shared" si="44"/>
        <v>YYYY-09</v>
      </c>
    </row>
    <row r="375" spans="1:37" ht="12.75" hidden="1">
      <c r="A375" s="173"/>
      <c r="B375" s="173"/>
      <c r="C375" s="173"/>
      <c r="D375" s="173" t="s">
        <v>9</v>
      </c>
      <c r="E375" s="173"/>
      <c r="F375" s="173" t="s">
        <v>4010</v>
      </c>
      <c r="G375" s="173"/>
      <c r="H375" s="173" t="s">
        <v>3445</v>
      </c>
      <c r="I375" s="173">
        <v>89012249</v>
      </c>
      <c r="J375" s="173" t="s">
        <v>3990</v>
      </c>
      <c r="K375" s="173"/>
      <c r="L375" s="176">
        <v>45191</v>
      </c>
      <c r="M375" s="173"/>
      <c r="N375" s="420" t="str">
        <f>VLOOKUP(I375,Inventory!C:J,3,FALSE)</f>
        <v>https://fjong.com/admin/pages/edit-outfit/outfit.86651b9dceb1480d8fa76e59bbbf7bb6</v>
      </c>
      <c r="O375" s="240" t="str">
        <f>VLOOKUP(I375,Inventory!C:J,5,FALSE)</f>
        <v>ROTATE Birger Christensen</v>
      </c>
      <c r="P375" s="240" t="str">
        <f>VLOOKUP(I375,Inventory!C:J,4,FALSE)</f>
        <v>Masine Dress Lavender</v>
      </c>
      <c r="Q375" s="173"/>
      <c r="R375" s="173"/>
      <c r="S375" s="175"/>
      <c r="T375" s="173"/>
      <c r="U375" s="173"/>
      <c r="V375" s="240" t="str">
        <f>VLOOKUP(I375,Inventory!C:R,6,FALSE)</f>
        <v>DSN</v>
      </c>
      <c r="W375" s="423">
        <f>VLOOKUP(I375,Inventory!C:R,13,FALSE)</f>
        <v>4900</v>
      </c>
      <c r="X375" s="240">
        <f>VLOOKUP(I375,Inventory!C:R,14,FALSE)</f>
        <v>1960</v>
      </c>
      <c r="Y375" s="173"/>
      <c r="Z375" s="173"/>
      <c r="AA375" s="173"/>
      <c r="AB375" s="424">
        <f t="shared" si="46"/>
        <v>1960</v>
      </c>
      <c r="AC375" s="242">
        <f>VLOOKUP(V375,'Partner info'!A$2:K$502,6,FALSE)</f>
        <v>0.5</v>
      </c>
      <c r="AD375" s="240">
        <f t="shared" si="43"/>
        <v>980</v>
      </c>
      <c r="AE375" s="424">
        <f t="shared" si="47"/>
        <v>980</v>
      </c>
      <c r="AF375" s="240">
        <f t="shared" si="41"/>
        <v>9</v>
      </c>
      <c r="AG375" s="338">
        <v>2023</v>
      </c>
      <c r="AH375" s="338">
        <v>9</v>
      </c>
      <c r="AI375" s="339" t="e">
        <f t="array" aca="1" ref="AI375" ca="1">_xludf.IFS(AH375=1,"01",AH375=2,"02",AH375=3,"03",AH375=4,"04",AH375=5,"05",AH375=6,"06",AH375=7,"07",AH375=8,"08",AH375=9,"09",AH375=10,"10",AH375=11,"11",AH375=12,"12")</f>
        <v>#NAME?</v>
      </c>
      <c r="AJ375" s="383" t="e">
        <f t="shared" ca="1" si="37"/>
        <v>#NAME?</v>
      </c>
      <c r="AK375" s="148" t="str">
        <f t="shared" si="44"/>
        <v>YYYY-09</v>
      </c>
    </row>
    <row r="376" spans="1:37" ht="12.75" hidden="1">
      <c r="D376" s="12" t="s">
        <v>9</v>
      </c>
      <c r="F376" s="12" t="s">
        <v>4011</v>
      </c>
      <c r="H376" s="12" t="s">
        <v>3445</v>
      </c>
      <c r="I376" s="12">
        <v>88101161</v>
      </c>
      <c r="J376" s="12" t="s">
        <v>3990</v>
      </c>
      <c r="L376" s="149">
        <v>45191</v>
      </c>
      <c r="N376" s="405" t="str">
        <f>VLOOKUP(I376,Inventory!C:J,3,FALSE)</f>
        <v>https://fjong.com/admin/pages/edit-outfit/outfit.61537c25869e4fb4b64d7910e69cb338</v>
      </c>
      <c r="O376" s="224" t="str">
        <f>VLOOKUP(I376,Inventory!C:J,5,FALSE)</f>
        <v>Ganni</v>
      </c>
      <c r="P376" s="224" t="str">
        <f>VLOOKUP(I376,Inventory!C:J,4,FALSE)</f>
        <v>XS 2 Cameron Skirt</v>
      </c>
      <c r="S376" s="9"/>
      <c r="V376" s="224" t="str">
        <f>VLOOKUP(I376,Inventory!C:R,6,FALSE)</f>
        <v>Høyer</v>
      </c>
      <c r="W376" s="224">
        <f>VLOOKUP(I376,Inventory!C:R,13,FALSE)</f>
        <v>3500</v>
      </c>
      <c r="X376" s="288">
        <f>VLOOKUP(I376,Inventory!C:R,14,FALSE)</f>
        <v>1225</v>
      </c>
      <c r="AB376" s="384">
        <f t="shared" si="46"/>
        <v>1225</v>
      </c>
      <c r="AC376" s="225">
        <f>VLOOKUP(V376,'Partner info'!A$2:K$502,6,FALSE)</f>
        <v>0.8</v>
      </c>
      <c r="AD376" s="224">
        <f t="shared" si="43"/>
        <v>980</v>
      </c>
      <c r="AE376" s="384">
        <f t="shared" si="47"/>
        <v>245</v>
      </c>
      <c r="AF376" s="224">
        <f t="shared" si="41"/>
        <v>9</v>
      </c>
      <c r="AG376" s="409">
        <v>2023</v>
      </c>
      <c r="AH376" s="409">
        <v>9</v>
      </c>
      <c r="AI376" s="410" t="e">
        <f t="array" aca="1" ref="AI376" ca="1">_xludf.IFS(AH376=1,"01",AH376=2,"02",AH376=3,"03",AH376=4,"04",AH376=5,"05",AH376=6,"06",AH376=7,"07",AH376=8,"08",AH376=9,"09",AH376=10,"10",AH376=11,"11",AH376=12,"12")</f>
        <v>#NAME?</v>
      </c>
      <c r="AJ376" s="411" t="e">
        <f t="shared" ca="1" si="37"/>
        <v>#NAME?</v>
      </c>
      <c r="AK376" s="148" t="str">
        <f t="shared" si="44"/>
        <v>YYYY-09</v>
      </c>
    </row>
    <row r="377" spans="1:37" ht="12.75" hidden="1">
      <c r="A377" s="156"/>
      <c r="B377" s="156"/>
      <c r="C377" s="156"/>
      <c r="D377" s="156" t="s">
        <v>9</v>
      </c>
      <c r="E377" s="156"/>
      <c r="F377" s="156" t="s">
        <v>4012</v>
      </c>
      <c r="G377" s="156"/>
      <c r="H377" s="156" t="s">
        <v>3445</v>
      </c>
      <c r="I377" s="156">
        <v>89001946</v>
      </c>
      <c r="J377" s="156" t="s">
        <v>3990</v>
      </c>
      <c r="K377" s="156"/>
      <c r="L377" s="159">
        <v>45191</v>
      </c>
      <c r="M377" s="156"/>
      <c r="N377" s="227" t="str">
        <f>VLOOKUP(I377,Inventory!C:J,3,FALSE)</f>
        <v>https://fjong.com/admin/pages/edit-outfit/outfit.abf0c4f2f98149238bdac244fc2498c1</v>
      </c>
      <c r="O377" s="217" t="str">
        <f>VLOOKUP(I377,Inventory!C:J,5,FALSE)</f>
        <v>ella&amp;il</v>
      </c>
      <c r="P377" s="217" t="str">
        <f>VLOOKUP(I377,Inventory!C:J,4,FALSE)</f>
        <v>XS Black Nila Dress</v>
      </c>
      <c r="Q377" s="156"/>
      <c r="R377" s="156"/>
      <c r="S377" s="158"/>
      <c r="T377" s="156"/>
      <c r="U377" s="156"/>
      <c r="V377" s="217" t="str">
        <f>VLOOKUP(I377,Inventory!C:R,6,FALSE)</f>
        <v>ella&amp;il</v>
      </c>
      <c r="W377" s="217">
        <f>VLOOKUP(I377,Inventory!C:R,13,FALSE)</f>
        <v>1500</v>
      </c>
      <c r="X377" s="414">
        <f>VLOOKUP(I377,Inventory!C:R,14,FALSE)</f>
        <v>750</v>
      </c>
      <c r="Y377" s="172">
        <v>0.2</v>
      </c>
      <c r="Z377" s="156"/>
      <c r="AA377" s="156"/>
      <c r="AB377" s="403">
        <f t="shared" si="46"/>
        <v>600</v>
      </c>
      <c r="AC377" s="218">
        <f>VLOOKUP(V377,'Partner info'!A$2:K$502,6,FALSE)</f>
        <v>0.8</v>
      </c>
      <c r="AD377" s="217">
        <f t="shared" si="43"/>
        <v>480</v>
      </c>
      <c r="AE377" s="403">
        <f t="shared" si="47"/>
        <v>120</v>
      </c>
      <c r="AF377" s="217">
        <f t="shared" si="41"/>
        <v>9</v>
      </c>
      <c r="AG377" s="331">
        <v>2023</v>
      </c>
      <c r="AH377" s="331">
        <v>9</v>
      </c>
      <c r="AI377" s="332" t="e">
        <f t="array" aca="1" ref="AI377" ca="1">_xludf.IFS(AH377=1,"01",AH377=2,"02",AH377=3,"03",AH377=4,"04",AH377=5,"05",AH377=6,"06",AH377=7,"07",AH377=8,"08",AH377=9,"09",AH377=10,"10",AH377=11,"11",AH377=12,"12")</f>
        <v>#NAME?</v>
      </c>
      <c r="AJ377" s="418" t="e">
        <f t="shared" ca="1" si="37"/>
        <v>#NAME?</v>
      </c>
      <c r="AK377" s="148" t="str">
        <f t="shared" si="44"/>
        <v>YYYY-09</v>
      </c>
    </row>
    <row r="378" spans="1:37" ht="12.75" hidden="1">
      <c r="A378" s="156"/>
      <c r="B378" s="156"/>
      <c r="C378" s="156"/>
      <c r="D378" s="156" t="s">
        <v>9</v>
      </c>
      <c r="E378" s="156"/>
      <c r="F378" s="156" t="s">
        <v>3927</v>
      </c>
      <c r="G378" s="156"/>
      <c r="H378" s="156" t="s">
        <v>3445</v>
      </c>
      <c r="I378" s="156">
        <v>89005544</v>
      </c>
      <c r="J378" s="156" t="s">
        <v>3990</v>
      </c>
      <c r="K378" s="156"/>
      <c r="L378" s="159">
        <v>45191</v>
      </c>
      <c r="M378" s="156"/>
      <c r="N378" s="227" t="str">
        <f>VLOOKUP(I378,Inventory!C:J,3,FALSE)</f>
        <v>https://fjong.com/admin/pages/edit-outfit/outfit.fcf58025683946459be8fecfceb9126f</v>
      </c>
      <c r="O378" s="217" t="str">
        <f>VLOOKUP(I378,Inventory!C:J,5,FALSE)</f>
        <v>FWSS</v>
      </c>
      <c r="P378" s="412" t="str">
        <f>VLOOKUP(I378,Inventory!C:J,4,FALSE)</f>
        <v>Bente Jet Stream White</v>
      </c>
      <c r="Q378" s="156"/>
      <c r="R378" s="156"/>
      <c r="S378" s="158"/>
      <c r="T378" s="156"/>
      <c r="U378" s="156"/>
      <c r="V378" s="412" t="str">
        <f>VLOOKUP(I378,Inventory!C:R,6,FALSE)</f>
        <v>FWSS</v>
      </c>
      <c r="W378" s="413">
        <f>VLOOKUP(I378,Inventory!C:R,13,FALSE)</f>
        <v>1900</v>
      </c>
      <c r="X378" s="414">
        <f>VLOOKUP(I378,Inventory!C:R,14,FALSE)</f>
        <v>550</v>
      </c>
      <c r="Y378" s="156"/>
      <c r="Z378" s="156"/>
      <c r="AA378" s="156"/>
      <c r="AB378" s="403">
        <f t="shared" si="46"/>
        <v>550</v>
      </c>
      <c r="AC378" s="218">
        <f>VLOOKUP(V378,'Partner info'!A$2:K$502,6,FALSE)</f>
        <v>0.5</v>
      </c>
      <c r="AD378" s="217">
        <f t="shared" si="43"/>
        <v>275</v>
      </c>
      <c r="AE378" s="403">
        <f t="shared" si="47"/>
        <v>275</v>
      </c>
      <c r="AF378" s="217">
        <f t="shared" si="41"/>
        <v>9</v>
      </c>
      <c r="AG378" s="331">
        <v>2023</v>
      </c>
      <c r="AH378" s="331">
        <v>9</v>
      </c>
      <c r="AI378" s="332" t="e">
        <f t="array" aca="1" ref="AI378" ca="1">_xludf.IFS(AH378=1,"01",AH378=2,"02",AH378=3,"03",AH378=4,"04",AH378=5,"05",AH378=6,"06",AH378=7,"07",AH378=8,"08",AH378=9,"09",AH378=10,"10",AH378=11,"11",AH378=12,"12")</f>
        <v>#NAME?</v>
      </c>
      <c r="AJ378" s="418" t="e">
        <f t="shared" ca="1" si="37"/>
        <v>#NAME?</v>
      </c>
      <c r="AK378" s="148" t="str">
        <f t="shared" si="44"/>
        <v>YYYY-09</v>
      </c>
    </row>
    <row r="379" spans="1:37" ht="12.75" hidden="1">
      <c r="A379" s="156"/>
      <c r="B379" s="156"/>
      <c r="C379" s="156"/>
      <c r="D379" s="156" t="s">
        <v>9</v>
      </c>
      <c r="E379" s="156"/>
      <c r="F379" s="156" t="s">
        <v>4013</v>
      </c>
      <c r="G379" s="156"/>
      <c r="H379" s="156" t="s">
        <v>3445</v>
      </c>
      <c r="I379" s="156">
        <v>88100975</v>
      </c>
      <c r="J379" s="156" t="s">
        <v>3990</v>
      </c>
      <c r="K379" s="156"/>
      <c r="L379" s="159">
        <v>45191</v>
      </c>
      <c r="M379" s="156"/>
      <c r="N379" s="227" t="str">
        <f>VLOOKUP(I379,Inventory!C:J,3,FALSE)</f>
        <v>https://fjong.com/admin/pages/edit-outfit/outfit.4a4240dbc2f943dbb1482b7dc728778b</v>
      </c>
      <c r="O379" s="217" t="str">
        <f>VLOOKUP(I379,Inventory!C:J,5,FALSE)</f>
        <v>By Malene Birger</v>
      </c>
      <c r="P379" s="217" t="str">
        <f>VLOOKUP(I379,Inventory!C:J,4,FALSE)</f>
        <v>L1 Ayaja Striped Skirt</v>
      </c>
      <c r="Q379" s="156"/>
      <c r="R379" s="156"/>
      <c r="S379" s="158"/>
      <c r="T379" s="156"/>
      <c r="U379" s="156"/>
      <c r="V379" s="217" t="str">
        <f>VLOOKUP(I379,Inventory!C:R,6,FALSE)</f>
        <v>Høyer</v>
      </c>
      <c r="W379" s="217">
        <f>VLOOKUP(I379,Inventory!C:R,13,FALSE)</f>
        <v>600</v>
      </c>
      <c r="X379" s="414">
        <f>VLOOKUP(I379,Inventory!C:R,14,FALSE)</f>
        <v>180</v>
      </c>
      <c r="Y379" s="156"/>
      <c r="Z379" s="156"/>
      <c r="AA379" s="156"/>
      <c r="AB379" s="403">
        <f t="shared" si="46"/>
        <v>180</v>
      </c>
      <c r="AC379" s="218">
        <f>VLOOKUP(V379,'Partner info'!A$2:K$502,6,FALSE)</f>
        <v>0.8</v>
      </c>
      <c r="AD379" s="217">
        <f t="shared" si="43"/>
        <v>144</v>
      </c>
      <c r="AE379" s="403">
        <f t="shared" si="47"/>
        <v>36</v>
      </c>
      <c r="AF379" s="217">
        <f t="shared" si="41"/>
        <v>9</v>
      </c>
      <c r="AG379" s="317">
        <v>2023</v>
      </c>
      <c r="AH379" s="317">
        <v>9</v>
      </c>
      <c r="AI379" s="318" t="e">
        <f t="array" aca="1" ref="AI379" ca="1">_xludf.IFS(AH379=1,"01",AH379=2,"02",AH379=3,"03",AH379=4,"04",AH379=5,"05",AH379=6,"06",AH379=7,"07",AH379=8,"08",AH379=9,"09",AH379=10,"10",AH379=11,"11",AH379=12,"12")</f>
        <v>#NAME?</v>
      </c>
      <c r="AJ379" s="415" t="e">
        <f t="shared" ca="1" si="37"/>
        <v>#NAME?</v>
      </c>
      <c r="AK379" s="148" t="str">
        <f t="shared" si="44"/>
        <v>YYYY-09</v>
      </c>
    </row>
    <row r="380" spans="1:37" ht="12.75">
      <c r="A380" s="137"/>
      <c r="B380" s="137"/>
      <c r="C380" s="137"/>
      <c r="D380" s="137" t="s">
        <v>9</v>
      </c>
      <c r="E380" s="137"/>
      <c r="F380" s="137" t="s">
        <v>4013</v>
      </c>
      <c r="G380" s="137"/>
      <c r="H380" s="137" t="s">
        <v>3445</v>
      </c>
      <c r="I380" s="137">
        <v>88001668</v>
      </c>
      <c r="J380" s="137" t="s">
        <v>3990</v>
      </c>
      <c r="K380" s="137"/>
      <c r="L380" s="140">
        <v>45191</v>
      </c>
      <c r="M380" s="137"/>
      <c r="N380" s="402" t="str">
        <f>VLOOKUP(I380,Inventory!C:J,3,FALSE)</f>
        <v>https://fjong.com/admin/pages/edit-outfit/outfit.97ded7ff59b07b48</v>
      </c>
      <c r="O380" s="223" t="str">
        <f>VLOOKUP(I380,Inventory!C:J,5,FALSE)</f>
        <v>Samsøe &amp; Samsøe</v>
      </c>
      <c r="P380" s="223" t="str">
        <f>VLOOKUP(I380,Inventory!C:J,4,FALSE)</f>
        <v>Mantle Dress Black</v>
      </c>
      <c r="Q380" s="137"/>
      <c r="R380" s="137"/>
      <c r="S380" s="139"/>
      <c r="T380" s="137"/>
      <c r="U380" s="137"/>
      <c r="V380" s="223" t="str">
        <f>VLOOKUP(I380,Inventory!C:R,6,FALSE)</f>
        <v>FJONG</v>
      </c>
      <c r="W380" s="223">
        <f>VLOOKUP(I380,Inventory!C:R,13,FALSE)</f>
        <v>3500</v>
      </c>
      <c r="X380" s="271">
        <f>VLOOKUP(I380,Inventory!C:R,14,FALSE)</f>
        <v>950</v>
      </c>
      <c r="Y380" s="137"/>
      <c r="Z380" s="137"/>
      <c r="AA380" s="137"/>
      <c r="AB380" s="388">
        <f t="shared" si="46"/>
        <v>950</v>
      </c>
      <c r="AC380" s="230">
        <f>VLOOKUP(V380,'Partner info'!A$2:K$502,6,FALSE)</f>
        <v>0</v>
      </c>
      <c r="AD380" s="223">
        <f t="shared" si="43"/>
        <v>0</v>
      </c>
      <c r="AE380" s="388">
        <f t="shared" si="47"/>
        <v>950</v>
      </c>
      <c r="AF380" s="223">
        <f t="shared" si="41"/>
        <v>9</v>
      </c>
      <c r="AG380" s="323">
        <v>2023</v>
      </c>
      <c r="AH380" s="323">
        <v>9</v>
      </c>
      <c r="AI380" s="324" t="e">
        <f t="array" aca="1" ref="AI380" ca="1">_xludf.IFS(AH380=1,"01",AH380=2,"02",AH380=3,"03",AH380=4,"04",AH380=5,"05",AH380=6,"06",AH380=7,"07",AH380=8,"08",AH380=9,"09",AH380=10,"10",AH380=11,"11",AH380=12,"12")</f>
        <v>#NAME?</v>
      </c>
      <c r="AJ380" s="389" t="e">
        <f t="shared" ca="1" si="37"/>
        <v>#NAME?</v>
      </c>
      <c r="AK380" s="148" t="str">
        <f t="shared" si="44"/>
        <v>YYYY-09</v>
      </c>
    </row>
    <row r="381" spans="1:37" ht="12.75">
      <c r="D381" s="12" t="s">
        <v>9</v>
      </c>
      <c r="F381" s="12" t="s">
        <v>4014</v>
      </c>
      <c r="H381" s="12" t="s">
        <v>3445</v>
      </c>
      <c r="I381" s="12">
        <v>89008540</v>
      </c>
      <c r="J381" s="12" t="s">
        <v>3990</v>
      </c>
      <c r="L381" s="149">
        <v>45191</v>
      </c>
      <c r="N381" s="405" t="str">
        <f>VLOOKUP(I381,Inventory!C:J,3,FALSE)</f>
        <v>https://fjong.com/admin/pages/edit-outfit/outfit.9b6a380442084fc59e3a4e0679951b17</v>
      </c>
      <c r="O381" s="224" t="str">
        <f>VLOOKUP(I381,Inventory!C:J,5,FALSE)</f>
        <v>Kari Traa</v>
      </c>
      <c r="P381" s="407" t="str">
        <f>VLOOKUP(I381,Inventory!C:J,4,FALSE)</f>
        <v>Red Stripe Active Shirt</v>
      </c>
      <c r="S381" s="9"/>
      <c r="V381" s="407" t="str">
        <f>VLOOKUP(I381,Inventory!C:R,6,FALSE)</f>
        <v>FJONG</v>
      </c>
      <c r="W381" s="288">
        <f>VLOOKUP(I381,Inventory!C:R,13,FALSE)</f>
        <v>2500</v>
      </c>
      <c r="X381" s="288">
        <f>VLOOKUP(I381,Inventory!C:R,14,FALSE)</f>
        <v>700</v>
      </c>
      <c r="AB381" s="384">
        <f t="shared" si="46"/>
        <v>700</v>
      </c>
      <c r="AC381" s="225">
        <f>VLOOKUP(V381,'Partner info'!A$2:K$502,6,FALSE)</f>
        <v>0</v>
      </c>
      <c r="AD381" s="224">
        <f t="shared" si="43"/>
        <v>0</v>
      </c>
      <c r="AE381" s="384">
        <f t="shared" si="47"/>
        <v>700</v>
      </c>
      <c r="AF381" s="224">
        <f t="shared" si="41"/>
        <v>9</v>
      </c>
      <c r="AG381" s="385">
        <v>2023</v>
      </c>
      <c r="AH381" s="385">
        <v>9</v>
      </c>
      <c r="AI381" s="386" t="e">
        <f t="array" aca="1" ref="AI381" ca="1">_xludf.IFS(AH381=1,"01",AH381=2,"02",AH381=3,"03",AH381=4,"04",AH381=5,"05",AH381=6,"06",AH381=7,"07",AH381=8,"08",AH381=9,"09",AH381=10,"10",AH381=11,"11",AH381=12,"12")</f>
        <v>#NAME?</v>
      </c>
      <c r="AJ381" s="387" t="e">
        <f t="shared" ca="1" si="37"/>
        <v>#NAME?</v>
      </c>
      <c r="AK381" s="148" t="str">
        <f t="shared" si="44"/>
        <v>YYYY-09</v>
      </c>
    </row>
    <row r="382" spans="1:37" ht="12.75" hidden="1">
      <c r="D382" s="12" t="s">
        <v>9</v>
      </c>
      <c r="F382" s="12" t="s">
        <v>4014</v>
      </c>
      <c r="H382" s="12" t="s">
        <v>3445</v>
      </c>
      <c r="I382" s="12">
        <v>88101001</v>
      </c>
      <c r="J382" s="12" t="s">
        <v>3990</v>
      </c>
      <c r="L382" s="149">
        <v>45191</v>
      </c>
      <c r="N382" s="405" t="str">
        <f>VLOOKUP(I382,Inventory!C:J,3,FALSE)</f>
        <v>https://no.fjong.com/admin/pages/edit-outfit/outfit.a13f25b080f64a588149d6f37a4e6096</v>
      </c>
      <c r="O382" s="224" t="str">
        <f>VLOOKUP(I382,Inventory!C:J,5,FALSE)</f>
        <v>Maud</v>
      </c>
      <c r="P382" s="224" t="str">
        <f>VLOOKUP(I382,Inventory!C:J,4,FALSE)</f>
        <v>1 Pom Pom Knit</v>
      </c>
      <c r="S382" s="9"/>
      <c r="V382" s="224" t="str">
        <f>VLOOKUP(I382,Inventory!C:R,6,FALSE)</f>
        <v>Høyer</v>
      </c>
      <c r="W382" s="224">
        <f>VLOOKUP(I382,Inventory!C:R,13,FALSE)</f>
        <v>1900</v>
      </c>
      <c r="X382" s="288">
        <f>VLOOKUP(I382,Inventory!C:R,14,FALSE)</f>
        <v>760</v>
      </c>
      <c r="AB382" s="384">
        <f t="shared" si="46"/>
        <v>760</v>
      </c>
      <c r="AC382" s="225">
        <f>VLOOKUP(V382,'Partner info'!A$2:K$502,6,FALSE)</f>
        <v>0.8</v>
      </c>
      <c r="AD382" s="224">
        <f t="shared" si="43"/>
        <v>608</v>
      </c>
      <c r="AE382" s="384">
        <f t="shared" si="47"/>
        <v>152</v>
      </c>
      <c r="AF382" s="224">
        <f t="shared" si="41"/>
        <v>9</v>
      </c>
      <c r="AG382" s="313">
        <v>2023</v>
      </c>
      <c r="AH382" s="313">
        <v>9</v>
      </c>
      <c r="AI382" s="275" t="e">
        <f t="array" aca="1" ref="AI382" ca="1">_xludf.IFS(AH382=1,"01",AH382=2,"02",AH382=3,"03",AH382=4,"04",AH382=5,"05",AH382=6,"06",AH382=7,"07",AH382=8,"08",AH382=9,"09",AH382=10,"10",AH382=11,"11",AH382=12,"12")</f>
        <v>#NAME?</v>
      </c>
      <c r="AJ382" s="276" t="e">
        <f t="shared" ca="1" si="37"/>
        <v>#NAME?</v>
      </c>
      <c r="AK382" s="148" t="str">
        <f t="shared" si="44"/>
        <v>YYYY-09</v>
      </c>
    </row>
    <row r="383" spans="1:37" ht="12.75">
      <c r="A383" s="173"/>
      <c r="B383" s="173"/>
      <c r="C383" s="173"/>
      <c r="D383" s="173" t="s">
        <v>9</v>
      </c>
      <c r="E383" s="173"/>
      <c r="F383" s="173" t="s">
        <v>4015</v>
      </c>
      <c r="G383" s="173"/>
      <c r="H383" s="173" t="s">
        <v>3445</v>
      </c>
      <c r="I383" s="173">
        <v>89008491</v>
      </c>
      <c r="J383" s="173" t="s">
        <v>3990</v>
      </c>
      <c r="K383" s="173"/>
      <c r="L383" s="176">
        <v>45191</v>
      </c>
      <c r="M383" s="173"/>
      <c r="N383" s="420" t="str">
        <f>VLOOKUP(I383,Inventory!C:J,3,FALSE)</f>
        <v>https://fjong.com/admin/pages/edit-outfit/outfit.0de869d31f424399b9c82775db98449d</v>
      </c>
      <c r="O383" s="240" t="str">
        <f>VLOOKUP(I383,Inventory!C:J,5,FALSE)</f>
        <v>Riccovero</v>
      </c>
      <c r="P383" s="421" t="str">
        <f>VLOOKUP(I383,Inventory!C:J,4,FALSE)</f>
        <v>Courtney Slip Under Dress</v>
      </c>
      <c r="Q383" s="173"/>
      <c r="R383" s="173"/>
      <c r="S383" s="175"/>
      <c r="T383" s="173"/>
      <c r="U383" s="173"/>
      <c r="V383" s="421" t="str">
        <f>VLOOKUP(I383,Inventory!C:R,6,FALSE)</f>
        <v>FJONG</v>
      </c>
      <c r="W383" s="423">
        <f>VLOOKUP(I383,Inventory!C:R,13,FALSE)</f>
        <v>1100</v>
      </c>
      <c r="X383" s="423">
        <f>VLOOKUP(I383,Inventory!C:R,14,FALSE)</f>
        <v>220</v>
      </c>
      <c r="Y383" s="173"/>
      <c r="Z383" s="173"/>
      <c r="AA383" s="173"/>
      <c r="AB383" s="424">
        <f t="shared" si="46"/>
        <v>220</v>
      </c>
      <c r="AC383" s="242">
        <f>VLOOKUP(V383,'Partner info'!A$2:K$502,6,FALSE)</f>
        <v>0</v>
      </c>
      <c r="AD383" s="240">
        <f t="shared" si="43"/>
        <v>0</v>
      </c>
      <c r="AE383" s="424">
        <f t="shared" si="47"/>
        <v>220</v>
      </c>
      <c r="AF383" s="240">
        <f t="shared" si="41"/>
        <v>9</v>
      </c>
      <c r="AG383" s="338">
        <v>2023</v>
      </c>
      <c r="AH383" s="338">
        <v>9</v>
      </c>
      <c r="AI383" s="339" t="e">
        <f t="array" aca="1" ref="AI383" ca="1">_xludf.IFS(AH383=1,"01",AH383=2,"02",AH383=3,"03",AH383=4,"04",AH383=5,"05",AH383=6,"06",AH383=7,"07",AH383=8,"08",AH383=9,"09",AH383=10,"10",AH383=11,"11",AH383=12,"12")</f>
        <v>#NAME?</v>
      </c>
      <c r="AJ383" s="383" t="e">
        <f t="shared" ca="1" si="37"/>
        <v>#NAME?</v>
      </c>
      <c r="AK383" s="148" t="str">
        <f t="shared" si="44"/>
        <v>YYYY-09</v>
      </c>
    </row>
    <row r="384" spans="1:37" ht="12.75" hidden="1">
      <c r="D384" s="12" t="s">
        <v>9</v>
      </c>
      <c r="F384" s="12" t="s">
        <v>4016</v>
      </c>
      <c r="H384" s="12" t="s">
        <v>3445</v>
      </c>
      <c r="I384" s="12">
        <v>89013432</v>
      </c>
      <c r="J384" s="12" t="s">
        <v>3990</v>
      </c>
      <c r="L384" s="149">
        <v>45191</v>
      </c>
      <c r="N384" s="405" t="str">
        <f>VLOOKUP(I384,Inventory!C:J,3,FALSE)</f>
        <v>https://fjong.com/admin/pages/edit-outfit/outfit.bae4ecf811e44d68ac8ade3e6948571f</v>
      </c>
      <c r="O384" s="224" t="str">
        <f>VLOOKUP(I384,Inventory!C:J,5,FALSE)</f>
        <v>Høst &amp; Vår</v>
      </c>
      <c r="P384" s="224" t="str">
        <f>VLOOKUP(I384,Inventory!C:J,4,FALSE)</f>
        <v>Sting Dress Hummingbird</v>
      </c>
      <c r="S384" s="9"/>
      <c r="V384" s="224" t="str">
        <f>VLOOKUP(I384,Inventory!C:R,6,FALSE)</f>
        <v>Høst &amp; Vår</v>
      </c>
      <c r="W384" s="288">
        <f>VLOOKUP(I384,Inventory!C:R,13,FALSE)</f>
        <v>1100</v>
      </c>
      <c r="X384" s="224">
        <f>VLOOKUP(I384,Inventory!C:R,14,FALSE)</f>
        <v>150</v>
      </c>
      <c r="Y384" s="152">
        <v>0.2</v>
      </c>
      <c r="AB384" s="384">
        <f t="shared" si="46"/>
        <v>120</v>
      </c>
      <c r="AC384" s="225">
        <f>VLOOKUP(V384,'Partner info'!A$2:K$502,6,FALSE)</f>
        <v>0.5</v>
      </c>
      <c r="AD384" s="224">
        <f t="shared" si="43"/>
        <v>60</v>
      </c>
      <c r="AE384" s="384">
        <f t="shared" si="47"/>
        <v>60</v>
      </c>
      <c r="AF384" s="224">
        <f t="shared" si="41"/>
        <v>9</v>
      </c>
      <c r="AG384" s="409">
        <v>2023</v>
      </c>
      <c r="AH384" s="409">
        <v>9</v>
      </c>
      <c r="AI384" s="410" t="e">
        <f t="array" aca="1" ref="AI384" ca="1">_xludf.IFS(AH384=1,"01",AH384=2,"02",AH384=3,"03",AH384=4,"04",AH384=5,"05",AH384=6,"06",AH384=7,"07",AH384=8,"08",AH384=9,"09",AH384=10,"10",AH384=11,"11",AH384=12,"12")</f>
        <v>#NAME?</v>
      </c>
      <c r="AJ384" s="411" t="e">
        <f t="shared" ca="1" si="37"/>
        <v>#NAME?</v>
      </c>
      <c r="AK384" s="148" t="str">
        <f t="shared" si="44"/>
        <v>YYYY-09</v>
      </c>
    </row>
    <row r="385" spans="1:37" ht="12.75" hidden="1">
      <c r="A385" s="173"/>
      <c r="B385" s="173"/>
      <c r="C385" s="173"/>
      <c r="D385" s="173" t="s">
        <v>9</v>
      </c>
      <c r="E385" s="173"/>
      <c r="F385" s="173" t="s">
        <v>4017</v>
      </c>
      <c r="G385" s="173"/>
      <c r="H385" s="173" t="s">
        <v>3445</v>
      </c>
      <c r="I385" s="173">
        <v>88100748</v>
      </c>
      <c r="J385" s="173" t="s">
        <v>3990</v>
      </c>
      <c r="K385" s="173"/>
      <c r="L385" s="176">
        <v>45191</v>
      </c>
      <c r="M385" s="173"/>
      <c r="N385" s="420" t="str">
        <f>VLOOKUP(I385,Inventory!C:J,3,FALSE)</f>
        <v>https://fjong.com/admin/pages/edit-outfit/outfit.95094b40075b4c008858b298350d2f5c</v>
      </c>
      <c r="O385" s="240" t="str">
        <f>VLOOKUP(I385,Inventory!C:J,5,FALSE)</f>
        <v>MAUD</v>
      </c>
      <c r="P385" s="240" t="str">
        <f>VLOOKUP(I385,Inventory!C:J,4,FALSE)</f>
        <v>XL Black Flared Pant</v>
      </c>
      <c r="Q385" s="173"/>
      <c r="R385" s="173"/>
      <c r="S385" s="175"/>
      <c r="T385" s="173"/>
      <c r="U385" s="173"/>
      <c r="V385" s="240" t="str">
        <f>VLOOKUP(I385,Inventory!C:R,6,FALSE)</f>
        <v>Høyer</v>
      </c>
      <c r="W385" s="240">
        <f>VLOOKUP(I385,Inventory!C:R,13,FALSE)</f>
        <v>3500</v>
      </c>
      <c r="X385" s="423">
        <f>VLOOKUP(I385,Inventory!C:R,14,FALSE)</f>
        <v>1400</v>
      </c>
      <c r="Y385" s="173"/>
      <c r="Z385" s="173"/>
      <c r="AA385" s="173"/>
      <c r="AB385" s="424">
        <f t="shared" si="46"/>
        <v>1400</v>
      </c>
      <c r="AC385" s="242">
        <f>VLOOKUP(V385,'Partner info'!A$2:K$502,6,FALSE)</f>
        <v>0.8</v>
      </c>
      <c r="AD385" s="240">
        <f t="shared" si="43"/>
        <v>1120</v>
      </c>
      <c r="AE385" s="424">
        <f t="shared" si="47"/>
        <v>280</v>
      </c>
      <c r="AF385" s="240">
        <f t="shared" si="41"/>
        <v>9</v>
      </c>
      <c r="AG385" s="338">
        <v>2023</v>
      </c>
      <c r="AH385" s="338">
        <v>9</v>
      </c>
      <c r="AI385" s="339" t="e">
        <f t="array" aca="1" ref="AI385" ca="1">_xludf.IFS(AH385=1,"01",AH385=2,"02",AH385=3,"03",AH385=4,"04",AH385=5,"05",AH385=6,"06",AH385=7,"07",AH385=8,"08",AH385=9,"09",AH385=10,"10",AH385=11,"11",AH385=12,"12")</f>
        <v>#NAME?</v>
      </c>
      <c r="AJ385" s="383" t="e">
        <f t="shared" ca="1" si="37"/>
        <v>#NAME?</v>
      </c>
      <c r="AK385" s="148" t="str">
        <f t="shared" si="44"/>
        <v>YYYY-09</v>
      </c>
    </row>
    <row r="386" spans="1:37" ht="12.75">
      <c r="D386" s="12" t="s">
        <v>9</v>
      </c>
      <c r="F386" s="12" t="s">
        <v>4018</v>
      </c>
      <c r="H386" s="12" t="s">
        <v>3445</v>
      </c>
      <c r="I386" s="12">
        <v>89008588</v>
      </c>
      <c r="J386" s="12" t="s">
        <v>3990</v>
      </c>
      <c r="L386" s="149">
        <v>45191</v>
      </c>
      <c r="N386" s="405" t="str">
        <f>VLOOKUP(I386,Inventory!C:J,3,FALSE)</f>
        <v>https://fjong.com/admin/pages/edit-outfit/outfit.c59eb802f8b348379d74a3eaadf02c6a</v>
      </c>
      <c r="O386" s="224" t="str">
        <f>VLOOKUP(I386,Inventory!C:J,5,FALSE)</f>
        <v>Riccovero</v>
      </c>
      <c r="P386" s="407" t="str">
        <f>VLOOKUP(I386,Inventory!C:J,4,FALSE)</f>
        <v>Tuxedo Shirt Navy</v>
      </c>
      <c r="S386" s="9"/>
      <c r="V386" s="407" t="str">
        <f>VLOOKUP(I386,Inventory!C:R,6,FALSE)</f>
        <v>FJONG</v>
      </c>
      <c r="W386" s="288">
        <f>VLOOKUP(I386,Inventory!C:R,13,FALSE)</f>
        <v>1900</v>
      </c>
      <c r="X386" s="288">
        <f>VLOOKUP(I386,Inventory!C:R,14,FALSE)</f>
        <v>899</v>
      </c>
      <c r="AB386" s="384">
        <f t="shared" si="46"/>
        <v>899</v>
      </c>
      <c r="AC386" s="225">
        <f>VLOOKUP(V386,'Partner info'!A$2:K$502,6,FALSE)</f>
        <v>0</v>
      </c>
      <c r="AD386" s="224">
        <f t="shared" si="43"/>
        <v>0</v>
      </c>
      <c r="AE386" s="384">
        <f t="shared" si="47"/>
        <v>899</v>
      </c>
      <c r="AF386" s="224">
        <f t="shared" si="41"/>
        <v>9</v>
      </c>
      <c r="AG386" s="409">
        <v>2023</v>
      </c>
      <c r="AH386" s="409">
        <v>9</v>
      </c>
      <c r="AI386" s="410" t="e">
        <f t="array" aca="1" ref="AI386" ca="1">_xludf.IFS(AH386=1,"01",AH386=2,"02",AH386=3,"03",AH386=4,"04",AH386=5,"05",AH386=6,"06",AH386=7,"07",AH386=8,"08",AH386=9,"09",AH386=10,"10",AH386=11,"11",AH386=12,"12")</f>
        <v>#NAME?</v>
      </c>
      <c r="AJ386" s="411" t="e">
        <f t="shared" ca="1" si="37"/>
        <v>#NAME?</v>
      </c>
      <c r="AK386" s="148" t="str">
        <f t="shared" si="44"/>
        <v>YYYY-09</v>
      </c>
    </row>
    <row r="387" spans="1:37" ht="12.75" hidden="1">
      <c r="A387" s="156"/>
      <c r="B387" s="156"/>
      <c r="C387" s="156"/>
      <c r="D387" s="156" t="s">
        <v>9</v>
      </c>
      <c r="E387" s="156"/>
      <c r="F387" s="156" t="s">
        <v>4019</v>
      </c>
      <c r="G387" s="156"/>
      <c r="H387" s="156" t="s">
        <v>3445</v>
      </c>
      <c r="I387" s="156">
        <v>89003645</v>
      </c>
      <c r="J387" s="156" t="s">
        <v>3990</v>
      </c>
      <c r="K387" s="156"/>
      <c r="L387" s="159">
        <v>45192</v>
      </c>
      <c r="M387" s="156"/>
      <c r="N387" s="227" t="str">
        <f>VLOOKUP(I387,Inventory!C:J,3,FALSE)</f>
        <v>https://fjong.com/admin/pages/edit-outfit/outfit.ef083d62a8c749ccb4cd75861b0dce98</v>
      </c>
      <c r="O387" s="217" t="str">
        <f>VLOOKUP(I387,Inventory!C:J,5,FALSE)</f>
        <v>FWSS</v>
      </c>
      <c r="P387" s="412" t="str">
        <f>VLOOKUP(I387,Inventory!C:J,4,FALSE)</f>
        <v>Tearz Vanilla Ice White Shirt</v>
      </c>
      <c r="Q387" s="156"/>
      <c r="R387" s="156"/>
      <c r="S387" s="158"/>
      <c r="T387" s="156"/>
      <c r="U387" s="156"/>
      <c r="V387" s="412" t="str">
        <f>VLOOKUP(I387,Inventory!C:R,6,FALSE)</f>
        <v>FWSS</v>
      </c>
      <c r="W387" s="425">
        <f>VLOOKUP(I387,Inventory!C:R,13,FALSE)</f>
        <v>1500</v>
      </c>
      <c r="X387" s="414">
        <f>VLOOKUP(I387,Inventory!C:R,14,FALSE)</f>
        <v>400</v>
      </c>
      <c r="Y387" s="156"/>
      <c r="Z387" s="156"/>
      <c r="AA387" s="156"/>
      <c r="AB387" s="403">
        <f t="shared" si="46"/>
        <v>400</v>
      </c>
      <c r="AC387" s="218">
        <f>VLOOKUP(V387,'Partner info'!A$2:K$502,6,FALSE)</f>
        <v>0.5</v>
      </c>
      <c r="AD387" s="217">
        <f t="shared" si="43"/>
        <v>200</v>
      </c>
      <c r="AE387" s="403">
        <f t="shared" si="47"/>
        <v>200</v>
      </c>
      <c r="AF387" s="217">
        <f t="shared" si="41"/>
        <v>9</v>
      </c>
      <c r="AG387" s="317">
        <v>2023</v>
      </c>
      <c r="AH387" s="317">
        <v>9</v>
      </c>
      <c r="AI387" s="318" t="e">
        <f t="array" aca="1" ref="AI387" ca="1">_xludf.IFS(AH387=1,"01",AH387=2,"02",AH387=3,"03",AH387=4,"04",AH387=5,"05",AH387=6,"06",AH387=7,"07",AH387=8,"08",AH387=9,"09",AH387=10,"10",AH387=11,"11",AH387=12,"12")</f>
        <v>#NAME?</v>
      </c>
      <c r="AJ387" s="415" t="e">
        <f t="shared" ca="1" si="37"/>
        <v>#NAME?</v>
      </c>
      <c r="AK387" s="148" t="str">
        <f t="shared" si="44"/>
        <v>YYYY-09</v>
      </c>
    </row>
    <row r="388" spans="1:37" ht="12.75" hidden="1">
      <c r="D388" s="12" t="s">
        <v>9</v>
      </c>
      <c r="F388" s="12" t="s">
        <v>4020</v>
      </c>
      <c r="H388" s="12" t="s">
        <v>3445</v>
      </c>
      <c r="I388" s="12">
        <v>89003763</v>
      </c>
      <c r="J388" s="12" t="s">
        <v>3990</v>
      </c>
      <c r="L388" s="149">
        <v>45192</v>
      </c>
      <c r="N388" s="405" t="str">
        <f>VLOOKUP(I388,Inventory!C:J,3,FALSE)</f>
        <v>https://fjong.com/admin/pages/edit-outfit/outfit.d9cad0d726264cf18faa5e2b4f9974e6</v>
      </c>
      <c r="O388" s="224" t="str">
        <f>VLOOKUP(I388,Inventory!C:J,5,FALSE)</f>
        <v>C.L.E.A.N. by Christina Ledang</v>
      </c>
      <c r="P388" s="224" t="str">
        <f>VLOOKUP(I388,Inventory!C:J,4,FALSE)</f>
        <v>C.L.E.A.N Dress White</v>
      </c>
      <c r="S388" s="9"/>
      <c r="V388" s="224" t="str">
        <f>VLOOKUP(I388,Inventory!C:R,6,FALSE)</f>
        <v>C.L.E.A.N. by Christina Ledang</v>
      </c>
      <c r="W388" s="288" t="str">
        <f>VLOOKUP(I388,Inventory!C:R,13,FALSE)</f>
        <v>1900</v>
      </c>
      <c r="X388" s="224">
        <f>VLOOKUP(I388,Inventory!C:R,14,FALSE)</f>
        <v>570</v>
      </c>
      <c r="AB388" s="384">
        <f t="shared" si="46"/>
        <v>570</v>
      </c>
      <c r="AC388" s="225">
        <f>VLOOKUP(V388,'Partner info'!A$2:K$502,6,FALSE)</f>
        <v>0.5</v>
      </c>
      <c r="AD388" s="224">
        <f t="shared" si="43"/>
        <v>285</v>
      </c>
      <c r="AE388" s="384">
        <f t="shared" si="47"/>
        <v>285</v>
      </c>
      <c r="AF388" s="224">
        <f t="shared" si="41"/>
        <v>9</v>
      </c>
      <c r="AG388" s="310">
        <v>2023</v>
      </c>
      <c r="AH388" s="310">
        <v>9</v>
      </c>
      <c r="AI388" s="146" t="e">
        <f t="array" aca="1" ref="AI388" ca="1">_xludf.IFS(AH388=1,"01",AH388=2,"02",AH388=3,"03",AH388=4,"04",AH388=5,"05",AH388=6,"06",AH388=7,"07",AH388=8,"08",AH388=9,"09",AH388=10,"10",AH388=11,"11",AH388=12,"12")</f>
        <v>#NAME?</v>
      </c>
      <c r="AJ388" s="147" t="e">
        <f t="shared" ca="1" si="37"/>
        <v>#NAME?</v>
      </c>
      <c r="AK388" s="148" t="str">
        <f t="shared" si="44"/>
        <v>YYYY-09</v>
      </c>
    </row>
    <row r="389" spans="1:37" ht="12.75">
      <c r="D389" s="12" t="s">
        <v>9</v>
      </c>
      <c r="F389" s="12" t="s">
        <v>4021</v>
      </c>
      <c r="H389" s="12" t="s">
        <v>3445</v>
      </c>
      <c r="I389" s="12">
        <v>88000613</v>
      </c>
      <c r="J389" s="12" t="s">
        <v>3990</v>
      </c>
      <c r="L389" s="149">
        <v>45192</v>
      </c>
      <c r="N389" s="405" t="str">
        <f>VLOOKUP(I389,Inventory!C:J,3,FALSE)</f>
        <v>https://no.fjong.com/admin/pages/edit-outfit/outfit.bf2acee116722011</v>
      </c>
      <c r="O389" s="224" t="str">
        <f>VLOOKUP(I389,Inventory!C:J,5,FALSE)</f>
        <v>Samsøe &amp; Samsøe</v>
      </c>
      <c r="P389" s="224" t="str">
        <f>VLOOKUP(I389,Inventory!C:J,4,FALSE)</f>
        <v>Jana skirt</v>
      </c>
      <c r="S389" s="9"/>
      <c r="V389" s="224" t="str">
        <f>VLOOKUP(I389,Inventory!C:R,6,FALSE)</f>
        <v>FJONG</v>
      </c>
      <c r="W389" s="224">
        <f>VLOOKUP(I389,Inventory!C:R,13,FALSE)</f>
        <v>2000</v>
      </c>
      <c r="X389" s="288">
        <f>VLOOKUP(I389,Inventory!C:R,14,FALSE)</f>
        <v>2000</v>
      </c>
      <c r="AB389" s="384">
        <f t="shared" si="46"/>
        <v>2000</v>
      </c>
      <c r="AC389" s="225">
        <f>VLOOKUP(V389,'Partner info'!A$2:K$502,6,FALSE)</f>
        <v>0</v>
      </c>
      <c r="AD389" s="224">
        <f t="shared" si="43"/>
        <v>0</v>
      </c>
      <c r="AE389" s="384">
        <f t="shared" si="47"/>
        <v>2000</v>
      </c>
      <c r="AF389" s="224">
        <f t="shared" si="41"/>
        <v>9</v>
      </c>
      <c r="AG389" s="313">
        <v>2023</v>
      </c>
      <c r="AH389" s="313">
        <v>9</v>
      </c>
      <c r="AI389" s="275" t="e">
        <f t="array" aca="1" ref="AI389" ca="1">_xludf.IFS(AH389=1,"01",AH389=2,"02",AH389=3,"03",AH389=4,"04",AH389=5,"05",AH389=6,"06",AH389=7,"07",AH389=8,"08",AH389=9,"09",AH389=10,"10",AH389=11,"11",AH389=12,"12")</f>
        <v>#NAME?</v>
      </c>
      <c r="AJ389" s="276" t="e">
        <f t="shared" ca="1" si="37"/>
        <v>#NAME?</v>
      </c>
      <c r="AK389" s="148" t="str">
        <f t="shared" si="44"/>
        <v>YYYY-09</v>
      </c>
    </row>
    <row r="390" spans="1:37" ht="12.75" hidden="1">
      <c r="A390" s="156"/>
      <c r="B390" s="156"/>
      <c r="C390" s="156"/>
      <c r="D390" s="156" t="s">
        <v>9</v>
      </c>
      <c r="E390" s="156"/>
      <c r="F390" s="156" t="s">
        <v>4022</v>
      </c>
      <c r="G390" s="156"/>
      <c r="H390" s="156" t="s">
        <v>3445</v>
      </c>
      <c r="I390" s="156">
        <v>89007674</v>
      </c>
      <c r="J390" s="156" t="s">
        <v>3990</v>
      </c>
      <c r="K390" s="156"/>
      <c r="L390" s="159">
        <v>45192</v>
      </c>
      <c r="M390" s="156"/>
      <c r="N390" s="227" t="str">
        <f>VLOOKUP(I390,Inventory!C:J,3,FALSE)</f>
        <v>https://fjong.com/admin/pages/edit-outfit/outfit.0e83d5951196473d9a5492ced2f485f5</v>
      </c>
      <c r="O390" s="217" t="str">
        <f>VLOOKUP(I390,Inventory!C:J,5,FALSE)</f>
        <v>Rodebjer</v>
      </c>
      <c r="P390" s="412" t="str">
        <f>VLOOKUP(I390,Inventory!C:J,4,FALSE)</f>
        <v>Alice Paisley Dress Hydra Blue</v>
      </c>
      <c r="Q390" s="156"/>
      <c r="R390" s="156"/>
      <c r="S390" s="158"/>
      <c r="T390" s="156"/>
      <c r="U390" s="156"/>
      <c r="V390" s="412" t="str">
        <f>VLOOKUP(I390,Inventory!C:R,6,FALSE)</f>
        <v>Rodebjer</v>
      </c>
      <c r="W390" s="425">
        <f>VLOOKUP(I390,Inventory!C:R,13,FALSE)</f>
        <v>2500</v>
      </c>
      <c r="X390" s="414">
        <f>VLOOKUP(I390,Inventory!C:R,14,FALSE)</f>
        <v>500</v>
      </c>
      <c r="Y390" s="156"/>
      <c r="Z390" s="156"/>
      <c r="AA390" s="156"/>
      <c r="AB390" s="403">
        <f t="shared" si="46"/>
        <v>500</v>
      </c>
      <c r="AC390" s="218">
        <f>VLOOKUP(V390,'Partner info'!A$2:K$502,6,FALSE)</f>
        <v>0.5</v>
      </c>
      <c r="AD390" s="217">
        <f t="shared" si="43"/>
        <v>250</v>
      </c>
      <c r="AE390" s="403">
        <f t="shared" si="47"/>
        <v>250</v>
      </c>
      <c r="AF390" s="217">
        <f t="shared" si="41"/>
        <v>9</v>
      </c>
      <c r="AG390" s="331">
        <v>2023</v>
      </c>
      <c r="AH390" s="331">
        <v>9</v>
      </c>
      <c r="AI390" s="332" t="e">
        <f t="array" aca="1" ref="AI390" ca="1">_xludf.IFS(AH390=1,"01",AH390=2,"02",AH390=3,"03",AH390=4,"04",AH390=5,"05",AH390=6,"06",AH390=7,"07",AH390=8,"08",AH390=9,"09",AH390=10,"10",AH390=11,"11",AH390=12,"12")</f>
        <v>#NAME?</v>
      </c>
      <c r="AJ390" s="418" t="e">
        <f t="shared" ca="1" si="37"/>
        <v>#NAME?</v>
      </c>
      <c r="AK390" s="148" t="str">
        <f t="shared" si="44"/>
        <v>YYYY-09</v>
      </c>
    </row>
    <row r="391" spans="1:37" ht="12.75" hidden="1">
      <c r="A391" s="173"/>
      <c r="B391" s="173"/>
      <c r="C391" s="173"/>
      <c r="D391" s="173" t="s">
        <v>9</v>
      </c>
      <c r="E391" s="173"/>
      <c r="F391" s="173" t="s">
        <v>4023</v>
      </c>
      <c r="G391" s="173"/>
      <c r="H391" s="173" t="s">
        <v>3445</v>
      </c>
      <c r="I391" s="173">
        <v>89011930</v>
      </c>
      <c r="J391" s="173" t="s">
        <v>3990</v>
      </c>
      <c r="K391" s="173"/>
      <c r="L391" s="176">
        <v>45192</v>
      </c>
      <c r="M391" s="173"/>
      <c r="N391" s="420" t="str">
        <f>VLOOKUP(I391,Inventory!C:J,3,FALSE)</f>
        <v>https://fjong.com/admin/pages/edit-outfit/outfit.dd0b03c687ab45b791856ff67b23c03e</v>
      </c>
      <c r="O391" s="240" t="str">
        <f>VLOOKUP(I391,Inventory!C:J,5,FALSE)</f>
        <v>ROTATE Birger Christensen</v>
      </c>
      <c r="P391" s="240" t="str">
        <f>VLOOKUP(I391,Inventory!C:J,4,FALSE)</f>
        <v>Noon Dress Methyl Blue</v>
      </c>
      <c r="Q391" s="173"/>
      <c r="R391" s="173"/>
      <c r="S391" s="175"/>
      <c r="T391" s="173"/>
      <c r="U391" s="173"/>
      <c r="V391" s="240" t="str">
        <f>VLOOKUP(I391,Inventory!C:R,6,FALSE)</f>
        <v>DSN</v>
      </c>
      <c r="W391" s="423">
        <f>VLOOKUP(I391,Inventory!C:R,13,FALSE)</f>
        <v>18000</v>
      </c>
      <c r="X391" s="240">
        <f>VLOOKUP(I391,Inventory!C:R,14,FALSE)</f>
        <v>18000</v>
      </c>
      <c r="Y391" s="173"/>
      <c r="Z391" s="173"/>
      <c r="AA391" s="173"/>
      <c r="AB391" s="424">
        <f t="shared" si="46"/>
        <v>18000</v>
      </c>
      <c r="AC391" s="242">
        <f>VLOOKUP(V391,'Partner info'!A$2:K$502,6,FALSE)</f>
        <v>0.5</v>
      </c>
      <c r="AD391" s="240">
        <f t="shared" si="43"/>
        <v>9000</v>
      </c>
      <c r="AE391" s="424">
        <f t="shared" si="47"/>
        <v>9000</v>
      </c>
      <c r="AF391" s="240">
        <f t="shared" si="41"/>
        <v>9</v>
      </c>
      <c r="AG391" s="338">
        <v>2023</v>
      </c>
      <c r="AH391" s="338">
        <v>9</v>
      </c>
      <c r="AI391" s="339" t="e">
        <f t="array" aca="1" ref="AI391" ca="1">_xludf.IFS(AH391=1,"01",AH391=2,"02",AH391=3,"03",AH391=4,"04",AH391=5,"05",AH391=6,"06",AH391=7,"07",AH391=8,"08",AH391=9,"09",AH391=10,"10",AH391=11,"11",AH391=12,"12")</f>
        <v>#NAME?</v>
      </c>
      <c r="AJ391" s="383" t="e">
        <f t="shared" ca="1" si="37"/>
        <v>#NAME?</v>
      </c>
      <c r="AK391" s="148" t="str">
        <f t="shared" si="44"/>
        <v>YYYY-09</v>
      </c>
    </row>
    <row r="392" spans="1:37" ht="12.75" hidden="1">
      <c r="A392" s="46"/>
      <c r="B392" s="46"/>
      <c r="C392" s="46"/>
      <c r="D392" s="46" t="s">
        <v>9</v>
      </c>
      <c r="E392" s="46"/>
      <c r="F392" s="46" t="s">
        <v>4024</v>
      </c>
      <c r="G392" s="46"/>
      <c r="H392" s="46" t="s">
        <v>3445</v>
      </c>
      <c r="I392" s="46"/>
      <c r="J392" s="46" t="s">
        <v>3990</v>
      </c>
      <c r="K392" s="46"/>
      <c r="L392" s="444">
        <v>45192</v>
      </c>
      <c r="M392" s="46"/>
      <c r="N392" s="445" t="e">
        <f>VLOOKUP(I392,Inventory!C:J,3,FALSE)</f>
        <v>#N/A</v>
      </c>
      <c r="O392" s="445" t="e">
        <f>VLOOKUP(I392,Inventory!C:J,5,FALSE)</f>
        <v>#N/A</v>
      </c>
      <c r="P392" s="445" t="e">
        <f>VLOOKUP(I392,Inventory!C:J,4,FALSE)</f>
        <v>#N/A</v>
      </c>
      <c r="Q392" s="46"/>
      <c r="R392" s="46"/>
      <c r="S392" s="43"/>
      <c r="T392" s="46"/>
      <c r="U392" s="46"/>
      <c r="V392" s="445" t="e">
        <f>VLOOKUP(I392,Inventory!C:R,6,FALSE)</f>
        <v>#N/A</v>
      </c>
      <c r="W392" s="445" t="e">
        <f>VLOOKUP(I392,Inventory!C:R,13,FALSE)</f>
        <v>#N/A</v>
      </c>
      <c r="X392" s="445">
        <v>500</v>
      </c>
      <c r="Y392" s="46"/>
      <c r="Z392" s="46"/>
      <c r="AA392" s="46"/>
      <c r="AB392" s="446">
        <v>500</v>
      </c>
      <c r="AC392" s="447" t="e">
        <f>VLOOKUP(V392,'Partner info'!A$2:K$502,6,FALSE)</f>
        <v>#N/A</v>
      </c>
      <c r="AD392" s="445" t="e">
        <f t="shared" si="43"/>
        <v>#N/A</v>
      </c>
      <c r="AE392" s="445" t="e">
        <f t="shared" si="47"/>
        <v>#N/A</v>
      </c>
      <c r="AF392" s="445">
        <f t="shared" si="41"/>
        <v>9</v>
      </c>
      <c r="AG392" s="448">
        <v>2023</v>
      </c>
      <c r="AH392" s="448">
        <v>9</v>
      </c>
      <c r="AI392" s="449" t="e">
        <f t="array" aca="1" ref="AI392" ca="1">_xludf.IFS(AH392=1,"01",AH392=2,"02",AH392=3,"03",AH392=4,"04",AH392=5,"05",AH392=6,"06",AH392=7,"07",AH392=8,"08",AH392=9,"09",AH392=10,"10",AH392=11,"11",AH392=12,"12")</f>
        <v>#NAME?</v>
      </c>
      <c r="AJ392" s="450" t="e">
        <f t="shared" ca="1" si="37"/>
        <v>#NAME?</v>
      </c>
      <c r="AK392" s="148" t="str">
        <f t="shared" si="44"/>
        <v>YYYY-09</v>
      </c>
    </row>
    <row r="393" spans="1:37" ht="12.75" hidden="1">
      <c r="A393" s="156"/>
      <c r="B393" s="156"/>
      <c r="C393" s="156"/>
      <c r="D393" s="156" t="s">
        <v>9</v>
      </c>
      <c r="E393" s="156"/>
      <c r="F393" s="156" t="s">
        <v>4025</v>
      </c>
      <c r="G393" s="156"/>
      <c r="H393" s="156" t="s">
        <v>3445</v>
      </c>
      <c r="I393" s="156">
        <v>89003754</v>
      </c>
      <c r="J393" s="156" t="s">
        <v>3990</v>
      </c>
      <c r="K393" s="156"/>
      <c r="L393" s="159">
        <v>45192</v>
      </c>
      <c r="M393" s="156"/>
      <c r="N393" s="227" t="str">
        <f>VLOOKUP(I393,Inventory!C:J,3,FALSE)</f>
        <v>https://fjong.com/admin/pages/edit-outfit/outfit.ecd8423fc1934a5eaaf93ccb5d180a5e</v>
      </c>
      <c r="O393" s="217" t="str">
        <f>VLOOKUP(I393,Inventory!C:J,5,FALSE)</f>
        <v>C.L.E.A.N. by Christina Ledang</v>
      </c>
      <c r="P393" s="217" t="str">
        <f>VLOOKUP(I393,Inventory!C:J,4,FALSE)</f>
        <v>C.L.E.A.N Dress White</v>
      </c>
      <c r="Q393" s="156"/>
      <c r="R393" s="156"/>
      <c r="S393" s="158"/>
      <c r="T393" s="156"/>
      <c r="U393" s="156"/>
      <c r="V393" s="217" t="str">
        <f>VLOOKUP(I393,Inventory!C:R,6,FALSE)</f>
        <v>C.L.E.A.N. by Christina Ledang</v>
      </c>
      <c r="W393" s="414">
        <f>VLOOKUP(I393,Inventory!C:R,13,FALSE)</f>
        <v>2300</v>
      </c>
      <c r="X393" s="217">
        <f>VLOOKUP(I393,Inventory!C:R,14,FALSE)</f>
        <v>600</v>
      </c>
      <c r="Y393" s="156"/>
      <c r="Z393" s="156"/>
      <c r="AA393" s="156"/>
      <c r="AB393" s="403">
        <f t="shared" ref="AB393:AB394" si="48">(X393*(1-Y393))-Z393+AA393</f>
        <v>600</v>
      </c>
      <c r="AC393" s="218">
        <f>VLOOKUP(V393,'Partner info'!A$2:K$502,6,FALSE)</f>
        <v>0.5</v>
      </c>
      <c r="AD393" s="217">
        <f t="shared" si="43"/>
        <v>300</v>
      </c>
      <c r="AE393" s="403">
        <f t="shared" si="47"/>
        <v>300</v>
      </c>
      <c r="AF393" s="217">
        <f t="shared" si="41"/>
        <v>9</v>
      </c>
      <c r="AG393" s="317">
        <v>2023</v>
      </c>
      <c r="AH393" s="317">
        <v>9</v>
      </c>
      <c r="AI393" s="318" t="e">
        <f t="array" aca="1" ref="AI393" ca="1">_xludf.IFS(AH393=1,"01",AH393=2,"02",AH393=3,"03",AH393=4,"04",AH393=5,"05",AH393=6,"06",AH393=7,"07",AH393=8,"08",AH393=9,"09",AH393=10,"10",AH393=11,"11",AH393=12,"12")</f>
        <v>#NAME?</v>
      </c>
      <c r="AJ393" s="415" t="e">
        <f t="shared" ca="1" si="37"/>
        <v>#NAME?</v>
      </c>
      <c r="AK393" s="148" t="str">
        <f t="shared" si="44"/>
        <v>YYYY-09</v>
      </c>
    </row>
    <row r="394" spans="1:37" ht="12.75" hidden="1">
      <c r="A394" s="137"/>
      <c r="B394" s="137"/>
      <c r="C394" s="137"/>
      <c r="D394" s="137" t="s">
        <v>9</v>
      </c>
      <c r="E394" s="137"/>
      <c r="F394" s="137" t="s">
        <v>4025</v>
      </c>
      <c r="G394" s="137"/>
      <c r="H394" s="137" t="s">
        <v>3445</v>
      </c>
      <c r="I394" s="137">
        <v>88100753</v>
      </c>
      <c r="J394" s="137" t="s">
        <v>3990</v>
      </c>
      <c r="K394" s="137"/>
      <c r="L394" s="140">
        <v>45192</v>
      </c>
      <c r="M394" s="137"/>
      <c r="N394" s="402" t="str">
        <f>VLOOKUP(I394,Inventory!C:J,3,FALSE)</f>
        <v>https://fjong.com/admin/pages/edit-outfit/outfit.96a155450719462f90835d3aa3067946</v>
      </c>
      <c r="O394" s="223" t="str">
        <f>VLOOKUP(I394,Inventory!C:J,5,FALSE)</f>
        <v>Theory</v>
      </c>
      <c r="P394" s="223" t="str">
        <f>VLOOKUP(I394,Inventory!C:J,4,FALSE)</f>
        <v>XS Zip Front Pencil Skirt</v>
      </c>
      <c r="Q394" s="137"/>
      <c r="R394" s="137"/>
      <c r="S394" s="139"/>
      <c r="T394" s="137"/>
      <c r="U394" s="137"/>
      <c r="V394" s="223" t="str">
        <f>VLOOKUP(I394,Inventory!C:R,6,FALSE)</f>
        <v>Høyer</v>
      </c>
      <c r="W394" s="223">
        <f>VLOOKUP(I394,Inventory!C:R,13,FALSE)</f>
        <v>2300</v>
      </c>
      <c r="X394" s="271">
        <f>VLOOKUP(I394,Inventory!C:R,14,FALSE)</f>
        <v>920</v>
      </c>
      <c r="Y394" s="137"/>
      <c r="Z394" s="137"/>
      <c r="AA394" s="137"/>
      <c r="AB394" s="388">
        <f t="shared" si="48"/>
        <v>920</v>
      </c>
      <c r="AC394" s="230">
        <f>VLOOKUP(V394,'Partner info'!A$2:K$502,6,FALSE)</f>
        <v>0.8</v>
      </c>
      <c r="AD394" s="223">
        <f t="shared" si="43"/>
        <v>736</v>
      </c>
      <c r="AE394" s="388">
        <f t="shared" si="47"/>
        <v>184</v>
      </c>
      <c r="AF394" s="223">
        <f t="shared" si="41"/>
        <v>9</v>
      </c>
      <c r="AG394" s="323">
        <v>2023</v>
      </c>
      <c r="AH394" s="323">
        <v>9</v>
      </c>
      <c r="AI394" s="324" t="e">
        <f t="array" aca="1" ref="AI394" ca="1">_xludf.IFS(AH394=1,"01",AH394=2,"02",AH394=3,"03",AH394=4,"04",AH394=5,"05",AH394=6,"06",AH394=7,"07",AH394=8,"08",AH394=9,"09",AH394=10,"10",AH394=11,"11",AH394=12,"12")</f>
        <v>#NAME?</v>
      </c>
      <c r="AJ394" s="389" t="e">
        <f t="shared" ca="1" si="37"/>
        <v>#NAME?</v>
      </c>
      <c r="AK394" s="148" t="str">
        <f t="shared" si="44"/>
        <v>YYYY-09</v>
      </c>
    </row>
    <row r="395" spans="1:37" ht="12.75" hidden="1">
      <c r="A395" s="46"/>
      <c r="B395" s="46"/>
      <c r="C395" s="46"/>
      <c r="D395" s="46" t="s">
        <v>9</v>
      </c>
      <c r="E395" s="46"/>
      <c r="F395" s="46" t="s">
        <v>4026</v>
      </c>
      <c r="G395" s="46"/>
      <c r="H395" s="46" t="s">
        <v>3445</v>
      </c>
      <c r="I395" s="46"/>
      <c r="J395" s="46" t="s">
        <v>3990</v>
      </c>
      <c r="K395" s="46"/>
      <c r="L395" s="444">
        <v>45192</v>
      </c>
      <c r="M395" s="46"/>
      <c r="N395" s="445" t="e">
        <f>VLOOKUP(I395,Inventory!C:J,3,FALSE)</f>
        <v>#N/A</v>
      </c>
      <c r="O395" s="445" t="e">
        <f>VLOOKUP(I395,Inventory!C:J,5,FALSE)</f>
        <v>#N/A</v>
      </c>
      <c r="P395" s="445" t="e">
        <f>VLOOKUP(I395,Inventory!C:J,4,FALSE)</f>
        <v>#N/A</v>
      </c>
      <c r="Q395" s="46"/>
      <c r="R395" s="46"/>
      <c r="S395" s="43"/>
      <c r="T395" s="46"/>
      <c r="U395" s="46"/>
      <c r="V395" s="445" t="e">
        <f>VLOOKUP(I395,Inventory!C:R,6,FALSE)</f>
        <v>#N/A</v>
      </c>
      <c r="W395" s="445" t="e">
        <f>VLOOKUP(I395,Inventory!C:R,13,FALSE)</f>
        <v>#N/A</v>
      </c>
      <c r="X395" s="445">
        <v>1700</v>
      </c>
      <c r="Y395" s="46"/>
      <c r="Z395" s="46"/>
      <c r="AA395" s="46"/>
      <c r="AB395" s="446">
        <v>1700</v>
      </c>
      <c r="AC395" s="447" t="e">
        <f>VLOOKUP(V395,'Partner info'!A$2:K$502,6,FALSE)</f>
        <v>#N/A</v>
      </c>
      <c r="AD395" s="445" t="e">
        <f t="shared" si="43"/>
        <v>#N/A</v>
      </c>
      <c r="AE395" s="445" t="e">
        <f t="shared" si="47"/>
        <v>#N/A</v>
      </c>
      <c r="AF395" s="445">
        <f t="shared" si="41"/>
        <v>9</v>
      </c>
      <c r="AG395" s="448">
        <v>2023</v>
      </c>
      <c r="AH395" s="448">
        <v>9</v>
      </c>
      <c r="AI395" s="449" t="e">
        <f t="array" aca="1" ref="AI395" ca="1">_xludf.IFS(AH395=1,"01",AH395=2,"02",AH395=3,"03",AH395=4,"04",AH395=5,"05",AH395=6,"06",AH395=7,"07",AH395=8,"08",AH395=9,"09",AH395=10,"10",AH395=11,"11",AH395=12,"12")</f>
        <v>#NAME?</v>
      </c>
      <c r="AJ395" s="450" t="e">
        <f t="shared" ca="1" si="37"/>
        <v>#NAME?</v>
      </c>
      <c r="AK395" s="148" t="str">
        <f t="shared" si="44"/>
        <v>YYYY-09</v>
      </c>
    </row>
    <row r="396" spans="1:37" ht="12.75">
      <c r="A396" s="156"/>
      <c r="B396" s="156"/>
      <c r="C396" s="156"/>
      <c r="D396" s="156" t="s">
        <v>9</v>
      </c>
      <c r="E396" s="156"/>
      <c r="F396" s="156" t="s">
        <v>4027</v>
      </c>
      <c r="G396" s="156"/>
      <c r="H396" s="156" t="s">
        <v>3445</v>
      </c>
      <c r="I396" s="156">
        <v>10688923</v>
      </c>
      <c r="J396" s="156" t="s">
        <v>4028</v>
      </c>
      <c r="K396" s="156"/>
      <c r="L396" s="159">
        <v>45194</v>
      </c>
      <c r="M396" s="156"/>
      <c r="N396" s="227" t="str">
        <f>VLOOKUP(I396,Inventory!C:J,3,FALSE)</f>
        <v>https://fjong.com/admin/pages/edit-outfit/outfit.ade5433e25b54fbbb66a54f8fe113132</v>
      </c>
      <c r="O396" s="217" t="str">
        <f>VLOOKUP(I396,Inventory!C:J,5,FALSE)</f>
        <v>FWSS</v>
      </c>
      <c r="P396" s="412" t="str">
        <f>VLOOKUP(I396,Inventory!C:J,4,FALSE)</f>
        <v>Leah Sachet Pink Top</v>
      </c>
      <c r="Q396" s="156"/>
      <c r="R396" s="156"/>
      <c r="S396" s="158"/>
      <c r="T396" s="156"/>
      <c r="U396" s="156"/>
      <c r="V396" s="412" t="str">
        <f>VLOOKUP(I396,Inventory!C:R,6,FALSE)</f>
        <v>FJONG</v>
      </c>
      <c r="W396" s="425">
        <f>VLOOKUP(I396,Inventory!C:R,13,FALSE)</f>
        <v>600</v>
      </c>
      <c r="X396" s="414">
        <f>VLOOKUP(I396,Inventory!C:R,14,FALSE)</f>
        <v>449</v>
      </c>
      <c r="Y396" s="156"/>
      <c r="Z396" s="156"/>
      <c r="AA396" s="156"/>
      <c r="AB396" s="403">
        <f t="shared" ref="AB396:AB555" si="49">(X396*(1-Y396))-Z396+AA396</f>
        <v>449</v>
      </c>
      <c r="AC396" s="218">
        <f>VLOOKUP(V396,'Partner info'!A$2:K$502,6,FALSE)</f>
        <v>0</v>
      </c>
      <c r="AD396" s="217">
        <f t="shared" si="43"/>
        <v>0</v>
      </c>
      <c r="AE396" s="403">
        <f t="shared" si="47"/>
        <v>449</v>
      </c>
      <c r="AF396" s="217">
        <f t="shared" si="41"/>
        <v>9</v>
      </c>
      <c r="AG396" s="317">
        <v>2023</v>
      </c>
      <c r="AH396" s="317">
        <v>9</v>
      </c>
      <c r="AI396" s="318" t="e">
        <f t="array" aca="1" ref="AI396" ca="1">_xludf.IFS(AH396=1,"01",AH396=2,"02",AH396=3,"03",AH396=4,"04",AH396=5,"05",AH396=6,"06",AH396=7,"07",AH396=8,"08",AH396=9,"09",AH396=10,"10",AH396=11,"11",AH396=12,"12")</f>
        <v>#NAME?</v>
      </c>
      <c r="AJ396" s="415" t="e">
        <f t="shared" ca="1" si="37"/>
        <v>#NAME?</v>
      </c>
      <c r="AK396" s="148" t="str">
        <f t="shared" si="44"/>
        <v>YYYY-09</v>
      </c>
    </row>
    <row r="397" spans="1:37" ht="12.75">
      <c r="A397" s="137"/>
      <c r="B397" s="137"/>
      <c r="C397" s="137"/>
      <c r="D397" s="137" t="s">
        <v>9</v>
      </c>
      <c r="E397" s="137"/>
      <c r="F397" s="137" t="s">
        <v>4027</v>
      </c>
      <c r="G397" s="137"/>
      <c r="H397" s="137" t="s">
        <v>3445</v>
      </c>
      <c r="I397" s="137">
        <v>89006154</v>
      </c>
      <c r="J397" s="137" t="s">
        <v>4028</v>
      </c>
      <c r="K397" s="137"/>
      <c r="L397" s="140">
        <v>45194</v>
      </c>
      <c r="M397" s="137"/>
      <c r="N397" s="402" t="str">
        <f>VLOOKUP(I397,Inventory!C:J,3,FALSE)</f>
        <v>https://fjong.com/admin/pages/edit-outfit/outfit.49a1d76f12f34b47a4cbc54aeb05a9f0</v>
      </c>
      <c r="O397" s="223" t="str">
        <f>VLOOKUP(I397,Inventory!C:J,5,FALSE)</f>
        <v>Filippa K</v>
      </c>
      <c r="P397" s="223" t="str">
        <f>VLOOKUP(I397,Inventory!C:J,4,FALSE)</f>
        <v>S Eira Silk Shirt</v>
      </c>
      <c r="Q397" s="137"/>
      <c r="R397" s="137"/>
      <c r="S397" s="139"/>
      <c r="T397" s="137"/>
      <c r="U397" s="137"/>
      <c r="V397" s="223" t="str">
        <f>VLOOKUP(I397,Inventory!C:R,6,FALSE)</f>
        <v>FJONG</v>
      </c>
      <c r="W397" s="223">
        <f>VLOOKUP(I397,Inventory!C:R,13,FALSE)</f>
        <v>900</v>
      </c>
      <c r="X397" s="271">
        <f>VLOOKUP(I397,Inventory!C:R,14,FALSE)</f>
        <v>270</v>
      </c>
      <c r="Y397" s="137"/>
      <c r="Z397" s="137"/>
      <c r="AA397" s="137"/>
      <c r="AB397" s="388">
        <f t="shared" si="49"/>
        <v>270</v>
      </c>
      <c r="AC397" s="230">
        <f>VLOOKUP(V397,'Partner info'!A$2:K$502,6,FALSE)</f>
        <v>0</v>
      </c>
      <c r="AD397" s="223">
        <f t="shared" si="43"/>
        <v>0</v>
      </c>
      <c r="AE397" s="388">
        <f t="shared" si="47"/>
        <v>270</v>
      </c>
      <c r="AF397" s="223">
        <f t="shared" si="41"/>
        <v>9</v>
      </c>
      <c r="AG397" s="323">
        <v>2023</v>
      </c>
      <c r="AH397" s="323">
        <v>9</v>
      </c>
      <c r="AI397" s="324" t="e">
        <f t="array" aca="1" ref="AI397" ca="1">_xludf.IFS(AH397=1,"01",AH397=2,"02",AH397=3,"03",AH397=4,"04",AH397=5,"05",AH397=6,"06",AH397=7,"07",AH397=8,"08",AH397=9,"09",AH397=10,"10",AH397=11,"11",AH397=12,"12")</f>
        <v>#NAME?</v>
      </c>
      <c r="AJ397" s="389" t="e">
        <f t="shared" ca="1" si="37"/>
        <v>#NAME?</v>
      </c>
      <c r="AK397" s="148" t="str">
        <f t="shared" si="44"/>
        <v>YYYY-09</v>
      </c>
    </row>
    <row r="398" spans="1:37" ht="12.75" hidden="1">
      <c r="A398" s="137"/>
      <c r="B398" s="137"/>
      <c r="C398" s="137"/>
      <c r="D398" s="137" t="s">
        <v>9</v>
      </c>
      <c r="E398" s="137"/>
      <c r="F398" s="137" t="s">
        <v>4029</v>
      </c>
      <c r="G398" s="137"/>
      <c r="H398" s="137" t="s">
        <v>3445</v>
      </c>
      <c r="I398" s="143">
        <v>10688990</v>
      </c>
      <c r="J398" s="137" t="s">
        <v>4030</v>
      </c>
      <c r="K398" s="137"/>
      <c r="L398" s="140">
        <v>45201</v>
      </c>
      <c r="M398" s="137"/>
      <c r="N398" s="402" t="str">
        <f>VLOOKUP(I398,Inventory!C:J,3,FALSE)</f>
        <v>https://fjong.com/admin/pages/edit-outfit/outfit.de9bb67f888b4037bbc2af90b53a4829</v>
      </c>
      <c r="O398" s="223" t="str">
        <f>VLOOKUP(I398,Inventory!C:J,5,FALSE)</f>
        <v>Bastet Noir</v>
      </c>
      <c r="P398" s="223" t="str">
        <f>VLOOKUP(I398,Inventory!C:J,4,FALSE)</f>
        <v>Burgundy Bareback Maxi Dress</v>
      </c>
      <c r="Q398" s="137"/>
      <c r="R398" s="137"/>
      <c r="S398" s="139"/>
      <c r="T398" s="137"/>
      <c r="U398" s="137"/>
      <c r="V398" s="223" t="str">
        <f>VLOOKUP(I398,Inventory!C:R,6,FALSE)</f>
        <v>Bastet Noir</v>
      </c>
      <c r="W398" s="223">
        <f>VLOOKUP(I398,Inventory!C:R,13,FALSE)</f>
        <v>2500</v>
      </c>
      <c r="X398" s="223">
        <f>VLOOKUP(I398,Inventory!C:R,14,FALSE)</f>
        <v>600</v>
      </c>
      <c r="Y398" s="137"/>
      <c r="Z398" s="137"/>
      <c r="AA398" s="137"/>
      <c r="AB398" s="388">
        <f t="shared" si="49"/>
        <v>600</v>
      </c>
      <c r="AC398" s="230">
        <f>VLOOKUP(V398,'Partner info'!A$2:K$502,6,FALSE)</f>
        <v>0.8</v>
      </c>
      <c r="AD398" s="223">
        <f t="shared" si="43"/>
        <v>480</v>
      </c>
      <c r="AE398" s="388">
        <f t="shared" si="47"/>
        <v>120</v>
      </c>
      <c r="AF398" s="223">
        <f t="shared" si="41"/>
        <v>10</v>
      </c>
      <c r="AG398" s="323">
        <v>2023</v>
      </c>
      <c r="AH398" s="323">
        <v>10</v>
      </c>
      <c r="AI398" s="324" t="e">
        <f t="array" aca="1" ref="AI398" ca="1">_xludf.IFS(AH398=1,"01",AH398=2,"02",AH398=3,"03",AH398=4,"04",AH398=5,"05",AH398=6,"06",AH398=7,"07",AH398=8,"08",AH398=9,"09",AH398=10,"10",AH398=11,"11",AH398=12,"12")</f>
        <v>#NAME?</v>
      </c>
      <c r="AJ398" s="389" t="e">
        <f t="shared" ca="1" si="37"/>
        <v>#NAME?</v>
      </c>
      <c r="AK398" s="148" t="str">
        <f t="shared" si="44"/>
        <v>YYYY-10</v>
      </c>
    </row>
    <row r="399" spans="1:37" ht="12.75" hidden="1">
      <c r="A399" s="137"/>
      <c r="B399" s="137"/>
      <c r="C399" s="137"/>
      <c r="D399" s="137" t="s">
        <v>9</v>
      </c>
      <c r="E399" s="137"/>
      <c r="F399" s="137" t="s">
        <v>4031</v>
      </c>
      <c r="G399" s="137"/>
      <c r="H399" s="137" t="s">
        <v>3445</v>
      </c>
      <c r="I399" s="137">
        <v>88100146</v>
      </c>
      <c r="J399" s="137" t="s">
        <v>4030</v>
      </c>
      <c r="K399" s="137"/>
      <c r="L399" s="140">
        <v>45231</v>
      </c>
      <c r="M399" s="137"/>
      <c r="N399" s="402" t="str">
        <f>VLOOKUP(I399,Inventory!C:J,3,FALSE)</f>
        <v>https://fjong.com/admin/pages/edit-outfit/outfit.c815d15af6ba46c580927f9bf81122f0</v>
      </c>
      <c r="O399" s="223" t="str">
        <f>VLOOKUP(I399,Inventory!C:J,5,FALSE)</f>
        <v>IBEN</v>
      </c>
      <c r="P399" s="223" t="str">
        <f>VLOOKUP(I399,Inventory!C:J,4,FALSE)</f>
        <v>Jackson Coat</v>
      </c>
      <c r="Q399" s="137"/>
      <c r="R399" s="137"/>
      <c r="S399" s="139"/>
      <c r="T399" s="137"/>
      <c r="U399" s="137"/>
      <c r="V399" s="223" t="str">
        <f>VLOOKUP(I399,Inventory!C:R,6,FALSE)</f>
        <v>IBEN (Storheil Agency)</v>
      </c>
      <c r="W399" s="223" t="str">
        <f>VLOOKUP(I399,Inventory!C:R,13,FALSE)</f>
        <v>3500</v>
      </c>
      <c r="X399" s="223">
        <f>VLOOKUP(I399,Inventory!C:R,14,FALSE)</f>
        <v>1050</v>
      </c>
      <c r="Y399" s="137"/>
      <c r="Z399" s="137"/>
      <c r="AA399" s="137"/>
      <c r="AB399" s="388">
        <f t="shared" si="49"/>
        <v>1050</v>
      </c>
      <c r="AC399" s="230">
        <f>VLOOKUP(V399,'Partner info'!A$2:K$502,6,FALSE)</f>
        <v>0.8</v>
      </c>
      <c r="AD399" s="223">
        <f t="shared" si="43"/>
        <v>840</v>
      </c>
      <c r="AE399" s="388">
        <f t="shared" si="47"/>
        <v>210</v>
      </c>
      <c r="AF399" s="223">
        <f t="shared" si="41"/>
        <v>11</v>
      </c>
      <c r="AG399" s="335">
        <v>2023</v>
      </c>
      <c r="AH399" s="335">
        <v>11</v>
      </c>
      <c r="AI399" s="336" t="e">
        <f t="array" aca="1" ref="AI399" ca="1">_xludf.IFS(AH399=1,"01",AH399=2,"02",AH399=3,"03",AH399=4,"04",AH399=5,"05",AH399=6,"06",AH399=7,"07",AH399=8,"08",AH399=9,"09",AH399=10,"10",AH399=11,"11",AH399=12,"12")</f>
        <v>#NAME?</v>
      </c>
      <c r="AJ399" s="382" t="e">
        <f t="shared" ca="1" si="37"/>
        <v>#NAME?</v>
      </c>
      <c r="AK399" s="292" t="str">
        <f t="shared" si="44"/>
        <v>YYYY-11</v>
      </c>
    </row>
    <row r="400" spans="1:37" ht="12.75">
      <c r="A400" s="137"/>
      <c r="B400" s="137"/>
      <c r="C400" s="137"/>
      <c r="D400" s="137" t="s">
        <v>9</v>
      </c>
      <c r="E400" s="137"/>
      <c r="F400" s="137" t="s">
        <v>3594</v>
      </c>
      <c r="G400" s="137"/>
      <c r="H400" s="137" t="s">
        <v>3445</v>
      </c>
      <c r="I400" s="137">
        <v>89010491</v>
      </c>
      <c r="J400" s="137" t="s">
        <v>4030</v>
      </c>
      <c r="K400" s="137"/>
      <c r="L400" s="140">
        <v>45231</v>
      </c>
      <c r="M400" s="137"/>
      <c r="N400" s="402" t="str">
        <f>VLOOKUP(I400,Inventory!C:J,3,FALSE)</f>
        <v>https://fjong.com/admin/pages/edit-outfit/outfit.7c9af2942a0c462ba4b83b6a8c7ca7b7</v>
      </c>
      <c r="O400" s="223" t="str">
        <f>VLOOKUP(I400,Inventory!C:J,5,FALSE)</f>
        <v>Second Female</v>
      </c>
      <c r="P400" s="223" t="str">
        <f>VLOOKUP(I400,Inventory!C:J,4,FALSE)</f>
        <v>Slow SS Maxi Dress Brown Patina</v>
      </c>
      <c r="Q400" s="137"/>
      <c r="R400" s="137"/>
      <c r="S400" s="139"/>
      <c r="T400" s="137"/>
      <c r="U400" s="137"/>
      <c r="V400" s="223" t="str">
        <f>VLOOKUP(I400,Inventory!C:R,6,FALSE)</f>
        <v>FJONG</v>
      </c>
      <c r="W400" s="223">
        <f>VLOOKUP(I400,Inventory!C:R,13,FALSE)</f>
        <v>2200</v>
      </c>
      <c r="X400" s="223">
        <f>VLOOKUP(I400,Inventory!C:R,14,FALSE)</f>
        <v>850</v>
      </c>
      <c r="Y400" s="137"/>
      <c r="Z400" s="137"/>
      <c r="AA400" s="137"/>
      <c r="AB400" s="388">
        <f t="shared" si="49"/>
        <v>850</v>
      </c>
      <c r="AC400" s="230">
        <f>VLOOKUP(V400,'Partner info'!A$2:K$502,6,FALSE)</f>
        <v>0</v>
      </c>
      <c r="AD400" s="223">
        <f t="shared" si="43"/>
        <v>0</v>
      </c>
      <c r="AE400" s="388">
        <f t="shared" si="47"/>
        <v>850</v>
      </c>
      <c r="AF400" s="223">
        <f t="shared" si="41"/>
        <v>11</v>
      </c>
      <c r="AG400" s="335">
        <v>2023</v>
      </c>
      <c r="AH400" s="335">
        <v>11</v>
      </c>
      <c r="AI400" s="336" t="e">
        <f t="array" aca="1" ref="AI400" ca="1">_xludf.IFS(AH400=1,"01",AH400=2,"02",AH400=3,"03",AH400=4,"04",AH400=5,"05",AH400=6,"06",AH400=7,"07",AH400=8,"08",AH400=9,"09",AH400=10,"10",AH400=11,"11",AH400=12,"12")</f>
        <v>#NAME?</v>
      </c>
      <c r="AJ400" s="382" t="e">
        <f t="shared" ca="1" si="37"/>
        <v>#NAME?</v>
      </c>
      <c r="AK400" s="292" t="str">
        <f t="shared" si="44"/>
        <v>YYYY-11</v>
      </c>
    </row>
    <row r="401" spans="1:37" ht="12.75" hidden="1">
      <c r="A401" s="137"/>
      <c r="B401" s="137"/>
      <c r="C401" s="137"/>
      <c r="D401" s="137" t="s">
        <v>9</v>
      </c>
      <c r="E401" s="137"/>
      <c r="F401" s="137" t="s">
        <v>4032</v>
      </c>
      <c r="G401" s="137"/>
      <c r="H401" s="137" t="s">
        <v>3445</v>
      </c>
      <c r="I401" s="137">
        <v>89006106</v>
      </c>
      <c r="J401" s="137" t="s">
        <v>4030</v>
      </c>
      <c r="K401" s="137"/>
      <c r="L401" s="140">
        <v>45231</v>
      </c>
      <c r="M401" s="137"/>
      <c r="N401" s="402" t="str">
        <f>VLOOKUP(I401,Inventory!C:J,3,FALSE)</f>
        <v>https://fjong.com/admin/pages/edit-outfit/outfit.c43aaa32acc2436885bfffc340207df4</v>
      </c>
      <c r="O401" s="223" t="str">
        <f>VLOOKUP(I401,Inventory!C:J,5,FALSE)</f>
        <v>Camilla Pihl</v>
      </c>
      <c r="P401" s="223" t="str">
        <f>VLOOKUP(I401,Inventory!C:J,4,FALSE)</f>
        <v>Sofia Shirt</v>
      </c>
      <c r="Q401" s="137"/>
      <c r="R401" s="137"/>
      <c r="S401" s="139"/>
      <c r="T401" s="137"/>
      <c r="U401" s="137"/>
      <c r="V401" s="223" t="str">
        <f>VLOOKUP(I401,Inventory!C:R,6,FALSE)</f>
        <v>Villoid</v>
      </c>
      <c r="W401" s="223" t="str">
        <f>VLOOKUP(I401,Inventory!C:R,13,FALSE)</f>
        <v>2800</v>
      </c>
      <c r="X401" s="223">
        <f>VLOOKUP(I401,Inventory!C:R,14,FALSE)</f>
        <v>840.00000000000023</v>
      </c>
      <c r="Y401" s="137"/>
      <c r="Z401" s="137"/>
      <c r="AA401" s="137"/>
      <c r="AB401" s="388">
        <f t="shared" si="49"/>
        <v>840.00000000000023</v>
      </c>
      <c r="AC401" s="230">
        <f>VLOOKUP(V401,'Partner info'!A$2:K$502,6,FALSE)</f>
        <v>0.8</v>
      </c>
      <c r="AD401" s="223">
        <f t="shared" si="43"/>
        <v>672.00000000000023</v>
      </c>
      <c r="AE401" s="388">
        <f t="shared" si="47"/>
        <v>168</v>
      </c>
      <c r="AF401" s="223">
        <f t="shared" si="41"/>
        <v>11</v>
      </c>
      <c r="AG401" s="335">
        <v>2023</v>
      </c>
      <c r="AH401" s="335">
        <v>11</v>
      </c>
      <c r="AI401" s="336" t="e">
        <f t="array" aca="1" ref="AI401" ca="1">_xludf.IFS(AH401=1,"01",AH401=2,"02",AH401=3,"03",AH401=4,"04",AH401=5,"05",AH401=6,"06",AH401=7,"07",AH401=8,"08",AH401=9,"09",AH401=10,"10",AH401=11,"11",AH401=12,"12")</f>
        <v>#NAME?</v>
      </c>
      <c r="AJ401" s="382" t="e">
        <f t="shared" ca="1" si="37"/>
        <v>#NAME?</v>
      </c>
      <c r="AK401" s="292" t="str">
        <f t="shared" si="44"/>
        <v>YYYY-11</v>
      </c>
    </row>
    <row r="402" spans="1:37" ht="12.75" hidden="1">
      <c r="D402" s="12" t="s">
        <v>9</v>
      </c>
      <c r="F402" s="12" t="s">
        <v>4033</v>
      </c>
      <c r="H402" s="12" t="s">
        <v>3445</v>
      </c>
      <c r="I402" s="9">
        <v>88200746</v>
      </c>
      <c r="L402" s="149">
        <v>45236</v>
      </c>
      <c r="N402" s="405" t="str">
        <f>VLOOKUP(I402,Inventory!C:J,3,FALSE)</f>
        <v>https://no.fjong.com/admin/pages/edit-outfit/outfit.3921915bc69a4d5987c8a82cae88a964</v>
      </c>
      <c r="O402" s="224" t="str">
        <f>VLOOKUP(I402,Inventory!C:J,5,FALSE)</f>
        <v>Holzweiler</v>
      </c>
      <c r="P402" s="224" t="str">
        <f>VLOOKUP(I402,Inventory!C:J,4,FALSE)</f>
        <v>M Green Haram Dress</v>
      </c>
      <c r="R402" s="12" t="s">
        <v>3948</v>
      </c>
      <c r="S402" s="9"/>
      <c r="V402" s="224" t="str">
        <f>VLOOKUP(I402,Inventory!C:R,6,FALSE)</f>
        <v>Holzweiler</v>
      </c>
      <c r="W402" s="224">
        <f>VLOOKUP(I402,Inventory!C:R,13,FALSE)</f>
        <v>500</v>
      </c>
      <c r="X402" s="224">
        <f>VLOOKUP(I402,Inventory!C:R,14,FALSE)</f>
        <v>250</v>
      </c>
      <c r="Y402" s="152">
        <v>0.3</v>
      </c>
      <c r="AB402" s="384">
        <f t="shared" si="49"/>
        <v>175</v>
      </c>
      <c r="AC402" s="225">
        <f>VLOOKUP(V402,'Partner info'!A$2:K$502,6,FALSE)</f>
        <v>0.8</v>
      </c>
      <c r="AD402" s="224">
        <f t="shared" si="43"/>
        <v>140</v>
      </c>
      <c r="AE402" s="384">
        <f t="shared" si="47"/>
        <v>35</v>
      </c>
      <c r="AF402" s="224">
        <f t="shared" si="41"/>
        <v>11</v>
      </c>
      <c r="AG402" s="385">
        <v>2023</v>
      </c>
      <c r="AH402" s="385">
        <v>11</v>
      </c>
      <c r="AI402" s="386" t="e">
        <f t="array" aca="1" ref="AI402" ca="1">_xludf.IFS(AH402=1,"01",AH402=2,"02",AH402=3,"03",AH402=4,"04",AH402=5,"05",AH402=6,"06",AH402=7,"07",AH402=8,"08",AH402=9,"09",AH402=10,"10",AH402=11,"11",AH402=12,"12")</f>
        <v>#NAME?</v>
      </c>
      <c r="AJ402" s="387" t="e">
        <f t="shared" ca="1" si="37"/>
        <v>#NAME?</v>
      </c>
      <c r="AK402" s="148" t="str">
        <f t="shared" si="44"/>
        <v>YYYY-11</v>
      </c>
    </row>
    <row r="403" spans="1:37" ht="12.75">
      <c r="D403" s="12" t="s">
        <v>9</v>
      </c>
      <c r="F403" s="12" t="s">
        <v>4033</v>
      </c>
      <c r="H403" s="12" t="s">
        <v>3445</v>
      </c>
      <c r="I403" s="9">
        <v>88000972</v>
      </c>
      <c r="L403" s="149">
        <v>45236</v>
      </c>
      <c r="N403" s="405" t="str">
        <f>VLOOKUP(I403,Inventory!C:J,3,FALSE)</f>
        <v>https://fjong.com/admin/pages/edit-outfit/outfit.d81ef5af6f7b43358348ff1113aeb904</v>
      </c>
      <c r="O403" s="224" t="str">
        <f>VLOOKUP(I403,Inventory!C:J,5,FALSE)</f>
        <v>FWSS</v>
      </c>
      <c r="P403" s="224" t="str">
        <f>VLOOKUP(I403,Inventory!C:J,4,FALSE)</f>
        <v>L Kitty Ponderosa Pine Dress</v>
      </c>
      <c r="R403" s="12" t="s">
        <v>3948</v>
      </c>
      <c r="S403" s="9"/>
      <c r="V403" s="224" t="str">
        <f>VLOOKUP(I403,Inventory!C:R,6,FALSE)</f>
        <v>FJONG</v>
      </c>
      <c r="W403" s="224" t="str">
        <f>VLOOKUP(I403,Inventory!C:R,13,FALSE)</f>
        <v>2400</v>
      </c>
      <c r="X403" s="224">
        <f>VLOOKUP(I403,Inventory!C:R,14,FALSE)</f>
        <v>720</v>
      </c>
      <c r="Y403" s="152">
        <v>0.3</v>
      </c>
      <c r="AB403" s="384">
        <f t="shared" si="49"/>
        <v>503.99999999999994</v>
      </c>
      <c r="AC403" s="225">
        <f>VLOOKUP(V403,'Partner info'!A$2:K$502,6,FALSE)</f>
        <v>0</v>
      </c>
      <c r="AD403" s="224">
        <f t="shared" si="43"/>
        <v>0</v>
      </c>
      <c r="AE403" s="384">
        <f t="shared" si="47"/>
        <v>503.99999999999994</v>
      </c>
      <c r="AF403" s="224">
        <f t="shared" si="41"/>
        <v>11</v>
      </c>
      <c r="AG403" s="310">
        <v>2023</v>
      </c>
      <c r="AH403" s="310">
        <v>11</v>
      </c>
      <c r="AI403" s="146" t="e">
        <f t="array" aca="1" ref="AI403" ca="1">_xludf.IFS(AH403=1,"01",AH403=2,"02",AH403=3,"03",AH403=4,"04",AH403=5,"05",AH403=6,"06",AH403=7,"07",AH403=8,"08",AH403=9,"09",AH403=10,"10",AH403=11,"11",AH403=12,"12")</f>
        <v>#NAME?</v>
      </c>
      <c r="AJ403" s="147" t="e">
        <f t="shared" ca="1" si="37"/>
        <v>#NAME?</v>
      </c>
      <c r="AK403" s="148" t="str">
        <f t="shared" si="44"/>
        <v>YYYY-11</v>
      </c>
    </row>
    <row r="404" spans="1:37" ht="12.75" hidden="1">
      <c r="D404" s="12" t="s">
        <v>9</v>
      </c>
      <c r="F404" s="12" t="s">
        <v>4033</v>
      </c>
      <c r="H404" s="12" t="s">
        <v>3445</v>
      </c>
      <c r="I404" s="9">
        <v>88100518</v>
      </c>
      <c r="L404" s="149">
        <v>45236</v>
      </c>
      <c r="N404" s="405" t="str">
        <f>VLOOKUP(I404,Inventory!C:J,3,FALSE)</f>
        <v>https://fjong.com/admin/pages/edit-outfit/outfit.9cd0349b449c4007be9a6bbf244c15bc</v>
      </c>
      <c r="O404" s="224" t="str">
        <f>VLOOKUP(I404,Inventory!C:J,5,FALSE)</f>
        <v>MAUD</v>
      </c>
      <c r="P404" s="224" t="str">
        <f>VLOOKUP(I404,Inventory!C:J,4,FALSE)</f>
        <v>M Leather Skirt</v>
      </c>
      <c r="R404" s="12" t="s">
        <v>3948</v>
      </c>
      <c r="S404" s="9"/>
      <c r="V404" s="224" t="str">
        <f>VLOOKUP(I404,Inventory!C:R,6,FALSE)</f>
        <v>Mani Studio Moss</v>
      </c>
      <c r="W404" s="224">
        <f>VLOOKUP(I404,Inventory!C:R,13,FALSE)</f>
        <v>3000</v>
      </c>
      <c r="X404" s="224">
        <f>VLOOKUP(I404,Inventory!C:R,14,FALSE)</f>
        <v>600</v>
      </c>
      <c r="Y404" s="152">
        <v>0.3</v>
      </c>
      <c r="AB404" s="384">
        <f t="shared" si="49"/>
        <v>420</v>
      </c>
      <c r="AC404" s="225">
        <f>VLOOKUP(V404,'Partner info'!A$2:K$502,6,FALSE)</f>
        <v>0</v>
      </c>
      <c r="AD404" s="224">
        <f t="shared" si="43"/>
        <v>0</v>
      </c>
      <c r="AE404" s="384">
        <f t="shared" si="47"/>
        <v>420</v>
      </c>
      <c r="AF404" s="224">
        <f t="shared" si="41"/>
        <v>11</v>
      </c>
      <c r="AG404" s="310">
        <v>2023</v>
      </c>
      <c r="AH404" s="310">
        <v>11</v>
      </c>
      <c r="AI404" s="146" t="e">
        <f t="array" aca="1" ref="AI404" ca="1">_xludf.IFS(AH404=1,"01",AH404=2,"02",AH404=3,"03",AH404=4,"04",AH404=5,"05",AH404=6,"06",AH404=7,"07",AH404=8,"08",AH404=9,"09",AH404=10,"10",AH404=11,"11",AH404=12,"12")</f>
        <v>#NAME?</v>
      </c>
      <c r="AJ404" s="147" t="e">
        <f t="shared" ca="1" si="37"/>
        <v>#NAME?</v>
      </c>
      <c r="AK404" s="148" t="str">
        <f t="shared" si="44"/>
        <v>YYYY-11</v>
      </c>
    </row>
    <row r="405" spans="1:37" ht="12.75">
      <c r="D405" s="12" t="s">
        <v>9</v>
      </c>
      <c r="F405" s="12" t="s">
        <v>4033</v>
      </c>
      <c r="H405" s="12" t="s">
        <v>3445</v>
      </c>
      <c r="I405" s="9">
        <v>88200021</v>
      </c>
      <c r="L405" s="149">
        <v>45236</v>
      </c>
      <c r="N405" s="405" t="str">
        <f>VLOOKUP(I405,Inventory!C:J,3,FALSE)</f>
        <v>https://fjong.com/admin/pages/edit-outfit/outfit.1d591536f5d34b00b5fefcf4d190cfd9#outfit_summary</v>
      </c>
      <c r="O405" s="224" t="str">
        <f>VLOOKUP(I405,Inventory!C:J,5,FALSE)</f>
        <v>Maud</v>
      </c>
      <c r="P405" s="224" t="str">
        <f>VLOOKUP(I405,Inventory!C:J,4,FALSE)</f>
        <v>XL Vetiver Costa Long Dress</v>
      </c>
      <c r="R405" s="12" t="s">
        <v>3948</v>
      </c>
      <c r="S405" s="9"/>
      <c r="V405" s="224" t="str">
        <f>VLOOKUP(I405,Inventory!C:R,6,FALSE)</f>
        <v>FJONG</v>
      </c>
      <c r="W405" s="224">
        <f>VLOOKUP(I405,Inventory!C:R,13,FALSE)</f>
        <v>3000</v>
      </c>
      <c r="X405" s="224">
        <f>VLOOKUP(I405,Inventory!C:R,14,FALSE)</f>
        <v>749</v>
      </c>
      <c r="Y405" s="152">
        <v>0.3</v>
      </c>
      <c r="AB405" s="384">
        <f t="shared" si="49"/>
        <v>524.29999999999995</v>
      </c>
      <c r="AC405" s="225">
        <f>VLOOKUP(V405,'Partner info'!A$2:K$502,6,FALSE)</f>
        <v>0</v>
      </c>
      <c r="AD405" s="224">
        <f t="shared" si="43"/>
        <v>0</v>
      </c>
      <c r="AE405" s="384">
        <f t="shared" si="47"/>
        <v>524.29999999999995</v>
      </c>
      <c r="AF405" s="224">
        <f t="shared" si="41"/>
        <v>11</v>
      </c>
      <c r="AG405" s="310">
        <v>2023</v>
      </c>
      <c r="AH405" s="310">
        <v>11</v>
      </c>
      <c r="AI405" s="146" t="e">
        <f t="array" aca="1" ref="AI405" ca="1">_xludf.IFS(AH405=1,"01",AH405=2,"02",AH405=3,"03",AH405=4,"04",AH405=5,"05",AH405=6,"06",AH405=7,"07",AH405=8,"08",AH405=9,"09",AH405=10,"10",AH405=11,"11",AH405=12,"12")</f>
        <v>#NAME?</v>
      </c>
      <c r="AJ405" s="147" t="e">
        <f t="shared" ca="1" si="37"/>
        <v>#NAME?</v>
      </c>
      <c r="AK405" s="148" t="str">
        <f t="shared" si="44"/>
        <v>YYYY-11</v>
      </c>
    </row>
    <row r="406" spans="1:37" ht="12.75">
      <c r="D406" s="12" t="s">
        <v>9</v>
      </c>
      <c r="F406" s="12" t="s">
        <v>4033</v>
      </c>
      <c r="H406" s="12" t="s">
        <v>3445</v>
      </c>
      <c r="I406" s="78">
        <v>88100025</v>
      </c>
      <c r="L406" s="149">
        <v>45236</v>
      </c>
      <c r="N406" s="405" t="str">
        <f>VLOOKUP(I406,Inventory!C:J,3,FALSE)</f>
        <v>https://fjong.com/admin/pages/edit-outfit/outfit.95075e1ddb3d49a9a3fc51653c1e0421</v>
      </c>
      <c r="O406" s="224" t="str">
        <f>VLOOKUP(I406,Inventory!C:J,5,FALSE)</f>
        <v>Samsøe Samsøe</v>
      </c>
      <c r="P406" s="224" t="str">
        <f>VLOOKUP(I406,Inventory!C:J,4,FALSE)</f>
        <v>S Pale Mauve Venice Blouse</v>
      </c>
      <c r="R406" s="12" t="s">
        <v>3948</v>
      </c>
      <c r="S406" s="9"/>
      <c r="V406" s="224" t="str">
        <f>VLOOKUP(I406,Inventory!C:R,6,FALSE)</f>
        <v>FJONG</v>
      </c>
      <c r="W406" s="224">
        <f>VLOOKUP(I406,Inventory!C:R,13,FALSE)</f>
        <v>2000</v>
      </c>
      <c r="X406" s="224">
        <f>VLOOKUP(I406,Inventory!C:R,14,FALSE)</f>
        <v>799</v>
      </c>
      <c r="Y406" s="152">
        <v>0.3</v>
      </c>
      <c r="AB406" s="384">
        <f t="shared" si="49"/>
        <v>559.29999999999995</v>
      </c>
      <c r="AC406" s="225">
        <f>VLOOKUP(V406,'Partner info'!A$2:K$502,6,FALSE)</f>
        <v>0</v>
      </c>
      <c r="AD406" s="224">
        <f t="shared" si="43"/>
        <v>0</v>
      </c>
      <c r="AE406" s="384">
        <f t="shared" si="47"/>
        <v>559.29999999999995</v>
      </c>
      <c r="AF406" s="224">
        <f t="shared" si="41"/>
        <v>11</v>
      </c>
      <c r="AG406" s="310">
        <v>2023</v>
      </c>
      <c r="AH406" s="310">
        <v>11</v>
      </c>
      <c r="AI406" s="146" t="e">
        <f t="array" aca="1" ref="AI406" ca="1">_xludf.IFS(AH406=1,"01",AH406=2,"02",AH406=3,"03",AH406=4,"04",AH406=5,"05",AH406=6,"06",AH406=7,"07",AH406=8,"08",AH406=9,"09",AH406=10,"10",AH406=11,"11",AH406=12,"12")</f>
        <v>#NAME?</v>
      </c>
      <c r="AJ406" s="147" t="e">
        <f t="shared" ca="1" si="37"/>
        <v>#NAME?</v>
      </c>
      <c r="AK406" s="148" t="str">
        <f t="shared" si="44"/>
        <v>YYYY-11</v>
      </c>
    </row>
    <row r="407" spans="1:37" ht="12.75">
      <c r="D407" s="12" t="s">
        <v>9</v>
      </c>
      <c r="F407" s="12" t="s">
        <v>4033</v>
      </c>
      <c r="H407" s="12" t="s">
        <v>3445</v>
      </c>
      <c r="I407" s="9">
        <v>10688846</v>
      </c>
      <c r="L407" s="149">
        <v>45236</v>
      </c>
      <c r="N407" s="405" t="str">
        <f>VLOOKUP(I407,Inventory!C:J,3,FALSE)</f>
        <v>https://fjong.com/admin/pages/edit-outfit/outfit.e9319dccf9234668a6951834dcaff863#outfit_summary</v>
      </c>
      <c r="O407" s="224" t="str">
        <f>VLOOKUP(I407,Inventory!C:J,5,FALSE)</f>
        <v>FWSS</v>
      </c>
      <c r="P407" s="224" t="str">
        <f>VLOOKUP(I407,Inventory!C:J,4,FALSE)</f>
        <v>XL Isabella Wrap Top Mint Dandy</v>
      </c>
      <c r="R407" s="12" t="s">
        <v>3948</v>
      </c>
      <c r="S407" s="9"/>
      <c r="V407" s="224" t="str">
        <f>VLOOKUP(I407,Inventory!C:R,6,FALSE)</f>
        <v>FJONG</v>
      </c>
      <c r="W407" s="224">
        <f>VLOOKUP(I407,Inventory!C:R,13,FALSE)</f>
        <v>1700</v>
      </c>
      <c r="X407" s="224">
        <f>VLOOKUP(I407,Inventory!C:R,14,FALSE)</f>
        <v>500</v>
      </c>
      <c r="Y407" s="152">
        <v>0.3</v>
      </c>
      <c r="AB407" s="384">
        <f t="shared" si="49"/>
        <v>350</v>
      </c>
      <c r="AC407" s="225">
        <f>VLOOKUP(V407,'Partner info'!A$2:K$502,6,FALSE)</f>
        <v>0</v>
      </c>
      <c r="AD407" s="224">
        <f t="shared" si="43"/>
        <v>0</v>
      </c>
      <c r="AE407" s="384">
        <f t="shared" si="47"/>
        <v>350</v>
      </c>
      <c r="AF407" s="224">
        <f t="shared" si="41"/>
        <v>11</v>
      </c>
      <c r="AG407" s="310">
        <v>2023</v>
      </c>
      <c r="AH407" s="310">
        <v>11</v>
      </c>
      <c r="AI407" s="146" t="e">
        <f t="array" aca="1" ref="AI407" ca="1">_xludf.IFS(AH407=1,"01",AH407=2,"02",AH407=3,"03",AH407=4,"04",AH407=5,"05",AH407=6,"06",AH407=7,"07",AH407=8,"08",AH407=9,"09",AH407=10,"10",AH407=11,"11",AH407=12,"12")</f>
        <v>#NAME?</v>
      </c>
      <c r="AJ407" s="147" t="e">
        <f t="shared" ca="1" si="37"/>
        <v>#NAME?</v>
      </c>
      <c r="AK407" s="148" t="str">
        <f t="shared" si="44"/>
        <v>YYYY-11</v>
      </c>
    </row>
    <row r="408" spans="1:37" ht="12.75" hidden="1">
      <c r="D408" s="12" t="s">
        <v>9</v>
      </c>
      <c r="F408" s="12" t="s">
        <v>4033</v>
      </c>
      <c r="H408" s="12" t="s">
        <v>3445</v>
      </c>
      <c r="I408" s="22">
        <v>89001967</v>
      </c>
      <c r="L408" s="149">
        <v>45236</v>
      </c>
      <c r="N408" s="405" t="str">
        <f>VLOOKUP(I408,Inventory!C:J,3,FALSE)</f>
        <v>https://fjong.com/admin/pages/edit-outfit/outfit.cd2a0bc414874c5e95b22b854504f741</v>
      </c>
      <c r="O408" s="224" t="str">
        <f>VLOOKUP(I408,Inventory!C:J,5,FALSE)</f>
        <v>Urban Pioneers</v>
      </c>
      <c r="P408" s="224" t="str">
        <f>VLOOKUP(I408,Inventory!C:J,4,FALSE)</f>
        <v>Sand Crochet Sweater</v>
      </c>
      <c r="R408" s="12" t="s">
        <v>3948</v>
      </c>
      <c r="S408" s="9"/>
      <c r="V408" s="224" t="str">
        <f>VLOOKUP(I408,Inventory!C:R,6,FALSE)</f>
        <v>Urban Pioneers</v>
      </c>
      <c r="W408" s="224" t="str">
        <f>VLOOKUP(I408,Inventory!C:R,13,FALSE)</f>
        <v>1800</v>
      </c>
      <c r="X408" s="224">
        <f>VLOOKUP(I408,Inventory!C:R,14,FALSE)</f>
        <v>540</v>
      </c>
      <c r="Y408" s="152">
        <v>0.3</v>
      </c>
      <c r="AB408" s="384">
        <f t="shared" si="49"/>
        <v>378</v>
      </c>
      <c r="AC408" s="225">
        <f>VLOOKUP(V408,'Partner info'!A$2:K$502,6,FALSE)</f>
        <v>0.8</v>
      </c>
      <c r="AD408" s="224">
        <f t="shared" si="43"/>
        <v>302.40000000000003</v>
      </c>
      <c r="AE408" s="384">
        <f t="shared" si="47"/>
        <v>75.599999999999966</v>
      </c>
      <c r="AF408" s="224">
        <f t="shared" si="41"/>
        <v>11</v>
      </c>
      <c r="AG408" s="310">
        <v>2023</v>
      </c>
      <c r="AH408" s="310">
        <v>11</v>
      </c>
      <c r="AI408" s="146" t="e">
        <f t="array" aca="1" ref="AI408" ca="1">_xludf.IFS(AH408=1,"01",AH408=2,"02",AH408=3,"03",AH408=4,"04",AH408=5,"05",AH408=6,"06",AH408=7,"07",AH408=8,"08",AH408=9,"09",AH408=10,"10",AH408=11,"11",AH408=12,"12")</f>
        <v>#NAME?</v>
      </c>
      <c r="AJ408" s="147" t="e">
        <f t="shared" ca="1" si="37"/>
        <v>#NAME?</v>
      </c>
      <c r="AK408" s="148" t="str">
        <f t="shared" si="44"/>
        <v>YYYY-11</v>
      </c>
    </row>
    <row r="409" spans="1:37" ht="12.75">
      <c r="D409" s="12" t="s">
        <v>9</v>
      </c>
      <c r="F409" s="12" t="s">
        <v>4033</v>
      </c>
      <c r="H409" s="12" t="s">
        <v>3445</v>
      </c>
      <c r="I409" s="9">
        <v>10689225</v>
      </c>
      <c r="L409" s="149">
        <v>45236</v>
      </c>
      <c r="N409" s="405" t="str">
        <f>VLOOKUP(I409,Inventory!C:J,3,FALSE)</f>
        <v>https://no.fjong.com/admin/pages/edit-outfit/outfit.c95b16794434474e8d02306d2f1b6a0a</v>
      </c>
      <c r="O409" s="224" t="str">
        <f>VLOOKUP(I409,Inventory!C:J,5,FALSE)</f>
        <v>FWSS</v>
      </c>
      <c r="P409" s="224" t="str">
        <f>VLOOKUP(I409,Inventory!C:J,4,FALSE)</f>
        <v>S Washes Silk Dress Mint Dandy</v>
      </c>
      <c r="R409" s="12" t="s">
        <v>3948</v>
      </c>
      <c r="S409" s="9"/>
      <c r="V409" s="224" t="str">
        <f>VLOOKUP(I409,Inventory!C:R,6,FALSE)</f>
        <v>FJONG</v>
      </c>
      <c r="W409" s="224" t="str">
        <f>VLOOKUP(I409,Inventory!C:R,13,FALSE)</f>
        <v>1500</v>
      </c>
      <c r="X409" s="224">
        <f>VLOOKUP(I409,Inventory!C:R,14,FALSE)</f>
        <v>450</v>
      </c>
      <c r="Y409" s="152">
        <v>0.3</v>
      </c>
      <c r="AB409" s="384">
        <f t="shared" si="49"/>
        <v>315</v>
      </c>
      <c r="AC409" s="225">
        <f>VLOOKUP(V409,'Partner info'!A$2:K$502,6,FALSE)</f>
        <v>0</v>
      </c>
      <c r="AD409" s="224">
        <f t="shared" si="43"/>
        <v>0</v>
      </c>
      <c r="AE409" s="384">
        <f t="shared" si="47"/>
        <v>315</v>
      </c>
      <c r="AF409" s="224">
        <f t="shared" si="41"/>
        <v>11</v>
      </c>
      <c r="AG409" s="310">
        <v>2023</v>
      </c>
      <c r="AH409" s="310">
        <v>11</v>
      </c>
      <c r="AI409" s="146" t="e">
        <f t="array" aca="1" ref="AI409" ca="1">_xludf.IFS(AH409=1,"01",AH409=2,"02",AH409=3,"03",AH409=4,"04",AH409=5,"05",AH409=6,"06",AH409=7,"07",AH409=8,"08",AH409=9,"09",AH409=10,"10",AH409=11,"11",AH409=12,"12")</f>
        <v>#NAME?</v>
      </c>
      <c r="AJ409" s="147" t="e">
        <f t="shared" ca="1" si="37"/>
        <v>#NAME?</v>
      </c>
      <c r="AK409" s="148" t="str">
        <f t="shared" si="44"/>
        <v>YYYY-11</v>
      </c>
    </row>
    <row r="410" spans="1:37" ht="12.75">
      <c r="D410" s="12" t="s">
        <v>9</v>
      </c>
      <c r="F410" s="12" t="s">
        <v>4033</v>
      </c>
      <c r="H410" s="12" t="s">
        <v>3445</v>
      </c>
      <c r="I410" s="9">
        <v>88001630</v>
      </c>
      <c r="L410" s="149">
        <v>45236</v>
      </c>
      <c r="N410" s="405" t="str">
        <f>VLOOKUP(I410,Inventory!C:J,3,FALSE)</f>
        <v>https://fjong.com/admin/pages/edit-outfit/outfit.4618ef3a63e5411fbc194d124950aab5</v>
      </c>
      <c r="O410" s="224" t="str">
        <f>VLOOKUP(I410,Inventory!C:J,5,FALSE)</f>
        <v>Line of Oslo</v>
      </c>
      <c r="P410" s="224" t="str">
        <f>VLOOKUP(I410,Inventory!C:J,4,FALSE)</f>
        <v>XL Fanny Satin Maxi Pink Dress</v>
      </c>
      <c r="R410" s="12" t="s">
        <v>3948</v>
      </c>
      <c r="S410" s="9"/>
      <c r="V410" s="224" t="str">
        <f>VLOOKUP(I410,Inventory!C:R,6,FALSE)</f>
        <v>FJONG</v>
      </c>
      <c r="W410" s="224">
        <f>VLOOKUP(I410,Inventory!C:R,13,FALSE)</f>
        <v>2800</v>
      </c>
      <c r="X410" s="224">
        <f>VLOOKUP(I410,Inventory!C:R,14,FALSE)</f>
        <v>840</v>
      </c>
      <c r="Y410" s="152">
        <v>0.3</v>
      </c>
      <c r="AB410" s="384">
        <f t="shared" si="49"/>
        <v>588</v>
      </c>
      <c r="AC410" s="225">
        <f>VLOOKUP(V410,'Partner info'!A$2:K$502,6,FALSE)</f>
        <v>0</v>
      </c>
      <c r="AD410" s="224">
        <f t="shared" si="43"/>
        <v>0</v>
      </c>
      <c r="AE410" s="384">
        <f t="shared" si="47"/>
        <v>588</v>
      </c>
      <c r="AF410" s="224">
        <f t="shared" si="41"/>
        <v>11</v>
      </c>
      <c r="AG410" s="310">
        <v>2023</v>
      </c>
      <c r="AH410" s="310">
        <v>11</v>
      </c>
      <c r="AI410" s="146" t="e">
        <f t="array" aca="1" ref="AI410" ca="1">_xludf.IFS(AH410=1,"01",AH410=2,"02",AH410=3,"03",AH410=4,"04",AH410=5,"05",AH410=6,"06",AH410=7,"07",AH410=8,"08",AH410=9,"09",AH410=10,"10",AH410=11,"11",AH410=12,"12")</f>
        <v>#NAME?</v>
      </c>
      <c r="AJ410" s="147" t="e">
        <f t="shared" ca="1" si="37"/>
        <v>#NAME?</v>
      </c>
      <c r="AK410" s="148" t="str">
        <f t="shared" si="44"/>
        <v>YYYY-11</v>
      </c>
    </row>
    <row r="411" spans="1:37" ht="12.75">
      <c r="D411" s="12" t="s">
        <v>9</v>
      </c>
      <c r="F411" s="12" t="s">
        <v>4033</v>
      </c>
      <c r="H411" s="12" t="s">
        <v>3445</v>
      </c>
      <c r="I411" s="9">
        <v>88000343</v>
      </c>
      <c r="L411" s="149">
        <v>45236</v>
      </c>
      <c r="N411" s="405" t="str">
        <f>VLOOKUP(I411,Inventory!C:J,3,FALSE)</f>
        <v>https://fjong.com/admin/pages/edit-outfit/outfit.b70defa54d04468fa8318bbece5d3933</v>
      </c>
      <c r="O411" s="224" t="str">
        <f>VLOOKUP(I411,Inventory!C:J,5,FALSE)</f>
        <v>Samsøe Samsøe</v>
      </c>
      <c r="P411" s="224" t="str">
        <f>VLOOKUP(I411,Inventory!C:J,4,FALSE)</f>
        <v>M Limon Dress Blue Line</v>
      </c>
      <c r="R411" s="12" t="s">
        <v>3948</v>
      </c>
      <c r="S411" s="9"/>
      <c r="V411" s="224" t="str">
        <f>VLOOKUP(I411,Inventory!C:R,6,FALSE)</f>
        <v>FJONG</v>
      </c>
      <c r="W411" s="224">
        <f>VLOOKUP(I411,Inventory!C:R,13,FALSE)</f>
        <v>2200</v>
      </c>
      <c r="X411" s="224">
        <f>VLOOKUP(I411,Inventory!C:R,14,FALSE)</f>
        <v>749</v>
      </c>
      <c r="Y411" s="152">
        <v>0.3</v>
      </c>
      <c r="AB411" s="384">
        <f t="shared" si="49"/>
        <v>524.29999999999995</v>
      </c>
      <c r="AC411" s="225">
        <f>VLOOKUP(V411,'Partner info'!A$2:K$502,6,FALSE)</f>
        <v>0</v>
      </c>
      <c r="AD411" s="224">
        <f t="shared" si="43"/>
        <v>0</v>
      </c>
      <c r="AE411" s="384">
        <f t="shared" si="47"/>
        <v>524.29999999999995</v>
      </c>
      <c r="AF411" s="224">
        <f t="shared" si="41"/>
        <v>11</v>
      </c>
      <c r="AG411" s="310">
        <v>2023</v>
      </c>
      <c r="AH411" s="310">
        <v>11</v>
      </c>
      <c r="AI411" s="146" t="e">
        <f t="array" aca="1" ref="AI411" ca="1">_xludf.IFS(AH411=1,"01",AH411=2,"02",AH411=3,"03",AH411=4,"04",AH411=5,"05",AH411=6,"06",AH411=7,"07",AH411=8,"08",AH411=9,"09",AH411=10,"10",AH411=11,"11",AH411=12,"12")</f>
        <v>#NAME?</v>
      </c>
      <c r="AJ411" s="147" t="e">
        <f t="shared" ca="1" si="37"/>
        <v>#NAME?</v>
      </c>
      <c r="AK411" s="148" t="str">
        <f t="shared" si="44"/>
        <v>YYYY-11</v>
      </c>
    </row>
    <row r="412" spans="1:37" ht="12.75">
      <c r="D412" s="12" t="s">
        <v>9</v>
      </c>
      <c r="F412" s="12" t="s">
        <v>4033</v>
      </c>
      <c r="H412" s="12" t="s">
        <v>3445</v>
      </c>
      <c r="I412" s="9">
        <v>88001632</v>
      </c>
      <c r="L412" s="149">
        <v>45236</v>
      </c>
      <c r="N412" s="405" t="str">
        <f>VLOOKUP(I412,Inventory!C:J,3,FALSE)</f>
        <v>https://fjong.com/admin/pages/edit-outfit/outfit.f4dfe9df6a6e461eaa8adb77b8d61ef9</v>
      </c>
      <c r="O412" s="224" t="str">
        <f>VLOOKUP(I412,Inventory!C:J,5,FALSE)</f>
        <v>Line of Oslo</v>
      </c>
      <c r="P412" s="224" t="str">
        <f>VLOOKUP(I412,Inventory!C:J,4,FALSE)</f>
        <v>M Fanny Satin Maxi Pink Dress</v>
      </c>
      <c r="R412" s="12" t="s">
        <v>3948</v>
      </c>
      <c r="S412" s="9"/>
      <c r="V412" s="224" t="str">
        <f>VLOOKUP(I412,Inventory!C:R,6,FALSE)</f>
        <v>FJONG</v>
      </c>
      <c r="W412" s="224">
        <f>VLOOKUP(I412,Inventory!C:R,13,FALSE)</f>
        <v>2000</v>
      </c>
      <c r="X412" s="224">
        <f>VLOOKUP(I412,Inventory!C:R,14,FALSE)</f>
        <v>550</v>
      </c>
      <c r="Y412" s="152">
        <v>0.3</v>
      </c>
      <c r="AB412" s="384">
        <f t="shared" si="49"/>
        <v>385</v>
      </c>
      <c r="AC412" s="225">
        <f>VLOOKUP(V412,'Partner info'!A$2:K$502,6,FALSE)</f>
        <v>0</v>
      </c>
      <c r="AD412" s="224">
        <f t="shared" si="43"/>
        <v>0</v>
      </c>
      <c r="AE412" s="384">
        <f t="shared" si="47"/>
        <v>385</v>
      </c>
      <c r="AF412" s="224">
        <f t="shared" si="41"/>
        <v>11</v>
      </c>
      <c r="AG412" s="310">
        <v>2023</v>
      </c>
      <c r="AH412" s="310">
        <v>11</v>
      </c>
      <c r="AI412" s="146" t="e">
        <f t="array" aca="1" ref="AI412" ca="1">_xludf.IFS(AH412=1,"01",AH412=2,"02",AH412=3,"03",AH412=4,"04",AH412=5,"05",AH412=6,"06",AH412=7,"07",AH412=8,"08",AH412=9,"09",AH412=10,"10",AH412=11,"11",AH412=12,"12")</f>
        <v>#NAME?</v>
      </c>
      <c r="AJ412" s="147" t="e">
        <f t="shared" ca="1" si="37"/>
        <v>#NAME?</v>
      </c>
      <c r="AK412" s="148" t="str">
        <f t="shared" si="44"/>
        <v>YYYY-11</v>
      </c>
    </row>
    <row r="413" spans="1:37" ht="12.75">
      <c r="D413" s="12" t="s">
        <v>9</v>
      </c>
      <c r="F413" s="12" t="s">
        <v>4033</v>
      </c>
      <c r="H413" s="12" t="s">
        <v>3445</v>
      </c>
      <c r="I413" s="9">
        <v>88000420</v>
      </c>
      <c r="L413" s="149">
        <v>45236</v>
      </c>
      <c r="N413" s="405" t="str">
        <f>VLOOKUP(I413,Inventory!C:J,3,FALSE)</f>
        <v>https://fjong.com/admin/pages/edit-outfit/outfit.581e81dba8b048619e0e8df8b35fc174</v>
      </c>
      <c r="O413" s="224" t="str">
        <f>VLOOKUP(I413,Inventory!C:J,5,FALSE)</f>
        <v>Samsøe Samsøe</v>
      </c>
      <c r="P413" s="224" t="str">
        <f>VLOOKUP(I413,Inventory!C:J,4,FALSE)</f>
        <v>XS Juliette Skirt Checkmeout</v>
      </c>
      <c r="R413" s="12" t="s">
        <v>3948</v>
      </c>
      <c r="S413" s="9"/>
      <c r="V413" s="224" t="str">
        <f>VLOOKUP(I413,Inventory!C:R,6,FALSE)</f>
        <v>FJONG</v>
      </c>
      <c r="W413" s="224">
        <f>VLOOKUP(I413,Inventory!C:R,13,FALSE)</f>
        <v>5000</v>
      </c>
      <c r="X413" s="224">
        <f>VLOOKUP(I413,Inventory!C:R,14,FALSE)</f>
        <v>1000</v>
      </c>
      <c r="Y413" s="152">
        <v>0.3</v>
      </c>
      <c r="AB413" s="384">
        <f t="shared" si="49"/>
        <v>700</v>
      </c>
      <c r="AC413" s="225">
        <f>VLOOKUP(V413,'Partner info'!A$2:K$502,6,FALSE)</f>
        <v>0</v>
      </c>
      <c r="AD413" s="224">
        <f t="shared" si="43"/>
        <v>0</v>
      </c>
      <c r="AE413" s="384">
        <f t="shared" si="47"/>
        <v>700</v>
      </c>
      <c r="AF413" s="224">
        <f t="shared" si="41"/>
        <v>11</v>
      </c>
      <c r="AG413" s="310">
        <v>2023</v>
      </c>
      <c r="AH413" s="310">
        <v>11</v>
      </c>
      <c r="AI413" s="146" t="e">
        <f t="array" aca="1" ref="AI413" ca="1">_xludf.IFS(AH413=1,"01",AH413=2,"02",AH413=3,"03",AH413=4,"04",AH413=5,"05",AH413=6,"06",AH413=7,"07",AH413=8,"08",AH413=9,"09",AH413=10,"10",AH413=11,"11",AH413=12,"12")</f>
        <v>#NAME?</v>
      </c>
      <c r="AJ413" s="147" t="e">
        <f t="shared" ca="1" si="37"/>
        <v>#NAME?</v>
      </c>
      <c r="AK413" s="148" t="str">
        <f t="shared" si="44"/>
        <v>YYYY-11</v>
      </c>
    </row>
    <row r="414" spans="1:37" ht="12.75" hidden="1">
      <c r="D414" s="12" t="s">
        <v>9</v>
      </c>
      <c r="F414" s="12" t="s">
        <v>4033</v>
      </c>
      <c r="H414" s="12" t="s">
        <v>3445</v>
      </c>
      <c r="I414" s="12">
        <v>89002000</v>
      </c>
      <c r="L414" s="149">
        <v>45236</v>
      </c>
      <c r="N414" s="405" t="str">
        <f>VLOOKUP(I414,Inventory!C:J,3,FALSE)</f>
        <v>https://fjong.com/admin/pages/edit-outfit/outfit.28a83fc7d67245ed8eadaa5dd4a5d354</v>
      </c>
      <c r="O414" s="224" t="str">
        <f>VLOOKUP(I414,Inventory!C:J,5,FALSE)</f>
        <v>Urban Pioneers</v>
      </c>
      <c r="P414" s="224" t="str">
        <f>VLOOKUP(I414,Inventory!C:J,4,FALSE)</f>
        <v>S Dark Coral Sweater</v>
      </c>
      <c r="R414" s="12" t="s">
        <v>3948</v>
      </c>
      <c r="S414" s="9"/>
      <c r="V414" s="224" t="str">
        <f>VLOOKUP(I414,Inventory!C:R,6,FALSE)</f>
        <v>Urban Pioneers</v>
      </c>
      <c r="W414" s="224">
        <f>VLOOKUP(I414,Inventory!C:R,13,FALSE)</f>
        <v>5400</v>
      </c>
      <c r="X414" s="224">
        <f>VLOOKUP(I414,Inventory!C:R,14,FALSE)</f>
        <v>1500</v>
      </c>
      <c r="Y414" s="152">
        <v>0.3</v>
      </c>
      <c r="AB414" s="384">
        <f t="shared" si="49"/>
        <v>1050</v>
      </c>
      <c r="AC414" s="225">
        <f>VLOOKUP(V414,'Partner info'!A$2:K$502,6,FALSE)</f>
        <v>0.8</v>
      </c>
      <c r="AD414" s="224">
        <f t="shared" si="43"/>
        <v>840</v>
      </c>
      <c r="AE414" s="384">
        <f t="shared" si="47"/>
        <v>210</v>
      </c>
      <c r="AF414" s="224">
        <f t="shared" si="41"/>
        <v>11</v>
      </c>
      <c r="AG414" s="310">
        <v>2023</v>
      </c>
      <c r="AH414" s="310">
        <v>11</v>
      </c>
      <c r="AI414" s="146" t="e">
        <f t="array" aca="1" ref="AI414" ca="1">_xludf.IFS(AH414=1,"01",AH414=2,"02",AH414=3,"03",AH414=4,"04",AH414=5,"05",AH414=6,"06",AH414=7,"07",AH414=8,"08",AH414=9,"09",AH414=10,"10",AH414=11,"11",AH414=12,"12")</f>
        <v>#NAME?</v>
      </c>
      <c r="AJ414" s="147" t="e">
        <f t="shared" ca="1" si="37"/>
        <v>#NAME?</v>
      </c>
      <c r="AK414" s="148" t="str">
        <f t="shared" si="44"/>
        <v>YYYY-11</v>
      </c>
    </row>
    <row r="415" spans="1:37" ht="12.75" hidden="1">
      <c r="D415" s="12" t="s">
        <v>9</v>
      </c>
      <c r="F415" s="12" t="s">
        <v>4033</v>
      </c>
      <c r="H415" s="12" t="s">
        <v>3445</v>
      </c>
      <c r="I415" s="12">
        <v>88200623</v>
      </c>
      <c r="L415" s="149">
        <v>45236</v>
      </c>
      <c r="N415" s="405" t="str">
        <f>VLOOKUP(I415,Inventory!C:J,3,FALSE)</f>
        <v>https://fjong.com/admin/pages/edit-outfit/outfit.7c6837a89aee4a47b56b3838c03647e0</v>
      </c>
      <c r="O415" s="224" t="str">
        <f>VLOOKUP(I415,Inventory!C:J,5,FALSE)</f>
        <v>ella&amp;il</v>
      </c>
      <c r="P415" s="224" t="str">
        <f>VLOOKUP(I415,Inventory!C:J,4,FALSE)</f>
        <v>L Black Eline Linen Dress</v>
      </c>
      <c r="R415" s="12" t="s">
        <v>3948</v>
      </c>
      <c r="S415" s="9"/>
      <c r="V415" s="224" t="str">
        <f>VLOOKUP(I415,Inventory!C:R,6,FALSE)</f>
        <v>ella&amp;il</v>
      </c>
      <c r="W415" s="224">
        <f>VLOOKUP(I415,Inventory!C:R,13,FALSE)</f>
        <v>2200</v>
      </c>
      <c r="X415" s="224">
        <f>VLOOKUP(I415,Inventory!C:R,14,FALSE)</f>
        <v>850</v>
      </c>
      <c r="Y415" s="152">
        <v>0.3</v>
      </c>
      <c r="AB415" s="384">
        <f t="shared" si="49"/>
        <v>595</v>
      </c>
      <c r="AC415" s="225">
        <f>VLOOKUP(V415,'Partner info'!A$2:K$502,6,FALSE)</f>
        <v>0.8</v>
      </c>
      <c r="AD415" s="224">
        <f t="shared" si="43"/>
        <v>476</v>
      </c>
      <c r="AE415" s="384">
        <f t="shared" si="47"/>
        <v>119</v>
      </c>
      <c r="AF415" s="224">
        <f t="shared" si="41"/>
        <v>11</v>
      </c>
      <c r="AG415" s="310">
        <v>2023</v>
      </c>
      <c r="AH415" s="310">
        <v>11</v>
      </c>
      <c r="AI415" s="146" t="e">
        <f t="array" aca="1" ref="AI415" ca="1">_xludf.IFS(AH415=1,"01",AH415=2,"02",AH415=3,"03",AH415=4,"04",AH415=5,"05",AH415=6,"06",AH415=7,"07",AH415=8,"08",AH415=9,"09",AH415=10,"10",AH415=11,"11",AH415=12,"12")</f>
        <v>#NAME?</v>
      </c>
      <c r="AJ415" s="147" t="e">
        <f t="shared" ca="1" si="37"/>
        <v>#NAME?</v>
      </c>
      <c r="AK415" s="148" t="str">
        <f t="shared" si="44"/>
        <v>YYYY-11</v>
      </c>
    </row>
    <row r="416" spans="1:37" ht="12.75">
      <c r="D416" s="12" t="s">
        <v>9</v>
      </c>
      <c r="F416" s="12" t="s">
        <v>4033</v>
      </c>
      <c r="H416" s="12" t="s">
        <v>3445</v>
      </c>
      <c r="I416" s="9">
        <v>88000739</v>
      </c>
      <c r="L416" s="149">
        <v>45236</v>
      </c>
      <c r="N416" s="405" t="str">
        <f>VLOOKUP(I416,Inventory!C:J,3,FALSE)</f>
        <v>https://fjong.com/admin/pages/edit-outfit/outfit.3ae8377476ab4594b00bd3a7790e9549</v>
      </c>
      <c r="O416" s="224" t="str">
        <f>VLOOKUP(I416,Inventory!C:J,5,FALSE)</f>
        <v>Line of Oslo</v>
      </c>
      <c r="P416" s="224" t="str">
        <f>VLOOKUP(I416,Inventory!C:J,4,FALSE)</f>
        <v>L Tara Satin Pink Blouse</v>
      </c>
      <c r="R416" s="12" t="s">
        <v>3948</v>
      </c>
      <c r="S416" s="9"/>
      <c r="V416" s="224" t="str">
        <f>VLOOKUP(I416,Inventory!C:R,6,FALSE)</f>
        <v>FJONG</v>
      </c>
      <c r="W416" s="224">
        <f>VLOOKUP(I416,Inventory!C:R,13,FALSE)</f>
        <v>1900</v>
      </c>
      <c r="X416" s="224">
        <f>VLOOKUP(I416,Inventory!C:R,14,FALSE)</f>
        <v>449</v>
      </c>
      <c r="Y416" s="152">
        <v>0.3</v>
      </c>
      <c r="AB416" s="384">
        <f t="shared" si="49"/>
        <v>314.29999999999995</v>
      </c>
      <c r="AC416" s="225">
        <f>VLOOKUP(V416,'Partner info'!A$2:K$502,6,FALSE)</f>
        <v>0</v>
      </c>
      <c r="AD416" s="224">
        <f t="shared" si="43"/>
        <v>0</v>
      </c>
      <c r="AE416" s="384">
        <f t="shared" si="47"/>
        <v>314.29999999999995</v>
      </c>
      <c r="AF416" s="224">
        <f t="shared" si="41"/>
        <v>11</v>
      </c>
      <c r="AG416" s="310">
        <v>2023</v>
      </c>
      <c r="AH416" s="310">
        <v>11</v>
      </c>
      <c r="AI416" s="146" t="e">
        <f t="array" aca="1" ref="AI416" ca="1">_xludf.IFS(AH416=1,"01",AH416=2,"02",AH416=3,"03",AH416=4,"04",AH416=5,"05",AH416=6,"06",AH416=7,"07",AH416=8,"08",AH416=9,"09",AH416=10,"10",AH416=11,"11",AH416=12,"12")</f>
        <v>#NAME?</v>
      </c>
      <c r="AJ416" s="147" t="e">
        <f t="shared" ca="1" si="37"/>
        <v>#NAME?</v>
      </c>
      <c r="AK416" s="148" t="str">
        <f t="shared" si="44"/>
        <v>YYYY-11</v>
      </c>
    </row>
    <row r="417" spans="4:37" ht="12.75">
      <c r="D417" s="12" t="s">
        <v>9</v>
      </c>
      <c r="F417" s="12" t="s">
        <v>4033</v>
      </c>
      <c r="H417" s="12" t="s">
        <v>3445</v>
      </c>
      <c r="I417" s="9">
        <v>88001934</v>
      </c>
      <c r="L417" s="149">
        <v>45236</v>
      </c>
      <c r="N417" s="405" t="str">
        <f>VLOOKUP(I417,Inventory!C:J,3,FALSE)</f>
        <v>https://fjong.com/admin/pages/edit-outfit/outfit.a5bdb67820dc40d1</v>
      </c>
      <c r="O417" s="224" t="str">
        <f>VLOOKUP(I417,Inventory!C:J,5,FALSE)</f>
        <v>FWSS</v>
      </c>
      <c r="P417" s="224" t="str">
        <f>VLOOKUP(I417,Inventory!C:J,4,FALSE)</f>
        <v>Lace Skirt</v>
      </c>
      <c r="R417" s="12" t="s">
        <v>3948</v>
      </c>
      <c r="S417" s="9"/>
      <c r="V417" s="224" t="str">
        <f>VLOOKUP(I417,Inventory!C:R,6,FALSE)</f>
        <v>FJONG</v>
      </c>
      <c r="W417" s="224">
        <f>VLOOKUP(I417,Inventory!C:R,13,FALSE)</f>
        <v>2500</v>
      </c>
      <c r="X417" s="224">
        <f>VLOOKUP(I417,Inventory!C:R,14,FALSE)</f>
        <v>300</v>
      </c>
      <c r="Y417" s="152">
        <v>0.3</v>
      </c>
      <c r="AB417" s="384">
        <f t="shared" si="49"/>
        <v>210</v>
      </c>
      <c r="AC417" s="225">
        <f>VLOOKUP(V417,'Partner info'!A$2:K$502,6,FALSE)</f>
        <v>0</v>
      </c>
      <c r="AD417" s="224">
        <f t="shared" si="43"/>
        <v>0</v>
      </c>
      <c r="AE417" s="384">
        <f t="shared" si="47"/>
        <v>210</v>
      </c>
      <c r="AF417" s="224">
        <f t="shared" si="41"/>
        <v>11</v>
      </c>
      <c r="AG417" s="310">
        <v>2023</v>
      </c>
      <c r="AH417" s="310">
        <v>11</v>
      </c>
      <c r="AI417" s="146" t="e">
        <f t="array" aca="1" ref="AI417" ca="1">_xludf.IFS(AH417=1,"01",AH417=2,"02",AH417=3,"03",AH417=4,"04",AH417=5,"05",AH417=6,"06",AH417=7,"07",AH417=8,"08",AH417=9,"09",AH417=10,"10",AH417=11,"11",AH417=12,"12")</f>
        <v>#NAME?</v>
      </c>
      <c r="AJ417" s="147" t="e">
        <f t="shared" ca="1" si="37"/>
        <v>#NAME?</v>
      </c>
      <c r="AK417" s="148" t="str">
        <f t="shared" si="44"/>
        <v>YYYY-11</v>
      </c>
    </row>
    <row r="418" spans="4:37" ht="12.75" hidden="1">
      <c r="D418" s="12" t="s">
        <v>9</v>
      </c>
      <c r="F418" s="12" t="s">
        <v>4033</v>
      </c>
      <c r="H418" s="12" t="s">
        <v>3445</v>
      </c>
      <c r="I418" s="12">
        <v>88100877</v>
      </c>
      <c r="L418" s="149">
        <v>45236</v>
      </c>
      <c r="N418" s="405" t="str">
        <f>VLOOKUP(I418,Inventory!C:J,3,FALSE)</f>
        <v>https://fjong.com/admin/pages/edit-outfit/outfit.dc09834555654d28b551a0f21ea17eb1</v>
      </c>
      <c r="O418" s="224" t="str">
        <f>VLOOKUP(I418,Inventory!C:J,5,FALSE)</f>
        <v>By Malene Birger</v>
      </c>
      <c r="P418" s="224" t="str">
        <f>VLOOKUP(I418,Inventory!C:J,4,FALSE)</f>
        <v>S Brown Cotton Shirt</v>
      </c>
      <c r="R418" s="12" t="s">
        <v>3948</v>
      </c>
      <c r="S418" s="9"/>
      <c r="V418" s="224" t="str">
        <f>VLOOKUP(I418,Inventory!C:R,6,FALSE)</f>
        <v>Høyer</v>
      </c>
      <c r="W418" s="224">
        <f>VLOOKUP(I418,Inventory!C:R,13,FALSE)</f>
        <v>0</v>
      </c>
      <c r="X418" s="224">
        <f>VLOOKUP(I418,Inventory!C:R,14,FALSE)</f>
        <v>750</v>
      </c>
      <c r="Y418" s="152">
        <v>0.3</v>
      </c>
      <c r="AB418" s="384">
        <f t="shared" si="49"/>
        <v>525</v>
      </c>
      <c r="AC418" s="225">
        <f>VLOOKUP(V418,'Partner info'!A$2:K$502,6,FALSE)</f>
        <v>0.8</v>
      </c>
      <c r="AD418" s="224">
        <f t="shared" si="43"/>
        <v>420</v>
      </c>
      <c r="AE418" s="384">
        <f t="shared" si="47"/>
        <v>105</v>
      </c>
      <c r="AF418" s="224">
        <f t="shared" si="41"/>
        <v>11</v>
      </c>
      <c r="AG418" s="310">
        <v>2023</v>
      </c>
      <c r="AH418" s="310">
        <v>11</v>
      </c>
      <c r="AI418" s="146" t="e">
        <f t="array" aca="1" ref="AI418" ca="1">_xludf.IFS(AH418=1,"01",AH418=2,"02",AH418=3,"03",AH418=4,"04",AH418=5,"05",AH418=6,"06",AH418=7,"07",AH418=8,"08",AH418=9,"09",AH418=10,"10",AH418=11,"11",AH418=12,"12")</f>
        <v>#NAME?</v>
      </c>
      <c r="AJ418" s="147" t="e">
        <f t="shared" ca="1" si="37"/>
        <v>#NAME?</v>
      </c>
      <c r="AK418" s="148" t="str">
        <f t="shared" si="44"/>
        <v>YYYY-11</v>
      </c>
    </row>
    <row r="419" spans="4:37" ht="12.75" hidden="1">
      <c r="D419" s="12" t="s">
        <v>9</v>
      </c>
      <c r="F419" s="12" t="s">
        <v>4033</v>
      </c>
      <c r="H419" s="12" t="s">
        <v>3445</v>
      </c>
      <c r="I419" s="12">
        <v>89003802</v>
      </c>
      <c r="L419" s="149">
        <v>45236</v>
      </c>
      <c r="N419" s="405" t="str">
        <f>VLOOKUP(I419,Inventory!C:J,3,FALSE)</f>
        <v>https://fjong.com/admin/pages/edit-outfit/outfit.c846f3a7343d460f99372d9c42f9e03a</v>
      </c>
      <c r="O419" s="224" t="str">
        <f>VLOOKUP(I419,Inventory!C:J,5,FALSE)</f>
        <v>C.L.E.A.N. by Christina Ledang</v>
      </c>
      <c r="P419" s="224" t="str">
        <f>VLOOKUP(I419,Inventory!C:J,4,FALSE)</f>
        <v>S Spring Short Dress White</v>
      </c>
      <c r="R419" s="12" t="s">
        <v>3948</v>
      </c>
      <c r="S419" s="9"/>
      <c r="V419" s="224" t="str">
        <f>VLOOKUP(I419,Inventory!C:R,6,FALSE)</f>
        <v>C.L.E.A.N. by Christina Ledang</v>
      </c>
      <c r="W419" s="224">
        <f>VLOOKUP(I419,Inventory!C:R,13,FALSE)</f>
        <v>2650</v>
      </c>
      <c r="X419" s="224">
        <f>VLOOKUP(I419,Inventory!C:R,14,FALSE)</f>
        <v>1049</v>
      </c>
      <c r="Y419" s="152">
        <v>0.3</v>
      </c>
      <c r="AB419" s="384">
        <f t="shared" si="49"/>
        <v>734.3</v>
      </c>
      <c r="AC419" s="225">
        <f>VLOOKUP(V419,'Partner info'!A$2:K$502,6,FALSE)</f>
        <v>0.5</v>
      </c>
      <c r="AD419" s="224">
        <f t="shared" si="43"/>
        <v>367.15</v>
      </c>
      <c r="AE419" s="384">
        <f t="shared" si="47"/>
        <v>367.15</v>
      </c>
      <c r="AF419" s="224">
        <f t="shared" si="41"/>
        <v>11</v>
      </c>
      <c r="AG419" s="310">
        <v>2023</v>
      </c>
      <c r="AH419" s="310">
        <v>11</v>
      </c>
      <c r="AI419" s="146" t="e">
        <f t="array" aca="1" ref="AI419" ca="1">_xludf.IFS(AH419=1,"01",AH419=2,"02",AH419=3,"03",AH419=4,"04",AH419=5,"05",AH419=6,"06",AH419=7,"07",AH419=8,"08",AH419=9,"09",AH419=10,"10",AH419=11,"11",AH419=12,"12")</f>
        <v>#NAME?</v>
      </c>
      <c r="AJ419" s="147" t="e">
        <f t="shared" ca="1" si="37"/>
        <v>#NAME?</v>
      </c>
      <c r="AK419" s="148" t="str">
        <f t="shared" si="44"/>
        <v>YYYY-11</v>
      </c>
    </row>
    <row r="420" spans="4:37" ht="12.75" hidden="1">
      <c r="D420" s="12" t="s">
        <v>9</v>
      </c>
      <c r="F420" s="12" t="s">
        <v>4033</v>
      </c>
      <c r="H420" s="12" t="s">
        <v>3445</v>
      </c>
      <c r="I420" s="12">
        <v>89003516</v>
      </c>
      <c r="L420" s="149">
        <v>45236</v>
      </c>
      <c r="N420" s="405" t="str">
        <f>VLOOKUP(I420,Inventory!C:J,3,FALSE)</f>
        <v>https://fjong.com/admin/pages/edit-outfit/outfit.d88fbc52d6a3423995960e58dd3b44a5</v>
      </c>
      <c r="O420" s="224" t="str">
        <f>VLOOKUP(I420,Inventory!C:J,5,FALSE)</f>
        <v>Holzweiler</v>
      </c>
      <c r="P420" s="224" t="str">
        <f>VLOOKUP(I420,Inventory!C:J,4,FALSE)</f>
        <v>XS Eden Trouser</v>
      </c>
      <c r="R420" s="12" t="s">
        <v>3948</v>
      </c>
      <c r="S420" s="9"/>
      <c r="V420" s="224" t="str">
        <f>VLOOKUP(I420,Inventory!C:R,6,FALSE)</f>
        <v>Holzweiler</v>
      </c>
      <c r="W420" s="224" t="str">
        <f>VLOOKUP(I420,Inventory!C:R,13,FALSE)</f>
        <v>1800</v>
      </c>
      <c r="X420" s="224">
        <f>VLOOKUP(I420,Inventory!C:R,14,FALSE)</f>
        <v>540</v>
      </c>
      <c r="Y420" s="152">
        <v>0.3</v>
      </c>
      <c r="AB420" s="384">
        <f t="shared" si="49"/>
        <v>378</v>
      </c>
      <c r="AC420" s="225">
        <f>VLOOKUP(V420,'Partner info'!A$2:K$502,6,FALSE)</f>
        <v>0.8</v>
      </c>
      <c r="AD420" s="224">
        <f t="shared" si="43"/>
        <v>302.40000000000003</v>
      </c>
      <c r="AE420" s="384">
        <f t="shared" si="47"/>
        <v>75.599999999999966</v>
      </c>
      <c r="AF420" s="224">
        <f t="shared" si="41"/>
        <v>11</v>
      </c>
      <c r="AG420" s="310">
        <v>2023</v>
      </c>
      <c r="AH420" s="310">
        <v>11</v>
      </c>
      <c r="AI420" s="146" t="e">
        <f t="array" aca="1" ref="AI420" ca="1">_xludf.IFS(AH420=1,"01",AH420=2,"02",AH420=3,"03",AH420=4,"04",AH420=5,"05",AH420=6,"06",AH420=7,"07",AH420=8,"08",AH420=9,"09",AH420=10,"10",AH420=11,"11",AH420=12,"12")</f>
        <v>#NAME?</v>
      </c>
      <c r="AJ420" s="147" t="e">
        <f t="shared" ca="1" si="37"/>
        <v>#NAME?</v>
      </c>
      <c r="AK420" s="148" t="str">
        <f t="shared" si="44"/>
        <v>YYYY-11</v>
      </c>
    </row>
    <row r="421" spans="4:37" ht="12.75">
      <c r="D421" s="12" t="s">
        <v>9</v>
      </c>
      <c r="F421" s="12" t="s">
        <v>4033</v>
      </c>
      <c r="H421" s="12" t="s">
        <v>3445</v>
      </c>
      <c r="I421" s="12">
        <v>89001454</v>
      </c>
      <c r="L421" s="149">
        <v>45236</v>
      </c>
      <c r="N421" s="405" t="str">
        <f>VLOOKUP(I421,Inventory!C:J,3,FALSE)</f>
        <v>https://fjong.com/admin/pages/edit-outfit/outfit.f1ed4ff2e21a436997e35b1c918c304b</v>
      </c>
      <c r="O421" s="224" t="str">
        <f>VLOOKUP(I421,Inventory!C:J,5,FALSE)</f>
        <v>FWSS</v>
      </c>
      <c r="P421" s="224" t="str">
        <f>VLOOKUP(I421,Inventory!C:J,4,FALSE)</f>
        <v>S Kaja Dress</v>
      </c>
      <c r="R421" s="12" t="s">
        <v>3948</v>
      </c>
      <c r="S421" s="9"/>
      <c r="V421" s="224" t="str">
        <f>VLOOKUP(I421,Inventory!C:R,6,FALSE)</f>
        <v>FJONG</v>
      </c>
      <c r="W421" s="224">
        <f>VLOOKUP(I421,Inventory!C:R,13,FALSE)</f>
        <v>2800</v>
      </c>
      <c r="X421" s="224">
        <f>VLOOKUP(I421,Inventory!C:R,14,FALSE)</f>
        <v>850</v>
      </c>
      <c r="Y421" s="152">
        <v>0.3</v>
      </c>
      <c r="AB421" s="384">
        <f t="shared" si="49"/>
        <v>595</v>
      </c>
      <c r="AC421" s="225">
        <f>VLOOKUP(V421,'Partner info'!A$2:K$502,6,FALSE)</f>
        <v>0</v>
      </c>
      <c r="AD421" s="224">
        <f t="shared" si="43"/>
        <v>0</v>
      </c>
      <c r="AE421" s="384">
        <f t="shared" si="47"/>
        <v>595</v>
      </c>
      <c r="AF421" s="224">
        <f t="shared" si="41"/>
        <v>11</v>
      </c>
      <c r="AG421" s="310">
        <v>2023</v>
      </c>
      <c r="AH421" s="310">
        <v>11</v>
      </c>
      <c r="AI421" s="146" t="e">
        <f t="array" aca="1" ref="AI421" ca="1">_xludf.IFS(AH421=1,"01",AH421=2,"02",AH421=3,"03",AH421=4,"04",AH421=5,"05",AH421=6,"06",AH421=7,"07",AH421=8,"08",AH421=9,"09",AH421=10,"10",AH421=11,"11",AH421=12,"12")</f>
        <v>#NAME?</v>
      </c>
      <c r="AJ421" s="147" t="e">
        <f t="shared" ca="1" si="37"/>
        <v>#NAME?</v>
      </c>
      <c r="AK421" s="148" t="str">
        <f t="shared" si="44"/>
        <v>YYYY-11</v>
      </c>
    </row>
    <row r="422" spans="4:37" ht="12.75" hidden="1">
      <c r="D422" s="12" t="s">
        <v>9</v>
      </c>
      <c r="F422" s="12" t="s">
        <v>4033</v>
      </c>
      <c r="H422" s="12" t="s">
        <v>3445</v>
      </c>
      <c r="I422" s="12">
        <v>89003066</v>
      </c>
      <c r="L422" s="149">
        <v>45236</v>
      </c>
      <c r="N422" s="405" t="str">
        <f>VLOOKUP(I422,Inventory!C:J,3,FALSE)</f>
        <v>https://no.fjong.com/admin/pages/edit-outfit/outfit.90faf041cfce41bd9328e207718e241a</v>
      </c>
      <c r="O422" s="224" t="str">
        <f>VLOOKUP(I422,Inventory!C:J,5,FALSE)</f>
        <v>Day Birger</v>
      </c>
      <c r="P422" s="224" t="str">
        <f>VLOOKUP(I422,Inventory!C:J,4,FALSE)</f>
        <v>M Smoke Day Mio Dress</v>
      </c>
      <c r="R422" s="12" t="s">
        <v>3948</v>
      </c>
      <c r="S422" s="9"/>
      <c r="V422" s="224" t="str">
        <f>VLOOKUP(I422,Inventory!C:R,6,FALSE)</f>
        <v>Villoid</v>
      </c>
      <c r="W422" s="224">
        <f>VLOOKUP(I422,Inventory!C:R,13,FALSE)</f>
        <v>1200</v>
      </c>
      <c r="X422" s="224">
        <f>VLOOKUP(I422,Inventory!C:R,14,FALSE)</f>
        <v>450</v>
      </c>
      <c r="Y422" s="152">
        <v>0.3</v>
      </c>
      <c r="AB422" s="384">
        <f t="shared" si="49"/>
        <v>315</v>
      </c>
      <c r="AC422" s="225">
        <f>VLOOKUP(V422,'Partner info'!A$2:K$502,6,FALSE)</f>
        <v>0.8</v>
      </c>
      <c r="AD422" s="224">
        <f t="shared" si="43"/>
        <v>252</v>
      </c>
      <c r="AE422" s="384">
        <f t="shared" si="47"/>
        <v>63</v>
      </c>
      <c r="AF422" s="224">
        <f t="shared" si="41"/>
        <v>11</v>
      </c>
      <c r="AG422" s="310">
        <v>2023</v>
      </c>
      <c r="AH422" s="310">
        <v>11</v>
      </c>
      <c r="AI422" s="146" t="e">
        <f t="array" aca="1" ref="AI422" ca="1">_xludf.IFS(AH422=1,"01",AH422=2,"02",AH422=3,"03",AH422=4,"04",AH422=5,"05",AH422=6,"06",AH422=7,"07",AH422=8,"08",AH422=9,"09",AH422=10,"10",AH422=11,"11",AH422=12,"12")</f>
        <v>#NAME?</v>
      </c>
      <c r="AJ422" s="147" t="e">
        <f t="shared" ca="1" si="37"/>
        <v>#NAME?</v>
      </c>
      <c r="AK422" s="148" t="str">
        <f t="shared" si="44"/>
        <v>YYYY-11</v>
      </c>
    </row>
    <row r="423" spans="4:37" ht="12.75" hidden="1">
      <c r="D423" s="12" t="s">
        <v>9</v>
      </c>
      <c r="F423" s="12" t="s">
        <v>4033</v>
      </c>
      <c r="H423" s="12" t="s">
        <v>3445</v>
      </c>
      <c r="I423" s="12">
        <v>89004626</v>
      </c>
      <c r="L423" s="149">
        <v>45236</v>
      </c>
      <c r="N423" s="405" t="str">
        <f>VLOOKUP(I423,Inventory!C:J,3,FALSE)</f>
        <v>https://no.fjong.com/admin/pages/edit-outfit/outfit.7adf6958c38940bc88ba745169919a99</v>
      </c>
      <c r="O423" s="224" t="str">
        <f>VLOOKUP(I423,Inventory!C:J,5,FALSE)</f>
        <v>Mette Møller</v>
      </c>
      <c r="P423" s="224" t="str">
        <f>VLOOKUP(I423,Inventory!C:J,4,FALSE)</f>
        <v>M Dragonfly Yellow Shirt Dress</v>
      </c>
      <c r="R423" s="12" t="s">
        <v>3948</v>
      </c>
      <c r="S423" s="9"/>
      <c r="V423" s="224" t="str">
        <f>VLOOKUP(I423,Inventory!C:R,6,FALSE)</f>
        <v>Mette Møller</v>
      </c>
      <c r="W423" s="224">
        <f>VLOOKUP(I423,Inventory!C:R,13,FALSE)</f>
        <v>2000</v>
      </c>
      <c r="X423" s="224">
        <f>VLOOKUP(I423,Inventory!C:R,14,FALSE)</f>
        <v>799</v>
      </c>
      <c r="Y423" s="152">
        <v>0.3</v>
      </c>
      <c r="AB423" s="384">
        <f t="shared" si="49"/>
        <v>559.29999999999995</v>
      </c>
      <c r="AC423" s="225">
        <f>VLOOKUP(V423,'Partner info'!A$2:K$502,6,FALSE)</f>
        <v>0.5</v>
      </c>
      <c r="AD423" s="224">
        <f t="shared" si="43"/>
        <v>279.64999999999998</v>
      </c>
      <c r="AE423" s="384">
        <f t="shared" si="47"/>
        <v>279.64999999999998</v>
      </c>
      <c r="AF423" s="224">
        <f t="shared" si="41"/>
        <v>11</v>
      </c>
      <c r="AG423" s="310">
        <v>2023</v>
      </c>
      <c r="AH423" s="310">
        <v>11</v>
      </c>
      <c r="AI423" s="146" t="e">
        <f t="array" aca="1" ref="AI423" ca="1">_xludf.IFS(AH423=1,"01",AH423=2,"02",AH423=3,"03",AH423=4,"04",AH423=5,"05",AH423=6,"06",AH423=7,"07",AH423=8,"08",AH423=9,"09",AH423=10,"10",AH423=11,"11",AH423=12,"12")</f>
        <v>#NAME?</v>
      </c>
      <c r="AJ423" s="147" t="e">
        <f t="shared" ca="1" si="37"/>
        <v>#NAME?</v>
      </c>
      <c r="AK423" s="148" t="str">
        <f t="shared" si="44"/>
        <v>YYYY-11</v>
      </c>
    </row>
    <row r="424" spans="4:37" ht="12.75">
      <c r="D424" s="12" t="s">
        <v>9</v>
      </c>
      <c r="F424" s="12" t="s">
        <v>4033</v>
      </c>
      <c r="H424" s="12" t="s">
        <v>3445</v>
      </c>
      <c r="I424" s="12">
        <v>88001772</v>
      </c>
      <c r="L424" s="149">
        <v>45236</v>
      </c>
      <c r="N424" s="405" t="str">
        <f>VLOOKUP(I424,Inventory!C:J,3,FALSE)</f>
        <v>https://fjong.com/admin/pages/edit-outfit/outfit.8d2d25de0e492c8e</v>
      </c>
      <c r="O424" s="224" t="str">
        <f>VLOOKUP(I424,Inventory!C:J,5,FALSE)</f>
        <v>Jarlo</v>
      </c>
      <c r="P424" s="224" t="str">
        <f>VLOOKUP(I424,Inventory!C:J,4,FALSE)</f>
        <v>Narcissa red S</v>
      </c>
      <c r="R424" s="12" t="s">
        <v>3948</v>
      </c>
      <c r="S424" s="9"/>
      <c r="V424" s="224" t="str">
        <f>VLOOKUP(I424,Inventory!C:R,6,FALSE)</f>
        <v>FJONG</v>
      </c>
      <c r="W424" s="224" t="str">
        <f>VLOOKUP(I424,Inventory!C:R,13,FALSE)</f>
        <v>-</v>
      </c>
      <c r="X424" s="224">
        <f>VLOOKUP(I424,Inventory!C:R,14,FALSE)</f>
        <v>200</v>
      </c>
      <c r="Y424" s="152">
        <v>0.3</v>
      </c>
      <c r="AB424" s="384">
        <f t="shared" si="49"/>
        <v>140</v>
      </c>
      <c r="AC424" s="225">
        <f>VLOOKUP(V424,'Partner info'!A$2:K$502,6,FALSE)</f>
        <v>0</v>
      </c>
      <c r="AD424" s="224">
        <f t="shared" si="43"/>
        <v>0</v>
      </c>
      <c r="AE424" s="384">
        <f t="shared" si="47"/>
        <v>140</v>
      </c>
      <c r="AF424" s="224">
        <f t="shared" si="41"/>
        <v>11</v>
      </c>
      <c r="AG424" s="310">
        <v>2023</v>
      </c>
      <c r="AH424" s="310">
        <v>11</v>
      </c>
      <c r="AI424" s="146" t="e">
        <f t="array" aca="1" ref="AI424" ca="1">_xludf.IFS(AH424=1,"01",AH424=2,"02",AH424=3,"03",AH424=4,"04",AH424=5,"05",AH424=6,"06",AH424=7,"07",AH424=8,"08",AH424=9,"09",AH424=10,"10",AH424=11,"11",AH424=12,"12")</f>
        <v>#NAME?</v>
      </c>
      <c r="AJ424" s="147" t="e">
        <f t="shared" ca="1" si="37"/>
        <v>#NAME?</v>
      </c>
      <c r="AK424" s="148" t="str">
        <f t="shared" si="44"/>
        <v>YYYY-11</v>
      </c>
    </row>
    <row r="425" spans="4:37" ht="12.75" hidden="1">
      <c r="D425" s="12" t="s">
        <v>9</v>
      </c>
      <c r="F425" s="12" t="s">
        <v>4033</v>
      </c>
      <c r="H425" s="12" t="s">
        <v>3445</v>
      </c>
      <c r="I425" s="12">
        <v>89003502</v>
      </c>
      <c r="L425" s="149">
        <v>45236</v>
      </c>
      <c r="N425" s="405" t="str">
        <f>VLOOKUP(I425,Inventory!C:J,3,FALSE)</f>
        <v>https://fjong.com/admin/pages/edit-outfit/outfit.0d9f8d1b979b440c95059e5072bbbe16</v>
      </c>
      <c r="O425" s="224" t="str">
        <f>VLOOKUP(I425,Inventory!C:J,5,FALSE)</f>
        <v>Holzweiler</v>
      </c>
      <c r="P425" s="224" t="str">
        <f>VLOOKUP(I425,Inventory!C:J,4,FALSE)</f>
        <v>XS Lense Shorts</v>
      </c>
      <c r="R425" s="12" t="s">
        <v>3948</v>
      </c>
      <c r="S425" s="9"/>
      <c r="V425" s="224" t="str">
        <f>VLOOKUP(I425,Inventory!C:R,6,FALSE)</f>
        <v>Holzweiler</v>
      </c>
      <c r="W425" s="224">
        <f>VLOOKUP(I425,Inventory!C:R,13,FALSE)</f>
        <v>2400</v>
      </c>
      <c r="X425" s="224">
        <f>VLOOKUP(I425,Inventory!C:R,14,FALSE)</f>
        <v>600</v>
      </c>
      <c r="Y425" s="152">
        <v>0.3</v>
      </c>
      <c r="AB425" s="384">
        <f t="shared" si="49"/>
        <v>420</v>
      </c>
      <c r="AC425" s="225">
        <f>VLOOKUP(V425,'Partner info'!A$2:K$502,6,FALSE)</f>
        <v>0.8</v>
      </c>
      <c r="AD425" s="224">
        <f t="shared" si="43"/>
        <v>336</v>
      </c>
      <c r="AE425" s="384">
        <f t="shared" si="47"/>
        <v>84</v>
      </c>
      <c r="AF425" s="224">
        <f t="shared" si="41"/>
        <v>11</v>
      </c>
      <c r="AG425" s="310">
        <v>2023</v>
      </c>
      <c r="AH425" s="310">
        <v>11</v>
      </c>
      <c r="AI425" s="146" t="e">
        <f t="array" aca="1" ref="AI425" ca="1">_xludf.IFS(AH425=1,"01",AH425=2,"02",AH425=3,"03",AH425=4,"04",AH425=5,"05",AH425=6,"06",AH425=7,"07",AH425=8,"08",AH425=9,"09",AH425=10,"10",AH425=11,"11",AH425=12,"12")</f>
        <v>#NAME?</v>
      </c>
      <c r="AJ425" s="147" t="e">
        <f t="shared" ca="1" si="37"/>
        <v>#NAME?</v>
      </c>
      <c r="AK425" s="148" t="str">
        <f t="shared" si="44"/>
        <v>YYYY-11</v>
      </c>
    </row>
    <row r="426" spans="4:37" ht="12.75" hidden="1">
      <c r="D426" s="12" t="s">
        <v>9</v>
      </c>
      <c r="F426" s="12" t="s">
        <v>4033</v>
      </c>
      <c r="H426" s="12" t="s">
        <v>3445</v>
      </c>
      <c r="I426" s="12">
        <v>89002090</v>
      </c>
      <c r="L426" s="149">
        <v>45236</v>
      </c>
      <c r="N426" s="405" t="str">
        <f>VLOOKUP(I426,Inventory!C:J,3,FALSE)</f>
        <v>https://fjong.com/admin/pages/edit-outfit/outfit.023f07d439ba4be7895260a95cde5ad4</v>
      </c>
      <c r="O426" s="224" t="str">
        <f>VLOOKUP(I426,Inventory!C:J,5,FALSE)</f>
        <v>Urban Pioneers</v>
      </c>
      <c r="P426" s="224" t="str">
        <f>VLOOKUP(I426,Inventory!C:J,4,FALSE)</f>
        <v>S White Ribbed Sweater</v>
      </c>
      <c r="R426" s="12" t="s">
        <v>3948</v>
      </c>
      <c r="S426" s="9"/>
      <c r="V426" s="224" t="str">
        <f>VLOOKUP(I426,Inventory!C:R,6,FALSE)</f>
        <v>Urban Pioneers</v>
      </c>
      <c r="W426" s="224">
        <f>VLOOKUP(I426,Inventory!C:R,13,FALSE)</f>
        <v>1800</v>
      </c>
      <c r="X426" s="224">
        <f>VLOOKUP(I426,Inventory!C:R,14,FALSE)</f>
        <v>310</v>
      </c>
      <c r="Y426" s="152">
        <v>0.3</v>
      </c>
      <c r="AB426" s="384">
        <f t="shared" si="49"/>
        <v>217</v>
      </c>
      <c r="AC426" s="225">
        <f>VLOOKUP(V426,'Partner info'!A$2:K$502,6,FALSE)</f>
        <v>0.8</v>
      </c>
      <c r="AD426" s="224">
        <f t="shared" si="43"/>
        <v>173.60000000000002</v>
      </c>
      <c r="AE426" s="384">
        <f t="shared" si="47"/>
        <v>43.399999999999977</v>
      </c>
      <c r="AF426" s="224">
        <f t="shared" si="41"/>
        <v>11</v>
      </c>
      <c r="AG426" s="310">
        <v>2023</v>
      </c>
      <c r="AH426" s="310">
        <v>11</v>
      </c>
      <c r="AI426" s="146" t="e">
        <f t="array" aca="1" ref="AI426" ca="1">_xludf.IFS(AH426=1,"01",AH426=2,"02",AH426=3,"03",AH426=4,"04",AH426=5,"05",AH426=6,"06",AH426=7,"07",AH426=8,"08",AH426=9,"09",AH426=10,"10",AH426=11,"11",AH426=12,"12")</f>
        <v>#NAME?</v>
      </c>
      <c r="AJ426" s="147" t="e">
        <f t="shared" ca="1" si="37"/>
        <v>#NAME?</v>
      </c>
      <c r="AK426" s="148" t="str">
        <f t="shared" si="44"/>
        <v>YYYY-11</v>
      </c>
    </row>
    <row r="427" spans="4:37" ht="12.75">
      <c r="D427" s="12" t="s">
        <v>9</v>
      </c>
      <c r="F427" s="12" t="s">
        <v>4033</v>
      </c>
      <c r="H427" s="12" t="s">
        <v>3445</v>
      </c>
      <c r="I427" s="12">
        <v>88001502</v>
      </c>
      <c r="L427" s="149">
        <v>45236</v>
      </c>
      <c r="N427" s="405" t="str">
        <f>VLOOKUP(I427,Inventory!C:J,3,FALSE)</f>
        <v>https://fjong.com/admin/pages/edit-outfit/outfit.3effb4e5a788451a9d271d9a53090f01</v>
      </c>
      <c r="O427" s="224" t="str">
        <f>VLOOKUP(I427,Inventory!C:J,5,FALSE)</f>
        <v>Samsøe Samsøe</v>
      </c>
      <c r="P427" s="224" t="str">
        <f>VLOOKUP(I427,Inventory!C:J,4,FALSE)</f>
        <v xml:space="preserve">XL Limon Niagara Wrap Dress </v>
      </c>
      <c r="R427" s="12" t="s">
        <v>3948</v>
      </c>
      <c r="S427" s="9"/>
      <c r="V427" s="224" t="str">
        <f>VLOOKUP(I427,Inventory!C:R,6,FALSE)</f>
        <v>FJONG</v>
      </c>
      <c r="W427" s="224">
        <f>VLOOKUP(I427,Inventory!C:R,13,FALSE)</f>
        <v>2200</v>
      </c>
      <c r="X427" s="224">
        <f>VLOOKUP(I427,Inventory!C:R,14,FALSE)</f>
        <v>449</v>
      </c>
      <c r="Y427" s="152">
        <v>0.3</v>
      </c>
      <c r="AB427" s="384">
        <f t="shared" si="49"/>
        <v>314.29999999999995</v>
      </c>
      <c r="AC427" s="225">
        <f>VLOOKUP(V427,'Partner info'!A$2:K$502,6,FALSE)</f>
        <v>0</v>
      </c>
      <c r="AD427" s="224">
        <f t="shared" si="43"/>
        <v>0</v>
      </c>
      <c r="AE427" s="384">
        <f t="shared" si="47"/>
        <v>314.29999999999995</v>
      </c>
      <c r="AF427" s="224">
        <f t="shared" si="41"/>
        <v>11</v>
      </c>
      <c r="AG427" s="310">
        <v>2023</v>
      </c>
      <c r="AH427" s="310">
        <v>11</v>
      </c>
      <c r="AI427" s="146" t="e">
        <f t="array" aca="1" ref="AI427" ca="1">_xludf.IFS(AH427=1,"01",AH427=2,"02",AH427=3,"03",AH427=4,"04",AH427=5,"05",AH427=6,"06",AH427=7,"07",AH427=8,"08",AH427=9,"09",AH427=10,"10",AH427=11,"11",AH427=12,"12")</f>
        <v>#NAME?</v>
      </c>
      <c r="AJ427" s="147" t="e">
        <f t="shared" ca="1" si="37"/>
        <v>#NAME?</v>
      </c>
      <c r="AK427" s="148" t="str">
        <f t="shared" si="44"/>
        <v>YYYY-11</v>
      </c>
    </row>
    <row r="428" spans="4:37" ht="12.75">
      <c r="D428" s="12" t="s">
        <v>9</v>
      </c>
      <c r="F428" s="12" t="s">
        <v>4033</v>
      </c>
      <c r="H428" s="12" t="s">
        <v>3445</v>
      </c>
      <c r="I428" s="12">
        <v>88000051</v>
      </c>
      <c r="L428" s="149">
        <v>45236</v>
      </c>
      <c r="N428" s="405" t="str">
        <f>VLOOKUP(I428,Inventory!C:J,3,FALSE)</f>
        <v>https://no.fjong.com/admin/pages/edit-outfit/outfit.9aa24eb08db9447da1e6f285b151b357</v>
      </c>
      <c r="O428" s="224" t="str">
        <f>VLOOKUP(I428,Inventory!C:J,5,FALSE)</f>
        <v>FWSS</v>
      </c>
      <c r="P428" s="224" t="str">
        <f>VLOOKUP(I428,Inventory!C:J,4,FALSE)</f>
        <v>XS Jet Black Simone Dress</v>
      </c>
      <c r="R428" s="12" t="s">
        <v>3948</v>
      </c>
      <c r="S428" s="9"/>
      <c r="V428" s="224" t="str">
        <f>VLOOKUP(I428,Inventory!C:R,6,FALSE)</f>
        <v>FJONG</v>
      </c>
      <c r="W428" s="224">
        <f>VLOOKUP(I428,Inventory!C:R,13,FALSE)</f>
        <v>3100</v>
      </c>
      <c r="X428" s="224">
        <f>VLOOKUP(I428,Inventory!C:R,14,FALSE)</f>
        <v>1240</v>
      </c>
      <c r="Y428" s="152">
        <v>0.3</v>
      </c>
      <c r="AB428" s="384">
        <f t="shared" si="49"/>
        <v>868</v>
      </c>
      <c r="AC428" s="225">
        <f>VLOOKUP(V428,'Partner info'!A$2:K$502,6,FALSE)</f>
        <v>0</v>
      </c>
      <c r="AD428" s="224">
        <f t="shared" si="43"/>
        <v>0</v>
      </c>
      <c r="AE428" s="384">
        <f t="shared" si="47"/>
        <v>868</v>
      </c>
      <c r="AF428" s="224">
        <f t="shared" si="41"/>
        <v>11</v>
      </c>
      <c r="AG428" s="310">
        <v>2023</v>
      </c>
      <c r="AH428" s="310">
        <v>11</v>
      </c>
      <c r="AI428" s="146" t="e">
        <f t="array" aca="1" ref="AI428" ca="1">_xludf.IFS(AH428=1,"01",AH428=2,"02",AH428=3,"03",AH428=4,"04",AH428=5,"05",AH428=6,"06",AH428=7,"07",AH428=8,"08",AH428=9,"09",AH428=10,"10",AH428=11,"11",AH428=12,"12")</f>
        <v>#NAME?</v>
      </c>
      <c r="AJ428" s="147" t="e">
        <f t="shared" ca="1" si="37"/>
        <v>#NAME?</v>
      </c>
      <c r="AK428" s="148" t="str">
        <f t="shared" si="44"/>
        <v>YYYY-11</v>
      </c>
    </row>
    <row r="429" spans="4:37" ht="12.75" hidden="1">
      <c r="D429" s="12" t="s">
        <v>9</v>
      </c>
      <c r="F429" s="12" t="s">
        <v>4033</v>
      </c>
      <c r="H429" s="12" t="s">
        <v>3445</v>
      </c>
      <c r="I429" s="12">
        <v>89003622</v>
      </c>
      <c r="L429" s="149">
        <v>45236</v>
      </c>
      <c r="N429" s="405" t="str">
        <f>VLOOKUP(I429,Inventory!C:J,3,FALSE)</f>
        <v>https://fjong.com/admin/pages/edit-outfit/outfit.3f35389557f44f9b8d089622fabdea74</v>
      </c>
      <c r="O429" s="224" t="str">
        <f>VLOOKUP(I429,Inventory!C:J,5,FALSE)</f>
        <v>FWSS</v>
      </c>
      <c r="P429" s="224" t="str">
        <f>VLOOKUP(I429,Inventory!C:J,4,FALSE)</f>
        <v>XS Ann-Karin Vintage Floral Skirt</v>
      </c>
      <c r="R429" s="12" t="s">
        <v>3948</v>
      </c>
      <c r="S429" s="9"/>
      <c r="V429" s="224" t="str">
        <f>VLOOKUP(I429,Inventory!C:R,6,FALSE)</f>
        <v>FWSS</v>
      </c>
      <c r="W429" s="224">
        <f>VLOOKUP(I429,Inventory!C:R,13,FALSE)</f>
        <v>1700</v>
      </c>
      <c r="X429" s="224">
        <f>VLOOKUP(I429,Inventory!C:R,14,FALSE)</f>
        <v>400</v>
      </c>
      <c r="Y429" s="152">
        <v>0.3</v>
      </c>
      <c r="AB429" s="384">
        <f t="shared" si="49"/>
        <v>280</v>
      </c>
      <c r="AC429" s="225">
        <f>VLOOKUP(V429,'Partner info'!A$2:K$502,6,FALSE)</f>
        <v>0.5</v>
      </c>
      <c r="AD429" s="224">
        <f t="shared" si="43"/>
        <v>140</v>
      </c>
      <c r="AE429" s="384">
        <f t="shared" si="47"/>
        <v>140</v>
      </c>
      <c r="AF429" s="224">
        <f t="shared" si="41"/>
        <v>11</v>
      </c>
      <c r="AG429" s="310">
        <v>2023</v>
      </c>
      <c r="AH429" s="310">
        <v>11</v>
      </c>
      <c r="AI429" s="146" t="e">
        <f t="array" aca="1" ref="AI429" ca="1">_xludf.IFS(AH429=1,"01",AH429=2,"02",AH429=3,"03",AH429=4,"04",AH429=5,"05",AH429=6,"06",AH429=7,"07",AH429=8,"08",AH429=9,"09",AH429=10,"10",AH429=11,"11",AH429=12,"12")</f>
        <v>#NAME?</v>
      </c>
      <c r="AJ429" s="147" t="e">
        <f t="shared" ca="1" si="37"/>
        <v>#NAME?</v>
      </c>
      <c r="AK429" s="148" t="str">
        <f t="shared" si="44"/>
        <v>YYYY-11</v>
      </c>
    </row>
    <row r="430" spans="4:37" ht="12.75">
      <c r="D430" s="12" t="s">
        <v>9</v>
      </c>
      <c r="F430" s="12" t="s">
        <v>4033</v>
      </c>
      <c r="H430" s="12" t="s">
        <v>3445</v>
      </c>
      <c r="I430" s="12">
        <v>88001208</v>
      </c>
      <c r="L430" s="149">
        <v>45236</v>
      </c>
      <c r="N430" s="405" t="str">
        <f>VLOOKUP(I430,Inventory!C:J,3,FALSE)</f>
        <v>https://fjong.com/admin/pages/edit-outfit/outfit.bc074935620bc658</v>
      </c>
      <c r="O430" s="224" t="str">
        <f>VLOOKUP(I430,Inventory!C:J,5,FALSE)</f>
        <v>Reformation</v>
      </c>
      <c r="P430" s="224" t="str">
        <f>VLOOKUP(I430,Inventory!C:J,4,FALSE)</f>
        <v>M Rambla Sunflower Dress</v>
      </c>
      <c r="R430" s="12" t="s">
        <v>3948</v>
      </c>
      <c r="S430" s="9"/>
      <c r="V430" s="224" t="str">
        <f>VLOOKUP(I430,Inventory!C:R,6,FALSE)</f>
        <v>FJONG</v>
      </c>
      <c r="W430" s="224">
        <f>VLOOKUP(I430,Inventory!C:R,13,FALSE)</f>
        <v>0</v>
      </c>
      <c r="X430" s="224">
        <f>VLOOKUP(I430,Inventory!C:R,14,FALSE)</f>
        <v>750</v>
      </c>
      <c r="Y430" s="152">
        <v>0.3</v>
      </c>
      <c r="AB430" s="384">
        <f t="shared" si="49"/>
        <v>525</v>
      </c>
      <c r="AC430" s="225">
        <f>VLOOKUP(V430,'Partner info'!A$2:K$502,6,FALSE)</f>
        <v>0</v>
      </c>
      <c r="AD430" s="224">
        <f t="shared" si="43"/>
        <v>0</v>
      </c>
      <c r="AE430" s="384">
        <f t="shared" si="47"/>
        <v>525</v>
      </c>
      <c r="AF430" s="224">
        <f t="shared" si="41"/>
        <v>11</v>
      </c>
      <c r="AG430" s="310">
        <v>2023</v>
      </c>
      <c r="AH430" s="310">
        <v>11</v>
      </c>
      <c r="AI430" s="146" t="e">
        <f t="array" aca="1" ref="AI430" ca="1">_xludf.IFS(AH430=1,"01",AH430=2,"02",AH430=3,"03",AH430=4,"04",AH430=5,"05",AH430=6,"06",AH430=7,"07",AH430=8,"08",AH430=9,"09",AH430=10,"10",AH430=11,"11",AH430=12,"12")</f>
        <v>#NAME?</v>
      </c>
      <c r="AJ430" s="147" t="e">
        <f t="shared" ca="1" si="37"/>
        <v>#NAME?</v>
      </c>
      <c r="AK430" s="148" t="str">
        <f t="shared" si="44"/>
        <v>YYYY-11</v>
      </c>
    </row>
    <row r="431" spans="4:37" ht="12.75">
      <c r="D431" s="12" t="s">
        <v>9</v>
      </c>
      <c r="F431" s="12" t="s">
        <v>4033</v>
      </c>
      <c r="H431" s="12" t="s">
        <v>3445</v>
      </c>
      <c r="I431" s="9">
        <v>88000330</v>
      </c>
      <c r="L431" s="149">
        <v>45236</v>
      </c>
      <c r="N431" s="405" t="str">
        <f>VLOOKUP(I431,Inventory!C:J,3,FALSE)</f>
        <v>https://fjong.com/admin/pages/edit-outfit/outfit.aef36c5a5f6fd4dc</v>
      </c>
      <c r="O431" s="224" t="str">
        <f>VLOOKUP(I431,Inventory!C:J,5,FALSE)</f>
        <v>Reformation</v>
      </c>
      <c r="P431" s="224" t="str">
        <f>VLOOKUP(I431,Inventory!C:J,4,FALSE)</f>
        <v>XS Maddie Tangiers Dress</v>
      </c>
      <c r="R431" s="12" t="s">
        <v>3948</v>
      </c>
      <c r="S431" s="9"/>
      <c r="V431" s="224" t="str">
        <f>VLOOKUP(I431,Inventory!C:R,6,FALSE)</f>
        <v>FJONG</v>
      </c>
      <c r="W431" s="224">
        <f>VLOOKUP(I431,Inventory!C:R,13,FALSE)</f>
        <v>600</v>
      </c>
      <c r="X431" s="224">
        <f>VLOOKUP(I431,Inventory!C:R,14,FALSE)</f>
        <v>300</v>
      </c>
      <c r="Y431" s="152">
        <v>0.3</v>
      </c>
      <c r="AB431" s="384">
        <f t="shared" si="49"/>
        <v>210</v>
      </c>
      <c r="AC431" s="225">
        <f>VLOOKUP(V431,'Partner info'!A$2:K$502,6,FALSE)</f>
        <v>0</v>
      </c>
      <c r="AD431" s="224">
        <f t="shared" si="43"/>
        <v>0</v>
      </c>
      <c r="AE431" s="384">
        <f t="shared" si="47"/>
        <v>210</v>
      </c>
      <c r="AF431" s="224">
        <f t="shared" si="41"/>
        <v>11</v>
      </c>
      <c r="AG431" s="310">
        <v>2023</v>
      </c>
      <c r="AH431" s="310">
        <v>11</v>
      </c>
      <c r="AI431" s="146" t="e">
        <f t="array" aca="1" ref="AI431" ca="1">_xludf.IFS(AH431=1,"01",AH431=2,"02",AH431=3,"03",AH431=4,"04",AH431=5,"05",AH431=6,"06",AH431=7,"07",AH431=8,"08",AH431=9,"09",AH431=10,"10",AH431=11,"11",AH431=12,"12")</f>
        <v>#NAME?</v>
      </c>
      <c r="AJ431" s="147" t="e">
        <f t="shared" ca="1" si="37"/>
        <v>#NAME?</v>
      </c>
      <c r="AK431" s="148" t="str">
        <f t="shared" si="44"/>
        <v>YYYY-11</v>
      </c>
    </row>
    <row r="432" spans="4:37" ht="12.75" hidden="1">
      <c r="D432" s="12" t="s">
        <v>9</v>
      </c>
      <c r="F432" s="12" t="s">
        <v>4033</v>
      </c>
      <c r="H432" s="12" t="s">
        <v>3445</v>
      </c>
      <c r="I432" s="12">
        <v>88100560</v>
      </c>
      <c r="L432" s="149">
        <v>45236</v>
      </c>
      <c r="N432" s="405" t="str">
        <f>VLOOKUP(I432,Inventory!C:J,3,FALSE)</f>
        <v>https://fjong.com/admin/pages/edit-outfit/outfit.cebb78fc070a46708f27b61272a92472</v>
      </c>
      <c r="O432" s="224" t="str">
        <f>VLOOKUP(I432,Inventory!C:J,5,FALSE)</f>
        <v>FWSS</v>
      </c>
      <c r="P432" s="224" t="str">
        <f>VLOOKUP(I432,Inventory!C:J,4,FALSE)</f>
        <v>L Doris Shirt</v>
      </c>
      <c r="R432" s="12" t="s">
        <v>3948</v>
      </c>
      <c r="S432" s="9"/>
      <c r="V432" s="224" t="str">
        <f>VLOOKUP(I432,Inventory!C:R,6,FALSE)</f>
        <v>Mani Studio Moss</v>
      </c>
      <c r="W432" s="224" t="str">
        <f>VLOOKUP(I432,Inventory!C:R,13,FALSE)</f>
        <v>2600</v>
      </c>
      <c r="X432" s="224">
        <f>VLOOKUP(I432,Inventory!C:R,14,FALSE)</f>
        <v>780.00000000000023</v>
      </c>
      <c r="Y432" s="152">
        <v>0.3</v>
      </c>
      <c r="AB432" s="384">
        <f t="shared" si="49"/>
        <v>546.00000000000011</v>
      </c>
      <c r="AC432" s="225">
        <f>VLOOKUP(V432,'Partner info'!A$2:K$502,6,FALSE)</f>
        <v>0</v>
      </c>
      <c r="AD432" s="224">
        <f t="shared" si="43"/>
        <v>0</v>
      </c>
      <c r="AE432" s="384">
        <f t="shared" si="47"/>
        <v>546.00000000000011</v>
      </c>
      <c r="AF432" s="224">
        <f t="shared" si="41"/>
        <v>11</v>
      </c>
      <c r="AG432" s="310">
        <v>2023</v>
      </c>
      <c r="AH432" s="310">
        <v>11</v>
      </c>
      <c r="AI432" s="146" t="e">
        <f t="array" aca="1" ref="AI432" ca="1">_xludf.IFS(AH432=1,"01",AH432=2,"02",AH432=3,"03",AH432=4,"04",AH432=5,"05",AH432=6,"06",AH432=7,"07",AH432=8,"08",AH432=9,"09",AH432=10,"10",AH432=11,"11",AH432=12,"12")</f>
        <v>#NAME?</v>
      </c>
      <c r="AJ432" s="147" t="e">
        <f t="shared" ca="1" si="37"/>
        <v>#NAME?</v>
      </c>
      <c r="AK432" s="148" t="str">
        <f t="shared" si="44"/>
        <v>YYYY-11</v>
      </c>
    </row>
    <row r="433" spans="4:37" ht="12.75">
      <c r="D433" s="12" t="s">
        <v>9</v>
      </c>
      <c r="F433" s="12" t="s">
        <v>4033</v>
      </c>
      <c r="H433" s="12" t="s">
        <v>3445</v>
      </c>
      <c r="I433" s="12">
        <v>88000375</v>
      </c>
      <c r="L433" s="149">
        <v>45236</v>
      </c>
      <c r="N433" s="405" t="str">
        <f>VLOOKUP(I433,Inventory!C:J,3,FALSE)</f>
        <v>https://fjong.com/admin/pages/edit-outfit/outfit.8163acb883b84e0182dff9eff43290ab</v>
      </c>
      <c r="O433" s="224" t="str">
        <f>VLOOKUP(I433,Inventory!C:J,5,FALSE)</f>
        <v>byTiMo</v>
      </c>
      <c r="P433" s="224" t="str">
        <f>VLOOKUP(I433,Inventory!C:J,4,FALSE)</f>
        <v>S Off White Decorated Vintage Mini Dress</v>
      </c>
      <c r="R433" s="12" t="s">
        <v>3948</v>
      </c>
      <c r="S433" s="9"/>
      <c r="V433" s="224" t="str">
        <f>VLOOKUP(I433,Inventory!C:R,6,FALSE)</f>
        <v>FJONG</v>
      </c>
      <c r="W433" s="224">
        <f>VLOOKUP(I433,Inventory!C:R,13,FALSE)</f>
        <v>2000</v>
      </c>
      <c r="X433" s="224">
        <f>VLOOKUP(I433,Inventory!C:R,14,FALSE)</f>
        <v>800</v>
      </c>
      <c r="Y433" s="152">
        <v>0.3</v>
      </c>
      <c r="AB433" s="384">
        <f t="shared" si="49"/>
        <v>560</v>
      </c>
      <c r="AC433" s="225">
        <f>VLOOKUP(V433,'Partner info'!A$2:K$502,6,FALSE)</f>
        <v>0</v>
      </c>
      <c r="AD433" s="224">
        <f t="shared" si="43"/>
        <v>0</v>
      </c>
      <c r="AE433" s="384">
        <f t="shared" si="47"/>
        <v>560</v>
      </c>
      <c r="AF433" s="224">
        <f t="shared" si="41"/>
        <v>11</v>
      </c>
      <c r="AG433" s="310">
        <v>2023</v>
      </c>
      <c r="AH433" s="310">
        <v>11</v>
      </c>
      <c r="AI433" s="146" t="e">
        <f t="array" aca="1" ref="AI433" ca="1">_xludf.IFS(AH433=1,"01",AH433=2,"02",AH433=3,"03",AH433=4,"04",AH433=5,"05",AH433=6,"06",AH433=7,"07",AH433=8,"08",AH433=9,"09",AH433=10,"10",AH433=11,"11",AH433=12,"12")</f>
        <v>#NAME?</v>
      </c>
      <c r="AJ433" s="147" t="e">
        <f t="shared" ca="1" si="37"/>
        <v>#NAME?</v>
      </c>
      <c r="AK433" s="148" t="str">
        <f t="shared" si="44"/>
        <v>YYYY-11</v>
      </c>
    </row>
    <row r="434" spans="4:37" ht="12.75">
      <c r="D434" s="12" t="s">
        <v>9</v>
      </c>
      <c r="F434" s="12" t="s">
        <v>4033</v>
      </c>
      <c r="H434" s="12" t="s">
        <v>3445</v>
      </c>
      <c r="I434" s="12">
        <v>88000038</v>
      </c>
      <c r="L434" s="149">
        <v>45236</v>
      </c>
      <c r="N434" s="405" t="str">
        <f>VLOOKUP(I434,Inventory!C:J,3,FALSE)</f>
        <v>https://fjong.com/admin/pages/edit-outfit/outfit.915d00f05ea74ed9872f00dbf6367ac4</v>
      </c>
      <c r="O434" s="224" t="str">
        <f>VLOOKUP(I434,Inventory!C:J,5,FALSE)</f>
        <v>FWSS</v>
      </c>
      <c r="P434" s="224" t="str">
        <f>VLOOKUP(I434,Inventory!C:J,4,FALSE)</f>
        <v>S Simone Kumquat Dress</v>
      </c>
      <c r="R434" s="12" t="s">
        <v>3948</v>
      </c>
      <c r="S434" s="9"/>
      <c r="V434" s="224" t="str">
        <f>VLOOKUP(I434,Inventory!C:R,6,FALSE)</f>
        <v>FJONG</v>
      </c>
      <c r="W434" s="224">
        <f>VLOOKUP(I434,Inventory!C:R,13,FALSE)</f>
        <v>800</v>
      </c>
      <c r="X434" s="224">
        <f>VLOOKUP(I434,Inventory!C:R,14,FALSE)</f>
        <v>400</v>
      </c>
      <c r="Y434" s="152">
        <v>0.3</v>
      </c>
      <c r="AB434" s="384">
        <f t="shared" si="49"/>
        <v>280</v>
      </c>
      <c r="AC434" s="225">
        <f>VLOOKUP(V434,'Partner info'!A$2:K$502,6,FALSE)</f>
        <v>0</v>
      </c>
      <c r="AD434" s="224">
        <f t="shared" si="43"/>
        <v>0</v>
      </c>
      <c r="AE434" s="384">
        <f t="shared" si="47"/>
        <v>280</v>
      </c>
      <c r="AF434" s="224">
        <f t="shared" si="41"/>
        <v>11</v>
      </c>
      <c r="AG434" s="310">
        <v>2023</v>
      </c>
      <c r="AH434" s="310">
        <v>11</v>
      </c>
      <c r="AI434" s="146" t="e">
        <f t="array" aca="1" ref="AI434" ca="1">_xludf.IFS(AH434=1,"01",AH434=2,"02",AH434=3,"03",AH434=4,"04",AH434=5,"05",AH434=6,"06",AH434=7,"07",AH434=8,"08",AH434=9,"09",AH434=10,"10",AH434=11,"11",AH434=12,"12")</f>
        <v>#NAME?</v>
      </c>
      <c r="AJ434" s="147" t="e">
        <f t="shared" ca="1" si="37"/>
        <v>#NAME?</v>
      </c>
      <c r="AK434" s="148" t="str">
        <f t="shared" si="44"/>
        <v>YYYY-11</v>
      </c>
    </row>
    <row r="435" spans="4:37" ht="12.75" hidden="1">
      <c r="D435" s="12" t="s">
        <v>9</v>
      </c>
      <c r="F435" s="12" t="s">
        <v>4033</v>
      </c>
      <c r="H435" s="12" t="s">
        <v>3445</v>
      </c>
      <c r="I435" s="12">
        <v>89003195</v>
      </c>
      <c r="L435" s="149">
        <v>45236</v>
      </c>
      <c r="N435" s="405" t="str">
        <f>VLOOKUP(I435,Inventory!C:J,3,FALSE)</f>
        <v>https://fjong.com/admin/pages/edit-outfit/outfit.b1ffb5b50d8d4eaabba818f1eb5cad56</v>
      </c>
      <c r="O435" s="224" t="str">
        <f>VLOOKUP(I435,Inventory!C:J,5,FALSE)</f>
        <v>SOYAAULAIT</v>
      </c>
      <c r="P435" s="224" t="str">
        <f>VLOOKUP(I435,Inventory!C:J,4,FALSE)</f>
        <v>S White Thea Flare Top</v>
      </c>
      <c r="R435" s="12" t="s">
        <v>3948</v>
      </c>
      <c r="S435" s="9"/>
      <c r="V435" s="224" t="str">
        <f>VLOOKUP(I435,Inventory!C:R,6,FALSE)</f>
        <v>Soyaaulait</v>
      </c>
      <c r="W435" s="224">
        <f>VLOOKUP(I435,Inventory!C:R,13,FALSE)</f>
        <v>2850</v>
      </c>
      <c r="X435" s="224">
        <f>VLOOKUP(I435,Inventory!C:R,14,FALSE)</f>
        <v>1299</v>
      </c>
      <c r="Y435" s="152">
        <v>0.3</v>
      </c>
      <c r="AB435" s="384">
        <f t="shared" si="49"/>
        <v>909.3</v>
      </c>
      <c r="AC435" s="225">
        <f>VLOOKUP(V435,'Partner info'!A$2:K$502,6,FALSE)</f>
        <v>0.5</v>
      </c>
      <c r="AD435" s="224">
        <f t="shared" si="43"/>
        <v>454.65</v>
      </c>
      <c r="AE435" s="384">
        <f t="shared" si="47"/>
        <v>454.65</v>
      </c>
      <c r="AF435" s="224">
        <f t="shared" si="41"/>
        <v>11</v>
      </c>
      <c r="AG435" s="310">
        <v>2023</v>
      </c>
      <c r="AH435" s="310">
        <v>11</v>
      </c>
      <c r="AI435" s="146" t="e">
        <f t="array" aca="1" ref="AI435" ca="1">_xludf.IFS(AH435=1,"01",AH435=2,"02",AH435=3,"03",AH435=4,"04",AH435=5,"05",AH435=6,"06",AH435=7,"07",AH435=8,"08",AH435=9,"09",AH435=10,"10",AH435=11,"11",AH435=12,"12")</f>
        <v>#NAME?</v>
      </c>
      <c r="AJ435" s="147" t="e">
        <f t="shared" ca="1" si="37"/>
        <v>#NAME?</v>
      </c>
      <c r="AK435" s="148" t="str">
        <f t="shared" si="44"/>
        <v>YYYY-11</v>
      </c>
    </row>
    <row r="436" spans="4:37" ht="12.75">
      <c r="D436" s="12" t="s">
        <v>9</v>
      </c>
      <c r="F436" s="12" t="s">
        <v>4033</v>
      </c>
      <c r="H436" s="12" t="s">
        <v>3445</v>
      </c>
      <c r="I436" s="12">
        <v>89001318</v>
      </c>
      <c r="L436" s="149">
        <v>45236</v>
      </c>
      <c r="N436" s="405" t="str">
        <f>VLOOKUP(I436,Inventory!C:J,3,FALSE)</f>
        <v>https://fjong.com/admin/pages/edit-outfit/outfit.8bbfae6c08924fb2aafcf709665906a9#outfit_summary</v>
      </c>
      <c r="O436" s="224" t="str">
        <f>VLOOKUP(I436,Inventory!C:J,5,FALSE)</f>
        <v>byTimo</v>
      </c>
      <c r="P436" s="224" t="str">
        <f>VLOOKUP(I436,Inventory!C:J,4,FALSE)</f>
        <v>S Feathers Satin Jumpsuit</v>
      </c>
      <c r="R436" s="12" t="s">
        <v>3948</v>
      </c>
      <c r="S436" s="9"/>
      <c r="V436" s="224" t="str">
        <f>VLOOKUP(I436,Inventory!C:R,6,FALSE)</f>
        <v>FJONG</v>
      </c>
      <c r="W436" s="224">
        <f>VLOOKUP(I436,Inventory!C:R,13,FALSE)</f>
        <v>2600</v>
      </c>
      <c r="X436" s="224">
        <f>VLOOKUP(I436,Inventory!C:R,14,FALSE)</f>
        <v>1050</v>
      </c>
      <c r="Y436" s="152">
        <v>0.3</v>
      </c>
      <c r="AB436" s="384">
        <f t="shared" si="49"/>
        <v>735</v>
      </c>
      <c r="AC436" s="225">
        <f>VLOOKUP(V436,'Partner info'!A$2:K$502,6,FALSE)</f>
        <v>0</v>
      </c>
      <c r="AD436" s="224">
        <f t="shared" si="43"/>
        <v>0</v>
      </c>
      <c r="AE436" s="384">
        <f t="shared" si="47"/>
        <v>735</v>
      </c>
      <c r="AF436" s="224">
        <f t="shared" si="41"/>
        <v>11</v>
      </c>
      <c r="AG436" s="310">
        <v>2023</v>
      </c>
      <c r="AH436" s="310">
        <v>11</v>
      </c>
      <c r="AI436" s="146" t="e">
        <f t="array" aca="1" ref="AI436" ca="1">_xludf.IFS(AH436=1,"01",AH436=2,"02",AH436=3,"03",AH436=4,"04",AH436=5,"05",AH436=6,"06",AH436=7,"07",AH436=8,"08",AH436=9,"09",AH436=10,"10",AH436=11,"11",AH436=12,"12")</f>
        <v>#NAME?</v>
      </c>
      <c r="AJ436" s="147" t="e">
        <f t="shared" ca="1" si="37"/>
        <v>#NAME?</v>
      </c>
      <c r="AK436" s="148" t="str">
        <f t="shared" si="44"/>
        <v>YYYY-11</v>
      </c>
    </row>
    <row r="437" spans="4:37" ht="12.75">
      <c r="D437" s="12" t="s">
        <v>9</v>
      </c>
      <c r="F437" s="12" t="s">
        <v>4033</v>
      </c>
      <c r="H437" s="12" t="s">
        <v>3445</v>
      </c>
      <c r="I437" s="12">
        <v>88001639</v>
      </c>
      <c r="L437" s="149">
        <v>45236</v>
      </c>
      <c r="N437" s="405" t="str">
        <f>VLOOKUP(I437,Inventory!C:J,3,FALSE)</f>
        <v>https://fjong.com/admin/pages/edit-outfit/outfit.2297c26b5b6a4081891a5d4aaca0db7e</v>
      </c>
      <c r="O437" s="224" t="str">
        <f>VLOOKUP(I437,Inventory!C:J,5,FALSE)</f>
        <v>Lulus</v>
      </c>
      <c r="P437" s="224" t="str">
        <f>VLOOKUP(I437,Inventory!C:J,4,FALSE)</f>
        <v>S White Backless Lace Maxi Dress</v>
      </c>
      <c r="R437" s="12" t="s">
        <v>3948</v>
      </c>
      <c r="S437" s="9"/>
      <c r="V437" s="224" t="str">
        <f>VLOOKUP(I437,Inventory!C:R,6,FALSE)</f>
        <v>FJONG</v>
      </c>
      <c r="W437" s="224">
        <f>VLOOKUP(I437,Inventory!C:R,13,FALSE)</f>
        <v>2900</v>
      </c>
      <c r="X437" s="224">
        <f>VLOOKUP(I437,Inventory!C:R,14,FALSE)</f>
        <v>700</v>
      </c>
      <c r="Y437" s="152">
        <v>0.3</v>
      </c>
      <c r="AB437" s="384">
        <f t="shared" si="49"/>
        <v>489.99999999999994</v>
      </c>
      <c r="AC437" s="225">
        <f>VLOOKUP(V437,'Partner info'!A$2:K$502,6,FALSE)</f>
        <v>0</v>
      </c>
      <c r="AD437" s="224">
        <f t="shared" si="43"/>
        <v>0</v>
      </c>
      <c r="AE437" s="384">
        <f t="shared" si="47"/>
        <v>489.99999999999994</v>
      </c>
      <c r="AF437" s="224">
        <f t="shared" si="41"/>
        <v>11</v>
      </c>
      <c r="AG437" s="310">
        <v>2023</v>
      </c>
      <c r="AH437" s="310">
        <v>11</v>
      </c>
      <c r="AI437" s="146" t="e">
        <f t="array" aca="1" ref="AI437" ca="1">_xludf.IFS(AH437=1,"01",AH437=2,"02",AH437=3,"03",AH437=4,"04",AH437=5,"05",AH437=6,"06",AH437=7,"07",AH437=8,"08",AH437=9,"09",AH437=10,"10",AH437=11,"11",AH437=12,"12")</f>
        <v>#NAME?</v>
      </c>
      <c r="AJ437" s="147" t="e">
        <f t="shared" ca="1" si="37"/>
        <v>#NAME?</v>
      </c>
      <c r="AK437" s="148" t="str">
        <f t="shared" si="44"/>
        <v>YYYY-11</v>
      </c>
    </row>
    <row r="438" spans="4:37" ht="12.75" hidden="1">
      <c r="D438" s="12" t="s">
        <v>9</v>
      </c>
      <c r="F438" s="12" t="s">
        <v>4033</v>
      </c>
      <c r="H438" s="12" t="s">
        <v>3445</v>
      </c>
      <c r="I438" s="12">
        <v>89004860</v>
      </c>
      <c r="L438" s="149">
        <v>45236</v>
      </c>
      <c r="N438" s="405" t="str">
        <f>VLOOKUP(I438,Inventory!C:J,3,FALSE)</f>
        <v>https://fjong.com/admin/pages/edit-outfit/outfit.5d36946b12e547aea82bf9d4d3a232d5</v>
      </c>
      <c r="O438" s="224" t="str">
        <f>VLOOKUP(I438,Inventory!C:J,5,FALSE)</f>
        <v>Holzweiler</v>
      </c>
      <c r="P438" s="224" t="str">
        <f>VLOOKUP(I438,Inventory!C:J,4,FALSE)</f>
        <v>XS Black Hidra Dress</v>
      </c>
      <c r="R438" s="12" t="s">
        <v>3948</v>
      </c>
      <c r="S438" s="9"/>
      <c r="V438" s="224" t="str">
        <f>VLOOKUP(I438,Inventory!C:R,6,FALSE)</f>
        <v>Holzweiler</v>
      </c>
      <c r="W438" s="224">
        <f>VLOOKUP(I438,Inventory!C:R,13,FALSE)</f>
        <v>2500</v>
      </c>
      <c r="X438" s="224">
        <f>VLOOKUP(I438,Inventory!C:R,14,FALSE)</f>
        <v>600</v>
      </c>
      <c r="Y438" s="152">
        <v>0.3</v>
      </c>
      <c r="AB438" s="384">
        <f t="shared" si="49"/>
        <v>420</v>
      </c>
      <c r="AC438" s="225">
        <f>VLOOKUP(V438,'Partner info'!A$2:K$502,6,FALSE)</f>
        <v>0.8</v>
      </c>
      <c r="AD438" s="224">
        <f t="shared" si="43"/>
        <v>336</v>
      </c>
      <c r="AE438" s="384">
        <f t="shared" si="47"/>
        <v>84</v>
      </c>
      <c r="AF438" s="224">
        <f t="shared" si="41"/>
        <v>11</v>
      </c>
      <c r="AG438" s="310">
        <v>2023</v>
      </c>
      <c r="AH438" s="310">
        <v>11</v>
      </c>
      <c r="AI438" s="146" t="e">
        <f t="array" aca="1" ref="AI438" ca="1">_xludf.IFS(AH438=1,"01",AH438=2,"02",AH438=3,"03",AH438=4,"04",AH438=5,"05",AH438=6,"06",AH438=7,"07",AH438=8,"08",AH438=9,"09",AH438=10,"10",AH438=11,"11",AH438=12,"12")</f>
        <v>#NAME?</v>
      </c>
      <c r="AJ438" s="147" t="e">
        <f t="shared" ca="1" si="37"/>
        <v>#NAME?</v>
      </c>
      <c r="AK438" s="148" t="str">
        <f t="shared" si="44"/>
        <v>YYYY-11</v>
      </c>
    </row>
    <row r="439" spans="4:37" ht="12.75" hidden="1">
      <c r="D439" s="12" t="s">
        <v>9</v>
      </c>
      <c r="F439" s="12" t="s">
        <v>4033</v>
      </c>
      <c r="H439" s="12" t="s">
        <v>3445</v>
      </c>
      <c r="I439" s="12">
        <v>89003022</v>
      </c>
      <c r="L439" s="149">
        <v>45236</v>
      </c>
      <c r="N439" s="405" t="str">
        <f>VLOOKUP(I439,Inventory!C:J,3,FALSE)</f>
        <v>https://fjong.com/admin/pages/edit-outfit/outfit.f68a51b230914cf4b754f6e23959e186</v>
      </c>
      <c r="O439" s="224" t="str">
        <f>VLOOKUP(I439,Inventory!C:J,5,FALSE)</f>
        <v>Holzweiler</v>
      </c>
      <c r="P439" s="224" t="str">
        <f>VLOOKUP(I439,Inventory!C:J,4,FALSE)</f>
        <v>XL Black Idsal Skirt</v>
      </c>
      <c r="R439" s="12" t="s">
        <v>3948</v>
      </c>
      <c r="S439" s="9"/>
      <c r="V439" s="224" t="str">
        <f>VLOOKUP(I439,Inventory!C:R,6,FALSE)</f>
        <v>Holzweiler</v>
      </c>
      <c r="W439" s="224">
        <f>VLOOKUP(I439,Inventory!C:R,13,FALSE)</f>
        <v>800</v>
      </c>
      <c r="X439" s="224">
        <f>VLOOKUP(I439,Inventory!C:R,14,FALSE)</f>
        <v>300</v>
      </c>
      <c r="Y439" s="152">
        <v>0.3</v>
      </c>
      <c r="AB439" s="384">
        <f t="shared" si="49"/>
        <v>210</v>
      </c>
      <c r="AC439" s="225">
        <f>VLOOKUP(V439,'Partner info'!A$2:K$502,6,FALSE)</f>
        <v>0.8</v>
      </c>
      <c r="AD439" s="224">
        <f t="shared" si="43"/>
        <v>168</v>
      </c>
      <c r="AE439" s="384">
        <f t="shared" si="47"/>
        <v>42</v>
      </c>
      <c r="AF439" s="224">
        <f t="shared" si="41"/>
        <v>11</v>
      </c>
      <c r="AG439" s="310">
        <v>2023</v>
      </c>
      <c r="AH439" s="310">
        <v>11</v>
      </c>
      <c r="AI439" s="146" t="e">
        <f t="array" aca="1" ref="AI439" ca="1">_xludf.IFS(AH439=1,"01",AH439=2,"02",AH439=3,"03",AH439=4,"04",AH439=5,"05",AH439=6,"06",AH439=7,"07",AH439=8,"08",AH439=9,"09",AH439=10,"10",AH439=11,"11",AH439=12,"12")</f>
        <v>#NAME?</v>
      </c>
      <c r="AJ439" s="147" t="e">
        <f t="shared" ca="1" si="37"/>
        <v>#NAME?</v>
      </c>
      <c r="AK439" s="148" t="str">
        <f t="shared" si="44"/>
        <v>YYYY-11</v>
      </c>
    </row>
    <row r="440" spans="4:37" ht="12.75" hidden="1">
      <c r="D440" s="12" t="s">
        <v>9</v>
      </c>
      <c r="F440" s="12" t="s">
        <v>4033</v>
      </c>
      <c r="H440" s="12" t="s">
        <v>3445</v>
      </c>
      <c r="I440" s="12">
        <v>89003748</v>
      </c>
      <c r="L440" s="149">
        <v>45236</v>
      </c>
      <c r="N440" s="405" t="str">
        <f>VLOOKUP(I440,Inventory!C:J,3,FALSE)</f>
        <v>https://fjong.com/admin/pages/edit-outfit/outfit.3cb32ed1719c4c9d885517a781cea52e</v>
      </c>
      <c r="O440" s="224" t="str">
        <f>VLOOKUP(I440,Inventory!C:J,5,FALSE)</f>
        <v>C.L.E.A.N. by Christina Ledang</v>
      </c>
      <c r="P440" s="224" t="str">
        <f>VLOOKUP(I440,Inventory!C:J,4,FALSE)</f>
        <v>XS C.L.E.A.N Dress Grey</v>
      </c>
      <c r="R440" s="12" t="s">
        <v>3948</v>
      </c>
      <c r="S440" s="9"/>
      <c r="V440" s="224" t="str">
        <f>VLOOKUP(I440,Inventory!C:R,6,FALSE)</f>
        <v>C.L.E.A.N. by Christina Ledang</v>
      </c>
      <c r="W440" s="224">
        <f>VLOOKUP(I440,Inventory!C:R,13,FALSE)</f>
        <v>900</v>
      </c>
      <c r="X440" s="224">
        <f>VLOOKUP(I440,Inventory!C:R,14,FALSE)</f>
        <v>300</v>
      </c>
      <c r="Y440" s="152">
        <v>0.3</v>
      </c>
      <c r="AB440" s="384">
        <f t="shared" si="49"/>
        <v>210</v>
      </c>
      <c r="AC440" s="225">
        <f>VLOOKUP(V440,'Partner info'!A$2:K$502,6,FALSE)</f>
        <v>0.5</v>
      </c>
      <c r="AD440" s="224">
        <f t="shared" si="43"/>
        <v>105</v>
      </c>
      <c r="AE440" s="384">
        <f t="shared" si="47"/>
        <v>105</v>
      </c>
      <c r="AF440" s="224">
        <f t="shared" si="41"/>
        <v>11</v>
      </c>
      <c r="AG440" s="310">
        <v>2023</v>
      </c>
      <c r="AH440" s="310">
        <v>11</v>
      </c>
      <c r="AI440" s="146" t="e">
        <f t="array" aca="1" ref="AI440" ca="1">_xludf.IFS(AH440=1,"01",AH440=2,"02",AH440=3,"03",AH440=4,"04",AH440=5,"05",AH440=6,"06",AH440=7,"07",AH440=8,"08",AH440=9,"09",AH440=10,"10",AH440=11,"11",AH440=12,"12")</f>
        <v>#NAME?</v>
      </c>
      <c r="AJ440" s="147" t="e">
        <f t="shared" ca="1" si="37"/>
        <v>#NAME?</v>
      </c>
      <c r="AK440" s="148" t="str">
        <f t="shared" si="44"/>
        <v>YYYY-11</v>
      </c>
    </row>
    <row r="441" spans="4:37" ht="12.75" hidden="1">
      <c r="D441" s="12" t="s">
        <v>9</v>
      </c>
      <c r="F441" s="12" t="s">
        <v>4033</v>
      </c>
      <c r="H441" s="12" t="s">
        <v>3445</v>
      </c>
      <c r="I441" s="12">
        <v>89006480</v>
      </c>
      <c r="L441" s="149">
        <v>45236</v>
      </c>
      <c r="N441" s="405" t="str">
        <f>VLOOKUP(I441,Inventory!C:J,3,FALSE)</f>
        <v>https://fjong.com/admin/pages/edit-outfit/outfit.40e245346b6147d49513cbb57d15bee3</v>
      </c>
      <c r="O441" s="224" t="str">
        <f>VLOOKUP(I441,Inventory!C:J,5,FALSE)</f>
        <v>Urban Pioneers</v>
      </c>
      <c r="P441" s="224" t="str">
        <f>VLOOKUP(I441,Inventory!C:J,4,FALSE)</f>
        <v>S White Drew Dress</v>
      </c>
      <c r="R441" s="12" t="s">
        <v>3948</v>
      </c>
      <c r="S441" s="9"/>
      <c r="V441" s="224" t="str">
        <f>VLOOKUP(I441,Inventory!C:R,6,FALSE)</f>
        <v>Urban Pioneers</v>
      </c>
      <c r="W441" s="224">
        <f>VLOOKUP(I441,Inventory!C:R,13,FALSE)</f>
        <v>1500</v>
      </c>
      <c r="X441" s="224">
        <f>VLOOKUP(I441,Inventory!C:R,14,FALSE)</f>
        <v>450</v>
      </c>
      <c r="Y441" s="152">
        <v>0.3</v>
      </c>
      <c r="AB441" s="384">
        <f t="shared" si="49"/>
        <v>315</v>
      </c>
      <c r="AC441" s="225">
        <f>VLOOKUP(V441,'Partner info'!A$2:K$502,6,FALSE)</f>
        <v>0.8</v>
      </c>
      <c r="AD441" s="224">
        <f t="shared" si="43"/>
        <v>252</v>
      </c>
      <c r="AE441" s="384">
        <f t="shared" si="47"/>
        <v>63</v>
      </c>
      <c r="AF441" s="224">
        <f t="shared" si="41"/>
        <v>11</v>
      </c>
      <c r="AG441" s="310">
        <v>2023</v>
      </c>
      <c r="AH441" s="310">
        <v>11</v>
      </c>
      <c r="AI441" s="146" t="e">
        <f t="array" aca="1" ref="AI441" ca="1">_xludf.IFS(AH441=1,"01",AH441=2,"02",AH441=3,"03",AH441=4,"04",AH441=5,"05",AH441=6,"06",AH441=7,"07",AH441=8,"08",AH441=9,"09",AH441=10,"10",AH441=11,"11",AH441=12,"12")</f>
        <v>#NAME?</v>
      </c>
      <c r="AJ441" s="147" t="e">
        <f t="shared" ca="1" si="37"/>
        <v>#NAME?</v>
      </c>
      <c r="AK441" s="148" t="str">
        <f t="shared" si="44"/>
        <v>YYYY-11</v>
      </c>
    </row>
    <row r="442" spans="4:37" ht="12.75" hidden="1">
      <c r="D442" s="12" t="s">
        <v>9</v>
      </c>
      <c r="F442" s="12" t="s">
        <v>4033</v>
      </c>
      <c r="H442" s="12" t="s">
        <v>3445</v>
      </c>
      <c r="I442" s="12">
        <v>89003077</v>
      </c>
      <c r="L442" s="149">
        <v>45236</v>
      </c>
      <c r="N442" s="405" t="str">
        <f>VLOOKUP(I442,Inventory!C:J,3,FALSE)</f>
        <v>https://fjong.com/admin/pages/edit-outfit/outfit.c04e5b3f3b864b4aaa8a1c2025bc6ada</v>
      </c>
      <c r="O442" s="224" t="str">
        <f>VLOOKUP(I442,Inventory!C:J,5,FALSE)</f>
        <v>FWSS</v>
      </c>
      <c r="P442" s="224" t="str">
        <f>VLOOKUP(I442,Inventory!C:J,4,FALSE)</f>
        <v>XS Milla Jet Black Dress</v>
      </c>
      <c r="R442" s="12" t="s">
        <v>3948</v>
      </c>
      <c r="S442" s="9"/>
      <c r="V442" s="224" t="str">
        <f>VLOOKUP(I442,Inventory!C:R,6,FALSE)</f>
        <v>FWSS</v>
      </c>
      <c r="W442" s="224">
        <f>VLOOKUP(I442,Inventory!C:R,13,FALSE)</f>
        <v>800</v>
      </c>
      <c r="X442" s="224">
        <f>VLOOKUP(I442,Inventory!C:R,14,FALSE)</f>
        <v>0</v>
      </c>
      <c r="Y442" s="152">
        <v>0.3</v>
      </c>
      <c r="AB442" s="384">
        <f t="shared" si="49"/>
        <v>0</v>
      </c>
      <c r="AC442" s="225">
        <f>VLOOKUP(V442,'Partner info'!A$2:K$502,6,FALSE)</f>
        <v>0.5</v>
      </c>
      <c r="AD442" s="224">
        <f t="shared" si="43"/>
        <v>0</v>
      </c>
      <c r="AE442" s="384">
        <f t="shared" si="47"/>
        <v>0</v>
      </c>
      <c r="AF442" s="224">
        <f t="shared" si="41"/>
        <v>11</v>
      </c>
      <c r="AG442" s="310">
        <v>2023</v>
      </c>
      <c r="AH442" s="310">
        <v>11</v>
      </c>
      <c r="AI442" s="146" t="e">
        <f t="array" aca="1" ref="AI442" ca="1">_xludf.IFS(AH442=1,"01",AH442=2,"02",AH442=3,"03",AH442=4,"04",AH442=5,"05",AH442=6,"06",AH442=7,"07",AH442=8,"08",AH442=9,"09",AH442=10,"10",AH442=11,"11",AH442=12,"12")</f>
        <v>#NAME?</v>
      </c>
      <c r="AJ442" s="147" t="e">
        <f t="shared" ca="1" si="37"/>
        <v>#NAME?</v>
      </c>
      <c r="AK442" s="148" t="str">
        <f t="shared" si="44"/>
        <v>YYYY-11</v>
      </c>
    </row>
    <row r="443" spans="4:37" ht="12.75">
      <c r="D443" s="12" t="s">
        <v>9</v>
      </c>
      <c r="F443" s="12" t="s">
        <v>4033</v>
      </c>
      <c r="H443" s="12" t="s">
        <v>3445</v>
      </c>
      <c r="I443" s="12">
        <v>88000672</v>
      </c>
      <c r="L443" s="149">
        <v>45236</v>
      </c>
      <c r="N443" s="405" t="str">
        <f>VLOOKUP(I443,Inventory!C:J,3,FALSE)</f>
        <v>https://fjong.com/admin/pages/edit-outfit/outfit.abd2eb4bc47aef03</v>
      </c>
      <c r="O443" s="224" t="str">
        <f>VLOOKUP(I443,Inventory!C:J,5,FALSE)</f>
        <v>Reformation</v>
      </c>
      <c r="P443" s="224" t="str">
        <f>VLOOKUP(I443,Inventory!C:J,4,FALSE)</f>
        <v>M Valor Dress</v>
      </c>
      <c r="R443" s="12" t="s">
        <v>3948</v>
      </c>
      <c r="S443" s="9"/>
      <c r="V443" s="224" t="str">
        <f>VLOOKUP(I443,Inventory!C:R,6,FALSE)</f>
        <v>FJONG</v>
      </c>
      <c r="W443" s="224" t="str">
        <f>VLOOKUP(I443,Inventory!C:R,13,FALSE)</f>
        <v>1700</v>
      </c>
      <c r="X443" s="224">
        <f>VLOOKUP(I443,Inventory!C:R,14,FALSE)</f>
        <v>510</v>
      </c>
      <c r="Y443" s="152">
        <v>0.3</v>
      </c>
      <c r="AB443" s="384">
        <f t="shared" si="49"/>
        <v>357</v>
      </c>
      <c r="AC443" s="225">
        <f>VLOOKUP(V443,'Partner info'!A$2:K$502,6,FALSE)</f>
        <v>0</v>
      </c>
      <c r="AD443" s="224">
        <f t="shared" si="43"/>
        <v>0</v>
      </c>
      <c r="AE443" s="384">
        <f t="shared" si="47"/>
        <v>357</v>
      </c>
      <c r="AF443" s="224">
        <f t="shared" si="41"/>
        <v>11</v>
      </c>
      <c r="AG443" s="310">
        <v>2023</v>
      </c>
      <c r="AH443" s="310">
        <v>11</v>
      </c>
      <c r="AI443" s="146" t="e">
        <f t="array" aca="1" ref="AI443" ca="1">_xludf.IFS(AH443=1,"01",AH443=2,"02",AH443=3,"03",AH443=4,"04",AH443=5,"05",AH443=6,"06",AH443=7,"07",AH443=8,"08",AH443=9,"09",AH443=10,"10",AH443=11,"11",AH443=12,"12")</f>
        <v>#NAME?</v>
      </c>
      <c r="AJ443" s="147" t="e">
        <f t="shared" ca="1" si="37"/>
        <v>#NAME?</v>
      </c>
      <c r="AK443" s="148" t="str">
        <f t="shared" si="44"/>
        <v>YYYY-11</v>
      </c>
    </row>
    <row r="444" spans="4:37" ht="12.75" hidden="1">
      <c r="D444" s="12" t="s">
        <v>9</v>
      </c>
      <c r="F444" s="12" t="s">
        <v>4033</v>
      </c>
      <c r="H444" s="12" t="s">
        <v>3445</v>
      </c>
      <c r="I444" s="12">
        <v>88200374</v>
      </c>
      <c r="L444" s="149">
        <v>45236</v>
      </c>
      <c r="N444" s="405" t="str">
        <f>VLOOKUP(I444,Inventory!C:J,3,FALSE)</f>
        <v>https://fjong.com/admin/pages/edit-outfit/outfit.83c3cc056071456ea7cf59d36f672840#outfit_summary</v>
      </c>
      <c r="O444" s="224" t="str">
        <f>VLOOKUP(I444,Inventory!C:J,5,FALSE)</f>
        <v>Holzweiler</v>
      </c>
      <c r="P444" s="224" t="str">
        <f>VLOOKUP(I444,Inventory!C:J,4,FALSE)</f>
        <v>M Yellow Oda Jeans</v>
      </c>
      <c r="R444" s="12" t="s">
        <v>3948</v>
      </c>
      <c r="S444" s="9"/>
      <c r="V444" s="224" t="str">
        <f>VLOOKUP(I444,Inventory!C:R,6,FALSE)</f>
        <v>Holzweiler</v>
      </c>
      <c r="W444" s="224">
        <f>VLOOKUP(I444,Inventory!C:R,13,FALSE)</f>
        <v>1600</v>
      </c>
      <c r="X444" s="224">
        <f>VLOOKUP(I444,Inventory!C:R,14,FALSE)</f>
        <v>700</v>
      </c>
      <c r="Y444" s="152">
        <v>0.3</v>
      </c>
      <c r="AB444" s="384">
        <f t="shared" si="49"/>
        <v>489.99999999999994</v>
      </c>
      <c r="AC444" s="225">
        <f>VLOOKUP(V444,'Partner info'!A$2:K$502,6,FALSE)</f>
        <v>0.8</v>
      </c>
      <c r="AD444" s="224">
        <f t="shared" si="43"/>
        <v>392</v>
      </c>
      <c r="AE444" s="384">
        <f t="shared" si="47"/>
        <v>97.999999999999943</v>
      </c>
      <c r="AF444" s="224">
        <f t="shared" si="41"/>
        <v>11</v>
      </c>
      <c r="AG444" s="310">
        <v>2023</v>
      </c>
      <c r="AH444" s="310">
        <v>11</v>
      </c>
      <c r="AI444" s="146" t="e">
        <f t="array" aca="1" ref="AI444" ca="1">_xludf.IFS(AH444=1,"01",AH444=2,"02",AH444=3,"03",AH444=4,"04",AH444=5,"05",AH444=6,"06",AH444=7,"07",AH444=8,"08",AH444=9,"09",AH444=10,"10",AH444=11,"11",AH444=12,"12")</f>
        <v>#NAME?</v>
      </c>
      <c r="AJ444" s="147" t="e">
        <f t="shared" ca="1" si="37"/>
        <v>#NAME?</v>
      </c>
      <c r="AK444" s="148" t="str">
        <f t="shared" si="44"/>
        <v>YYYY-11</v>
      </c>
    </row>
    <row r="445" spans="4:37" ht="12.75" hidden="1">
      <c r="D445" s="12" t="s">
        <v>9</v>
      </c>
      <c r="F445" s="12" t="s">
        <v>4033</v>
      </c>
      <c r="H445" s="12" t="s">
        <v>3445</v>
      </c>
      <c r="I445" s="12">
        <v>89003488</v>
      </c>
      <c r="L445" s="149">
        <v>45236</v>
      </c>
      <c r="N445" s="405" t="str">
        <f>VLOOKUP(I445,Inventory!C:J,3,FALSE)</f>
        <v>https://fjong.com/admin/pages/edit-outfit/outfit.98f5fa6487d54b65a62bc084cdc5de23</v>
      </c>
      <c r="O445" s="224" t="str">
        <f>VLOOKUP(I445,Inventory!C:J,5,FALSE)</f>
        <v>Holzweiler</v>
      </c>
      <c r="P445" s="224" t="str">
        <f>VLOOKUP(I445,Inventory!C:J,4,FALSE)</f>
        <v>S Black Voss Skirt</v>
      </c>
      <c r="R445" s="12" t="s">
        <v>3948</v>
      </c>
      <c r="S445" s="9"/>
      <c r="V445" s="224" t="str">
        <f>VLOOKUP(I445,Inventory!C:R,6,FALSE)</f>
        <v>Holzweiler</v>
      </c>
      <c r="W445" s="224">
        <f>VLOOKUP(I445,Inventory!C:R,13,FALSE)</f>
        <v>2600</v>
      </c>
      <c r="X445" s="224">
        <f>VLOOKUP(I445,Inventory!C:R,14,FALSE)</f>
        <v>700</v>
      </c>
      <c r="Y445" s="152">
        <v>0.3</v>
      </c>
      <c r="AB445" s="384">
        <f t="shared" si="49"/>
        <v>489.99999999999994</v>
      </c>
      <c r="AC445" s="225">
        <f>VLOOKUP(V445,'Partner info'!A$2:K$502,6,FALSE)</f>
        <v>0.8</v>
      </c>
      <c r="AD445" s="224">
        <f t="shared" si="43"/>
        <v>392</v>
      </c>
      <c r="AE445" s="384">
        <f t="shared" si="47"/>
        <v>97.999999999999943</v>
      </c>
      <c r="AF445" s="224">
        <f t="shared" si="41"/>
        <v>11</v>
      </c>
      <c r="AG445" s="310">
        <v>2023</v>
      </c>
      <c r="AH445" s="310">
        <v>11</v>
      </c>
      <c r="AI445" s="146" t="e">
        <f t="array" aca="1" ref="AI445" ca="1">_xludf.IFS(AH445=1,"01",AH445=2,"02",AH445=3,"03",AH445=4,"04",AH445=5,"05",AH445=6,"06",AH445=7,"07",AH445=8,"08",AH445=9,"09",AH445=10,"10",AH445=11,"11",AH445=12,"12")</f>
        <v>#NAME?</v>
      </c>
      <c r="AJ445" s="147" t="e">
        <f t="shared" ca="1" si="37"/>
        <v>#NAME?</v>
      </c>
      <c r="AK445" s="148" t="str">
        <f t="shared" si="44"/>
        <v>YYYY-11</v>
      </c>
    </row>
    <row r="446" spans="4:37" ht="12.75" hidden="1">
      <c r="D446" s="12" t="s">
        <v>9</v>
      </c>
      <c r="F446" s="12" t="s">
        <v>4033</v>
      </c>
      <c r="H446" s="12" t="s">
        <v>3445</v>
      </c>
      <c r="I446" s="12">
        <v>88200747</v>
      </c>
      <c r="L446" s="149">
        <v>45236</v>
      </c>
      <c r="N446" s="405" t="str">
        <f>VLOOKUP(I446,Inventory!C:J,3,FALSE)</f>
        <v>https://no.fjong.com/admin/pages/edit-outfit/outfit.515cd15825f5406ab54e44a09a98a801</v>
      </c>
      <c r="O446" s="224" t="str">
        <f>VLOOKUP(I446,Inventory!C:J,5,FALSE)</f>
        <v>Holzweiler</v>
      </c>
      <c r="P446" s="224" t="str">
        <f>VLOOKUP(I446,Inventory!C:J,4,FALSE)</f>
        <v>XS Green Haram Dress</v>
      </c>
      <c r="R446" s="12" t="s">
        <v>3948</v>
      </c>
      <c r="S446" s="9"/>
      <c r="V446" s="224" t="str">
        <f>VLOOKUP(I446,Inventory!C:R,6,FALSE)</f>
        <v>Holzweiler</v>
      </c>
      <c r="W446" s="224">
        <f>VLOOKUP(I446,Inventory!C:R,13,FALSE)</f>
        <v>3700</v>
      </c>
      <c r="X446" s="224">
        <f>VLOOKUP(I446,Inventory!C:R,14,FALSE)</f>
        <v>740</v>
      </c>
      <c r="Y446" s="152">
        <v>0.3</v>
      </c>
      <c r="AB446" s="384">
        <f t="shared" si="49"/>
        <v>518</v>
      </c>
      <c r="AC446" s="225">
        <f>VLOOKUP(V446,'Partner info'!A$2:K$502,6,FALSE)</f>
        <v>0.8</v>
      </c>
      <c r="AD446" s="224">
        <f t="shared" si="43"/>
        <v>414.40000000000003</v>
      </c>
      <c r="AE446" s="384">
        <f t="shared" si="47"/>
        <v>103.59999999999997</v>
      </c>
      <c r="AF446" s="224">
        <f t="shared" si="41"/>
        <v>11</v>
      </c>
      <c r="AG446" s="310">
        <v>2023</v>
      </c>
      <c r="AH446" s="310">
        <v>11</v>
      </c>
      <c r="AI446" s="146" t="e">
        <f t="array" aca="1" ref="AI446" ca="1">_xludf.IFS(AH446=1,"01",AH446=2,"02",AH446=3,"03",AH446=4,"04",AH446=5,"05",AH446=6,"06",AH446=7,"07",AH446=8,"08",AH446=9,"09",AH446=10,"10",AH446=11,"11",AH446=12,"12")</f>
        <v>#NAME?</v>
      </c>
      <c r="AJ446" s="147" t="e">
        <f t="shared" ca="1" si="37"/>
        <v>#NAME?</v>
      </c>
      <c r="AK446" s="148" t="str">
        <f t="shared" si="44"/>
        <v>YYYY-11</v>
      </c>
    </row>
    <row r="447" spans="4:37" ht="12.75">
      <c r="D447" s="12" t="s">
        <v>9</v>
      </c>
      <c r="F447" s="12" t="s">
        <v>4033</v>
      </c>
      <c r="H447" s="12" t="s">
        <v>3445</v>
      </c>
      <c r="I447" s="12">
        <v>89001704</v>
      </c>
      <c r="L447" s="149">
        <v>45236</v>
      </c>
      <c r="N447" s="405" t="str">
        <f>VLOOKUP(I447,Inventory!C:J,3,FALSE)</f>
        <v>https://no.fjong.com/admin/pages/edit-outfit/outfit.588d78c7613f4e10b418317946a7a186</v>
      </c>
      <c r="O447" s="224" t="str">
        <f>VLOOKUP(I447,Inventory!C:J,5,FALSE)</f>
        <v>Untold Stories</v>
      </c>
      <c r="P447" s="224" t="str">
        <f>VLOOKUP(I447,Inventory!C:J,4,FALSE)</f>
        <v>XL Ever Dress Pale Jade</v>
      </c>
      <c r="R447" s="12" t="s">
        <v>3948</v>
      </c>
      <c r="S447" s="9"/>
      <c r="V447" s="224" t="str">
        <f>VLOOKUP(I447,Inventory!C:R,6,FALSE)</f>
        <v>FJONG</v>
      </c>
      <c r="W447" s="224">
        <f>VLOOKUP(I447,Inventory!C:R,13,FALSE)</f>
        <v>0</v>
      </c>
      <c r="X447" s="224">
        <f>VLOOKUP(I447,Inventory!C:R,14,FALSE)</f>
        <v>0</v>
      </c>
      <c r="Y447" s="152">
        <v>0.3</v>
      </c>
      <c r="AB447" s="384">
        <f t="shared" si="49"/>
        <v>0</v>
      </c>
      <c r="AC447" s="225">
        <f>VLOOKUP(V447,'Partner info'!A$2:K$502,6,FALSE)</f>
        <v>0</v>
      </c>
      <c r="AD447" s="224">
        <f t="shared" si="43"/>
        <v>0</v>
      </c>
      <c r="AE447" s="384">
        <f t="shared" si="47"/>
        <v>0</v>
      </c>
      <c r="AF447" s="224">
        <f t="shared" si="41"/>
        <v>11</v>
      </c>
      <c r="AG447" s="310">
        <v>2023</v>
      </c>
      <c r="AH447" s="310">
        <v>11</v>
      </c>
      <c r="AI447" s="146" t="e">
        <f t="array" aca="1" ref="AI447" ca="1">_xludf.IFS(AH447=1,"01",AH447=2,"02",AH447=3,"03",AH447=4,"04",AH447=5,"05",AH447=6,"06",AH447=7,"07",AH447=8,"08",AH447=9,"09",AH447=10,"10",AH447=11,"11",AH447=12,"12")</f>
        <v>#NAME?</v>
      </c>
      <c r="AJ447" s="147" t="e">
        <f t="shared" ca="1" si="37"/>
        <v>#NAME?</v>
      </c>
      <c r="AK447" s="148" t="str">
        <f t="shared" si="44"/>
        <v>YYYY-11</v>
      </c>
    </row>
    <row r="448" spans="4:37" ht="12.75" hidden="1">
      <c r="D448" s="12" t="s">
        <v>9</v>
      </c>
      <c r="F448" s="12" t="s">
        <v>4033</v>
      </c>
      <c r="H448" s="12" t="s">
        <v>3445</v>
      </c>
      <c r="I448" s="12">
        <v>88001786</v>
      </c>
      <c r="L448" s="149">
        <v>45236</v>
      </c>
      <c r="N448" s="405" t="str">
        <f>VLOOKUP(I448,Inventory!C:J,3,FALSE)</f>
        <v>https://fjong.com/admin/pages/edit-outfit/outfit.5494f9123a164880a3ed401be7abcd8b</v>
      </c>
      <c r="O448" s="224" t="str">
        <f>VLOOKUP(I448,Inventory!C:J,5,FALSE)</f>
        <v>Levete Room</v>
      </c>
      <c r="P448" s="224" t="str">
        <f>VLOOKUP(I448,Inventory!C:J,4,FALSE)</f>
        <v>L1 Dove Dakota Blouse</v>
      </c>
      <c r="R448" s="12" t="s">
        <v>3948</v>
      </c>
      <c r="S448" s="9"/>
      <c r="V448" s="224" t="str">
        <f>VLOOKUP(I448,Inventory!C:R,6,FALSE)</f>
        <v>For Ynde</v>
      </c>
      <c r="W448" s="224">
        <f>VLOOKUP(I448,Inventory!C:R,13,FALSE)</f>
        <v>8000</v>
      </c>
      <c r="X448" s="224">
        <f>VLOOKUP(I448,Inventory!C:R,14,FALSE)</f>
        <v>1600</v>
      </c>
      <c r="Y448" s="152">
        <v>0.3</v>
      </c>
      <c r="AB448" s="384">
        <f t="shared" si="49"/>
        <v>1120</v>
      </c>
      <c r="AC448" s="225">
        <f>VLOOKUP(V448,'Partner info'!A$2:K$502,6,FALSE)</f>
        <v>0.5</v>
      </c>
      <c r="AD448" s="224">
        <f t="shared" si="43"/>
        <v>560</v>
      </c>
      <c r="AE448" s="384">
        <f t="shared" si="47"/>
        <v>560</v>
      </c>
      <c r="AF448" s="224">
        <f t="shared" si="41"/>
        <v>11</v>
      </c>
      <c r="AG448" s="310">
        <v>2023</v>
      </c>
      <c r="AH448" s="310">
        <v>11</v>
      </c>
      <c r="AI448" s="146" t="e">
        <f t="array" aca="1" ref="AI448" ca="1">_xludf.IFS(AH448=1,"01",AH448=2,"02",AH448=3,"03",AH448=4,"04",AH448=5,"05",AH448=6,"06",AH448=7,"07",AH448=8,"08",AH448=9,"09",AH448=10,"10",AH448=11,"11",AH448=12,"12")</f>
        <v>#NAME?</v>
      </c>
      <c r="AJ448" s="147" t="e">
        <f t="shared" ca="1" si="37"/>
        <v>#NAME?</v>
      </c>
      <c r="AK448" s="148" t="str">
        <f t="shared" si="44"/>
        <v>YYYY-11</v>
      </c>
    </row>
    <row r="449" spans="4:37" ht="12.75" hidden="1">
      <c r="D449" s="12" t="s">
        <v>9</v>
      </c>
      <c r="F449" s="12" t="s">
        <v>4033</v>
      </c>
      <c r="H449" s="12" t="s">
        <v>3445</v>
      </c>
      <c r="I449" s="12">
        <v>89001165</v>
      </c>
      <c r="L449" s="149">
        <v>45236</v>
      </c>
      <c r="N449" s="405" t="str">
        <f>VLOOKUP(I449,Inventory!C:J,3,FALSE)</f>
        <v>https://no.fjong.com/admin/pages/edit-outfit/outfit.fefe26231f694f3a80117ae821de64dd</v>
      </c>
      <c r="O449" s="224" t="str">
        <f>VLOOKUP(I449,Inventory!C:J,5,FALSE)</f>
        <v>Holzweiler</v>
      </c>
      <c r="P449" s="224" t="str">
        <f>VLOOKUP(I449,Inventory!C:J,4,FALSE)</f>
        <v>XS Yellow Basalt Skirt</v>
      </c>
      <c r="R449" s="12" t="s">
        <v>3948</v>
      </c>
      <c r="S449" s="9"/>
      <c r="V449" s="224" t="str">
        <f>VLOOKUP(I449,Inventory!C:R,6,FALSE)</f>
        <v>Holzweiler</v>
      </c>
      <c r="W449" s="224">
        <f>VLOOKUP(I449,Inventory!C:R,13,FALSE)</f>
        <v>1100</v>
      </c>
      <c r="X449" s="224">
        <f>VLOOKUP(I449,Inventory!C:R,14,FALSE)</f>
        <v>290</v>
      </c>
      <c r="Y449" s="152">
        <v>0.3</v>
      </c>
      <c r="AB449" s="384">
        <f t="shared" si="49"/>
        <v>203</v>
      </c>
      <c r="AC449" s="225">
        <f>VLOOKUP(V449,'Partner info'!A$2:K$502,6,FALSE)</f>
        <v>0.8</v>
      </c>
      <c r="AD449" s="224">
        <f t="shared" si="43"/>
        <v>162.4</v>
      </c>
      <c r="AE449" s="384">
        <f t="shared" si="47"/>
        <v>40.599999999999994</v>
      </c>
      <c r="AF449" s="224">
        <f t="shared" si="41"/>
        <v>11</v>
      </c>
      <c r="AG449" s="310">
        <v>2023</v>
      </c>
      <c r="AH449" s="310">
        <v>11</v>
      </c>
      <c r="AI449" s="146" t="e">
        <f t="array" aca="1" ref="AI449" ca="1">_xludf.IFS(AH449=1,"01",AH449=2,"02",AH449=3,"03",AH449=4,"04",AH449=5,"05",AH449=6,"06",AH449=7,"07",AH449=8,"08",AH449=9,"09",AH449=10,"10",AH449=11,"11",AH449=12,"12")</f>
        <v>#NAME?</v>
      </c>
      <c r="AJ449" s="147" t="e">
        <f t="shared" ca="1" si="37"/>
        <v>#NAME?</v>
      </c>
      <c r="AK449" s="148" t="str">
        <f t="shared" si="44"/>
        <v>YYYY-11</v>
      </c>
    </row>
    <row r="450" spans="4:37" ht="12.75" hidden="1">
      <c r="D450" s="12" t="s">
        <v>9</v>
      </c>
      <c r="F450" s="12" t="s">
        <v>4033</v>
      </c>
      <c r="H450" s="12" t="s">
        <v>3445</v>
      </c>
      <c r="I450" s="12">
        <v>89004298</v>
      </c>
      <c r="L450" s="149">
        <v>45236</v>
      </c>
      <c r="N450" s="405" t="str">
        <f>VLOOKUP(I450,Inventory!C:J,3,FALSE)</f>
        <v>https://no.fjong.com/admin/pages/edit-outfit/outfit.12cf865f9ba1407e9a08ec1df40a58d6</v>
      </c>
      <c r="O450" s="224" t="str">
        <f>VLOOKUP(I450,Inventory!C:J,5,FALSE)</f>
        <v>Aris</v>
      </c>
      <c r="P450" s="224" t="str">
        <f>VLOOKUP(I450,Inventory!C:J,4,FALSE)</f>
        <v>L Double Cuff White Button-Up</v>
      </c>
      <c r="R450" s="12" t="s">
        <v>3948</v>
      </c>
      <c r="S450" s="9"/>
      <c r="V450" s="224" t="str">
        <f>VLOOKUP(I450,Inventory!C:R,6,FALSE)</f>
        <v>For Ynde</v>
      </c>
      <c r="W450" s="224">
        <f>VLOOKUP(I450,Inventory!C:R,13,FALSE)</f>
        <v>2300</v>
      </c>
      <c r="X450" s="224">
        <f>VLOOKUP(I450,Inventory!C:R,14,FALSE)</f>
        <v>450</v>
      </c>
      <c r="Y450" s="152">
        <v>0.3</v>
      </c>
      <c r="AB450" s="384">
        <f t="shared" si="49"/>
        <v>315</v>
      </c>
      <c r="AC450" s="225">
        <f>VLOOKUP(V450,'Partner info'!A$2:K$502,6,FALSE)</f>
        <v>0.5</v>
      </c>
      <c r="AD450" s="224">
        <f t="shared" si="43"/>
        <v>157.5</v>
      </c>
      <c r="AE450" s="384">
        <f t="shared" si="47"/>
        <v>157.5</v>
      </c>
      <c r="AF450" s="224">
        <f t="shared" si="41"/>
        <v>11</v>
      </c>
      <c r="AG450" s="310">
        <v>2023</v>
      </c>
      <c r="AH450" s="310">
        <v>11</v>
      </c>
      <c r="AI450" s="146" t="e">
        <f t="array" aca="1" ref="AI450" ca="1">_xludf.IFS(AH450=1,"01",AH450=2,"02",AH450=3,"03",AH450=4,"04",AH450=5,"05",AH450=6,"06",AH450=7,"07",AH450=8,"08",AH450=9,"09",AH450=10,"10",AH450=11,"11",AH450=12,"12")</f>
        <v>#NAME?</v>
      </c>
      <c r="AJ450" s="147" t="e">
        <f t="shared" ca="1" si="37"/>
        <v>#NAME?</v>
      </c>
      <c r="AK450" s="148" t="str">
        <f t="shared" si="44"/>
        <v>YYYY-11</v>
      </c>
    </row>
    <row r="451" spans="4:37" ht="12.75" hidden="1">
      <c r="D451" s="12" t="s">
        <v>9</v>
      </c>
      <c r="F451" s="12" t="s">
        <v>4033</v>
      </c>
      <c r="H451" s="12" t="s">
        <v>3445</v>
      </c>
      <c r="I451" s="12">
        <v>88200917</v>
      </c>
      <c r="L451" s="149">
        <v>45236</v>
      </c>
      <c r="N451" s="405" t="str">
        <f>VLOOKUP(I451,Inventory!C:J,3,FALSE)</f>
        <v>https://fjong.com/admin/pages/edit-outfit/outfit.d0ed2b4fe444472dbabf206ef19312d2#outfit_summary</v>
      </c>
      <c r="O451" s="224" t="str">
        <f>VLOOKUP(I451,Inventory!C:J,5,FALSE)</f>
        <v>FWSS</v>
      </c>
      <c r="P451" s="224" t="str">
        <f>VLOOKUP(I451,Inventory!C:J,4,FALSE)</f>
        <v>S Silver Sage Stambecco Skirt</v>
      </c>
      <c r="R451" s="12" t="s">
        <v>3948</v>
      </c>
      <c r="S451" s="9"/>
      <c r="V451" s="224" t="str">
        <f>VLOOKUP(I451,Inventory!C:R,6,FALSE)</f>
        <v>FWSS</v>
      </c>
      <c r="W451" s="224" t="str">
        <f>VLOOKUP(I451,Inventory!C:R,13,FALSE)</f>
        <v>1600</v>
      </c>
      <c r="X451" s="224">
        <f>VLOOKUP(I451,Inventory!C:R,14,FALSE)</f>
        <v>480</v>
      </c>
      <c r="Y451" s="152">
        <v>0.3</v>
      </c>
      <c r="AB451" s="384">
        <f t="shared" si="49"/>
        <v>336</v>
      </c>
      <c r="AC451" s="225">
        <f>VLOOKUP(V451,'Partner info'!A$2:K$502,6,FALSE)</f>
        <v>0.5</v>
      </c>
      <c r="AD451" s="224">
        <f t="shared" si="43"/>
        <v>168</v>
      </c>
      <c r="AE451" s="384">
        <f t="shared" si="47"/>
        <v>168</v>
      </c>
      <c r="AF451" s="224">
        <f t="shared" si="41"/>
        <v>11</v>
      </c>
      <c r="AG451" s="310">
        <v>2023</v>
      </c>
      <c r="AH451" s="310">
        <v>11</v>
      </c>
      <c r="AI451" s="146" t="e">
        <f t="array" aca="1" ref="AI451" ca="1">_xludf.IFS(AH451=1,"01",AH451=2,"02",AH451=3,"03",AH451=4,"04",AH451=5,"05",AH451=6,"06",AH451=7,"07",AH451=8,"08",AH451=9,"09",AH451=10,"10",AH451=11,"11",AH451=12,"12")</f>
        <v>#NAME?</v>
      </c>
      <c r="AJ451" s="147" t="e">
        <f t="shared" ca="1" si="37"/>
        <v>#NAME?</v>
      </c>
      <c r="AK451" s="148" t="str">
        <f t="shared" si="44"/>
        <v>YYYY-11</v>
      </c>
    </row>
    <row r="452" spans="4:37" ht="12.75">
      <c r="D452" s="12" t="s">
        <v>9</v>
      </c>
      <c r="F452" s="12" t="s">
        <v>4033</v>
      </c>
      <c r="H452" s="12" t="s">
        <v>3445</v>
      </c>
      <c r="I452" s="12">
        <v>89001846</v>
      </c>
      <c r="L452" s="149">
        <v>45236</v>
      </c>
      <c r="N452" s="405" t="str">
        <f>VLOOKUP(I452,Inventory!C:J,3,FALSE)</f>
        <v>https://fjong.com/admin/pages/edit-outfit/outfit.db01c7586017469ea4cc561b59fa2aca</v>
      </c>
      <c r="O452" s="224" t="str">
        <f>VLOOKUP(I452,Inventory!C:J,5,FALSE)</f>
        <v>Line of Oslo</v>
      </c>
      <c r="P452" s="224" t="str">
        <f>VLOOKUP(I452,Inventory!C:J,4,FALSE)</f>
        <v>XL Colette Short Solid Black Dress</v>
      </c>
      <c r="R452" s="12" t="s">
        <v>3948</v>
      </c>
      <c r="S452" s="9"/>
      <c r="V452" s="224" t="str">
        <f>VLOOKUP(I452,Inventory!C:R,6,FALSE)</f>
        <v>FJONG</v>
      </c>
      <c r="W452" s="224" t="str">
        <f>VLOOKUP(I452,Inventory!C:R,13,FALSE)</f>
        <v>2300</v>
      </c>
      <c r="X452" s="224">
        <f>VLOOKUP(I452,Inventory!C:R,14,FALSE)</f>
        <v>690</v>
      </c>
      <c r="Y452" s="152">
        <v>0.3</v>
      </c>
      <c r="AB452" s="384">
        <f t="shared" si="49"/>
        <v>482.99999999999994</v>
      </c>
      <c r="AC452" s="225">
        <f>VLOOKUP(V452,'Partner info'!A$2:K$502,6,FALSE)</f>
        <v>0</v>
      </c>
      <c r="AD452" s="224">
        <f t="shared" si="43"/>
        <v>0</v>
      </c>
      <c r="AE452" s="384">
        <f t="shared" si="47"/>
        <v>482.99999999999994</v>
      </c>
      <c r="AF452" s="224">
        <f t="shared" si="41"/>
        <v>11</v>
      </c>
      <c r="AG452" s="310">
        <v>2023</v>
      </c>
      <c r="AH452" s="310">
        <v>11</v>
      </c>
      <c r="AI452" s="146" t="e">
        <f t="array" aca="1" ref="AI452" ca="1">_xludf.IFS(AH452=1,"01",AH452=2,"02",AH452=3,"03",AH452=4,"04",AH452=5,"05",AH452=6,"06",AH452=7,"07",AH452=8,"08",AH452=9,"09",AH452=10,"10",AH452=11,"11",AH452=12,"12")</f>
        <v>#NAME?</v>
      </c>
      <c r="AJ452" s="147" t="e">
        <f t="shared" ca="1" si="37"/>
        <v>#NAME?</v>
      </c>
      <c r="AK452" s="148" t="str">
        <f t="shared" si="44"/>
        <v>YYYY-11</v>
      </c>
    </row>
    <row r="453" spans="4:37" ht="12.75" hidden="1">
      <c r="D453" s="12" t="s">
        <v>9</v>
      </c>
      <c r="F453" s="12" t="s">
        <v>4033</v>
      </c>
      <c r="H453" s="12" t="s">
        <v>3445</v>
      </c>
      <c r="I453" s="12">
        <v>88100542</v>
      </c>
      <c r="L453" s="149">
        <v>45236</v>
      </c>
      <c r="N453" s="405" t="str">
        <f>VLOOKUP(I453,Inventory!C:J,3,FALSE)</f>
        <v>https://no.fjong.com/admin/pages/edit-outfit/outfit.8bcc31a482b84eb38d3d22efb2caad5d</v>
      </c>
      <c r="O453" s="224" t="str">
        <f>VLOOKUP(I453,Inventory!C:J,5,FALSE)</f>
        <v>By Malene Birger</v>
      </c>
      <c r="P453" s="224" t="str">
        <f>VLOOKUP(I453,Inventory!C:J,4,FALSE)</f>
        <v>S Mabillon</v>
      </c>
      <c r="R453" s="12" t="s">
        <v>3948</v>
      </c>
      <c r="S453" s="9"/>
      <c r="V453" s="224" t="str">
        <f>VLOOKUP(I453,Inventory!C:R,6,FALSE)</f>
        <v>Mani Studio Moss</v>
      </c>
      <c r="W453" s="224">
        <f>VLOOKUP(I453,Inventory!C:R,13,FALSE)</f>
        <v>1500</v>
      </c>
      <c r="X453" s="224">
        <f>VLOOKUP(I453,Inventory!C:R,14,FALSE)</f>
        <v>600</v>
      </c>
      <c r="Y453" s="152">
        <v>0.3</v>
      </c>
      <c r="AB453" s="384">
        <f t="shared" si="49"/>
        <v>420</v>
      </c>
      <c r="AC453" s="225">
        <f>VLOOKUP(V453,'Partner info'!A$2:K$502,6,FALSE)</f>
        <v>0</v>
      </c>
      <c r="AD453" s="224">
        <f t="shared" si="43"/>
        <v>0</v>
      </c>
      <c r="AE453" s="384">
        <f t="shared" si="47"/>
        <v>420</v>
      </c>
      <c r="AF453" s="224">
        <f t="shared" si="41"/>
        <v>11</v>
      </c>
      <c r="AG453" s="310">
        <v>2023</v>
      </c>
      <c r="AH453" s="310">
        <v>11</v>
      </c>
      <c r="AI453" s="146" t="e">
        <f t="array" aca="1" ref="AI453" ca="1">_xludf.IFS(AH453=1,"01",AH453=2,"02",AH453=3,"03",AH453=4,"04",AH453=5,"05",AH453=6,"06",AH453=7,"07",AH453=8,"08",AH453=9,"09",AH453=10,"10",AH453=11,"11",AH453=12,"12")</f>
        <v>#NAME?</v>
      </c>
      <c r="AJ453" s="147" t="e">
        <f t="shared" ca="1" si="37"/>
        <v>#NAME?</v>
      </c>
      <c r="AK453" s="148" t="str">
        <f t="shared" si="44"/>
        <v>YYYY-11</v>
      </c>
    </row>
    <row r="454" spans="4:37" ht="12.75">
      <c r="D454" s="12" t="s">
        <v>9</v>
      </c>
      <c r="F454" s="12" t="s">
        <v>4033</v>
      </c>
      <c r="H454" s="12" t="s">
        <v>3445</v>
      </c>
      <c r="I454" s="12">
        <v>88100012</v>
      </c>
      <c r="L454" s="149">
        <v>45236</v>
      </c>
      <c r="N454" s="405" t="str">
        <f>VLOOKUP(I454,Inventory!C:J,3,FALSE)</f>
        <v>https://fjong.com/admin/pages/edit-outfit/outfit.911cfceec45d9996</v>
      </c>
      <c r="O454" s="224" t="str">
        <f>VLOOKUP(I454,Inventory!C:J,5,FALSE)</f>
        <v>FWSS</v>
      </c>
      <c r="P454" s="224" t="str">
        <f>VLOOKUP(I454,Inventory!C:J,4,FALSE)</f>
        <v>M A-line Mini dress</v>
      </c>
      <c r="R454" s="12" t="s">
        <v>3948</v>
      </c>
      <c r="S454" s="9"/>
      <c r="V454" s="224" t="str">
        <f>VLOOKUP(I454,Inventory!C:R,6,FALSE)</f>
        <v>FJONG</v>
      </c>
      <c r="W454" s="224">
        <f>VLOOKUP(I454,Inventory!C:R,13,FALSE)</f>
        <v>1100</v>
      </c>
      <c r="X454" s="224">
        <f>VLOOKUP(I454,Inventory!C:R,14,FALSE)</f>
        <v>499</v>
      </c>
      <c r="Y454" s="152">
        <v>0.3</v>
      </c>
      <c r="AB454" s="384">
        <f t="shared" si="49"/>
        <v>349.29999999999995</v>
      </c>
      <c r="AC454" s="225">
        <f>VLOOKUP(V454,'Partner info'!A$2:K$502,6,FALSE)</f>
        <v>0</v>
      </c>
      <c r="AD454" s="224">
        <f t="shared" si="43"/>
        <v>0</v>
      </c>
      <c r="AE454" s="384">
        <f t="shared" si="47"/>
        <v>349.29999999999995</v>
      </c>
      <c r="AF454" s="224">
        <f t="shared" si="41"/>
        <v>11</v>
      </c>
      <c r="AG454" s="310">
        <v>2023</v>
      </c>
      <c r="AH454" s="310">
        <v>11</v>
      </c>
      <c r="AI454" s="146" t="e">
        <f t="array" aca="1" ref="AI454" ca="1">_xludf.IFS(AH454=1,"01",AH454=2,"02",AH454=3,"03",AH454=4,"04",AH454=5,"05",AH454=6,"06",AH454=7,"07",AH454=8,"08",AH454=9,"09",AH454=10,"10",AH454=11,"11",AH454=12,"12")</f>
        <v>#NAME?</v>
      </c>
      <c r="AJ454" s="147" t="e">
        <f t="shared" ca="1" si="37"/>
        <v>#NAME?</v>
      </c>
      <c r="AK454" s="148" t="str">
        <f t="shared" si="44"/>
        <v>YYYY-11</v>
      </c>
    </row>
    <row r="455" spans="4:37" ht="12.75" hidden="1">
      <c r="D455" s="12" t="s">
        <v>9</v>
      </c>
      <c r="F455" s="12" t="s">
        <v>4033</v>
      </c>
      <c r="H455" s="12" t="s">
        <v>3445</v>
      </c>
      <c r="I455" s="12">
        <v>88200500</v>
      </c>
      <c r="L455" s="149">
        <v>45236</v>
      </c>
      <c r="N455" s="405" t="str">
        <f>VLOOKUP(I455,Inventory!C:J,3,FALSE)</f>
        <v>https://fjong.com/admin/pages/edit-outfit/outfit.72b64010a6fa478a97a398ff17d5f403</v>
      </c>
      <c r="O455" s="224" t="str">
        <f>VLOOKUP(I455,Inventory!C:J,5,FALSE)</f>
        <v>Urban Pioneers</v>
      </c>
      <c r="P455" s="224" t="str">
        <f>VLOOKUP(I455,Inventory!C:J,4,FALSE)</f>
        <v>Brunnera Blue Angelou Skirt</v>
      </c>
      <c r="R455" s="12" t="s">
        <v>3948</v>
      </c>
      <c r="S455" s="9"/>
      <c r="V455" s="224" t="str">
        <f>VLOOKUP(I455,Inventory!C:R,6,FALSE)</f>
        <v>Urban Pioneers</v>
      </c>
      <c r="W455" s="224">
        <f>VLOOKUP(I455,Inventory!C:R,13,FALSE)</f>
        <v>12000</v>
      </c>
      <c r="X455" s="224">
        <f>VLOOKUP(I455,Inventory!C:R,14,FALSE)</f>
        <v>3500</v>
      </c>
      <c r="Y455" s="152">
        <v>0.3</v>
      </c>
      <c r="AB455" s="384">
        <f t="shared" si="49"/>
        <v>2450</v>
      </c>
      <c r="AC455" s="225">
        <f>VLOOKUP(V455,'Partner info'!A$2:K$502,6,FALSE)</f>
        <v>0.8</v>
      </c>
      <c r="AD455" s="224">
        <f t="shared" si="43"/>
        <v>1960</v>
      </c>
      <c r="AE455" s="384">
        <f t="shared" si="47"/>
        <v>490</v>
      </c>
      <c r="AF455" s="224">
        <f t="shared" si="41"/>
        <v>11</v>
      </c>
      <c r="AG455" s="310">
        <v>2023</v>
      </c>
      <c r="AH455" s="310">
        <v>11</v>
      </c>
      <c r="AI455" s="146" t="e">
        <f t="array" aca="1" ref="AI455" ca="1">_xludf.IFS(AH455=1,"01",AH455=2,"02",AH455=3,"03",AH455=4,"04",AH455=5,"05",AH455=6,"06",AH455=7,"07",AH455=8,"08",AH455=9,"09",AH455=10,"10",AH455=11,"11",AH455=12,"12")</f>
        <v>#NAME?</v>
      </c>
      <c r="AJ455" s="147" t="e">
        <f t="shared" ca="1" si="37"/>
        <v>#NAME?</v>
      </c>
      <c r="AK455" s="148" t="str">
        <f t="shared" si="44"/>
        <v>YYYY-11</v>
      </c>
    </row>
    <row r="456" spans="4:37" ht="12.75">
      <c r="D456" s="12" t="s">
        <v>9</v>
      </c>
      <c r="F456" s="12" t="s">
        <v>4033</v>
      </c>
      <c r="H456" s="12" t="s">
        <v>3445</v>
      </c>
      <c r="I456" s="12">
        <v>88000454</v>
      </c>
      <c r="L456" s="149">
        <v>45236</v>
      </c>
      <c r="N456" s="405" t="str">
        <f>VLOOKUP(I456,Inventory!C:J,3,FALSE)</f>
        <v>https://fjong.com/admin/pages/edit-outfit/outfit.111c30e5fc104510b31cdd5e6cc676c8</v>
      </c>
      <c r="O456" s="224" t="str">
        <f>VLOOKUP(I456,Inventory!C:J,5,FALSE)</f>
        <v>Holzweiler</v>
      </c>
      <c r="P456" s="224" t="str">
        <f>VLOOKUP(I456,Inventory!C:J,4,FALSE)</f>
        <v>M Stranda Skirt Yellow Stripe</v>
      </c>
      <c r="R456" s="12" t="s">
        <v>3948</v>
      </c>
      <c r="S456" s="9"/>
      <c r="V456" s="224" t="str">
        <f>VLOOKUP(I456,Inventory!C:R,6,FALSE)</f>
        <v>FJONG</v>
      </c>
      <c r="W456" s="224">
        <f>VLOOKUP(I456,Inventory!C:R,13,FALSE)</f>
        <v>1400</v>
      </c>
      <c r="X456" s="224">
        <f>VLOOKUP(I456,Inventory!C:R,14,FALSE)</f>
        <v>280</v>
      </c>
      <c r="Y456" s="152">
        <v>0.3</v>
      </c>
      <c r="AB456" s="384">
        <f t="shared" si="49"/>
        <v>196</v>
      </c>
      <c r="AC456" s="225">
        <f>VLOOKUP(V456,'Partner info'!A$2:K$502,6,FALSE)</f>
        <v>0</v>
      </c>
      <c r="AD456" s="224">
        <f t="shared" si="43"/>
        <v>0</v>
      </c>
      <c r="AE456" s="384">
        <f t="shared" si="47"/>
        <v>196</v>
      </c>
      <c r="AF456" s="224">
        <f t="shared" si="41"/>
        <v>11</v>
      </c>
      <c r="AG456" s="310">
        <v>2023</v>
      </c>
      <c r="AH456" s="310">
        <v>11</v>
      </c>
      <c r="AI456" s="146" t="e">
        <f t="array" aca="1" ref="AI456" ca="1">_xludf.IFS(AH456=1,"01",AH456=2,"02",AH456=3,"03",AH456=4,"04",AH456=5,"05",AH456=6,"06",AH456=7,"07",AH456=8,"08",AH456=9,"09",AH456=10,"10",AH456=11,"11",AH456=12,"12")</f>
        <v>#NAME?</v>
      </c>
      <c r="AJ456" s="147" t="e">
        <f t="shared" ca="1" si="37"/>
        <v>#NAME?</v>
      </c>
      <c r="AK456" s="148" t="str">
        <f t="shared" si="44"/>
        <v>YYYY-11</v>
      </c>
    </row>
    <row r="457" spans="4:37" ht="12.75">
      <c r="D457" s="12" t="s">
        <v>9</v>
      </c>
      <c r="F457" s="12" t="s">
        <v>4033</v>
      </c>
      <c r="H457" s="12" t="s">
        <v>3445</v>
      </c>
      <c r="I457" s="12">
        <v>88000908</v>
      </c>
      <c r="L457" s="149">
        <v>45236</v>
      </c>
      <c r="N457" s="405" t="str">
        <f>VLOOKUP(I457,Inventory!C:J,3,FALSE)</f>
        <v>https://fjong.com/admin/pages/edit-outfit/outfit.0b544c65a87645459ce9844f749e178f</v>
      </c>
      <c r="O457" s="224" t="str">
        <f>VLOOKUP(I457,Inventory!C:J,5,FALSE)</f>
        <v>byTiMo</v>
      </c>
      <c r="P457" s="224" t="str">
        <f>VLOOKUP(I457,Inventory!C:J,4,FALSE)</f>
        <v>M Satin Wrap Drawing Dress</v>
      </c>
      <c r="R457" s="12" t="s">
        <v>3948</v>
      </c>
      <c r="S457" s="9"/>
      <c r="V457" s="224" t="str">
        <f>VLOOKUP(I457,Inventory!C:R,6,FALSE)</f>
        <v>FJONG</v>
      </c>
      <c r="W457" s="224">
        <f>VLOOKUP(I457,Inventory!C:R,13,FALSE)</f>
        <v>1800</v>
      </c>
      <c r="X457" s="224">
        <f>VLOOKUP(I457,Inventory!C:R,14,FALSE)</f>
        <v>360</v>
      </c>
      <c r="Y457" s="152">
        <v>0.3</v>
      </c>
      <c r="AB457" s="384">
        <f t="shared" si="49"/>
        <v>251.99999999999997</v>
      </c>
      <c r="AC457" s="225">
        <f>VLOOKUP(V457,'Partner info'!A$2:K$502,6,FALSE)</f>
        <v>0</v>
      </c>
      <c r="AD457" s="224">
        <f t="shared" si="43"/>
        <v>0</v>
      </c>
      <c r="AE457" s="384">
        <f t="shared" si="47"/>
        <v>251.99999999999997</v>
      </c>
      <c r="AF457" s="224">
        <f t="shared" si="41"/>
        <v>11</v>
      </c>
      <c r="AG457" s="310">
        <v>2023</v>
      </c>
      <c r="AH457" s="310">
        <v>11</v>
      </c>
      <c r="AI457" s="146" t="e">
        <f t="array" aca="1" ref="AI457" ca="1">_xludf.IFS(AH457=1,"01",AH457=2,"02",AH457=3,"03",AH457=4,"04",AH457=5,"05",AH457=6,"06",AH457=7,"07",AH457=8,"08",AH457=9,"09",AH457=10,"10",AH457=11,"11",AH457=12,"12")</f>
        <v>#NAME?</v>
      </c>
      <c r="AJ457" s="147" t="e">
        <f t="shared" ca="1" si="37"/>
        <v>#NAME?</v>
      </c>
      <c r="AK457" s="148" t="str">
        <f t="shared" si="44"/>
        <v>YYYY-11</v>
      </c>
    </row>
    <row r="458" spans="4:37" ht="12.75">
      <c r="D458" s="12" t="s">
        <v>9</v>
      </c>
      <c r="F458" s="12" t="s">
        <v>4033</v>
      </c>
      <c r="H458" s="12" t="s">
        <v>3445</v>
      </c>
      <c r="I458" s="12">
        <v>89007743</v>
      </c>
      <c r="L458" s="149">
        <v>45236</v>
      </c>
      <c r="N458" s="405" t="str">
        <f>VLOOKUP(I458,Inventory!C:J,3,FALSE)</f>
        <v>https://no.fjong.com/admin/pages/edit-outfit/outfit.2f526cfbedb14475830b4b15fc4f0ee3</v>
      </c>
      <c r="O458" s="224" t="str">
        <f>VLOOKUP(I458,Inventory!C:J,5,FALSE)</f>
        <v>Nina Jarebrink</v>
      </c>
      <c r="P458" s="224" t="str">
        <f>VLOOKUP(I458,Inventory!C:J,4,FALSE)</f>
        <v>M Silk Blouse Asymmetrical Ruffle</v>
      </c>
      <c r="R458" s="12" t="s">
        <v>3948</v>
      </c>
      <c r="S458" s="9"/>
      <c r="V458" s="224" t="str">
        <f>VLOOKUP(I458,Inventory!C:R,6,FALSE)</f>
        <v>FJONG</v>
      </c>
      <c r="W458" s="224">
        <f>VLOOKUP(I458,Inventory!C:R,13,FALSE)</f>
        <v>2100</v>
      </c>
      <c r="X458" s="224">
        <f>VLOOKUP(I458,Inventory!C:R,14,FALSE)</f>
        <v>799</v>
      </c>
      <c r="Y458" s="152">
        <v>0.3</v>
      </c>
      <c r="AB458" s="384">
        <f t="shared" si="49"/>
        <v>559.29999999999995</v>
      </c>
      <c r="AC458" s="225">
        <f>VLOOKUP(V458,'Partner info'!A$2:K$502,6,FALSE)</f>
        <v>0</v>
      </c>
      <c r="AD458" s="224">
        <f t="shared" si="43"/>
        <v>0</v>
      </c>
      <c r="AE458" s="384">
        <f t="shared" si="47"/>
        <v>559.29999999999995</v>
      </c>
      <c r="AF458" s="224">
        <f t="shared" si="41"/>
        <v>11</v>
      </c>
      <c r="AG458" s="310">
        <v>2023</v>
      </c>
      <c r="AH458" s="310">
        <v>11</v>
      </c>
      <c r="AI458" s="146" t="e">
        <f t="array" aca="1" ref="AI458" ca="1">_xludf.IFS(AH458=1,"01",AH458=2,"02",AH458=3,"03",AH458=4,"04",AH458=5,"05",AH458=6,"06",AH458=7,"07",AH458=8,"08",AH458=9,"09",AH458=10,"10",AH458=11,"11",AH458=12,"12")</f>
        <v>#NAME?</v>
      </c>
      <c r="AJ458" s="147" t="e">
        <f t="shared" ca="1" si="37"/>
        <v>#NAME?</v>
      </c>
      <c r="AK458" s="148" t="str">
        <f t="shared" si="44"/>
        <v>YYYY-11</v>
      </c>
    </row>
    <row r="459" spans="4:37" ht="12.75">
      <c r="D459" s="12" t="s">
        <v>9</v>
      </c>
      <c r="F459" s="12" t="s">
        <v>4033</v>
      </c>
      <c r="H459" s="12" t="s">
        <v>3445</v>
      </c>
      <c r="I459" s="12">
        <v>10689068</v>
      </c>
      <c r="L459" s="149">
        <v>45236</v>
      </c>
      <c r="N459" s="405" t="str">
        <f>VLOOKUP(I459,Inventory!C:J,3,FALSE)</f>
        <v>https://fjong.com/admin/pages/edit-outfit/outfit.394d965b33b8430692c31984bf51e554</v>
      </c>
      <c r="O459" s="224" t="str">
        <f>VLOOKUP(I459,Inventory!C:J,5,FALSE)</f>
        <v>FWSS</v>
      </c>
      <c r="P459" s="224" t="str">
        <f>VLOOKUP(I459,Inventory!C:J,4,FALSE)</f>
        <v>XL Bodil 2 Dress Eden Dress</v>
      </c>
      <c r="R459" s="12" t="s">
        <v>3948</v>
      </c>
      <c r="S459" s="9"/>
      <c r="V459" s="224" t="str">
        <f>VLOOKUP(I459,Inventory!C:R,6,FALSE)</f>
        <v>FJONG</v>
      </c>
      <c r="W459" s="224">
        <f>VLOOKUP(I459,Inventory!C:R,13,FALSE)</f>
        <v>1500</v>
      </c>
      <c r="X459" s="224">
        <f>VLOOKUP(I459,Inventory!C:R,14,FALSE)</f>
        <v>450</v>
      </c>
      <c r="Y459" s="152">
        <v>0.3</v>
      </c>
      <c r="AB459" s="384">
        <f t="shared" si="49"/>
        <v>315</v>
      </c>
      <c r="AC459" s="225">
        <f>VLOOKUP(V459,'Partner info'!A$2:K$502,6,FALSE)</f>
        <v>0</v>
      </c>
      <c r="AD459" s="224">
        <f t="shared" si="43"/>
        <v>0</v>
      </c>
      <c r="AE459" s="384">
        <f t="shared" si="47"/>
        <v>315</v>
      </c>
      <c r="AF459" s="224">
        <f t="shared" si="41"/>
        <v>11</v>
      </c>
      <c r="AG459" s="310">
        <v>2023</v>
      </c>
      <c r="AH459" s="310">
        <v>11</v>
      </c>
      <c r="AI459" s="146" t="e">
        <f t="array" aca="1" ref="AI459" ca="1">_xludf.IFS(AH459=1,"01",AH459=2,"02",AH459=3,"03",AH459=4,"04",AH459=5,"05",AH459=6,"06",AH459=7,"07",AH459=8,"08",AH459=9,"09",AH459=10,"10",AH459=11,"11",AH459=12,"12")</f>
        <v>#NAME?</v>
      </c>
      <c r="AJ459" s="147" t="e">
        <f t="shared" ca="1" si="37"/>
        <v>#NAME?</v>
      </c>
      <c r="AK459" s="148" t="str">
        <f t="shared" si="44"/>
        <v>YYYY-11</v>
      </c>
    </row>
    <row r="460" spans="4:37" ht="12.75" hidden="1">
      <c r="D460" s="12" t="s">
        <v>9</v>
      </c>
      <c r="F460" s="12" t="s">
        <v>4033</v>
      </c>
      <c r="H460" s="12" t="s">
        <v>3445</v>
      </c>
      <c r="I460" s="12">
        <v>88200089</v>
      </c>
      <c r="L460" s="149">
        <v>45236</v>
      </c>
      <c r="N460" s="405" t="str">
        <f>VLOOKUP(I460,Inventory!C:J,3,FALSE)</f>
        <v>https://fjong.com/admin/pages/edit-outfit/outfit.12852c024f984b2998c4f3969d664d88</v>
      </c>
      <c r="O460" s="224" t="str">
        <f>VLOOKUP(I460,Inventory!C:J,5,FALSE)</f>
        <v>Diane Von Fürstenberg</v>
      </c>
      <c r="P460" s="224" t="str">
        <f>VLOOKUP(I460,Inventory!C:J,4,FALSE)</f>
        <v>Dotted Rust Top</v>
      </c>
      <c r="R460" s="12" t="s">
        <v>3948</v>
      </c>
      <c r="S460" s="9"/>
      <c r="V460" s="224" t="str">
        <f>VLOOKUP(I460,Inventory!C:R,6,FALSE)</f>
        <v>Høyer</v>
      </c>
      <c r="W460" s="224">
        <f>VLOOKUP(I460,Inventory!C:R,13,FALSE)</f>
        <v>5200</v>
      </c>
      <c r="X460" s="224">
        <f>VLOOKUP(I460,Inventory!C:R,14,FALSE)</f>
        <v>1499</v>
      </c>
      <c r="Y460" s="152">
        <v>0.3</v>
      </c>
      <c r="AB460" s="384">
        <f t="shared" si="49"/>
        <v>1049.3</v>
      </c>
      <c r="AC460" s="225">
        <f>VLOOKUP(V460,'Partner info'!A$2:K$502,6,FALSE)</f>
        <v>0.8</v>
      </c>
      <c r="AD460" s="224">
        <f t="shared" si="43"/>
        <v>839.44</v>
      </c>
      <c r="AE460" s="384">
        <f t="shared" si="47"/>
        <v>209.8599999999999</v>
      </c>
      <c r="AF460" s="224">
        <f t="shared" si="41"/>
        <v>11</v>
      </c>
      <c r="AG460" s="310">
        <v>2023</v>
      </c>
      <c r="AH460" s="310">
        <v>11</v>
      </c>
      <c r="AI460" s="146" t="e">
        <f t="array" aca="1" ref="AI460" ca="1">_xludf.IFS(AH460=1,"01",AH460=2,"02",AH460=3,"03",AH460=4,"04",AH460=5,"05",AH460=6,"06",AH460=7,"07",AH460=8,"08",AH460=9,"09",AH460=10,"10",AH460=11,"11",AH460=12,"12")</f>
        <v>#NAME?</v>
      </c>
      <c r="AJ460" s="147" t="e">
        <f t="shared" ca="1" si="37"/>
        <v>#NAME?</v>
      </c>
      <c r="AK460" s="148" t="str">
        <f t="shared" si="44"/>
        <v>YYYY-11</v>
      </c>
    </row>
    <row r="461" spans="4:37" ht="12.75">
      <c r="D461" s="12" t="s">
        <v>9</v>
      </c>
      <c r="F461" s="12" t="s">
        <v>4033</v>
      </c>
      <c r="H461" s="12" t="s">
        <v>3445</v>
      </c>
      <c r="I461" s="12">
        <v>88000309</v>
      </c>
      <c r="L461" s="149">
        <v>45236</v>
      </c>
      <c r="N461" s="405" t="s">
        <v>4034</v>
      </c>
      <c r="O461" s="224" t="s">
        <v>216</v>
      </c>
      <c r="P461" s="224" t="s">
        <v>2254</v>
      </c>
      <c r="R461" s="12" t="s">
        <v>3948</v>
      </c>
      <c r="S461" s="9"/>
      <c r="V461" s="224" t="s">
        <v>32</v>
      </c>
      <c r="W461" s="224">
        <v>1100</v>
      </c>
      <c r="X461" s="224">
        <v>399</v>
      </c>
      <c r="Y461" s="152">
        <v>0.3</v>
      </c>
      <c r="AB461" s="384">
        <f t="shared" si="49"/>
        <v>279.29999999999995</v>
      </c>
      <c r="AC461" s="225">
        <f>VLOOKUP(V461,'Partner info'!A$2:K$502,6,FALSE)</f>
        <v>0</v>
      </c>
      <c r="AD461" s="224">
        <f t="shared" si="43"/>
        <v>0</v>
      </c>
      <c r="AE461" s="384">
        <f t="shared" si="47"/>
        <v>279.29999999999995</v>
      </c>
      <c r="AF461" s="224">
        <f t="shared" si="41"/>
        <v>11</v>
      </c>
      <c r="AG461" s="310">
        <v>2023</v>
      </c>
      <c r="AH461" s="310">
        <v>11</v>
      </c>
      <c r="AI461" s="146" t="e">
        <f t="array" aca="1" ref="AI461" ca="1">_xludf.IFS(AH461=1,"01",AH461=2,"02",AH461=3,"03",AH461=4,"04",AH461=5,"05",AH461=6,"06",AH461=7,"07",AH461=8,"08",AH461=9,"09",AH461=10,"10",AH461=11,"11",AH461=12,"12")</f>
        <v>#NAME?</v>
      </c>
      <c r="AJ461" s="147" t="e">
        <f t="shared" ca="1" si="37"/>
        <v>#NAME?</v>
      </c>
      <c r="AK461" s="148" t="str">
        <f t="shared" si="44"/>
        <v>YYYY-11</v>
      </c>
    </row>
    <row r="462" spans="4:37" ht="12.75">
      <c r="D462" s="12" t="s">
        <v>9</v>
      </c>
      <c r="F462" s="12" t="s">
        <v>4033</v>
      </c>
      <c r="H462" s="12" t="s">
        <v>3445</v>
      </c>
      <c r="I462" s="12">
        <v>89001964</v>
      </c>
      <c r="L462" s="149">
        <v>45236</v>
      </c>
      <c r="N462" s="405" t="str">
        <f>VLOOKUP(I462,Inventory!C:J,3,FALSE)</f>
        <v>https://no.fjong.com/admin/pages/edit-outfit/outfit.a935f1495271461689278b60c8d1a25d</v>
      </c>
      <c r="O462" s="224" t="str">
        <f>VLOOKUP(I462,Inventory!C:J,5,FALSE)</f>
        <v>byTiMo</v>
      </c>
      <c r="P462" s="224" t="str">
        <f>VLOOKUP(I462,Inventory!C:J,4,FALSE)</f>
        <v>M Vintage Cotton Black High Neck Blouse</v>
      </c>
      <c r="R462" s="12" t="s">
        <v>3948</v>
      </c>
      <c r="S462" s="9"/>
      <c r="V462" s="224" t="str">
        <f>VLOOKUP(I462,Inventory!C:R,6,FALSE)</f>
        <v>FJONG</v>
      </c>
      <c r="W462" s="224">
        <f>VLOOKUP(I462,Inventory!C:R,13,FALSE)</f>
        <v>2900</v>
      </c>
      <c r="X462" s="224">
        <f>VLOOKUP(I462,Inventory!C:R,14,FALSE)</f>
        <v>1450</v>
      </c>
      <c r="Y462" s="152">
        <v>0.3</v>
      </c>
      <c r="AB462" s="384">
        <f t="shared" si="49"/>
        <v>1014.9999999999999</v>
      </c>
      <c r="AC462" s="225">
        <f>VLOOKUP(V462,'Partner info'!A$2:K$502,6,FALSE)</f>
        <v>0</v>
      </c>
      <c r="AD462" s="224">
        <f t="shared" si="43"/>
        <v>0</v>
      </c>
      <c r="AE462" s="384">
        <f t="shared" si="47"/>
        <v>1014.9999999999999</v>
      </c>
      <c r="AF462" s="224">
        <f t="shared" si="41"/>
        <v>11</v>
      </c>
      <c r="AG462" s="310">
        <v>2023</v>
      </c>
      <c r="AH462" s="310">
        <v>11</v>
      </c>
      <c r="AI462" s="146" t="e">
        <f t="array" aca="1" ref="AI462" ca="1">_xludf.IFS(AH462=1,"01",AH462=2,"02",AH462=3,"03",AH462=4,"04",AH462=5,"05",AH462=6,"06",AH462=7,"07",AH462=8,"08",AH462=9,"09",AH462=10,"10",AH462=11,"11",AH462=12,"12")</f>
        <v>#NAME?</v>
      </c>
      <c r="AJ462" s="147" t="e">
        <f t="shared" ca="1" si="37"/>
        <v>#NAME?</v>
      </c>
      <c r="AK462" s="148" t="str">
        <f t="shared" si="44"/>
        <v>YYYY-11</v>
      </c>
    </row>
    <row r="463" spans="4:37" ht="12.75">
      <c r="D463" s="12" t="s">
        <v>9</v>
      </c>
      <c r="F463" s="12" t="s">
        <v>4033</v>
      </c>
      <c r="H463" s="12" t="s">
        <v>3445</v>
      </c>
      <c r="I463" s="12">
        <v>88001501</v>
      </c>
      <c r="L463" s="149">
        <v>45236</v>
      </c>
      <c r="N463" s="405" t="str">
        <f>VLOOKUP(I463,Inventory!C:J,3,FALSE)</f>
        <v>https://fjong.com/admin/pages/edit-outfit/outfit.dee709d144b044b6ad513c8781a81751</v>
      </c>
      <c r="O463" s="224" t="str">
        <f>VLOOKUP(I463,Inventory!C:J,5,FALSE)</f>
        <v>Samsøe Samsøe</v>
      </c>
      <c r="P463" s="224" t="str">
        <f>VLOOKUP(I463,Inventory!C:J,4,FALSE)</f>
        <v>XS Limon Wrap Dress Niagara</v>
      </c>
      <c r="R463" s="12" t="s">
        <v>3948</v>
      </c>
      <c r="S463" s="9"/>
      <c r="V463" s="224" t="str">
        <f>VLOOKUP(I463,Inventory!C:R,6,FALSE)</f>
        <v>FJONG</v>
      </c>
      <c r="W463" s="224">
        <f>VLOOKUP(I463,Inventory!C:R,13,FALSE)</f>
        <v>500</v>
      </c>
      <c r="X463" s="224">
        <f>VLOOKUP(I463,Inventory!C:R,14,FALSE)</f>
        <v>350</v>
      </c>
      <c r="Y463" s="152">
        <v>0.3</v>
      </c>
      <c r="AB463" s="384">
        <f t="shared" si="49"/>
        <v>244.99999999999997</v>
      </c>
      <c r="AC463" s="225">
        <f>VLOOKUP(V463,'Partner info'!A$2:K$502,6,FALSE)</f>
        <v>0</v>
      </c>
      <c r="AD463" s="224">
        <f t="shared" si="43"/>
        <v>0</v>
      </c>
      <c r="AE463" s="384">
        <f t="shared" si="47"/>
        <v>244.99999999999997</v>
      </c>
      <c r="AF463" s="224">
        <f t="shared" si="41"/>
        <v>11</v>
      </c>
      <c r="AG463" s="310">
        <v>2023</v>
      </c>
      <c r="AH463" s="310">
        <v>11</v>
      </c>
      <c r="AI463" s="146" t="e">
        <f t="array" aca="1" ref="AI463" ca="1">_xludf.IFS(AH463=1,"01",AH463=2,"02",AH463=3,"03",AH463=4,"04",AH463=5,"05",AH463=6,"06",AH463=7,"07",AH463=8,"08",AH463=9,"09",AH463=10,"10",AH463=11,"11",AH463=12,"12")</f>
        <v>#NAME?</v>
      </c>
      <c r="AJ463" s="147" t="e">
        <f t="shared" ca="1" si="37"/>
        <v>#NAME?</v>
      </c>
      <c r="AK463" s="148" t="str">
        <f t="shared" si="44"/>
        <v>YYYY-11</v>
      </c>
    </row>
    <row r="464" spans="4:37" ht="12.75">
      <c r="D464" s="12" t="s">
        <v>9</v>
      </c>
      <c r="F464" s="12" t="s">
        <v>4033</v>
      </c>
      <c r="H464" s="12" t="s">
        <v>3445</v>
      </c>
      <c r="I464" s="12">
        <v>89007518</v>
      </c>
      <c r="L464" s="149">
        <v>45236</v>
      </c>
      <c r="N464" s="405" t="str">
        <f>VLOOKUP(I464,Inventory!C:J,3,FALSE)</f>
        <v>https://fjong.com/admin/pages/edit-outfit/outfit.5ef01d4dc15243fb854ca797716fd663</v>
      </c>
      <c r="O464" s="224" t="str">
        <f>VLOOKUP(I464,Inventory!C:J,5,FALSE)</f>
        <v>Rat &amp; Boa</v>
      </c>
      <c r="P464" s="224" t="str">
        <f>VLOOKUP(I464,Inventory!C:J,4,FALSE)</f>
        <v>XS Valentina Dress</v>
      </c>
      <c r="R464" s="12" t="s">
        <v>3948</v>
      </c>
      <c r="S464" s="9"/>
      <c r="V464" s="224" t="str">
        <f>VLOOKUP(I464,Inventory!C:R,6,FALSE)</f>
        <v>FJONG</v>
      </c>
      <c r="W464" s="224">
        <f>VLOOKUP(I464,Inventory!C:R,13,FALSE)</f>
        <v>2600</v>
      </c>
      <c r="X464" s="224">
        <f>VLOOKUP(I464,Inventory!C:R,14,FALSE)</f>
        <v>0</v>
      </c>
      <c r="Y464" s="152">
        <v>0.3</v>
      </c>
      <c r="AB464" s="384">
        <f t="shared" si="49"/>
        <v>0</v>
      </c>
      <c r="AC464" s="225">
        <f>VLOOKUP(V464,'Partner info'!A$2:K$502,6,FALSE)</f>
        <v>0</v>
      </c>
      <c r="AD464" s="224">
        <f t="shared" si="43"/>
        <v>0</v>
      </c>
      <c r="AE464" s="384">
        <f t="shared" si="47"/>
        <v>0</v>
      </c>
      <c r="AF464" s="224">
        <f t="shared" si="41"/>
        <v>11</v>
      </c>
      <c r="AG464" s="310">
        <v>2023</v>
      </c>
      <c r="AH464" s="310">
        <v>11</v>
      </c>
      <c r="AI464" s="146" t="e">
        <f t="array" aca="1" ref="AI464" ca="1">_xludf.IFS(AH464=1,"01",AH464=2,"02",AH464=3,"03",AH464=4,"04",AH464=5,"05",AH464=6,"06",AH464=7,"07",AH464=8,"08",AH464=9,"09",AH464=10,"10",AH464=11,"11",AH464=12,"12")</f>
        <v>#NAME?</v>
      </c>
      <c r="AJ464" s="147" t="e">
        <f t="shared" ca="1" si="37"/>
        <v>#NAME?</v>
      </c>
      <c r="AK464" s="148" t="str">
        <f t="shared" si="44"/>
        <v>YYYY-11</v>
      </c>
    </row>
    <row r="465" spans="1:37" ht="12.75">
      <c r="D465" s="12" t="s">
        <v>9</v>
      </c>
      <c r="F465" s="12" t="s">
        <v>4033</v>
      </c>
      <c r="H465" s="12" t="s">
        <v>3445</v>
      </c>
      <c r="I465" s="12">
        <v>88000417</v>
      </c>
      <c r="L465" s="149">
        <v>45236</v>
      </c>
      <c r="N465" s="405" t="str">
        <f>VLOOKUP(I465,Inventory!C:J,3,FALSE)</f>
        <v>https://fjong.com/admin/pages/edit-outfit/outfit.028f434e3010464ebe6faba11f8218f9</v>
      </c>
      <c r="O465" s="224" t="str">
        <f>VLOOKUP(I465,Inventory!C:J,5,FALSE)</f>
        <v>Samsøe Samsøe</v>
      </c>
      <c r="P465" s="224" t="str">
        <f>VLOOKUP(I465,Inventory!C:J,4,FALSE)</f>
        <v>L Cocos Seaweed Skirt</v>
      </c>
      <c r="R465" s="12" t="s">
        <v>3948</v>
      </c>
      <c r="S465" s="9"/>
      <c r="V465" s="224" t="str">
        <f>VLOOKUP(I465,Inventory!C:R,6,FALSE)</f>
        <v>FJONG</v>
      </c>
      <c r="W465" s="224">
        <f>VLOOKUP(I465,Inventory!C:R,13,FALSE)</f>
        <v>2000</v>
      </c>
      <c r="X465" s="224">
        <f>VLOOKUP(I465,Inventory!C:R,14,FALSE)</f>
        <v>349</v>
      </c>
      <c r="Y465" s="152">
        <v>0.3</v>
      </c>
      <c r="AB465" s="384">
        <f t="shared" si="49"/>
        <v>244.29999999999998</v>
      </c>
      <c r="AC465" s="225">
        <f>VLOOKUP(V465,'Partner info'!A$2:K$502,6,FALSE)</f>
        <v>0</v>
      </c>
      <c r="AD465" s="224">
        <f t="shared" si="43"/>
        <v>0</v>
      </c>
      <c r="AE465" s="384">
        <f t="shared" si="47"/>
        <v>244.29999999999998</v>
      </c>
      <c r="AF465" s="224">
        <f t="shared" si="41"/>
        <v>11</v>
      </c>
      <c r="AG465" s="310">
        <v>2023</v>
      </c>
      <c r="AH465" s="310">
        <v>11</v>
      </c>
      <c r="AI465" s="146" t="e">
        <f t="array" aca="1" ref="AI465" ca="1">_xludf.IFS(AH465=1,"01",AH465=2,"02",AH465=3,"03",AH465=4,"04",AH465=5,"05",AH465=6,"06",AH465=7,"07",AH465=8,"08",AH465=9,"09",AH465=10,"10",AH465=11,"11",AH465=12,"12")</f>
        <v>#NAME?</v>
      </c>
      <c r="AJ465" s="147" t="e">
        <f t="shared" ca="1" si="37"/>
        <v>#NAME?</v>
      </c>
      <c r="AK465" s="148" t="str">
        <f t="shared" si="44"/>
        <v>YYYY-11</v>
      </c>
    </row>
    <row r="466" spans="1:37" ht="15" customHeight="1">
      <c r="D466" s="12" t="s">
        <v>9</v>
      </c>
      <c r="F466" s="12" t="s">
        <v>4033</v>
      </c>
      <c r="H466" s="12" t="s">
        <v>3445</v>
      </c>
      <c r="I466" s="12">
        <v>89006066</v>
      </c>
      <c r="L466" s="149">
        <v>45236</v>
      </c>
      <c r="N466" s="405" t="str">
        <f>VLOOKUP(I466,Inventory!C:J,3,FALSE)</f>
        <v>https://fjong.com/admin/pages/edit-outfit/outfit.b28f9568568b4447a0df6a8925ae6a06</v>
      </c>
      <c r="O466" s="224" t="str">
        <f>VLOOKUP(I466,Inventory!C:J,5,FALSE)</f>
        <v>Filippa K</v>
      </c>
      <c r="P466" s="224" t="str">
        <f>VLOOKUP(I466,Inventory!C:J,4,FALSE)</f>
        <v>S Angie Dress</v>
      </c>
      <c r="R466" s="12" t="s">
        <v>3948</v>
      </c>
      <c r="S466" s="9"/>
      <c r="V466" s="224" t="str">
        <f>VLOOKUP(I466,Inventory!C:R,6,FALSE)</f>
        <v>FJONG</v>
      </c>
      <c r="W466" s="224">
        <f>VLOOKUP(I466,Inventory!C:R,13,FALSE)</f>
        <v>2200</v>
      </c>
      <c r="X466" s="288">
        <f>VLOOKUP(I466,Inventory!C:R,14,FALSE)</f>
        <v>800</v>
      </c>
      <c r="Y466" s="152">
        <v>0.3</v>
      </c>
      <c r="AB466" s="384">
        <f t="shared" si="49"/>
        <v>560</v>
      </c>
      <c r="AC466" s="225">
        <f>VLOOKUP(V466,'Partner info'!A$2:K$502,6,FALSE)</f>
        <v>0</v>
      </c>
      <c r="AD466" s="224">
        <f t="shared" si="43"/>
        <v>0</v>
      </c>
      <c r="AE466" s="384">
        <f t="shared" si="47"/>
        <v>560</v>
      </c>
      <c r="AF466" s="224">
        <f t="shared" si="41"/>
        <v>11</v>
      </c>
      <c r="AG466" s="310">
        <v>2023</v>
      </c>
      <c r="AH466" s="310">
        <v>11</v>
      </c>
      <c r="AI466" s="146" t="e">
        <f t="array" aca="1" ref="AI466" ca="1">_xludf.IFS(AH466=1,"01",AH466=2,"02",AH466=3,"03",AH466=4,"04",AH466=5,"05",AH466=6,"06",AH466=7,"07",AH466=8,"08",AH466=9,"09",AH466=10,"10",AH466=11,"11",AH466=12,"12")</f>
        <v>#NAME?</v>
      </c>
      <c r="AJ466" s="147" t="e">
        <f t="shared" ca="1" si="37"/>
        <v>#NAME?</v>
      </c>
      <c r="AK466" s="148" t="str">
        <f t="shared" si="44"/>
        <v>YYYY-11</v>
      </c>
    </row>
    <row r="467" spans="1:37" ht="12.75">
      <c r="A467" s="137"/>
      <c r="B467" s="137"/>
      <c r="C467" s="137"/>
      <c r="D467" s="137" t="s">
        <v>9</v>
      </c>
      <c r="E467" s="137"/>
      <c r="F467" s="137" t="s">
        <v>4033</v>
      </c>
      <c r="G467" s="137"/>
      <c r="H467" s="137" t="s">
        <v>3445</v>
      </c>
      <c r="I467" s="139">
        <v>88100090</v>
      </c>
      <c r="J467" s="137"/>
      <c r="K467" s="137"/>
      <c r="L467" s="149">
        <v>45236</v>
      </c>
      <c r="M467" s="137"/>
      <c r="N467" s="402" t="str">
        <f>VLOOKUP(I467,Inventory!C:J,3,FALSE)</f>
        <v>https://no.fjong.com/admin/pages/edit-outfit/outfit.46796cfb57174c9cb04ef0489123a073#edit_outfit_admin_notes</v>
      </c>
      <c r="O467" s="223" t="str">
        <f>VLOOKUP(I467,Inventory!C:J,5,FALSE)</f>
        <v>byTiMo</v>
      </c>
      <c r="P467" s="223" t="str">
        <f>VLOOKUP(I467,Inventory!C:J,4,FALSE)</f>
        <v>XS Victorian Organza Dress White</v>
      </c>
      <c r="Q467" s="137"/>
      <c r="R467" s="137" t="s">
        <v>3948</v>
      </c>
      <c r="S467" s="139"/>
      <c r="T467" s="137"/>
      <c r="U467" s="137"/>
      <c r="V467" s="223" t="str">
        <f>VLOOKUP(I467,Inventory!C:R,6,FALSE)</f>
        <v>FJONG</v>
      </c>
      <c r="W467" s="223">
        <f>VLOOKUP(I467,Inventory!C:R,13,FALSE)</f>
        <v>1200</v>
      </c>
      <c r="X467" s="223">
        <f>VLOOKUP(I467,Inventory!C:R,14,FALSE)</f>
        <v>200</v>
      </c>
      <c r="Y467" s="154">
        <v>0.3</v>
      </c>
      <c r="Z467" s="137"/>
      <c r="AA467" s="137"/>
      <c r="AB467" s="388">
        <f t="shared" si="49"/>
        <v>140</v>
      </c>
      <c r="AC467" s="230">
        <f>VLOOKUP(V467,'Partner info'!A$2:K$502,6,FALSE)</f>
        <v>0</v>
      </c>
      <c r="AD467" s="223">
        <f t="shared" si="43"/>
        <v>0</v>
      </c>
      <c r="AE467" s="388">
        <f t="shared" si="47"/>
        <v>140</v>
      </c>
      <c r="AF467" s="223">
        <f t="shared" si="41"/>
        <v>11</v>
      </c>
      <c r="AG467" s="323">
        <v>2023</v>
      </c>
      <c r="AH467" s="323">
        <v>11</v>
      </c>
      <c r="AI467" s="324" t="e">
        <f t="array" aca="1" ref="AI467" ca="1">_xludf.IFS(AH467=1,"01",AH467=2,"02",AH467=3,"03",AH467=4,"04",AH467=5,"05",AH467=6,"06",AH467=7,"07",AH467=8,"08",AH467=9,"09",AH467=10,"10",AH467=11,"11",AH467=12,"12")</f>
        <v>#NAME?</v>
      </c>
      <c r="AJ467" s="389" t="e">
        <f t="shared" ca="1" si="37"/>
        <v>#NAME?</v>
      </c>
      <c r="AK467" s="292" t="str">
        <f t="shared" si="44"/>
        <v>YYYY-11</v>
      </c>
    </row>
    <row r="468" spans="1:37" ht="12.75" hidden="1">
      <c r="A468" s="173"/>
      <c r="B468" s="173"/>
      <c r="C468" s="173"/>
      <c r="D468" s="173" t="s">
        <v>9</v>
      </c>
      <c r="E468" s="173"/>
      <c r="F468" s="173" t="s">
        <v>3045</v>
      </c>
      <c r="G468" s="173"/>
      <c r="H468" s="173" t="s">
        <v>3445</v>
      </c>
      <c r="I468" s="173">
        <v>89012537</v>
      </c>
      <c r="J468" s="173" t="s">
        <v>4035</v>
      </c>
      <c r="K468" s="173"/>
      <c r="L468" s="176">
        <v>45252</v>
      </c>
      <c r="M468" s="173"/>
      <c r="N468" s="420" t="str">
        <f>VLOOKUP(I468,Inventory!C:J,3,FALSE)</f>
        <v>https://fjong.com/admin/pages/edit-outfit/outfit.7b2a55eb41f74946b9c601f7b18c0283</v>
      </c>
      <c r="O468" s="240" t="str">
        <f>VLOOKUP(I468,Inventory!C:J,5,FALSE)</f>
        <v>Rodebjer</v>
      </c>
      <c r="P468" s="240" t="str">
        <f>VLOOKUP(I468,Inventory!C:J,4,FALSE)</f>
        <v>Emile Trousers Light Grey Melange</v>
      </c>
      <c r="Q468" s="173"/>
      <c r="R468" s="173"/>
      <c r="S468" s="175"/>
      <c r="T468" s="173"/>
      <c r="U468" s="173"/>
      <c r="V468" s="240" t="str">
        <f>VLOOKUP(I468,Inventory!C:R,6,FALSE)</f>
        <v>Rodebjer</v>
      </c>
      <c r="W468" s="240" t="str">
        <f>VLOOKUP(I468,Inventory!C:R,13,FALSE)</f>
        <v>2800</v>
      </c>
      <c r="X468" s="240">
        <f>VLOOKUP(I468,Inventory!C:R,14,FALSE)</f>
        <v>500</v>
      </c>
      <c r="Y468" s="173"/>
      <c r="Z468" s="173"/>
      <c r="AA468" s="173"/>
      <c r="AB468" s="424">
        <f t="shared" si="49"/>
        <v>500</v>
      </c>
      <c r="AC468" s="242">
        <f>VLOOKUP(V468,'Partner info'!A$2:K$502,6,FALSE)</f>
        <v>0.5</v>
      </c>
      <c r="AD468" s="240">
        <f t="shared" si="43"/>
        <v>250</v>
      </c>
      <c r="AE468" s="424">
        <f t="shared" si="47"/>
        <v>250</v>
      </c>
      <c r="AF468" s="240">
        <f t="shared" si="41"/>
        <v>11</v>
      </c>
      <c r="AG468" s="338">
        <v>2023</v>
      </c>
      <c r="AH468" s="338">
        <v>11</v>
      </c>
      <c r="AI468" s="339" t="e">
        <f t="array" aca="1" ref="AI468" ca="1">_xludf.IFS(AH468=1,"01",AH468=2,"02",AH468=3,"03",AH468=4,"04",AH468=5,"05",AH468=6,"06",AH468=7,"07",AH468=8,"08",AH468=9,"09",AH468=10,"10",AH468=11,"11",AH468=12,"12")</f>
        <v>#NAME?</v>
      </c>
      <c r="AJ468" s="383" t="e">
        <f t="shared" ca="1" si="37"/>
        <v>#NAME?</v>
      </c>
      <c r="AK468" s="287" t="str">
        <f t="shared" si="44"/>
        <v>YYYY-11</v>
      </c>
    </row>
    <row r="469" spans="1:37" ht="12.75">
      <c r="D469" s="12" t="s">
        <v>9</v>
      </c>
      <c r="F469" s="12" t="s">
        <v>190</v>
      </c>
      <c r="H469" s="12" t="s">
        <v>3445</v>
      </c>
      <c r="I469" s="9">
        <v>10689096</v>
      </c>
      <c r="L469" s="149">
        <v>45210</v>
      </c>
      <c r="N469" s="405" t="str">
        <f>VLOOKUP(I469,Inventory!C:J,3,FALSE)</f>
        <v>https://fjong.com/admin/pages/edit-outfit/outfit.64a0e45c83dc4304becbf6218ac02fb8</v>
      </c>
      <c r="O469" s="224" t="str">
        <f>VLOOKUP(I469,Inventory!C:J,5,FALSE)</f>
        <v>FWSS</v>
      </c>
      <c r="P469" s="224" t="str">
        <f>VLOOKUP(I469,Inventory!C:J,4,FALSE)</f>
        <v>S Isabella Wrap Top Mint Dandy</v>
      </c>
      <c r="R469" s="12" t="s">
        <v>4036</v>
      </c>
      <c r="S469" s="9"/>
      <c r="V469" s="224" t="str">
        <f>VLOOKUP(I469,Inventory!C:R,6,FALSE)</f>
        <v>FJONG</v>
      </c>
      <c r="W469" s="224">
        <f>VLOOKUP(I469,Inventory!C:R,13,FALSE)</f>
        <v>2600</v>
      </c>
      <c r="X469" s="224">
        <f>VLOOKUP(I469,Inventory!C:R,14,FALSE)</f>
        <v>899</v>
      </c>
      <c r="Y469" s="152">
        <v>0.3</v>
      </c>
      <c r="AB469" s="384">
        <f t="shared" si="49"/>
        <v>629.29999999999995</v>
      </c>
      <c r="AC469" s="225">
        <f>VLOOKUP(V469,'Partner info'!A$2:K$502,6,FALSE)</f>
        <v>0</v>
      </c>
      <c r="AD469" s="224">
        <f t="shared" si="43"/>
        <v>0</v>
      </c>
      <c r="AE469" s="384">
        <f t="shared" si="47"/>
        <v>629.29999999999995</v>
      </c>
      <c r="AF469" s="224">
        <f t="shared" si="41"/>
        <v>10</v>
      </c>
      <c r="AG469" s="385">
        <v>2023</v>
      </c>
      <c r="AH469" s="385">
        <v>10</v>
      </c>
      <c r="AI469" s="386" t="e">
        <f t="array" aca="1" ref="AI469" ca="1">_xludf.IFS(AH469=1,"01",AH469=2,"02",AH469=3,"03",AH469=4,"04",AH469=5,"05",AH469=6,"06",AH469=7,"07",AH469=8,"08",AH469=9,"09",AH469=10,"10",AH469=11,"11",AH469=12,"12")</f>
        <v>#NAME?</v>
      </c>
      <c r="AJ469" s="387" t="e">
        <f t="shared" ca="1" si="37"/>
        <v>#NAME?</v>
      </c>
      <c r="AK469" s="148" t="str">
        <f t="shared" si="44"/>
        <v>YYYY-10</v>
      </c>
    </row>
    <row r="470" spans="1:37" ht="12.75" hidden="1">
      <c r="D470" s="12" t="s">
        <v>9</v>
      </c>
      <c r="F470" s="12" t="s">
        <v>190</v>
      </c>
      <c r="H470" s="12" t="s">
        <v>3445</v>
      </c>
      <c r="I470" s="9">
        <v>88100892</v>
      </c>
      <c r="L470" s="149">
        <v>45210</v>
      </c>
      <c r="N470" s="405" t="str">
        <f>VLOOKUP(I470,Inventory!C:J,3,FALSE)</f>
        <v>https://fjong.com/admin/pages/edit-outfit/outfit.0be9f27abad946bb85bf726761aa1042</v>
      </c>
      <c r="O470" s="224" t="str">
        <f>VLOOKUP(I470,Inventory!C:J,5,FALSE)</f>
        <v>Designers Remix</v>
      </c>
      <c r="P470" s="224" t="str">
        <f>VLOOKUP(I470,Inventory!C:J,4,FALSE)</f>
        <v>L Kevin Skirt</v>
      </c>
      <c r="R470" s="12" t="s">
        <v>4036</v>
      </c>
      <c r="S470" s="9"/>
      <c r="V470" s="224" t="str">
        <f>VLOOKUP(I470,Inventory!C:R,6,FALSE)</f>
        <v>Høyer</v>
      </c>
      <c r="W470" s="224">
        <f>VLOOKUP(I470,Inventory!C:R,13,FALSE)</f>
        <v>2400</v>
      </c>
      <c r="X470" s="224">
        <f>VLOOKUP(I470,Inventory!C:R,14,FALSE)</f>
        <v>480</v>
      </c>
      <c r="Y470" s="152">
        <v>0.3</v>
      </c>
      <c r="AB470" s="384">
        <f t="shared" si="49"/>
        <v>336</v>
      </c>
      <c r="AC470" s="225">
        <f>VLOOKUP(V470,'Partner info'!A$2:K$502,6,FALSE)</f>
        <v>0.8</v>
      </c>
      <c r="AD470" s="224">
        <f t="shared" si="43"/>
        <v>268.8</v>
      </c>
      <c r="AE470" s="384">
        <f t="shared" si="47"/>
        <v>67.199999999999989</v>
      </c>
      <c r="AF470" s="224">
        <f t="shared" si="41"/>
        <v>10</v>
      </c>
      <c r="AG470" s="310">
        <v>2023</v>
      </c>
      <c r="AH470" s="310">
        <v>10</v>
      </c>
      <c r="AI470" s="146" t="e">
        <f t="array" aca="1" ref="AI470" ca="1">_xludf.IFS(AH470=1,"01",AH470=2,"02",AH470=3,"03",AH470=4,"04",AH470=5,"05",AH470=6,"06",AH470=7,"07",AH470=8,"08",AH470=9,"09",AH470=10,"10",AH470=11,"11",AH470=12,"12")</f>
        <v>#NAME?</v>
      </c>
      <c r="AJ470" s="147" t="e">
        <f t="shared" ca="1" si="37"/>
        <v>#NAME?</v>
      </c>
      <c r="AK470" s="148" t="str">
        <f t="shared" si="44"/>
        <v>YYYY-10</v>
      </c>
    </row>
    <row r="471" spans="1:37" ht="12.75" hidden="1">
      <c r="D471" s="12" t="s">
        <v>9</v>
      </c>
      <c r="F471" s="12" t="s">
        <v>190</v>
      </c>
      <c r="H471" s="12" t="s">
        <v>3445</v>
      </c>
      <c r="I471" s="9" t="s">
        <v>1687</v>
      </c>
      <c r="L471" s="149">
        <v>45210</v>
      </c>
      <c r="N471" s="405" t="str">
        <f>VLOOKUP(I471,Inventory!C:J,3,FALSE)</f>
        <v>https://fjong.com/admin/pages/edit-outfit/outfit.0cac6908c7c84c2ab497ead9592357b9</v>
      </c>
      <c r="O471" s="224" t="str">
        <f>VLOOKUP(I471,Inventory!C:J,5,FALSE)</f>
        <v>Ganni</v>
      </c>
      <c r="P471" s="224" t="str">
        <f>VLOOKUP(I471,Inventory!C:J,4,FALSE)</f>
        <v>XS 1 Cameron Dotted Blouse</v>
      </c>
      <c r="R471" s="12" t="s">
        <v>4036</v>
      </c>
      <c r="S471" s="9"/>
      <c r="V471" s="224" t="str">
        <f>VLOOKUP(I471,Inventory!C:R,6,FALSE)</f>
        <v>Høyer</v>
      </c>
      <c r="W471" s="224">
        <f>VLOOKUP(I471,Inventory!C:R,13,FALSE)</f>
        <v>2000</v>
      </c>
      <c r="X471" s="224">
        <f>VLOOKUP(I471,Inventory!C:R,14,FALSE)</f>
        <v>400</v>
      </c>
      <c r="Y471" s="152">
        <v>0.3</v>
      </c>
      <c r="AB471" s="384">
        <f t="shared" si="49"/>
        <v>280</v>
      </c>
      <c r="AC471" s="225">
        <f>VLOOKUP(V471,'Partner info'!A$2:K$502,6,FALSE)</f>
        <v>0.8</v>
      </c>
      <c r="AD471" s="224">
        <f t="shared" si="43"/>
        <v>224</v>
      </c>
      <c r="AE471" s="384">
        <f t="shared" si="47"/>
        <v>56</v>
      </c>
      <c r="AF471" s="224">
        <f t="shared" si="41"/>
        <v>10</v>
      </c>
      <c r="AG471" s="310">
        <v>2023</v>
      </c>
      <c r="AH471" s="310">
        <v>10</v>
      </c>
      <c r="AI471" s="146" t="e">
        <f t="array" aca="1" ref="AI471" ca="1">_xludf.IFS(AH471=1,"01",AH471=2,"02",AH471=3,"03",AH471=4,"04",AH471=5,"05",AH471=6,"06",AH471=7,"07",AH471=8,"08",AH471=9,"09",AH471=10,"10",AH471=11,"11",AH471=12,"12")</f>
        <v>#NAME?</v>
      </c>
      <c r="AJ471" s="147" t="e">
        <f t="shared" ca="1" si="37"/>
        <v>#NAME?</v>
      </c>
      <c r="AK471" s="148" t="str">
        <f t="shared" si="44"/>
        <v>YYYY-10</v>
      </c>
    </row>
    <row r="472" spans="1:37" ht="12.75" hidden="1">
      <c r="D472" s="12" t="s">
        <v>9</v>
      </c>
      <c r="F472" s="12" t="s">
        <v>190</v>
      </c>
      <c r="H472" s="12" t="s">
        <v>3445</v>
      </c>
      <c r="I472" s="9">
        <v>88200166</v>
      </c>
      <c r="L472" s="149">
        <v>45210</v>
      </c>
      <c r="N472" s="405" t="str">
        <f>VLOOKUP(I472,Inventory!C:J,3,FALSE)</f>
        <v>https://fjong.com/admin/pages/edit-outfit/outfit.1aeaa943d2aa4fea9c30dfadc8e77b38</v>
      </c>
      <c r="O472" s="224" t="str">
        <f>VLOOKUP(I472,Inventory!C:J,5,FALSE)</f>
        <v>IBEN</v>
      </c>
      <c r="P472" s="224" t="str">
        <f>VLOOKUP(I472,Inventory!C:J,4,FALSE)</f>
        <v>M2 Franco Shirt Blue Surf</v>
      </c>
      <c r="R472" s="12" t="s">
        <v>4036</v>
      </c>
      <c r="S472" s="9"/>
      <c r="V472" s="224" t="str">
        <f>VLOOKUP(I472,Inventory!C:R,6,FALSE)</f>
        <v>IBEN (Storheil Agency)</v>
      </c>
      <c r="W472" s="224">
        <f>VLOOKUP(I472,Inventory!C:R,13,FALSE)</f>
        <v>3000</v>
      </c>
      <c r="X472" s="224">
        <f>VLOOKUP(I472,Inventory!C:R,14,FALSE)</f>
        <v>749</v>
      </c>
      <c r="Y472" s="152">
        <v>0.3</v>
      </c>
      <c r="AB472" s="384">
        <f t="shared" si="49"/>
        <v>524.29999999999995</v>
      </c>
      <c r="AC472" s="225">
        <f>VLOOKUP(V472,'Partner info'!A$2:K$502,6,FALSE)</f>
        <v>0.8</v>
      </c>
      <c r="AD472" s="224">
        <f t="shared" si="43"/>
        <v>419.44</v>
      </c>
      <c r="AE472" s="384">
        <f t="shared" si="47"/>
        <v>104.85999999999996</v>
      </c>
      <c r="AF472" s="224">
        <f t="shared" si="41"/>
        <v>10</v>
      </c>
      <c r="AG472" s="310">
        <v>2023</v>
      </c>
      <c r="AH472" s="310">
        <v>10</v>
      </c>
      <c r="AI472" s="146" t="e">
        <f t="array" aca="1" ref="AI472" ca="1">_xludf.IFS(AH472=1,"01",AH472=2,"02",AH472=3,"03",AH472=4,"04",AH472=5,"05",AH472=6,"06",AH472=7,"07",AH472=8,"08",AH472=9,"09",AH472=10,"10",AH472=11,"11",AH472=12,"12")</f>
        <v>#NAME?</v>
      </c>
      <c r="AJ472" s="147" t="e">
        <f t="shared" ca="1" si="37"/>
        <v>#NAME?</v>
      </c>
      <c r="AK472" s="148" t="str">
        <f t="shared" si="44"/>
        <v>YYYY-10</v>
      </c>
    </row>
    <row r="473" spans="1:37" ht="12.75" hidden="1">
      <c r="D473" s="12" t="s">
        <v>9</v>
      </c>
      <c r="F473" s="12" t="s">
        <v>190</v>
      </c>
      <c r="H473" s="12" t="s">
        <v>3445</v>
      </c>
      <c r="I473" s="9">
        <v>89003820</v>
      </c>
      <c r="L473" s="149">
        <v>45210</v>
      </c>
      <c r="N473" s="405" t="str">
        <f>VLOOKUP(I473,Inventory!C:J,3,FALSE)</f>
        <v>https://fjong.com/admin/pages/edit-outfit/outfit.4906cc56db024c6aab7f83a9f4212446</v>
      </c>
      <c r="O473" s="224" t="str">
        <f>VLOOKUP(I473,Inventory!C:J,5,FALSE)</f>
        <v>C.L.E.A.N. by Christina Ledang</v>
      </c>
      <c r="P473" s="224" t="str">
        <f>VLOOKUP(I473,Inventory!C:J,4,FALSE)</f>
        <v>3XL Alex Denim Shirt</v>
      </c>
      <c r="R473" s="12" t="s">
        <v>4036</v>
      </c>
      <c r="S473" s="9"/>
      <c r="V473" s="224" t="str">
        <f>VLOOKUP(I473,Inventory!C:R,6,FALSE)</f>
        <v>C.L.E.A.N. by Christina Ledang</v>
      </c>
      <c r="W473" s="224">
        <f>VLOOKUP(I473,Inventory!C:R,13,FALSE)</f>
        <v>600</v>
      </c>
      <c r="X473" s="224">
        <f>VLOOKUP(I473,Inventory!C:R,14,FALSE)</f>
        <v>150</v>
      </c>
      <c r="Y473" s="152">
        <v>0.3</v>
      </c>
      <c r="AB473" s="384">
        <f t="shared" si="49"/>
        <v>105</v>
      </c>
      <c r="AC473" s="225">
        <f>VLOOKUP(V473,'Partner info'!A$2:K$502,6,FALSE)</f>
        <v>0.5</v>
      </c>
      <c r="AD473" s="224">
        <f t="shared" si="43"/>
        <v>52.5</v>
      </c>
      <c r="AE473" s="384">
        <f t="shared" si="47"/>
        <v>52.5</v>
      </c>
      <c r="AF473" s="224">
        <f t="shared" si="41"/>
        <v>10</v>
      </c>
      <c r="AG473" s="310">
        <v>2023</v>
      </c>
      <c r="AH473" s="310">
        <v>10</v>
      </c>
      <c r="AI473" s="146" t="e">
        <f t="array" aca="1" ref="AI473" ca="1">_xludf.IFS(AH473=1,"01",AH473=2,"02",AH473=3,"03",AH473=4,"04",AH473=5,"05",AH473=6,"06",AH473=7,"07",AH473=8,"08",AH473=9,"09",AH473=10,"10",AH473=11,"11",AH473=12,"12")</f>
        <v>#NAME?</v>
      </c>
      <c r="AJ473" s="147" t="e">
        <f t="shared" ca="1" si="37"/>
        <v>#NAME?</v>
      </c>
      <c r="AK473" s="148" t="str">
        <f t="shared" si="44"/>
        <v>YYYY-10</v>
      </c>
    </row>
    <row r="474" spans="1:37" ht="12.75" hidden="1">
      <c r="D474" s="12" t="s">
        <v>9</v>
      </c>
      <c r="F474" s="12" t="s">
        <v>190</v>
      </c>
      <c r="H474" s="12" t="s">
        <v>3445</v>
      </c>
      <c r="I474" s="9">
        <v>89003822</v>
      </c>
      <c r="L474" s="149">
        <v>45210</v>
      </c>
      <c r="N474" s="405" t="str">
        <f>VLOOKUP(I474,Inventory!C:J,3,FALSE)</f>
        <v>https://fjong.com/admin/pages/edit-outfit/outfit.ac4a27dc4973411cb3b4e0031d246217</v>
      </c>
      <c r="O474" s="224" t="str">
        <f>VLOOKUP(I474,Inventory!C:J,5,FALSE)</f>
        <v>C.L.E.A.N. by Christina Ledang</v>
      </c>
      <c r="P474" s="224" t="str">
        <f>VLOOKUP(I474,Inventory!C:J,4,FALSE)</f>
        <v>3XL Alex Denim Shirt</v>
      </c>
      <c r="R474" s="12" t="s">
        <v>4036</v>
      </c>
      <c r="S474" s="9"/>
      <c r="V474" s="224" t="str">
        <f>VLOOKUP(I474,Inventory!C:R,6,FALSE)</f>
        <v>C.L.E.A.N. by Christina Ledang</v>
      </c>
      <c r="W474" s="224">
        <f>VLOOKUP(I474,Inventory!C:R,13,FALSE)</f>
        <v>2600</v>
      </c>
      <c r="X474" s="224">
        <f>VLOOKUP(I474,Inventory!C:R,14,FALSE)</f>
        <v>799</v>
      </c>
      <c r="Y474" s="152">
        <v>0.3</v>
      </c>
      <c r="AB474" s="384">
        <f t="shared" si="49"/>
        <v>559.29999999999995</v>
      </c>
      <c r="AC474" s="225">
        <f>VLOOKUP(V474,'Partner info'!A$2:K$502,6,FALSE)</f>
        <v>0.5</v>
      </c>
      <c r="AD474" s="224">
        <f t="shared" si="43"/>
        <v>279.64999999999998</v>
      </c>
      <c r="AE474" s="384">
        <f t="shared" si="47"/>
        <v>279.64999999999998</v>
      </c>
      <c r="AF474" s="224">
        <f t="shared" si="41"/>
        <v>10</v>
      </c>
      <c r="AG474" s="310">
        <v>2023</v>
      </c>
      <c r="AH474" s="310">
        <v>10</v>
      </c>
      <c r="AI474" s="146" t="e">
        <f t="array" aca="1" ref="AI474" ca="1">_xludf.IFS(AH474=1,"01",AH474=2,"02",AH474=3,"03",AH474=4,"04",AH474=5,"05",AH474=6,"06",AH474=7,"07",AH474=8,"08",AH474=9,"09",AH474=10,"10",AH474=11,"11",AH474=12,"12")</f>
        <v>#NAME?</v>
      </c>
      <c r="AJ474" s="147" t="e">
        <f t="shared" ca="1" si="37"/>
        <v>#NAME?</v>
      </c>
      <c r="AK474" s="148" t="str">
        <f t="shared" si="44"/>
        <v>YYYY-10</v>
      </c>
    </row>
    <row r="475" spans="1:37" ht="12.75" hidden="1">
      <c r="D475" s="12" t="s">
        <v>9</v>
      </c>
      <c r="F475" s="12" t="s">
        <v>190</v>
      </c>
      <c r="H475" s="12" t="s">
        <v>3445</v>
      </c>
      <c r="I475" s="9">
        <v>89003542</v>
      </c>
      <c r="L475" s="149">
        <v>45210</v>
      </c>
      <c r="N475" s="405" t="str">
        <f>VLOOKUP(I475,Inventory!C:J,3,FALSE)</f>
        <v>https://fjong.com/admin/pages/edit-outfit/outfit.1d019cb2152540609969684aa547d21e</v>
      </c>
      <c r="O475" s="224" t="str">
        <f>VLOOKUP(I475,Inventory!C:J,5,FALSE)</f>
        <v>Holzweiler</v>
      </c>
      <c r="P475" s="224" t="str">
        <f>VLOOKUP(I475,Inventory!C:J,4,FALSE)</f>
        <v>XS Aliquan Green Sengi Top</v>
      </c>
      <c r="R475" s="12" t="s">
        <v>4036</v>
      </c>
      <c r="S475" s="9"/>
      <c r="V475" s="224" t="str">
        <f>VLOOKUP(I475,Inventory!C:R,6,FALSE)</f>
        <v>Holzweiler</v>
      </c>
      <c r="W475" s="224">
        <f>VLOOKUP(I475,Inventory!C:R,13,FALSE)</f>
        <v>1400</v>
      </c>
      <c r="X475" s="224">
        <f>VLOOKUP(I475,Inventory!C:R,14,FALSE)</f>
        <v>550</v>
      </c>
      <c r="Y475" s="152">
        <v>0.3</v>
      </c>
      <c r="AB475" s="384">
        <f t="shared" si="49"/>
        <v>385</v>
      </c>
      <c r="AC475" s="225">
        <f>VLOOKUP(V475,'Partner info'!A$2:K$502,6,FALSE)</f>
        <v>0.8</v>
      </c>
      <c r="AD475" s="224">
        <f t="shared" si="43"/>
        <v>308</v>
      </c>
      <c r="AE475" s="384">
        <f t="shared" si="47"/>
        <v>77</v>
      </c>
      <c r="AF475" s="224">
        <f t="shared" si="41"/>
        <v>10</v>
      </c>
      <c r="AG475" s="310">
        <v>2023</v>
      </c>
      <c r="AH475" s="310">
        <v>10</v>
      </c>
      <c r="AI475" s="146" t="e">
        <f t="array" aca="1" ref="AI475" ca="1">_xludf.IFS(AH475=1,"01",AH475=2,"02",AH475=3,"03",AH475=4,"04",AH475=5,"05",AH475=6,"06",AH475=7,"07",AH475=8,"08",AH475=9,"09",AH475=10,"10",AH475=11,"11",AH475=12,"12")</f>
        <v>#NAME?</v>
      </c>
      <c r="AJ475" s="147" t="e">
        <f t="shared" ca="1" si="37"/>
        <v>#NAME?</v>
      </c>
      <c r="AK475" s="148" t="str">
        <f t="shared" si="44"/>
        <v>YYYY-10</v>
      </c>
    </row>
    <row r="476" spans="1:37" ht="12.75" hidden="1">
      <c r="D476" s="12" t="s">
        <v>9</v>
      </c>
      <c r="F476" s="12" t="s">
        <v>190</v>
      </c>
      <c r="H476" s="12" t="s">
        <v>3445</v>
      </c>
      <c r="I476" s="9">
        <v>89003186</v>
      </c>
      <c r="L476" s="149">
        <v>45210</v>
      </c>
      <c r="N476" s="405" t="str">
        <f>VLOOKUP(I476,Inventory!C:J,3,FALSE)</f>
        <v>https://fjong.com/admin/pages/edit-outfit/outfit.e7badb6799c6447c9df6fb446d00aefb</v>
      </c>
      <c r="O476" s="224" t="str">
        <f>VLOOKUP(I476,Inventory!C:J,5,FALSE)</f>
        <v>SOYAAULAIT</v>
      </c>
      <c r="P476" s="224" t="str">
        <f>VLOOKUP(I476,Inventory!C:J,4,FALSE)</f>
        <v>XL Black Gallè Mesh Vest</v>
      </c>
      <c r="R476" s="12" t="s">
        <v>4036</v>
      </c>
      <c r="S476" s="9"/>
      <c r="V476" s="224" t="str">
        <f>VLOOKUP(I476,Inventory!C:R,6,FALSE)</f>
        <v>Soyaaulait</v>
      </c>
      <c r="W476" s="224">
        <f>VLOOKUP(I476,Inventory!C:R,13,FALSE)</f>
        <v>3500</v>
      </c>
      <c r="X476" s="224">
        <f>VLOOKUP(I476,Inventory!C:R,14,FALSE)</f>
        <v>1000</v>
      </c>
      <c r="Y476" s="152">
        <v>0.3</v>
      </c>
      <c r="AB476" s="384">
        <f t="shared" si="49"/>
        <v>700</v>
      </c>
      <c r="AC476" s="225">
        <f>VLOOKUP(V476,'Partner info'!A$2:K$502,6,FALSE)</f>
        <v>0.5</v>
      </c>
      <c r="AD476" s="224">
        <f t="shared" si="43"/>
        <v>350</v>
      </c>
      <c r="AE476" s="384">
        <f t="shared" si="47"/>
        <v>350</v>
      </c>
      <c r="AF476" s="224">
        <f t="shared" si="41"/>
        <v>10</v>
      </c>
      <c r="AG476" s="310">
        <v>2023</v>
      </c>
      <c r="AH476" s="310">
        <v>10</v>
      </c>
      <c r="AI476" s="146" t="e">
        <f t="array" aca="1" ref="AI476" ca="1">_xludf.IFS(AH476=1,"01",AH476=2,"02",AH476=3,"03",AH476=4,"04",AH476=5,"05",AH476=6,"06",AH476=7,"07",AH476=8,"08",AH476=9,"09",AH476=10,"10",AH476=11,"11",AH476=12,"12")</f>
        <v>#NAME?</v>
      </c>
      <c r="AJ476" s="147" t="e">
        <f t="shared" ca="1" si="37"/>
        <v>#NAME?</v>
      </c>
      <c r="AK476" s="148" t="str">
        <f t="shared" si="44"/>
        <v>YYYY-10</v>
      </c>
    </row>
    <row r="477" spans="1:37" ht="12.75" hidden="1">
      <c r="D477" s="12" t="s">
        <v>9</v>
      </c>
      <c r="F477" s="12" t="s">
        <v>190</v>
      </c>
      <c r="H477" s="12" t="s">
        <v>3445</v>
      </c>
      <c r="I477" s="9">
        <v>89002001</v>
      </c>
      <c r="L477" s="149">
        <v>45210</v>
      </c>
      <c r="N477" s="405" t="str">
        <f>VLOOKUP(I477,Inventory!C:J,3,FALSE)</f>
        <v>https://fjong.com/admin/pages/edit-outfit/outfit.5d683972fd1e499cbc818cb964bf1420</v>
      </c>
      <c r="O477" s="224" t="str">
        <f>VLOOKUP(I477,Inventory!C:J,5,FALSE)</f>
        <v>Urban Pioneers</v>
      </c>
      <c r="P477" s="224" t="str">
        <f>VLOOKUP(I477,Inventory!C:J,4,FALSE)</f>
        <v>S Coral Sweater</v>
      </c>
      <c r="R477" s="12" t="s">
        <v>4036</v>
      </c>
      <c r="S477" s="9"/>
      <c r="V477" s="224" t="str">
        <f>VLOOKUP(I477,Inventory!C:R,6,FALSE)</f>
        <v>Urban Pioneers</v>
      </c>
      <c r="W477" s="224">
        <f>VLOOKUP(I477,Inventory!C:R,13,FALSE)</f>
        <v>1800</v>
      </c>
      <c r="X477" s="224">
        <f>VLOOKUP(I477,Inventory!C:R,14,FALSE)</f>
        <v>350</v>
      </c>
      <c r="Y477" s="152">
        <v>0.3</v>
      </c>
      <c r="AB477" s="384">
        <f t="shared" si="49"/>
        <v>244.99999999999997</v>
      </c>
      <c r="AC477" s="225">
        <f>VLOOKUP(V477,'Partner info'!A$2:K$502,6,FALSE)</f>
        <v>0.8</v>
      </c>
      <c r="AD477" s="224">
        <f t="shared" si="43"/>
        <v>196</v>
      </c>
      <c r="AE477" s="384">
        <f t="shared" si="47"/>
        <v>48.999999999999972</v>
      </c>
      <c r="AF477" s="224">
        <f t="shared" si="41"/>
        <v>10</v>
      </c>
      <c r="AG477" s="310">
        <v>2023</v>
      </c>
      <c r="AH477" s="310">
        <v>10</v>
      </c>
      <c r="AI477" s="146" t="e">
        <f t="array" aca="1" ref="AI477" ca="1">_xludf.IFS(AH477=1,"01",AH477=2,"02",AH477=3,"03",AH477=4,"04",AH477=5,"05",AH477=6,"06",AH477=7,"07",AH477=8,"08",AH477=9,"09",AH477=10,"10",AH477=11,"11",AH477=12,"12")</f>
        <v>#NAME?</v>
      </c>
      <c r="AJ477" s="147" t="e">
        <f t="shared" ca="1" si="37"/>
        <v>#NAME?</v>
      </c>
      <c r="AK477" s="148" t="str">
        <f t="shared" si="44"/>
        <v>YYYY-10</v>
      </c>
    </row>
    <row r="478" spans="1:37" ht="12.75" hidden="1">
      <c r="D478" s="12" t="s">
        <v>9</v>
      </c>
      <c r="F478" s="12" t="s">
        <v>190</v>
      </c>
      <c r="H478" s="12" t="s">
        <v>3445</v>
      </c>
      <c r="I478" s="9">
        <v>89003750</v>
      </c>
      <c r="L478" s="149">
        <v>45210</v>
      </c>
      <c r="N478" s="405" t="str">
        <f>VLOOKUP(I478,Inventory!C:J,3,FALSE)</f>
        <v>https://fjong.com/admin/pages/edit-outfit/outfit.98068f7191b048d8a1802f936efc0e04</v>
      </c>
      <c r="O478" s="224" t="str">
        <f>VLOOKUP(I478,Inventory!C:J,5,FALSE)</f>
        <v>C.L.E.A.N. by Christina Ledang</v>
      </c>
      <c r="P478" s="224" t="str">
        <f>VLOOKUP(I478,Inventory!C:J,4,FALSE)</f>
        <v>XS C.L.E.A.N Dress Grey</v>
      </c>
      <c r="R478" s="12" t="s">
        <v>4036</v>
      </c>
      <c r="S478" s="9"/>
      <c r="V478" s="224" t="str">
        <f>VLOOKUP(I478,Inventory!C:R,6,FALSE)</f>
        <v>C.L.E.A.N. by Christina Ledang</v>
      </c>
      <c r="W478" s="224">
        <f>VLOOKUP(I478,Inventory!C:R,13,FALSE)</f>
        <v>3500</v>
      </c>
      <c r="X478" s="224">
        <f>VLOOKUP(I478,Inventory!C:R,14,FALSE)</f>
        <v>950</v>
      </c>
      <c r="Y478" s="152">
        <v>0.3</v>
      </c>
      <c r="AB478" s="384">
        <f t="shared" si="49"/>
        <v>665</v>
      </c>
      <c r="AC478" s="225">
        <f>VLOOKUP(V478,'Partner info'!A$2:K$502,6,FALSE)</f>
        <v>0.5</v>
      </c>
      <c r="AD478" s="224">
        <f t="shared" si="43"/>
        <v>332.5</v>
      </c>
      <c r="AE478" s="384">
        <f t="shared" si="47"/>
        <v>332.5</v>
      </c>
      <c r="AF478" s="224">
        <f t="shared" si="41"/>
        <v>10</v>
      </c>
      <c r="AG478" s="310">
        <v>2023</v>
      </c>
      <c r="AH478" s="310">
        <v>10</v>
      </c>
      <c r="AI478" s="146" t="e">
        <f t="array" aca="1" ref="AI478" ca="1">_xludf.IFS(AH478=1,"01",AH478=2,"02",AH478=3,"03",AH478=4,"04",AH478=5,"05",AH478=6,"06",AH478=7,"07",AH478=8,"08",AH478=9,"09",AH478=10,"10",AH478=11,"11",AH478=12,"12")</f>
        <v>#NAME?</v>
      </c>
      <c r="AJ478" s="147" t="e">
        <f t="shared" ca="1" si="37"/>
        <v>#NAME?</v>
      </c>
      <c r="AK478" s="148" t="str">
        <f t="shared" si="44"/>
        <v>YYYY-10</v>
      </c>
    </row>
    <row r="479" spans="1:37" ht="12.75" hidden="1">
      <c r="D479" s="12" t="s">
        <v>9</v>
      </c>
      <c r="F479" s="12" t="s">
        <v>190</v>
      </c>
      <c r="H479" s="12" t="s">
        <v>3445</v>
      </c>
      <c r="I479" s="9">
        <v>89003768</v>
      </c>
      <c r="L479" s="149">
        <v>45210</v>
      </c>
      <c r="N479" s="405" t="str">
        <f>VLOOKUP(I479,Inventory!C:J,3,FALSE)</f>
        <v>https://fjong.com/admin/pages/edit-outfit/outfit.2dfb6e55b7e949d08c177f65e676bf6c</v>
      </c>
      <c r="O479" s="224" t="str">
        <f>VLOOKUP(I479,Inventory!C:J,5,FALSE)</f>
        <v>C.L.E.A.N. by Christina Ledang</v>
      </c>
      <c r="P479" s="224" t="str">
        <f>VLOOKUP(I479,Inventory!C:J,4,FALSE)</f>
        <v>XL Spring Dress Black</v>
      </c>
      <c r="R479" s="12" t="s">
        <v>4036</v>
      </c>
      <c r="S479" s="9"/>
      <c r="V479" s="224" t="str">
        <f>VLOOKUP(I479,Inventory!C:R,6,FALSE)</f>
        <v>C.L.E.A.N. by Christina Ledang</v>
      </c>
      <c r="W479" s="224">
        <f>VLOOKUP(I479,Inventory!C:R,13,FALSE)</f>
        <v>2900</v>
      </c>
      <c r="X479" s="224">
        <f>VLOOKUP(I479,Inventory!C:R,14,FALSE)</f>
        <v>350</v>
      </c>
      <c r="Y479" s="152">
        <v>0.3</v>
      </c>
      <c r="AB479" s="384">
        <f t="shared" si="49"/>
        <v>244.99999999999997</v>
      </c>
      <c r="AC479" s="225">
        <f>VLOOKUP(V479,'Partner info'!A$2:K$502,6,FALSE)</f>
        <v>0.5</v>
      </c>
      <c r="AD479" s="224">
        <f t="shared" si="43"/>
        <v>122.49999999999999</v>
      </c>
      <c r="AE479" s="384">
        <f t="shared" si="47"/>
        <v>122.49999999999999</v>
      </c>
      <c r="AF479" s="224">
        <f t="shared" si="41"/>
        <v>10</v>
      </c>
      <c r="AG479" s="310">
        <v>2023</v>
      </c>
      <c r="AH479" s="310">
        <v>10</v>
      </c>
      <c r="AI479" s="146" t="e">
        <f t="array" aca="1" ref="AI479" ca="1">_xludf.IFS(AH479=1,"01",AH479=2,"02",AH479=3,"03",AH479=4,"04",AH479=5,"05",AH479=6,"06",AH479=7,"07",AH479=8,"08",AH479=9,"09",AH479=10,"10",AH479=11,"11",AH479=12,"12")</f>
        <v>#NAME?</v>
      </c>
      <c r="AJ479" s="147" t="e">
        <f t="shared" ca="1" si="37"/>
        <v>#NAME?</v>
      </c>
      <c r="AK479" s="148" t="str">
        <f t="shared" si="44"/>
        <v>YYYY-10</v>
      </c>
    </row>
    <row r="480" spans="1:37" ht="12.75" hidden="1">
      <c r="D480" s="12" t="s">
        <v>9</v>
      </c>
      <c r="F480" s="12" t="s">
        <v>190</v>
      </c>
      <c r="H480" s="12" t="s">
        <v>3445</v>
      </c>
      <c r="I480" s="9">
        <v>89003788</v>
      </c>
      <c r="L480" s="149">
        <v>45210</v>
      </c>
      <c r="N480" s="405" t="str">
        <f>VLOOKUP(I480,Inventory!C:J,3,FALSE)</f>
        <v>https://fjong.com/admin/pages/edit-outfit/outfit.21def3c682b9458da15fbbd6a0135dcf</v>
      </c>
      <c r="O480" s="224" t="str">
        <f>VLOOKUP(I480,Inventory!C:J,5,FALSE)</f>
        <v>C.L.E.A.N. by Christina Ledang</v>
      </c>
      <c r="P480" s="224" t="str">
        <f>VLOOKUP(I480,Inventory!C:J,4,FALSE)</f>
        <v>S Spring Dress Grey</v>
      </c>
      <c r="R480" s="12" t="s">
        <v>4036</v>
      </c>
      <c r="S480" s="9"/>
      <c r="V480" s="224" t="str">
        <f>VLOOKUP(I480,Inventory!C:R,6,FALSE)</f>
        <v>C.L.E.A.N. by Christina Ledang</v>
      </c>
      <c r="W480" s="224">
        <f>VLOOKUP(I480,Inventory!C:R,13,FALSE)</f>
        <v>7200</v>
      </c>
      <c r="X480" s="224">
        <f>VLOOKUP(I480,Inventory!C:R,14,FALSE)</f>
        <v>1900</v>
      </c>
      <c r="Y480" s="152">
        <v>0.3</v>
      </c>
      <c r="AB480" s="384">
        <f t="shared" si="49"/>
        <v>1330</v>
      </c>
      <c r="AC480" s="225">
        <f>VLOOKUP(V480,'Partner info'!A$2:K$502,6,FALSE)</f>
        <v>0.5</v>
      </c>
      <c r="AD480" s="224">
        <f t="shared" si="43"/>
        <v>665</v>
      </c>
      <c r="AE480" s="384">
        <f t="shared" si="47"/>
        <v>665</v>
      </c>
      <c r="AF480" s="224">
        <f t="shared" si="41"/>
        <v>10</v>
      </c>
      <c r="AG480" s="310">
        <v>2023</v>
      </c>
      <c r="AH480" s="310">
        <v>10</v>
      </c>
      <c r="AI480" s="146" t="e">
        <f t="array" aca="1" ref="AI480" ca="1">_xludf.IFS(AH480=1,"01",AH480=2,"02",AH480=3,"03",AH480=4,"04",AH480=5,"05",AH480=6,"06",AH480=7,"07",AH480=8,"08",AH480=9,"09",AH480=10,"10",AH480=11,"11",AH480=12,"12")</f>
        <v>#NAME?</v>
      </c>
      <c r="AJ480" s="147" t="e">
        <f t="shared" ca="1" si="37"/>
        <v>#NAME?</v>
      </c>
      <c r="AK480" s="148" t="str">
        <f t="shared" si="44"/>
        <v>YYYY-10</v>
      </c>
    </row>
    <row r="481" spans="1:37" ht="12.75" hidden="1">
      <c r="D481" s="12" t="s">
        <v>9</v>
      </c>
      <c r="F481" s="12" t="s">
        <v>190</v>
      </c>
      <c r="H481" s="12" t="s">
        <v>3445</v>
      </c>
      <c r="I481" s="9">
        <v>89003795</v>
      </c>
      <c r="L481" s="149">
        <v>45210</v>
      </c>
      <c r="N481" s="405" t="str">
        <f>VLOOKUP(I481,Inventory!C:J,3,FALSE)</f>
        <v>https://fjong.com/admin/pages/edit-outfit/outfit.831c35bffa05471a88c438aa6fce5bcd</v>
      </c>
      <c r="O481" s="224" t="str">
        <f>VLOOKUP(I481,Inventory!C:J,5,FALSE)</f>
        <v>C.L.E.A.N. by Christina Ledang</v>
      </c>
      <c r="P481" s="224" t="str">
        <f>VLOOKUP(I481,Inventory!C:J,4,FALSE)</f>
        <v>S Spring Dress Grey</v>
      </c>
      <c r="R481" s="12" t="s">
        <v>4036</v>
      </c>
      <c r="S481" s="9"/>
      <c r="V481" s="224" t="str">
        <f>VLOOKUP(I481,Inventory!C:R,6,FALSE)</f>
        <v>C.L.E.A.N. by Christina Ledang</v>
      </c>
      <c r="W481" s="224">
        <f>VLOOKUP(I481,Inventory!C:R,13,FALSE)</f>
        <v>2800</v>
      </c>
      <c r="X481" s="224">
        <f>VLOOKUP(I481,Inventory!C:R,14,FALSE)</f>
        <v>899</v>
      </c>
      <c r="Y481" s="152">
        <v>0.3</v>
      </c>
      <c r="AB481" s="384">
        <f t="shared" si="49"/>
        <v>629.29999999999995</v>
      </c>
      <c r="AC481" s="225">
        <f>VLOOKUP(V481,'Partner info'!A$2:K$502,6,FALSE)</f>
        <v>0.5</v>
      </c>
      <c r="AD481" s="224">
        <f t="shared" si="43"/>
        <v>314.64999999999998</v>
      </c>
      <c r="AE481" s="384">
        <f t="shared" si="47"/>
        <v>314.64999999999998</v>
      </c>
      <c r="AF481" s="224">
        <f t="shared" si="41"/>
        <v>10</v>
      </c>
      <c r="AG481" s="310">
        <v>2023</v>
      </c>
      <c r="AH481" s="310">
        <v>10</v>
      </c>
      <c r="AI481" s="146" t="e">
        <f t="array" aca="1" ref="AI481" ca="1">_xludf.IFS(AH481=1,"01",AH481=2,"02",AH481=3,"03",AH481=4,"04",AH481=5,"05",AH481=6,"06",AH481=7,"07",AH481=8,"08",AH481=9,"09",AH481=10,"10",AH481=11,"11",AH481=12,"12")</f>
        <v>#NAME?</v>
      </c>
      <c r="AJ481" s="147" t="e">
        <f t="shared" ca="1" si="37"/>
        <v>#NAME?</v>
      </c>
      <c r="AK481" s="148" t="str">
        <f t="shared" si="44"/>
        <v>YYYY-10</v>
      </c>
    </row>
    <row r="482" spans="1:37" ht="12.75" hidden="1">
      <c r="D482" s="12" t="s">
        <v>9</v>
      </c>
      <c r="F482" s="12" t="s">
        <v>190</v>
      </c>
      <c r="H482" s="12" t="s">
        <v>3445</v>
      </c>
      <c r="I482" s="9">
        <v>89003480</v>
      </c>
      <c r="L482" s="149">
        <v>45210</v>
      </c>
      <c r="N482" s="405" t="str">
        <f>VLOOKUP(I482,Inventory!C:J,3,FALSE)</f>
        <v>https://fjong.com/admin/pages/edit-outfit/outfit.eec707e09eb6407e9fad648aa0df045c</v>
      </c>
      <c r="O482" s="224" t="str">
        <f>VLOOKUP(I482,Inventory!C:J,5,FALSE)</f>
        <v>Holzweiler</v>
      </c>
      <c r="P482" s="224" t="str">
        <f>VLOOKUP(I482,Inventory!C:J,4,FALSE)</f>
        <v>S Black Gate Dress</v>
      </c>
      <c r="R482" s="12" t="s">
        <v>4036</v>
      </c>
      <c r="S482" s="9"/>
      <c r="V482" s="224" t="str">
        <f>VLOOKUP(I482,Inventory!C:R,6,FALSE)</f>
        <v>Holzweiler</v>
      </c>
      <c r="W482" s="224">
        <f>VLOOKUP(I482,Inventory!C:R,13,FALSE)</f>
        <v>1800</v>
      </c>
      <c r="X482" s="224">
        <f>VLOOKUP(I482,Inventory!C:R,14,FALSE)</f>
        <v>500</v>
      </c>
      <c r="Y482" s="152">
        <v>0.3</v>
      </c>
      <c r="AB482" s="384">
        <f t="shared" si="49"/>
        <v>350</v>
      </c>
      <c r="AC482" s="225">
        <f>VLOOKUP(V482,'Partner info'!A$2:K$502,6,FALSE)</f>
        <v>0.8</v>
      </c>
      <c r="AD482" s="224">
        <f t="shared" si="43"/>
        <v>280</v>
      </c>
      <c r="AE482" s="384">
        <f t="shared" si="47"/>
        <v>70</v>
      </c>
      <c r="AF482" s="224">
        <f t="shared" si="41"/>
        <v>10</v>
      </c>
      <c r="AG482" s="310">
        <v>2023</v>
      </c>
      <c r="AH482" s="310">
        <v>10</v>
      </c>
      <c r="AI482" s="146" t="e">
        <f t="array" aca="1" ref="AI482" ca="1">_xludf.IFS(AH482=1,"01",AH482=2,"02",AH482=3,"03",AH482=4,"04",AH482=5,"05",AH482=6,"06",AH482=7,"07",AH482=8,"08",AH482=9,"09",AH482=10,"10",AH482=11,"11",AH482=12,"12")</f>
        <v>#NAME?</v>
      </c>
      <c r="AJ482" s="147" t="e">
        <f t="shared" ca="1" si="37"/>
        <v>#NAME?</v>
      </c>
      <c r="AK482" s="148" t="str">
        <f t="shared" si="44"/>
        <v>YYYY-10</v>
      </c>
    </row>
    <row r="483" spans="1:37" ht="12.75" hidden="1">
      <c r="D483" s="12" t="s">
        <v>9</v>
      </c>
      <c r="F483" s="12" t="s">
        <v>190</v>
      </c>
      <c r="H483" s="12" t="s">
        <v>3445</v>
      </c>
      <c r="I483" s="9">
        <v>89003527</v>
      </c>
      <c r="L483" s="149">
        <v>45210</v>
      </c>
      <c r="N483" s="405" t="str">
        <f>VLOOKUP(I483,Inventory!C:J,3,FALSE)</f>
        <v>https://fjong.com/admin/pages/edit-outfit/outfit.200c88e2c54d4176a8c67623f8a24bc3</v>
      </c>
      <c r="O483" s="224" t="str">
        <f>VLOOKUP(I483,Inventory!C:J,5,FALSE)</f>
        <v>Holzweiler</v>
      </c>
      <c r="P483" s="224" t="str">
        <f>VLOOKUP(I483,Inventory!C:J,4,FALSE)</f>
        <v>XS Green Voss Skirt</v>
      </c>
      <c r="R483" s="12" t="s">
        <v>4036</v>
      </c>
      <c r="S483" s="9"/>
      <c r="V483" s="224" t="str">
        <f>VLOOKUP(I483,Inventory!C:R,6,FALSE)</f>
        <v>Holzweiler</v>
      </c>
      <c r="W483" s="224">
        <f>VLOOKUP(I483,Inventory!C:R,13,FALSE)</f>
        <v>3800</v>
      </c>
      <c r="X483" s="224">
        <f>VLOOKUP(I483,Inventory!C:R,14,FALSE)</f>
        <v>1100</v>
      </c>
      <c r="Y483" s="152">
        <v>0.3</v>
      </c>
      <c r="AB483" s="384">
        <f t="shared" si="49"/>
        <v>770</v>
      </c>
      <c r="AC483" s="225">
        <f>VLOOKUP(V483,'Partner info'!A$2:K$502,6,FALSE)</f>
        <v>0.8</v>
      </c>
      <c r="AD483" s="224">
        <f t="shared" si="43"/>
        <v>616</v>
      </c>
      <c r="AE483" s="384">
        <f t="shared" si="47"/>
        <v>154</v>
      </c>
      <c r="AF483" s="224">
        <f t="shared" si="41"/>
        <v>10</v>
      </c>
      <c r="AG483" s="310">
        <v>2023</v>
      </c>
      <c r="AH483" s="310">
        <v>10</v>
      </c>
      <c r="AI483" s="146" t="e">
        <f t="array" aca="1" ref="AI483" ca="1">_xludf.IFS(AH483=1,"01",AH483=2,"02",AH483=3,"03",AH483=4,"04",AH483=5,"05",AH483=6,"06",AH483=7,"07",AH483=8,"08",AH483=9,"09",AH483=10,"10",AH483=11,"11",AH483=12,"12")</f>
        <v>#NAME?</v>
      </c>
      <c r="AJ483" s="147" t="e">
        <f t="shared" ca="1" si="37"/>
        <v>#NAME?</v>
      </c>
      <c r="AK483" s="148" t="str">
        <f t="shared" si="44"/>
        <v>YYYY-10</v>
      </c>
    </row>
    <row r="484" spans="1:37" ht="12.75" hidden="1">
      <c r="D484" s="12" t="s">
        <v>9</v>
      </c>
      <c r="F484" s="12" t="s">
        <v>190</v>
      </c>
      <c r="H484" s="12" t="s">
        <v>3445</v>
      </c>
      <c r="I484" s="9">
        <v>89003670</v>
      </c>
      <c r="L484" s="149">
        <v>45210</v>
      </c>
      <c r="N484" s="405" t="str">
        <f>VLOOKUP(I484,Inventory!C:J,3,FALSE)</f>
        <v>https://fjong.com/admin/pages/edit-outfit/outfit.672d1150b3e249278408503394d8d5b5</v>
      </c>
      <c r="O484" s="224" t="str">
        <f>VLOOKUP(I484,Inventory!C:J,5,FALSE)</f>
        <v>FWSS</v>
      </c>
      <c r="P484" s="224" t="str">
        <f>VLOOKUP(I484,Inventory!C:J,4,FALSE)</f>
        <v>M Wabi Embroidered Bright White Shirt</v>
      </c>
      <c r="R484" s="12" t="s">
        <v>4036</v>
      </c>
      <c r="S484" s="9"/>
      <c r="V484" s="224" t="str">
        <f>VLOOKUP(I484,Inventory!C:R,6,FALSE)</f>
        <v>FWSS</v>
      </c>
      <c r="W484" s="224">
        <f>VLOOKUP(I484,Inventory!C:R,13,FALSE)</f>
        <v>2800</v>
      </c>
      <c r="X484" s="224">
        <f>VLOOKUP(I484,Inventory!C:R,14,FALSE)</f>
        <v>950</v>
      </c>
      <c r="Y484" s="152">
        <v>0.3</v>
      </c>
      <c r="AB484" s="384">
        <f t="shared" si="49"/>
        <v>665</v>
      </c>
      <c r="AC484" s="225">
        <f>VLOOKUP(V484,'Partner info'!A$2:K$502,6,FALSE)</f>
        <v>0.5</v>
      </c>
      <c r="AD484" s="224">
        <f t="shared" si="43"/>
        <v>332.5</v>
      </c>
      <c r="AE484" s="384">
        <f t="shared" si="47"/>
        <v>332.5</v>
      </c>
      <c r="AF484" s="224">
        <f t="shared" si="41"/>
        <v>10</v>
      </c>
      <c r="AG484" s="310">
        <v>2023</v>
      </c>
      <c r="AH484" s="310">
        <v>10</v>
      </c>
      <c r="AI484" s="146" t="e">
        <f t="array" aca="1" ref="AI484" ca="1">_xludf.IFS(AH484=1,"01",AH484=2,"02",AH484=3,"03",AH484=4,"04",AH484=5,"05",AH484=6,"06",AH484=7,"07",AH484=8,"08",AH484=9,"09",AH484=10,"10",AH484=11,"11",AH484=12,"12")</f>
        <v>#NAME?</v>
      </c>
      <c r="AJ484" s="147" t="e">
        <f t="shared" ca="1" si="37"/>
        <v>#NAME?</v>
      </c>
      <c r="AK484" s="148" t="str">
        <f t="shared" si="44"/>
        <v>YYYY-10</v>
      </c>
    </row>
    <row r="485" spans="1:37" ht="12.75">
      <c r="D485" s="12" t="s">
        <v>9</v>
      </c>
      <c r="F485" s="12" t="s">
        <v>190</v>
      </c>
      <c r="H485" s="12" t="s">
        <v>3445</v>
      </c>
      <c r="I485" s="12">
        <v>88001145</v>
      </c>
      <c r="L485" s="149">
        <v>45210</v>
      </c>
      <c r="N485" s="405" t="str">
        <f>VLOOKUP(I485,Inventory!C:J,3,FALSE)</f>
        <v>https://fjong.com/admin/pages/edit-outfit/outfit.cd92590952d54e1d8b3bec0bbecb901b</v>
      </c>
      <c r="O485" s="224" t="str">
        <f>VLOOKUP(I485,Inventory!C:J,5,FALSE)</f>
        <v>FWSS</v>
      </c>
      <c r="P485" s="224" t="str">
        <f>VLOOKUP(I485,Inventory!C:J,4,FALSE)</f>
        <v>L Lovise Shirt Jet Stream White</v>
      </c>
      <c r="R485" s="12" t="s">
        <v>4036</v>
      </c>
      <c r="S485" s="9"/>
      <c r="V485" s="224" t="str">
        <f>VLOOKUP(I485,Inventory!C:R,6,FALSE)</f>
        <v>FJONG</v>
      </c>
      <c r="W485" s="224" t="str">
        <f>VLOOKUP(I485,Inventory!C:R,13,FALSE)</f>
        <v>1900</v>
      </c>
      <c r="X485" s="224">
        <f>VLOOKUP(I485,Inventory!C:R,14,FALSE)</f>
        <v>570</v>
      </c>
      <c r="Y485" s="152">
        <v>0.3</v>
      </c>
      <c r="AB485" s="384">
        <f t="shared" si="49"/>
        <v>399</v>
      </c>
      <c r="AC485" s="225">
        <f>VLOOKUP(V485,'Partner info'!A$2:K$502,6,FALSE)</f>
        <v>0</v>
      </c>
      <c r="AD485" s="224">
        <f t="shared" si="43"/>
        <v>0</v>
      </c>
      <c r="AE485" s="384">
        <f t="shared" si="47"/>
        <v>399</v>
      </c>
      <c r="AF485" s="224">
        <f t="shared" si="41"/>
        <v>10</v>
      </c>
      <c r="AG485" s="313">
        <v>2023</v>
      </c>
      <c r="AH485" s="313">
        <v>10</v>
      </c>
      <c r="AI485" s="275" t="e">
        <f t="array" aca="1" ref="AI485" ca="1">_xludf.IFS(AH485=1,"01",AH485=2,"02",AH485=3,"03",AH485=4,"04",AH485=5,"05",AH485=6,"06",AH485=7,"07",AH485=8,"08",AH485=9,"09",AH485=10,"10",AH485=11,"11",AH485=12,"12")</f>
        <v>#NAME?</v>
      </c>
      <c r="AJ485" s="276" t="e">
        <f t="shared" ca="1" si="37"/>
        <v>#NAME?</v>
      </c>
      <c r="AK485" s="148" t="str">
        <f t="shared" si="44"/>
        <v>YYYY-10</v>
      </c>
    </row>
    <row r="486" spans="1:37" ht="12.75" hidden="1">
      <c r="A486" s="156"/>
      <c r="B486" s="156"/>
      <c r="C486" s="156"/>
      <c r="D486" s="156" t="s">
        <v>9</v>
      </c>
      <c r="E486" s="156"/>
      <c r="F486" s="156" t="s">
        <v>4037</v>
      </c>
      <c r="G486" s="156"/>
      <c r="H486" s="156" t="s">
        <v>4038</v>
      </c>
      <c r="I486" s="162" t="s">
        <v>3402</v>
      </c>
      <c r="J486" s="156"/>
      <c r="K486" s="156"/>
      <c r="L486" s="159">
        <v>45309</v>
      </c>
      <c r="M486" s="156"/>
      <c r="N486" s="227" t="str">
        <f>VLOOKUP(I486,Inventory!C:J,3,FALSE)</f>
        <v>https://fjong.com/admin/pages/edit-outfit/outfit.4a90e6e831c644d2b999953b34aba3b7</v>
      </c>
      <c r="O486" s="217" t="str">
        <f>VLOOKUP(I486,Inventory!C:J,5,FALSE)</f>
        <v>OAKLEY</v>
      </c>
      <c r="P486" s="217" t="str">
        <f>VLOOKUP(I486,Inventory!C:J,4,FALSE)</f>
        <v>Pink/Orange Ski Goggles</v>
      </c>
      <c r="Q486" s="156"/>
      <c r="R486" s="156" t="s">
        <v>4039</v>
      </c>
      <c r="S486" s="158"/>
      <c r="T486" s="156"/>
      <c r="U486" s="156"/>
      <c r="V486" s="217" t="str">
        <f>VLOOKUP(I486,Inventory!C:R,6,FALSE)</f>
        <v>Villoid</v>
      </c>
      <c r="W486" s="217">
        <f>VLOOKUP(I486,Inventory!C:R,13,FALSE)</f>
        <v>3300</v>
      </c>
      <c r="X486" s="217">
        <f>VLOOKUP(I486,Inventory!C:R,14,FALSE)</f>
        <v>849</v>
      </c>
      <c r="Y486" s="172"/>
      <c r="Z486" s="156"/>
      <c r="AA486" s="156"/>
      <c r="AB486" s="403">
        <f t="shared" si="49"/>
        <v>849</v>
      </c>
      <c r="AC486" s="218">
        <f>VLOOKUP(V486,'Partner info'!A$2:K$502,6,FALSE)</f>
        <v>0.8</v>
      </c>
      <c r="AD486" s="217">
        <f t="shared" si="43"/>
        <v>679.2</v>
      </c>
      <c r="AE486" s="403">
        <f t="shared" si="47"/>
        <v>169.79999999999995</v>
      </c>
      <c r="AF486" s="217">
        <f t="shared" si="41"/>
        <v>1</v>
      </c>
      <c r="AG486" s="331">
        <v>2024</v>
      </c>
      <c r="AH486" s="331">
        <v>1</v>
      </c>
      <c r="AI486" s="332" t="e">
        <f t="array" aca="1" ref="AI486" ca="1">_xludf.IFS(AH486=1,"01",AH486=2,"02",AH486=3,"03",AH486=4,"04",AH486=5,"05",AH486=6,"06",AH486=7,"07",AH486=8,"08",AH486=9,"09",AH486=10,"10",AH486=11,"11",AH486=12,"12")</f>
        <v>#NAME?</v>
      </c>
      <c r="AJ486" s="418" t="e">
        <f t="shared" ca="1" si="37"/>
        <v>#NAME?</v>
      </c>
      <c r="AK486" s="280" t="str">
        <f t="shared" si="44"/>
        <v>YYYY-01</v>
      </c>
    </row>
    <row r="487" spans="1:37" ht="12.75" hidden="1">
      <c r="A487" s="173"/>
      <c r="B487" s="173"/>
      <c r="C487" s="173"/>
      <c r="D487" s="173" t="s">
        <v>9</v>
      </c>
      <c r="E487" s="173"/>
      <c r="F487" s="173" t="s">
        <v>4040</v>
      </c>
      <c r="G487" s="173"/>
      <c r="H487" s="173" t="s">
        <v>4038</v>
      </c>
      <c r="I487" s="173">
        <v>89001017</v>
      </c>
      <c r="J487" s="173"/>
      <c r="K487" s="173"/>
      <c r="L487" s="176">
        <v>45315</v>
      </c>
      <c r="M487" s="173"/>
      <c r="N487" s="420" t="str">
        <f>VLOOKUP(I487,Inventory!C:J,3,FALSE)</f>
        <v>https://fjong.com/admin/pages/edit-outfit/outfit.b9570eaee25d469c88909ca3b463ca42</v>
      </c>
      <c r="O487" s="240" t="str">
        <f>VLOOKUP(I487,Inventory!C:J,5,FALSE)</f>
        <v>Holzweiler</v>
      </c>
      <c r="P487" s="240" t="str">
        <f>VLOOKUP(I487,Inventory!C:J,4,FALSE)</f>
        <v>Yellow Oda Jeans</v>
      </c>
      <c r="Q487" s="173"/>
      <c r="R487" s="173"/>
      <c r="S487" s="175"/>
      <c r="T487" s="173"/>
      <c r="U487" s="173"/>
      <c r="V487" s="240" t="str">
        <f>VLOOKUP(I487,Inventory!C:R,6,FALSE)</f>
        <v>Holzweiler</v>
      </c>
      <c r="W487" s="240">
        <f>VLOOKUP(I487,Inventory!C:R,13,FALSE)</f>
        <v>800</v>
      </c>
      <c r="X487" s="240">
        <f>VLOOKUP(I487,Inventory!C:R,14,FALSE)</f>
        <v>449</v>
      </c>
      <c r="Y487" s="272"/>
      <c r="Z487" s="173"/>
      <c r="AA487" s="173"/>
      <c r="AB487" s="424">
        <f t="shared" si="49"/>
        <v>449</v>
      </c>
      <c r="AC487" s="242">
        <f>VLOOKUP(V487,'Partner info'!A$2:K$502,6,FALSE)</f>
        <v>0.8</v>
      </c>
      <c r="AD487" s="240">
        <f t="shared" si="43"/>
        <v>359.20000000000005</v>
      </c>
      <c r="AE487" s="424">
        <f t="shared" si="47"/>
        <v>89.799999999999955</v>
      </c>
      <c r="AF487" s="240">
        <f t="shared" si="41"/>
        <v>1</v>
      </c>
      <c r="AG487" s="451">
        <v>2024</v>
      </c>
      <c r="AH487" s="338">
        <v>1</v>
      </c>
      <c r="AI487" s="339" t="e">
        <f t="array" aca="1" ref="AI487" ca="1">_xludf.IFS(AH487=1,"01",AH487=2,"02",AH487=3,"03",AH487=4,"04",AH487=5,"05",AH487=6,"06",AH487=7,"07",AH487=8,"08",AH487=9,"09",AH487=10,"10",AH487=11,"11",AH487=12,"12")</f>
        <v>#NAME?</v>
      </c>
      <c r="AJ487" s="383" t="e">
        <f t="shared" ca="1" si="37"/>
        <v>#NAME?</v>
      </c>
      <c r="AK487" s="287" t="str">
        <f t="shared" si="44"/>
        <v>YYYY-01</v>
      </c>
    </row>
    <row r="488" spans="1:37" ht="12.75" hidden="1">
      <c r="A488" s="12" t="s">
        <v>4041</v>
      </c>
      <c r="D488" s="12" t="s">
        <v>9</v>
      </c>
      <c r="F488" s="12" t="s">
        <v>3672</v>
      </c>
      <c r="H488" s="12" t="s">
        <v>4042</v>
      </c>
      <c r="I488" s="12">
        <v>89005521</v>
      </c>
      <c r="L488" s="149">
        <v>45315</v>
      </c>
      <c r="N488" s="405" t="str">
        <f>VLOOKUP(I488,Inventory!C:J,3,FALSE)</f>
        <v>https://fjong.com/admin/pages/edit-outfit/outfit.9b91cfa8ae264faaab1b9f8538aab066</v>
      </c>
      <c r="O488" s="224" t="str">
        <f>VLOOKUP(I488,Inventory!C:J,5,FALSE)</f>
        <v>FWSS</v>
      </c>
      <c r="P488" s="224" t="str">
        <f>VLOOKUP(I488,Inventory!C:J,4,FALSE)</f>
        <v xml:space="preserve">M Aagot Bright White </v>
      </c>
      <c r="R488" s="12" t="s">
        <v>3674</v>
      </c>
      <c r="S488" s="9"/>
      <c r="V488" s="224" t="str">
        <f>VLOOKUP(I488,Inventory!C:R,6,FALSE)</f>
        <v>FWSS</v>
      </c>
      <c r="W488" s="224">
        <f>VLOOKUP(I488,Inventory!C:R,13,FALSE)</f>
        <v>2500</v>
      </c>
      <c r="X488" s="224">
        <f>VLOOKUP(I488,Inventory!C:R,14,FALSE)</f>
        <v>700</v>
      </c>
      <c r="Y488" s="152">
        <v>0.2</v>
      </c>
      <c r="AA488" s="12">
        <v>80</v>
      </c>
      <c r="AB488" s="384">
        <f t="shared" si="49"/>
        <v>640</v>
      </c>
      <c r="AC488" s="225">
        <f>VLOOKUP(V488,'Partner info'!A$2:K$502,6,FALSE)</f>
        <v>0.5</v>
      </c>
      <c r="AD488" s="224">
        <f t="shared" si="43"/>
        <v>320</v>
      </c>
      <c r="AE488" s="384">
        <f t="shared" si="47"/>
        <v>320</v>
      </c>
      <c r="AF488" s="224">
        <f t="shared" si="41"/>
        <v>1</v>
      </c>
      <c r="AG488" s="404">
        <v>2024</v>
      </c>
      <c r="AH488" s="385">
        <v>1</v>
      </c>
      <c r="AI488" s="386" t="e">
        <f t="array" aca="1" ref="AI488" ca="1">_xludf.IFS(AH488=1,"01",AH488=2,"02",AH488=3,"03",AH488=4,"04",AH488=5,"05",AH488=6,"06",AH488=7,"07",AH488=8,"08",AH488=9,"09",AH488=10,"10",AH488=11,"11",AH488=12,"12")</f>
        <v>#NAME?</v>
      </c>
      <c r="AJ488" s="387" t="e">
        <f t="shared" ca="1" si="37"/>
        <v>#NAME?</v>
      </c>
      <c r="AK488" s="148" t="str">
        <f t="shared" si="44"/>
        <v>YYYY-01</v>
      </c>
    </row>
    <row r="489" spans="1:37" ht="12.75" hidden="1">
      <c r="D489" s="12" t="s">
        <v>9</v>
      </c>
      <c r="F489" s="12" t="s">
        <v>3672</v>
      </c>
      <c r="H489" s="12" t="s">
        <v>4042</v>
      </c>
      <c r="I489" s="12">
        <v>89001959</v>
      </c>
      <c r="L489" s="149">
        <v>45315</v>
      </c>
      <c r="N489" s="405" t="str">
        <f>VLOOKUP(I489,Inventory!C:J,3,FALSE)</f>
        <v>https://fjong.com/admin/pages/edit-outfit/outfit.cf6a1c3019e04007954fdd515c7368b7</v>
      </c>
      <c r="O489" s="224" t="str">
        <f>VLOOKUP(I489,Inventory!C:J,5,FALSE)</f>
        <v>Ella&amp;il</v>
      </c>
      <c r="P489" s="224" t="str">
        <f>VLOOKUP(I489,Inventory!C:J,4,FALSE)</f>
        <v>M Black Tia Linen Dress</v>
      </c>
      <c r="R489" s="12" t="s">
        <v>3674</v>
      </c>
      <c r="S489" s="9"/>
      <c r="V489" s="224" t="str">
        <f>VLOOKUP(I489,Inventory!C:R,6,FALSE)</f>
        <v>ella&amp;il</v>
      </c>
      <c r="W489" s="224" t="str">
        <f>VLOOKUP(I489,Inventory!C:R,13,FALSE)</f>
        <v>2000</v>
      </c>
      <c r="X489" s="224">
        <f>VLOOKUP(I489,Inventory!C:R,14,FALSE)</f>
        <v>600</v>
      </c>
      <c r="Y489" s="152">
        <v>0.2</v>
      </c>
      <c r="AB489" s="384">
        <f t="shared" si="49"/>
        <v>480</v>
      </c>
      <c r="AC489" s="225">
        <f>VLOOKUP(V489,'Partner info'!A$2:K$502,6,FALSE)</f>
        <v>0.8</v>
      </c>
      <c r="AD489" s="224">
        <f t="shared" si="43"/>
        <v>384</v>
      </c>
      <c r="AE489" s="384">
        <f t="shared" si="47"/>
        <v>96</v>
      </c>
      <c r="AF489" s="224">
        <f t="shared" si="41"/>
        <v>1</v>
      </c>
      <c r="AG489" s="311">
        <v>2024</v>
      </c>
      <c r="AH489" s="310">
        <v>1</v>
      </c>
      <c r="AI489" s="146" t="e">
        <f t="array" aca="1" ref="AI489" ca="1">_xludf.IFS(AH489=1,"01",AH489=2,"02",AH489=3,"03",AH489=4,"04",AH489=5,"05",AH489=6,"06",AH489=7,"07",AH489=8,"08",AH489=9,"09",AH489=10,"10",AH489=11,"11",AH489=12,"12")</f>
        <v>#NAME?</v>
      </c>
      <c r="AJ489" s="147" t="e">
        <f t="shared" ca="1" si="37"/>
        <v>#NAME?</v>
      </c>
      <c r="AK489" s="148" t="str">
        <f t="shared" si="44"/>
        <v>YYYY-01</v>
      </c>
    </row>
    <row r="490" spans="1:37" ht="12.75" hidden="1">
      <c r="D490" s="12" t="s">
        <v>9</v>
      </c>
      <c r="F490" s="12" t="s">
        <v>3672</v>
      </c>
      <c r="H490" s="12" t="s">
        <v>4042</v>
      </c>
      <c r="I490" s="12">
        <v>89003672</v>
      </c>
      <c r="L490" s="149">
        <v>45315</v>
      </c>
      <c r="N490" s="405" t="str">
        <f>VLOOKUP(I490,Inventory!C:J,3,FALSE)</f>
        <v>https://fjong.com/admin/pages/edit-outfit/outfit.7333495cc8154c1993b042541f0a2cdf</v>
      </c>
      <c r="O490" s="224" t="str">
        <f>VLOOKUP(I490,Inventory!C:J,5,FALSE)</f>
        <v>FWSS</v>
      </c>
      <c r="P490" s="224" t="str">
        <f>VLOOKUP(I490,Inventory!C:J,4,FALSE)</f>
        <v>S Pauline Short Green Milieu Dress</v>
      </c>
      <c r="R490" s="12" t="s">
        <v>3674</v>
      </c>
      <c r="S490" s="9"/>
      <c r="V490" s="224" t="str">
        <f>VLOOKUP(I490,Inventory!C:R,6,FALSE)</f>
        <v>FWSS</v>
      </c>
      <c r="W490" s="224">
        <f>VLOOKUP(I490,Inventory!C:R,13,FALSE)</f>
        <v>0</v>
      </c>
      <c r="X490" s="224">
        <f>VLOOKUP(I490,Inventory!C:R,14,FALSE)</f>
        <v>450</v>
      </c>
      <c r="Y490" s="152">
        <v>0.2</v>
      </c>
      <c r="AB490" s="384">
        <f t="shared" si="49"/>
        <v>360</v>
      </c>
      <c r="AC490" s="225">
        <f>VLOOKUP(V490,'Partner info'!A$2:K$502,6,FALSE)</f>
        <v>0.5</v>
      </c>
      <c r="AD490" s="224">
        <f t="shared" si="43"/>
        <v>180</v>
      </c>
      <c r="AE490" s="384">
        <f t="shared" si="47"/>
        <v>180</v>
      </c>
      <c r="AF490" s="224">
        <f t="shared" si="41"/>
        <v>1</v>
      </c>
      <c r="AG490" s="311">
        <v>2024</v>
      </c>
      <c r="AH490" s="310">
        <v>1</v>
      </c>
      <c r="AI490" s="146" t="e">
        <f t="array" aca="1" ref="AI490" ca="1">_xludf.IFS(AH490=1,"01",AH490=2,"02",AH490=3,"03",AH490=4,"04",AH490=5,"05",AH490=6,"06",AH490=7,"07",AH490=8,"08",AH490=9,"09",AH490=10,"10",AH490=11,"11",AH490=12,"12")</f>
        <v>#NAME?</v>
      </c>
      <c r="AJ490" s="147" t="e">
        <f t="shared" ca="1" si="37"/>
        <v>#NAME?</v>
      </c>
      <c r="AK490" s="148" t="str">
        <f t="shared" si="44"/>
        <v>YYYY-01</v>
      </c>
    </row>
    <row r="491" spans="1:37" ht="12.75" hidden="1">
      <c r="D491" s="12" t="s">
        <v>9</v>
      </c>
      <c r="F491" s="12" t="s">
        <v>3672</v>
      </c>
      <c r="H491" s="12" t="s">
        <v>4042</v>
      </c>
      <c r="I491" s="12">
        <v>88200969</v>
      </c>
      <c r="L491" s="149">
        <v>45315</v>
      </c>
      <c r="N491" s="405" t="str">
        <f>VLOOKUP(I491,Inventory!C:J,3,FALSE)</f>
        <v>https://fjong.com/admin/pages/edit-outfit/outfit.3ca39a7438e141ff8f0ba18b67d92062</v>
      </c>
      <c r="O491" s="224" t="str">
        <f>VLOOKUP(I491,Inventory!C:J,5,FALSE)</f>
        <v>FWSS</v>
      </c>
      <c r="P491" s="224" t="str">
        <f>VLOOKUP(I491,Inventory!C:J,4,FALSE)</f>
        <v>S Margit Broderie Anglais Bright White Dress</v>
      </c>
      <c r="R491" s="12" t="s">
        <v>3674</v>
      </c>
      <c r="S491" s="9"/>
      <c r="V491" s="224" t="str">
        <f>VLOOKUP(I491,Inventory!C:R,6,FALSE)</f>
        <v>FWSS</v>
      </c>
      <c r="W491" s="224">
        <f>VLOOKUP(I491,Inventory!C:R,13,FALSE)</f>
        <v>1100</v>
      </c>
      <c r="X491" s="224">
        <f>VLOOKUP(I491,Inventory!C:R,14,FALSE)</f>
        <v>400</v>
      </c>
      <c r="Y491" s="152">
        <v>0.2</v>
      </c>
      <c r="AB491" s="384">
        <f t="shared" si="49"/>
        <v>320</v>
      </c>
      <c r="AC491" s="225">
        <f>VLOOKUP(V491,'Partner info'!A$2:K$502,6,FALSE)</f>
        <v>0.5</v>
      </c>
      <c r="AD491" s="224">
        <f t="shared" si="43"/>
        <v>160</v>
      </c>
      <c r="AE491" s="384">
        <f t="shared" si="47"/>
        <v>160</v>
      </c>
      <c r="AF491" s="224">
        <f t="shared" si="41"/>
        <v>1</v>
      </c>
      <c r="AG491" s="311">
        <v>2024</v>
      </c>
      <c r="AH491" s="310">
        <v>1</v>
      </c>
      <c r="AI491" s="146" t="e">
        <f t="array" aca="1" ref="AI491" ca="1">_xludf.IFS(AH491=1,"01",AH491=2,"02",AH491=3,"03",AH491=4,"04",AH491=5,"05",AH491=6,"06",AH491=7,"07",AH491=8,"08",AH491=9,"09",AH491=10,"10",AH491=11,"11",AH491=12,"12")</f>
        <v>#NAME?</v>
      </c>
      <c r="AJ491" s="147" t="e">
        <f t="shared" ca="1" si="37"/>
        <v>#NAME?</v>
      </c>
      <c r="AK491" s="148" t="str">
        <f t="shared" si="44"/>
        <v>YYYY-01</v>
      </c>
    </row>
    <row r="492" spans="1:37" ht="12.75" hidden="1">
      <c r="D492" s="12" t="s">
        <v>9</v>
      </c>
      <c r="F492" s="12" t="s">
        <v>3672</v>
      </c>
      <c r="H492" s="12" t="s">
        <v>4042</v>
      </c>
      <c r="I492" s="12">
        <v>89005580</v>
      </c>
      <c r="L492" s="149">
        <v>45315</v>
      </c>
      <c r="N492" s="405" t="str">
        <f>VLOOKUP(I492,Inventory!C:J,3,FALSE)</f>
        <v>https://fjong.com/admin/pages/edit-outfit/outfit.70b5ab1c04424f52970827c675ad271e</v>
      </c>
      <c r="O492" s="224" t="str">
        <f>VLOOKUP(I492,Inventory!C:J,5,FALSE)</f>
        <v>Skappel</v>
      </c>
      <c r="P492" s="224" t="str">
        <f>VLOOKUP(I492,Inventory!C:J,4,FALSE)</f>
        <v>L Alyss Oversize Shirt Beige</v>
      </c>
      <c r="R492" s="12" t="s">
        <v>3674</v>
      </c>
      <c r="S492" s="9"/>
      <c r="V492" s="224" t="str">
        <f>VLOOKUP(I492,Inventory!C:R,6,FALSE)</f>
        <v>Skappel Oslo</v>
      </c>
      <c r="W492" s="224">
        <f>VLOOKUP(I492,Inventory!C:R,13,FALSE)</f>
        <v>1200</v>
      </c>
      <c r="X492" s="224">
        <f>VLOOKUP(I492,Inventory!C:R,14,FALSE)</f>
        <v>449</v>
      </c>
      <c r="Y492" s="152">
        <v>0.2</v>
      </c>
      <c r="AB492" s="384">
        <f t="shared" si="49"/>
        <v>359.20000000000005</v>
      </c>
      <c r="AC492" s="225">
        <f>VLOOKUP(V492,'Partner info'!A$2:K$502,6,FALSE)</f>
        <v>0.5</v>
      </c>
      <c r="AD492" s="224">
        <f t="shared" si="43"/>
        <v>179.60000000000002</v>
      </c>
      <c r="AE492" s="384">
        <f t="shared" si="47"/>
        <v>179.60000000000002</v>
      </c>
      <c r="AF492" s="224">
        <f t="shared" si="41"/>
        <v>1</v>
      </c>
      <c r="AG492" s="452">
        <v>2024</v>
      </c>
      <c r="AH492" s="313">
        <v>1</v>
      </c>
      <c r="AI492" s="275" t="e">
        <f t="array" aca="1" ref="AI492" ca="1">_xludf.IFS(AH492=1,"01",AH492=2,"02",AH492=3,"03",AH492=4,"04",AH492=5,"05",AH492=6,"06",AH492=7,"07",AH492=8,"08",AH492=9,"09",AH492=10,"10",AH492=11,"11",AH492=12,"12")</f>
        <v>#NAME?</v>
      </c>
      <c r="AJ492" s="276" t="e">
        <f t="shared" ca="1" si="37"/>
        <v>#NAME?</v>
      </c>
      <c r="AK492" s="148" t="str">
        <f t="shared" si="44"/>
        <v>YYYY-01</v>
      </c>
    </row>
    <row r="493" spans="1:37" ht="12.75" hidden="1">
      <c r="A493" s="453" t="s">
        <v>4043</v>
      </c>
      <c r="B493" s="173"/>
      <c r="C493" s="173"/>
      <c r="D493" s="173" t="s">
        <v>9</v>
      </c>
      <c r="E493" s="173"/>
      <c r="F493" s="173" t="s">
        <v>4044</v>
      </c>
      <c r="G493" s="173"/>
      <c r="H493" s="173" t="s">
        <v>4042</v>
      </c>
      <c r="I493" s="173">
        <v>89006688</v>
      </c>
      <c r="J493" s="173"/>
      <c r="K493" s="173"/>
      <c r="L493" s="176">
        <v>45315</v>
      </c>
      <c r="M493" s="173"/>
      <c r="N493" s="420" t="str">
        <f>VLOOKUP(I493,Inventory!C:J,3,FALSE)</f>
        <v>https://fjong.com/admin/pages/edit-outfit/outfit.65c8d709b89742788180f5c5225ac08c</v>
      </c>
      <c r="O493" s="240" t="str">
        <f>VLOOKUP(I493,Inventory!C:J,5,FALSE)</f>
        <v>Veronica B. Vallenes</v>
      </c>
      <c r="P493" s="240" t="str">
        <f>VLOOKUP(I493,Inventory!C:J,4,FALSE)</f>
        <v>M Sweet Life Trousers</v>
      </c>
      <c r="Q493" s="173"/>
      <c r="R493" s="173" t="s">
        <v>4045</v>
      </c>
      <c r="S493" s="175"/>
      <c r="T493" s="173"/>
      <c r="U493" s="173"/>
      <c r="V493" s="240" t="str">
        <f>VLOOKUP(I493,Inventory!C:R,6,FALSE)</f>
        <v>Arkivet Hegdehausveien</v>
      </c>
      <c r="W493" s="240">
        <f>VLOOKUP(I493,Inventory!C:R,13,FALSE)</f>
        <v>2500</v>
      </c>
      <c r="X493" s="240">
        <f>VLOOKUP(I493,Inventory!C:R,14,FALSE)</f>
        <v>700</v>
      </c>
      <c r="Y493" s="272">
        <v>0.2</v>
      </c>
      <c r="Z493" s="173"/>
      <c r="AA493" s="173">
        <v>80</v>
      </c>
      <c r="AB493" s="424">
        <f t="shared" si="49"/>
        <v>640</v>
      </c>
      <c r="AC493" s="242">
        <f>VLOOKUP(V493,'Partner info'!A$2:K$502,6,FALSE)</f>
        <v>0.5</v>
      </c>
      <c r="AD493" s="240">
        <f t="shared" si="43"/>
        <v>320</v>
      </c>
      <c r="AE493" s="424">
        <f t="shared" si="47"/>
        <v>320</v>
      </c>
      <c r="AF493" s="240">
        <f t="shared" si="41"/>
        <v>1</v>
      </c>
      <c r="AG493" s="451">
        <v>2024</v>
      </c>
      <c r="AH493" s="338">
        <v>1</v>
      </c>
      <c r="AI493" s="339" t="e">
        <f t="array" aca="1" ref="AI493" ca="1">_xludf.IFS(AH493=1,"01",AH493=2,"02",AH493=3,"03",AH493=4,"04",AH493=5,"05",AH493=6,"06",AH493=7,"07",AH493=8,"08",AH493=9,"09",AH493=10,"10",AH493=11,"11",AH493=12,"12")</f>
        <v>#NAME?</v>
      </c>
      <c r="AJ493" s="383" t="e">
        <f t="shared" ca="1" si="37"/>
        <v>#NAME?</v>
      </c>
      <c r="AK493" s="287" t="str">
        <f t="shared" si="44"/>
        <v>YYYY-01</v>
      </c>
    </row>
    <row r="494" spans="1:37" ht="12.75" hidden="1">
      <c r="A494" s="137" t="s">
        <v>4041</v>
      </c>
      <c r="B494" s="137"/>
      <c r="C494" s="137"/>
      <c r="D494" s="137" t="s">
        <v>9</v>
      </c>
      <c r="E494" s="137"/>
      <c r="F494" s="137" t="s">
        <v>4046</v>
      </c>
      <c r="G494" s="137"/>
      <c r="H494" s="137" t="s">
        <v>4042</v>
      </c>
      <c r="I494" s="137">
        <v>88100299</v>
      </c>
      <c r="J494" s="137"/>
      <c r="K494" s="137"/>
      <c r="L494" s="140">
        <v>45315</v>
      </c>
      <c r="M494" s="137"/>
      <c r="N494" s="402" t="str">
        <f>VLOOKUP(I494,Inventory!C:J,3,FALSE)</f>
        <v>https://fjong.com/admin/pages/edit-outfit/outfit.2d4ed8658aa045b29663902f1e0ce84a</v>
      </c>
      <c r="O494" s="223" t="str">
        <f>VLOOKUP(I494,Inventory!C:J,5,FALSE)</f>
        <v>FWSS</v>
      </c>
      <c r="P494" s="430" t="str">
        <f>VLOOKUP(I494,Inventory!C:J,4,FALSE)</f>
        <v>Sonder Stripes Bente Blouse</v>
      </c>
      <c r="Q494" s="137"/>
      <c r="R494" s="137" t="s">
        <v>4047</v>
      </c>
      <c r="S494" s="139"/>
      <c r="T494" s="137"/>
      <c r="U494" s="137"/>
      <c r="V494" s="430" t="str">
        <f>VLOOKUP(I494,Inventory!C:R,6,FALSE)</f>
        <v>Villoid</v>
      </c>
      <c r="W494" s="454">
        <f>VLOOKUP(I494,Inventory!C:R,13,FALSE)</f>
        <v>2700</v>
      </c>
      <c r="X494" s="271">
        <f>VLOOKUP(I494,Inventory!C:R,14,FALSE)</f>
        <v>699</v>
      </c>
      <c r="Y494" s="154">
        <v>0.2</v>
      </c>
      <c r="Z494" s="137"/>
      <c r="AA494" s="137"/>
      <c r="AB494" s="388">
        <f t="shared" si="49"/>
        <v>559.20000000000005</v>
      </c>
      <c r="AC494" s="230">
        <f>VLOOKUP(V494,'Partner info'!A$2:K$502,6,FALSE)</f>
        <v>0.8</v>
      </c>
      <c r="AD494" s="223">
        <f t="shared" si="43"/>
        <v>447.36000000000007</v>
      </c>
      <c r="AE494" s="388">
        <f t="shared" si="47"/>
        <v>111.83999999999997</v>
      </c>
      <c r="AF494" s="223">
        <f t="shared" si="41"/>
        <v>1</v>
      </c>
      <c r="AG494" s="455">
        <v>2024</v>
      </c>
      <c r="AH494" s="335">
        <v>1</v>
      </c>
      <c r="AI494" s="336" t="e">
        <f t="array" aca="1" ref="AI494" ca="1">_xludf.IFS(AH494=1,"01",AH494=2,"02",AH494=3,"03",AH494=4,"04",AH494=5,"05",AH494=6,"06",AH494=7,"07",AH494=8,"08",AH494=9,"09",AH494=10,"10",AH494=11,"11",AH494=12,"12")</f>
        <v>#NAME?</v>
      </c>
      <c r="AJ494" s="382" t="e">
        <f t="shared" ca="1" si="37"/>
        <v>#NAME?</v>
      </c>
      <c r="AK494" s="292" t="str">
        <f t="shared" si="44"/>
        <v>YYYY-01</v>
      </c>
    </row>
    <row r="495" spans="1:37" ht="12.75">
      <c r="A495" s="12" t="s">
        <v>4041</v>
      </c>
      <c r="D495" s="12" t="s">
        <v>9</v>
      </c>
      <c r="F495" s="12" t="s">
        <v>4048</v>
      </c>
      <c r="H495" s="12" t="s">
        <v>4042</v>
      </c>
      <c r="I495" s="12">
        <v>88001844</v>
      </c>
      <c r="L495" s="149">
        <v>45315</v>
      </c>
      <c r="N495" s="405" t="str">
        <f>VLOOKUP(I495,Inventory!C:J,3,FALSE)</f>
        <v>https://fjong.com/admin/pages/edit-outfit/outfit.4688b412bce3457a9c1727fd38ab4a06</v>
      </c>
      <c r="O495" s="224" t="str">
        <f>VLOOKUP(I495,Inventory!C:J,5,FALSE)</f>
        <v>By Malene Birger</v>
      </c>
      <c r="P495" s="224" t="str">
        <f>VLOOKUP(I495,Inventory!C:J,4,FALSE)</f>
        <v>L Satin Trousers Black</v>
      </c>
      <c r="R495" s="12" t="s">
        <v>4049</v>
      </c>
      <c r="S495" s="9"/>
      <c r="V495" s="224" t="str">
        <f>VLOOKUP(I495,Inventory!C:R,6,FALSE)</f>
        <v>FJONG</v>
      </c>
      <c r="W495" s="224">
        <f>VLOOKUP(I495,Inventory!C:R,13,FALSE)</f>
        <v>2400</v>
      </c>
      <c r="X495" s="224">
        <f>VLOOKUP(I495,Inventory!C:R,14,FALSE)</f>
        <v>720</v>
      </c>
      <c r="Y495" s="152">
        <v>0.2</v>
      </c>
      <c r="AA495" s="12">
        <v>80</v>
      </c>
      <c r="AB495" s="384">
        <f t="shared" si="49"/>
        <v>656</v>
      </c>
      <c r="AC495" s="225">
        <f>VLOOKUP(V495,'Partner info'!A$2:K$502,6,FALSE)</f>
        <v>0</v>
      </c>
      <c r="AD495" s="224">
        <f t="shared" si="43"/>
        <v>0</v>
      </c>
      <c r="AE495" s="384">
        <f t="shared" si="47"/>
        <v>656</v>
      </c>
      <c r="AF495" s="224">
        <f t="shared" si="41"/>
        <v>1</v>
      </c>
      <c r="AG495" s="404">
        <v>2024</v>
      </c>
      <c r="AH495" s="385">
        <v>1</v>
      </c>
      <c r="AI495" s="386" t="e">
        <f t="array" aca="1" ref="AI495" ca="1">_xludf.IFS(AH495=1,"01",AH495=2,"02",AH495=3,"03",AH495=4,"04",AH495=5,"05",AH495=6,"06",AH495=7,"07",AH495=8,"08",AH495=9,"09",AH495=10,"10",AH495=11,"11",AH495=12,"12")</f>
        <v>#NAME?</v>
      </c>
      <c r="AJ495" s="387" t="e">
        <f t="shared" ca="1" si="37"/>
        <v>#NAME?</v>
      </c>
      <c r="AK495" s="148" t="str">
        <f t="shared" si="44"/>
        <v>YYYY-01</v>
      </c>
    </row>
    <row r="496" spans="1:37" ht="12.75" hidden="1">
      <c r="A496" s="137"/>
      <c r="B496" s="137"/>
      <c r="C496" s="137"/>
      <c r="D496" s="137" t="s">
        <v>9</v>
      </c>
      <c r="E496" s="137"/>
      <c r="F496" s="137" t="s">
        <v>4048</v>
      </c>
      <c r="G496" s="137"/>
      <c r="H496" s="137" t="s">
        <v>4042</v>
      </c>
      <c r="I496" s="137">
        <v>89006123</v>
      </c>
      <c r="J496" s="137"/>
      <c r="K496" s="137"/>
      <c r="L496" s="140">
        <v>45315</v>
      </c>
      <c r="M496" s="137"/>
      <c r="N496" s="402" t="str">
        <f>VLOOKUP(I496,Inventory!C:J,3,FALSE)</f>
        <v>https://fjong.com/admin/pages/edit-outfit/outfit.471fa47a1ef745898ba066c52fa7e8d1</v>
      </c>
      <c r="O496" s="223" t="str">
        <f>VLOOKUP(I496,Inventory!C:J,5,FALSE)</f>
        <v>InWear</v>
      </c>
      <c r="P496" s="223" t="str">
        <f>VLOOKUP(I496,Inventory!C:J,4,FALSE)</f>
        <v>L JadelW Dress</v>
      </c>
      <c r="Q496" s="137"/>
      <c r="R496" s="137" t="s">
        <v>4049</v>
      </c>
      <c r="S496" s="139"/>
      <c r="T496" s="137"/>
      <c r="U496" s="137"/>
      <c r="V496" s="223" t="str">
        <f>VLOOKUP(I496,Inventory!C:R,6,FALSE)</f>
        <v>Villoid</v>
      </c>
      <c r="W496" s="223">
        <f>VLOOKUP(I496,Inventory!C:R,13,FALSE)</f>
        <v>2500</v>
      </c>
      <c r="X496" s="223">
        <f>VLOOKUP(I496,Inventory!C:R,14,FALSE)</f>
        <v>700</v>
      </c>
      <c r="Y496" s="154">
        <v>0.2</v>
      </c>
      <c r="Z496" s="137"/>
      <c r="AA496" s="137"/>
      <c r="AB496" s="388">
        <f t="shared" si="49"/>
        <v>560</v>
      </c>
      <c r="AC496" s="230">
        <f>VLOOKUP(V496,'Partner info'!A$2:K$502,6,FALSE)</f>
        <v>0.8</v>
      </c>
      <c r="AD496" s="223">
        <f t="shared" si="43"/>
        <v>448</v>
      </c>
      <c r="AE496" s="388">
        <f t="shared" si="47"/>
        <v>112</v>
      </c>
      <c r="AF496" s="223">
        <f t="shared" si="41"/>
        <v>1</v>
      </c>
      <c r="AG496" s="406">
        <v>2024</v>
      </c>
      <c r="AH496" s="323">
        <v>1</v>
      </c>
      <c r="AI496" s="324" t="e">
        <f t="array" aca="1" ref="AI496" ca="1">_xludf.IFS(AH496=1,"01",AH496=2,"02",AH496=3,"03",AH496=4,"04",AH496=5,"05",AH496=6,"06",AH496=7,"07",AH496=8,"08",AH496=9,"09",AH496=10,"10",AH496=11,"11",AH496=12,"12")</f>
        <v>#NAME?</v>
      </c>
      <c r="AJ496" s="389" t="e">
        <f t="shared" ca="1" si="37"/>
        <v>#NAME?</v>
      </c>
      <c r="AK496" s="292" t="str">
        <f t="shared" si="44"/>
        <v>YYYY-01</v>
      </c>
    </row>
    <row r="497" spans="1:37" ht="12.75">
      <c r="A497" s="12" t="s">
        <v>4041</v>
      </c>
      <c r="D497" s="12" t="s">
        <v>9</v>
      </c>
      <c r="F497" s="12" t="s">
        <v>4050</v>
      </c>
      <c r="H497" s="12" t="s">
        <v>4042</v>
      </c>
      <c r="I497" s="12">
        <v>88000438</v>
      </c>
      <c r="L497" s="149">
        <v>45315</v>
      </c>
      <c r="N497" s="405" t="str">
        <f>VLOOKUP(I497,Inventory!C:J,3,FALSE)</f>
        <v>https://fjong.com/admin/pages/edit-outfit/outfit.e3bf7fedde71456db683e017a65e9814</v>
      </c>
      <c r="O497" s="224" t="str">
        <f>VLOOKUP(I497,Inventory!C:J,5,FALSE)</f>
        <v>Samsøe &amp; Samsøe</v>
      </c>
      <c r="P497" s="224" t="str">
        <f>VLOOKUP(I497,Inventory!C:J,4,FALSE)</f>
        <v>M Hilda Black Blouse</v>
      </c>
      <c r="R497" s="12" t="s">
        <v>4051</v>
      </c>
      <c r="S497" s="9"/>
      <c r="V497" s="224" t="str">
        <f>VLOOKUP(I497,Inventory!C:R,6,FALSE)</f>
        <v>FJONG</v>
      </c>
      <c r="W497" s="224">
        <f>VLOOKUP(I497,Inventory!C:R,13,FALSE)</f>
        <v>1100</v>
      </c>
      <c r="X497" s="224">
        <f>VLOOKUP(I497,Inventory!C:R,14,FALSE)</f>
        <v>300</v>
      </c>
      <c r="Y497" s="152">
        <v>0.2</v>
      </c>
      <c r="AA497" s="12">
        <v>80</v>
      </c>
      <c r="AB497" s="384">
        <f t="shared" si="49"/>
        <v>320</v>
      </c>
      <c r="AC497" s="225">
        <f>VLOOKUP(V497,'Partner info'!A$2:K$502,6,FALSE)</f>
        <v>0</v>
      </c>
      <c r="AD497" s="224">
        <f t="shared" si="43"/>
        <v>0</v>
      </c>
      <c r="AE497" s="384">
        <f t="shared" si="47"/>
        <v>320</v>
      </c>
      <c r="AF497" s="224">
        <f t="shared" si="41"/>
        <v>1</v>
      </c>
      <c r="AG497" s="404">
        <v>2024</v>
      </c>
      <c r="AH497" s="385">
        <v>1</v>
      </c>
      <c r="AI497" s="386" t="e">
        <f t="array" aca="1" ref="AI497" ca="1">_xludf.IFS(AH497=1,"01",AH497=2,"02",AH497=3,"03",AH497=4,"04",AH497=5,"05",AH497=6,"06",AH497=7,"07",AH497=8,"08",AH497=9,"09",AH497=10,"10",AH497=11,"11",AH497=12,"12")</f>
        <v>#NAME?</v>
      </c>
      <c r="AJ497" s="387" t="e">
        <f t="shared" ca="1" si="37"/>
        <v>#NAME?</v>
      </c>
      <c r="AK497" s="148" t="str">
        <f t="shared" si="44"/>
        <v>YYYY-01</v>
      </c>
    </row>
    <row r="498" spans="1:37" ht="12.75" hidden="1">
      <c r="A498" s="456" t="s">
        <v>4043</v>
      </c>
      <c r="D498" s="12" t="s">
        <v>9</v>
      </c>
      <c r="F498" s="12" t="s">
        <v>4050</v>
      </c>
      <c r="H498" s="12" t="s">
        <v>4042</v>
      </c>
      <c r="I498" s="12">
        <v>89004462</v>
      </c>
      <c r="L498" s="149">
        <v>45315</v>
      </c>
      <c r="N498" s="405" t="str">
        <f>VLOOKUP(I498,Inventory!C:J,3,FALSE)</f>
        <v>https://fjong.com/admin/pages/edit-outfit/outfit.3434ac6ea6f947f88b27a6c7eae9fb53</v>
      </c>
      <c r="O498" s="224" t="str">
        <f>VLOOKUP(I498,Inventory!C:J,5,FALSE)</f>
        <v>Ella&amp;Il</v>
      </c>
      <c r="P498" s="224" t="str">
        <f>VLOOKUP(I498,Inventory!C:J,4,FALSE)</f>
        <v>L Isabella Merino Pants</v>
      </c>
      <c r="R498" s="12" t="s">
        <v>4051</v>
      </c>
      <c r="S498" s="9"/>
      <c r="V498" s="224" t="str">
        <f>VLOOKUP(I498,Inventory!C:R,6,FALSE)</f>
        <v>Villoid</v>
      </c>
      <c r="W498" s="224">
        <f>VLOOKUP(I498,Inventory!C:R,13,FALSE)</f>
        <v>2000</v>
      </c>
      <c r="X498" s="224">
        <f>VLOOKUP(I498,Inventory!C:R,14,FALSE)</f>
        <v>499</v>
      </c>
      <c r="Y498" s="152">
        <v>0.2</v>
      </c>
      <c r="AB498" s="384">
        <f t="shared" si="49"/>
        <v>399.20000000000005</v>
      </c>
      <c r="AC498" s="225">
        <f>VLOOKUP(V498,'Partner info'!A$2:K$502,6,FALSE)</f>
        <v>0.8</v>
      </c>
      <c r="AD498" s="224">
        <f t="shared" si="43"/>
        <v>319.36000000000007</v>
      </c>
      <c r="AE498" s="384">
        <f t="shared" si="47"/>
        <v>79.839999999999975</v>
      </c>
      <c r="AF498" s="224">
        <f t="shared" si="41"/>
        <v>1</v>
      </c>
      <c r="AG498" s="311">
        <v>2024</v>
      </c>
      <c r="AH498" s="310">
        <v>1</v>
      </c>
      <c r="AI498" s="146" t="e">
        <f t="array" aca="1" ref="AI498" ca="1">_xludf.IFS(AH498=1,"01",AH498=2,"02",AH498=3,"03",AH498=4,"04",AH498=5,"05",AH498=6,"06",AH498=7,"07",AH498=8,"08",AH498=9,"09",AH498=10,"10",AH498=11,"11",AH498=12,"12")</f>
        <v>#NAME?</v>
      </c>
      <c r="AJ498" s="147" t="e">
        <f t="shared" ca="1" si="37"/>
        <v>#NAME?</v>
      </c>
      <c r="AK498" s="148" t="str">
        <f t="shared" si="44"/>
        <v>YYYY-01</v>
      </c>
    </row>
    <row r="499" spans="1:37" ht="12.75" hidden="1">
      <c r="A499" s="457" t="s">
        <v>4043</v>
      </c>
      <c r="B499" s="137"/>
      <c r="C499" s="137"/>
      <c r="D499" s="137" t="s">
        <v>9</v>
      </c>
      <c r="E499" s="137"/>
      <c r="F499" s="137" t="s">
        <v>4050</v>
      </c>
      <c r="G499" s="137"/>
      <c r="H499" s="137" t="s">
        <v>4042</v>
      </c>
      <c r="I499" s="137">
        <v>88200933</v>
      </c>
      <c r="J499" s="137"/>
      <c r="K499" s="137"/>
      <c r="L499" s="140">
        <v>45315</v>
      </c>
      <c r="M499" s="137"/>
      <c r="N499" s="402" t="str">
        <f>VLOOKUP(I499,Inventory!C:J,3,FALSE)</f>
        <v>https://fjong.com/admin/pages/edit-outfit/outfit.968023fd0b064e9388ac1f02d358b91a</v>
      </c>
      <c r="O499" s="223" t="str">
        <f>VLOOKUP(I499,Inventory!C:J,5,FALSE)</f>
        <v>FWSS</v>
      </c>
      <c r="P499" s="223" t="str">
        <f>VLOOKUP(I499,Inventory!C:J,4,FALSE)</f>
        <v>S Papyrus Annika Sweater</v>
      </c>
      <c r="Q499" s="137"/>
      <c r="R499" s="137" t="s">
        <v>4051</v>
      </c>
      <c r="S499" s="139"/>
      <c r="T499" s="137"/>
      <c r="U499" s="137"/>
      <c r="V499" s="223" t="str">
        <f>VLOOKUP(I499,Inventory!C:R,6,FALSE)</f>
        <v>FWSS</v>
      </c>
      <c r="W499" s="223">
        <f>VLOOKUP(I499,Inventory!C:R,13,FALSE)</f>
        <v>3200</v>
      </c>
      <c r="X499" s="271">
        <f>VLOOKUP(I499,Inventory!C:R,14,FALSE)</f>
        <v>1280</v>
      </c>
      <c r="Y499" s="154">
        <v>0.2</v>
      </c>
      <c r="Z499" s="137"/>
      <c r="AA499" s="137"/>
      <c r="AB499" s="388">
        <f t="shared" si="49"/>
        <v>1024</v>
      </c>
      <c r="AC499" s="230">
        <f>VLOOKUP(V499,'Partner info'!A$2:K$502,6,FALSE)</f>
        <v>0.5</v>
      </c>
      <c r="AD499" s="223">
        <f t="shared" si="43"/>
        <v>512</v>
      </c>
      <c r="AE499" s="388">
        <f t="shared" si="47"/>
        <v>512</v>
      </c>
      <c r="AF499" s="223">
        <f t="shared" si="41"/>
        <v>1</v>
      </c>
      <c r="AG499" s="406">
        <v>2024</v>
      </c>
      <c r="AH499" s="323">
        <v>1</v>
      </c>
      <c r="AI499" s="324" t="e">
        <f t="array" aca="1" ref="AI499" ca="1">_xludf.IFS(AH499=1,"01",AH499=2,"02",AH499=3,"03",AH499=4,"04",AH499=5,"05",AH499=6,"06",AH499=7,"07",AH499=8,"08",AH499=9,"09",AH499=10,"10",AH499=11,"11",AH499=12,"12")</f>
        <v>#NAME?</v>
      </c>
      <c r="AJ499" s="389" t="e">
        <f t="shared" ca="1" si="37"/>
        <v>#NAME?</v>
      </c>
      <c r="AK499" s="292" t="str">
        <f t="shared" si="44"/>
        <v>YYYY-01</v>
      </c>
    </row>
    <row r="500" spans="1:37" ht="12.75" hidden="1">
      <c r="A500" s="12" t="s">
        <v>4041</v>
      </c>
      <c r="D500" s="12" t="s">
        <v>9</v>
      </c>
      <c r="F500" s="12" t="s">
        <v>4053</v>
      </c>
      <c r="H500" s="12" t="s">
        <v>4042</v>
      </c>
      <c r="I500" s="12">
        <v>89004033</v>
      </c>
      <c r="L500" s="149">
        <v>45315</v>
      </c>
      <c r="N500" s="405" t="str">
        <f>VLOOKUP(I500,Inventory!C:J,3,FALSE)</f>
        <v>https://fjong.com/admin/pages/edit-outfit/outfit.49df221ce897464aa7b83bd8ac5be754</v>
      </c>
      <c r="O500" s="224" t="str">
        <f>VLOOKUP(I500,Inventory!C:J,5,FALSE)</f>
        <v>FWSS</v>
      </c>
      <c r="P500" s="224" t="str">
        <f>VLOOKUP(I500,Inventory!C:J,4,FALSE)</f>
        <v>M Lovise Shirt Green</v>
      </c>
      <c r="R500" s="12" t="s">
        <v>4054</v>
      </c>
      <c r="S500" s="9"/>
      <c r="V500" s="224" t="str">
        <f>VLOOKUP(I500,Inventory!C:R,6,FALSE)</f>
        <v>FWSS</v>
      </c>
      <c r="W500" s="224">
        <f>VLOOKUP(I500,Inventory!C:R,13,FALSE)</f>
        <v>900</v>
      </c>
      <c r="X500" s="224">
        <f>VLOOKUP(I500,Inventory!C:R,14,FALSE)</f>
        <v>299</v>
      </c>
      <c r="Y500" s="152">
        <v>0.2</v>
      </c>
      <c r="AA500" s="12">
        <v>80</v>
      </c>
      <c r="AB500" s="384">
        <f t="shared" si="49"/>
        <v>319.20000000000005</v>
      </c>
      <c r="AC500" s="225">
        <f>VLOOKUP(V500,'Partner info'!A$2:K$502,6,FALSE)</f>
        <v>0.5</v>
      </c>
      <c r="AD500" s="224">
        <f t="shared" si="43"/>
        <v>159.60000000000002</v>
      </c>
      <c r="AE500" s="384">
        <f t="shared" si="47"/>
        <v>159.60000000000002</v>
      </c>
      <c r="AF500" s="224">
        <f t="shared" si="41"/>
        <v>1</v>
      </c>
      <c r="AG500" s="458">
        <v>2024</v>
      </c>
      <c r="AH500" s="409">
        <v>1</v>
      </c>
      <c r="AI500" s="410" t="e">
        <f t="array" aca="1" ref="AI500" ca="1">_xludf.IFS(AH500=1,"01",AH500=2,"02",AH500=3,"03",AH500=4,"04",AH500=5,"05",AH500=6,"06",AH500=7,"07",AH500=8,"08",AH500=9,"09",AH500=10,"10",AH500=11,"11",AH500=12,"12")</f>
        <v>#NAME?</v>
      </c>
      <c r="AJ500" s="411" t="e">
        <f t="shared" ca="1" si="37"/>
        <v>#NAME?</v>
      </c>
      <c r="AK500" s="148" t="str">
        <f t="shared" si="44"/>
        <v>YYYY-01</v>
      </c>
    </row>
    <row r="501" spans="1:37" ht="12.75" hidden="1">
      <c r="A501" s="156" t="s">
        <v>4055</v>
      </c>
      <c r="B501" s="156"/>
      <c r="C501" s="156"/>
      <c r="D501" s="156" t="s">
        <v>9</v>
      </c>
      <c r="E501" s="156"/>
      <c r="F501" s="156" t="s">
        <v>4056</v>
      </c>
      <c r="G501" s="156"/>
      <c r="H501" s="156" t="s">
        <v>4042</v>
      </c>
      <c r="I501" s="156">
        <v>89005529</v>
      </c>
      <c r="J501" s="156"/>
      <c r="K501" s="156"/>
      <c r="L501" s="159">
        <v>45315</v>
      </c>
      <c r="M501" s="156"/>
      <c r="N501" s="227" t="str">
        <f>VLOOKUP(I501,Inventory!C:J,3,FALSE)</f>
        <v>https://fjong.com/admin/pages/edit-outfit/outfit.ad94ae59e5b9410a873c49ee467fe906</v>
      </c>
      <c r="O501" s="217" t="str">
        <f>VLOOKUP(I501,Inventory!C:J,5,FALSE)</f>
        <v>FWSS</v>
      </c>
      <c r="P501" s="217" t="str">
        <f>VLOOKUP(I501,Inventory!C:J,4,FALSE)</f>
        <v xml:space="preserve">L Bente Anthracite Black </v>
      </c>
      <c r="Q501" s="156"/>
      <c r="R501" s="156" t="s">
        <v>4057</v>
      </c>
      <c r="S501" s="158"/>
      <c r="T501" s="156"/>
      <c r="U501" s="156"/>
      <c r="V501" s="217" t="str">
        <f>VLOOKUP(I501,Inventory!C:R,6,FALSE)</f>
        <v>FWSS</v>
      </c>
      <c r="W501" s="217">
        <f>VLOOKUP(I501,Inventory!C:R,13,FALSE)</f>
        <v>3200</v>
      </c>
      <c r="X501" s="217">
        <f>VLOOKUP(I501,Inventory!C:R,14,FALSE)</f>
        <v>1299</v>
      </c>
      <c r="Y501" s="172">
        <v>0.2</v>
      </c>
      <c r="Z501" s="156"/>
      <c r="AA501" s="156">
        <v>80</v>
      </c>
      <c r="AB501" s="403">
        <f t="shared" si="49"/>
        <v>1119.2</v>
      </c>
      <c r="AC501" s="218">
        <f>VLOOKUP(V501,'Partner info'!A$2:K$502,6,FALSE)</f>
        <v>0.5</v>
      </c>
      <c r="AD501" s="217">
        <f t="shared" si="43"/>
        <v>559.6</v>
      </c>
      <c r="AE501" s="403">
        <f t="shared" si="47"/>
        <v>559.6</v>
      </c>
      <c r="AF501" s="217">
        <f t="shared" si="41"/>
        <v>1</v>
      </c>
      <c r="AG501" s="459">
        <v>2024</v>
      </c>
      <c r="AH501" s="317">
        <v>1</v>
      </c>
      <c r="AI501" s="318" t="e">
        <f t="array" aca="1" ref="AI501" ca="1">_xludf.IFS(AH501=1,"01",AH501=2,"02",AH501=3,"03",AH501=4,"04",AH501=5,"05",AH501=6,"06",AH501=7,"07",AH501=8,"08",AH501=9,"09",AH501=10,"10",AH501=11,"11",AH501=12,"12")</f>
        <v>#NAME?</v>
      </c>
      <c r="AJ501" s="415" t="e">
        <f t="shared" ca="1" si="37"/>
        <v>#NAME?</v>
      </c>
      <c r="AK501" s="280" t="str">
        <f t="shared" si="44"/>
        <v>YYYY-01</v>
      </c>
    </row>
    <row r="502" spans="1:37" ht="12.75" hidden="1">
      <c r="A502" s="137"/>
      <c r="B502" s="137"/>
      <c r="C502" s="137"/>
      <c r="D502" s="460" t="s">
        <v>4058</v>
      </c>
      <c r="E502" s="137"/>
      <c r="F502" s="137" t="s">
        <v>4056</v>
      </c>
      <c r="G502" s="137"/>
      <c r="H502" s="137" t="s">
        <v>4042</v>
      </c>
      <c r="I502" s="137">
        <v>89006899</v>
      </c>
      <c r="J502" s="137"/>
      <c r="K502" s="137"/>
      <c r="L502" s="140">
        <v>45315</v>
      </c>
      <c r="M502" s="137"/>
      <c r="N502" s="402" t="str">
        <f>VLOOKUP(I502,Inventory!C:J,3,FALSE)</f>
        <v>https://fjong.com/admin/pages/edit-outfit/outfit.c740eb70dbf8428aa911eb00d6827088</v>
      </c>
      <c r="O502" s="223" t="str">
        <f>VLOOKUP(I502,Inventory!C:J,5,FALSE)</f>
        <v>Ane Mone</v>
      </c>
      <c r="P502" s="223" t="str">
        <f>VLOOKUP(I502,Inventory!C:J,4,FALSE)</f>
        <v>XL Brown Suede Skirt</v>
      </c>
      <c r="Q502" s="137"/>
      <c r="R502" s="137" t="s">
        <v>4057</v>
      </c>
      <c r="S502" s="139"/>
      <c r="T502" s="137"/>
      <c r="U502" s="137"/>
      <c r="V502" s="223" t="str">
        <f>VLOOKUP(I502,Inventory!C:R,6,FALSE)</f>
        <v>Ane Mone</v>
      </c>
      <c r="W502" s="223" t="str">
        <f>VLOOKUP(I502,Inventory!C:R,13,FALSE)</f>
        <v>1300</v>
      </c>
      <c r="X502" s="223">
        <f>VLOOKUP(I502,Inventory!C:R,14,FALSE)</f>
        <v>390.00000000000011</v>
      </c>
      <c r="Y502" s="154">
        <v>0.2</v>
      </c>
      <c r="Z502" s="137"/>
      <c r="AA502" s="137"/>
      <c r="AB502" s="388">
        <f t="shared" si="49"/>
        <v>312.00000000000011</v>
      </c>
      <c r="AC502" s="230">
        <f>VLOOKUP(V502,'Partner info'!A$2:K$502,6,FALSE)</f>
        <v>0.5</v>
      </c>
      <c r="AD502" s="223">
        <f t="shared" si="43"/>
        <v>156.00000000000006</v>
      </c>
      <c r="AE502" s="388">
        <f t="shared" si="47"/>
        <v>156.00000000000006</v>
      </c>
      <c r="AF502" s="223">
        <f t="shared" si="41"/>
        <v>1</v>
      </c>
      <c r="AG502" s="406">
        <v>2024</v>
      </c>
      <c r="AH502" s="323">
        <v>1</v>
      </c>
      <c r="AI502" s="324" t="e">
        <f t="array" aca="1" ref="AI502" ca="1">_xludf.IFS(AH502=1,"01",AH502=2,"02",AH502=3,"03",AH502=4,"04",AH502=5,"05",AH502=6,"06",AH502=7,"07",AH502=8,"08",AH502=9,"09",AH502=10,"10",AH502=11,"11",AH502=12,"12")</f>
        <v>#NAME?</v>
      </c>
      <c r="AJ502" s="389" t="e">
        <f t="shared" ca="1" si="37"/>
        <v>#NAME?</v>
      </c>
      <c r="AK502" s="292" t="str">
        <f t="shared" si="44"/>
        <v>YYYY-01</v>
      </c>
    </row>
    <row r="503" spans="1:37" ht="12.75" hidden="1">
      <c r="A503" s="12" t="s">
        <v>4041</v>
      </c>
      <c r="D503" s="12" t="s">
        <v>9</v>
      </c>
      <c r="F503" s="12" t="s">
        <v>4059</v>
      </c>
      <c r="H503" s="12" t="s">
        <v>4042</v>
      </c>
      <c r="I503" s="12">
        <v>89001006</v>
      </c>
      <c r="L503" s="149">
        <v>45315</v>
      </c>
      <c r="N503" s="405" t="str">
        <f>VLOOKUP(I503,Inventory!C:J,3,FALSE)</f>
        <v>https://fjong.com/admin/pages/edit-outfit/outfit.4fa754204ea44caabb43ecd64f118dd6</v>
      </c>
      <c r="O503" s="224" t="str">
        <f>VLOOKUP(I503,Inventory!C:J,5,FALSE)</f>
        <v>Holzweiler</v>
      </c>
      <c r="P503" s="224" t="str">
        <f>VLOOKUP(I503,Inventory!C:J,4,FALSE)</f>
        <v xml:space="preserve">M Sand  Poddle99 Blazer </v>
      </c>
      <c r="R503" s="12" t="s">
        <v>4060</v>
      </c>
      <c r="S503" s="9"/>
      <c r="V503" s="224" t="str">
        <f>VLOOKUP(I503,Inventory!C:R,6,FALSE)</f>
        <v>Holzweiler</v>
      </c>
      <c r="W503" s="224">
        <f>VLOOKUP(I503,Inventory!C:R,13,FALSE)</f>
        <v>1700</v>
      </c>
      <c r="X503" s="224">
        <f>VLOOKUP(I503,Inventory!C:R,14,FALSE)</f>
        <v>0</v>
      </c>
      <c r="Y503" s="152">
        <v>0.2</v>
      </c>
      <c r="AA503" s="12">
        <v>80</v>
      </c>
      <c r="AB503" s="384">
        <f t="shared" si="49"/>
        <v>80</v>
      </c>
      <c r="AC503" s="225">
        <f>VLOOKUP(V503,'Partner info'!A$2:K$502,6,FALSE)</f>
        <v>0.8</v>
      </c>
      <c r="AD503" s="224">
        <f t="shared" si="43"/>
        <v>64</v>
      </c>
      <c r="AE503" s="384">
        <f t="shared" si="47"/>
        <v>16</v>
      </c>
      <c r="AF503" s="224">
        <f t="shared" si="41"/>
        <v>1</v>
      </c>
      <c r="AG503" s="404">
        <v>2024</v>
      </c>
      <c r="AH503" s="385">
        <v>1</v>
      </c>
      <c r="AI503" s="386" t="e">
        <f t="array" aca="1" ref="AI503" ca="1">_xludf.IFS(AH503=1,"01",AH503=2,"02",AH503=3,"03",AH503=4,"04",AH503=5,"05",AH503=6,"06",AH503=7,"07",AH503=8,"08",AH503=9,"09",AH503=10,"10",AH503=11,"11",AH503=12,"12")</f>
        <v>#NAME?</v>
      </c>
      <c r="AJ503" s="387" t="e">
        <f t="shared" ca="1" si="37"/>
        <v>#NAME?</v>
      </c>
      <c r="AK503" s="148" t="str">
        <f t="shared" si="44"/>
        <v>YYYY-01</v>
      </c>
    </row>
    <row r="504" spans="1:37" ht="12.75" hidden="1">
      <c r="A504" s="137"/>
      <c r="B504" s="137"/>
      <c r="C504" s="137"/>
      <c r="D504" s="137" t="s">
        <v>9</v>
      </c>
      <c r="E504" s="137"/>
      <c r="F504" s="137" t="s">
        <v>4059</v>
      </c>
      <c r="G504" s="137"/>
      <c r="H504" s="137" t="s">
        <v>4042</v>
      </c>
      <c r="I504" s="137">
        <v>89007024</v>
      </c>
      <c r="J504" s="137"/>
      <c r="K504" s="137"/>
      <c r="L504" s="140">
        <v>45315</v>
      </c>
      <c r="M504" s="137"/>
      <c r="N504" s="402" t="str">
        <f>VLOOKUP(I504,Inventory!C:J,3,FALSE)</f>
        <v>https://fjong.com/admin/pages/edit-outfit/outfit.65e7494b36ec4b92a62d064ba372e99c</v>
      </c>
      <c r="O504" s="223" t="str">
        <f>VLOOKUP(I504,Inventory!C:J,5,FALSE)</f>
        <v>FWSS</v>
      </c>
      <c r="P504" s="223" t="str">
        <f>VLOOKUP(I504,Inventory!C:J,4,FALSE)</f>
        <v xml:space="preserve">M Pink Silk Blouse </v>
      </c>
      <c r="Q504" s="137"/>
      <c r="R504" s="137" t="s">
        <v>4061</v>
      </c>
      <c r="S504" s="139"/>
      <c r="T504" s="137"/>
      <c r="U504" s="137"/>
      <c r="V504" s="223" t="str">
        <f>VLOOKUP(I504,Inventory!C:R,6,FALSE)</f>
        <v>FWSS</v>
      </c>
      <c r="W504" s="223">
        <f>VLOOKUP(I504,Inventory!C:R,13,FALSE)</f>
        <v>2500</v>
      </c>
      <c r="X504" s="223">
        <f>VLOOKUP(I504,Inventory!C:R,14,FALSE)</f>
        <v>600</v>
      </c>
      <c r="Y504" s="154">
        <v>0.2</v>
      </c>
      <c r="Z504" s="137"/>
      <c r="AA504" s="137">
        <v>80</v>
      </c>
      <c r="AB504" s="388">
        <f t="shared" si="49"/>
        <v>560</v>
      </c>
      <c r="AC504" s="230">
        <f>VLOOKUP(V504,'Partner info'!A$2:K$502,6,FALSE)</f>
        <v>0.5</v>
      </c>
      <c r="AD504" s="223">
        <f t="shared" si="43"/>
        <v>280</v>
      </c>
      <c r="AE504" s="388">
        <f t="shared" si="47"/>
        <v>280</v>
      </c>
      <c r="AF504" s="223">
        <f t="shared" si="41"/>
        <v>1</v>
      </c>
      <c r="AG504" s="406">
        <v>2024</v>
      </c>
      <c r="AH504" s="323">
        <v>1</v>
      </c>
      <c r="AI504" s="324" t="e">
        <f t="array" aca="1" ref="AI504" ca="1">_xludf.IFS(AH504=1,"01",AH504=2,"02",AH504=3,"03",AH504=4,"04",AH504=5,"05",AH504=6,"06",AH504=7,"07",AH504=8,"08",AH504=9,"09",AH504=10,"10",AH504=11,"11",AH504=12,"12")</f>
        <v>#NAME?</v>
      </c>
      <c r="AJ504" s="389" t="e">
        <f t="shared" ca="1" si="37"/>
        <v>#NAME?</v>
      </c>
      <c r="AK504" s="292" t="str">
        <f t="shared" si="44"/>
        <v>YYYY-01</v>
      </c>
    </row>
    <row r="505" spans="1:37" ht="12.75" hidden="1">
      <c r="A505" s="12" t="s">
        <v>4041</v>
      </c>
      <c r="D505" s="12" t="s">
        <v>9</v>
      </c>
      <c r="F505" s="12" t="s">
        <v>4062</v>
      </c>
      <c r="H505" s="12" t="s">
        <v>4042</v>
      </c>
      <c r="I505" s="12">
        <v>88101367</v>
      </c>
      <c r="L505" s="149">
        <v>45315</v>
      </c>
      <c r="N505" s="405" t="str">
        <f>VLOOKUP(I505,Inventory!C:J,3,FALSE)</f>
        <v>https://fjong.com/admin/pages/edit-outfit/outfit.ec1435833bc34c22bd77854905506581</v>
      </c>
      <c r="O505" s="224" t="str">
        <f>VLOOKUP(I505,Inventory!C:J,5,FALSE)</f>
        <v>FWSS</v>
      </c>
      <c r="P505" s="224" t="str">
        <f>VLOOKUP(I505,Inventory!C:J,4,FALSE)</f>
        <v>M Fatima Blouse</v>
      </c>
      <c r="R505" s="12" t="s">
        <v>4063</v>
      </c>
      <c r="S505" s="9"/>
      <c r="V505" s="224" t="str">
        <f>VLOOKUP(I505,Inventory!C:R,6,FALSE)</f>
        <v>Mani Studio Moss</v>
      </c>
      <c r="W505" s="224">
        <f>VLOOKUP(I505,Inventory!C:R,13,FALSE)</f>
        <v>1900</v>
      </c>
      <c r="X505" s="224">
        <f>VLOOKUP(I505,Inventory!C:R,14,FALSE)</f>
        <v>500</v>
      </c>
      <c r="Y505" s="152">
        <v>0.2</v>
      </c>
      <c r="AA505" s="12">
        <v>80</v>
      </c>
      <c r="AB505" s="384">
        <f t="shared" si="49"/>
        <v>480</v>
      </c>
      <c r="AC505" s="225">
        <f>VLOOKUP(V505,'Partner info'!A$2:K$502,6,FALSE)</f>
        <v>0</v>
      </c>
      <c r="AD505" s="224">
        <f t="shared" si="43"/>
        <v>0</v>
      </c>
      <c r="AE505" s="384">
        <f t="shared" si="47"/>
        <v>480</v>
      </c>
      <c r="AF505" s="224">
        <f t="shared" si="41"/>
        <v>1</v>
      </c>
      <c r="AG505" s="458">
        <v>2024</v>
      </c>
      <c r="AH505" s="409">
        <v>1</v>
      </c>
      <c r="AI505" s="410" t="e">
        <f t="array" aca="1" ref="AI505" ca="1">_xludf.IFS(AH505=1,"01",AH505=2,"02",AH505=3,"03",AH505=4,"04",AH505=5,"05",AH505=6,"06",AH505=7,"07",AH505=8,"08",AH505=9,"09",AH505=10,"10",AH505=11,"11",AH505=12,"12")</f>
        <v>#NAME?</v>
      </c>
      <c r="AJ505" s="411" t="e">
        <f t="shared" ca="1" si="37"/>
        <v>#NAME?</v>
      </c>
      <c r="AK505" s="148" t="str">
        <f t="shared" si="44"/>
        <v>YYYY-01</v>
      </c>
    </row>
    <row r="506" spans="1:37" ht="12.75">
      <c r="A506" s="156" t="s">
        <v>4041</v>
      </c>
      <c r="B506" s="156"/>
      <c r="C506" s="156"/>
      <c r="D506" s="156" t="s">
        <v>9</v>
      </c>
      <c r="E506" s="156"/>
      <c r="F506" s="156" t="s">
        <v>4064</v>
      </c>
      <c r="G506" s="156"/>
      <c r="H506" s="156" t="s">
        <v>4042</v>
      </c>
      <c r="I506" s="156">
        <v>88100021</v>
      </c>
      <c r="J506" s="156"/>
      <c r="K506" s="156"/>
      <c r="L506" s="159">
        <v>45315</v>
      </c>
      <c r="M506" s="156"/>
      <c r="N506" s="227" t="str">
        <f>VLOOKUP(I506,Inventory!C:J,3,FALSE)</f>
        <v>https://fjong.com/admin/pages/edit-outfit/outfit.4d15ca1915cf4639a9029a016640f7da</v>
      </c>
      <c r="O506" s="217" t="str">
        <f>VLOOKUP(I506,Inventory!C:J,5,FALSE)</f>
        <v>Faithfull The Brand</v>
      </c>
      <c r="P506" s="217" t="str">
        <f>VLOOKUP(I506,Inventory!C:J,4,FALSE)</f>
        <v>M Ari Zhoe Midi Dress</v>
      </c>
      <c r="Q506" s="156"/>
      <c r="R506" s="156" t="s">
        <v>4065</v>
      </c>
      <c r="S506" s="158"/>
      <c r="T506" s="156"/>
      <c r="U506" s="156"/>
      <c r="V506" s="217" t="str">
        <f>VLOOKUP(I506,Inventory!C:R,6,FALSE)</f>
        <v>FJONG</v>
      </c>
      <c r="W506" s="217">
        <f>VLOOKUP(I506,Inventory!C:R,13,FALSE)</f>
        <v>0</v>
      </c>
      <c r="X506" s="217">
        <f>VLOOKUP(I506,Inventory!C:R,14,FALSE)</f>
        <v>0</v>
      </c>
      <c r="Y506" s="172">
        <v>0.2</v>
      </c>
      <c r="Z506" s="156"/>
      <c r="AA506" s="156">
        <v>80</v>
      </c>
      <c r="AB506" s="403">
        <f t="shared" si="49"/>
        <v>80</v>
      </c>
      <c r="AC506" s="218">
        <f>VLOOKUP(V506,'Partner info'!A$2:K$502,6,FALSE)</f>
        <v>0</v>
      </c>
      <c r="AD506" s="217">
        <f t="shared" si="43"/>
        <v>0</v>
      </c>
      <c r="AE506" s="403">
        <f t="shared" si="47"/>
        <v>80</v>
      </c>
      <c r="AF506" s="217">
        <f t="shared" si="41"/>
        <v>1</v>
      </c>
      <c r="AG506" s="459">
        <v>2024</v>
      </c>
      <c r="AH506" s="317">
        <v>1</v>
      </c>
      <c r="AI506" s="318" t="e">
        <f t="array" aca="1" ref="AI506" ca="1">_xludf.IFS(AH506=1,"01",AH506=2,"02",AH506=3,"03",AH506=4,"04",AH506=5,"05",AH506=6,"06",AH506=7,"07",AH506=8,"08",AH506=9,"09",AH506=10,"10",AH506=11,"11",AH506=12,"12")</f>
        <v>#NAME?</v>
      </c>
      <c r="AJ506" s="415" t="e">
        <f t="shared" ca="1" si="37"/>
        <v>#NAME?</v>
      </c>
      <c r="AK506" s="280" t="str">
        <f t="shared" si="44"/>
        <v>YYYY-01</v>
      </c>
    </row>
    <row r="507" spans="1:37" ht="12.75" hidden="1">
      <c r="A507" s="137"/>
      <c r="B507" s="137"/>
      <c r="C507" s="137"/>
      <c r="D507" s="137" t="s">
        <v>9</v>
      </c>
      <c r="E507" s="137"/>
      <c r="F507" s="137" t="s">
        <v>4064</v>
      </c>
      <c r="G507" s="137"/>
      <c r="H507" s="137" t="s">
        <v>4042</v>
      </c>
      <c r="I507" s="137">
        <v>88101140</v>
      </c>
      <c r="J507" s="137"/>
      <c r="K507" s="137"/>
      <c r="L507" s="140">
        <v>45315</v>
      </c>
      <c r="M507" s="137"/>
      <c r="N507" s="402" t="str">
        <f>VLOOKUP(I507,Inventory!C:J,3,FALSE)</f>
        <v>https://fjong.com/admin/pages/edit-outfit/outfit.cf181b3cc29245dfb8ebf46f158719fe</v>
      </c>
      <c r="O507" s="223" t="str">
        <f>VLOOKUP(I507,Inventory!C:J,5,FALSE)</f>
        <v>Ganni</v>
      </c>
      <c r="P507" s="223" t="str">
        <f>VLOOKUP(I507,Inventory!C:J,4,FALSE)</f>
        <v>M Cameron Creme Blouse</v>
      </c>
      <c r="Q507" s="137"/>
      <c r="R507" s="137" t="s">
        <v>4065</v>
      </c>
      <c r="S507" s="139"/>
      <c r="T507" s="137"/>
      <c r="U507" s="137"/>
      <c r="V507" s="223" t="str">
        <f>VLOOKUP(I507,Inventory!C:R,6,FALSE)</f>
        <v>Høyer</v>
      </c>
      <c r="W507" s="223" t="str">
        <f>VLOOKUP(I507,Inventory!C:R,13,FALSE)</f>
        <v>1900</v>
      </c>
      <c r="X507" s="223">
        <f>VLOOKUP(I507,Inventory!C:R,14,FALSE)</f>
        <v>570</v>
      </c>
      <c r="Y507" s="154">
        <v>0.2</v>
      </c>
      <c r="Z507" s="137"/>
      <c r="AA507" s="137"/>
      <c r="AB507" s="388">
        <f t="shared" si="49"/>
        <v>456</v>
      </c>
      <c r="AC507" s="230">
        <f>VLOOKUP(V507,'Partner info'!A$2:K$502,6,FALSE)</f>
        <v>0.8</v>
      </c>
      <c r="AD507" s="223">
        <f t="shared" si="43"/>
        <v>364.8</v>
      </c>
      <c r="AE507" s="388">
        <f t="shared" si="47"/>
        <v>91.199999999999989</v>
      </c>
      <c r="AF507" s="223">
        <f t="shared" si="41"/>
        <v>1</v>
      </c>
      <c r="AG507" s="406">
        <v>2024</v>
      </c>
      <c r="AH507" s="323">
        <v>1</v>
      </c>
      <c r="AI507" s="324" t="e">
        <f t="array" aca="1" ref="AI507" ca="1">_xludf.IFS(AH507=1,"01",AH507=2,"02",AH507=3,"03",AH507=4,"04",AH507=5,"05",AH507=6,"06",AH507=7,"07",AH507=8,"08",AH507=9,"09",AH507=10,"10",AH507=11,"11",AH507=12,"12")</f>
        <v>#NAME?</v>
      </c>
      <c r="AJ507" s="389" t="e">
        <f t="shared" ca="1" si="37"/>
        <v>#NAME?</v>
      </c>
      <c r="AK507" s="292" t="str">
        <f t="shared" si="44"/>
        <v>YYYY-01</v>
      </c>
    </row>
    <row r="508" spans="1:37" ht="12.75">
      <c r="A508" s="137" t="s">
        <v>4041</v>
      </c>
      <c r="B508" s="137"/>
      <c r="C508" s="137"/>
      <c r="D508" s="137" t="s">
        <v>9</v>
      </c>
      <c r="E508" s="137"/>
      <c r="F508" s="137" t="s">
        <v>4066</v>
      </c>
      <c r="G508" s="137"/>
      <c r="H508" s="137" t="s">
        <v>4042</v>
      </c>
      <c r="I508" s="137">
        <v>88100277</v>
      </c>
      <c r="J508" s="137"/>
      <c r="K508" s="137"/>
      <c r="L508" s="140">
        <v>45315</v>
      </c>
      <c r="M508" s="137"/>
      <c r="N508" s="402" t="str">
        <f>VLOOKUP(I508,Inventory!C:J,3,FALSE)</f>
        <v>https://fjong.com/admin/pages/edit-outfit/outfit.9341a89b191cd49f</v>
      </c>
      <c r="O508" s="223" t="str">
        <f>VLOOKUP(I508,Inventory!C:J,5,FALSE)</f>
        <v>Holzweiler</v>
      </c>
      <c r="P508" s="223" t="str">
        <f>VLOOKUP(I508,Inventory!C:J,4,FALSE)</f>
        <v>M Celine Shearling Jacket</v>
      </c>
      <c r="Q508" s="137"/>
      <c r="R508" s="137" t="s">
        <v>4067</v>
      </c>
      <c r="S508" s="139"/>
      <c r="T508" s="137"/>
      <c r="U508" s="137"/>
      <c r="V508" s="223" t="str">
        <f>VLOOKUP(I508,Inventory!C:R,6,FALSE)</f>
        <v>FJONG</v>
      </c>
      <c r="W508" s="223">
        <f>VLOOKUP(I508,Inventory!C:R,13,FALSE)</f>
        <v>2500</v>
      </c>
      <c r="X508" s="223">
        <f>VLOOKUP(I508,Inventory!C:R,14,FALSE)</f>
        <v>849</v>
      </c>
      <c r="Y508" s="154">
        <v>0.2</v>
      </c>
      <c r="Z508" s="137"/>
      <c r="AA508" s="137">
        <v>80</v>
      </c>
      <c r="AB508" s="388">
        <f t="shared" si="49"/>
        <v>759.2</v>
      </c>
      <c r="AC508" s="230">
        <f>VLOOKUP(V508,'Partner info'!A$2:K$502,6,FALSE)</f>
        <v>0</v>
      </c>
      <c r="AD508" s="223">
        <f t="shared" si="43"/>
        <v>0</v>
      </c>
      <c r="AE508" s="388">
        <f t="shared" si="47"/>
        <v>759.2</v>
      </c>
      <c r="AF508" s="223">
        <f t="shared" si="41"/>
        <v>1</v>
      </c>
      <c r="AG508" s="455">
        <v>2024</v>
      </c>
      <c r="AH508" s="335">
        <v>1</v>
      </c>
      <c r="AI508" s="336" t="e">
        <f t="array" aca="1" ref="AI508" ca="1">_xludf.IFS(AH508=1,"01",AH508=2,"02",AH508=3,"03",AH508=4,"04",AH508=5,"05",AH508=6,"06",AH508=7,"07",AH508=8,"08",AH508=9,"09",AH508=10,"10",AH508=11,"11",AH508=12,"12")</f>
        <v>#NAME?</v>
      </c>
      <c r="AJ508" s="382" t="e">
        <f t="shared" ca="1" si="37"/>
        <v>#NAME?</v>
      </c>
      <c r="AK508" s="292" t="str">
        <f t="shared" si="44"/>
        <v>YYYY-01</v>
      </c>
    </row>
    <row r="509" spans="1:37" ht="12.75">
      <c r="A509" s="137" t="s">
        <v>4041</v>
      </c>
      <c r="B509" s="137"/>
      <c r="C509" s="137"/>
      <c r="D509" s="137" t="s">
        <v>9</v>
      </c>
      <c r="E509" s="137"/>
      <c r="F509" s="137" t="s">
        <v>4068</v>
      </c>
      <c r="G509" s="137"/>
      <c r="H509" s="137" t="s">
        <v>4042</v>
      </c>
      <c r="I509" s="137">
        <v>88001173</v>
      </c>
      <c r="J509" s="137"/>
      <c r="K509" s="137"/>
      <c r="L509" s="140">
        <v>45315</v>
      </c>
      <c r="M509" s="137"/>
      <c r="N509" s="402" t="str">
        <f>VLOOKUP(I509,Inventory!C:J,3,FALSE)</f>
        <v>https://fjong.com/admin/pages/edit-outfit/outfit.4c8d6c10b08440fcb06d8893d705124b</v>
      </c>
      <c r="O509" s="223" t="str">
        <f>VLOOKUP(I509,Inventory!C:J,5,FALSE)</f>
        <v>FWSS</v>
      </c>
      <c r="P509" s="223" t="str">
        <f>VLOOKUP(I509,Inventory!C:J,4,FALSE)</f>
        <v>XS Blue Fog Sealiner Teddy</v>
      </c>
      <c r="Q509" s="137"/>
      <c r="R509" s="137" t="s">
        <v>4069</v>
      </c>
      <c r="S509" s="139"/>
      <c r="T509" s="137"/>
      <c r="U509" s="137"/>
      <c r="V509" s="223" t="str">
        <f>VLOOKUP(I509,Inventory!C:R,6,FALSE)</f>
        <v>FJONG</v>
      </c>
      <c r="W509" s="223">
        <f>VLOOKUP(I509,Inventory!C:R,13,FALSE)</f>
        <v>4500</v>
      </c>
      <c r="X509" s="223">
        <f>VLOOKUP(I509,Inventory!C:R,14,FALSE)</f>
        <v>1350</v>
      </c>
      <c r="Y509" s="154">
        <v>0.2</v>
      </c>
      <c r="Z509" s="137"/>
      <c r="AA509" s="137">
        <v>80</v>
      </c>
      <c r="AB509" s="388">
        <f t="shared" si="49"/>
        <v>1160</v>
      </c>
      <c r="AC509" s="230">
        <f>VLOOKUP(V509,'Partner info'!A$2:K$502,6,FALSE)</f>
        <v>0</v>
      </c>
      <c r="AD509" s="223">
        <f t="shared" si="43"/>
        <v>0</v>
      </c>
      <c r="AE509" s="388">
        <f t="shared" si="47"/>
        <v>1160</v>
      </c>
      <c r="AF509" s="223">
        <f t="shared" si="41"/>
        <v>1</v>
      </c>
      <c r="AG509" s="455">
        <v>2024</v>
      </c>
      <c r="AH509" s="335">
        <v>1</v>
      </c>
      <c r="AI509" s="336" t="e">
        <f t="array" aca="1" ref="AI509" ca="1">_xludf.IFS(AH509=1,"01",AH509=2,"02",AH509=3,"03",AH509=4,"04",AH509=5,"05",AH509=6,"06",AH509=7,"07",AH509=8,"08",AH509=9,"09",AH509=10,"10",AH509=11,"11",AH509=12,"12")</f>
        <v>#NAME?</v>
      </c>
      <c r="AJ509" s="382" t="e">
        <f t="shared" ca="1" si="37"/>
        <v>#NAME?</v>
      </c>
      <c r="AK509" s="292" t="str">
        <f t="shared" si="44"/>
        <v>YYYY-01</v>
      </c>
    </row>
    <row r="510" spans="1:37" ht="12.75" hidden="1">
      <c r="A510" s="456" t="s">
        <v>3883</v>
      </c>
      <c r="D510" s="12" t="s">
        <v>9</v>
      </c>
      <c r="F510" s="12" t="s">
        <v>4070</v>
      </c>
      <c r="H510" s="12" t="s">
        <v>4042</v>
      </c>
      <c r="I510" s="12">
        <v>89012034</v>
      </c>
      <c r="L510" s="149">
        <v>45315</v>
      </c>
      <c r="N510" s="405" t="str">
        <f>VLOOKUP(I510,Inventory!C:J,3,FALSE)</f>
        <v>https://fjong.com/admin/pages/edit-outfit/outfit.c9b02cffa22042118df20e0d722f6fd5</v>
      </c>
      <c r="O510" s="224" t="str">
        <f>VLOOKUP(I510,Inventory!C:J,5,FALSE)</f>
        <v>ROTATE Birger Christensen</v>
      </c>
      <c r="P510" s="224" t="str">
        <f>VLOOKUP(I510,Inventory!C:J,4,FALSE)</f>
        <v>S Sierra Dress Riviera blue</v>
      </c>
      <c r="R510" s="12" t="s">
        <v>4071</v>
      </c>
      <c r="S510" s="9"/>
      <c r="V510" s="224" t="str">
        <f>VLOOKUP(I510,Inventory!C:R,6,FALSE)</f>
        <v>DSN</v>
      </c>
      <c r="W510" s="224">
        <f>VLOOKUP(I510,Inventory!C:R,13,FALSE)</f>
        <v>0</v>
      </c>
      <c r="X510" s="224">
        <f>VLOOKUP(I510,Inventory!C:R,14,FALSE)</f>
        <v>3000</v>
      </c>
      <c r="Y510" s="152">
        <v>0.2</v>
      </c>
      <c r="AA510" s="12">
        <v>80</v>
      </c>
      <c r="AB510" s="384">
        <f t="shared" si="49"/>
        <v>2480</v>
      </c>
      <c r="AC510" s="225">
        <f>VLOOKUP(V510,'Partner info'!A$2:K$502,6,FALSE)</f>
        <v>0.5</v>
      </c>
      <c r="AD510" s="224">
        <f t="shared" si="43"/>
        <v>1240</v>
      </c>
      <c r="AE510" s="384">
        <f t="shared" si="47"/>
        <v>1240</v>
      </c>
      <c r="AF510" s="224">
        <f t="shared" si="41"/>
        <v>1</v>
      </c>
      <c r="AG510" s="458">
        <v>2024</v>
      </c>
      <c r="AH510" s="409">
        <v>1</v>
      </c>
      <c r="AI510" s="410" t="e">
        <f t="array" aca="1" ref="AI510" ca="1">_xludf.IFS(AH510=1,"01",AH510=2,"02",AH510=3,"03",AH510=4,"04",AH510=5,"05",AH510=6,"06",AH510=7,"07",AH510=8,"08",AH510=9,"09",AH510=10,"10",AH510=11,"11",AH510=12,"12")</f>
        <v>#NAME?</v>
      </c>
      <c r="AJ510" s="411" t="e">
        <f t="shared" ca="1" si="37"/>
        <v>#NAME?</v>
      </c>
      <c r="AK510" s="148" t="str">
        <f t="shared" si="44"/>
        <v>YYYY-01</v>
      </c>
    </row>
    <row r="511" spans="1:37" ht="12.75" hidden="1">
      <c r="A511" s="173" t="s">
        <v>4041</v>
      </c>
      <c r="B511" s="173"/>
      <c r="C511" s="173"/>
      <c r="D511" s="173" t="s">
        <v>9</v>
      </c>
      <c r="E511" s="173"/>
      <c r="F511" s="173" t="s">
        <v>4072</v>
      </c>
      <c r="G511" s="173"/>
      <c r="H511" s="173" t="s">
        <v>4042</v>
      </c>
      <c r="I511" s="173">
        <v>89008839</v>
      </c>
      <c r="J511" s="173"/>
      <c r="K511" s="173"/>
      <c r="L511" s="176">
        <v>45315</v>
      </c>
      <c r="M511" s="173"/>
      <c r="N511" s="420" t="str">
        <f>VLOOKUP(I511,Inventory!C:J,3,FALSE)</f>
        <v>https://fjong.com/admin/pages/edit-outfit/outfit.c027595bed4c4920876929804025effa</v>
      </c>
      <c r="O511" s="240" t="str">
        <f>VLOOKUP(I511,Inventory!C:J,5,FALSE)</f>
        <v>ROTATE Birger Christensen</v>
      </c>
      <c r="P511" s="240" t="str">
        <f>VLOOKUP(I511,Inventory!C:J,4,FALSE)</f>
        <v xml:space="preserve">M Sequins Puff Sleeve Dress Pink </v>
      </c>
      <c r="Q511" s="173"/>
      <c r="R511" s="173" t="s">
        <v>4073</v>
      </c>
      <c r="S511" s="175"/>
      <c r="T511" s="173"/>
      <c r="U511" s="173"/>
      <c r="V511" s="240" t="str">
        <f>VLOOKUP(I511,Inventory!C:R,6,FALSE)</f>
        <v>DSN</v>
      </c>
      <c r="W511" s="240">
        <f>VLOOKUP(I511,Inventory!C:R,13,FALSE)</f>
        <v>0</v>
      </c>
      <c r="X511" s="240">
        <f>VLOOKUP(I511,Inventory!C:R,14,FALSE)</f>
        <v>0</v>
      </c>
      <c r="Y511" s="272">
        <v>0.2</v>
      </c>
      <c r="Z511" s="173"/>
      <c r="AA511" s="173">
        <v>80</v>
      </c>
      <c r="AB511" s="424">
        <f t="shared" si="49"/>
        <v>80</v>
      </c>
      <c r="AC511" s="242">
        <f>VLOOKUP(V511,'Partner info'!A$2:K$502,6,FALSE)</f>
        <v>0.5</v>
      </c>
      <c r="AD511" s="240">
        <f t="shared" si="43"/>
        <v>40</v>
      </c>
      <c r="AE511" s="424">
        <f t="shared" si="47"/>
        <v>40</v>
      </c>
      <c r="AF511" s="240">
        <f t="shared" si="41"/>
        <v>1</v>
      </c>
      <c r="AG511" s="451">
        <v>2024</v>
      </c>
      <c r="AH511" s="338">
        <v>1</v>
      </c>
      <c r="AI511" s="339" t="e">
        <f t="array" aca="1" ref="AI511" ca="1">_xludf.IFS(AH511=1,"01",AH511=2,"02",AH511=3,"03",AH511=4,"04",AH511=5,"05",AH511=6,"06",AH511=7,"07",AH511=8,"08",AH511=9,"09",AH511=10,"10",AH511=11,"11",AH511=12,"12")</f>
        <v>#NAME?</v>
      </c>
      <c r="AJ511" s="383" t="e">
        <f t="shared" ca="1" si="37"/>
        <v>#NAME?</v>
      </c>
      <c r="AK511" s="287" t="str">
        <f t="shared" si="44"/>
        <v>YYYY-01</v>
      </c>
    </row>
    <row r="512" spans="1:37" ht="12.75">
      <c r="A512" s="457" t="s">
        <v>3883</v>
      </c>
      <c r="B512" s="137"/>
      <c r="C512" s="137"/>
      <c r="D512" s="137" t="s">
        <v>9</v>
      </c>
      <c r="E512" s="137"/>
      <c r="F512" s="137" t="s">
        <v>4074</v>
      </c>
      <c r="G512" s="137"/>
      <c r="H512" s="137" t="s">
        <v>4042</v>
      </c>
      <c r="I512" s="137">
        <v>89005973</v>
      </c>
      <c r="J512" s="137"/>
      <c r="K512" s="137"/>
      <c r="L512" s="176">
        <v>45316</v>
      </c>
      <c r="M512" s="137"/>
      <c r="N512" s="405" t="str">
        <f>VLOOKUP(I512,Inventory!C:J,3,FALSE)</f>
        <v>https://fjong.com/admin/pages/edit-outfit/outfit.1ba117ad1dfc4db98e92536c9d6724fe</v>
      </c>
      <c r="O512" s="224" t="str">
        <f>VLOOKUP(I512,Inventory!C:J,5,FALSE)</f>
        <v>byTiMo</v>
      </c>
      <c r="P512" s="224" t="str">
        <f>VLOOKUP(I512,Inventory!C:J,4,FALSE)</f>
        <v>XS Vintage Cotton High Neck Vintage White Top</v>
      </c>
      <c r="Q512" s="137"/>
      <c r="R512" s="137" t="s">
        <v>4075</v>
      </c>
      <c r="S512" s="139"/>
      <c r="T512" s="137"/>
      <c r="U512" s="137"/>
      <c r="V512" s="224" t="str">
        <f>VLOOKUP(I512,Inventory!C:R,6,FALSE)</f>
        <v>FJONG</v>
      </c>
      <c r="W512" s="224">
        <f>VLOOKUP(I512,Inventory!C:R,13,FALSE)</f>
        <v>3600</v>
      </c>
      <c r="X512" s="224">
        <f>VLOOKUP(I512,Inventory!C:R,14,FALSE)</f>
        <v>899</v>
      </c>
      <c r="Y512" s="154">
        <v>0.2</v>
      </c>
      <c r="Z512" s="137"/>
      <c r="AA512" s="137">
        <v>80</v>
      </c>
      <c r="AB512" s="384">
        <f t="shared" si="49"/>
        <v>799.2</v>
      </c>
      <c r="AC512" s="225">
        <f>VLOOKUP(V512,'Partner info'!A$2:K$502,6,FALSE)</f>
        <v>0</v>
      </c>
      <c r="AD512" s="224">
        <f t="shared" si="43"/>
        <v>0</v>
      </c>
      <c r="AE512" s="384">
        <f t="shared" si="47"/>
        <v>799.2</v>
      </c>
      <c r="AF512" s="224">
        <f t="shared" si="41"/>
        <v>1</v>
      </c>
      <c r="AG512" s="455">
        <v>2024</v>
      </c>
      <c r="AH512" s="335">
        <v>1</v>
      </c>
      <c r="AI512" s="336" t="e">
        <f t="array" aca="1" ref="AI512" ca="1">_xludf.IFS(AH512=1,"01",AH512=2,"02",AH512=3,"03",AH512=4,"04",AH512=5,"05",AH512=6,"06",AH512=7,"07",AH512=8,"08",AH512=9,"09",AH512=10,"10",AH512=11,"11",AH512=12,"12")</f>
        <v>#NAME?</v>
      </c>
      <c r="AJ512" s="382" t="e">
        <f t="shared" ca="1" si="37"/>
        <v>#NAME?</v>
      </c>
      <c r="AK512" s="292" t="str">
        <f t="shared" si="44"/>
        <v>YYYY-01</v>
      </c>
    </row>
    <row r="513" spans="1:37" ht="12.75" hidden="1">
      <c r="A513" s="12" t="s">
        <v>4041</v>
      </c>
      <c r="D513" s="12" t="s">
        <v>9</v>
      </c>
      <c r="F513" s="23" t="s">
        <v>3831</v>
      </c>
      <c r="H513" s="12" t="s">
        <v>4042</v>
      </c>
      <c r="I513" s="22">
        <v>89001018</v>
      </c>
      <c r="L513" s="159">
        <v>45316</v>
      </c>
      <c r="N513" s="227" t="str">
        <f>VLOOKUP(I513,Inventory!C:J,3,FALSE)</f>
        <v>https://fjong.com/admin/pages/edit-outfit/outfit.48259c9070d34070bbde5c7f32ae10f9</v>
      </c>
      <c r="O513" s="217" t="str">
        <f>VLOOKUP(I513,Inventory!C:J,5,FALSE)</f>
        <v>Holzweiler</v>
      </c>
      <c r="P513" s="217" t="str">
        <f>VLOOKUP(I513,Inventory!C:J,4,FALSE)</f>
        <v>M Yellow Oda Jeans</v>
      </c>
      <c r="R513" s="23" t="s">
        <v>3885</v>
      </c>
      <c r="S513" s="9"/>
      <c r="V513" s="217" t="str">
        <f>VLOOKUP(I513,Inventory!C:R,6,FALSE)</f>
        <v>Holzweiler</v>
      </c>
      <c r="W513" s="217">
        <f>VLOOKUP(I513,Inventory!C:R,13,FALSE)</f>
        <v>1100</v>
      </c>
      <c r="X513" s="217">
        <f>VLOOKUP(I513,Inventory!C:R,14,FALSE)</f>
        <v>330</v>
      </c>
      <c r="Y513" s="152">
        <v>0.2</v>
      </c>
      <c r="AA513" s="12">
        <v>80</v>
      </c>
      <c r="AB513" s="403">
        <f t="shared" si="49"/>
        <v>344</v>
      </c>
      <c r="AC513" s="218">
        <f>VLOOKUP(V513,'Partner info'!A$2:K$502,6,FALSE)</f>
        <v>0.8</v>
      </c>
      <c r="AD513" s="217">
        <f t="shared" si="43"/>
        <v>275.2</v>
      </c>
      <c r="AE513" s="403">
        <f t="shared" si="47"/>
        <v>68.800000000000011</v>
      </c>
      <c r="AF513" s="217">
        <f t="shared" si="41"/>
        <v>1</v>
      </c>
      <c r="AG513" s="458">
        <v>2024</v>
      </c>
      <c r="AH513" s="409">
        <v>1</v>
      </c>
      <c r="AI513" s="410" t="e">
        <f t="array" aca="1" ref="AI513" ca="1">_xludf.IFS(AH513=1,"01",AH513=2,"02",AH513=3,"03",AH513=4,"04",AH513=5,"05",AH513=6,"06",AH513=7,"07",AH513=8,"08",AH513=9,"09",AH513=10,"10",AH513=11,"11",AH513=12,"12")</f>
        <v>#NAME?</v>
      </c>
      <c r="AJ513" s="411" t="e">
        <f t="shared" ref="AJ513:AJ767" ca="1" si="50">_xludf.CONCAT(AG513,AI513)</f>
        <v>#NAME?</v>
      </c>
      <c r="AK513" s="148" t="str">
        <f t="shared" si="44"/>
        <v>YYYY-01</v>
      </c>
    </row>
    <row r="514" spans="1:37" ht="12.75">
      <c r="A514" s="156" t="s">
        <v>4041</v>
      </c>
      <c r="B514" s="156"/>
      <c r="C514" s="156"/>
      <c r="D514" s="156" t="s">
        <v>9</v>
      </c>
      <c r="E514" s="156"/>
      <c r="F514" s="157" t="s">
        <v>4076</v>
      </c>
      <c r="G514" s="156"/>
      <c r="H514" s="156" t="s">
        <v>4042</v>
      </c>
      <c r="I514" s="162">
        <v>88001729</v>
      </c>
      <c r="J514" s="156"/>
      <c r="K514" s="156"/>
      <c r="L514" s="159">
        <v>45316</v>
      </c>
      <c r="M514" s="156"/>
      <c r="N514" s="227" t="str">
        <f>VLOOKUP(I514,Inventory!C:J,3,FALSE)</f>
        <v>https://fjong.com/admin/pages/edit-outfit/outfit.e44a0d3bd8d64f12bc5bc51af6effca2</v>
      </c>
      <c r="O514" s="217" t="str">
        <f>VLOOKUP(I514,Inventory!C:J,5,FALSE)</f>
        <v>Samsøe &amp; Samsøe</v>
      </c>
      <c r="P514" s="217" t="str">
        <f>VLOOKUP(I514,Inventory!C:J,4,FALSE)</f>
        <v>Lotus Top</v>
      </c>
      <c r="Q514" s="156"/>
      <c r="R514" s="157" t="s">
        <v>4077</v>
      </c>
      <c r="S514" s="158"/>
      <c r="T514" s="156"/>
      <c r="U514" s="156"/>
      <c r="V514" s="217" t="str">
        <f>VLOOKUP(I514,Inventory!C:R,6,FALSE)</f>
        <v>FJONG</v>
      </c>
      <c r="W514" s="217">
        <f>VLOOKUP(I514,Inventory!C:R,13,FALSE)</f>
        <v>2000</v>
      </c>
      <c r="X514" s="217">
        <f>VLOOKUP(I514,Inventory!C:R,14,FALSE)</f>
        <v>700</v>
      </c>
      <c r="Y514" s="172">
        <v>0.2</v>
      </c>
      <c r="Z514" s="156"/>
      <c r="AA514" s="156">
        <v>80</v>
      </c>
      <c r="AB514" s="403">
        <f t="shared" si="49"/>
        <v>640</v>
      </c>
      <c r="AC514" s="218">
        <f>VLOOKUP(V514,'Partner info'!A$2:K$502,6,FALSE)</f>
        <v>0</v>
      </c>
      <c r="AD514" s="217">
        <f t="shared" si="43"/>
        <v>0</v>
      </c>
      <c r="AE514" s="403">
        <f t="shared" si="47"/>
        <v>640</v>
      </c>
      <c r="AF514" s="217">
        <f t="shared" si="41"/>
        <v>1</v>
      </c>
      <c r="AG514" s="459">
        <v>2024</v>
      </c>
      <c r="AH514" s="317">
        <v>1</v>
      </c>
      <c r="AI514" s="318" t="e">
        <f t="array" aca="1" ref="AI514" ca="1">_xludf.IFS(AH514=1,"01",AH514=2,"02",AH514=3,"03",AH514=4,"04",AH514=5,"05",AH514=6,"06",AH514=7,"07",AH514=8,"08",AH514=9,"09",AH514=10,"10",AH514=11,"11",AH514=12,"12")</f>
        <v>#NAME?</v>
      </c>
      <c r="AJ514" s="415" t="e">
        <f t="shared" ca="1" si="50"/>
        <v>#NAME?</v>
      </c>
      <c r="AK514" s="280" t="str">
        <f t="shared" si="44"/>
        <v>YYYY-01</v>
      </c>
    </row>
    <row r="515" spans="1:37" ht="12.75" hidden="1">
      <c r="D515" s="12" t="s">
        <v>9</v>
      </c>
      <c r="H515" s="12" t="s">
        <v>4042</v>
      </c>
      <c r="I515" s="22">
        <v>89008483</v>
      </c>
      <c r="L515" s="149">
        <v>45316</v>
      </c>
      <c r="N515" s="405" t="str">
        <f>VLOOKUP(I515,Inventory!C:J,3,FALSE)</f>
        <v>https://fjong.com/admin/pages/edit-outfit/outfit.4b1ed5fc99864b40808da594270adac7</v>
      </c>
      <c r="O515" s="224" t="str">
        <f>VLOOKUP(I515,Inventory!C:J,5,FALSE)</f>
        <v>VANS</v>
      </c>
      <c r="P515" s="224" t="str">
        <f>VLOOKUP(I515,Inventory!C:J,4,FALSE)</f>
        <v>Mn Aliso II Hip Pack</v>
      </c>
      <c r="R515" s="23" t="s">
        <v>4077</v>
      </c>
      <c r="S515" s="9"/>
      <c r="V515" s="224" t="str">
        <f>VLOOKUP(I515,Inventory!C:R,6,FALSE)</f>
        <v>FJONG</v>
      </c>
      <c r="W515" s="288">
        <f>VLOOKUP(I515,Inventory!C:R,13,FALSE)</f>
        <v>1600</v>
      </c>
      <c r="X515" s="224">
        <f>VLOOKUP(I515,Inventory!C:R,14,FALSE)</f>
        <v>400</v>
      </c>
      <c r="Y515" s="152">
        <v>0.2</v>
      </c>
      <c r="AB515" s="384">
        <f t="shared" si="49"/>
        <v>320</v>
      </c>
      <c r="AC515" s="225">
        <f>VLOOKUP(V515,'Partner info'!A$2:K$502,6,FALSE)</f>
        <v>0</v>
      </c>
      <c r="AD515" s="224">
        <f t="shared" si="43"/>
        <v>0</v>
      </c>
      <c r="AE515" s="384">
        <f t="shared" si="47"/>
        <v>320</v>
      </c>
      <c r="AF515" s="224">
        <f t="shared" si="41"/>
        <v>1</v>
      </c>
      <c r="AG515" s="311">
        <v>2024</v>
      </c>
      <c r="AH515" s="310">
        <v>1</v>
      </c>
      <c r="AI515" s="146" t="e">
        <f t="array" aca="1" ref="AI515" ca="1">_xludf.IFS(AH515=1,"01",AH515=2,"02",AH515=3,"03",AH515=4,"04",AH515=5,"05",AH515=6,"06",AH515=7,"07",AH515=8,"08",AH515=9,"09",AH515=10,"10",AH515=11,"11",AH515=12,"12")</f>
        <v>#NAME?</v>
      </c>
      <c r="AJ515" s="147" t="e">
        <f t="shared" ca="1" si="50"/>
        <v>#NAME?</v>
      </c>
      <c r="AK515" s="148" t="str">
        <f t="shared" si="44"/>
        <v>YYYY-01</v>
      </c>
    </row>
    <row r="516" spans="1:37" ht="12.75" hidden="1">
      <c r="A516" s="137"/>
      <c r="B516" s="137"/>
      <c r="C516" s="137"/>
      <c r="D516" s="137" t="s">
        <v>9</v>
      </c>
      <c r="E516" s="137"/>
      <c r="F516" s="137"/>
      <c r="G516" s="137"/>
      <c r="H516" s="137" t="s">
        <v>4042</v>
      </c>
      <c r="I516" s="143">
        <v>88200376</v>
      </c>
      <c r="J516" s="137"/>
      <c r="K516" s="137"/>
      <c r="L516" s="140">
        <v>45316</v>
      </c>
      <c r="M516" s="137"/>
      <c r="N516" s="402" t="str">
        <f>VLOOKUP(I516,Inventory!C:J,3,FALSE)</f>
        <v>https://fjong.com/admin/pages/edit-outfit/outfit.c7307fdec96145238f0975ad961f2593#edit_outfit_admin_notes</v>
      </c>
      <c r="O516" s="223" t="str">
        <f>VLOOKUP(I516,Inventory!C:J,5,FALSE)</f>
        <v>Holzweiler</v>
      </c>
      <c r="P516" s="223" t="str">
        <f>VLOOKUP(I516,Inventory!C:J,4,FALSE)</f>
        <v>L Yellow Oda Jeans</v>
      </c>
      <c r="Q516" s="137"/>
      <c r="R516" s="138" t="s">
        <v>4077</v>
      </c>
      <c r="S516" s="139"/>
      <c r="T516" s="137"/>
      <c r="U516" s="137"/>
      <c r="V516" s="223" t="str">
        <f>VLOOKUP(I516,Inventory!C:R,6,FALSE)</f>
        <v>Holzweiler</v>
      </c>
      <c r="W516" s="223" t="str">
        <f>VLOOKUP(I516,Inventory!C:R,13,FALSE)</f>
        <v>2500</v>
      </c>
      <c r="X516" s="223">
        <f>VLOOKUP(I516,Inventory!C:R,14,FALSE)</f>
        <v>750</v>
      </c>
      <c r="Y516" s="154">
        <v>0.2</v>
      </c>
      <c r="Z516" s="137"/>
      <c r="AA516" s="137"/>
      <c r="AB516" s="388">
        <f t="shared" si="49"/>
        <v>600</v>
      </c>
      <c r="AC516" s="230">
        <f>VLOOKUP(V516,'Partner info'!A$2:K$502,6,FALSE)</f>
        <v>0.8</v>
      </c>
      <c r="AD516" s="223">
        <f t="shared" si="43"/>
        <v>480</v>
      </c>
      <c r="AE516" s="388">
        <f t="shared" si="47"/>
        <v>120</v>
      </c>
      <c r="AF516" s="223">
        <f t="shared" si="41"/>
        <v>1</v>
      </c>
      <c r="AG516" s="406">
        <v>2024</v>
      </c>
      <c r="AH516" s="323">
        <v>1</v>
      </c>
      <c r="AI516" s="324" t="e">
        <f t="array" aca="1" ref="AI516" ca="1">_xludf.IFS(AH516=1,"01",AH516=2,"02",AH516=3,"03",AH516=4,"04",AH516=5,"05",AH516=6,"06",AH516=7,"07",AH516=8,"08",AH516=9,"09",AH516=10,"10",AH516=11,"11",AH516=12,"12")</f>
        <v>#NAME?</v>
      </c>
      <c r="AJ516" s="389" t="e">
        <f t="shared" ca="1" si="50"/>
        <v>#NAME?</v>
      </c>
      <c r="AK516" s="292" t="str">
        <f t="shared" si="44"/>
        <v>YYYY-01</v>
      </c>
    </row>
    <row r="517" spans="1:37" ht="12.75" hidden="1">
      <c r="A517" s="137" t="s">
        <v>4041</v>
      </c>
      <c r="B517" s="137"/>
      <c r="C517" s="137"/>
      <c r="D517" s="137" t="s">
        <v>9</v>
      </c>
      <c r="E517" s="137"/>
      <c r="F517" s="137" t="s">
        <v>4078</v>
      </c>
      <c r="G517" s="137"/>
      <c r="H517" s="137" t="s">
        <v>4038</v>
      </c>
      <c r="I517" s="137">
        <v>88200868</v>
      </c>
      <c r="J517" s="137"/>
      <c r="K517" s="137"/>
      <c r="L517" s="140">
        <v>45316</v>
      </c>
      <c r="M517" s="137"/>
      <c r="N517" s="402" t="str">
        <f>VLOOKUP(I517,Inventory!C:J,3,FALSE)</f>
        <v>https://fjong.com/admin/pages/edit-outfit/outfit.9b5027df1bf4416484aaa5d03655304d</v>
      </c>
      <c r="O517" s="223" t="str">
        <f>VLOOKUP(I517,Inventory!C:J,5,FALSE)</f>
        <v>FWSS</v>
      </c>
      <c r="P517" s="223" t="str">
        <f>VLOOKUP(I517,Inventory!C:J,4,FALSE)</f>
        <v>Tearz Vanilla Ice Top</v>
      </c>
      <c r="Q517" s="137"/>
      <c r="R517" s="137"/>
      <c r="S517" s="139"/>
      <c r="T517" s="137"/>
      <c r="U517" s="137"/>
      <c r="V517" s="223" t="str">
        <f>VLOOKUP(I517,Inventory!C:R,6,FALSE)</f>
        <v>FWSS</v>
      </c>
      <c r="W517" s="223">
        <f>VLOOKUP(I517,Inventory!C:R,13,FALSE)</f>
        <v>2500</v>
      </c>
      <c r="X517" s="223">
        <f>VLOOKUP(I517,Inventory!C:R,14,FALSE)</f>
        <v>700</v>
      </c>
      <c r="Y517" s="137"/>
      <c r="Z517" s="137"/>
      <c r="AA517" s="137"/>
      <c r="AB517" s="388">
        <f t="shared" si="49"/>
        <v>700</v>
      </c>
      <c r="AC517" s="230">
        <f>VLOOKUP(V517,'Partner info'!A$2:K$502,6,FALSE)</f>
        <v>0.5</v>
      </c>
      <c r="AD517" s="223">
        <f t="shared" si="43"/>
        <v>350</v>
      </c>
      <c r="AE517" s="388">
        <f t="shared" si="47"/>
        <v>350</v>
      </c>
      <c r="AF517" s="223">
        <f t="shared" si="41"/>
        <v>1</v>
      </c>
      <c r="AG517" s="335">
        <v>2024</v>
      </c>
      <c r="AH517" s="335">
        <v>1</v>
      </c>
      <c r="AI517" s="336" t="e">
        <f t="array" aca="1" ref="AI517" ca="1">_xludf.IFS(AH517=1,"01",AH517=2,"02",AH517=3,"03",AH517=4,"04",AH517=5,"05",AH517=6,"06",AH517=7,"07",AH517=8,"08",AH517=9,"09",AH517=10,"10",AH517=11,"11",AH517=12,"12")</f>
        <v>#NAME?</v>
      </c>
      <c r="AJ517" s="382" t="e">
        <f t="shared" ca="1" si="50"/>
        <v>#NAME?</v>
      </c>
      <c r="AK517" s="292" t="str">
        <f t="shared" si="44"/>
        <v>YYYY-01</v>
      </c>
    </row>
    <row r="518" spans="1:37" ht="12.75" hidden="1">
      <c r="A518" s="137" t="s">
        <v>4041</v>
      </c>
      <c r="B518" s="137"/>
      <c r="C518" s="137"/>
      <c r="D518" s="137" t="s">
        <v>9</v>
      </c>
      <c r="E518" s="137"/>
      <c r="F518" s="137" t="s">
        <v>4079</v>
      </c>
      <c r="G518" s="137"/>
      <c r="H518" s="137" t="s">
        <v>4038</v>
      </c>
      <c r="I518" s="137">
        <v>88101061</v>
      </c>
      <c r="J518" s="137"/>
      <c r="K518" s="137"/>
      <c r="L518" s="149">
        <v>45316</v>
      </c>
      <c r="M518" s="137"/>
      <c r="N518" s="402" t="str">
        <f>VLOOKUP(I518,Inventory!C:J,3,FALSE)</f>
        <v>https://fjong.com/admin/pages/edit-outfit/outfit.73393583c562454cbf1c00ce3cac0862</v>
      </c>
      <c r="O518" s="223" t="str">
        <f>VLOOKUP(I518,Inventory!C:J,5,FALSE)</f>
        <v>Maud</v>
      </c>
      <c r="P518" s="223" t="str">
        <f>VLOOKUP(I518,Inventory!C:J,4,FALSE)</f>
        <v>1 Rose Dust Tiana Top</v>
      </c>
      <c r="Q518" s="137"/>
      <c r="R518" s="137"/>
      <c r="S518" s="139"/>
      <c r="T518" s="137"/>
      <c r="U518" s="137"/>
      <c r="V518" s="223" t="str">
        <f>VLOOKUP(I518,Inventory!C:R,6,FALSE)</f>
        <v>Høyer</v>
      </c>
      <c r="W518" s="223">
        <f>VLOOKUP(I518,Inventory!C:R,13,FALSE)</f>
        <v>0</v>
      </c>
      <c r="X518" s="223">
        <f>VLOOKUP(I518,Inventory!C:R,14,FALSE)</f>
        <v>600</v>
      </c>
      <c r="Y518" s="137"/>
      <c r="Z518" s="137"/>
      <c r="AA518" s="137"/>
      <c r="AB518" s="388">
        <f t="shared" si="49"/>
        <v>600</v>
      </c>
      <c r="AC518" s="230">
        <f>VLOOKUP(V518,'Partner info'!A$2:K$502,6,FALSE)</f>
        <v>0.8</v>
      </c>
      <c r="AD518" s="223">
        <f t="shared" si="43"/>
        <v>480</v>
      </c>
      <c r="AE518" s="388">
        <f t="shared" si="47"/>
        <v>120</v>
      </c>
      <c r="AF518" s="223">
        <f t="shared" ref="AF518:AF555" si="51">MONTH(L518)</f>
        <v>1</v>
      </c>
      <c r="AG518" s="335">
        <v>2024</v>
      </c>
      <c r="AH518" s="335">
        <v>1</v>
      </c>
      <c r="AI518" s="336" t="e">
        <f t="array" aca="1" ref="AI518" ca="1">_xludf.IFS(AH518=1,"01",AH518=2,"02",AH518=3,"03",AH518=4,"04",AH518=5,"05",AH518=6,"06",AH518=7,"07",AH518=8,"08",AH518=9,"09",AH518=10,"10",AH518=11,"11",AH518=12,"12")</f>
        <v>#NAME?</v>
      </c>
      <c r="AJ518" s="382" t="e">
        <f t="shared" ca="1" si="50"/>
        <v>#NAME?</v>
      </c>
      <c r="AK518" s="292" t="str">
        <f t="shared" si="44"/>
        <v>YYYY-01</v>
      </c>
    </row>
    <row r="519" spans="1:37" ht="12.75">
      <c r="D519" s="12" t="s">
        <v>9</v>
      </c>
      <c r="F519" s="12" t="s">
        <v>4080</v>
      </c>
      <c r="H519" s="12" t="s">
        <v>4042</v>
      </c>
      <c r="I519" s="9">
        <v>88001940</v>
      </c>
      <c r="J519" s="208" t="s">
        <v>4081</v>
      </c>
      <c r="L519" s="159">
        <v>45316</v>
      </c>
      <c r="N519" s="405" t="str">
        <f>VLOOKUP(I519,Inventory!C:J,3,FALSE)</f>
        <v>https://fjong.com/admin/pages/edit-outfit/outfit.adf3063b0cdf501d</v>
      </c>
      <c r="O519" s="224" t="str">
        <f>VLOOKUP(I519,Inventory!C:J,5,FALSE)</f>
        <v>FWSS</v>
      </c>
      <c r="P519" s="224" t="str">
        <f>VLOOKUP(I519,Inventory!C:J,4,FALSE)</f>
        <v>M The Nude Vines Romantic Blouse</v>
      </c>
      <c r="R519" s="12" t="s">
        <v>4082</v>
      </c>
      <c r="S519" s="9"/>
      <c r="V519" s="224" t="str">
        <f>VLOOKUP(I519,Inventory!C:R,6,FALSE)</f>
        <v>FJONG</v>
      </c>
      <c r="W519" s="224">
        <f>VLOOKUP(I519,Inventory!C:R,13,FALSE)</f>
        <v>2100</v>
      </c>
      <c r="X519" s="224">
        <f>VLOOKUP(I519,Inventory!C:R,14,FALSE)</f>
        <v>799</v>
      </c>
      <c r="Y519" s="152">
        <v>0.2</v>
      </c>
      <c r="AA519" s="12">
        <v>80</v>
      </c>
      <c r="AB519" s="384">
        <f t="shared" si="49"/>
        <v>719.2</v>
      </c>
      <c r="AC519" s="225">
        <f>VLOOKUP(V519,'Partner info'!A$2:K$502,6,FALSE)</f>
        <v>0</v>
      </c>
      <c r="AD519" s="224">
        <f t="shared" si="43"/>
        <v>0</v>
      </c>
      <c r="AE519" s="384">
        <f t="shared" si="47"/>
        <v>719.2</v>
      </c>
      <c r="AF519" s="224">
        <f t="shared" si="51"/>
        <v>1</v>
      </c>
      <c r="AG519" s="385">
        <v>2024</v>
      </c>
      <c r="AH519" s="385">
        <v>1</v>
      </c>
      <c r="AI519" s="386" t="e">
        <f t="array" aca="1" ref="AI519" ca="1">_xludf.IFS(AH519=1,"01",AH519=2,"02",AH519=3,"03",AH519=4,"04",AH519=5,"05",AH519=6,"06",AH519=7,"07",AH519=8,"08",AH519=9,"09",AH519=10,"10",AH519=11,"11",AH519=12,"12")</f>
        <v>#NAME?</v>
      </c>
      <c r="AJ519" s="387" t="e">
        <f t="shared" ca="1" si="50"/>
        <v>#NAME?</v>
      </c>
      <c r="AK519" s="148" t="str">
        <f t="shared" si="44"/>
        <v>YYYY-01</v>
      </c>
    </row>
    <row r="520" spans="1:37" ht="12.75" hidden="1">
      <c r="D520" s="12" t="s">
        <v>9</v>
      </c>
      <c r="I520" s="9">
        <v>89007584</v>
      </c>
      <c r="L520" s="149">
        <v>45316</v>
      </c>
      <c r="N520" s="405" t="str">
        <f>VLOOKUP(I520,Inventory!C:J,3,FALSE)</f>
        <v>https://fjong.com/admin/pages/edit-outfit/outfit.d4c24953950847ec8de022460b917ebc</v>
      </c>
      <c r="O520" s="224" t="str">
        <f>VLOOKUP(I520,Inventory!C:J,5,FALSE)</f>
        <v>Rodebjer</v>
      </c>
      <c r="P520" s="407" t="str">
        <f>VLOOKUP(I520,Inventory!C:J,4,FALSE)</f>
        <v>Paula Sweater Camel</v>
      </c>
      <c r="S520" s="9"/>
      <c r="V520" s="407" t="str">
        <f>VLOOKUP(I520,Inventory!C:R,6,FALSE)</f>
        <v>Rodebjer</v>
      </c>
      <c r="W520" s="461" t="str">
        <f>VLOOKUP(I520,Inventory!C:R,13,FALSE)</f>
        <v>1000</v>
      </c>
      <c r="X520" s="288">
        <f>VLOOKUP(I520,Inventory!C:R,14,FALSE)</f>
        <v>300</v>
      </c>
      <c r="Y520" s="152">
        <v>0.2</v>
      </c>
      <c r="AB520" s="384">
        <f t="shared" si="49"/>
        <v>240</v>
      </c>
      <c r="AC520" s="225">
        <f>VLOOKUP(V520,'Partner info'!A$2:K$502,6,FALSE)</f>
        <v>0.5</v>
      </c>
      <c r="AD520" s="224">
        <f t="shared" si="43"/>
        <v>120</v>
      </c>
      <c r="AE520" s="384">
        <f t="shared" si="47"/>
        <v>120</v>
      </c>
      <c r="AF520" s="224">
        <f t="shared" si="51"/>
        <v>1</v>
      </c>
      <c r="AG520" s="310">
        <v>2024</v>
      </c>
      <c r="AH520" s="310">
        <v>1</v>
      </c>
      <c r="AI520" s="146" t="e">
        <f t="array" aca="1" ref="AI520" ca="1">_xludf.IFS(AH520=1,"01",AH520=2,"02",AH520=3,"03",AH520=4,"04",AH520=5,"05",AH520=6,"06",AH520=7,"07",AH520=8,"08",AH520=9,"09",AH520=10,"10",AH520=11,"11",AH520=12,"12")</f>
        <v>#NAME?</v>
      </c>
      <c r="AJ520" s="147" t="e">
        <f t="shared" ca="1" si="50"/>
        <v>#NAME?</v>
      </c>
      <c r="AK520" s="148" t="str">
        <f t="shared" si="44"/>
        <v>YYYY-01</v>
      </c>
    </row>
    <row r="521" spans="1:37" ht="12.75" hidden="1">
      <c r="D521" s="12" t="s">
        <v>9</v>
      </c>
      <c r="I521" s="9">
        <v>89003646</v>
      </c>
      <c r="L521" s="149">
        <v>45316</v>
      </c>
      <c r="N521" s="405" t="str">
        <f>VLOOKUP(I521,Inventory!C:J,3,FALSE)</f>
        <v>https://fjong.com/admin/pages/edit-outfit/outfit.8ddb48af2bef43bdba37cf6609eb699d</v>
      </c>
      <c r="O521" s="224" t="str">
        <f>VLOOKUP(I521,Inventory!C:J,5,FALSE)</f>
        <v>FWSS</v>
      </c>
      <c r="P521" s="224" t="str">
        <f>VLOOKUP(I521,Inventory!C:J,4,FALSE)</f>
        <v>M Tearz Vanilla Ice White Shirt</v>
      </c>
      <c r="S521" s="9"/>
      <c r="V521" s="224" t="str">
        <f>VLOOKUP(I521,Inventory!C:R,6,FALSE)</f>
        <v>FWSS</v>
      </c>
      <c r="W521" s="224" t="str">
        <f>VLOOKUP(I521,Inventory!C:R,13,FALSE)</f>
        <v>-</v>
      </c>
      <c r="X521" s="224">
        <f>VLOOKUP(I521,Inventory!C:R,14,FALSE)</f>
        <v>200</v>
      </c>
      <c r="Y521" s="152">
        <v>0.2</v>
      </c>
      <c r="AB521" s="384">
        <f t="shared" si="49"/>
        <v>160</v>
      </c>
      <c r="AC521" s="225">
        <f>VLOOKUP(V521,'Partner info'!A$2:K$502,6,FALSE)</f>
        <v>0.5</v>
      </c>
      <c r="AD521" s="224">
        <f t="shared" si="43"/>
        <v>80</v>
      </c>
      <c r="AE521" s="384">
        <f t="shared" si="47"/>
        <v>80</v>
      </c>
      <c r="AF521" s="224">
        <f t="shared" si="51"/>
        <v>1</v>
      </c>
      <c r="AG521" s="310">
        <v>2024</v>
      </c>
      <c r="AH521" s="310">
        <v>1</v>
      </c>
      <c r="AI521" s="146" t="e">
        <f t="array" aca="1" ref="AI521" ca="1">_xludf.IFS(AH521=1,"01",AH521=2,"02",AH521=3,"03",AH521=4,"04",AH521=5,"05",AH521=6,"06",AH521=7,"07",AH521=8,"08",AH521=9,"09",AH521=10,"10",AH521=11,"11",AH521=12,"12")</f>
        <v>#NAME?</v>
      </c>
      <c r="AJ521" s="147" t="e">
        <f t="shared" ca="1" si="50"/>
        <v>#NAME?</v>
      </c>
      <c r="AK521" s="148" t="str">
        <f t="shared" si="44"/>
        <v>YYYY-01</v>
      </c>
    </row>
    <row r="522" spans="1:37" ht="12.75">
      <c r="A522" s="137"/>
      <c r="B522" s="137"/>
      <c r="C522" s="137"/>
      <c r="D522" s="137" t="s">
        <v>9</v>
      </c>
      <c r="E522" s="137"/>
      <c r="F522" s="137"/>
      <c r="G522" s="137"/>
      <c r="H522" s="137"/>
      <c r="I522" s="139" t="s">
        <v>921</v>
      </c>
      <c r="J522" s="137"/>
      <c r="K522" s="137"/>
      <c r="L522" s="140">
        <v>45316</v>
      </c>
      <c r="M522" s="137"/>
      <c r="N522" s="405" t="str">
        <f>VLOOKUP(I522,Inventory!C:J,3,FALSE)</f>
        <v>https://fjong.com/admin/pages/edit-outfit/outfit.c572a59dc840460f8ac760908edc26ef</v>
      </c>
      <c r="O522" s="224" t="str">
        <f>VLOOKUP(I522,Inventory!C:J,5,FALSE)</f>
        <v>Cala Jade</v>
      </c>
      <c r="P522" s="224" t="str">
        <f>VLOOKUP(I522,Inventory!C:J,4,FALSE)</f>
        <v>For Sale - Aiko Gingero Azure Bag</v>
      </c>
      <c r="Q522" s="137"/>
      <c r="R522" s="137"/>
      <c r="S522" s="139"/>
      <c r="T522" s="137"/>
      <c r="U522" s="137"/>
      <c r="V522" s="224" t="str">
        <f>VLOOKUP(I522,Inventory!C:R,6,FALSE)</f>
        <v>FJONG</v>
      </c>
      <c r="W522" s="224">
        <f>VLOOKUP(I522,Inventory!C:R,13,FALSE)</f>
        <v>900</v>
      </c>
      <c r="X522" s="224">
        <f>VLOOKUP(I522,Inventory!C:R,14,FALSE)</f>
        <v>270</v>
      </c>
      <c r="Y522" s="154">
        <v>0.2</v>
      </c>
      <c r="Z522" s="137"/>
      <c r="AA522" s="137"/>
      <c r="AB522" s="388">
        <f t="shared" si="49"/>
        <v>216</v>
      </c>
      <c r="AC522" s="230">
        <f>VLOOKUP(V522,'Partner info'!A$2:K$502,6,FALSE)</f>
        <v>0</v>
      </c>
      <c r="AD522" s="223">
        <f t="shared" si="43"/>
        <v>0</v>
      </c>
      <c r="AE522" s="388">
        <f t="shared" si="47"/>
        <v>216</v>
      </c>
      <c r="AF522" s="223">
        <f t="shared" si="51"/>
        <v>1</v>
      </c>
      <c r="AG522" s="323">
        <v>2024</v>
      </c>
      <c r="AH522" s="323">
        <v>1</v>
      </c>
      <c r="AI522" s="324" t="e">
        <f t="array" aca="1" ref="AI522" ca="1">_xludf.IFS(AH522=1,"01",AH522=2,"02",AH522=3,"03",AH522=4,"04",AH522=5,"05",AH522=6,"06",AH522=7,"07",AH522=8,"08",AH522=9,"09",AH522=10,"10",AH522=11,"11",AH522=12,"12")</f>
        <v>#NAME?</v>
      </c>
      <c r="AJ522" s="389" t="e">
        <f t="shared" ca="1" si="50"/>
        <v>#NAME?</v>
      </c>
      <c r="AK522" s="292" t="str">
        <f t="shared" si="44"/>
        <v>YYYY-01</v>
      </c>
    </row>
    <row r="523" spans="1:37" ht="12.75" hidden="1">
      <c r="A523" s="137"/>
      <c r="B523" s="137"/>
      <c r="C523" s="137"/>
      <c r="D523" s="137"/>
      <c r="E523" s="137"/>
      <c r="F523" s="137" t="s">
        <v>3748</v>
      </c>
      <c r="G523" s="137"/>
      <c r="H523" s="137"/>
      <c r="I523" s="137">
        <v>89013410</v>
      </c>
      <c r="J523" s="253" t="s">
        <v>4083</v>
      </c>
      <c r="K523" s="137"/>
      <c r="L523" s="140">
        <v>45317</v>
      </c>
      <c r="M523" s="137"/>
      <c r="N523" s="420" t="str">
        <f>VLOOKUP(I523,Inventory!C:J,3,FALSE)</f>
        <v>https://fjong.com/admin/pages/edit-outfit/outfit.bd33fc50719945bda219e59dc564773c</v>
      </c>
      <c r="O523" s="240" t="str">
        <f>VLOOKUP(I523,Inventory!C:J,5,FALSE)</f>
        <v>byTiMo</v>
      </c>
      <c r="P523" s="240" t="str">
        <f>VLOOKUP(I523,Inventory!C:J,4,FALSE)</f>
        <v>Corduroy Mini Dress Black</v>
      </c>
      <c r="Q523" s="137"/>
      <c r="R523" s="137" t="s">
        <v>3629</v>
      </c>
      <c r="S523" s="139"/>
      <c r="T523" s="137"/>
      <c r="U523" s="137"/>
      <c r="V523" s="240" t="str">
        <f>VLOOKUP(I523,Inventory!C:R,6,FALSE)</f>
        <v>Villoid</v>
      </c>
      <c r="W523" s="240">
        <f>VLOOKUP(I523,Inventory!C:R,13,FALSE)</f>
        <v>0</v>
      </c>
      <c r="X523" s="240">
        <f>VLOOKUP(I523,Inventory!C:R,14,FALSE)</f>
        <v>600</v>
      </c>
      <c r="Y523" s="154">
        <v>0.2</v>
      </c>
      <c r="Z523" s="137"/>
      <c r="AA523" s="137">
        <v>80</v>
      </c>
      <c r="AB523" s="388">
        <f t="shared" si="49"/>
        <v>560</v>
      </c>
      <c r="AC523" s="230">
        <f>VLOOKUP(V523,'Partner info'!A$2:K$502,6,FALSE)</f>
        <v>0.8</v>
      </c>
      <c r="AD523" s="223">
        <f t="shared" si="43"/>
        <v>448</v>
      </c>
      <c r="AE523" s="388">
        <f t="shared" si="47"/>
        <v>112</v>
      </c>
      <c r="AF523" s="223">
        <f t="shared" si="51"/>
        <v>1</v>
      </c>
      <c r="AG523" s="335">
        <v>2024</v>
      </c>
      <c r="AH523" s="335">
        <v>1</v>
      </c>
      <c r="AI523" s="336" t="e">
        <f t="array" aca="1" ref="AI523" ca="1">_xludf.IFS(AH523=1,"01",AH523=2,"02",AH523=3,"03",AH523=4,"04",AH523=5,"05",AH523=6,"06",AH523=7,"07",AH523=8,"08",AH523=9,"09",AH523=10,"10",AH523=11,"11",AH523=12,"12")</f>
        <v>#NAME?</v>
      </c>
      <c r="AJ523" s="382" t="e">
        <f t="shared" ca="1" si="50"/>
        <v>#NAME?</v>
      </c>
      <c r="AK523" s="292" t="str">
        <f t="shared" si="44"/>
        <v>YYYY-01</v>
      </c>
    </row>
    <row r="524" spans="1:37" ht="12.75">
      <c r="F524" s="12" t="s">
        <v>3801</v>
      </c>
      <c r="I524" s="12">
        <v>88001248</v>
      </c>
      <c r="L524" s="149">
        <v>45317</v>
      </c>
      <c r="N524" s="405" t="str">
        <f>VLOOKUP(I524,Inventory!C:J,3,FALSE)</f>
        <v>https://fjong.com/admin/pages/edit-outfit/outfit.d91c416ae1584028ba0c20f1329bbb97</v>
      </c>
      <c r="O524" s="224" t="str">
        <f>VLOOKUP(I524,Inventory!C:J,5,FALSE)</f>
        <v>Maud</v>
      </c>
      <c r="P524" s="224" t="str">
        <f>VLOOKUP(I524,Inventory!C:J,4,FALSE)</f>
        <v>Pleated Arm Top Aspen Gold</v>
      </c>
      <c r="R524" s="12" t="s">
        <v>3803</v>
      </c>
      <c r="S524" s="9"/>
      <c r="V524" s="224" t="str">
        <f>VLOOKUP(I524,Inventory!C:R,6,FALSE)</f>
        <v>FJONG</v>
      </c>
      <c r="W524" s="224" t="str">
        <f>VLOOKUP(I524,Inventory!C:R,13,FALSE)</f>
        <v>1000</v>
      </c>
      <c r="X524" s="224">
        <f>VLOOKUP(I524,Inventory!C:R,14,FALSE)</f>
        <v>300</v>
      </c>
      <c r="Y524" s="152">
        <v>0.2</v>
      </c>
      <c r="AB524" s="384">
        <f t="shared" si="49"/>
        <v>240</v>
      </c>
      <c r="AC524" s="225">
        <f>VLOOKUP(V524,'Partner info'!A$2:K$502,6,FALSE)</f>
        <v>0</v>
      </c>
      <c r="AD524" s="224">
        <f t="shared" si="43"/>
        <v>0</v>
      </c>
      <c r="AE524" s="384">
        <f t="shared" si="47"/>
        <v>240</v>
      </c>
      <c r="AF524" s="224">
        <f t="shared" si="51"/>
        <v>1</v>
      </c>
      <c r="AG524" s="409">
        <v>2024</v>
      </c>
      <c r="AH524" s="409">
        <v>1</v>
      </c>
      <c r="AI524" s="410" t="e">
        <f t="array" aca="1" ref="AI524" ca="1">_xludf.IFS(AH524=1,"01",AH524=2,"02",AH524=3,"03",AH524=4,"04",AH524=5,"05",AH524=6,"06",AH524=7,"07",AH524=8,"08",AH524=9,"09",AH524=10,"10",AH524=11,"11",AH524=12,"12")</f>
        <v>#NAME?</v>
      </c>
      <c r="AJ524" s="411" t="e">
        <f t="shared" ca="1" si="50"/>
        <v>#NAME?</v>
      </c>
      <c r="AK524" s="148" t="str">
        <f t="shared" si="44"/>
        <v>YYYY-01</v>
      </c>
    </row>
    <row r="525" spans="1:37" ht="12.75" hidden="1">
      <c r="A525" s="156"/>
      <c r="B525" s="156"/>
      <c r="C525" s="156"/>
      <c r="D525" s="156"/>
      <c r="E525" s="156"/>
      <c r="F525" s="156" t="s">
        <v>4084</v>
      </c>
      <c r="G525" s="156"/>
      <c r="H525" s="156"/>
      <c r="I525" s="156">
        <v>88200462</v>
      </c>
      <c r="J525" s="156"/>
      <c r="K525" s="156"/>
      <c r="L525" s="159">
        <v>45317</v>
      </c>
      <c r="M525" s="156"/>
      <c r="N525" s="227" t="str">
        <f>VLOOKUP(I525,Inventory!C:J,3,FALSE)</f>
        <v>https://fjong.com/admin/pages/edit-outfit/outfit.1d4e8c2917e1443cbbceae081f952e15</v>
      </c>
      <c r="O525" s="217" t="str">
        <f>VLOOKUP(I525,Inventory!C:J,5,FALSE)</f>
        <v>Urban Pioneers</v>
      </c>
      <c r="P525" s="217" t="str">
        <f>VLOOKUP(I525,Inventory!C:J,4,FALSE)</f>
        <v>White Sunniva Linen Shirt</v>
      </c>
      <c r="Q525" s="156"/>
      <c r="R525" s="156" t="s">
        <v>4085</v>
      </c>
      <c r="S525" s="158"/>
      <c r="T525" s="156"/>
      <c r="U525" s="156"/>
      <c r="V525" s="217" t="str">
        <f>VLOOKUP(I525,Inventory!C:R,6,FALSE)</f>
        <v>Urban Pioneers</v>
      </c>
      <c r="W525" s="217">
        <f>VLOOKUP(I525,Inventory!C:R,13,FALSE)</f>
        <v>1600</v>
      </c>
      <c r="X525" s="217">
        <f>VLOOKUP(I525,Inventory!C:R,14,FALSE)</f>
        <v>600</v>
      </c>
      <c r="Y525" s="172">
        <v>0.2</v>
      </c>
      <c r="Z525" s="156"/>
      <c r="AA525" s="156">
        <v>80</v>
      </c>
      <c r="AB525" s="403">
        <f t="shared" si="49"/>
        <v>560</v>
      </c>
      <c r="AC525" s="218">
        <f>VLOOKUP(V525,'Partner info'!A$2:K$502,6,FALSE)</f>
        <v>0.8</v>
      </c>
      <c r="AD525" s="217">
        <f t="shared" si="43"/>
        <v>448</v>
      </c>
      <c r="AE525" s="403">
        <f t="shared" si="47"/>
        <v>112</v>
      </c>
      <c r="AF525" s="217">
        <f t="shared" si="51"/>
        <v>1</v>
      </c>
      <c r="AG525" s="317">
        <v>2024</v>
      </c>
      <c r="AH525" s="317">
        <v>1</v>
      </c>
      <c r="AI525" s="318" t="e">
        <f t="array" aca="1" ref="AI525" ca="1">_xludf.IFS(AH525=1,"01",AH525=2,"02",AH525=3,"03",AH525=4,"04",AH525=5,"05",AH525=6,"06",AH525=7,"07",AH525=8,"08",AH525=9,"09",AH525=10,"10",AH525=11,"11",AH525=12,"12")</f>
        <v>#NAME?</v>
      </c>
      <c r="AJ525" s="415" t="e">
        <f t="shared" ca="1" si="50"/>
        <v>#NAME?</v>
      </c>
      <c r="AK525" s="280" t="str">
        <f t="shared" si="44"/>
        <v>YYYY-01</v>
      </c>
    </row>
    <row r="526" spans="1:37" ht="12.75" hidden="1">
      <c r="I526" s="12">
        <v>89006013</v>
      </c>
      <c r="L526" s="149">
        <v>45317</v>
      </c>
      <c r="N526" s="405" t="str">
        <f>VLOOKUP(I526,Inventory!C:J,3,FALSE)</f>
        <v>https://fjong.com/admin/pages/edit-outfit/outfit.b7f6cbb05bba48acaba7baa28ddc5772</v>
      </c>
      <c r="O526" s="224" t="str">
        <f>VLOOKUP(I526,Inventory!C:J,5,FALSE)</f>
        <v>Urban Pioneers</v>
      </c>
      <c r="P526" s="224" t="str">
        <f>VLOOKUP(I526,Inventory!C:J,4,FALSE)</f>
        <v xml:space="preserve">High Waist Linen Pants </v>
      </c>
      <c r="R526" s="12" t="s">
        <v>4085</v>
      </c>
      <c r="S526" s="9"/>
      <c r="V526" s="224" t="str">
        <f>VLOOKUP(I526,Inventory!C:R,6,FALSE)</f>
        <v>Urban Pioneers</v>
      </c>
      <c r="W526" s="224">
        <f>VLOOKUP(I526,Inventory!C:R,13,FALSE)</f>
        <v>2000</v>
      </c>
      <c r="X526" s="224">
        <f>VLOOKUP(I526,Inventory!C:R,14,FALSE)</f>
        <v>799</v>
      </c>
      <c r="Y526" s="152">
        <v>0.2</v>
      </c>
      <c r="AB526" s="384">
        <f t="shared" si="49"/>
        <v>639.20000000000005</v>
      </c>
      <c r="AC526" s="225">
        <f>VLOOKUP(V526,'Partner info'!A$2:K$502,6,FALSE)</f>
        <v>0.8</v>
      </c>
      <c r="AD526" s="224">
        <f t="shared" si="43"/>
        <v>511.36000000000007</v>
      </c>
      <c r="AE526" s="384">
        <f t="shared" si="47"/>
        <v>127.83999999999997</v>
      </c>
      <c r="AF526" s="224">
        <f t="shared" si="51"/>
        <v>1</v>
      </c>
      <c r="AG526" s="313">
        <v>2024</v>
      </c>
      <c r="AH526" s="313">
        <v>1</v>
      </c>
      <c r="AI526" s="275" t="e">
        <f t="array" aca="1" ref="AI526" ca="1">_xludf.IFS(AH526=1,"01",AH526=2,"02",AH526=3,"03",AH526=4,"04",AH526=5,"05",AH526=6,"06",AH526=7,"07",AH526=8,"08",AH526=9,"09",AH526=10,"10",AH526=11,"11",AH526=12,"12")</f>
        <v>#NAME?</v>
      </c>
      <c r="AJ526" s="276" t="e">
        <f t="shared" ca="1" si="50"/>
        <v>#NAME?</v>
      </c>
      <c r="AK526" s="148" t="str">
        <f t="shared" si="44"/>
        <v>YYYY-01</v>
      </c>
    </row>
    <row r="527" spans="1:37" ht="12.75">
      <c r="A527" s="156"/>
      <c r="B527" s="156"/>
      <c r="C527" s="156"/>
      <c r="D527" s="156"/>
      <c r="E527" s="156"/>
      <c r="F527" s="156" t="s">
        <v>4086</v>
      </c>
      <c r="G527" s="156"/>
      <c r="H527" s="156"/>
      <c r="I527" s="156">
        <v>89004711</v>
      </c>
      <c r="J527" s="156"/>
      <c r="K527" s="156"/>
      <c r="L527" s="159">
        <v>45317</v>
      </c>
      <c r="M527" s="156"/>
      <c r="N527" s="227" t="str">
        <f>VLOOKUP(I527,Inventory!C:J,3,FALSE)</f>
        <v>https://fjong.com/admin/pages/edit-outfit/outfit.4f22565a7580438eb8be554302860589</v>
      </c>
      <c r="O527" s="217" t="str">
        <f>VLOOKUP(I527,Inventory!C:J,5,FALSE)</f>
        <v>Ganni</v>
      </c>
      <c r="P527" s="217" t="str">
        <f>VLOOKUP(I527,Inventory!C:J,4,FALSE)</f>
        <v>Silk Mid-Length Dress</v>
      </c>
      <c r="Q527" s="156"/>
      <c r="R527" s="156" t="s">
        <v>4087</v>
      </c>
      <c r="S527" s="158"/>
      <c r="T527" s="156"/>
      <c r="U527" s="156"/>
      <c r="V527" s="217" t="str">
        <f>VLOOKUP(I527,Inventory!C:R,6,FALSE)</f>
        <v>FJONG</v>
      </c>
      <c r="W527" s="217">
        <f>VLOOKUP(I527,Inventory!C:R,13,FALSE)</f>
        <v>3500</v>
      </c>
      <c r="X527" s="217">
        <f>VLOOKUP(I527,Inventory!C:R,14,FALSE)</f>
        <v>1000</v>
      </c>
      <c r="Y527" s="172">
        <v>0.2</v>
      </c>
      <c r="Z527" s="156"/>
      <c r="AA527" s="156">
        <v>80</v>
      </c>
      <c r="AB527" s="403">
        <f t="shared" si="49"/>
        <v>880</v>
      </c>
      <c r="AC527" s="218">
        <f>VLOOKUP(V527,'Partner info'!A$2:K$502,6,FALSE)</f>
        <v>0</v>
      </c>
      <c r="AD527" s="217">
        <f t="shared" ref="AD527:AD555" si="52">AB527*AC527</f>
        <v>0</v>
      </c>
      <c r="AE527" s="403">
        <f t="shared" si="47"/>
        <v>880</v>
      </c>
      <c r="AF527" s="217">
        <f t="shared" si="51"/>
        <v>1</v>
      </c>
      <c r="AG527" s="317">
        <v>2024</v>
      </c>
      <c r="AH527" s="317">
        <v>1</v>
      </c>
      <c r="AI527" s="318" t="e">
        <f t="array" aca="1" ref="AI527" ca="1">_xludf.IFS(AH527=1,"01",AH527=2,"02",AH527=3,"03",AH527=4,"04",AH527=5,"05",AH527=6,"06",AH527=7,"07",AH527=8,"08",AH527=9,"09",AH527=10,"10",AH527=11,"11",AH527=12,"12")</f>
        <v>#NAME?</v>
      </c>
      <c r="AJ527" s="415" t="e">
        <f t="shared" ca="1" si="50"/>
        <v>#NAME?</v>
      </c>
      <c r="AK527" s="280" t="str">
        <f t="shared" ref="AK527:AK781" si="53">TEXT(L527,"YYYY-MM")</f>
        <v>YYYY-01</v>
      </c>
    </row>
    <row r="528" spans="1:37" ht="12.75">
      <c r="A528" s="137"/>
      <c r="B528" s="137"/>
      <c r="C528" s="137"/>
      <c r="D528" s="137"/>
      <c r="E528" s="137"/>
      <c r="F528" s="137"/>
      <c r="G528" s="137"/>
      <c r="H528" s="137"/>
      <c r="I528" s="137">
        <v>88000975</v>
      </c>
      <c r="J528" s="137"/>
      <c r="K528" s="137"/>
      <c r="L528" s="140">
        <v>45317</v>
      </c>
      <c r="M528" s="137"/>
      <c r="N528" s="402" t="str">
        <f>VLOOKUP(I528,Inventory!C:J,3,FALSE)</f>
        <v>https://fjong.com/admin/pages/edit-outfit/outfit.f0362cb6059c40938c0945eca21b572e</v>
      </c>
      <c r="O528" s="223" t="str">
        <f>VLOOKUP(I528,Inventory!C:J,5,FALSE)</f>
        <v>FWSS</v>
      </c>
      <c r="P528" s="223" t="str">
        <f>VLOOKUP(I528,Inventory!C:J,4,FALSE)</f>
        <v>XS Dove Silja Dress</v>
      </c>
      <c r="Q528" s="137"/>
      <c r="R528" s="137" t="s">
        <v>4087</v>
      </c>
      <c r="S528" s="139"/>
      <c r="T528" s="137"/>
      <c r="U528" s="137"/>
      <c r="V528" s="223" t="str">
        <f>VLOOKUP(I528,Inventory!C:R,6,FALSE)</f>
        <v>FJONG</v>
      </c>
      <c r="W528" s="223">
        <f>VLOOKUP(I528,Inventory!C:R,13,FALSE)</f>
        <v>1300</v>
      </c>
      <c r="X528" s="223">
        <f>VLOOKUP(I528,Inventory!C:R,14,FALSE)</f>
        <v>400</v>
      </c>
      <c r="Y528" s="154">
        <v>0.2</v>
      </c>
      <c r="Z528" s="137"/>
      <c r="AA528" s="137"/>
      <c r="AB528" s="388">
        <f t="shared" si="49"/>
        <v>320</v>
      </c>
      <c r="AC528" s="230">
        <f>VLOOKUP(V528,'Partner info'!A$2:K$502,6,FALSE)</f>
        <v>0</v>
      </c>
      <c r="AD528" s="223">
        <f t="shared" si="52"/>
        <v>0</v>
      </c>
      <c r="AE528" s="388">
        <f t="shared" si="47"/>
        <v>320</v>
      </c>
      <c r="AF528" s="223">
        <f t="shared" si="51"/>
        <v>1</v>
      </c>
      <c r="AG528" s="323">
        <v>2024</v>
      </c>
      <c r="AH528" s="323">
        <v>1</v>
      </c>
      <c r="AI528" s="324" t="e">
        <f t="array" aca="1" ref="AI528" ca="1">_xludf.IFS(AH528=1,"01",AH528=2,"02",AH528=3,"03",AH528=4,"04",AH528=5,"05",AH528=6,"06",AH528=7,"07",AH528=8,"08",AH528=9,"09",AH528=10,"10",AH528=11,"11",AH528=12,"12")</f>
        <v>#NAME?</v>
      </c>
      <c r="AJ528" s="389" t="e">
        <f t="shared" ca="1" si="50"/>
        <v>#NAME?</v>
      </c>
      <c r="AK528" s="292" t="str">
        <f t="shared" si="53"/>
        <v>YYYY-01</v>
      </c>
    </row>
    <row r="529" spans="1:37" ht="12.75" hidden="1">
      <c r="F529" s="12" t="s">
        <v>4088</v>
      </c>
      <c r="I529" s="12">
        <v>89003767</v>
      </c>
      <c r="L529" s="149">
        <v>45318</v>
      </c>
      <c r="N529" s="405" t="str">
        <f>VLOOKUP(I529,Inventory!C:J,3,FALSE)</f>
        <v>https://fjong.com/admin/pages/edit-outfit/outfit.78305cacc282444185e1affa9ed42c56</v>
      </c>
      <c r="O529" s="224" t="str">
        <f>VLOOKUP(I529,Inventory!C:J,5,FALSE)</f>
        <v>C.L.E.A.N. by Christina Ledang</v>
      </c>
      <c r="P529" s="224" t="str">
        <f>VLOOKUP(I529,Inventory!C:J,4,FALSE)</f>
        <v>XL Navy Knitted Vest Dress</v>
      </c>
      <c r="R529" s="12" t="s">
        <v>4089</v>
      </c>
      <c r="S529" s="9"/>
      <c r="V529" s="224" t="str">
        <f>VLOOKUP(I529,Inventory!C:R,6,FALSE)</f>
        <v>C.L.E.A.N. by Christina Ledang</v>
      </c>
      <c r="W529" s="224">
        <f>VLOOKUP(I529,Inventory!C:R,13,FALSE)</f>
        <v>2500</v>
      </c>
      <c r="X529" s="224">
        <f>VLOOKUP(I529,Inventory!C:R,14,FALSE)</f>
        <v>950</v>
      </c>
      <c r="Y529" s="152">
        <v>0.2</v>
      </c>
      <c r="AA529" s="12">
        <v>80</v>
      </c>
      <c r="AB529" s="384">
        <f t="shared" si="49"/>
        <v>840</v>
      </c>
      <c r="AC529" s="225">
        <f>VLOOKUP(V529,'Partner info'!A$2:K$502,6,FALSE)</f>
        <v>0.5</v>
      </c>
      <c r="AD529" s="224">
        <f t="shared" si="52"/>
        <v>420</v>
      </c>
      <c r="AE529" s="384">
        <f t="shared" si="47"/>
        <v>420</v>
      </c>
      <c r="AF529" s="224">
        <f t="shared" si="51"/>
        <v>1</v>
      </c>
      <c r="AG529" s="409">
        <v>2024</v>
      </c>
      <c r="AH529" s="409">
        <v>1</v>
      </c>
      <c r="AI529" s="410" t="e">
        <f t="array" aca="1" ref="AI529" ca="1">_xludf.IFS(AH529=1,"01",AH529=2,"02",AH529=3,"03",AH529=4,"04",AH529=5,"05",AH529=6,"06",AH529=7,"07",AH529=8,"08",AH529=9,"09",AH529=10,"10",AH529=11,"11",AH529=12,"12")</f>
        <v>#NAME?</v>
      </c>
      <c r="AJ529" s="411" t="e">
        <f t="shared" ca="1" si="50"/>
        <v>#NAME?</v>
      </c>
      <c r="AK529" s="148" t="str">
        <f t="shared" si="53"/>
        <v>YYYY-01</v>
      </c>
    </row>
    <row r="530" spans="1:37" ht="12.75">
      <c r="A530" s="156"/>
      <c r="B530" s="156"/>
      <c r="C530" s="156"/>
      <c r="D530" s="156"/>
      <c r="E530" s="156"/>
      <c r="F530" s="156" t="s">
        <v>4090</v>
      </c>
      <c r="G530" s="156"/>
      <c r="H530" s="156"/>
      <c r="I530" s="156">
        <v>88000434</v>
      </c>
      <c r="J530" s="156"/>
      <c r="K530" s="156"/>
      <c r="L530" s="159">
        <v>45318</v>
      </c>
      <c r="M530" s="156"/>
      <c r="N530" s="227" t="str">
        <f>VLOOKUP(I530,Inventory!C:J,3,FALSE)</f>
        <v>https://fjong.com/admin/pages/edit-outfit/outfit.394da7e98f8a4531b64e45da73749eec</v>
      </c>
      <c r="O530" s="217" t="str">
        <f>VLOOKUP(I530,Inventory!C:J,5,FALSE)</f>
        <v>Samsøe &amp; Samsøe</v>
      </c>
      <c r="P530" s="217" t="str">
        <f>VLOOKUP(I530,Inventory!C:J,4,FALSE)</f>
        <v>Linda Quetzal Green Top</v>
      </c>
      <c r="Q530" s="156"/>
      <c r="R530" s="156" t="s">
        <v>4091</v>
      </c>
      <c r="S530" s="158"/>
      <c r="T530" s="156"/>
      <c r="U530" s="156"/>
      <c r="V530" s="217" t="str">
        <f>VLOOKUP(I530,Inventory!C:R,6,FALSE)</f>
        <v>FJONG</v>
      </c>
      <c r="W530" s="217">
        <f>VLOOKUP(I530,Inventory!C:R,13,FALSE)</f>
        <v>2800</v>
      </c>
      <c r="X530" s="217">
        <f>VLOOKUP(I530,Inventory!C:R,14,FALSE)</f>
        <v>800</v>
      </c>
      <c r="Y530" s="172">
        <v>0.2</v>
      </c>
      <c r="Z530" s="156"/>
      <c r="AA530" s="156">
        <v>80</v>
      </c>
      <c r="AB530" s="403">
        <f t="shared" si="49"/>
        <v>720</v>
      </c>
      <c r="AC530" s="218">
        <f>VLOOKUP(V530,'Partner info'!A$2:K$502,6,FALSE)</f>
        <v>0</v>
      </c>
      <c r="AD530" s="217">
        <f t="shared" si="52"/>
        <v>0</v>
      </c>
      <c r="AE530" s="403">
        <f t="shared" si="47"/>
        <v>720</v>
      </c>
      <c r="AF530" s="217">
        <f t="shared" si="51"/>
        <v>1</v>
      </c>
      <c r="AG530" s="317">
        <v>2024</v>
      </c>
      <c r="AH530" s="317">
        <v>1</v>
      </c>
      <c r="AI530" s="318" t="e">
        <f t="array" aca="1" ref="AI530" ca="1">_xludf.IFS(AH530=1,"01",AH530=2,"02",AH530=3,"03",AH530=4,"04",AH530=5,"05",AH530=6,"06",AH530=7,"07",AH530=8,"08",AH530=9,"09",AH530=10,"10",AH530=11,"11",AH530=12,"12")</f>
        <v>#NAME?</v>
      </c>
      <c r="AJ530" s="415" t="e">
        <f t="shared" ca="1" si="50"/>
        <v>#NAME?</v>
      </c>
      <c r="AK530" s="280" t="str">
        <f t="shared" si="53"/>
        <v>YYYY-01</v>
      </c>
    </row>
    <row r="531" spans="1:37" ht="12.75">
      <c r="I531" s="12">
        <v>88000792</v>
      </c>
      <c r="L531" s="149">
        <v>45318</v>
      </c>
      <c r="N531" s="405" t="str">
        <f>VLOOKUP(I531,Inventory!C:J,3,FALSE)</f>
        <v>https://fjong.com/admin/pages/edit-outfit/outfit.682cad04f9644aa692e0326d850b670d</v>
      </c>
      <c r="O531" s="224" t="str">
        <f>VLOOKUP(I531,Inventory!C:J,5,FALSE)</f>
        <v>By Malene Birger</v>
      </c>
      <c r="P531" s="224" t="str">
        <f>VLOOKUP(I531,Inventory!C:J,4,FALSE)</f>
        <v>Sulana Blouse Blue</v>
      </c>
      <c r="R531" s="12" t="s">
        <v>4091</v>
      </c>
      <c r="S531" s="9"/>
      <c r="V531" s="224" t="str">
        <f>VLOOKUP(I531,Inventory!C:R,6,FALSE)</f>
        <v>FJONG</v>
      </c>
      <c r="W531" s="224">
        <f>VLOOKUP(I531,Inventory!C:R,13,FALSE)</f>
        <v>2000</v>
      </c>
      <c r="X531" s="224">
        <f>VLOOKUP(I531,Inventory!C:R,14,FALSE)</f>
        <v>699</v>
      </c>
      <c r="Y531" s="152">
        <v>0.2</v>
      </c>
      <c r="AB531" s="384">
        <f t="shared" si="49"/>
        <v>559.20000000000005</v>
      </c>
      <c r="AC531" s="225">
        <f>VLOOKUP(V531,'Partner info'!A$2:K$502,6,FALSE)</f>
        <v>0</v>
      </c>
      <c r="AD531" s="224">
        <f t="shared" si="52"/>
        <v>0</v>
      </c>
      <c r="AE531" s="384">
        <f t="shared" si="47"/>
        <v>559.20000000000005</v>
      </c>
      <c r="AF531" s="224">
        <f t="shared" si="51"/>
        <v>1</v>
      </c>
      <c r="AG531" s="310">
        <v>2024</v>
      </c>
      <c r="AH531" s="310">
        <v>1</v>
      </c>
      <c r="AI531" s="146" t="e">
        <f t="array" aca="1" ref="AI531" ca="1">_xludf.IFS(AH531=1,"01",AH531=2,"02",AH531=3,"03",AH531=4,"04",AH531=5,"05",AH531=6,"06",AH531=7,"07",AH531=8,"08",AH531=9,"09",AH531=10,"10",AH531=11,"11",AH531=12,"12")</f>
        <v>#NAME?</v>
      </c>
      <c r="AJ531" s="147" t="e">
        <f t="shared" ca="1" si="50"/>
        <v>#NAME?</v>
      </c>
      <c r="AK531" s="148" t="str">
        <f t="shared" si="53"/>
        <v>YYYY-01</v>
      </c>
    </row>
    <row r="532" spans="1:37" ht="12.75" hidden="1">
      <c r="A532" s="137"/>
      <c r="B532" s="137"/>
      <c r="C532" s="137"/>
      <c r="D532" s="137"/>
      <c r="E532" s="137"/>
      <c r="F532" s="137"/>
      <c r="G532" s="137"/>
      <c r="H532" s="137"/>
      <c r="I532" s="137">
        <v>89001708</v>
      </c>
      <c r="J532" s="137"/>
      <c r="K532" s="137"/>
      <c r="L532" s="140">
        <v>45318</v>
      </c>
      <c r="M532" s="137"/>
      <c r="N532" s="402" t="str">
        <f>VLOOKUP(I532,Inventory!C:J,3,FALSE)</f>
        <v>https://fjong.com/admin/pages/edit-outfit/outfit.1642071c303e44a19ce63dfbbf8384bd</v>
      </c>
      <c r="O532" s="223" t="str">
        <f>VLOOKUP(I532,Inventory!C:J,5,FALSE)</f>
        <v>Bastet Noir</v>
      </c>
      <c r="P532" s="223" t="str">
        <f>VLOOKUP(I532,Inventory!C:J,4,FALSE)</f>
        <v>S The Rosalie Blazer</v>
      </c>
      <c r="Q532" s="137"/>
      <c r="R532" s="137" t="s">
        <v>4091</v>
      </c>
      <c r="S532" s="139"/>
      <c r="T532" s="137"/>
      <c r="U532" s="137"/>
      <c r="V532" s="223" t="str">
        <f>VLOOKUP(I532,Inventory!C:R,6,FALSE)</f>
        <v>Bastet Noir</v>
      </c>
      <c r="W532" s="223">
        <f>VLOOKUP(I532,Inventory!C:R,13,FALSE)</f>
        <v>1500</v>
      </c>
      <c r="X532" s="223">
        <f>VLOOKUP(I532,Inventory!C:R,14,FALSE)</f>
        <v>450</v>
      </c>
      <c r="Y532" s="154">
        <v>0.2</v>
      </c>
      <c r="Z532" s="137"/>
      <c r="AA532" s="137"/>
      <c r="AB532" s="388">
        <f t="shared" si="49"/>
        <v>360</v>
      </c>
      <c r="AC532" s="230">
        <f>VLOOKUP(V532,'Partner info'!A$2:K$502,6,FALSE)</f>
        <v>0.8</v>
      </c>
      <c r="AD532" s="223">
        <f t="shared" si="52"/>
        <v>288</v>
      </c>
      <c r="AE532" s="388">
        <f t="shared" si="47"/>
        <v>72</v>
      </c>
      <c r="AF532" s="223">
        <f t="shared" si="51"/>
        <v>1</v>
      </c>
      <c r="AG532" s="323">
        <v>2024</v>
      </c>
      <c r="AH532" s="323">
        <v>1</v>
      </c>
      <c r="AI532" s="324" t="e">
        <f t="array" aca="1" ref="AI532" ca="1">_xludf.IFS(AH532=1,"01",AH532=2,"02",AH532=3,"03",AH532=4,"04",AH532=5,"05",AH532=6,"06",AH532=7,"07",AH532=8,"08",AH532=9,"09",AH532=10,"10",AH532=11,"11",AH532=12,"12")</f>
        <v>#NAME?</v>
      </c>
      <c r="AJ532" s="389" t="e">
        <f t="shared" ca="1" si="50"/>
        <v>#NAME?</v>
      </c>
      <c r="AK532" s="292" t="str">
        <f t="shared" si="53"/>
        <v>YYYY-01</v>
      </c>
    </row>
    <row r="533" spans="1:37" ht="12.75" hidden="1">
      <c r="F533" s="12" t="s">
        <v>4092</v>
      </c>
      <c r="I533" s="12">
        <v>88200446</v>
      </c>
      <c r="L533" s="149">
        <v>45319</v>
      </c>
      <c r="N533" s="405" t="str">
        <f>VLOOKUP(I533,Inventory!C:J,3,FALSE)</f>
        <v>https://fjong.com/admin/pages/edit-outfit/outfit.e6ed4af1732f4d15a0eec47de92cdb7b</v>
      </c>
      <c r="O533" s="224" t="str">
        <f>VLOOKUP(I533,Inventory!C:J,5,FALSE)</f>
        <v>Urban Pioneers</v>
      </c>
      <c r="P533" s="224" t="str">
        <f>VLOOKUP(I533,Inventory!C:J,4,FALSE)</f>
        <v>White Miriam Blouse</v>
      </c>
      <c r="R533" s="12" t="s">
        <v>4093</v>
      </c>
      <c r="S533" s="9"/>
      <c r="V533" s="224" t="str">
        <f>VLOOKUP(I533,Inventory!C:R,6,FALSE)</f>
        <v>Urban Pioneers</v>
      </c>
      <c r="W533" s="224">
        <f>VLOOKUP(I533,Inventory!C:R,13,FALSE)</f>
        <v>2600</v>
      </c>
      <c r="X533" s="224">
        <f>VLOOKUP(I533,Inventory!C:R,14,FALSE)</f>
        <v>800</v>
      </c>
      <c r="Y533" s="152">
        <v>0.2</v>
      </c>
      <c r="AA533" s="12">
        <v>80</v>
      </c>
      <c r="AB533" s="384">
        <f t="shared" si="49"/>
        <v>720</v>
      </c>
      <c r="AC533" s="225">
        <f>VLOOKUP(V533,'Partner info'!A$2:K$502,6,FALSE)</f>
        <v>0.8</v>
      </c>
      <c r="AD533" s="224">
        <f t="shared" si="52"/>
        <v>576</v>
      </c>
      <c r="AE533" s="384">
        <f t="shared" si="47"/>
        <v>144</v>
      </c>
      <c r="AF533" s="224">
        <f t="shared" si="51"/>
        <v>1</v>
      </c>
      <c r="AG533" s="385">
        <v>2024</v>
      </c>
      <c r="AH533" s="385">
        <v>1</v>
      </c>
      <c r="AI533" s="386" t="e">
        <f t="array" aca="1" ref="AI533" ca="1">_xludf.IFS(AH533=1,"01",AH533=2,"02",AH533=3,"03",AH533=4,"04",AH533=5,"05",AH533=6,"06",AH533=7,"07",AH533=8,"08",AH533=9,"09",AH533=10,"10",AH533=11,"11",AH533=12,"12")</f>
        <v>#NAME?</v>
      </c>
      <c r="AJ533" s="387" t="e">
        <f t="shared" ca="1" si="50"/>
        <v>#NAME?</v>
      </c>
      <c r="AK533" s="148" t="str">
        <f t="shared" si="53"/>
        <v>YYYY-01</v>
      </c>
    </row>
    <row r="534" spans="1:37" ht="12.75" hidden="1">
      <c r="I534" s="12">
        <v>89003644</v>
      </c>
      <c r="L534" s="149">
        <v>45319</v>
      </c>
      <c r="N534" s="405" t="str">
        <f>VLOOKUP(I534,Inventory!C:J,3,FALSE)</f>
        <v>https://fjong.com/admin/pages/edit-outfit/outfit.0e3d1cd3cac34dc7bcacd5a9faa3a6be</v>
      </c>
      <c r="O534" s="224" t="str">
        <f>VLOOKUP(I534,Inventory!C:J,5,FALSE)</f>
        <v>FWSS</v>
      </c>
      <c r="P534" s="224" t="str">
        <f>VLOOKUP(I534,Inventory!C:J,4,FALSE)</f>
        <v>XS Tearz Vanilla Ice White Shirt</v>
      </c>
      <c r="R534" s="12" t="s">
        <v>4093</v>
      </c>
      <c r="S534" s="9"/>
      <c r="V534" s="224" t="str">
        <f>VLOOKUP(I534,Inventory!C:R,6,FALSE)</f>
        <v>FWSS</v>
      </c>
      <c r="W534" s="224">
        <f>VLOOKUP(I534,Inventory!C:R,13,FALSE)</f>
        <v>1000</v>
      </c>
      <c r="X534" s="224">
        <f>VLOOKUP(I534,Inventory!C:R,14,FALSE)</f>
        <v>200</v>
      </c>
      <c r="Y534" s="152">
        <v>0.2</v>
      </c>
      <c r="AB534" s="384">
        <f t="shared" si="49"/>
        <v>160</v>
      </c>
      <c r="AC534" s="225">
        <f>VLOOKUP(V534,'Partner info'!A$2:K$502,6,FALSE)</f>
        <v>0.5</v>
      </c>
      <c r="AD534" s="224">
        <f t="shared" si="52"/>
        <v>80</v>
      </c>
      <c r="AE534" s="384">
        <f t="shared" si="47"/>
        <v>80</v>
      </c>
      <c r="AF534" s="224">
        <f t="shared" si="51"/>
        <v>1</v>
      </c>
      <c r="AG534" s="310">
        <v>2024</v>
      </c>
      <c r="AH534" s="310">
        <v>1</v>
      </c>
      <c r="AI534" s="146" t="e">
        <f t="array" aca="1" ref="AI534" ca="1">_xludf.IFS(AH534=1,"01",AH534=2,"02",AH534=3,"03",AH534=4,"04",AH534=5,"05",AH534=6,"06",AH534=7,"07",AH534=8,"08",AH534=9,"09",AH534=10,"10",AH534=11,"11",AH534=12,"12")</f>
        <v>#NAME?</v>
      </c>
      <c r="AJ534" s="147" t="e">
        <f t="shared" ca="1" si="50"/>
        <v>#NAME?</v>
      </c>
      <c r="AK534" s="148" t="str">
        <f t="shared" si="53"/>
        <v>YYYY-01</v>
      </c>
    </row>
    <row r="535" spans="1:37" ht="12.75" hidden="1">
      <c r="I535" s="12">
        <v>89004095</v>
      </c>
      <c r="L535" s="149">
        <v>45319</v>
      </c>
      <c r="N535" s="405" t="str">
        <f>VLOOKUP(I535,Inventory!C:J,3,FALSE)</f>
        <v>https://fjong.com/admin/pages/edit-outfit/outfit.c125b3a04820484fb02f8dcfcb64dc07</v>
      </c>
      <c r="O535" s="224" t="str">
        <f>VLOOKUP(I535,Inventory!C:J,5,FALSE)</f>
        <v>Faithfull The Brand</v>
      </c>
      <c r="P535" s="224" t="str">
        <f>VLOOKUP(I535,Inventory!C:J,4,FALSE)</f>
        <v xml:space="preserve">S Cuesta Midi Skirt Yellow and pink </v>
      </c>
      <c r="R535" s="12" t="s">
        <v>4093</v>
      </c>
      <c r="S535" s="9"/>
      <c r="V535" s="224" t="str">
        <f>VLOOKUP(I535,Inventory!C:R,6,FALSE)</f>
        <v>Den Dama</v>
      </c>
      <c r="W535" s="224" t="str">
        <f>VLOOKUP(I535,Inventory!C:R,13,FALSE)</f>
        <v>2500</v>
      </c>
      <c r="X535" s="224">
        <f>VLOOKUP(I535,Inventory!C:R,14,FALSE)</f>
        <v>700</v>
      </c>
      <c r="Y535" s="152">
        <v>0.2</v>
      </c>
      <c r="AB535" s="384">
        <f t="shared" si="49"/>
        <v>560</v>
      </c>
      <c r="AC535" s="225">
        <f>VLOOKUP(V535,'Partner info'!A$2:K$502,6,FALSE)</f>
        <v>0.5</v>
      </c>
      <c r="AD535" s="224">
        <f t="shared" si="52"/>
        <v>280</v>
      </c>
      <c r="AE535" s="384">
        <f t="shared" si="47"/>
        <v>280</v>
      </c>
      <c r="AF535" s="224">
        <f t="shared" si="51"/>
        <v>1</v>
      </c>
      <c r="AG535" s="313">
        <v>2024</v>
      </c>
      <c r="AH535" s="313">
        <v>1</v>
      </c>
      <c r="AI535" s="275" t="e">
        <f t="array" aca="1" ref="AI535" ca="1">_xludf.IFS(AH535=1,"01",AH535=2,"02",AH535=3,"03",AH535=4,"04",AH535=5,"05",AH535=6,"06",AH535=7,"07",AH535=8,"08",AH535=9,"09",AH535=10,"10",AH535=11,"11",AH535=12,"12")</f>
        <v>#NAME?</v>
      </c>
      <c r="AJ535" s="276" t="e">
        <f t="shared" ca="1" si="50"/>
        <v>#NAME?</v>
      </c>
      <c r="AK535" s="148" t="str">
        <f t="shared" si="53"/>
        <v>YYYY-01</v>
      </c>
    </row>
    <row r="536" spans="1:37" ht="12.75" hidden="1">
      <c r="A536" s="173"/>
      <c r="B536" s="173"/>
      <c r="C536" s="173"/>
      <c r="D536" s="173"/>
      <c r="E536" s="173"/>
      <c r="F536" s="173" t="s">
        <v>4094</v>
      </c>
      <c r="G536" s="173"/>
      <c r="H536" s="173"/>
      <c r="I536" s="173">
        <v>89013337</v>
      </c>
      <c r="J536" s="173"/>
      <c r="K536" s="173"/>
      <c r="L536" s="176">
        <v>45319</v>
      </c>
      <c r="M536" s="173"/>
      <c r="N536" s="420" t="str">
        <f>VLOOKUP(I536,Inventory!C:J,3,FALSE)</f>
        <v>https://fjong.com/admin/pages/edit-outfit/outfit.390d157276c243dd9bb9c7e80d440d07</v>
      </c>
      <c r="O536" s="240" t="str">
        <f>VLOOKUP(I536,Inventory!C:J,5,FALSE)</f>
        <v>C.L.E.A.N. by Christina Ledang</v>
      </c>
      <c r="P536" s="240" t="str">
        <f>VLOOKUP(I536,Inventory!C:J,4,FALSE)</f>
        <v>C.L.E.A.N Dress Black</v>
      </c>
      <c r="Q536" s="173"/>
      <c r="R536" s="173" t="s">
        <v>4095</v>
      </c>
      <c r="S536" s="175"/>
      <c r="T536" s="173"/>
      <c r="U536" s="173"/>
      <c r="V536" s="240" t="str">
        <f>VLOOKUP(I536,Inventory!C:R,6,FALSE)</f>
        <v>C.L.E.A.N. by Christina Ledang</v>
      </c>
      <c r="W536" s="240">
        <f>VLOOKUP(I536,Inventory!C:R,13,FALSE)</f>
        <v>3400</v>
      </c>
      <c r="X536" s="240">
        <f>VLOOKUP(I536,Inventory!C:R,14,FALSE)</f>
        <v>1020</v>
      </c>
      <c r="Y536" s="272">
        <v>0.2</v>
      </c>
      <c r="Z536" s="173"/>
      <c r="AA536" s="173">
        <v>80</v>
      </c>
      <c r="AB536" s="424">
        <f t="shared" si="49"/>
        <v>896</v>
      </c>
      <c r="AC536" s="242">
        <f>VLOOKUP(V536,'Partner info'!A$2:K$502,6,FALSE)</f>
        <v>0.5</v>
      </c>
      <c r="AD536" s="240">
        <f t="shared" si="52"/>
        <v>448</v>
      </c>
      <c r="AE536" s="424">
        <f t="shared" si="47"/>
        <v>448</v>
      </c>
      <c r="AF536" s="240">
        <f t="shared" si="51"/>
        <v>1</v>
      </c>
      <c r="AG536" s="338">
        <v>2024</v>
      </c>
      <c r="AH536" s="338">
        <v>1</v>
      </c>
      <c r="AI536" s="339" t="e">
        <f t="array" aca="1" ref="AI536" ca="1">_xludf.IFS(AH536=1,"01",AH536=2,"02",AH536=3,"03",AH536=4,"04",AH536=5,"05",AH536=6,"06",AH536=7,"07",AH536=8,"08",AH536=9,"09",AH536=10,"10",AH536=11,"11",AH536=12,"12")</f>
        <v>#NAME?</v>
      </c>
      <c r="AJ536" s="383" t="e">
        <f t="shared" ca="1" si="50"/>
        <v>#NAME?</v>
      </c>
      <c r="AK536" s="287" t="str">
        <f t="shared" si="53"/>
        <v>YYYY-01</v>
      </c>
    </row>
    <row r="537" spans="1:37" ht="12.75" hidden="1">
      <c r="F537" s="12" t="s">
        <v>4096</v>
      </c>
      <c r="I537" s="12">
        <v>89001166</v>
      </c>
      <c r="L537" s="149">
        <v>45319</v>
      </c>
      <c r="N537" s="405" t="str">
        <f>VLOOKUP(I537,Inventory!C:J,3,FALSE)</f>
        <v>https://fjong.com/admin/pages/edit-outfit/outfit.cd0efe9747c6470ea24965e88b5ce6ad</v>
      </c>
      <c r="O537" s="224" t="str">
        <f>VLOOKUP(I537,Inventory!C:J,5,FALSE)</f>
        <v>Holzweiler</v>
      </c>
      <c r="P537" s="224" t="str">
        <f>VLOOKUP(I537,Inventory!C:J,4,FALSE)</f>
        <v>XL Black Blow Out Skirt</v>
      </c>
      <c r="R537" s="12" t="s">
        <v>4097</v>
      </c>
      <c r="S537" s="9"/>
      <c r="V537" s="224" t="str">
        <f>VLOOKUP(I537,Inventory!C:R,6,FALSE)</f>
        <v>Holzweiler</v>
      </c>
      <c r="W537" s="224">
        <f>VLOOKUP(I537,Inventory!C:R,13,FALSE)</f>
        <v>3200</v>
      </c>
      <c r="X537" s="224">
        <f>VLOOKUP(I537,Inventory!C:R,14,FALSE)</f>
        <v>899</v>
      </c>
      <c r="Y537" s="152">
        <v>0.2</v>
      </c>
      <c r="AA537" s="12">
        <v>80</v>
      </c>
      <c r="AB537" s="384">
        <f t="shared" si="49"/>
        <v>799.2</v>
      </c>
      <c r="AC537" s="225">
        <f>VLOOKUP(V537,'Partner info'!A$2:K$502,6,FALSE)</f>
        <v>0.8</v>
      </c>
      <c r="AD537" s="224">
        <f t="shared" si="52"/>
        <v>639.36000000000013</v>
      </c>
      <c r="AE537" s="384">
        <f t="shared" si="47"/>
        <v>159.83999999999992</v>
      </c>
      <c r="AF537" s="224">
        <f t="shared" si="51"/>
        <v>1</v>
      </c>
      <c r="AG537" s="409">
        <v>2024</v>
      </c>
      <c r="AH537" s="409">
        <v>1</v>
      </c>
      <c r="AI537" s="410" t="e">
        <f t="array" aca="1" ref="AI537" ca="1">_xludf.IFS(AH537=1,"01",AH537=2,"02",AH537=3,"03",AH537=4,"04",AH537=5,"05",AH537=6,"06",AH537=7,"07",AH537=8,"08",AH537=9,"09",AH537=10,"10",AH537=11,"11",AH537=12,"12")</f>
        <v>#NAME?</v>
      </c>
      <c r="AJ537" s="411" t="e">
        <f t="shared" ca="1" si="50"/>
        <v>#NAME?</v>
      </c>
      <c r="AK537" s="148" t="str">
        <f t="shared" si="53"/>
        <v>YYYY-01</v>
      </c>
    </row>
    <row r="538" spans="1:37" ht="12.75" hidden="1">
      <c r="A538" s="173"/>
      <c r="B538" s="173"/>
      <c r="C538" s="173"/>
      <c r="D538" s="173"/>
      <c r="E538" s="173"/>
      <c r="F538" s="173" t="s">
        <v>1708</v>
      </c>
      <c r="G538" s="173"/>
      <c r="H538" s="173"/>
      <c r="I538" s="173">
        <v>89011131</v>
      </c>
      <c r="J538" s="173"/>
      <c r="K538" s="173"/>
      <c r="L538" s="159">
        <v>45320</v>
      </c>
      <c r="M538" s="173"/>
      <c r="N538" s="420" t="str">
        <f>VLOOKUP(I538,Inventory!C:J,3,FALSE)</f>
        <v>https://fjong.com/admin/pages/edit-outfit/outfit.e4bb08fb4a5f4f11843632fa2a227421</v>
      </c>
      <c r="O538" s="240" t="str">
        <f>VLOOKUP(I538,Inventory!C:J,5,FALSE)</f>
        <v>Levete Room</v>
      </c>
      <c r="P538" s="240" t="str">
        <f>VLOOKUP(I538,Inventory!C:J,4,FALSE)</f>
        <v>S1 Off-White Asla Bow Blouse</v>
      </c>
      <c r="Q538" s="173"/>
      <c r="R538" s="173" t="s">
        <v>4098</v>
      </c>
      <c r="S538" s="175"/>
      <c r="T538" s="173"/>
      <c r="U538" s="173"/>
      <c r="V538" s="240" t="str">
        <f>VLOOKUP(I538,Inventory!C:R,6,FALSE)</f>
        <v>For Ynde</v>
      </c>
      <c r="W538" s="240">
        <f>VLOOKUP(I538,Inventory!C:R,13,FALSE)</f>
        <v>5100</v>
      </c>
      <c r="X538" s="240">
        <f>VLOOKUP(I538,Inventory!C:R,14,FALSE)</f>
        <v>1200</v>
      </c>
      <c r="Y538" s="272">
        <v>0.2</v>
      </c>
      <c r="Z538" s="173"/>
      <c r="AA538" s="173">
        <v>80</v>
      </c>
      <c r="AB538" s="424">
        <f t="shared" si="49"/>
        <v>1040</v>
      </c>
      <c r="AC538" s="242">
        <f>VLOOKUP(V538,'Partner info'!A$2:K$502,6,FALSE)</f>
        <v>0.5</v>
      </c>
      <c r="AD538" s="240">
        <f t="shared" si="52"/>
        <v>520</v>
      </c>
      <c r="AE538" s="424">
        <f t="shared" si="47"/>
        <v>520</v>
      </c>
      <c r="AF538" s="240">
        <f t="shared" si="51"/>
        <v>1</v>
      </c>
      <c r="AG538" s="338">
        <v>2024</v>
      </c>
      <c r="AH538" s="338">
        <v>1</v>
      </c>
      <c r="AI538" s="339" t="e">
        <f t="array" aca="1" ref="AI538" ca="1">_xludf.IFS(AH538=1,"01",AH538=2,"02",AH538=3,"03",AH538=4,"04",AH538=5,"05",AH538=6,"06",AH538=7,"07",AH538=8,"08",AH538=9,"09",AH538=10,"10",AH538=11,"11",AH538=12,"12")</f>
        <v>#NAME?</v>
      </c>
      <c r="AJ538" s="383" t="e">
        <f t="shared" ca="1" si="50"/>
        <v>#NAME?</v>
      </c>
      <c r="AK538" s="287" t="str">
        <f t="shared" si="53"/>
        <v>YYYY-01</v>
      </c>
    </row>
    <row r="539" spans="1:37" ht="12.75" hidden="1">
      <c r="F539" s="12" t="s">
        <v>4099</v>
      </c>
      <c r="I539" s="12">
        <v>89012044</v>
      </c>
      <c r="J539" s="208" t="s">
        <v>4100</v>
      </c>
      <c r="L539" s="159">
        <v>45320</v>
      </c>
      <c r="N539" s="405" t="str">
        <f>VLOOKUP(I539,Inventory!C:J,3,FALSE)</f>
        <v>https://fjong.com/admin/pages/edit-outfit/outfit.03f79bfddf674c2086334e6d526df62a</v>
      </c>
      <c r="O539" s="224" t="str">
        <f>VLOOKUP(I539,Inventory!C:J,5,FALSE)</f>
        <v>ROTATE Birger Christensen</v>
      </c>
      <c r="P539" s="224" t="str">
        <f>VLOOKUP(I539,Inventory!C:J,4,FALSE)</f>
        <v>Rotie Pants Silver</v>
      </c>
      <c r="R539" s="12" t="s">
        <v>4101</v>
      </c>
      <c r="S539" s="9"/>
      <c r="V539" s="224" t="str">
        <f>VLOOKUP(I539,Inventory!C:R,6,FALSE)</f>
        <v>DSN</v>
      </c>
      <c r="W539" s="224">
        <f>VLOOKUP(I539,Inventory!C:R,13,FALSE)</f>
        <v>1900</v>
      </c>
      <c r="X539" s="224">
        <f>VLOOKUP(I539,Inventory!C:R,14,FALSE)</f>
        <v>380</v>
      </c>
      <c r="AA539" s="12">
        <v>80</v>
      </c>
      <c r="AB539" s="384">
        <f t="shared" si="49"/>
        <v>460</v>
      </c>
      <c r="AC539" s="225">
        <f>VLOOKUP(V539,'Partner info'!A$2:K$502,6,FALSE)</f>
        <v>0.5</v>
      </c>
      <c r="AD539" s="224">
        <f t="shared" si="52"/>
        <v>230</v>
      </c>
      <c r="AE539" s="384">
        <f t="shared" si="47"/>
        <v>230</v>
      </c>
      <c r="AF539" s="224">
        <f t="shared" si="51"/>
        <v>1</v>
      </c>
      <c r="AG539" s="385">
        <v>2024</v>
      </c>
      <c r="AH539" s="385">
        <v>1</v>
      </c>
      <c r="AI539" s="386" t="e">
        <f t="array" aca="1" ref="AI539" ca="1">_xludf.IFS(AH539=1,"01",AH539=2,"02",AH539=3,"03",AH539=4,"04",AH539=5,"05",AH539=6,"06",AH539=7,"07",AH539=8,"08",AH539=9,"09",AH539=10,"10",AH539=11,"11",AH539=12,"12")</f>
        <v>#NAME?</v>
      </c>
      <c r="AJ539" s="387" t="e">
        <f t="shared" ca="1" si="50"/>
        <v>#NAME?</v>
      </c>
      <c r="AK539" s="148" t="str">
        <f t="shared" si="53"/>
        <v>YYYY-01</v>
      </c>
    </row>
    <row r="540" spans="1:37" ht="12.75" hidden="1">
      <c r="I540" s="12">
        <v>89003006</v>
      </c>
      <c r="L540" s="149">
        <v>45320</v>
      </c>
      <c r="N540" s="405" t="str">
        <f>VLOOKUP(I540,Inventory!C:J,3,FALSE)</f>
        <v>https://fjong.com/admin/pages/edit-outfit/outfit.af2f120bec0940d5b216094b17d0469c</v>
      </c>
      <c r="O540" s="224" t="str">
        <f>VLOOKUP(I540,Inventory!C:J,5,FALSE)</f>
        <v>Holzweiler</v>
      </c>
      <c r="P540" s="224" t="str">
        <f>VLOOKUP(I540,Inventory!C:J,4,FALSE)</f>
        <v>Vega Coat</v>
      </c>
      <c r="S540" s="9"/>
      <c r="V540" s="224" t="str">
        <f>VLOOKUP(I540,Inventory!C:R,6,FALSE)</f>
        <v>Holzweiler</v>
      </c>
      <c r="W540" s="224">
        <f>VLOOKUP(I540,Inventory!C:R,13,FALSE)</f>
        <v>3000</v>
      </c>
      <c r="X540" s="288">
        <f>VLOOKUP(I540,Inventory!C:R,14,FALSE)</f>
        <v>1500</v>
      </c>
      <c r="AB540" s="384">
        <f t="shared" si="49"/>
        <v>1500</v>
      </c>
      <c r="AC540" s="225">
        <f>VLOOKUP(V540,'Partner info'!A$2:K$502,6,FALSE)</f>
        <v>0.8</v>
      </c>
      <c r="AD540" s="224">
        <f t="shared" si="52"/>
        <v>1200</v>
      </c>
      <c r="AE540" s="384">
        <f t="shared" si="47"/>
        <v>300</v>
      </c>
      <c r="AF540" s="224">
        <f t="shared" si="51"/>
        <v>1</v>
      </c>
      <c r="AG540" s="310">
        <v>2024</v>
      </c>
      <c r="AH540" s="310">
        <v>1</v>
      </c>
      <c r="AI540" s="146" t="e">
        <f t="array" aca="1" ref="AI540" ca="1">_xludf.IFS(AH540=1,"01",AH540=2,"02",AH540=3,"03",AH540=4,"04",AH540=5,"05",AH540=6,"06",AH540=7,"07",AH540=8,"08",AH540=9,"09",AH540=10,"10",AH540=11,"11",AH540=12,"12")</f>
        <v>#NAME?</v>
      </c>
      <c r="AJ540" s="147" t="e">
        <f t="shared" ca="1" si="50"/>
        <v>#NAME?</v>
      </c>
      <c r="AK540" s="148" t="str">
        <f t="shared" si="53"/>
        <v>YYYY-01</v>
      </c>
    </row>
    <row r="541" spans="1:37" ht="12.75">
      <c r="A541" s="137"/>
      <c r="B541" s="137"/>
      <c r="C541" s="137"/>
      <c r="D541" s="137"/>
      <c r="E541" s="137"/>
      <c r="F541" s="137"/>
      <c r="G541" s="137"/>
      <c r="H541" s="137"/>
      <c r="I541" s="137">
        <v>89010498</v>
      </c>
      <c r="J541" s="137"/>
      <c r="K541" s="137"/>
      <c r="L541" s="140">
        <v>45320</v>
      </c>
      <c r="M541" s="137"/>
      <c r="N541" s="402" t="str">
        <f>VLOOKUP(I541,Inventory!C:J,3,FALSE)</f>
        <v>https://fjong.com/admin/pages/edit-outfit/outfit.c7f474e917c24120adabd937ba48b41f</v>
      </c>
      <c r="O541" s="223" t="str">
        <f>VLOOKUP(I541,Inventory!C:J,5,FALSE)</f>
        <v>Cathrine Hammel</v>
      </c>
      <c r="P541" s="223" t="str">
        <f>VLOOKUP(I541,Inventory!C:J,4,FALSE)</f>
        <v>Off White Melange Dress</v>
      </c>
      <c r="Q541" s="137"/>
      <c r="R541" s="137"/>
      <c r="S541" s="139"/>
      <c r="T541" s="137"/>
      <c r="U541" s="137"/>
      <c r="V541" s="223" t="str">
        <f>VLOOKUP(I541,Inventory!C:R,6,FALSE)</f>
        <v>FJONG</v>
      </c>
      <c r="W541" s="223">
        <f>VLOOKUP(I541,Inventory!C:R,13,FALSE)</f>
        <v>1300</v>
      </c>
      <c r="X541" s="223">
        <f>VLOOKUP(I541,Inventory!C:R,14,FALSE)</f>
        <v>390</v>
      </c>
      <c r="Y541" s="137"/>
      <c r="Z541" s="137"/>
      <c r="AA541" s="137"/>
      <c r="AB541" s="388">
        <f t="shared" si="49"/>
        <v>390</v>
      </c>
      <c r="AC541" s="230">
        <f>VLOOKUP(V541,'Partner info'!A$2:K$502,6,FALSE)</f>
        <v>0</v>
      </c>
      <c r="AD541" s="223">
        <f t="shared" si="52"/>
        <v>0</v>
      </c>
      <c r="AE541" s="388">
        <f t="shared" si="47"/>
        <v>390</v>
      </c>
      <c r="AF541" s="223">
        <f t="shared" si="51"/>
        <v>1</v>
      </c>
      <c r="AG541" s="323">
        <v>2024</v>
      </c>
      <c r="AH541" s="323">
        <v>1</v>
      </c>
      <c r="AI541" s="324" t="e">
        <f t="array" aca="1" ref="AI541" ca="1">_xludf.IFS(AH541=1,"01",AH541=2,"02",AH541=3,"03",AH541=4,"04",AH541=5,"05",AH541=6,"06",AH541=7,"07",AH541=8,"08",AH541=9,"09",AH541=10,"10",AH541=11,"11",AH541=12,"12")</f>
        <v>#NAME?</v>
      </c>
      <c r="AJ541" s="389" t="e">
        <f t="shared" ca="1" si="50"/>
        <v>#NAME?</v>
      </c>
      <c r="AK541" s="292" t="str">
        <f t="shared" si="53"/>
        <v>YYYY-01</v>
      </c>
    </row>
    <row r="542" spans="1:37" ht="12.75" hidden="1">
      <c r="F542" s="12" t="s">
        <v>4102</v>
      </c>
      <c r="I542" s="12">
        <v>88101364</v>
      </c>
      <c r="L542" s="159">
        <v>45320</v>
      </c>
      <c r="N542" s="405" t="str">
        <f>VLOOKUP(I542,Inventory!C:J,3,FALSE)</f>
        <v>https://fjong.com/admin/pages/edit-outfit/outfit.5ea1843a737449659780c8338694a8d2</v>
      </c>
      <c r="O542" s="224" t="str">
        <f>VLOOKUP(I542,Inventory!C:J,5,FALSE)</f>
        <v>FWSS</v>
      </c>
      <c r="P542" s="224" t="str">
        <f>VLOOKUP(I542,Inventory!C:J,4,FALSE)</f>
        <v>S1 Fatima Blouse</v>
      </c>
      <c r="R542" s="12" t="s">
        <v>4103</v>
      </c>
      <c r="S542" s="9"/>
      <c r="V542" s="224" t="str">
        <f>VLOOKUP(I542,Inventory!C:R,6,FALSE)</f>
        <v>Mani Studio Moss</v>
      </c>
      <c r="W542" s="224" t="str">
        <f>VLOOKUP(I542,Inventory!C:R,13,FALSE)</f>
        <v>2800</v>
      </c>
      <c r="X542" s="224">
        <f>VLOOKUP(I542,Inventory!C:R,14,FALSE)</f>
        <v>840.00000000000023</v>
      </c>
      <c r="AA542" s="12">
        <v>80</v>
      </c>
      <c r="AB542" s="384">
        <f t="shared" si="49"/>
        <v>920.00000000000023</v>
      </c>
      <c r="AC542" s="225">
        <f>VLOOKUP(V542,'Partner info'!A$2:K$502,6,FALSE)</f>
        <v>0</v>
      </c>
      <c r="AD542" s="224">
        <f t="shared" si="52"/>
        <v>0</v>
      </c>
      <c r="AE542" s="384">
        <f t="shared" si="47"/>
        <v>920.00000000000023</v>
      </c>
      <c r="AF542" s="224">
        <f t="shared" si="51"/>
        <v>1</v>
      </c>
      <c r="AG542" s="385">
        <v>2024</v>
      </c>
      <c r="AH542" s="385">
        <v>1</v>
      </c>
      <c r="AI542" s="386" t="e">
        <f t="array" aca="1" ref="AI542" ca="1">_xludf.IFS(AH542=1,"01",AH542=2,"02",AH542=3,"03",AH542=4,"04",AH542=5,"05",AH542=6,"06",AH542=7,"07",AH542=8,"08",AH542=9,"09",AH542=10,"10",AH542=11,"11",AH542=12,"12")</f>
        <v>#NAME?</v>
      </c>
      <c r="AJ542" s="387" t="e">
        <f t="shared" ca="1" si="50"/>
        <v>#NAME?</v>
      </c>
      <c r="AK542" s="148" t="str">
        <f t="shared" si="53"/>
        <v>YYYY-01</v>
      </c>
    </row>
    <row r="543" spans="1:37" ht="12.75">
      <c r="A543" s="137"/>
      <c r="B543" s="137"/>
      <c r="C543" s="137"/>
      <c r="D543" s="137"/>
      <c r="E543" s="137"/>
      <c r="F543" s="137"/>
      <c r="G543" s="137"/>
      <c r="H543" s="137"/>
      <c r="I543" s="137">
        <v>88001951</v>
      </c>
      <c r="J543" s="137"/>
      <c r="K543" s="137"/>
      <c r="L543" s="140">
        <v>45320</v>
      </c>
      <c r="M543" s="137"/>
      <c r="N543" s="402" t="str">
        <f>VLOOKUP(I543,Inventory!C:J,3,FALSE)</f>
        <v>https://fjong.com/admin/pages/edit-outfit/outfit.bfda28a36b581398</v>
      </c>
      <c r="O543" s="223" t="str">
        <f>VLOOKUP(I543,Inventory!C:J,5,FALSE)</f>
        <v>byTiMo</v>
      </c>
      <c r="P543" s="223" t="str">
        <f>VLOOKUP(I543,Inventory!C:J,4,FALSE)</f>
        <v>S Mustard Lace Dress</v>
      </c>
      <c r="Q543" s="137"/>
      <c r="R543" s="137"/>
      <c r="S543" s="139"/>
      <c r="T543" s="137"/>
      <c r="U543" s="137"/>
      <c r="V543" s="223" t="str">
        <f>VLOOKUP(I543,Inventory!C:R,6,FALSE)</f>
        <v>FJONG</v>
      </c>
      <c r="W543" s="223">
        <f>VLOOKUP(I543,Inventory!C:R,13,FALSE)</f>
        <v>2200</v>
      </c>
      <c r="X543" s="223">
        <f>VLOOKUP(I543,Inventory!C:R,14,FALSE)</f>
        <v>849</v>
      </c>
      <c r="Y543" s="137"/>
      <c r="Z543" s="137"/>
      <c r="AA543" s="137"/>
      <c r="AB543" s="388">
        <f t="shared" si="49"/>
        <v>849</v>
      </c>
      <c r="AC543" s="230">
        <f>VLOOKUP(V543,'Partner info'!A$2:K$502,6,FALSE)</f>
        <v>0</v>
      </c>
      <c r="AD543" s="223">
        <f t="shared" si="52"/>
        <v>0</v>
      </c>
      <c r="AE543" s="388">
        <f t="shared" si="47"/>
        <v>849</v>
      </c>
      <c r="AF543" s="223">
        <f t="shared" si="51"/>
        <v>1</v>
      </c>
      <c r="AG543" s="323">
        <v>2024</v>
      </c>
      <c r="AH543" s="323">
        <v>1</v>
      </c>
      <c r="AI543" s="324" t="e">
        <f t="array" aca="1" ref="AI543" ca="1">_xludf.IFS(AH543=1,"01",AH543=2,"02",AH543=3,"03",AH543=4,"04",AH543=5,"05",AH543=6,"06",AH543=7,"07",AH543=8,"08",AH543=9,"09",AH543=10,"10",AH543=11,"11",AH543=12,"12")</f>
        <v>#NAME?</v>
      </c>
      <c r="AJ543" s="389" t="e">
        <f t="shared" ca="1" si="50"/>
        <v>#NAME?</v>
      </c>
      <c r="AK543" s="292" t="str">
        <f t="shared" si="53"/>
        <v>YYYY-01</v>
      </c>
    </row>
    <row r="544" spans="1:37" ht="12.75" hidden="1">
      <c r="F544" s="23" t="s">
        <v>4104</v>
      </c>
      <c r="I544" s="22">
        <v>88100844</v>
      </c>
      <c r="L544" s="149">
        <v>45326</v>
      </c>
      <c r="N544" s="402" t="str">
        <f>VLOOKUP(I544,Inventory!C:J,3,FALSE)</f>
        <v>https://fjong.com/admin/pages/edit-outfit/outfit.405535b690574718a29401db229cdc11</v>
      </c>
      <c r="O544" s="223" t="str">
        <f>VLOOKUP(I544,Inventory!C:J,5,FALSE)</f>
        <v>Maud</v>
      </c>
      <c r="P544" s="223" t="str">
        <f>VLOOKUP(I544,Inventory!C:J,4,FALSE)</f>
        <v>1 Vineyard Wind Butterfly Top</v>
      </c>
      <c r="R544" s="23" t="s">
        <v>4105</v>
      </c>
      <c r="S544" s="9"/>
      <c r="V544" s="223" t="str">
        <f>VLOOKUP(I544,Inventory!C:R,6,FALSE)</f>
        <v>Høyer</v>
      </c>
      <c r="W544" s="223">
        <f>VLOOKUP(I544,Inventory!C:R,13,FALSE)</f>
        <v>1500</v>
      </c>
      <c r="X544" s="223">
        <f>VLOOKUP(I544,Inventory!C:R,14,FALSE)</f>
        <v>449</v>
      </c>
      <c r="AA544" s="12">
        <v>80</v>
      </c>
      <c r="AB544" s="388">
        <f t="shared" si="49"/>
        <v>529</v>
      </c>
      <c r="AC544" s="230">
        <f>VLOOKUP(V544,'Partner info'!A$2:K$502,6,FALSE)</f>
        <v>0.8</v>
      </c>
      <c r="AD544" s="223">
        <f t="shared" si="52"/>
        <v>423.20000000000005</v>
      </c>
      <c r="AE544" s="388">
        <f t="shared" si="47"/>
        <v>105.79999999999995</v>
      </c>
      <c r="AF544" s="223">
        <f t="shared" si="51"/>
        <v>2</v>
      </c>
      <c r="AG544" s="409">
        <v>2024</v>
      </c>
      <c r="AH544" s="409">
        <v>2</v>
      </c>
      <c r="AI544" s="410" t="e">
        <f t="array" aca="1" ref="AI544" ca="1">_xludf.IFS(AH544=1,"01",AH544=2,"02",AH544=3,"03",AH544=4,"04",AH544=5,"05",AH544=6,"06",AH544=7,"07",AH544=8,"08",AH544=9,"09",AH544=10,"10",AH544=11,"11",AH544=12,"12")</f>
        <v>#NAME?</v>
      </c>
      <c r="AJ544" s="411" t="e">
        <f t="shared" ca="1" si="50"/>
        <v>#NAME?</v>
      </c>
      <c r="AK544" s="148" t="str">
        <f t="shared" si="53"/>
        <v>YYYY-02</v>
      </c>
    </row>
    <row r="545" spans="1:37" ht="12.75" hidden="1">
      <c r="A545" s="173"/>
      <c r="B545" s="173"/>
      <c r="C545" s="173"/>
      <c r="D545" s="173"/>
      <c r="E545" s="173"/>
      <c r="F545" s="174" t="s">
        <v>4066</v>
      </c>
      <c r="G545" s="173"/>
      <c r="H545" s="173"/>
      <c r="I545" s="179">
        <v>88200895</v>
      </c>
      <c r="J545" s="173"/>
      <c r="K545" s="173"/>
      <c r="L545" s="176">
        <v>45326</v>
      </c>
      <c r="M545" s="173"/>
      <c r="N545" s="420" t="str">
        <f>VLOOKUP(I545,Inventory!C:J,3,FALSE)</f>
        <v>https://fjong.com/admin/pages/edit-outfit/outfit.fa16f8ae4bfb4fd88d8b72c8541583f1</v>
      </c>
      <c r="O545" s="240" t="str">
        <f>VLOOKUP(I545,Inventory!C:J,5,FALSE)</f>
        <v>FWSS</v>
      </c>
      <c r="P545" s="240" t="str">
        <f>VLOOKUP(I545,Inventory!C:J,4,FALSE)</f>
        <v>Jet Black Herdis Broderie Anglais</v>
      </c>
      <c r="Q545" s="173"/>
      <c r="R545" s="174" t="s">
        <v>4067</v>
      </c>
      <c r="S545" s="175"/>
      <c r="T545" s="173"/>
      <c r="U545" s="173"/>
      <c r="V545" s="240" t="str">
        <f>VLOOKUP(I545,Inventory!C:R,6,FALSE)</f>
        <v>FWSS</v>
      </c>
      <c r="W545" s="240">
        <f>VLOOKUP(I545,Inventory!C:R,13,FALSE)</f>
        <v>1400</v>
      </c>
      <c r="X545" s="240">
        <f>VLOOKUP(I545,Inventory!C:R,14,FALSE)</f>
        <v>390</v>
      </c>
      <c r="Y545" s="173"/>
      <c r="Z545" s="173"/>
      <c r="AA545" s="173">
        <v>80</v>
      </c>
      <c r="AB545" s="424">
        <f t="shared" si="49"/>
        <v>470</v>
      </c>
      <c r="AC545" s="242">
        <f>VLOOKUP(V545,'Partner info'!A$2:K$502,6,FALSE)</f>
        <v>0.5</v>
      </c>
      <c r="AD545" s="240">
        <f t="shared" si="52"/>
        <v>235</v>
      </c>
      <c r="AE545" s="424">
        <f t="shared" si="47"/>
        <v>235</v>
      </c>
      <c r="AF545" s="240">
        <f t="shared" si="51"/>
        <v>2</v>
      </c>
      <c r="AG545" s="338">
        <v>2024</v>
      </c>
      <c r="AH545" s="338">
        <v>2</v>
      </c>
      <c r="AI545" s="339" t="e">
        <f t="array" aca="1" ref="AI545" ca="1">_xludf.IFS(AH545=1,"01",AH545=2,"02",AH545=3,"03",AH545=4,"04",AH545=5,"05",AH545=6,"06",AH545=7,"07",AH545=8,"08",AH545=9,"09",AH545=10,"10",AH545=11,"11",AH545=12,"12")</f>
        <v>#NAME?</v>
      </c>
      <c r="AJ545" s="383" t="e">
        <f t="shared" ca="1" si="50"/>
        <v>#NAME?</v>
      </c>
      <c r="AK545" s="287" t="str">
        <f t="shared" si="53"/>
        <v>YYYY-02</v>
      </c>
    </row>
    <row r="546" spans="1:37" ht="12.75" hidden="1">
      <c r="A546" s="137"/>
      <c r="B546" s="137"/>
      <c r="C546" s="137"/>
      <c r="D546" s="137"/>
      <c r="E546" s="137"/>
      <c r="F546" s="138" t="s">
        <v>4106</v>
      </c>
      <c r="G546" s="137"/>
      <c r="H546" s="137"/>
      <c r="I546" s="143">
        <v>89001012</v>
      </c>
      <c r="J546" s="137"/>
      <c r="K546" s="137"/>
      <c r="L546" s="140">
        <v>45326</v>
      </c>
      <c r="M546" s="137"/>
      <c r="N546" s="402" t="str">
        <f>VLOOKUP(I546,Inventory!C:J,3,FALSE)</f>
        <v>https://fjong.com/admin/pages/edit-outfit/outfit.dd539aeb9a354a2ba5698a1be6cb48c1</v>
      </c>
      <c r="O546" s="223" t="str">
        <f>VLOOKUP(I546,Inventory!C:J,5,FALSE)</f>
        <v>Holzweiler</v>
      </c>
      <c r="P546" s="223" t="str">
        <f>VLOOKUP(I546,Inventory!C:J,4,FALSE)</f>
        <v>Yellow Oda Jeans</v>
      </c>
      <c r="Q546" s="137"/>
      <c r="R546" s="138" t="s">
        <v>4107</v>
      </c>
      <c r="S546" s="139"/>
      <c r="T546" s="137"/>
      <c r="U546" s="137"/>
      <c r="V546" s="223" t="str">
        <f>VLOOKUP(I546,Inventory!C:R,6,FALSE)</f>
        <v>Holzweiler</v>
      </c>
      <c r="W546" s="223">
        <f>VLOOKUP(I546,Inventory!C:R,13,FALSE)</f>
        <v>600</v>
      </c>
      <c r="X546" s="223">
        <f>VLOOKUP(I546,Inventory!C:R,14,FALSE)</f>
        <v>0</v>
      </c>
      <c r="Y546" s="137"/>
      <c r="Z546" s="137"/>
      <c r="AA546" s="137">
        <v>80</v>
      </c>
      <c r="AB546" s="388">
        <f t="shared" si="49"/>
        <v>80</v>
      </c>
      <c r="AC546" s="230">
        <f>VLOOKUP(V546,'Partner info'!A$2:K$502,6,FALSE)</f>
        <v>0.8</v>
      </c>
      <c r="AD546" s="223">
        <f t="shared" si="52"/>
        <v>64</v>
      </c>
      <c r="AE546" s="388">
        <f t="shared" si="47"/>
        <v>16</v>
      </c>
      <c r="AF546" s="223">
        <f t="shared" si="51"/>
        <v>2</v>
      </c>
      <c r="AG546" s="335">
        <v>2024</v>
      </c>
      <c r="AH546" s="335">
        <v>2</v>
      </c>
      <c r="AI546" s="336" t="e">
        <f t="array" aca="1" ref="AI546" ca="1">_xludf.IFS(AH546=1,"01",AH546=2,"02",AH546=3,"03",AH546=4,"04",AH546=5,"05",AH546=6,"06",AH546=7,"07",AH546=8,"08",AH546=9,"09",AH546=10,"10",AH546=11,"11",AH546=12,"12")</f>
        <v>#NAME?</v>
      </c>
      <c r="AJ546" s="382" t="e">
        <f t="shared" ca="1" si="50"/>
        <v>#NAME?</v>
      </c>
      <c r="AK546" s="292" t="str">
        <f t="shared" si="53"/>
        <v>YYYY-02</v>
      </c>
    </row>
    <row r="547" spans="1:37" ht="12.75" hidden="1">
      <c r="A547" s="137"/>
      <c r="B547" s="137"/>
      <c r="C547" s="137"/>
      <c r="D547" s="137"/>
      <c r="E547" s="137"/>
      <c r="F547" s="137" t="s">
        <v>4108</v>
      </c>
      <c r="G547" s="137"/>
      <c r="H547" s="137"/>
      <c r="I547" s="137">
        <v>89003887</v>
      </c>
      <c r="J547" s="253" t="s">
        <v>4109</v>
      </c>
      <c r="K547" s="137"/>
      <c r="L547" s="140">
        <v>45329</v>
      </c>
      <c r="M547" s="137"/>
      <c r="N547" s="402" t="str">
        <f>VLOOKUP(I547,Inventory!C:J,3,FALSE)</f>
        <v>https://fjong.com/admin/pages/edit-outfit/outfit.881257bd86eb4e55a860dde3c267bb59</v>
      </c>
      <c r="O547" s="223" t="str">
        <f>VLOOKUP(I547,Inventory!C:J,5,FALSE)</f>
        <v>Yaya</v>
      </c>
      <c r="P547" s="223" t="str">
        <f>VLOOKUP(I547,Inventory!C:J,4,FALSE)</f>
        <v>Detail Shirt White</v>
      </c>
      <c r="Q547" s="137"/>
      <c r="R547" s="137" t="s">
        <v>4110</v>
      </c>
      <c r="S547" s="139"/>
      <c r="T547" s="137"/>
      <c r="U547" s="137"/>
      <c r="V547" s="223" t="str">
        <f>VLOOKUP(I547,Inventory!C:R,6,FALSE)</f>
        <v>For Ynde</v>
      </c>
      <c r="W547" s="223">
        <f>VLOOKUP(I547,Inventory!C:R,13,FALSE)</f>
        <v>1000</v>
      </c>
      <c r="X547" s="223">
        <f>VLOOKUP(I547,Inventory!C:R,14,FALSE)</f>
        <v>450</v>
      </c>
      <c r="Y547" s="137"/>
      <c r="Z547" s="137"/>
      <c r="AA547" s="137"/>
      <c r="AB547" s="388">
        <f t="shared" si="49"/>
        <v>450</v>
      </c>
      <c r="AC547" s="230">
        <f>VLOOKUP(V547,'Partner info'!A$2:K$502,6,FALSE)</f>
        <v>0.5</v>
      </c>
      <c r="AD547" s="223">
        <f t="shared" si="52"/>
        <v>225</v>
      </c>
      <c r="AE547" s="388">
        <f t="shared" si="47"/>
        <v>225</v>
      </c>
      <c r="AF547" s="223">
        <f t="shared" si="51"/>
        <v>2</v>
      </c>
      <c r="AG547" s="335">
        <v>2024</v>
      </c>
      <c r="AH547" s="335">
        <v>2</v>
      </c>
      <c r="AI547" s="336" t="e">
        <f t="array" aca="1" ref="AI547" ca="1">_xludf.IFS(AH547=1,"01",AH547=2,"02",AH547=3,"03",AH547=4,"04",AH547=5,"05",AH547=6,"06",AH547=7,"07",AH547=8,"08",AH547=9,"09",AH547=10,"10",AH547=11,"11",AH547=12,"12")</f>
        <v>#NAME?</v>
      </c>
      <c r="AJ547" s="382" t="e">
        <f t="shared" ca="1" si="50"/>
        <v>#NAME?</v>
      </c>
      <c r="AK547" s="292" t="str">
        <f t="shared" si="53"/>
        <v>YYYY-02</v>
      </c>
    </row>
    <row r="548" spans="1:37" ht="12.75" hidden="1">
      <c r="F548" s="12" t="s">
        <v>4111</v>
      </c>
      <c r="I548" s="12">
        <v>89005546</v>
      </c>
      <c r="L548" s="149">
        <v>45329</v>
      </c>
      <c r="N548" s="405" t="str">
        <f>VLOOKUP(I548,Inventory!C:J,3,FALSE)</f>
        <v>https://fjong.com/admin/pages/edit-outfit/outfit.08166c3fafc744f494e20c58ab36366d</v>
      </c>
      <c r="O548" s="224" t="str">
        <f>VLOOKUP(I548,Inventory!C:J,5,FALSE)</f>
        <v>FWSS</v>
      </c>
      <c r="P548" s="224" t="str">
        <f>VLOOKUP(I548,Inventory!C:J,4,FALSE)</f>
        <v>M Your Woman Jet Stream White</v>
      </c>
      <c r="R548" s="12" t="s">
        <v>4112</v>
      </c>
      <c r="S548" s="9"/>
      <c r="V548" s="224" t="str">
        <f>VLOOKUP(I548,Inventory!C:R,6,FALSE)</f>
        <v>FWSS</v>
      </c>
      <c r="W548" s="224">
        <f>VLOOKUP(I548,Inventory!C:R,13,FALSE)</f>
        <v>0</v>
      </c>
      <c r="X548" s="224">
        <f>VLOOKUP(I548,Inventory!C:R,14,FALSE)</f>
        <v>0</v>
      </c>
      <c r="AB548" s="384">
        <f t="shared" si="49"/>
        <v>0</v>
      </c>
      <c r="AC548" s="225">
        <f>VLOOKUP(V548,'Partner info'!A$2:K$502,6,FALSE)</f>
        <v>0.5</v>
      </c>
      <c r="AD548" s="224">
        <f t="shared" si="52"/>
        <v>0</v>
      </c>
      <c r="AE548" s="384">
        <f t="shared" si="47"/>
        <v>0</v>
      </c>
      <c r="AF548" s="224">
        <f t="shared" si="51"/>
        <v>2</v>
      </c>
      <c r="AG548" s="385">
        <v>2024</v>
      </c>
      <c r="AH548" s="385">
        <v>2</v>
      </c>
      <c r="AI548" s="386" t="e">
        <f t="array" aca="1" ref="AI548" ca="1">_xludf.IFS(AH548=1,"01",AH548=2,"02",AH548=3,"03",AH548=4,"04",AH548=5,"05",AH548=6,"06",AH548=7,"07",AH548=8,"08",AH548=9,"09",AH548=10,"10",AH548=11,"11",AH548=12,"12")</f>
        <v>#NAME?</v>
      </c>
      <c r="AJ548" s="387" t="e">
        <f t="shared" ca="1" si="50"/>
        <v>#NAME?</v>
      </c>
      <c r="AK548" s="148" t="str">
        <f t="shared" si="53"/>
        <v>YYYY-02</v>
      </c>
    </row>
    <row r="549" spans="1:37" ht="12.75">
      <c r="A549" s="137"/>
      <c r="B549" s="137"/>
      <c r="C549" s="137"/>
      <c r="D549" s="137"/>
      <c r="E549" s="137"/>
      <c r="F549" s="137"/>
      <c r="G549" s="137"/>
      <c r="H549" s="137"/>
      <c r="I549" s="137">
        <v>89008555</v>
      </c>
      <c r="J549" s="137"/>
      <c r="K549" s="137"/>
      <c r="L549" s="140">
        <v>45329</v>
      </c>
      <c r="M549" s="137"/>
      <c r="N549" s="402" t="str">
        <f>VLOOKUP(I549,Inventory!C:J,3,FALSE)</f>
        <v>https://fjong.com/admin/pages/edit-outfit/outfit.c2b4bc39283e4cecaef303b3cc2e6e2a</v>
      </c>
      <c r="O549" s="223" t="str">
        <f>VLOOKUP(I549,Inventory!C:J,5,FALSE)</f>
        <v>Mads Nørgaard</v>
      </c>
      <c r="P549" s="223" t="str">
        <f>VLOOKUP(I549,Inventory!C:J,4,FALSE)</f>
        <v>M Knitted Blue Stripe Midi Dress</v>
      </c>
      <c r="Q549" s="137"/>
      <c r="R549" s="137" t="s">
        <v>4112</v>
      </c>
      <c r="S549" s="139"/>
      <c r="T549" s="137"/>
      <c r="U549" s="137"/>
      <c r="V549" s="223" t="str">
        <f>VLOOKUP(I549,Inventory!C:R,6,FALSE)</f>
        <v>FJONG</v>
      </c>
      <c r="W549" s="223" t="str">
        <f>VLOOKUP(I549,Inventory!C:R,13,FALSE)</f>
        <v>1300</v>
      </c>
      <c r="X549" s="271">
        <f>VLOOKUP(I549,Inventory!C:R,14,FALSE)</f>
        <v>390.00000000000011</v>
      </c>
      <c r="Y549" s="137"/>
      <c r="Z549" s="137"/>
      <c r="AA549" s="137"/>
      <c r="AB549" s="388">
        <f t="shared" si="49"/>
        <v>390.00000000000011</v>
      </c>
      <c r="AC549" s="230">
        <f>VLOOKUP(V549,'Partner info'!A$2:K$502,6,FALSE)</f>
        <v>0</v>
      </c>
      <c r="AD549" s="223">
        <f t="shared" si="52"/>
        <v>0</v>
      </c>
      <c r="AE549" s="388">
        <f t="shared" si="47"/>
        <v>390.00000000000011</v>
      </c>
      <c r="AF549" s="223">
        <f t="shared" si="51"/>
        <v>2</v>
      </c>
      <c r="AG549" s="323">
        <v>2024</v>
      </c>
      <c r="AH549" s="323">
        <v>2</v>
      </c>
      <c r="AI549" s="324" t="e">
        <f t="array" aca="1" ref="AI549" ca="1">_xludf.IFS(AH549=1,"01",AH549=2,"02",AH549=3,"03",AH549=4,"04",AH549=5,"05",AH549=6,"06",AH549=7,"07",AH549=8,"08",AH549=9,"09",AH549=10,"10",AH549=11,"11",AH549=12,"12")</f>
        <v>#NAME?</v>
      </c>
      <c r="AJ549" s="389" t="e">
        <f t="shared" ca="1" si="50"/>
        <v>#NAME?</v>
      </c>
      <c r="AK549" s="292" t="str">
        <f t="shared" si="53"/>
        <v>YYYY-02</v>
      </c>
    </row>
    <row r="550" spans="1:37" ht="12.75" hidden="1">
      <c r="F550" s="12" t="s">
        <v>4113</v>
      </c>
      <c r="I550" s="12">
        <v>89001707</v>
      </c>
      <c r="L550" s="149">
        <v>45329</v>
      </c>
      <c r="N550" s="405" t="str">
        <f>VLOOKUP(I550,Inventory!C:J,3,FALSE)</f>
        <v>https://fjong.com/admin/pages/edit-outfit/outfit.39b181c7c54a4e5187bdb7bdad7792df</v>
      </c>
      <c r="O550" s="224" t="str">
        <f>VLOOKUP(I550,Inventory!C:J,5,FALSE)</f>
        <v>byTiMo</v>
      </c>
      <c r="P550" s="224" t="str">
        <f>VLOOKUP(I550,Inventory!C:J,4,FALSE)</f>
        <v>Sunday Morning Midi Dress</v>
      </c>
      <c r="R550" s="12" t="s">
        <v>4114</v>
      </c>
      <c r="S550" s="9"/>
      <c r="V550" s="224" t="str">
        <f>VLOOKUP(I550,Inventory!C:R,6,FALSE)</f>
        <v>Villoid</v>
      </c>
      <c r="W550" s="224">
        <f>VLOOKUP(I550,Inventory!C:R,13,FALSE)</f>
        <v>1700</v>
      </c>
      <c r="X550" s="224">
        <f>VLOOKUP(I550,Inventory!C:R,14,FALSE)</f>
        <v>449</v>
      </c>
      <c r="AB550" s="384">
        <f t="shared" si="49"/>
        <v>449</v>
      </c>
      <c r="AC550" s="225">
        <f>VLOOKUP(V550,'Partner info'!A$2:K$502,6,FALSE)</f>
        <v>0.8</v>
      </c>
      <c r="AD550" s="224">
        <f t="shared" si="52"/>
        <v>359.20000000000005</v>
      </c>
      <c r="AE550" s="384">
        <f t="shared" si="47"/>
        <v>89.799999999999955</v>
      </c>
      <c r="AF550" s="224">
        <f t="shared" si="51"/>
        <v>2</v>
      </c>
      <c r="AG550" s="385">
        <v>2024</v>
      </c>
      <c r="AH550" s="385">
        <v>2</v>
      </c>
      <c r="AI550" s="386" t="e">
        <f t="array" aca="1" ref="AI550" ca="1">_xludf.IFS(AH550=1,"01",AH550=2,"02",AH550=3,"03",AH550=4,"04",AH550=5,"05",AH550=6,"06",AH550=7,"07",AH550=8,"08",AH550=9,"09",AH550=10,"10",AH550=11,"11",AH550=12,"12")</f>
        <v>#NAME?</v>
      </c>
      <c r="AJ550" s="387" t="e">
        <f t="shared" ca="1" si="50"/>
        <v>#NAME?</v>
      </c>
      <c r="AK550" s="148" t="str">
        <f t="shared" si="53"/>
        <v>YYYY-02</v>
      </c>
    </row>
    <row r="551" spans="1:37" ht="12.75" hidden="1">
      <c r="A551" s="137"/>
      <c r="B551" s="137"/>
      <c r="C551" s="137"/>
      <c r="D551" s="137"/>
      <c r="E551" s="137"/>
      <c r="F551" s="137"/>
      <c r="G551" s="137"/>
      <c r="H551" s="137"/>
      <c r="I551" s="137">
        <v>88100779</v>
      </c>
      <c r="J551" s="137"/>
      <c r="K551" s="137"/>
      <c r="L551" s="140">
        <v>45329</v>
      </c>
      <c r="M551" s="137"/>
      <c r="N551" s="402" t="str">
        <f>VLOOKUP(I551,Inventory!C:J,3,FALSE)</f>
        <v>https://fjong.com/admin/pages/edit-outfit/outfit.564735e2433c4b39b512e4fac3371d03</v>
      </c>
      <c r="O551" s="223" t="str">
        <f>VLOOKUP(I551,Inventory!C:J,5,FALSE)</f>
        <v>Maud</v>
      </c>
      <c r="P551" s="223" t="str">
        <f>VLOOKUP(I551,Inventory!C:J,4,FALSE)</f>
        <v>White Cape Shirt</v>
      </c>
      <c r="Q551" s="137"/>
      <c r="R551" s="137" t="s">
        <v>4114</v>
      </c>
      <c r="S551" s="139"/>
      <c r="T551" s="137"/>
      <c r="U551" s="137"/>
      <c r="V551" s="223" t="str">
        <f>VLOOKUP(I551,Inventory!C:R,6,FALSE)</f>
        <v>Høyer</v>
      </c>
      <c r="W551" s="223">
        <f>VLOOKUP(I551,Inventory!C:R,13,FALSE)</f>
        <v>7000</v>
      </c>
      <c r="X551" s="223">
        <f>VLOOKUP(I551,Inventory!C:R,14,FALSE)</f>
        <v>1400</v>
      </c>
      <c r="Y551" s="137"/>
      <c r="Z551" s="137"/>
      <c r="AA551" s="137"/>
      <c r="AB551" s="388">
        <f t="shared" si="49"/>
        <v>1400</v>
      </c>
      <c r="AC551" s="230">
        <f>VLOOKUP(V551,'Partner info'!A$2:K$502,6,FALSE)</f>
        <v>0.8</v>
      </c>
      <c r="AD551" s="223">
        <f t="shared" si="52"/>
        <v>1120</v>
      </c>
      <c r="AE551" s="388">
        <f t="shared" si="47"/>
        <v>280</v>
      </c>
      <c r="AF551" s="223">
        <f t="shared" si="51"/>
        <v>2</v>
      </c>
      <c r="AG551" s="323">
        <v>2024</v>
      </c>
      <c r="AH551" s="323">
        <v>2</v>
      </c>
      <c r="AI551" s="324" t="e">
        <f t="array" aca="1" ref="AI551" ca="1">_xludf.IFS(AH551=1,"01",AH551=2,"02",AH551=3,"03",AH551=4,"04",AH551=5,"05",AH551=6,"06",AH551=7,"07",AH551=8,"08",AH551=9,"09",AH551=10,"10",AH551=11,"11",AH551=12,"12")</f>
        <v>#NAME?</v>
      </c>
      <c r="AJ551" s="389" t="e">
        <f t="shared" ca="1" si="50"/>
        <v>#NAME?</v>
      </c>
      <c r="AK551" s="292" t="str">
        <f t="shared" si="53"/>
        <v>YYYY-02</v>
      </c>
    </row>
    <row r="552" spans="1:37" ht="12.75">
      <c r="F552" s="12" t="s">
        <v>4115</v>
      </c>
      <c r="I552" s="12">
        <v>88000421</v>
      </c>
      <c r="L552" s="149">
        <v>45329</v>
      </c>
      <c r="N552" s="405" t="str">
        <f>VLOOKUP(I552,Inventory!C:J,3,FALSE)</f>
        <v>https://fjong.com/admin/pages/edit-outfit/outfit.b9f26b79b0eb436fba1e05ca80196e47</v>
      </c>
      <c r="O552" s="224" t="str">
        <f>VLOOKUP(I552,Inventory!C:J,5,FALSE)</f>
        <v>Samsøe &amp; Samsøe</v>
      </c>
      <c r="P552" s="224" t="str">
        <f>VLOOKUP(I552,Inventory!C:J,4,FALSE)</f>
        <v>Heaston Skirt Dusty Cedar</v>
      </c>
      <c r="R552" s="12" t="s">
        <v>4116</v>
      </c>
      <c r="S552" s="9"/>
      <c r="V552" s="224" t="str">
        <f>VLOOKUP(I552,Inventory!C:R,6,FALSE)</f>
        <v>FJONG</v>
      </c>
      <c r="W552" s="224">
        <f>VLOOKUP(I552,Inventory!C:R,13,FALSE)</f>
        <v>1300</v>
      </c>
      <c r="X552" s="224">
        <f>VLOOKUP(I552,Inventory!C:R,14,FALSE)</f>
        <v>400</v>
      </c>
      <c r="AB552" s="384">
        <f t="shared" si="49"/>
        <v>400</v>
      </c>
      <c r="AC552" s="225">
        <f>VLOOKUP(V552,'Partner info'!A$2:K$502,6,FALSE)</f>
        <v>0</v>
      </c>
      <c r="AD552" s="224">
        <f t="shared" si="52"/>
        <v>0</v>
      </c>
      <c r="AE552" s="384">
        <f t="shared" si="47"/>
        <v>400</v>
      </c>
      <c r="AF552" s="224">
        <f t="shared" si="51"/>
        <v>2</v>
      </c>
      <c r="AG552" s="385">
        <v>2024</v>
      </c>
      <c r="AH552" s="385">
        <v>2</v>
      </c>
      <c r="AI552" s="386" t="e">
        <f t="array" aca="1" ref="AI552" ca="1">_xludf.IFS(AH552=1,"01",AH552=2,"02",AH552=3,"03",AH552=4,"04",AH552=5,"05",AH552=6,"06",AH552=7,"07",AH552=8,"08",AH552=9,"09",AH552=10,"10",AH552=11,"11",AH552=12,"12")</f>
        <v>#NAME?</v>
      </c>
      <c r="AJ552" s="387" t="e">
        <f t="shared" ca="1" si="50"/>
        <v>#NAME?</v>
      </c>
      <c r="AK552" s="148" t="str">
        <f t="shared" si="53"/>
        <v>YYYY-02</v>
      </c>
    </row>
    <row r="553" spans="1:37" ht="12.75" hidden="1">
      <c r="I553" s="12">
        <v>88101058</v>
      </c>
      <c r="L553" s="149">
        <v>45329</v>
      </c>
      <c r="N553" s="405" t="str">
        <f>VLOOKUP(I553,Inventory!C:J,3,FALSE)</f>
        <v>https://fjong.com/admin/pages/edit-outfit/outfit.5e7492c7819749cbb747044041742404</v>
      </c>
      <c r="O553" s="224" t="str">
        <f>VLOOKUP(I553,Inventory!C:J,5,FALSE)</f>
        <v>Maud</v>
      </c>
      <c r="P553" s="224" t="str">
        <f>VLOOKUP(I553,Inventory!C:J,4,FALSE)</f>
        <v>4 Pleated Arm Top Aspen Gold</v>
      </c>
      <c r="R553" s="12" t="s">
        <v>4116</v>
      </c>
      <c r="S553" s="9"/>
      <c r="V553" s="224" t="str">
        <f>VLOOKUP(I553,Inventory!C:R,6,FALSE)</f>
        <v>Høyer</v>
      </c>
      <c r="W553" s="224">
        <f>VLOOKUP(I553,Inventory!C:R,13,FALSE)</f>
        <v>5500</v>
      </c>
      <c r="X553" s="224">
        <f>VLOOKUP(I553,Inventory!C:R,14,FALSE)</f>
        <v>1100</v>
      </c>
      <c r="AB553" s="384">
        <f t="shared" si="49"/>
        <v>1100</v>
      </c>
      <c r="AC553" s="225">
        <f>VLOOKUP(V553,'Partner info'!A$2:K$502,6,FALSE)</f>
        <v>0.8</v>
      </c>
      <c r="AD553" s="224">
        <f t="shared" si="52"/>
        <v>880</v>
      </c>
      <c r="AE553" s="384">
        <f t="shared" si="47"/>
        <v>220</v>
      </c>
      <c r="AF553" s="224">
        <f t="shared" si="51"/>
        <v>2</v>
      </c>
      <c r="AG553" s="310">
        <v>2024</v>
      </c>
      <c r="AH553" s="310">
        <v>2</v>
      </c>
      <c r="AI553" s="146" t="e">
        <f t="array" aca="1" ref="AI553" ca="1">_xludf.IFS(AH553=1,"01",AH553=2,"02",AH553=3,"03",AH553=4,"04",AH553=5,"05",AH553=6,"06",AH553=7,"07",AH553=8,"08",AH553=9,"09",AH553=10,"10",AH553=11,"11",AH553=12,"12")</f>
        <v>#NAME?</v>
      </c>
      <c r="AJ553" s="147" t="e">
        <f t="shared" ca="1" si="50"/>
        <v>#NAME?</v>
      </c>
      <c r="AK553" s="148" t="str">
        <f t="shared" si="53"/>
        <v>YYYY-02</v>
      </c>
    </row>
    <row r="554" spans="1:37" ht="12.75" hidden="1">
      <c r="A554" s="137"/>
      <c r="B554" s="137"/>
      <c r="C554" s="137"/>
      <c r="D554" s="137"/>
      <c r="E554" s="137"/>
      <c r="F554" s="137"/>
      <c r="G554" s="137"/>
      <c r="H554" s="137"/>
      <c r="I554" s="137">
        <v>89005630</v>
      </c>
      <c r="J554" s="137"/>
      <c r="K554" s="137"/>
      <c r="L554" s="149">
        <v>45329</v>
      </c>
      <c r="M554" s="137"/>
      <c r="N554" s="402" t="str">
        <f>VLOOKUP(I554,Inventory!C:J,3,FALSE)</f>
        <v>https://fjong.com/admin/pages/edit-outfit/outfit.71b3b3cf7e7841c98b805c6a32e68f7b</v>
      </c>
      <c r="O554" s="223" t="str">
        <f>VLOOKUP(I554,Inventory!C:J,5,FALSE)</f>
        <v>Maud</v>
      </c>
      <c r="P554" s="223" t="str">
        <f>VLOOKUP(I554,Inventory!C:J,4,FALSE)</f>
        <v>Thilde Top Pink</v>
      </c>
      <c r="Q554" s="137"/>
      <c r="R554" s="137" t="s">
        <v>4116</v>
      </c>
      <c r="S554" s="139"/>
      <c r="T554" s="137"/>
      <c r="U554" s="137"/>
      <c r="V554" s="223" t="str">
        <f>VLOOKUP(I554,Inventory!C:R,6,FALSE)</f>
        <v>MAUD</v>
      </c>
      <c r="W554" s="223">
        <f>VLOOKUP(I554,Inventory!C:R,13,FALSE)</f>
        <v>2000</v>
      </c>
      <c r="X554" s="223">
        <f>VLOOKUP(I554,Inventory!C:R,14,FALSE)</f>
        <v>649</v>
      </c>
      <c r="Y554" s="137"/>
      <c r="Z554" s="137"/>
      <c r="AA554" s="137"/>
      <c r="AB554" s="388">
        <f t="shared" si="49"/>
        <v>649</v>
      </c>
      <c r="AC554" s="230">
        <f>VLOOKUP(V554,'Partner info'!A$2:K$502,6,FALSE)</f>
        <v>0</v>
      </c>
      <c r="AD554" s="223">
        <f t="shared" si="52"/>
        <v>0</v>
      </c>
      <c r="AE554" s="388">
        <f t="shared" si="47"/>
        <v>649</v>
      </c>
      <c r="AF554" s="223">
        <f t="shared" si="51"/>
        <v>2</v>
      </c>
      <c r="AG554" s="323">
        <v>2024</v>
      </c>
      <c r="AH554" s="323">
        <v>2</v>
      </c>
      <c r="AI554" s="324" t="e">
        <f t="array" aca="1" ref="AI554" ca="1">_xludf.IFS(AH554=1,"01",AH554=2,"02",AH554=3,"03",AH554=4,"04",AH554=5,"05",AH554=6,"06",AH554=7,"07",AH554=8,"08",AH554=9,"09",AH554=10,"10",AH554=11,"11",AH554=12,"12")</f>
        <v>#NAME?</v>
      </c>
      <c r="AJ554" s="389" t="e">
        <f t="shared" ca="1" si="50"/>
        <v>#NAME?</v>
      </c>
      <c r="AK554" s="292" t="str">
        <f t="shared" si="53"/>
        <v>YYYY-02</v>
      </c>
    </row>
    <row r="555" spans="1:37" ht="12.75">
      <c r="A555" s="173"/>
      <c r="B555" s="173"/>
      <c r="C555" s="173"/>
      <c r="D555" s="173"/>
      <c r="E555" s="173"/>
      <c r="F555" s="173" t="s">
        <v>3889</v>
      </c>
      <c r="G555" s="173"/>
      <c r="H555" s="173"/>
      <c r="I555" s="173">
        <v>88200001</v>
      </c>
      <c r="J555" s="173"/>
      <c r="K555" s="173"/>
      <c r="L555" s="176">
        <v>45329</v>
      </c>
      <c r="M555" s="173"/>
      <c r="N555" s="420" t="str">
        <f>VLOOKUP(I555,Inventory!C:J,3,FALSE)</f>
        <v>https://fjong.com/admin/pages/edit-outfit/outfit.1a0d16e8be3649498b202bba8ea1743b</v>
      </c>
      <c r="O555" s="240" t="str">
        <f>VLOOKUP(I555,Inventory!C:J,5,FALSE)</f>
        <v>Maud</v>
      </c>
      <c r="P555" s="240" t="str">
        <f>VLOOKUP(I555,Inventory!C:J,4,FALSE)</f>
        <v>Auburn Layered Ruffle Blouse</v>
      </c>
      <c r="Q555" s="173"/>
      <c r="R555" s="173" t="s">
        <v>3891</v>
      </c>
      <c r="S555" s="175"/>
      <c r="T555" s="173"/>
      <c r="U555" s="173"/>
      <c r="V555" s="240" t="str">
        <f>VLOOKUP(I555,Inventory!C:R,6,FALSE)</f>
        <v>FJONG</v>
      </c>
      <c r="W555" s="240">
        <f>VLOOKUP(I555,Inventory!C:R,13,FALSE)</f>
        <v>3500</v>
      </c>
      <c r="X555" s="240">
        <f>VLOOKUP(I555,Inventory!C:R,14,FALSE)</f>
        <v>1050</v>
      </c>
      <c r="Y555" s="173"/>
      <c r="Z555" s="173"/>
      <c r="AA555" s="173"/>
      <c r="AB555" s="424">
        <f t="shared" si="49"/>
        <v>1050</v>
      </c>
      <c r="AC555" s="242">
        <f>VLOOKUP(V555,'Partner info'!A$2:K$502,6,FALSE)</f>
        <v>0</v>
      </c>
      <c r="AD555" s="240">
        <f t="shared" si="52"/>
        <v>0</v>
      </c>
      <c r="AE555" s="424">
        <f t="shared" si="47"/>
        <v>1050</v>
      </c>
      <c r="AF555" s="240">
        <f t="shared" si="51"/>
        <v>2</v>
      </c>
      <c r="AG555" s="338">
        <v>2024</v>
      </c>
      <c r="AH555" s="338">
        <v>2</v>
      </c>
      <c r="AI555" s="339" t="e">
        <f t="array" aca="1" ref="AI555" ca="1">_xludf.IFS(AH555=1,"01",AH555=2,"02",AH555=3,"03",AH555=4,"04",AH555=5,"05",AH555=6,"06",AH555=7,"07",AH555=8,"08",AH555=9,"09",AH555=10,"10",AH555=11,"11",AH555=12,"12")</f>
        <v>#NAME?</v>
      </c>
      <c r="AJ555" s="383" t="e">
        <f t="shared" ca="1" si="50"/>
        <v>#NAME?</v>
      </c>
      <c r="AK555" s="287" t="str">
        <f t="shared" si="53"/>
        <v>YYYY-02</v>
      </c>
    </row>
    <row r="556" spans="1:37" ht="12.75" hidden="1">
      <c r="L556" s="149"/>
      <c r="S556" s="9"/>
      <c r="AG556" s="385">
        <v>1900</v>
      </c>
      <c r="AH556" s="385">
        <v>1</v>
      </c>
      <c r="AI556" s="386" t="e">
        <f t="array" aca="1" ref="AI556" ca="1">_xludf.IFS(AH556=1,"01",AH556=2,"02",AH556=3,"03",AH556=4,"04",AH556=5,"05",AH556=6,"06",AH556=7,"07",AH556=8,"08",AH556=9,"09",AH556=10,"10",AH556=11,"11",AH556=12,"12")</f>
        <v>#NAME?</v>
      </c>
      <c r="AJ556" s="387" t="e">
        <f t="shared" ca="1" si="50"/>
        <v>#NAME?</v>
      </c>
      <c r="AK556" s="148" t="str">
        <f t="shared" si="53"/>
        <v>YYYY-01</v>
      </c>
    </row>
    <row r="557" spans="1:37" ht="12.75" hidden="1">
      <c r="L557" s="149"/>
      <c r="S557" s="9"/>
      <c r="AG557" s="310">
        <v>1900</v>
      </c>
      <c r="AH557" s="310">
        <v>1</v>
      </c>
      <c r="AI557" s="146" t="e">
        <f t="array" aca="1" ref="AI557" ca="1">_xludf.IFS(AH557=1,"01",AH557=2,"02",AH557=3,"03",AH557=4,"04",AH557=5,"05",AH557=6,"06",AH557=7,"07",AH557=8,"08",AH557=9,"09",AH557=10,"10",AH557=11,"11",AH557=12,"12")</f>
        <v>#NAME?</v>
      </c>
      <c r="AJ557" s="147" t="e">
        <f t="shared" ca="1" si="50"/>
        <v>#NAME?</v>
      </c>
      <c r="AK557" s="148" t="str">
        <f t="shared" si="53"/>
        <v>YYYY-01</v>
      </c>
    </row>
    <row r="558" spans="1:37" ht="12.75" hidden="1">
      <c r="L558" s="149"/>
      <c r="S558" s="9"/>
      <c r="AG558" s="310">
        <v>1900</v>
      </c>
      <c r="AH558" s="310">
        <v>1</v>
      </c>
      <c r="AI558" s="146" t="e">
        <f t="array" aca="1" ref="AI558" ca="1">_xludf.IFS(AH558=1,"01",AH558=2,"02",AH558=3,"03",AH558=4,"04",AH558=5,"05",AH558=6,"06",AH558=7,"07",AH558=8,"08",AH558=9,"09",AH558=10,"10",AH558=11,"11",AH558=12,"12")</f>
        <v>#NAME?</v>
      </c>
      <c r="AJ558" s="147" t="e">
        <f t="shared" ca="1" si="50"/>
        <v>#NAME?</v>
      </c>
      <c r="AK558" s="148" t="str">
        <f t="shared" si="53"/>
        <v>YYYY-01</v>
      </c>
    </row>
    <row r="559" spans="1:37" ht="12.75" hidden="1">
      <c r="L559" s="149"/>
      <c r="S559" s="9"/>
      <c r="AG559" s="310">
        <v>1900</v>
      </c>
      <c r="AH559" s="310">
        <v>1</v>
      </c>
      <c r="AI559" s="146" t="e">
        <f t="array" aca="1" ref="AI559" ca="1">_xludf.IFS(AH559=1,"01",AH559=2,"02",AH559=3,"03",AH559=4,"04",AH559=5,"05",AH559=6,"06",AH559=7,"07",AH559=8,"08",AH559=9,"09",AH559=10,"10",AH559=11,"11",AH559=12,"12")</f>
        <v>#NAME?</v>
      </c>
      <c r="AJ559" s="147" t="e">
        <f t="shared" ca="1" si="50"/>
        <v>#NAME?</v>
      </c>
      <c r="AK559" s="148" t="str">
        <f t="shared" si="53"/>
        <v>YYYY-01</v>
      </c>
    </row>
    <row r="560" spans="1:37" ht="12.75" hidden="1">
      <c r="L560" s="149"/>
      <c r="S560" s="9"/>
      <c r="AG560" s="310">
        <v>1900</v>
      </c>
      <c r="AH560" s="310">
        <v>1</v>
      </c>
      <c r="AI560" s="146" t="e">
        <f t="array" aca="1" ref="AI560" ca="1">_xludf.IFS(AH560=1,"01",AH560=2,"02",AH560=3,"03",AH560=4,"04",AH560=5,"05",AH560=6,"06",AH560=7,"07",AH560=8,"08",AH560=9,"09",AH560=10,"10",AH560=11,"11",AH560=12,"12")</f>
        <v>#NAME?</v>
      </c>
      <c r="AJ560" s="147" t="e">
        <f t="shared" ca="1" si="50"/>
        <v>#NAME?</v>
      </c>
      <c r="AK560" s="148" t="str">
        <f t="shared" si="53"/>
        <v>YYYY-01</v>
      </c>
    </row>
    <row r="561" spans="12:37" ht="12.75" hidden="1">
      <c r="L561" s="149"/>
      <c r="S561" s="9"/>
      <c r="AG561" s="310">
        <v>1900</v>
      </c>
      <c r="AH561" s="310">
        <v>1</v>
      </c>
      <c r="AI561" s="146" t="e">
        <f t="array" aca="1" ref="AI561" ca="1">_xludf.IFS(AH561=1,"01",AH561=2,"02",AH561=3,"03",AH561=4,"04",AH561=5,"05",AH561=6,"06",AH561=7,"07",AH561=8,"08",AH561=9,"09",AH561=10,"10",AH561=11,"11",AH561=12,"12")</f>
        <v>#NAME?</v>
      </c>
      <c r="AJ561" s="147" t="e">
        <f t="shared" ca="1" si="50"/>
        <v>#NAME?</v>
      </c>
      <c r="AK561" s="148" t="str">
        <f t="shared" si="53"/>
        <v>YYYY-01</v>
      </c>
    </row>
    <row r="562" spans="12:37" ht="12.75" hidden="1">
      <c r="L562" s="149"/>
      <c r="S562" s="9"/>
      <c r="AG562" s="310">
        <v>1900</v>
      </c>
      <c r="AH562" s="310">
        <v>1</v>
      </c>
      <c r="AI562" s="146" t="e">
        <f t="array" aca="1" ref="AI562" ca="1">_xludf.IFS(AH562=1,"01",AH562=2,"02",AH562=3,"03",AH562=4,"04",AH562=5,"05",AH562=6,"06",AH562=7,"07",AH562=8,"08",AH562=9,"09",AH562=10,"10",AH562=11,"11",AH562=12,"12")</f>
        <v>#NAME?</v>
      </c>
      <c r="AJ562" s="147" t="e">
        <f t="shared" ca="1" si="50"/>
        <v>#NAME?</v>
      </c>
      <c r="AK562" s="148" t="str">
        <f t="shared" si="53"/>
        <v>YYYY-01</v>
      </c>
    </row>
    <row r="563" spans="12:37" ht="12.75" hidden="1">
      <c r="L563" s="149"/>
      <c r="S563" s="9"/>
      <c r="AG563" s="310">
        <v>1900</v>
      </c>
      <c r="AH563" s="310">
        <v>1</v>
      </c>
      <c r="AI563" s="146" t="e">
        <f t="array" aca="1" ref="AI563" ca="1">_xludf.IFS(AH563=1,"01",AH563=2,"02",AH563=3,"03",AH563=4,"04",AH563=5,"05",AH563=6,"06",AH563=7,"07",AH563=8,"08",AH563=9,"09",AH563=10,"10",AH563=11,"11",AH563=12,"12")</f>
        <v>#NAME?</v>
      </c>
      <c r="AJ563" s="147" t="e">
        <f t="shared" ca="1" si="50"/>
        <v>#NAME?</v>
      </c>
      <c r="AK563" s="148" t="str">
        <f t="shared" si="53"/>
        <v>YYYY-01</v>
      </c>
    </row>
    <row r="564" spans="12:37" ht="12.75" hidden="1">
      <c r="L564" s="149"/>
      <c r="S564" s="9"/>
      <c r="AG564" s="310">
        <v>1900</v>
      </c>
      <c r="AH564" s="310">
        <v>1</v>
      </c>
      <c r="AI564" s="146" t="e">
        <f t="array" aca="1" ref="AI564" ca="1">_xludf.IFS(AH564=1,"01",AH564=2,"02",AH564=3,"03",AH564=4,"04",AH564=5,"05",AH564=6,"06",AH564=7,"07",AH564=8,"08",AH564=9,"09",AH564=10,"10",AH564=11,"11",AH564=12,"12")</f>
        <v>#NAME?</v>
      </c>
      <c r="AJ564" s="147" t="e">
        <f t="shared" ca="1" si="50"/>
        <v>#NAME?</v>
      </c>
      <c r="AK564" s="148" t="str">
        <f t="shared" si="53"/>
        <v>YYYY-01</v>
      </c>
    </row>
    <row r="565" spans="12:37" ht="12.75" hidden="1">
      <c r="L565" s="149"/>
      <c r="S565" s="9"/>
      <c r="AG565" s="310">
        <v>1900</v>
      </c>
      <c r="AH565" s="310">
        <v>1</v>
      </c>
      <c r="AI565" s="146" t="e">
        <f t="array" aca="1" ref="AI565" ca="1">_xludf.IFS(AH565=1,"01",AH565=2,"02",AH565=3,"03",AH565=4,"04",AH565=5,"05",AH565=6,"06",AH565=7,"07",AH565=8,"08",AH565=9,"09",AH565=10,"10",AH565=11,"11",AH565=12,"12")</f>
        <v>#NAME?</v>
      </c>
      <c r="AJ565" s="147" t="e">
        <f t="shared" ca="1" si="50"/>
        <v>#NAME?</v>
      </c>
      <c r="AK565" s="148" t="str">
        <f t="shared" si="53"/>
        <v>YYYY-01</v>
      </c>
    </row>
    <row r="566" spans="12:37" ht="12.75" hidden="1">
      <c r="L566" s="149"/>
      <c r="S566" s="9"/>
      <c r="AG566" s="310">
        <v>1900</v>
      </c>
      <c r="AH566" s="310">
        <v>1</v>
      </c>
      <c r="AI566" s="146" t="e">
        <f t="array" aca="1" ref="AI566" ca="1">_xludf.IFS(AH566=1,"01",AH566=2,"02",AH566=3,"03",AH566=4,"04",AH566=5,"05",AH566=6,"06",AH566=7,"07",AH566=8,"08",AH566=9,"09",AH566=10,"10",AH566=11,"11",AH566=12,"12")</f>
        <v>#NAME?</v>
      </c>
      <c r="AJ566" s="147" t="e">
        <f t="shared" ca="1" si="50"/>
        <v>#NAME?</v>
      </c>
      <c r="AK566" s="148" t="str">
        <f t="shared" si="53"/>
        <v>YYYY-01</v>
      </c>
    </row>
    <row r="567" spans="12:37" ht="12.75" hidden="1">
      <c r="L567" s="149"/>
      <c r="S567" s="9"/>
      <c r="AG567" s="310">
        <v>1900</v>
      </c>
      <c r="AH567" s="310">
        <v>1</v>
      </c>
      <c r="AI567" s="146" t="e">
        <f t="array" aca="1" ref="AI567" ca="1">_xludf.IFS(AH567=1,"01",AH567=2,"02",AH567=3,"03",AH567=4,"04",AH567=5,"05",AH567=6,"06",AH567=7,"07",AH567=8,"08",AH567=9,"09",AH567=10,"10",AH567=11,"11",AH567=12,"12")</f>
        <v>#NAME?</v>
      </c>
      <c r="AJ567" s="147" t="e">
        <f t="shared" ca="1" si="50"/>
        <v>#NAME?</v>
      </c>
      <c r="AK567" s="148" t="str">
        <f t="shared" si="53"/>
        <v>YYYY-01</v>
      </c>
    </row>
    <row r="568" spans="12:37" ht="12.75" hidden="1">
      <c r="L568" s="149"/>
      <c r="S568" s="9"/>
      <c r="AG568" s="310">
        <v>1900</v>
      </c>
      <c r="AH568" s="310">
        <v>1</v>
      </c>
      <c r="AI568" s="146" t="e">
        <f t="array" aca="1" ref="AI568" ca="1">_xludf.IFS(AH568=1,"01",AH568=2,"02",AH568=3,"03",AH568=4,"04",AH568=5,"05",AH568=6,"06",AH568=7,"07",AH568=8,"08",AH568=9,"09",AH568=10,"10",AH568=11,"11",AH568=12,"12")</f>
        <v>#NAME?</v>
      </c>
      <c r="AJ568" s="147" t="e">
        <f t="shared" ca="1" si="50"/>
        <v>#NAME?</v>
      </c>
      <c r="AK568" s="148" t="str">
        <f t="shared" si="53"/>
        <v>YYYY-01</v>
      </c>
    </row>
    <row r="569" spans="12:37" ht="12.75" hidden="1">
      <c r="L569" s="149"/>
      <c r="S569" s="9"/>
      <c r="AG569" s="310">
        <v>1900</v>
      </c>
      <c r="AH569" s="310">
        <v>1</v>
      </c>
      <c r="AI569" s="146" t="e">
        <f t="array" aca="1" ref="AI569" ca="1">_xludf.IFS(AH569=1,"01",AH569=2,"02",AH569=3,"03",AH569=4,"04",AH569=5,"05",AH569=6,"06",AH569=7,"07",AH569=8,"08",AH569=9,"09",AH569=10,"10",AH569=11,"11",AH569=12,"12")</f>
        <v>#NAME?</v>
      </c>
      <c r="AJ569" s="147" t="e">
        <f t="shared" ca="1" si="50"/>
        <v>#NAME?</v>
      </c>
      <c r="AK569" s="148" t="str">
        <f t="shared" si="53"/>
        <v>YYYY-01</v>
      </c>
    </row>
    <row r="570" spans="12:37" ht="12.75" hidden="1">
      <c r="L570" s="149"/>
      <c r="S570" s="9"/>
      <c r="AG570" s="310">
        <v>1900</v>
      </c>
      <c r="AH570" s="310">
        <v>1</v>
      </c>
      <c r="AI570" s="146" t="e">
        <f t="array" aca="1" ref="AI570" ca="1">_xludf.IFS(AH570=1,"01",AH570=2,"02",AH570=3,"03",AH570=4,"04",AH570=5,"05",AH570=6,"06",AH570=7,"07",AH570=8,"08",AH570=9,"09",AH570=10,"10",AH570=11,"11",AH570=12,"12")</f>
        <v>#NAME?</v>
      </c>
      <c r="AJ570" s="147" t="e">
        <f t="shared" ca="1" si="50"/>
        <v>#NAME?</v>
      </c>
      <c r="AK570" s="148" t="str">
        <f t="shared" si="53"/>
        <v>YYYY-01</v>
      </c>
    </row>
    <row r="571" spans="12:37" ht="12.75" hidden="1">
      <c r="L571" s="149"/>
      <c r="S571" s="9"/>
      <c r="AG571" s="310">
        <v>1900</v>
      </c>
      <c r="AH571" s="310">
        <v>1</v>
      </c>
      <c r="AI571" s="146" t="e">
        <f t="array" aca="1" ref="AI571" ca="1">_xludf.IFS(AH571=1,"01",AH571=2,"02",AH571=3,"03",AH571=4,"04",AH571=5,"05",AH571=6,"06",AH571=7,"07",AH571=8,"08",AH571=9,"09",AH571=10,"10",AH571=11,"11",AH571=12,"12")</f>
        <v>#NAME?</v>
      </c>
      <c r="AJ571" s="147" t="e">
        <f t="shared" ca="1" si="50"/>
        <v>#NAME?</v>
      </c>
      <c r="AK571" s="148" t="str">
        <f t="shared" si="53"/>
        <v>YYYY-01</v>
      </c>
    </row>
    <row r="572" spans="12:37" ht="12.75" hidden="1">
      <c r="L572" s="149"/>
      <c r="S572" s="9"/>
      <c r="AG572" s="310">
        <v>1900</v>
      </c>
      <c r="AH572" s="310">
        <v>1</v>
      </c>
      <c r="AI572" s="146" t="e">
        <f t="array" aca="1" ref="AI572" ca="1">_xludf.IFS(AH572=1,"01",AH572=2,"02",AH572=3,"03",AH572=4,"04",AH572=5,"05",AH572=6,"06",AH572=7,"07",AH572=8,"08",AH572=9,"09",AH572=10,"10",AH572=11,"11",AH572=12,"12")</f>
        <v>#NAME?</v>
      </c>
      <c r="AJ572" s="147" t="e">
        <f t="shared" ca="1" si="50"/>
        <v>#NAME?</v>
      </c>
      <c r="AK572" s="148" t="str">
        <f t="shared" si="53"/>
        <v>YYYY-01</v>
      </c>
    </row>
    <row r="573" spans="12:37" ht="12.75" hidden="1">
      <c r="L573" s="149"/>
      <c r="S573" s="9"/>
      <c r="AG573" s="310">
        <v>1900</v>
      </c>
      <c r="AH573" s="310">
        <v>1</v>
      </c>
      <c r="AI573" s="146" t="e">
        <f t="array" aca="1" ref="AI573" ca="1">_xludf.IFS(AH573=1,"01",AH573=2,"02",AH573=3,"03",AH573=4,"04",AH573=5,"05",AH573=6,"06",AH573=7,"07",AH573=8,"08",AH573=9,"09",AH573=10,"10",AH573=11,"11",AH573=12,"12")</f>
        <v>#NAME?</v>
      </c>
      <c r="AJ573" s="147" t="e">
        <f t="shared" ca="1" si="50"/>
        <v>#NAME?</v>
      </c>
      <c r="AK573" s="148" t="str">
        <f t="shared" si="53"/>
        <v>YYYY-01</v>
      </c>
    </row>
    <row r="574" spans="12:37" ht="12.75" hidden="1">
      <c r="L574" s="149"/>
      <c r="S574" s="9"/>
      <c r="AG574" s="310">
        <v>1900</v>
      </c>
      <c r="AH574" s="310">
        <v>1</v>
      </c>
      <c r="AI574" s="146" t="e">
        <f t="array" aca="1" ref="AI574" ca="1">_xludf.IFS(AH574=1,"01",AH574=2,"02",AH574=3,"03",AH574=4,"04",AH574=5,"05",AH574=6,"06",AH574=7,"07",AH574=8,"08",AH574=9,"09",AH574=10,"10",AH574=11,"11",AH574=12,"12")</f>
        <v>#NAME?</v>
      </c>
      <c r="AJ574" s="147" t="e">
        <f t="shared" ca="1" si="50"/>
        <v>#NAME?</v>
      </c>
      <c r="AK574" s="148" t="str">
        <f t="shared" si="53"/>
        <v>YYYY-01</v>
      </c>
    </row>
    <row r="575" spans="12:37" ht="12.75" hidden="1">
      <c r="L575" s="149"/>
      <c r="S575" s="9"/>
      <c r="AG575" s="310">
        <v>1900</v>
      </c>
      <c r="AH575" s="310">
        <v>1</v>
      </c>
      <c r="AI575" s="146" t="e">
        <f t="array" aca="1" ref="AI575" ca="1">_xludf.IFS(AH575=1,"01",AH575=2,"02",AH575=3,"03",AH575=4,"04",AH575=5,"05",AH575=6,"06",AH575=7,"07",AH575=8,"08",AH575=9,"09",AH575=10,"10",AH575=11,"11",AH575=12,"12")</f>
        <v>#NAME?</v>
      </c>
      <c r="AJ575" s="147" t="e">
        <f t="shared" ca="1" si="50"/>
        <v>#NAME?</v>
      </c>
      <c r="AK575" s="148" t="str">
        <f t="shared" si="53"/>
        <v>YYYY-01</v>
      </c>
    </row>
    <row r="576" spans="12:37" ht="12.75" hidden="1">
      <c r="L576" s="149"/>
      <c r="S576" s="9"/>
      <c r="AG576" s="310">
        <v>1900</v>
      </c>
      <c r="AH576" s="310">
        <v>1</v>
      </c>
      <c r="AI576" s="146" t="e">
        <f t="array" aca="1" ref="AI576" ca="1">_xludf.IFS(AH576=1,"01",AH576=2,"02",AH576=3,"03",AH576=4,"04",AH576=5,"05",AH576=6,"06",AH576=7,"07",AH576=8,"08",AH576=9,"09",AH576=10,"10",AH576=11,"11",AH576=12,"12")</f>
        <v>#NAME?</v>
      </c>
      <c r="AJ576" s="147" t="e">
        <f t="shared" ca="1" si="50"/>
        <v>#NAME?</v>
      </c>
      <c r="AK576" s="148" t="str">
        <f t="shared" si="53"/>
        <v>YYYY-01</v>
      </c>
    </row>
    <row r="577" spans="12:37" ht="12.75" hidden="1">
      <c r="L577" s="149"/>
      <c r="S577" s="9"/>
      <c r="AG577" s="310">
        <v>1900</v>
      </c>
      <c r="AH577" s="310">
        <v>1</v>
      </c>
      <c r="AI577" s="146" t="e">
        <f t="array" aca="1" ref="AI577" ca="1">_xludf.IFS(AH577=1,"01",AH577=2,"02",AH577=3,"03",AH577=4,"04",AH577=5,"05",AH577=6,"06",AH577=7,"07",AH577=8,"08",AH577=9,"09",AH577=10,"10",AH577=11,"11",AH577=12,"12")</f>
        <v>#NAME?</v>
      </c>
      <c r="AJ577" s="147" t="e">
        <f t="shared" ca="1" si="50"/>
        <v>#NAME?</v>
      </c>
      <c r="AK577" s="148" t="str">
        <f t="shared" si="53"/>
        <v>YYYY-01</v>
      </c>
    </row>
    <row r="578" spans="12:37" ht="12.75" hidden="1">
      <c r="L578" s="149"/>
      <c r="S578" s="9"/>
      <c r="AG578" s="310">
        <v>1900</v>
      </c>
      <c r="AH578" s="310">
        <v>1</v>
      </c>
      <c r="AI578" s="146" t="e">
        <f t="array" aca="1" ref="AI578" ca="1">_xludf.IFS(AH578=1,"01",AH578=2,"02",AH578=3,"03",AH578=4,"04",AH578=5,"05",AH578=6,"06",AH578=7,"07",AH578=8,"08",AH578=9,"09",AH578=10,"10",AH578=11,"11",AH578=12,"12")</f>
        <v>#NAME?</v>
      </c>
      <c r="AJ578" s="147" t="e">
        <f t="shared" ca="1" si="50"/>
        <v>#NAME?</v>
      </c>
      <c r="AK578" s="148" t="str">
        <f t="shared" si="53"/>
        <v>YYYY-01</v>
      </c>
    </row>
    <row r="579" spans="12:37" ht="12.75" hidden="1">
      <c r="L579" s="149"/>
      <c r="S579" s="9"/>
      <c r="AG579" s="310">
        <v>1900</v>
      </c>
      <c r="AH579" s="310">
        <v>1</v>
      </c>
      <c r="AI579" s="146" t="e">
        <f t="array" aca="1" ref="AI579" ca="1">_xludf.IFS(AH579=1,"01",AH579=2,"02",AH579=3,"03",AH579=4,"04",AH579=5,"05",AH579=6,"06",AH579=7,"07",AH579=8,"08",AH579=9,"09",AH579=10,"10",AH579=11,"11",AH579=12,"12")</f>
        <v>#NAME?</v>
      </c>
      <c r="AJ579" s="147" t="e">
        <f t="shared" ca="1" si="50"/>
        <v>#NAME?</v>
      </c>
      <c r="AK579" s="148" t="str">
        <f t="shared" si="53"/>
        <v>YYYY-01</v>
      </c>
    </row>
    <row r="580" spans="12:37" ht="12.75" hidden="1">
      <c r="L580" s="149"/>
      <c r="S580" s="9"/>
      <c r="AG580" s="310">
        <v>1900</v>
      </c>
      <c r="AH580" s="310">
        <v>1</v>
      </c>
      <c r="AI580" s="146" t="e">
        <f t="array" aca="1" ref="AI580" ca="1">_xludf.IFS(AH580=1,"01",AH580=2,"02",AH580=3,"03",AH580=4,"04",AH580=5,"05",AH580=6,"06",AH580=7,"07",AH580=8,"08",AH580=9,"09",AH580=10,"10",AH580=11,"11",AH580=12,"12")</f>
        <v>#NAME?</v>
      </c>
      <c r="AJ580" s="147" t="e">
        <f t="shared" ca="1" si="50"/>
        <v>#NAME?</v>
      </c>
      <c r="AK580" s="148" t="str">
        <f t="shared" si="53"/>
        <v>YYYY-01</v>
      </c>
    </row>
    <row r="581" spans="12:37" ht="12.75" hidden="1">
      <c r="L581" s="149"/>
      <c r="S581" s="9"/>
      <c r="AG581" s="310">
        <v>1900</v>
      </c>
      <c r="AH581" s="310">
        <v>1</v>
      </c>
      <c r="AI581" s="146" t="e">
        <f t="array" aca="1" ref="AI581" ca="1">_xludf.IFS(AH581=1,"01",AH581=2,"02",AH581=3,"03",AH581=4,"04",AH581=5,"05",AH581=6,"06",AH581=7,"07",AH581=8,"08",AH581=9,"09",AH581=10,"10",AH581=11,"11",AH581=12,"12")</f>
        <v>#NAME?</v>
      </c>
      <c r="AJ581" s="147" t="e">
        <f t="shared" ca="1" si="50"/>
        <v>#NAME?</v>
      </c>
      <c r="AK581" s="148" t="str">
        <f t="shared" si="53"/>
        <v>YYYY-01</v>
      </c>
    </row>
    <row r="582" spans="12:37" ht="12.75" hidden="1">
      <c r="L582" s="149"/>
      <c r="S582" s="9"/>
      <c r="AG582" s="310">
        <v>1900</v>
      </c>
      <c r="AH582" s="310">
        <v>1</v>
      </c>
      <c r="AI582" s="146" t="e">
        <f t="array" aca="1" ref="AI582" ca="1">_xludf.IFS(AH582=1,"01",AH582=2,"02",AH582=3,"03",AH582=4,"04",AH582=5,"05",AH582=6,"06",AH582=7,"07",AH582=8,"08",AH582=9,"09",AH582=10,"10",AH582=11,"11",AH582=12,"12")</f>
        <v>#NAME?</v>
      </c>
      <c r="AJ582" s="147" t="e">
        <f t="shared" ca="1" si="50"/>
        <v>#NAME?</v>
      </c>
      <c r="AK582" s="148" t="str">
        <f t="shared" si="53"/>
        <v>YYYY-01</v>
      </c>
    </row>
    <row r="583" spans="12:37" ht="12.75" hidden="1">
      <c r="L583" s="149"/>
      <c r="S583" s="9"/>
      <c r="AG583" s="310">
        <v>1900</v>
      </c>
      <c r="AH583" s="310">
        <v>1</v>
      </c>
      <c r="AI583" s="146" t="e">
        <f t="array" aca="1" ref="AI583" ca="1">_xludf.IFS(AH583=1,"01",AH583=2,"02",AH583=3,"03",AH583=4,"04",AH583=5,"05",AH583=6,"06",AH583=7,"07",AH583=8,"08",AH583=9,"09",AH583=10,"10",AH583=11,"11",AH583=12,"12")</f>
        <v>#NAME?</v>
      </c>
      <c r="AJ583" s="147" t="e">
        <f t="shared" ca="1" si="50"/>
        <v>#NAME?</v>
      </c>
      <c r="AK583" s="148" t="str">
        <f t="shared" si="53"/>
        <v>YYYY-01</v>
      </c>
    </row>
    <row r="584" spans="12:37" ht="12.75" hidden="1">
      <c r="L584" s="149"/>
      <c r="S584" s="9"/>
      <c r="AG584" s="310">
        <v>1900</v>
      </c>
      <c r="AH584" s="310">
        <v>1</v>
      </c>
      <c r="AI584" s="146" t="e">
        <f t="array" aca="1" ref="AI584" ca="1">_xludf.IFS(AH584=1,"01",AH584=2,"02",AH584=3,"03",AH584=4,"04",AH584=5,"05",AH584=6,"06",AH584=7,"07",AH584=8,"08",AH584=9,"09",AH584=10,"10",AH584=11,"11",AH584=12,"12")</f>
        <v>#NAME?</v>
      </c>
      <c r="AJ584" s="147" t="e">
        <f t="shared" ca="1" si="50"/>
        <v>#NAME?</v>
      </c>
      <c r="AK584" s="148" t="str">
        <f t="shared" si="53"/>
        <v>YYYY-01</v>
      </c>
    </row>
    <row r="585" spans="12:37" ht="12.75" hidden="1">
      <c r="L585" s="149"/>
      <c r="S585" s="9"/>
      <c r="AG585" s="310">
        <v>1900</v>
      </c>
      <c r="AH585" s="310">
        <v>1</v>
      </c>
      <c r="AI585" s="146" t="e">
        <f t="array" aca="1" ref="AI585" ca="1">_xludf.IFS(AH585=1,"01",AH585=2,"02",AH585=3,"03",AH585=4,"04",AH585=5,"05",AH585=6,"06",AH585=7,"07",AH585=8,"08",AH585=9,"09",AH585=10,"10",AH585=11,"11",AH585=12,"12")</f>
        <v>#NAME?</v>
      </c>
      <c r="AJ585" s="147" t="e">
        <f t="shared" ca="1" si="50"/>
        <v>#NAME?</v>
      </c>
      <c r="AK585" s="148" t="str">
        <f t="shared" si="53"/>
        <v>YYYY-01</v>
      </c>
    </row>
    <row r="586" spans="12:37" ht="12.75" hidden="1">
      <c r="L586" s="149"/>
      <c r="S586" s="9"/>
      <c r="AG586" s="310">
        <v>1900</v>
      </c>
      <c r="AH586" s="310">
        <v>1</v>
      </c>
      <c r="AI586" s="146" t="e">
        <f t="array" aca="1" ref="AI586" ca="1">_xludf.IFS(AH586=1,"01",AH586=2,"02",AH586=3,"03",AH586=4,"04",AH586=5,"05",AH586=6,"06",AH586=7,"07",AH586=8,"08",AH586=9,"09",AH586=10,"10",AH586=11,"11",AH586=12,"12")</f>
        <v>#NAME?</v>
      </c>
      <c r="AJ586" s="147" t="e">
        <f t="shared" ca="1" si="50"/>
        <v>#NAME?</v>
      </c>
      <c r="AK586" s="148" t="str">
        <f t="shared" si="53"/>
        <v>YYYY-01</v>
      </c>
    </row>
    <row r="587" spans="12:37" ht="12.75" hidden="1">
      <c r="L587" s="149"/>
      <c r="S587" s="9"/>
      <c r="AG587" s="310">
        <v>1900</v>
      </c>
      <c r="AH587" s="310">
        <v>1</v>
      </c>
      <c r="AI587" s="146" t="e">
        <f t="array" aca="1" ref="AI587" ca="1">_xludf.IFS(AH587=1,"01",AH587=2,"02",AH587=3,"03",AH587=4,"04",AH587=5,"05",AH587=6,"06",AH587=7,"07",AH587=8,"08",AH587=9,"09",AH587=10,"10",AH587=11,"11",AH587=12,"12")</f>
        <v>#NAME?</v>
      </c>
      <c r="AJ587" s="147" t="e">
        <f t="shared" ca="1" si="50"/>
        <v>#NAME?</v>
      </c>
      <c r="AK587" s="148" t="str">
        <f t="shared" si="53"/>
        <v>YYYY-01</v>
      </c>
    </row>
    <row r="588" spans="12:37" ht="12.75" hidden="1">
      <c r="L588" s="149"/>
      <c r="S588" s="9"/>
      <c r="AG588" s="310">
        <v>1900</v>
      </c>
      <c r="AH588" s="310">
        <v>1</v>
      </c>
      <c r="AI588" s="146" t="e">
        <f t="array" aca="1" ref="AI588" ca="1">_xludf.IFS(AH588=1,"01",AH588=2,"02",AH588=3,"03",AH588=4,"04",AH588=5,"05",AH588=6,"06",AH588=7,"07",AH588=8,"08",AH588=9,"09",AH588=10,"10",AH588=11,"11",AH588=12,"12")</f>
        <v>#NAME?</v>
      </c>
      <c r="AJ588" s="147" t="e">
        <f t="shared" ca="1" si="50"/>
        <v>#NAME?</v>
      </c>
      <c r="AK588" s="148" t="str">
        <f t="shared" si="53"/>
        <v>YYYY-01</v>
      </c>
    </row>
    <row r="589" spans="12:37" ht="12.75" hidden="1">
      <c r="L589" s="149"/>
      <c r="S589" s="9"/>
      <c r="AG589" s="310">
        <v>1900</v>
      </c>
      <c r="AH589" s="310">
        <v>1</v>
      </c>
      <c r="AI589" s="146" t="e">
        <f t="array" aca="1" ref="AI589" ca="1">_xludf.IFS(AH589=1,"01",AH589=2,"02",AH589=3,"03",AH589=4,"04",AH589=5,"05",AH589=6,"06",AH589=7,"07",AH589=8,"08",AH589=9,"09",AH589=10,"10",AH589=11,"11",AH589=12,"12")</f>
        <v>#NAME?</v>
      </c>
      <c r="AJ589" s="147" t="e">
        <f t="shared" ca="1" si="50"/>
        <v>#NAME?</v>
      </c>
      <c r="AK589" s="148" t="str">
        <f t="shared" si="53"/>
        <v>YYYY-01</v>
      </c>
    </row>
    <row r="590" spans="12:37" ht="12.75" hidden="1">
      <c r="L590" s="149"/>
      <c r="S590" s="9"/>
      <c r="AG590" s="310">
        <v>1900</v>
      </c>
      <c r="AH590" s="310">
        <v>1</v>
      </c>
      <c r="AI590" s="146" t="e">
        <f t="array" aca="1" ref="AI590" ca="1">_xludf.IFS(AH590=1,"01",AH590=2,"02",AH590=3,"03",AH590=4,"04",AH590=5,"05",AH590=6,"06",AH590=7,"07",AH590=8,"08",AH590=9,"09",AH590=10,"10",AH590=11,"11",AH590=12,"12")</f>
        <v>#NAME?</v>
      </c>
      <c r="AJ590" s="147" t="e">
        <f t="shared" ca="1" si="50"/>
        <v>#NAME?</v>
      </c>
      <c r="AK590" s="148" t="str">
        <f t="shared" si="53"/>
        <v>YYYY-01</v>
      </c>
    </row>
    <row r="591" spans="12:37" ht="12.75" hidden="1">
      <c r="L591" s="149"/>
      <c r="S591" s="9"/>
      <c r="AG591" s="310">
        <v>1900</v>
      </c>
      <c r="AH591" s="310">
        <v>1</v>
      </c>
      <c r="AI591" s="146" t="e">
        <f t="array" aca="1" ref="AI591" ca="1">_xludf.IFS(AH591=1,"01",AH591=2,"02",AH591=3,"03",AH591=4,"04",AH591=5,"05",AH591=6,"06",AH591=7,"07",AH591=8,"08",AH591=9,"09",AH591=10,"10",AH591=11,"11",AH591=12,"12")</f>
        <v>#NAME?</v>
      </c>
      <c r="AJ591" s="147" t="e">
        <f t="shared" ca="1" si="50"/>
        <v>#NAME?</v>
      </c>
      <c r="AK591" s="148" t="str">
        <f t="shared" si="53"/>
        <v>YYYY-01</v>
      </c>
    </row>
    <row r="592" spans="12:37" ht="12.75" hidden="1">
      <c r="L592" s="149"/>
      <c r="S592" s="9"/>
      <c r="AG592" s="310">
        <v>1900</v>
      </c>
      <c r="AH592" s="310">
        <v>1</v>
      </c>
      <c r="AI592" s="146" t="e">
        <f t="array" aca="1" ref="AI592" ca="1">_xludf.IFS(AH592=1,"01",AH592=2,"02",AH592=3,"03",AH592=4,"04",AH592=5,"05",AH592=6,"06",AH592=7,"07",AH592=8,"08",AH592=9,"09",AH592=10,"10",AH592=11,"11",AH592=12,"12")</f>
        <v>#NAME?</v>
      </c>
      <c r="AJ592" s="147" t="e">
        <f t="shared" ca="1" si="50"/>
        <v>#NAME?</v>
      </c>
      <c r="AK592" s="148" t="str">
        <f t="shared" si="53"/>
        <v>YYYY-01</v>
      </c>
    </row>
    <row r="593" spans="12:37" ht="12.75" hidden="1">
      <c r="L593" s="149"/>
      <c r="S593" s="9"/>
      <c r="AG593" s="310">
        <v>1900</v>
      </c>
      <c r="AH593" s="310">
        <v>1</v>
      </c>
      <c r="AI593" s="146" t="e">
        <f t="array" aca="1" ref="AI593" ca="1">_xludf.IFS(AH593=1,"01",AH593=2,"02",AH593=3,"03",AH593=4,"04",AH593=5,"05",AH593=6,"06",AH593=7,"07",AH593=8,"08",AH593=9,"09",AH593=10,"10",AH593=11,"11",AH593=12,"12")</f>
        <v>#NAME?</v>
      </c>
      <c r="AJ593" s="147" t="e">
        <f t="shared" ca="1" si="50"/>
        <v>#NAME?</v>
      </c>
      <c r="AK593" s="148" t="str">
        <f t="shared" si="53"/>
        <v>YYYY-01</v>
      </c>
    </row>
    <row r="594" spans="12:37" ht="12.75" hidden="1">
      <c r="L594" s="149"/>
      <c r="S594" s="9"/>
      <c r="AG594" s="310">
        <v>1900</v>
      </c>
      <c r="AH594" s="310">
        <v>1</v>
      </c>
      <c r="AI594" s="146" t="e">
        <f t="array" aca="1" ref="AI594" ca="1">_xludf.IFS(AH594=1,"01",AH594=2,"02",AH594=3,"03",AH594=4,"04",AH594=5,"05",AH594=6,"06",AH594=7,"07",AH594=8,"08",AH594=9,"09",AH594=10,"10",AH594=11,"11",AH594=12,"12")</f>
        <v>#NAME?</v>
      </c>
      <c r="AJ594" s="147" t="e">
        <f t="shared" ca="1" si="50"/>
        <v>#NAME?</v>
      </c>
      <c r="AK594" s="148" t="str">
        <f t="shared" si="53"/>
        <v>YYYY-01</v>
      </c>
    </row>
    <row r="595" spans="12:37" ht="12.75" hidden="1">
      <c r="L595" s="149"/>
      <c r="S595" s="9"/>
      <c r="AG595" s="310">
        <v>1900</v>
      </c>
      <c r="AH595" s="310">
        <v>1</v>
      </c>
      <c r="AI595" s="146" t="e">
        <f t="array" aca="1" ref="AI595" ca="1">_xludf.IFS(AH595=1,"01",AH595=2,"02",AH595=3,"03",AH595=4,"04",AH595=5,"05",AH595=6,"06",AH595=7,"07",AH595=8,"08",AH595=9,"09",AH595=10,"10",AH595=11,"11",AH595=12,"12")</f>
        <v>#NAME?</v>
      </c>
      <c r="AJ595" s="147" t="e">
        <f t="shared" ca="1" si="50"/>
        <v>#NAME?</v>
      </c>
      <c r="AK595" s="148" t="str">
        <f t="shared" si="53"/>
        <v>YYYY-01</v>
      </c>
    </row>
    <row r="596" spans="12:37" ht="12.75" hidden="1">
      <c r="L596" s="149"/>
      <c r="S596" s="9"/>
      <c r="AG596" s="310">
        <v>1900</v>
      </c>
      <c r="AH596" s="310">
        <v>1</v>
      </c>
      <c r="AI596" s="146" t="e">
        <f t="array" aca="1" ref="AI596" ca="1">_xludf.IFS(AH596=1,"01",AH596=2,"02",AH596=3,"03",AH596=4,"04",AH596=5,"05",AH596=6,"06",AH596=7,"07",AH596=8,"08",AH596=9,"09",AH596=10,"10",AH596=11,"11",AH596=12,"12")</f>
        <v>#NAME?</v>
      </c>
      <c r="AJ596" s="147" t="e">
        <f t="shared" ca="1" si="50"/>
        <v>#NAME?</v>
      </c>
      <c r="AK596" s="148" t="str">
        <f t="shared" si="53"/>
        <v>YYYY-01</v>
      </c>
    </row>
    <row r="597" spans="12:37" ht="12.75" hidden="1">
      <c r="L597" s="149"/>
      <c r="S597" s="9"/>
      <c r="AG597" s="310">
        <v>1900</v>
      </c>
      <c r="AH597" s="310">
        <v>1</v>
      </c>
      <c r="AI597" s="146" t="e">
        <f t="array" aca="1" ref="AI597" ca="1">_xludf.IFS(AH597=1,"01",AH597=2,"02",AH597=3,"03",AH597=4,"04",AH597=5,"05",AH597=6,"06",AH597=7,"07",AH597=8,"08",AH597=9,"09",AH597=10,"10",AH597=11,"11",AH597=12,"12")</f>
        <v>#NAME?</v>
      </c>
      <c r="AJ597" s="147" t="e">
        <f t="shared" ca="1" si="50"/>
        <v>#NAME?</v>
      </c>
      <c r="AK597" s="148" t="str">
        <f t="shared" si="53"/>
        <v>YYYY-01</v>
      </c>
    </row>
    <row r="598" spans="12:37" ht="12.75" hidden="1">
      <c r="L598" s="149"/>
      <c r="S598" s="9"/>
      <c r="AG598" s="310">
        <v>1900</v>
      </c>
      <c r="AH598" s="310">
        <v>1</v>
      </c>
      <c r="AI598" s="146" t="e">
        <f t="array" aca="1" ref="AI598" ca="1">_xludf.IFS(AH598=1,"01",AH598=2,"02",AH598=3,"03",AH598=4,"04",AH598=5,"05",AH598=6,"06",AH598=7,"07",AH598=8,"08",AH598=9,"09",AH598=10,"10",AH598=11,"11",AH598=12,"12")</f>
        <v>#NAME?</v>
      </c>
      <c r="AJ598" s="147" t="e">
        <f t="shared" ca="1" si="50"/>
        <v>#NAME?</v>
      </c>
      <c r="AK598" s="148" t="str">
        <f t="shared" si="53"/>
        <v>YYYY-01</v>
      </c>
    </row>
    <row r="599" spans="12:37" ht="12.75" hidden="1">
      <c r="L599" s="149"/>
      <c r="S599" s="9"/>
      <c r="AG599" s="310">
        <v>1900</v>
      </c>
      <c r="AH599" s="310">
        <v>1</v>
      </c>
      <c r="AI599" s="146" t="e">
        <f t="array" aca="1" ref="AI599" ca="1">_xludf.IFS(AH599=1,"01",AH599=2,"02",AH599=3,"03",AH599=4,"04",AH599=5,"05",AH599=6,"06",AH599=7,"07",AH599=8,"08",AH599=9,"09",AH599=10,"10",AH599=11,"11",AH599=12,"12")</f>
        <v>#NAME?</v>
      </c>
      <c r="AJ599" s="147" t="e">
        <f t="shared" ca="1" si="50"/>
        <v>#NAME?</v>
      </c>
      <c r="AK599" s="148" t="str">
        <f t="shared" si="53"/>
        <v>YYYY-01</v>
      </c>
    </row>
    <row r="600" spans="12:37" ht="12.75" hidden="1">
      <c r="L600" s="149"/>
      <c r="S600" s="9"/>
      <c r="AG600" s="310">
        <v>1900</v>
      </c>
      <c r="AH600" s="310">
        <v>1</v>
      </c>
      <c r="AI600" s="146" t="e">
        <f t="array" aca="1" ref="AI600" ca="1">_xludf.IFS(AH600=1,"01",AH600=2,"02",AH600=3,"03",AH600=4,"04",AH600=5,"05",AH600=6,"06",AH600=7,"07",AH600=8,"08",AH600=9,"09",AH600=10,"10",AH600=11,"11",AH600=12,"12")</f>
        <v>#NAME?</v>
      </c>
      <c r="AJ600" s="147" t="e">
        <f t="shared" ca="1" si="50"/>
        <v>#NAME?</v>
      </c>
      <c r="AK600" s="148" t="str">
        <f t="shared" si="53"/>
        <v>YYYY-01</v>
      </c>
    </row>
    <row r="601" spans="12:37" ht="12.75" hidden="1">
      <c r="L601" s="149"/>
      <c r="S601" s="9"/>
      <c r="AG601" s="310">
        <v>1900</v>
      </c>
      <c r="AH601" s="310">
        <v>1</v>
      </c>
      <c r="AI601" s="146" t="e">
        <f t="array" aca="1" ref="AI601" ca="1">_xludf.IFS(AH601=1,"01",AH601=2,"02",AH601=3,"03",AH601=4,"04",AH601=5,"05",AH601=6,"06",AH601=7,"07",AH601=8,"08",AH601=9,"09",AH601=10,"10",AH601=11,"11",AH601=12,"12")</f>
        <v>#NAME?</v>
      </c>
      <c r="AJ601" s="147" t="e">
        <f t="shared" ca="1" si="50"/>
        <v>#NAME?</v>
      </c>
      <c r="AK601" s="148" t="str">
        <f t="shared" si="53"/>
        <v>YYYY-01</v>
      </c>
    </row>
    <row r="602" spans="12:37" ht="12.75" hidden="1">
      <c r="L602" s="149"/>
      <c r="S602" s="9"/>
      <c r="AG602" s="310">
        <v>1900</v>
      </c>
      <c r="AH602" s="310">
        <v>1</v>
      </c>
      <c r="AI602" s="146" t="e">
        <f t="array" aca="1" ref="AI602" ca="1">_xludf.IFS(AH602=1,"01",AH602=2,"02",AH602=3,"03",AH602=4,"04",AH602=5,"05",AH602=6,"06",AH602=7,"07",AH602=8,"08",AH602=9,"09",AH602=10,"10",AH602=11,"11",AH602=12,"12")</f>
        <v>#NAME?</v>
      </c>
      <c r="AJ602" s="147" t="e">
        <f t="shared" ca="1" si="50"/>
        <v>#NAME?</v>
      </c>
      <c r="AK602" s="148" t="str">
        <f t="shared" si="53"/>
        <v>YYYY-01</v>
      </c>
    </row>
    <row r="603" spans="12:37" ht="12.75" hidden="1">
      <c r="L603" s="149"/>
      <c r="S603" s="9"/>
      <c r="AG603" s="310">
        <v>1900</v>
      </c>
      <c r="AH603" s="310">
        <v>1</v>
      </c>
      <c r="AI603" s="146" t="e">
        <f t="array" aca="1" ref="AI603" ca="1">_xludf.IFS(AH603=1,"01",AH603=2,"02",AH603=3,"03",AH603=4,"04",AH603=5,"05",AH603=6,"06",AH603=7,"07",AH603=8,"08",AH603=9,"09",AH603=10,"10",AH603=11,"11",AH603=12,"12")</f>
        <v>#NAME?</v>
      </c>
      <c r="AJ603" s="147" t="e">
        <f t="shared" ca="1" si="50"/>
        <v>#NAME?</v>
      </c>
      <c r="AK603" s="148" t="str">
        <f t="shared" si="53"/>
        <v>YYYY-01</v>
      </c>
    </row>
    <row r="604" spans="12:37" ht="12.75" hidden="1">
      <c r="L604" s="149"/>
      <c r="S604" s="9"/>
      <c r="AG604" s="310">
        <v>1900</v>
      </c>
      <c r="AH604" s="310">
        <v>1</v>
      </c>
      <c r="AI604" s="146" t="e">
        <f t="array" aca="1" ref="AI604" ca="1">_xludf.IFS(AH604=1,"01",AH604=2,"02",AH604=3,"03",AH604=4,"04",AH604=5,"05",AH604=6,"06",AH604=7,"07",AH604=8,"08",AH604=9,"09",AH604=10,"10",AH604=11,"11",AH604=12,"12")</f>
        <v>#NAME?</v>
      </c>
      <c r="AJ604" s="147" t="e">
        <f t="shared" ca="1" si="50"/>
        <v>#NAME?</v>
      </c>
      <c r="AK604" s="148" t="str">
        <f t="shared" si="53"/>
        <v>YYYY-01</v>
      </c>
    </row>
    <row r="605" spans="12:37" ht="12.75" hidden="1">
      <c r="L605" s="149"/>
      <c r="S605" s="9"/>
      <c r="AG605" s="310">
        <v>1900</v>
      </c>
      <c r="AH605" s="310">
        <v>1</v>
      </c>
      <c r="AI605" s="146" t="e">
        <f t="array" aca="1" ref="AI605" ca="1">_xludf.IFS(AH605=1,"01",AH605=2,"02",AH605=3,"03",AH605=4,"04",AH605=5,"05",AH605=6,"06",AH605=7,"07",AH605=8,"08",AH605=9,"09",AH605=10,"10",AH605=11,"11",AH605=12,"12")</f>
        <v>#NAME?</v>
      </c>
      <c r="AJ605" s="147" t="e">
        <f t="shared" ca="1" si="50"/>
        <v>#NAME?</v>
      </c>
      <c r="AK605" s="148" t="str">
        <f t="shared" si="53"/>
        <v>YYYY-01</v>
      </c>
    </row>
    <row r="606" spans="12:37" ht="12.75" hidden="1">
      <c r="L606" s="149"/>
      <c r="S606" s="9"/>
      <c r="AG606" s="310">
        <v>1900</v>
      </c>
      <c r="AH606" s="310">
        <v>1</v>
      </c>
      <c r="AI606" s="146" t="e">
        <f t="array" aca="1" ref="AI606" ca="1">_xludf.IFS(AH606=1,"01",AH606=2,"02",AH606=3,"03",AH606=4,"04",AH606=5,"05",AH606=6,"06",AH606=7,"07",AH606=8,"08",AH606=9,"09",AH606=10,"10",AH606=11,"11",AH606=12,"12")</f>
        <v>#NAME?</v>
      </c>
      <c r="AJ606" s="147" t="e">
        <f t="shared" ca="1" si="50"/>
        <v>#NAME?</v>
      </c>
      <c r="AK606" s="148" t="str">
        <f t="shared" si="53"/>
        <v>YYYY-01</v>
      </c>
    </row>
    <row r="607" spans="12:37" ht="12.75" hidden="1">
      <c r="L607" s="149"/>
      <c r="S607" s="9"/>
      <c r="AG607" s="310">
        <v>1900</v>
      </c>
      <c r="AH607" s="310">
        <v>1</v>
      </c>
      <c r="AI607" s="146" t="e">
        <f t="array" aca="1" ref="AI607" ca="1">_xludf.IFS(AH607=1,"01",AH607=2,"02",AH607=3,"03",AH607=4,"04",AH607=5,"05",AH607=6,"06",AH607=7,"07",AH607=8,"08",AH607=9,"09",AH607=10,"10",AH607=11,"11",AH607=12,"12")</f>
        <v>#NAME?</v>
      </c>
      <c r="AJ607" s="147" t="e">
        <f t="shared" ca="1" si="50"/>
        <v>#NAME?</v>
      </c>
      <c r="AK607" s="148" t="str">
        <f t="shared" si="53"/>
        <v>YYYY-01</v>
      </c>
    </row>
    <row r="608" spans="12:37" ht="12.75" hidden="1">
      <c r="L608" s="149"/>
      <c r="S608" s="9"/>
      <c r="AG608" s="310">
        <v>1900</v>
      </c>
      <c r="AH608" s="310">
        <v>1</v>
      </c>
      <c r="AI608" s="146" t="e">
        <f t="array" aca="1" ref="AI608" ca="1">_xludf.IFS(AH608=1,"01",AH608=2,"02",AH608=3,"03",AH608=4,"04",AH608=5,"05",AH608=6,"06",AH608=7,"07",AH608=8,"08",AH608=9,"09",AH608=10,"10",AH608=11,"11",AH608=12,"12")</f>
        <v>#NAME?</v>
      </c>
      <c r="AJ608" s="147" t="e">
        <f t="shared" ca="1" si="50"/>
        <v>#NAME?</v>
      </c>
      <c r="AK608" s="148" t="str">
        <f t="shared" si="53"/>
        <v>YYYY-01</v>
      </c>
    </row>
    <row r="609" spans="12:37" ht="12.75" hidden="1">
      <c r="L609" s="149"/>
      <c r="S609" s="9"/>
      <c r="AG609" s="310">
        <v>1900</v>
      </c>
      <c r="AH609" s="310">
        <v>1</v>
      </c>
      <c r="AI609" s="146" t="e">
        <f t="array" aca="1" ref="AI609" ca="1">_xludf.IFS(AH609=1,"01",AH609=2,"02",AH609=3,"03",AH609=4,"04",AH609=5,"05",AH609=6,"06",AH609=7,"07",AH609=8,"08",AH609=9,"09",AH609=10,"10",AH609=11,"11",AH609=12,"12")</f>
        <v>#NAME?</v>
      </c>
      <c r="AJ609" s="147" t="e">
        <f t="shared" ca="1" si="50"/>
        <v>#NAME?</v>
      </c>
      <c r="AK609" s="148" t="str">
        <f t="shared" si="53"/>
        <v>YYYY-01</v>
      </c>
    </row>
    <row r="610" spans="12:37" ht="12.75" hidden="1">
      <c r="L610" s="149"/>
      <c r="S610" s="9"/>
      <c r="AG610" s="310">
        <v>1900</v>
      </c>
      <c r="AH610" s="310">
        <v>1</v>
      </c>
      <c r="AI610" s="146" t="e">
        <f t="array" aca="1" ref="AI610" ca="1">_xludf.IFS(AH610=1,"01",AH610=2,"02",AH610=3,"03",AH610=4,"04",AH610=5,"05",AH610=6,"06",AH610=7,"07",AH610=8,"08",AH610=9,"09",AH610=10,"10",AH610=11,"11",AH610=12,"12")</f>
        <v>#NAME?</v>
      </c>
      <c r="AJ610" s="147" t="e">
        <f t="shared" ca="1" si="50"/>
        <v>#NAME?</v>
      </c>
      <c r="AK610" s="148" t="str">
        <f t="shared" si="53"/>
        <v>YYYY-01</v>
      </c>
    </row>
    <row r="611" spans="12:37" ht="12.75" hidden="1">
      <c r="L611" s="149"/>
      <c r="S611" s="9"/>
      <c r="AG611" s="310">
        <v>1900</v>
      </c>
      <c r="AH611" s="310">
        <v>1</v>
      </c>
      <c r="AI611" s="146" t="e">
        <f t="array" aca="1" ref="AI611" ca="1">_xludf.IFS(AH611=1,"01",AH611=2,"02",AH611=3,"03",AH611=4,"04",AH611=5,"05",AH611=6,"06",AH611=7,"07",AH611=8,"08",AH611=9,"09",AH611=10,"10",AH611=11,"11",AH611=12,"12")</f>
        <v>#NAME?</v>
      </c>
      <c r="AJ611" s="147" t="e">
        <f t="shared" ca="1" si="50"/>
        <v>#NAME?</v>
      </c>
      <c r="AK611" s="148" t="str">
        <f t="shared" si="53"/>
        <v>YYYY-01</v>
      </c>
    </row>
    <row r="612" spans="12:37" ht="12.75" hidden="1">
      <c r="L612" s="149"/>
      <c r="S612" s="9"/>
      <c r="AG612" s="310">
        <v>1900</v>
      </c>
      <c r="AH612" s="310">
        <v>1</v>
      </c>
      <c r="AI612" s="146" t="e">
        <f t="array" aca="1" ref="AI612" ca="1">_xludf.IFS(AH612=1,"01",AH612=2,"02",AH612=3,"03",AH612=4,"04",AH612=5,"05",AH612=6,"06",AH612=7,"07",AH612=8,"08",AH612=9,"09",AH612=10,"10",AH612=11,"11",AH612=12,"12")</f>
        <v>#NAME?</v>
      </c>
      <c r="AJ612" s="147" t="e">
        <f t="shared" ca="1" si="50"/>
        <v>#NAME?</v>
      </c>
      <c r="AK612" s="148" t="str">
        <f t="shared" si="53"/>
        <v>YYYY-01</v>
      </c>
    </row>
    <row r="613" spans="12:37" ht="12.75" hidden="1">
      <c r="L613" s="149"/>
      <c r="S613" s="9"/>
      <c r="AG613" s="310">
        <v>1900</v>
      </c>
      <c r="AH613" s="310">
        <v>1</v>
      </c>
      <c r="AI613" s="146" t="e">
        <f t="array" aca="1" ref="AI613" ca="1">_xludf.IFS(AH613=1,"01",AH613=2,"02",AH613=3,"03",AH613=4,"04",AH613=5,"05",AH613=6,"06",AH613=7,"07",AH613=8,"08",AH613=9,"09",AH613=10,"10",AH613=11,"11",AH613=12,"12")</f>
        <v>#NAME?</v>
      </c>
      <c r="AJ613" s="147" t="e">
        <f t="shared" ca="1" si="50"/>
        <v>#NAME?</v>
      </c>
      <c r="AK613" s="148" t="str">
        <f t="shared" si="53"/>
        <v>YYYY-01</v>
      </c>
    </row>
    <row r="614" spans="12:37" ht="12.75" hidden="1">
      <c r="L614" s="149"/>
      <c r="S614" s="9"/>
      <c r="AG614" s="310">
        <v>1900</v>
      </c>
      <c r="AH614" s="310">
        <v>1</v>
      </c>
      <c r="AI614" s="146" t="e">
        <f t="array" aca="1" ref="AI614" ca="1">_xludf.IFS(AH614=1,"01",AH614=2,"02",AH614=3,"03",AH614=4,"04",AH614=5,"05",AH614=6,"06",AH614=7,"07",AH614=8,"08",AH614=9,"09",AH614=10,"10",AH614=11,"11",AH614=12,"12")</f>
        <v>#NAME?</v>
      </c>
      <c r="AJ614" s="147" t="e">
        <f t="shared" ca="1" si="50"/>
        <v>#NAME?</v>
      </c>
      <c r="AK614" s="148" t="str">
        <f t="shared" si="53"/>
        <v>YYYY-01</v>
      </c>
    </row>
    <row r="615" spans="12:37" ht="12.75" hidden="1">
      <c r="L615" s="149"/>
      <c r="S615" s="9"/>
      <c r="AG615" s="310">
        <v>1900</v>
      </c>
      <c r="AH615" s="310">
        <v>1</v>
      </c>
      <c r="AI615" s="146" t="e">
        <f t="array" aca="1" ref="AI615" ca="1">_xludf.IFS(AH615=1,"01",AH615=2,"02",AH615=3,"03",AH615=4,"04",AH615=5,"05",AH615=6,"06",AH615=7,"07",AH615=8,"08",AH615=9,"09",AH615=10,"10",AH615=11,"11",AH615=12,"12")</f>
        <v>#NAME?</v>
      </c>
      <c r="AJ615" s="147" t="e">
        <f t="shared" ca="1" si="50"/>
        <v>#NAME?</v>
      </c>
      <c r="AK615" s="148" t="str">
        <f t="shared" si="53"/>
        <v>YYYY-01</v>
      </c>
    </row>
    <row r="616" spans="12:37" ht="12.75" hidden="1">
      <c r="L616" s="149"/>
      <c r="S616" s="9"/>
      <c r="AG616" s="310">
        <v>1900</v>
      </c>
      <c r="AH616" s="310">
        <v>1</v>
      </c>
      <c r="AI616" s="146" t="e">
        <f t="array" aca="1" ref="AI616" ca="1">_xludf.IFS(AH616=1,"01",AH616=2,"02",AH616=3,"03",AH616=4,"04",AH616=5,"05",AH616=6,"06",AH616=7,"07",AH616=8,"08",AH616=9,"09",AH616=10,"10",AH616=11,"11",AH616=12,"12")</f>
        <v>#NAME?</v>
      </c>
      <c r="AJ616" s="147" t="e">
        <f t="shared" ca="1" si="50"/>
        <v>#NAME?</v>
      </c>
      <c r="AK616" s="148" t="str">
        <f t="shared" si="53"/>
        <v>YYYY-01</v>
      </c>
    </row>
    <row r="617" spans="12:37" ht="12.75" hidden="1">
      <c r="L617" s="149"/>
      <c r="S617" s="9"/>
      <c r="AG617" s="310">
        <v>1900</v>
      </c>
      <c r="AH617" s="310">
        <v>1</v>
      </c>
      <c r="AI617" s="146" t="e">
        <f t="array" aca="1" ref="AI617" ca="1">_xludf.IFS(AH617=1,"01",AH617=2,"02",AH617=3,"03",AH617=4,"04",AH617=5,"05",AH617=6,"06",AH617=7,"07",AH617=8,"08",AH617=9,"09",AH617=10,"10",AH617=11,"11",AH617=12,"12")</f>
        <v>#NAME?</v>
      </c>
      <c r="AJ617" s="147" t="e">
        <f t="shared" ca="1" si="50"/>
        <v>#NAME?</v>
      </c>
      <c r="AK617" s="148" t="str">
        <f t="shared" si="53"/>
        <v>YYYY-01</v>
      </c>
    </row>
    <row r="618" spans="12:37" ht="12.75" hidden="1">
      <c r="L618" s="149"/>
      <c r="S618" s="9"/>
      <c r="AG618" s="310">
        <v>1900</v>
      </c>
      <c r="AH618" s="310">
        <v>1</v>
      </c>
      <c r="AI618" s="146" t="e">
        <f t="array" aca="1" ref="AI618" ca="1">_xludf.IFS(AH618=1,"01",AH618=2,"02",AH618=3,"03",AH618=4,"04",AH618=5,"05",AH618=6,"06",AH618=7,"07",AH618=8,"08",AH618=9,"09",AH618=10,"10",AH618=11,"11",AH618=12,"12")</f>
        <v>#NAME?</v>
      </c>
      <c r="AJ618" s="147" t="e">
        <f t="shared" ca="1" si="50"/>
        <v>#NAME?</v>
      </c>
      <c r="AK618" s="148" t="str">
        <f t="shared" si="53"/>
        <v>YYYY-01</v>
      </c>
    </row>
    <row r="619" spans="12:37" ht="12.75" hidden="1">
      <c r="L619" s="149"/>
      <c r="S619" s="9"/>
      <c r="AG619" s="310">
        <v>1900</v>
      </c>
      <c r="AH619" s="310">
        <v>1</v>
      </c>
      <c r="AI619" s="146" t="e">
        <f t="array" aca="1" ref="AI619" ca="1">_xludf.IFS(AH619=1,"01",AH619=2,"02",AH619=3,"03",AH619=4,"04",AH619=5,"05",AH619=6,"06",AH619=7,"07",AH619=8,"08",AH619=9,"09",AH619=10,"10",AH619=11,"11",AH619=12,"12")</f>
        <v>#NAME?</v>
      </c>
      <c r="AJ619" s="147" t="e">
        <f t="shared" ca="1" si="50"/>
        <v>#NAME?</v>
      </c>
      <c r="AK619" s="148" t="str">
        <f t="shared" si="53"/>
        <v>YYYY-01</v>
      </c>
    </row>
    <row r="620" spans="12:37" ht="12.75" hidden="1">
      <c r="L620" s="149"/>
      <c r="S620" s="9"/>
      <c r="AG620" s="310">
        <v>1900</v>
      </c>
      <c r="AH620" s="310">
        <v>1</v>
      </c>
      <c r="AI620" s="146" t="e">
        <f t="array" aca="1" ref="AI620" ca="1">_xludf.IFS(AH620=1,"01",AH620=2,"02",AH620=3,"03",AH620=4,"04",AH620=5,"05",AH620=6,"06",AH620=7,"07",AH620=8,"08",AH620=9,"09",AH620=10,"10",AH620=11,"11",AH620=12,"12")</f>
        <v>#NAME?</v>
      </c>
      <c r="AJ620" s="147" t="e">
        <f t="shared" ca="1" si="50"/>
        <v>#NAME?</v>
      </c>
      <c r="AK620" s="148" t="str">
        <f t="shared" si="53"/>
        <v>YYYY-01</v>
      </c>
    </row>
    <row r="621" spans="12:37" ht="12.75" hidden="1">
      <c r="L621" s="149"/>
      <c r="S621" s="9"/>
      <c r="AG621" s="310">
        <v>1900</v>
      </c>
      <c r="AH621" s="310">
        <v>1</v>
      </c>
      <c r="AI621" s="146" t="e">
        <f t="array" aca="1" ref="AI621" ca="1">_xludf.IFS(AH621=1,"01",AH621=2,"02",AH621=3,"03",AH621=4,"04",AH621=5,"05",AH621=6,"06",AH621=7,"07",AH621=8,"08",AH621=9,"09",AH621=10,"10",AH621=11,"11",AH621=12,"12")</f>
        <v>#NAME?</v>
      </c>
      <c r="AJ621" s="147" t="e">
        <f t="shared" ca="1" si="50"/>
        <v>#NAME?</v>
      </c>
      <c r="AK621" s="148" t="str">
        <f t="shared" si="53"/>
        <v>YYYY-01</v>
      </c>
    </row>
    <row r="622" spans="12:37" ht="12.75" hidden="1">
      <c r="L622" s="149"/>
      <c r="S622" s="9"/>
      <c r="AG622" s="310">
        <v>1900</v>
      </c>
      <c r="AH622" s="310">
        <v>1</v>
      </c>
      <c r="AI622" s="146" t="e">
        <f t="array" aca="1" ref="AI622" ca="1">_xludf.IFS(AH622=1,"01",AH622=2,"02",AH622=3,"03",AH622=4,"04",AH622=5,"05",AH622=6,"06",AH622=7,"07",AH622=8,"08",AH622=9,"09",AH622=10,"10",AH622=11,"11",AH622=12,"12")</f>
        <v>#NAME?</v>
      </c>
      <c r="AJ622" s="147" t="e">
        <f t="shared" ca="1" si="50"/>
        <v>#NAME?</v>
      </c>
      <c r="AK622" s="148" t="str">
        <f t="shared" si="53"/>
        <v>YYYY-01</v>
      </c>
    </row>
    <row r="623" spans="12:37" ht="12.75" hidden="1">
      <c r="L623" s="149"/>
      <c r="S623" s="9"/>
      <c r="AG623" s="310">
        <v>1900</v>
      </c>
      <c r="AH623" s="310">
        <v>1</v>
      </c>
      <c r="AI623" s="146" t="e">
        <f t="array" aca="1" ref="AI623" ca="1">_xludf.IFS(AH623=1,"01",AH623=2,"02",AH623=3,"03",AH623=4,"04",AH623=5,"05",AH623=6,"06",AH623=7,"07",AH623=8,"08",AH623=9,"09",AH623=10,"10",AH623=11,"11",AH623=12,"12")</f>
        <v>#NAME?</v>
      </c>
      <c r="AJ623" s="147" t="e">
        <f t="shared" ca="1" si="50"/>
        <v>#NAME?</v>
      </c>
      <c r="AK623" s="148" t="str">
        <f t="shared" si="53"/>
        <v>YYYY-01</v>
      </c>
    </row>
    <row r="624" spans="12:37" ht="12.75" hidden="1">
      <c r="L624" s="149"/>
      <c r="S624" s="9"/>
      <c r="AG624" s="310">
        <v>1900</v>
      </c>
      <c r="AH624" s="310">
        <v>1</v>
      </c>
      <c r="AI624" s="146" t="e">
        <f t="array" aca="1" ref="AI624" ca="1">_xludf.IFS(AH624=1,"01",AH624=2,"02",AH624=3,"03",AH624=4,"04",AH624=5,"05",AH624=6,"06",AH624=7,"07",AH624=8,"08",AH624=9,"09",AH624=10,"10",AH624=11,"11",AH624=12,"12")</f>
        <v>#NAME?</v>
      </c>
      <c r="AJ624" s="147" t="e">
        <f t="shared" ca="1" si="50"/>
        <v>#NAME?</v>
      </c>
      <c r="AK624" s="148" t="str">
        <f t="shared" si="53"/>
        <v>YYYY-01</v>
      </c>
    </row>
    <row r="625" spans="12:37" ht="12.75" hidden="1">
      <c r="L625" s="149"/>
      <c r="S625" s="9"/>
      <c r="AG625" s="310">
        <v>1900</v>
      </c>
      <c r="AH625" s="310">
        <v>1</v>
      </c>
      <c r="AI625" s="146" t="e">
        <f t="array" aca="1" ref="AI625" ca="1">_xludf.IFS(AH625=1,"01",AH625=2,"02",AH625=3,"03",AH625=4,"04",AH625=5,"05",AH625=6,"06",AH625=7,"07",AH625=8,"08",AH625=9,"09",AH625=10,"10",AH625=11,"11",AH625=12,"12")</f>
        <v>#NAME?</v>
      </c>
      <c r="AJ625" s="147" t="e">
        <f t="shared" ca="1" si="50"/>
        <v>#NAME?</v>
      </c>
      <c r="AK625" s="148" t="str">
        <f t="shared" si="53"/>
        <v>YYYY-01</v>
      </c>
    </row>
    <row r="626" spans="12:37" ht="12.75" hidden="1">
      <c r="L626" s="149"/>
      <c r="S626" s="9"/>
      <c r="AG626" s="310">
        <v>1900</v>
      </c>
      <c r="AH626" s="310">
        <v>1</v>
      </c>
      <c r="AI626" s="146" t="e">
        <f t="array" aca="1" ref="AI626" ca="1">_xludf.IFS(AH626=1,"01",AH626=2,"02",AH626=3,"03",AH626=4,"04",AH626=5,"05",AH626=6,"06",AH626=7,"07",AH626=8,"08",AH626=9,"09",AH626=10,"10",AH626=11,"11",AH626=12,"12")</f>
        <v>#NAME?</v>
      </c>
      <c r="AJ626" s="147" t="e">
        <f t="shared" ca="1" si="50"/>
        <v>#NAME?</v>
      </c>
      <c r="AK626" s="148" t="str">
        <f t="shared" si="53"/>
        <v>YYYY-01</v>
      </c>
    </row>
    <row r="627" spans="12:37" ht="12.75" hidden="1">
      <c r="L627" s="149"/>
      <c r="S627" s="9"/>
      <c r="AG627" s="310">
        <v>1900</v>
      </c>
      <c r="AH627" s="310">
        <v>1</v>
      </c>
      <c r="AI627" s="146" t="e">
        <f t="array" aca="1" ref="AI627" ca="1">_xludf.IFS(AH627=1,"01",AH627=2,"02",AH627=3,"03",AH627=4,"04",AH627=5,"05",AH627=6,"06",AH627=7,"07",AH627=8,"08",AH627=9,"09",AH627=10,"10",AH627=11,"11",AH627=12,"12")</f>
        <v>#NAME?</v>
      </c>
      <c r="AJ627" s="147" t="e">
        <f t="shared" ca="1" si="50"/>
        <v>#NAME?</v>
      </c>
      <c r="AK627" s="148" t="str">
        <f t="shared" si="53"/>
        <v>YYYY-01</v>
      </c>
    </row>
    <row r="628" spans="12:37" ht="12.75" hidden="1">
      <c r="L628" s="149"/>
      <c r="S628" s="9"/>
      <c r="AG628" s="310">
        <v>1900</v>
      </c>
      <c r="AH628" s="310">
        <v>1</v>
      </c>
      <c r="AI628" s="146" t="e">
        <f t="array" aca="1" ref="AI628" ca="1">_xludf.IFS(AH628=1,"01",AH628=2,"02",AH628=3,"03",AH628=4,"04",AH628=5,"05",AH628=6,"06",AH628=7,"07",AH628=8,"08",AH628=9,"09",AH628=10,"10",AH628=11,"11",AH628=12,"12")</f>
        <v>#NAME?</v>
      </c>
      <c r="AJ628" s="147" t="e">
        <f t="shared" ca="1" si="50"/>
        <v>#NAME?</v>
      </c>
      <c r="AK628" s="148" t="str">
        <f t="shared" si="53"/>
        <v>YYYY-01</v>
      </c>
    </row>
    <row r="629" spans="12:37" ht="12.75" hidden="1">
      <c r="L629" s="149"/>
      <c r="S629" s="9"/>
      <c r="AG629" s="310">
        <v>1900</v>
      </c>
      <c r="AH629" s="310">
        <v>1</v>
      </c>
      <c r="AI629" s="146" t="e">
        <f t="array" aca="1" ref="AI629" ca="1">_xludf.IFS(AH629=1,"01",AH629=2,"02",AH629=3,"03",AH629=4,"04",AH629=5,"05",AH629=6,"06",AH629=7,"07",AH629=8,"08",AH629=9,"09",AH629=10,"10",AH629=11,"11",AH629=12,"12")</f>
        <v>#NAME?</v>
      </c>
      <c r="AJ629" s="147" t="e">
        <f t="shared" ca="1" si="50"/>
        <v>#NAME?</v>
      </c>
      <c r="AK629" s="148" t="str">
        <f t="shared" si="53"/>
        <v>YYYY-01</v>
      </c>
    </row>
    <row r="630" spans="12:37" ht="12.75" hidden="1">
      <c r="L630" s="149"/>
      <c r="S630" s="9"/>
      <c r="AG630" s="310">
        <v>1900</v>
      </c>
      <c r="AH630" s="310">
        <v>1</v>
      </c>
      <c r="AI630" s="146" t="e">
        <f t="array" aca="1" ref="AI630" ca="1">_xludf.IFS(AH630=1,"01",AH630=2,"02",AH630=3,"03",AH630=4,"04",AH630=5,"05",AH630=6,"06",AH630=7,"07",AH630=8,"08",AH630=9,"09",AH630=10,"10",AH630=11,"11",AH630=12,"12")</f>
        <v>#NAME?</v>
      </c>
      <c r="AJ630" s="147" t="e">
        <f t="shared" ca="1" si="50"/>
        <v>#NAME?</v>
      </c>
      <c r="AK630" s="148" t="str">
        <f t="shared" si="53"/>
        <v>YYYY-01</v>
      </c>
    </row>
    <row r="631" spans="12:37" ht="12.75" hidden="1">
      <c r="L631" s="149"/>
      <c r="S631" s="9"/>
      <c r="AG631" s="310">
        <v>1900</v>
      </c>
      <c r="AH631" s="310">
        <v>1</v>
      </c>
      <c r="AI631" s="146" t="e">
        <f t="array" aca="1" ref="AI631" ca="1">_xludf.IFS(AH631=1,"01",AH631=2,"02",AH631=3,"03",AH631=4,"04",AH631=5,"05",AH631=6,"06",AH631=7,"07",AH631=8,"08",AH631=9,"09",AH631=10,"10",AH631=11,"11",AH631=12,"12")</f>
        <v>#NAME?</v>
      </c>
      <c r="AJ631" s="147" t="e">
        <f t="shared" ca="1" si="50"/>
        <v>#NAME?</v>
      </c>
      <c r="AK631" s="148" t="str">
        <f t="shared" si="53"/>
        <v>YYYY-01</v>
      </c>
    </row>
    <row r="632" spans="12:37" ht="12.75" hidden="1">
      <c r="L632" s="149"/>
      <c r="S632" s="9"/>
      <c r="AG632" s="310">
        <v>1900</v>
      </c>
      <c r="AH632" s="310">
        <v>1</v>
      </c>
      <c r="AI632" s="146" t="e">
        <f t="array" aca="1" ref="AI632" ca="1">_xludf.IFS(AH632=1,"01",AH632=2,"02",AH632=3,"03",AH632=4,"04",AH632=5,"05",AH632=6,"06",AH632=7,"07",AH632=8,"08",AH632=9,"09",AH632=10,"10",AH632=11,"11",AH632=12,"12")</f>
        <v>#NAME?</v>
      </c>
      <c r="AJ632" s="147" t="e">
        <f t="shared" ca="1" si="50"/>
        <v>#NAME?</v>
      </c>
      <c r="AK632" s="148" t="str">
        <f t="shared" si="53"/>
        <v>YYYY-01</v>
      </c>
    </row>
    <row r="633" spans="12:37" ht="12.75" hidden="1">
      <c r="L633" s="149"/>
      <c r="S633" s="9"/>
      <c r="AG633" s="310">
        <v>1900</v>
      </c>
      <c r="AH633" s="310">
        <v>1</v>
      </c>
      <c r="AI633" s="146" t="e">
        <f t="array" aca="1" ref="AI633" ca="1">_xludf.IFS(AH633=1,"01",AH633=2,"02",AH633=3,"03",AH633=4,"04",AH633=5,"05",AH633=6,"06",AH633=7,"07",AH633=8,"08",AH633=9,"09",AH633=10,"10",AH633=11,"11",AH633=12,"12")</f>
        <v>#NAME?</v>
      </c>
      <c r="AJ633" s="147" t="e">
        <f t="shared" ca="1" si="50"/>
        <v>#NAME?</v>
      </c>
      <c r="AK633" s="148" t="str">
        <f t="shared" si="53"/>
        <v>YYYY-01</v>
      </c>
    </row>
    <row r="634" spans="12:37" ht="12.75" hidden="1">
      <c r="L634" s="149"/>
      <c r="S634" s="9"/>
      <c r="AG634" s="310">
        <v>1900</v>
      </c>
      <c r="AH634" s="310">
        <v>1</v>
      </c>
      <c r="AI634" s="146" t="e">
        <f t="array" aca="1" ref="AI634" ca="1">_xludf.IFS(AH634=1,"01",AH634=2,"02",AH634=3,"03",AH634=4,"04",AH634=5,"05",AH634=6,"06",AH634=7,"07",AH634=8,"08",AH634=9,"09",AH634=10,"10",AH634=11,"11",AH634=12,"12")</f>
        <v>#NAME?</v>
      </c>
      <c r="AJ634" s="147" t="e">
        <f t="shared" ca="1" si="50"/>
        <v>#NAME?</v>
      </c>
      <c r="AK634" s="148" t="str">
        <f t="shared" si="53"/>
        <v>YYYY-01</v>
      </c>
    </row>
    <row r="635" spans="12:37" ht="12.75" hidden="1">
      <c r="L635" s="149"/>
      <c r="S635" s="9"/>
      <c r="AG635" s="310">
        <v>1900</v>
      </c>
      <c r="AH635" s="310">
        <v>1</v>
      </c>
      <c r="AI635" s="146" t="e">
        <f t="array" aca="1" ref="AI635" ca="1">_xludf.IFS(AH635=1,"01",AH635=2,"02",AH635=3,"03",AH635=4,"04",AH635=5,"05",AH635=6,"06",AH635=7,"07",AH635=8,"08",AH635=9,"09",AH635=10,"10",AH635=11,"11",AH635=12,"12")</f>
        <v>#NAME?</v>
      </c>
      <c r="AJ635" s="147" t="e">
        <f t="shared" ca="1" si="50"/>
        <v>#NAME?</v>
      </c>
      <c r="AK635" s="148" t="str">
        <f t="shared" si="53"/>
        <v>YYYY-01</v>
      </c>
    </row>
    <row r="636" spans="12:37" ht="12.75" hidden="1">
      <c r="L636" s="149"/>
      <c r="S636" s="9"/>
      <c r="AG636" s="310">
        <v>1900</v>
      </c>
      <c r="AH636" s="310">
        <v>1</v>
      </c>
      <c r="AI636" s="146" t="e">
        <f t="array" aca="1" ref="AI636" ca="1">_xludf.IFS(AH636=1,"01",AH636=2,"02",AH636=3,"03",AH636=4,"04",AH636=5,"05",AH636=6,"06",AH636=7,"07",AH636=8,"08",AH636=9,"09",AH636=10,"10",AH636=11,"11",AH636=12,"12")</f>
        <v>#NAME?</v>
      </c>
      <c r="AJ636" s="147" t="e">
        <f t="shared" ca="1" si="50"/>
        <v>#NAME?</v>
      </c>
      <c r="AK636" s="148" t="str">
        <f t="shared" si="53"/>
        <v>YYYY-01</v>
      </c>
    </row>
    <row r="637" spans="12:37" ht="12.75" hidden="1">
      <c r="L637" s="149"/>
      <c r="S637" s="9"/>
      <c r="AG637" s="310">
        <v>1900</v>
      </c>
      <c r="AH637" s="310">
        <v>1</v>
      </c>
      <c r="AI637" s="146" t="e">
        <f t="array" aca="1" ref="AI637" ca="1">_xludf.IFS(AH637=1,"01",AH637=2,"02",AH637=3,"03",AH637=4,"04",AH637=5,"05",AH637=6,"06",AH637=7,"07",AH637=8,"08",AH637=9,"09",AH637=10,"10",AH637=11,"11",AH637=12,"12")</f>
        <v>#NAME?</v>
      </c>
      <c r="AJ637" s="147" t="e">
        <f t="shared" ca="1" si="50"/>
        <v>#NAME?</v>
      </c>
      <c r="AK637" s="148" t="str">
        <f t="shared" si="53"/>
        <v>YYYY-01</v>
      </c>
    </row>
    <row r="638" spans="12:37" ht="12.75" hidden="1">
      <c r="L638" s="149"/>
      <c r="S638" s="9"/>
      <c r="AG638" s="310">
        <v>1900</v>
      </c>
      <c r="AH638" s="310">
        <v>1</v>
      </c>
      <c r="AI638" s="146" t="e">
        <f t="array" aca="1" ref="AI638" ca="1">_xludf.IFS(AH638=1,"01",AH638=2,"02",AH638=3,"03",AH638=4,"04",AH638=5,"05",AH638=6,"06",AH638=7,"07",AH638=8,"08",AH638=9,"09",AH638=10,"10",AH638=11,"11",AH638=12,"12")</f>
        <v>#NAME?</v>
      </c>
      <c r="AJ638" s="147" t="e">
        <f t="shared" ca="1" si="50"/>
        <v>#NAME?</v>
      </c>
      <c r="AK638" s="148" t="str">
        <f t="shared" si="53"/>
        <v>YYYY-01</v>
      </c>
    </row>
    <row r="639" spans="12:37" ht="12.75" hidden="1">
      <c r="L639" s="149"/>
      <c r="S639" s="9"/>
      <c r="AG639" s="310">
        <v>1900</v>
      </c>
      <c r="AH639" s="310">
        <v>1</v>
      </c>
      <c r="AI639" s="146" t="e">
        <f t="array" aca="1" ref="AI639" ca="1">_xludf.IFS(AH639=1,"01",AH639=2,"02",AH639=3,"03",AH639=4,"04",AH639=5,"05",AH639=6,"06",AH639=7,"07",AH639=8,"08",AH639=9,"09",AH639=10,"10",AH639=11,"11",AH639=12,"12")</f>
        <v>#NAME?</v>
      </c>
      <c r="AJ639" s="147" t="e">
        <f t="shared" ca="1" si="50"/>
        <v>#NAME?</v>
      </c>
      <c r="AK639" s="148" t="str">
        <f t="shared" si="53"/>
        <v>YYYY-01</v>
      </c>
    </row>
    <row r="640" spans="12:37" ht="12.75" hidden="1">
      <c r="L640" s="149"/>
      <c r="S640" s="9"/>
      <c r="AG640" s="310">
        <v>1900</v>
      </c>
      <c r="AH640" s="310">
        <v>1</v>
      </c>
      <c r="AI640" s="146" t="e">
        <f t="array" aca="1" ref="AI640" ca="1">_xludf.IFS(AH640=1,"01",AH640=2,"02",AH640=3,"03",AH640=4,"04",AH640=5,"05",AH640=6,"06",AH640=7,"07",AH640=8,"08",AH640=9,"09",AH640=10,"10",AH640=11,"11",AH640=12,"12")</f>
        <v>#NAME?</v>
      </c>
      <c r="AJ640" s="147" t="e">
        <f t="shared" ca="1" si="50"/>
        <v>#NAME?</v>
      </c>
      <c r="AK640" s="148" t="str">
        <f t="shared" si="53"/>
        <v>YYYY-01</v>
      </c>
    </row>
    <row r="641" spans="12:37" ht="12.75" hidden="1">
      <c r="L641" s="149"/>
      <c r="S641" s="9"/>
      <c r="AG641" s="310">
        <v>1900</v>
      </c>
      <c r="AH641" s="310">
        <v>1</v>
      </c>
      <c r="AI641" s="146" t="e">
        <f t="array" aca="1" ref="AI641" ca="1">_xludf.IFS(AH641=1,"01",AH641=2,"02",AH641=3,"03",AH641=4,"04",AH641=5,"05",AH641=6,"06",AH641=7,"07",AH641=8,"08",AH641=9,"09",AH641=10,"10",AH641=11,"11",AH641=12,"12")</f>
        <v>#NAME?</v>
      </c>
      <c r="AJ641" s="147" t="e">
        <f t="shared" ca="1" si="50"/>
        <v>#NAME?</v>
      </c>
      <c r="AK641" s="148" t="str">
        <f t="shared" si="53"/>
        <v>YYYY-01</v>
      </c>
    </row>
    <row r="642" spans="12:37" ht="12.75" hidden="1">
      <c r="L642" s="149"/>
      <c r="S642" s="9"/>
      <c r="AG642" s="310">
        <v>1900</v>
      </c>
      <c r="AH642" s="310">
        <v>1</v>
      </c>
      <c r="AI642" s="146" t="e">
        <f t="array" aca="1" ref="AI642" ca="1">_xludf.IFS(AH642=1,"01",AH642=2,"02",AH642=3,"03",AH642=4,"04",AH642=5,"05",AH642=6,"06",AH642=7,"07",AH642=8,"08",AH642=9,"09",AH642=10,"10",AH642=11,"11",AH642=12,"12")</f>
        <v>#NAME?</v>
      </c>
      <c r="AJ642" s="147" t="e">
        <f t="shared" ca="1" si="50"/>
        <v>#NAME?</v>
      </c>
      <c r="AK642" s="148" t="str">
        <f t="shared" si="53"/>
        <v>YYYY-01</v>
      </c>
    </row>
    <row r="643" spans="12:37" ht="12.75" hidden="1">
      <c r="L643" s="149"/>
      <c r="S643" s="9"/>
      <c r="AG643" s="310">
        <v>1900</v>
      </c>
      <c r="AH643" s="310">
        <v>1</v>
      </c>
      <c r="AI643" s="146" t="e">
        <f t="array" aca="1" ref="AI643" ca="1">_xludf.IFS(AH643=1,"01",AH643=2,"02",AH643=3,"03",AH643=4,"04",AH643=5,"05",AH643=6,"06",AH643=7,"07",AH643=8,"08",AH643=9,"09",AH643=10,"10",AH643=11,"11",AH643=12,"12")</f>
        <v>#NAME?</v>
      </c>
      <c r="AJ643" s="147" t="e">
        <f t="shared" ca="1" si="50"/>
        <v>#NAME?</v>
      </c>
      <c r="AK643" s="148" t="str">
        <f t="shared" si="53"/>
        <v>YYYY-01</v>
      </c>
    </row>
    <row r="644" spans="12:37" ht="12.75" hidden="1">
      <c r="L644" s="149"/>
      <c r="S644" s="9"/>
      <c r="AG644" s="310">
        <v>1900</v>
      </c>
      <c r="AH644" s="310">
        <v>1</v>
      </c>
      <c r="AI644" s="146" t="e">
        <f t="array" aca="1" ref="AI644" ca="1">_xludf.IFS(AH644=1,"01",AH644=2,"02",AH644=3,"03",AH644=4,"04",AH644=5,"05",AH644=6,"06",AH644=7,"07",AH644=8,"08",AH644=9,"09",AH644=10,"10",AH644=11,"11",AH644=12,"12")</f>
        <v>#NAME?</v>
      </c>
      <c r="AJ644" s="147" t="e">
        <f t="shared" ca="1" si="50"/>
        <v>#NAME?</v>
      </c>
      <c r="AK644" s="148" t="str">
        <f t="shared" si="53"/>
        <v>YYYY-01</v>
      </c>
    </row>
    <row r="645" spans="12:37" ht="12.75" hidden="1">
      <c r="L645" s="149"/>
      <c r="S645" s="9"/>
      <c r="AG645" s="310">
        <v>1900</v>
      </c>
      <c r="AH645" s="310">
        <v>1</v>
      </c>
      <c r="AI645" s="146" t="e">
        <f t="array" aca="1" ref="AI645" ca="1">_xludf.IFS(AH645=1,"01",AH645=2,"02",AH645=3,"03",AH645=4,"04",AH645=5,"05",AH645=6,"06",AH645=7,"07",AH645=8,"08",AH645=9,"09",AH645=10,"10",AH645=11,"11",AH645=12,"12")</f>
        <v>#NAME?</v>
      </c>
      <c r="AJ645" s="147" t="e">
        <f t="shared" ca="1" si="50"/>
        <v>#NAME?</v>
      </c>
      <c r="AK645" s="148" t="str">
        <f t="shared" si="53"/>
        <v>YYYY-01</v>
      </c>
    </row>
    <row r="646" spans="12:37" ht="12.75" hidden="1">
      <c r="L646" s="149"/>
      <c r="S646" s="9"/>
      <c r="AG646" s="310">
        <v>1900</v>
      </c>
      <c r="AH646" s="310">
        <v>1</v>
      </c>
      <c r="AI646" s="146" t="e">
        <f t="array" aca="1" ref="AI646" ca="1">_xludf.IFS(AH646=1,"01",AH646=2,"02",AH646=3,"03",AH646=4,"04",AH646=5,"05",AH646=6,"06",AH646=7,"07",AH646=8,"08",AH646=9,"09",AH646=10,"10",AH646=11,"11",AH646=12,"12")</f>
        <v>#NAME?</v>
      </c>
      <c r="AJ646" s="147" t="e">
        <f t="shared" ca="1" si="50"/>
        <v>#NAME?</v>
      </c>
      <c r="AK646" s="148" t="str">
        <f t="shared" si="53"/>
        <v>YYYY-01</v>
      </c>
    </row>
    <row r="647" spans="12:37" ht="12.75" hidden="1">
      <c r="L647" s="149"/>
      <c r="S647" s="9"/>
      <c r="AG647" s="310">
        <v>1900</v>
      </c>
      <c r="AH647" s="310">
        <v>1</v>
      </c>
      <c r="AI647" s="146" t="e">
        <f t="array" aca="1" ref="AI647" ca="1">_xludf.IFS(AH647=1,"01",AH647=2,"02",AH647=3,"03",AH647=4,"04",AH647=5,"05",AH647=6,"06",AH647=7,"07",AH647=8,"08",AH647=9,"09",AH647=10,"10",AH647=11,"11",AH647=12,"12")</f>
        <v>#NAME?</v>
      </c>
      <c r="AJ647" s="147" t="e">
        <f t="shared" ca="1" si="50"/>
        <v>#NAME?</v>
      </c>
      <c r="AK647" s="148" t="str">
        <f t="shared" si="53"/>
        <v>YYYY-01</v>
      </c>
    </row>
    <row r="648" spans="12:37" ht="12.75" hidden="1">
      <c r="L648" s="149"/>
      <c r="S648" s="9"/>
      <c r="AG648" s="310">
        <v>1900</v>
      </c>
      <c r="AH648" s="310">
        <v>1</v>
      </c>
      <c r="AI648" s="146" t="e">
        <f t="array" aca="1" ref="AI648" ca="1">_xludf.IFS(AH648=1,"01",AH648=2,"02",AH648=3,"03",AH648=4,"04",AH648=5,"05",AH648=6,"06",AH648=7,"07",AH648=8,"08",AH648=9,"09",AH648=10,"10",AH648=11,"11",AH648=12,"12")</f>
        <v>#NAME?</v>
      </c>
      <c r="AJ648" s="147" t="e">
        <f t="shared" ca="1" si="50"/>
        <v>#NAME?</v>
      </c>
      <c r="AK648" s="148" t="str">
        <f t="shared" si="53"/>
        <v>YYYY-01</v>
      </c>
    </row>
    <row r="649" spans="12:37" ht="12.75" hidden="1">
      <c r="L649" s="149"/>
      <c r="S649" s="9"/>
      <c r="AG649" s="310">
        <v>1900</v>
      </c>
      <c r="AH649" s="310">
        <v>1</v>
      </c>
      <c r="AI649" s="146" t="e">
        <f t="array" aca="1" ref="AI649" ca="1">_xludf.IFS(AH649=1,"01",AH649=2,"02",AH649=3,"03",AH649=4,"04",AH649=5,"05",AH649=6,"06",AH649=7,"07",AH649=8,"08",AH649=9,"09",AH649=10,"10",AH649=11,"11",AH649=12,"12")</f>
        <v>#NAME?</v>
      </c>
      <c r="AJ649" s="147" t="e">
        <f t="shared" ca="1" si="50"/>
        <v>#NAME?</v>
      </c>
      <c r="AK649" s="148" t="str">
        <f t="shared" si="53"/>
        <v>YYYY-01</v>
      </c>
    </row>
    <row r="650" spans="12:37" ht="12.75" hidden="1">
      <c r="L650" s="149"/>
      <c r="S650" s="9"/>
      <c r="AG650" s="310">
        <v>1900</v>
      </c>
      <c r="AH650" s="310">
        <v>1</v>
      </c>
      <c r="AI650" s="146" t="e">
        <f t="array" aca="1" ref="AI650" ca="1">_xludf.IFS(AH650=1,"01",AH650=2,"02",AH650=3,"03",AH650=4,"04",AH650=5,"05",AH650=6,"06",AH650=7,"07",AH650=8,"08",AH650=9,"09",AH650=10,"10",AH650=11,"11",AH650=12,"12")</f>
        <v>#NAME?</v>
      </c>
      <c r="AJ650" s="147" t="e">
        <f t="shared" ca="1" si="50"/>
        <v>#NAME?</v>
      </c>
      <c r="AK650" s="148" t="str">
        <f t="shared" si="53"/>
        <v>YYYY-01</v>
      </c>
    </row>
    <row r="651" spans="12:37" ht="12.75" hidden="1">
      <c r="L651" s="149"/>
      <c r="S651" s="9"/>
      <c r="AG651" s="310">
        <v>1900</v>
      </c>
      <c r="AH651" s="310">
        <v>1</v>
      </c>
      <c r="AI651" s="146" t="e">
        <f t="array" aca="1" ref="AI651" ca="1">_xludf.IFS(AH651=1,"01",AH651=2,"02",AH651=3,"03",AH651=4,"04",AH651=5,"05",AH651=6,"06",AH651=7,"07",AH651=8,"08",AH651=9,"09",AH651=10,"10",AH651=11,"11",AH651=12,"12")</f>
        <v>#NAME?</v>
      </c>
      <c r="AJ651" s="147" t="e">
        <f t="shared" ca="1" si="50"/>
        <v>#NAME?</v>
      </c>
      <c r="AK651" s="148" t="str">
        <f t="shared" si="53"/>
        <v>YYYY-01</v>
      </c>
    </row>
    <row r="652" spans="12:37" ht="12.75" hidden="1">
      <c r="L652" s="149"/>
      <c r="S652" s="9"/>
      <c r="AG652" s="310">
        <v>1900</v>
      </c>
      <c r="AH652" s="310">
        <v>1</v>
      </c>
      <c r="AI652" s="146" t="e">
        <f t="array" aca="1" ref="AI652" ca="1">_xludf.IFS(AH652=1,"01",AH652=2,"02",AH652=3,"03",AH652=4,"04",AH652=5,"05",AH652=6,"06",AH652=7,"07",AH652=8,"08",AH652=9,"09",AH652=10,"10",AH652=11,"11",AH652=12,"12")</f>
        <v>#NAME?</v>
      </c>
      <c r="AJ652" s="147" t="e">
        <f t="shared" ca="1" si="50"/>
        <v>#NAME?</v>
      </c>
      <c r="AK652" s="148" t="str">
        <f t="shared" si="53"/>
        <v>YYYY-01</v>
      </c>
    </row>
    <row r="653" spans="12:37" ht="12.75" hidden="1">
      <c r="L653" s="149"/>
      <c r="S653" s="9"/>
      <c r="AG653" s="310">
        <v>1900</v>
      </c>
      <c r="AH653" s="310">
        <v>1</v>
      </c>
      <c r="AI653" s="146" t="e">
        <f t="array" aca="1" ref="AI653" ca="1">_xludf.IFS(AH653=1,"01",AH653=2,"02",AH653=3,"03",AH653=4,"04",AH653=5,"05",AH653=6,"06",AH653=7,"07",AH653=8,"08",AH653=9,"09",AH653=10,"10",AH653=11,"11",AH653=12,"12")</f>
        <v>#NAME?</v>
      </c>
      <c r="AJ653" s="147" t="e">
        <f t="shared" ca="1" si="50"/>
        <v>#NAME?</v>
      </c>
      <c r="AK653" s="148" t="str">
        <f t="shared" si="53"/>
        <v>YYYY-01</v>
      </c>
    </row>
    <row r="654" spans="12:37" ht="12.75" hidden="1">
      <c r="L654" s="149"/>
      <c r="S654" s="9"/>
      <c r="AG654" s="310">
        <v>1900</v>
      </c>
      <c r="AH654" s="310">
        <v>1</v>
      </c>
      <c r="AI654" s="146" t="e">
        <f t="array" aca="1" ref="AI654" ca="1">_xludf.IFS(AH654=1,"01",AH654=2,"02",AH654=3,"03",AH654=4,"04",AH654=5,"05",AH654=6,"06",AH654=7,"07",AH654=8,"08",AH654=9,"09",AH654=10,"10",AH654=11,"11",AH654=12,"12")</f>
        <v>#NAME?</v>
      </c>
      <c r="AJ654" s="147" t="e">
        <f t="shared" ca="1" si="50"/>
        <v>#NAME?</v>
      </c>
      <c r="AK654" s="148" t="str">
        <f t="shared" si="53"/>
        <v>YYYY-01</v>
      </c>
    </row>
    <row r="655" spans="12:37" ht="12.75" hidden="1">
      <c r="L655" s="149"/>
      <c r="S655" s="9"/>
      <c r="AG655" s="310">
        <v>1900</v>
      </c>
      <c r="AH655" s="310">
        <v>1</v>
      </c>
      <c r="AI655" s="146" t="e">
        <f t="array" aca="1" ref="AI655" ca="1">_xludf.IFS(AH655=1,"01",AH655=2,"02",AH655=3,"03",AH655=4,"04",AH655=5,"05",AH655=6,"06",AH655=7,"07",AH655=8,"08",AH655=9,"09",AH655=10,"10",AH655=11,"11",AH655=12,"12")</f>
        <v>#NAME?</v>
      </c>
      <c r="AJ655" s="147" t="e">
        <f t="shared" ca="1" si="50"/>
        <v>#NAME?</v>
      </c>
      <c r="AK655" s="148" t="str">
        <f t="shared" si="53"/>
        <v>YYYY-01</v>
      </c>
    </row>
    <row r="656" spans="12:37" ht="12.75" hidden="1">
      <c r="L656" s="149"/>
      <c r="S656" s="9"/>
      <c r="AG656" s="310">
        <v>1900</v>
      </c>
      <c r="AH656" s="310">
        <v>1</v>
      </c>
      <c r="AI656" s="146" t="e">
        <f t="array" aca="1" ref="AI656" ca="1">_xludf.IFS(AH656=1,"01",AH656=2,"02",AH656=3,"03",AH656=4,"04",AH656=5,"05",AH656=6,"06",AH656=7,"07",AH656=8,"08",AH656=9,"09",AH656=10,"10",AH656=11,"11",AH656=12,"12")</f>
        <v>#NAME?</v>
      </c>
      <c r="AJ656" s="147" t="e">
        <f t="shared" ca="1" si="50"/>
        <v>#NAME?</v>
      </c>
      <c r="AK656" s="148" t="str">
        <f t="shared" si="53"/>
        <v>YYYY-01</v>
      </c>
    </row>
    <row r="657" spans="12:37" ht="12.75" hidden="1">
      <c r="L657" s="149"/>
      <c r="S657" s="9"/>
      <c r="AG657" s="310">
        <v>1900</v>
      </c>
      <c r="AH657" s="310">
        <v>1</v>
      </c>
      <c r="AI657" s="146" t="e">
        <f t="array" aca="1" ref="AI657" ca="1">_xludf.IFS(AH657=1,"01",AH657=2,"02",AH657=3,"03",AH657=4,"04",AH657=5,"05",AH657=6,"06",AH657=7,"07",AH657=8,"08",AH657=9,"09",AH657=10,"10",AH657=11,"11",AH657=12,"12")</f>
        <v>#NAME?</v>
      </c>
      <c r="AJ657" s="147" t="e">
        <f t="shared" ca="1" si="50"/>
        <v>#NAME?</v>
      </c>
      <c r="AK657" s="148" t="str">
        <f t="shared" si="53"/>
        <v>YYYY-01</v>
      </c>
    </row>
    <row r="658" spans="12:37" ht="12.75" hidden="1">
      <c r="L658" s="149"/>
      <c r="S658" s="9"/>
      <c r="AG658" s="310">
        <v>1900</v>
      </c>
      <c r="AH658" s="310">
        <v>1</v>
      </c>
      <c r="AI658" s="146" t="e">
        <f t="array" aca="1" ref="AI658" ca="1">_xludf.IFS(AH658=1,"01",AH658=2,"02",AH658=3,"03",AH658=4,"04",AH658=5,"05",AH658=6,"06",AH658=7,"07",AH658=8,"08",AH658=9,"09",AH658=10,"10",AH658=11,"11",AH658=12,"12")</f>
        <v>#NAME?</v>
      </c>
      <c r="AJ658" s="147" t="e">
        <f t="shared" ca="1" si="50"/>
        <v>#NAME?</v>
      </c>
      <c r="AK658" s="148" t="str">
        <f t="shared" si="53"/>
        <v>YYYY-01</v>
      </c>
    </row>
    <row r="659" spans="12:37" ht="12.75" hidden="1">
      <c r="L659" s="149"/>
      <c r="S659" s="9"/>
      <c r="AG659" s="310">
        <v>1900</v>
      </c>
      <c r="AH659" s="310">
        <v>1</v>
      </c>
      <c r="AI659" s="146" t="e">
        <f t="array" aca="1" ref="AI659" ca="1">_xludf.IFS(AH659=1,"01",AH659=2,"02",AH659=3,"03",AH659=4,"04",AH659=5,"05",AH659=6,"06",AH659=7,"07",AH659=8,"08",AH659=9,"09",AH659=10,"10",AH659=11,"11",AH659=12,"12")</f>
        <v>#NAME?</v>
      </c>
      <c r="AJ659" s="147" t="e">
        <f t="shared" ca="1" si="50"/>
        <v>#NAME?</v>
      </c>
      <c r="AK659" s="148" t="str">
        <f t="shared" si="53"/>
        <v>YYYY-01</v>
      </c>
    </row>
    <row r="660" spans="12:37" ht="12.75" hidden="1">
      <c r="L660" s="149"/>
      <c r="S660" s="9"/>
      <c r="AG660" s="310">
        <v>1900</v>
      </c>
      <c r="AH660" s="310">
        <v>1</v>
      </c>
      <c r="AI660" s="146" t="e">
        <f t="array" aca="1" ref="AI660" ca="1">_xludf.IFS(AH660=1,"01",AH660=2,"02",AH660=3,"03",AH660=4,"04",AH660=5,"05",AH660=6,"06",AH660=7,"07",AH660=8,"08",AH660=9,"09",AH660=10,"10",AH660=11,"11",AH660=12,"12")</f>
        <v>#NAME?</v>
      </c>
      <c r="AJ660" s="147" t="e">
        <f t="shared" ca="1" si="50"/>
        <v>#NAME?</v>
      </c>
      <c r="AK660" s="148" t="str">
        <f t="shared" si="53"/>
        <v>YYYY-01</v>
      </c>
    </row>
    <row r="661" spans="12:37" ht="12.75" hidden="1">
      <c r="L661" s="149"/>
      <c r="S661" s="9"/>
      <c r="AG661" s="310">
        <v>1900</v>
      </c>
      <c r="AH661" s="310">
        <v>1</v>
      </c>
      <c r="AI661" s="146" t="e">
        <f t="array" aca="1" ref="AI661" ca="1">_xludf.IFS(AH661=1,"01",AH661=2,"02",AH661=3,"03",AH661=4,"04",AH661=5,"05",AH661=6,"06",AH661=7,"07",AH661=8,"08",AH661=9,"09",AH661=10,"10",AH661=11,"11",AH661=12,"12")</f>
        <v>#NAME?</v>
      </c>
      <c r="AJ661" s="147" t="e">
        <f t="shared" ca="1" si="50"/>
        <v>#NAME?</v>
      </c>
      <c r="AK661" s="148" t="str">
        <f t="shared" si="53"/>
        <v>YYYY-01</v>
      </c>
    </row>
    <row r="662" spans="12:37" ht="12.75" hidden="1">
      <c r="L662" s="149"/>
      <c r="S662" s="9"/>
      <c r="AG662" s="310">
        <v>1900</v>
      </c>
      <c r="AH662" s="310">
        <v>1</v>
      </c>
      <c r="AI662" s="146" t="e">
        <f t="array" aca="1" ref="AI662" ca="1">_xludf.IFS(AH662=1,"01",AH662=2,"02",AH662=3,"03",AH662=4,"04",AH662=5,"05",AH662=6,"06",AH662=7,"07",AH662=8,"08",AH662=9,"09",AH662=10,"10",AH662=11,"11",AH662=12,"12")</f>
        <v>#NAME?</v>
      </c>
      <c r="AJ662" s="147" t="e">
        <f t="shared" ca="1" si="50"/>
        <v>#NAME?</v>
      </c>
      <c r="AK662" s="148" t="str">
        <f t="shared" si="53"/>
        <v>YYYY-01</v>
      </c>
    </row>
    <row r="663" spans="12:37" ht="12.75" hidden="1">
      <c r="L663" s="149"/>
      <c r="S663" s="9"/>
      <c r="AG663" s="310">
        <v>1900</v>
      </c>
      <c r="AH663" s="310">
        <v>1</v>
      </c>
      <c r="AI663" s="146" t="e">
        <f t="array" aca="1" ref="AI663" ca="1">_xludf.IFS(AH663=1,"01",AH663=2,"02",AH663=3,"03",AH663=4,"04",AH663=5,"05",AH663=6,"06",AH663=7,"07",AH663=8,"08",AH663=9,"09",AH663=10,"10",AH663=11,"11",AH663=12,"12")</f>
        <v>#NAME?</v>
      </c>
      <c r="AJ663" s="147" t="e">
        <f t="shared" ca="1" si="50"/>
        <v>#NAME?</v>
      </c>
      <c r="AK663" s="148" t="str">
        <f t="shared" si="53"/>
        <v>YYYY-01</v>
      </c>
    </row>
    <row r="664" spans="12:37" ht="12.75" hidden="1">
      <c r="L664" s="149"/>
      <c r="S664" s="9"/>
      <c r="AG664" s="310">
        <v>1900</v>
      </c>
      <c r="AH664" s="310">
        <v>1</v>
      </c>
      <c r="AI664" s="146" t="e">
        <f t="array" aca="1" ref="AI664" ca="1">_xludf.IFS(AH664=1,"01",AH664=2,"02",AH664=3,"03",AH664=4,"04",AH664=5,"05",AH664=6,"06",AH664=7,"07",AH664=8,"08",AH664=9,"09",AH664=10,"10",AH664=11,"11",AH664=12,"12")</f>
        <v>#NAME?</v>
      </c>
      <c r="AJ664" s="147" t="e">
        <f t="shared" ca="1" si="50"/>
        <v>#NAME?</v>
      </c>
      <c r="AK664" s="148" t="str">
        <f t="shared" si="53"/>
        <v>YYYY-01</v>
      </c>
    </row>
    <row r="665" spans="12:37" ht="12.75" hidden="1">
      <c r="L665" s="149"/>
      <c r="S665" s="9"/>
      <c r="AG665" s="310">
        <v>1900</v>
      </c>
      <c r="AH665" s="310">
        <v>1</v>
      </c>
      <c r="AI665" s="146" t="e">
        <f t="array" aca="1" ref="AI665" ca="1">_xludf.IFS(AH665=1,"01",AH665=2,"02",AH665=3,"03",AH665=4,"04",AH665=5,"05",AH665=6,"06",AH665=7,"07",AH665=8,"08",AH665=9,"09",AH665=10,"10",AH665=11,"11",AH665=12,"12")</f>
        <v>#NAME?</v>
      </c>
      <c r="AJ665" s="147" t="e">
        <f t="shared" ca="1" si="50"/>
        <v>#NAME?</v>
      </c>
      <c r="AK665" s="148" t="str">
        <f t="shared" si="53"/>
        <v>YYYY-01</v>
      </c>
    </row>
    <row r="666" spans="12:37" ht="12.75" hidden="1">
      <c r="L666" s="149"/>
      <c r="S666" s="9"/>
      <c r="AG666" s="310">
        <v>1900</v>
      </c>
      <c r="AH666" s="310">
        <v>1</v>
      </c>
      <c r="AI666" s="146" t="e">
        <f t="array" aca="1" ref="AI666" ca="1">_xludf.IFS(AH666=1,"01",AH666=2,"02",AH666=3,"03",AH666=4,"04",AH666=5,"05",AH666=6,"06",AH666=7,"07",AH666=8,"08",AH666=9,"09",AH666=10,"10",AH666=11,"11",AH666=12,"12")</f>
        <v>#NAME?</v>
      </c>
      <c r="AJ666" s="147" t="e">
        <f t="shared" ca="1" si="50"/>
        <v>#NAME?</v>
      </c>
      <c r="AK666" s="148" t="str">
        <f t="shared" si="53"/>
        <v>YYYY-01</v>
      </c>
    </row>
    <row r="667" spans="12:37" ht="12.75" hidden="1">
      <c r="L667" s="149"/>
      <c r="S667" s="9"/>
      <c r="AG667" s="310">
        <v>1900</v>
      </c>
      <c r="AH667" s="310">
        <v>1</v>
      </c>
      <c r="AI667" s="146" t="e">
        <f t="array" aca="1" ref="AI667" ca="1">_xludf.IFS(AH667=1,"01",AH667=2,"02",AH667=3,"03",AH667=4,"04",AH667=5,"05",AH667=6,"06",AH667=7,"07",AH667=8,"08",AH667=9,"09",AH667=10,"10",AH667=11,"11",AH667=12,"12")</f>
        <v>#NAME?</v>
      </c>
      <c r="AJ667" s="147" t="e">
        <f t="shared" ca="1" si="50"/>
        <v>#NAME?</v>
      </c>
      <c r="AK667" s="148" t="str">
        <f t="shared" si="53"/>
        <v>YYYY-01</v>
      </c>
    </row>
    <row r="668" spans="12:37" ht="12.75" hidden="1">
      <c r="L668" s="149"/>
      <c r="S668" s="9"/>
      <c r="AG668" s="310">
        <v>1900</v>
      </c>
      <c r="AH668" s="310">
        <v>1</v>
      </c>
      <c r="AI668" s="146" t="e">
        <f t="array" aca="1" ref="AI668" ca="1">_xludf.IFS(AH668=1,"01",AH668=2,"02",AH668=3,"03",AH668=4,"04",AH668=5,"05",AH668=6,"06",AH668=7,"07",AH668=8,"08",AH668=9,"09",AH668=10,"10",AH668=11,"11",AH668=12,"12")</f>
        <v>#NAME?</v>
      </c>
      <c r="AJ668" s="147" t="e">
        <f t="shared" ca="1" si="50"/>
        <v>#NAME?</v>
      </c>
      <c r="AK668" s="148" t="str">
        <f t="shared" si="53"/>
        <v>YYYY-01</v>
      </c>
    </row>
    <row r="669" spans="12:37" ht="12.75" hidden="1">
      <c r="L669" s="149"/>
      <c r="S669" s="9"/>
      <c r="AG669" s="310">
        <v>1900</v>
      </c>
      <c r="AH669" s="310">
        <v>1</v>
      </c>
      <c r="AI669" s="146" t="e">
        <f t="array" aca="1" ref="AI669" ca="1">_xludf.IFS(AH669=1,"01",AH669=2,"02",AH669=3,"03",AH669=4,"04",AH669=5,"05",AH669=6,"06",AH669=7,"07",AH669=8,"08",AH669=9,"09",AH669=10,"10",AH669=11,"11",AH669=12,"12")</f>
        <v>#NAME?</v>
      </c>
      <c r="AJ669" s="147" t="e">
        <f t="shared" ca="1" si="50"/>
        <v>#NAME?</v>
      </c>
      <c r="AK669" s="148" t="str">
        <f t="shared" si="53"/>
        <v>YYYY-01</v>
      </c>
    </row>
    <row r="670" spans="12:37" ht="12.75" hidden="1">
      <c r="L670" s="149"/>
      <c r="S670" s="9"/>
      <c r="AG670" s="310">
        <v>1900</v>
      </c>
      <c r="AH670" s="310">
        <v>1</v>
      </c>
      <c r="AI670" s="146" t="e">
        <f t="array" aca="1" ref="AI670" ca="1">_xludf.IFS(AH670=1,"01",AH670=2,"02",AH670=3,"03",AH670=4,"04",AH670=5,"05",AH670=6,"06",AH670=7,"07",AH670=8,"08",AH670=9,"09",AH670=10,"10",AH670=11,"11",AH670=12,"12")</f>
        <v>#NAME?</v>
      </c>
      <c r="AJ670" s="147" t="e">
        <f t="shared" ca="1" si="50"/>
        <v>#NAME?</v>
      </c>
      <c r="AK670" s="148" t="str">
        <f t="shared" si="53"/>
        <v>YYYY-01</v>
      </c>
    </row>
    <row r="671" spans="12:37" ht="12.75" hidden="1">
      <c r="L671" s="149"/>
      <c r="S671" s="9"/>
      <c r="AG671" s="310">
        <v>1900</v>
      </c>
      <c r="AH671" s="310">
        <v>1</v>
      </c>
      <c r="AI671" s="146" t="e">
        <f t="array" aca="1" ref="AI671" ca="1">_xludf.IFS(AH671=1,"01",AH671=2,"02",AH671=3,"03",AH671=4,"04",AH671=5,"05",AH671=6,"06",AH671=7,"07",AH671=8,"08",AH671=9,"09",AH671=10,"10",AH671=11,"11",AH671=12,"12")</f>
        <v>#NAME?</v>
      </c>
      <c r="AJ671" s="147" t="e">
        <f t="shared" ca="1" si="50"/>
        <v>#NAME?</v>
      </c>
      <c r="AK671" s="148" t="str">
        <f t="shared" si="53"/>
        <v>YYYY-01</v>
      </c>
    </row>
    <row r="672" spans="12:37" ht="12.75" hidden="1">
      <c r="L672" s="149"/>
      <c r="S672" s="9"/>
      <c r="AG672" s="310">
        <v>1900</v>
      </c>
      <c r="AH672" s="310">
        <v>1</v>
      </c>
      <c r="AI672" s="146" t="e">
        <f t="array" aca="1" ref="AI672" ca="1">_xludf.IFS(AH672=1,"01",AH672=2,"02",AH672=3,"03",AH672=4,"04",AH672=5,"05",AH672=6,"06",AH672=7,"07",AH672=8,"08",AH672=9,"09",AH672=10,"10",AH672=11,"11",AH672=12,"12")</f>
        <v>#NAME?</v>
      </c>
      <c r="AJ672" s="147" t="e">
        <f t="shared" ca="1" si="50"/>
        <v>#NAME?</v>
      </c>
      <c r="AK672" s="148" t="str">
        <f t="shared" si="53"/>
        <v>YYYY-01</v>
      </c>
    </row>
    <row r="673" spans="12:37" ht="12.75" hidden="1">
      <c r="L673" s="149"/>
      <c r="S673" s="9"/>
      <c r="AG673" s="310">
        <v>1900</v>
      </c>
      <c r="AH673" s="310">
        <v>1</v>
      </c>
      <c r="AI673" s="146" t="e">
        <f t="array" aca="1" ref="AI673" ca="1">_xludf.IFS(AH673=1,"01",AH673=2,"02",AH673=3,"03",AH673=4,"04",AH673=5,"05",AH673=6,"06",AH673=7,"07",AH673=8,"08",AH673=9,"09",AH673=10,"10",AH673=11,"11",AH673=12,"12")</f>
        <v>#NAME?</v>
      </c>
      <c r="AJ673" s="147" t="e">
        <f t="shared" ca="1" si="50"/>
        <v>#NAME?</v>
      </c>
      <c r="AK673" s="148" t="str">
        <f t="shared" si="53"/>
        <v>YYYY-01</v>
      </c>
    </row>
    <row r="674" spans="12:37" ht="12.75" hidden="1">
      <c r="L674" s="149"/>
      <c r="S674" s="9"/>
      <c r="AG674" s="310">
        <v>1900</v>
      </c>
      <c r="AH674" s="310">
        <v>1</v>
      </c>
      <c r="AI674" s="146" t="e">
        <f t="array" aca="1" ref="AI674" ca="1">_xludf.IFS(AH674=1,"01",AH674=2,"02",AH674=3,"03",AH674=4,"04",AH674=5,"05",AH674=6,"06",AH674=7,"07",AH674=8,"08",AH674=9,"09",AH674=10,"10",AH674=11,"11",AH674=12,"12")</f>
        <v>#NAME?</v>
      </c>
      <c r="AJ674" s="147" t="e">
        <f t="shared" ca="1" si="50"/>
        <v>#NAME?</v>
      </c>
      <c r="AK674" s="148" t="str">
        <f t="shared" si="53"/>
        <v>YYYY-01</v>
      </c>
    </row>
    <row r="675" spans="12:37" ht="12.75" hidden="1">
      <c r="L675" s="149"/>
      <c r="S675" s="9"/>
      <c r="AG675" s="310">
        <v>1900</v>
      </c>
      <c r="AH675" s="310">
        <v>1</v>
      </c>
      <c r="AI675" s="146" t="e">
        <f t="array" aca="1" ref="AI675" ca="1">_xludf.IFS(AH675=1,"01",AH675=2,"02",AH675=3,"03",AH675=4,"04",AH675=5,"05",AH675=6,"06",AH675=7,"07",AH675=8,"08",AH675=9,"09",AH675=10,"10",AH675=11,"11",AH675=12,"12")</f>
        <v>#NAME?</v>
      </c>
      <c r="AJ675" s="147" t="e">
        <f t="shared" ca="1" si="50"/>
        <v>#NAME?</v>
      </c>
      <c r="AK675" s="148" t="str">
        <f t="shared" si="53"/>
        <v>YYYY-01</v>
      </c>
    </row>
    <row r="676" spans="12:37" ht="12.75" hidden="1">
      <c r="L676" s="149"/>
      <c r="S676" s="9"/>
      <c r="AG676" s="310">
        <v>1900</v>
      </c>
      <c r="AH676" s="310">
        <v>1</v>
      </c>
      <c r="AI676" s="146" t="e">
        <f t="array" aca="1" ref="AI676" ca="1">_xludf.IFS(AH676=1,"01",AH676=2,"02",AH676=3,"03",AH676=4,"04",AH676=5,"05",AH676=6,"06",AH676=7,"07",AH676=8,"08",AH676=9,"09",AH676=10,"10",AH676=11,"11",AH676=12,"12")</f>
        <v>#NAME?</v>
      </c>
      <c r="AJ676" s="147" t="e">
        <f t="shared" ca="1" si="50"/>
        <v>#NAME?</v>
      </c>
      <c r="AK676" s="148" t="str">
        <f t="shared" si="53"/>
        <v>YYYY-01</v>
      </c>
    </row>
    <row r="677" spans="12:37" ht="12.75" hidden="1">
      <c r="L677" s="149"/>
      <c r="S677" s="9"/>
      <c r="AG677" s="310">
        <v>1900</v>
      </c>
      <c r="AH677" s="310">
        <v>1</v>
      </c>
      <c r="AI677" s="146" t="e">
        <f t="array" aca="1" ref="AI677" ca="1">_xludf.IFS(AH677=1,"01",AH677=2,"02",AH677=3,"03",AH677=4,"04",AH677=5,"05",AH677=6,"06",AH677=7,"07",AH677=8,"08",AH677=9,"09",AH677=10,"10",AH677=11,"11",AH677=12,"12")</f>
        <v>#NAME?</v>
      </c>
      <c r="AJ677" s="147" t="e">
        <f t="shared" ca="1" si="50"/>
        <v>#NAME?</v>
      </c>
      <c r="AK677" s="148" t="str">
        <f t="shared" si="53"/>
        <v>YYYY-01</v>
      </c>
    </row>
    <row r="678" spans="12:37" ht="12.75" hidden="1">
      <c r="L678" s="149"/>
      <c r="S678" s="9"/>
      <c r="AG678" s="310">
        <v>1900</v>
      </c>
      <c r="AH678" s="310">
        <v>1</v>
      </c>
      <c r="AI678" s="146" t="e">
        <f t="array" aca="1" ref="AI678" ca="1">_xludf.IFS(AH678=1,"01",AH678=2,"02",AH678=3,"03",AH678=4,"04",AH678=5,"05",AH678=6,"06",AH678=7,"07",AH678=8,"08",AH678=9,"09",AH678=10,"10",AH678=11,"11",AH678=12,"12")</f>
        <v>#NAME?</v>
      </c>
      <c r="AJ678" s="147" t="e">
        <f t="shared" ca="1" si="50"/>
        <v>#NAME?</v>
      </c>
      <c r="AK678" s="148" t="str">
        <f t="shared" si="53"/>
        <v>YYYY-01</v>
      </c>
    </row>
    <row r="679" spans="12:37" ht="12.75" hidden="1">
      <c r="L679" s="149"/>
      <c r="S679" s="9"/>
      <c r="AG679" s="310">
        <v>1900</v>
      </c>
      <c r="AH679" s="310">
        <v>1</v>
      </c>
      <c r="AI679" s="146" t="e">
        <f t="array" aca="1" ref="AI679" ca="1">_xludf.IFS(AH679=1,"01",AH679=2,"02",AH679=3,"03",AH679=4,"04",AH679=5,"05",AH679=6,"06",AH679=7,"07",AH679=8,"08",AH679=9,"09",AH679=10,"10",AH679=11,"11",AH679=12,"12")</f>
        <v>#NAME?</v>
      </c>
      <c r="AJ679" s="147" t="e">
        <f t="shared" ca="1" si="50"/>
        <v>#NAME?</v>
      </c>
      <c r="AK679" s="148" t="str">
        <f t="shared" si="53"/>
        <v>YYYY-01</v>
      </c>
    </row>
    <row r="680" spans="12:37" ht="12.75" hidden="1">
      <c r="L680" s="149"/>
      <c r="S680" s="9"/>
      <c r="AG680" s="310">
        <v>1900</v>
      </c>
      <c r="AH680" s="310">
        <v>1</v>
      </c>
      <c r="AI680" s="146" t="e">
        <f t="array" aca="1" ref="AI680" ca="1">_xludf.IFS(AH680=1,"01",AH680=2,"02",AH680=3,"03",AH680=4,"04",AH680=5,"05",AH680=6,"06",AH680=7,"07",AH680=8,"08",AH680=9,"09",AH680=10,"10",AH680=11,"11",AH680=12,"12")</f>
        <v>#NAME?</v>
      </c>
      <c r="AJ680" s="147" t="e">
        <f t="shared" ca="1" si="50"/>
        <v>#NAME?</v>
      </c>
      <c r="AK680" s="148" t="str">
        <f t="shared" si="53"/>
        <v>YYYY-01</v>
      </c>
    </row>
    <row r="681" spans="12:37" ht="12.75" hidden="1">
      <c r="L681" s="149"/>
      <c r="S681" s="9"/>
      <c r="AG681" s="310">
        <v>1900</v>
      </c>
      <c r="AH681" s="310">
        <v>1</v>
      </c>
      <c r="AI681" s="146" t="e">
        <f t="array" aca="1" ref="AI681" ca="1">_xludf.IFS(AH681=1,"01",AH681=2,"02",AH681=3,"03",AH681=4,"04",AH681=5,"05",AH681=6,"06",AH681=7,"07",AH681=8,"08",AH681=9,"09",AH681=10,"10",AH681=11,"11",AH681=12,"12")</f>
        <v>#NAME?</v>
      </c>
      <c r="AJ681" s="147" t="e">
        <f t="shared" ca="1" si="50"/>
        <v>#NAME?</v>
      </c>
      <c r="AK681" s="148" t="str">
        <f t="shared" si="53"/>
        <v>YYYY-01</v>
      </c>
    </row>
    <row r="682" spans="12:37" ht="12.75" hidden="1">
      <c r="L682" s="149"/>
      <c r="S682" s="9"/>
      <c r="AG682" s="310">
        <v>1900</v>
      </c>
      <c r="AH682" s="310">
        <v>1</v>
      </c>
      <c r="AI682" s="146" t="e">
        <f t="array" aca="1" ref="AI682" ca="1">_xludf.IFS(AH682=1,"01",AH682=2,"02",AH682=3,"03",AH682=4,"04",AH682=5,"05",AH682=6,"06",AH682=7,"07",AH682=8,"08",AH682=9,"09",AH682=10,"10",AH682=11,"11",AH682=12,"12")</f>
        <v>#NAME?</v>
      </c>
      <c r="AJ682" s="147" t="e">
        <f t="shared" ca="1" si="50"/>
        <v>#NAME?</v>
      </c>
      <c r="AK682" s="148" t="str">
        <f t="shared" si="53"/>
        <v>YYYY-01</v>
      </c>
    </row>
    <row r="683" spans="12:37" ht="12.75" hidden="1">
      <c r="L683" s="149"/>
      <c r="S683" s="9"/>
      <c r="AG683" s="310">
        <v>1900</v>
      </c>
      <c r="AH683" s="310">
        <v>1</v>
      </c>
      <c r="AI683" s="146" t="e">
        <f t="array" aca="1" ref="AI683" ca="1">_xludf.IFS(AH683=1,"01",AH683=2,"02",AH683=3,"03",AH683=4,"04",AH683=5,"05",AH683=6,"06",AH683=7,"07",AH683=8,"08",AH683=9,"09",AH683=10,"10",AH683=11,"11",AH683=12,"12")</f>
        <v>#NAME?</v>
      </c>
      <c r="AJ683" s="147" t="e">
        <f t="shared" ca="1" si="50"/>
        <v>#NAME?</v>
      </c>
      <c r="AK683" s="148" t="str">
        <f t="shared" si="53"/>
        <v>YYYY-01</v>
      </c>
    </row>
    <row r="684" spans="12:37" ht="12.75" hidden="1">
      <c r="L684" s="149"/>
      <c r="S684" s="9"/>
      <c r="AG684" s="310">
        <v>1900</v>
      </c>
      <c r="AH684" s="310">
        <v>1</v>
      </c>
      <c r="AI684" s="146" t="e">
        <f t="array" aca="1" ref="AI684" ca="1">_xludf.IFS(AH684=1,"01",AH684=2,"02",AH684=3,"03",AH684=4,"04",AH684=5,"05",AH684=6,"06",AH684=7,"07",AH684=8,"08",AH684=9,"09",AH684=10,"10",AH684=11,"11",AH684=12,"12")</f>
        <v>#NAME?</v>
      </c>
      <c r="AJ684" s="147" t="e">
        <f t="shared" ca="1" si="50"/>
        <v>#NAME?</v>
      </c>
      <c r="AK684" s="148" t="str">
        <f t="shared" si="53"/>
        <v>YYYY-01</v>
      </c>
    </row>
    <row r="685" spans="12:37" ht="12.75" hidden="1">
      <c r="L685" s="149"/>
      <c r="S685" s="9"/>
      <c r="AG685" s="310">
        <v>1900</v>
      </c>
      <c r="AH685" s="310">
        <v>1</v>
      </c>
      <c r="AI685" s="146" t="e">
        <f t="array" aca="1" ref="AI685" ca="1">_xludf.IFS(AH685=1,"01",AH685=2,"02",AH685=3,"03",AH685=4,"04",AH685=5,"05",AH685=6,"06",AH685=7,"07",AH685=8,"08",AH685=9,"09",AH685=10,"10",AH685=11,"11",AH685=12,"12")</f>
        <v>#NAME?</v>
      </c>
      <c r="AJ685" s="147" t="e">
        <f t="shared" ca="1" si="50"/>
        <v>#NAME?</v>
      </c>
      <c r="AK685" s="148" t="str">
        <f t="shared" si="53"/>
        <v>YYYY-01</v>
      </c>
    </row>
    <row r="686" spans="12:37" ht="12.75" hidden="1">
      <c r="L686" s="149"/>
      <c r="S686" s="9"/>
      <c r="AG686" s="310">
        <v>1900</v>
      </c>
      <c r="AH686" s="310">
        <v>1</v>
      </c>
      <c r="AI686" s="146" t="e">
        <f t="array" aca="1" ref="AI686" ca="1">_xludf.IFS(AH686=1,"01",AH686=2,"02",AH686=3,"03",AH686=4,"04",AH686=5,"05",AH686=6,"06",AH686=7,"07",AH686=8,"08",AH686=9,"09",AH686=10,"10",AH686=11,"11",AH686=12,"12")</f>
        <v>#NAME?</v>
      </c>
      <c r="AJ686" s="147" t="e">
        <f t="shared" ca="1" si="50"/>
        <v>#NAME?</v>
      </c>
      <c r="AK686" s="148" t="str">
        <f t="shared" si="53"/>
        <v>YYYY-01</v>
      </c>
    </row>
    <row r="687" spans="12:37" ht="12.75" hidden="1">
      <c r="L687" s="149"/>
      <c r="S687" s="9"/>
      <c r="AG687" s="310">
        <v>1900</v>
      </c>
      <c r="AH687" s="310">
        <v>1</v>
      </c>
      <c r="AI687" s="146" t="e">
        <f t="array" aca="1" ref="AI687" ca="1">_xludf.IFS(AH687=1,"01",AH687=2,"02",AH687=3,"03",AH687=4,"04",AH687=5,"05",AH687=6,"06",AH687=7,"07",AH687=8,"08",AH687=9,"09",AH687=10,"10",AH687=11,"11",AH687=12,"12")</f>
        <v>#NAME?</v>
      </c>
      <c r="AJ687" s="147" t="e">
        <f t="shared" ca="1" si="50"/>
        <v>#NAME?</v>
      </c>
      <c r="AK687" s="148" t="str">
        <f t="shared" si="53"/>
        <v>YYYY-01</v>
      </c>
    </row>
    <row r="688" spans="12:37" ht="12.75" hidden="1">
      <c r="L688" s="149"/>
      <c r="S688" s="9"/>
      <c r="AG688" s="310">
        <v>1900</v>
      </c>
      <c r="AH688" s="310">
        <v>1</v>
      </c>
      <c r="AI688" s="146" t="e">
        <f t="array" aca="1" ref="AI688" ca="1">_xludf.IFS(AH688=1,"01",AH688=2,"02",AH688=3,"03",AH688=4,"04",AH688=5,"05",AH688=6,"06",AH688=7,"07",AH688=8,"08",AH688=9,"09",AH688=10,"10",AH688=11,"11",AH688=12,"12")</f>
        <v>#NAME?</v>
      </c>
      <c r="AJ688" s="147" t="e">
        <f t="shared" ca="1" si="50"/>
        <v>#NAME?</v>
      </c>
      <c r="AK688" s="148" t="str">
        <f t="shared" si="53"/>
        <v>YYYY-01</v>
      </c>
    </row>
    <row r="689" spans="12:37" ht="12.75" hidden="1">
      <c r="L689" s="149"/>
      <c r="S689" s="9"/>
      <c r="AG689" s="310">
        <v>1900</v>
      </c>
      <c r="AH689" s="310">
        <v>1</v>
      </c>
      <c r="AI689" s="146" t="e">
        <f t="array" aca="1" ref="AI689" ca="1">_xludf.IFS(AH689=1,"01",AH689=2,"02",AH689=3,"03",AH689=4,"04",AH689=5,"05",AH689=6,"06",AH689=7,"07",AH689=8,"08",AH689=9,"09",AH689=10,"10",AH689=11,"11",AH689=12,"12")</f>
        <v>#NAME?</v>
      </c>
      <c r="AJ689" s="147" t="e">
        <f t="shared" ca="1" si="50"/>
        <v>#NAME?</v>
      </c>
      <c r="AK689" s="148" t="str">
        <f t="shared" si="53"/>
        <v>YYYY-01</v>
      </c>
    </row>
    <row r="690" spans="12:37" ht="12.75" hidden="1">
      <c r="L690" s="149"/>
      <c r="S690" s="9"/>
      <c r="AG690" s="310">
        <v>1900</v>
      </c>
      <c r="AH690" s="310">
        <v>1</v>
      </c>
      <c r="AI690" s="146" t="e">
        <f t="array" aca="1" ref="AI690" ca="1">_xludf.IFS(AH690=1,"01",AH690=2,"02",AH690=3,"03",AH690=4,"04",AH690=5,"05",AH690=6,"06",AH690=7,"07",AH690=8,"08",AH690=9,"09",AH690=10,"10",AH690=11,"11",AH690=12,"12")</f>
        <v>#NAME?</v>
      </c>
      <c r="AJ690" s="147" t="e">
        <f t="shared" ca="1" si="50"/>
        <v>#NAME?</v>
      </c>
      <c r="AK690" s="148" t="str">
        <f t="shared" si="53"/>
        <v>YYYY-01</v>
      </c>
    </row>
    <row r="691" spans="12:37" ht="12.75" hidden="1">
      <c r="L691" s="149"/>
      <c r="S691" s="9"/>
      <c r="AG691" s="310">
        <v>1900</v>
      </c>
      <c r="AH691" s="310">
        <v>1</v>
      </c>
      <c r="AI691" s="146" t="e">
        <f t="array" aca="1" ref="AI691" ca="1">_xludf.IFS(AH691=1,"01",AH691=2,"02",AH691=3,"03",AH691=4,"04",AH691=5,"05",AH691=6,"06",AH691=7,"07",AH691=8,"08",AH691=9,"09",AH691=10,"10",AH691=11,"11",AH691=12,"12")</f>
        <v>#NAME?</v>
      </c>
      <c r="AJ691" s="147" t="e">
        <f t="shared" ca="1" si="50"/>
        <v>#NAME?</v>
      </c>
      <c r="AK691" s="148" t="str">
        <f t="shared" si="53"/>
        <v>YYYY-01</v>
      </c>
    </row>
    <row r="692" spans="12:37" ht="12.75" hidden="1">
      <c r="L692" s="149"/>
      <c r="S692" s="9"/>
      <c r="AG692" s="310">
        <v>1900</v>
      </c>
      <c r="AH692" s="310">
        <v>1</v>
      </c>
      <c r="AI692" s="146" t="e">
        <f t="array" aca="1" ref="AI692" ca="1">_xludf.IFS(AH692=1,"01",AH692=2,"02",AH692=3,"03",AH692=4,"04",AH692=5,"05",AH692=6,"06",AH692=7,"07",AH692=8,"08",AH692=9,"09",AH692=10,"10",AH692=11,"11",AH692=12,"12")</f>
        <v>#NAME?</v>
      </c>
      <c r="AJ692" s="147" t="e">
        <f t="shared" ca="1" si="50"/>
        <v>#NAME?</v>
      </c>
      <c r="AK692" s="148" t="str">
        <f t="shared" si="53"/>
        <v>YYYY-01</v>
      </c>
    </row>
    <row r="693" spans="12:37" ht="12.75" hidden="1">
      <c r="L693" s="149"/>
      <c r="S693" s="9"/>
      <c r="AG693" s="310">
        <v>1900</v>
      </c>
      <c r="AH693" s="310">
        <v>1</v>
      </c>
      <c r="AI693" s="146" t="e">
        <f t="array" aca="1" ref="AI693" ca="1">_xludf.IFS(AH693=1,"01",AH693=2,"02",AH693=3,"03",AH693=4,"04",AH693=5,"05",AH693=6,"06",AH693=7,"07",AH693=8,"08",AH693=9,"09",AH693=10,"10",AH693=11,"11",AH693=12,"12")</f>
        <v>#NAME?</v>
      </c>
      <c r="AJ693" s="147" t="e">
        <f t="shared" ca="1" si="50"/>
        <v>#NAME?</v>
      </c>
      <c r="AK693" s="148" t="str">
        <f t="shared" si="53"/>
        <v>YYYY-01</v>
      </c>
    </row>
    <row r="694" spans="12:37" ht="12.75" hidden="1">
      <c r="L694" s="149"/>
      <c r="S694" s="9"/>
      <c r="AG694" s="310">
        <v>1900</v>
      </c>
      <c r="AH694" s="310">
        <v>1</v>
      </c>
      <c r="AI694" s="146" t="e">
        <f t="array" aca="1" ref="AI694" ca="1">_xludf.IFS(AH694=1,"01",AH694=2,"02",AH694=3,"03",AH694=4,"04",AH694=5,"05",AH694=6,"06",AH694=7,"07",AH694=8,"08",AH694=9,"09",AH694=10,"10",AH694=11,"11",AH694=12,"12")</f>
        <v>#NAME?</v>
      </c>
      <c r="AJ694" s="147" t="e">
        <f t="shared" ca="1" si="50"/>
        <v>#NAME?</v>
      </c>
      <c r="AK694" s="148" t="str">
        <f t="shared" si="53"/>
        <v>YYYY-01</v>
      </c>
    </row>
    <row r="695" spans="12:37" ht="12.75" hidden="1">
      <c r="L695" s="149"/>
      <c r="S695" s="9"/>
      <c r="AG695" s="310">
        <v>1900</v>
      </c>
      <c r="AH695" s="310">
        <v>1</v>
      </c>
      <c r="AI695" s="146" t="e">
        <f t="array" aca="1" ref="AI695" ca="1">_xludf.IFS(AH695=1,"01",AH695=2,"02",AH695=3,"03",AH695=4,"04",AH695=5,"05",AH695=6,"06",AH695=7,"07",AH695=8,"08",AH695=9,"09",AH695=10,"10",AH695=11,"11",AH695=12,"12")</f>
        <v>#NAME?</v>
      </c>
      <c r="AJ695" s="147" t="e">
        <f t="shared" ca="1" si="50"/>
        <v>#NAME?</v>
      </c>
      <c r="AK695" s="148" t="str">
        <f t="shared" si="53"/>
        <v>YYYY-01</v>
      </c>
    </row>
    <row r="696" spans="12:37" ht="12.75" hidden="1">
      <c r="L696" s="149"/>
      <c r="S696" s="9"/>
      <c r="AG696" s="310">
        <v>1900</v>
      </c>
      <c r="AH696" s="310">
        <v>1</v>
      </c>
      <c r="AI696" s="146" t="e">
        <f t="array" aca="1" ref="AI696" ca="1">_xludf.IFS(AH696=1,"01",AH696=2,"02",AH696=3,"03",AH696=4,"04",AH696=5,"05",AH696=6,"06",AH696=7,"07",AH696=8,"08",AH696=9,"09",AH696=10,"10",AH696=11,"11",AH696=12,"12")</f>
        <v>#NAME?</v>
      </c>
      <c r="AJ696" s="147" t="e">
        <f t="shared" ca="1" si="50"/>
        <v>#NAME?</v>
      </c>
      <c r="AK696" s="148" t="str">
        <f t="shared" si="53"/>
        <v>YYYY-01</v>
      </c>
    </row>
    <row r="697" spans="12:37" ht="12.75" hidden="1">
      <c r="L697" s="149"/>
      <c r="S697" s="9"/>
      <c r="AG697" s="310">
        <v>1900</v>
      </c>
      <c r="AH697" s="310">
        <v>1</v>
      </c>
      <c r="AI697" s="146" t="e">
        <f t="array" aca="1" ref="AI697" ca="1">_xludf.IFS(AH697=1,"01",AH697=2,"02",AH697=3,"03",AH697=4,"04",AH697=5,"05",AH697=6,"06",AH697=7,"07",AH697=8,"08",AH697=9,"09",AH697=10,"10",AH697=11,"11",AH697=12,"12")</f>
        <v>#NAME?</v>
      </c>
      <c r="AJ697" s="147" t="e">
        <f t="shared" ca="1" si="50"/>
        <v>#NAME?</v>
      </c>
      <c r="AK697" s="148" t="str">
        <f t="shared" si="53"/>
        <v>YYYY-01</v>
      </c>
    </row>
    <row r="698" spans="12:37" ht="12.75" hidden="1">
      <c r="L698" s="149"/>
      <c r="S698" s="9"/>
      <c r="AG698" s="310">
        <v>1900</v>
      </c>
      <c r="AH698" s="310">
        <v>1</v>
      </c>
      <c r="AI698" s="146" t="e">
        <f t="array" aca="1" ref="AI698" ca="1">_xludf.IFS(AH698=1,"01",AH698=2,"02",AH698=3,"03",AH698=4,"04",AH698=5,"05",AH698=6,"06",AH698=7,"07",AH698=8,"08",AH698=9,"09",AH698=10,"10",AH698=11,"11",AH698=12,"12")</f>
        <v>#NAME?</v>
      </c>
      <c r="AJ698" s="147" t="e">
        <f t="shared" ca="1" si="50"/>
        <v>#NAME?</v>
      </c>
      <c r="AK698" s="148" t="str">
        <f t="shared" si="53"/>
        <v>YYYY-01</v>
      </c>
    </row>
    <row r="699" spans="12:37" ht="12.75" hidden="1">
      <c r="L699" s="149"/>
      <c r="S699" s="9"/>
      <c r="AG699" s="310">
        <v>1900</v>
      </c>
      <c r="AH699" s="310">
        <v>1</v>
      </c>
      <c r="AI699" s="146" t="e">
        <f t="array" aca="1" ref="AI699" ca="1">_xludf.IFS(AH699=1,"01",AH699=2,"02",AH699=3,"03",AH699=4,"04",AH699=5,"05",AH699=6,"06",AH699=7,"07",AH699=8,"08",AH699=9,"09",AH699=10,"10",AH699=11,"11",AH699=12,"12")</f>
        <v>#NAME?</v>
      </c>
      <c r="AJ699" s="147" t="e">
        <f t="shared" ca="1" si="50"/>
        <v>#NAME?</v>
      </c>
      <c r="AK699" s="148" t="str">
        <f t="shared" si="53"/>
        <v>YYYY-01</v>
      </c>
    </row>
    <row r="700" spans="12:37" ht="12.75" hidden="1">
      <c r="L700" s="149"/>
      <c r="S700" s="9"/>
      <c r="AG700" s="310">
        <v>1900</v>
      </c>
      <c r="AH700" s="310">
        <v>1</v>
      </c>
      <c r="AI700" s="146" t="e">
        <f t="array" aca="1" ref="AI700" ca="1">_xludf.IFS(AH700=1,"01",AH700=2,"02",AH700=3,"03",AH700=4,"04",AH700=5,"05",AH700=6,"06",AH700=7,"07",AH700=8,"08",AH700=9,"09",AH700=10,"10",AH700=11,"11",AH700=12,"12")</f>
        <v>#NAME?</v>
      </c>
      <c r="AJ700" s="147" t="e">
        <f t="shared" ca="1" si="50"/>
        <v>#NAME?</v>
      </c>
      <c r="AK700" s="148" t="str">
        <f t="shared" si="53"/>
        <v>YYYY-01</v>
      </c>
    </row>
    <row r="701" spans="12:37" ht="12.75" hidden="1">
      <c r="L701" s="149"/>
      <c r="S701" s="9"/>
      <c r="AG701" s="310">
        <v>1900</v>
      </c>
      <c r="AH701" s="310">
        <v>1</v>
      </c>
      <c r="AI701" s="146" t="e">
        <f t="array" aca="1" ref="AI701" ca="1">_xludf.IFS(AH701=1,"01",AH701=2,"02",AH701=3,"03",AH701=4,"04",AH701=5,"05",AH701=6,"06",AH701=7,"07",AH701=8,"08",AH701=9,"09",AH701=10,"10",AH701=11,"11",AH701=12,"12")</f>
        <v>#NAME?</v>
      </c>
      <c r="AJ701" s="147" t="e">
        <f t="shared" ca="1" si="50"/>
        <v>#NAME?</v>
      </c>
      <c r="AK701" s="148" t="str">
        <f t="shared" si="53"/>
        <v>YYYY-01</v>
      </c>
    </row>
    <row r="702" spans="12:37" ht="12.75" hidden="1">
      <c r="L702" s="149"/>
      <c r="S702" s="9"/>
      <c r="AG702" s="310">
        <v>1900</v>
      </c>
      <c r="AH702" s="310">
        <v>1</v>
      </c>
      <c r="AI702" s="146" t="e">
        <f t="array" aca="1" ref="AI702" ca="1">_xludf.IFS(AH702=1,"01",AH702=2,"02",AH702=3,"03",AH702=4,"04",AH702=5,"05",AH702=6,"06",AH702=7,"07",AH702=8,"08",AH702=9,"09",AH702=10,"10",AH702=11,"11",AH702=12,"12")</f>
        <v>#NAME?</v>
      </c>
      <c r="AJ702" s="147" t="e">
        <f t="shared" ca="1" si="50"/>
        <v>#NAME?</v>
      </c>
      <c r="AK702" s="148" t="str">
        <f t="shared" si="53"/>
        <v>YYYY-01</v>
      </c>
    </row>
    <row r="703" spans="12:37" ht="12.75" hidden="1">
      <c r="L703" s="149"/>
      <c r="S703" s="9"/>
      <c r="AG703" s="310">
        <v>1900</v>
      </c>
      <c r="AH703" s="310">
        <v>1</v>
      </c>
      <c r="AI703" s="146" t="e">
        <f t="array" aca="1" ref="AI703" ca="1">_xludf.IFS(AH703=1,"01",AH703=2,"02",AH703=3,"03",AH703=4,"04",AH703=5,"05",AH703=6,"06",AH703=7,"07",AH703=8,"08",AH703=9,"09",AH703=10,"10",AH703=11,"11",AH703=12,"12")</f>
        <v>#NAME?</v>
      </c>
      <c r="AJ703" s="147" t="e">
        <f t="shared" ca="1" si="50"/>
        <v>#NAME?</v>
      </c>
      <c r="AK703" s="148" t="str">
        <f t="shared" si="53"/>
        <v>YYYY-01</v>
      </c>
    </row>
    <row r="704" spans="12:37" ht="12.75" hidden="1">
      <c r="L704" s="149"/>
      <c r="S704" s="9"/>
      <c r="AG704" s="310">
        <v>1900</v>
      </c>
      <c r="AH704" s="310">
        <v>1</v>
      </c>
      <c r="AI704" s="146" t="e">
        <f t="array" aca="1" ref="AI704" ca="1">_xludf.IFS(AH704=1,"01",AH704=2,"02",AH704=3,"03",AH704=4,"04",AH704=5,"05",AH704=6,"06",AH704=7,"07",AH704=8,"08",AH704=9,"09",AH704=10,"10",AH704=11,"11",AH704=12,"12")</f>
        <v>#NAME?</v>
      </c>
      <c r="AJ704" s="147" t="e">
        <f t="shared" ca="1" si="50"/>
        <v>#NAME?</v>
      </c>
      <c r="AK704" s="148" t="str">
        <f t="shared" si="53"/>
        <v>YYYY-01</v>
      </c>
    </row>
    <row r="705" spans="12:37" ht="12.75" hidden="1">
      <c r="L705" s="149"/>
      <c r="S705" s="9"/>
      <c r="AG705" s="310">
        <v>1900</v>
      </c>
      <c r="AH705" s="310">
        <v>1</v>
      </c>
      <c r="AI705" s="146" t="e">
        <f t="array" aca="1" ref="AI705" ca="1">_xludf.IFS(AH705=1,"01",AH705=2,"02",AH705=3,"03",AH705=4,"04",AH705=5,"05",AH705=6,"06",AH705=7,"07",AH705=8,"08",AH705=9,"09",AH705=10,"10",AH705=11,"11",AH705=12,"12")</f>
        <v>#NAME?</v>
      </c>
      <c r="AJ705" s="147" t="e">
        <f t="shared" ca="1" si="50"/>
        <v>#NAME?</v>
      </c>
      <c r="AK705" s="148" t="str">
        <f t="shared" si="53"/>
        <v>YYYY-01</v>
      </c>
    </row>
    <row r="706" spans="12:37" ht="12.75" hidden="1">
      <c r="L706" s="149"/>
      <c r="S706" s="9"/>
      <c r="AG706" s="310">
        <v>1900</v>
      </c>
      <c r="AH706" s="310">
        <v>1</v>
      </c>
      <c r="AI706" s="146" t="e">
        <f t="array" aca="1" ref="AI706" ca="1">_xludf.IFS(AH706=1,"01",AH706=2,"02",AH706=3,"03",AH706=4,"04",AH706=5,"05",AH706=6,"06",AH706=7,"07",AH706=8,"08",AH706=9,"09",AH706=10,"10",AH706=11,"11",AH706=12,"12")</f>
        <v>#NAME?</v>
      </c>
      <c r="AJ706" s="147" t="e">
        <f t="shared" ca="1" si="50"/>
        <v>#NAME?</v>
      </c>
      <c r="AK706" s="148" t="str">
        <f t="shared" si="53"/>
        <v>YYYY-01</v>
      </c>
    </row>
    <row r="707" spans="12:37" ht="12.75" hidden="1">
      <c r="L707" s="149"/>
      <c r="S707" s="9"/>
      <c r="AG707" s="310">
        <v>1900</v>
      </c>
      <c r="AH707" s="310">
        <v>1</v>
      </c>
      <c r="AI707" s="146" t="e">
        <f t="array" aca="1" ref="AI707" ca="1">_xludf.IFS(AH707=1,"01",AH707=2,"02",AH707=3,"03",AH707=4,"04",AH707=5,"05",AH707=6,"06",AH707=7,"07",AH707=8,"08",AH707=9,"09",AH707=10,"10",AH707=11,"11",AH707=12,"12")</f>
        <v>#NAME?</v>
      </c>
      <c r="AJ707" s="147" t="e">
        <f t="shared" ca="1" si="50"/>
        <v>#NAME?</v>
      </c>
      <c r="AK707" s="148" t="str">
        <f t="shared" si="53"/>
        <v>YYYY-01</v>
      </c>
    </row>
    <row r="708" spans="12:37" ht="12.75" hidden="1">
      <c r="L708" s="149"/>
      <c r="S708" s="9"/>
      <c r="AG708" s="310">
        <v>1900</v>
      </c>
      <c r="AH708" s="310">
        <v>1</v>
      </c>
      <c r="AI708" s="146" t="e">
        <f t="array" aca="1" ref="AI708" ca="1">_xludf.IFS(AH708=1,"01",AH708=2,"02",AH708=3,"03",AH708=4,"04",AH708=5,"05",AH708=6,"06",AH708=7,"07",AH708=8,"08",AH708=9,"09",AH708=10,"10",AH708=11,"11",AH708=12,"12")</f>
        <v>#NAME?</v>
      </c>
      <c r="AJ708" s="147" t="e">
        <f t="shared" ca="1" si="50"/>
        <v>#NAME?</v>
      </c>
      <c r="AK708" s="148" t="str">
        <f t="shared" si="53"/>
        <v>YYYY-01</v>
      </c>
    </row>
    <row r="709" spans="12:37" ht="12.75" hidden="1">
      <c r="L709" s="149"/>
      <c r="S709" s="9"/>
      <c r="AG709" s="310">
        <v>1900</v>
      </c>
      <c r="AH709" s="310">
        <v>1</v>
      </c>
      <c r="AI709" s="146" t="e">
        <f t="array" aca="1" ref="AI709" ca="1">_xludf.IFS(AH709=1,"01",AH709=2,"02",AH709=3,"03",AH709=4,"04",AH709=5,"05",AH709=6,"06",AH709=7,"07",AH709=8,"08",AH709=9,"09",AH709=10,"10",AH709=11,"11",AH709=12,"12")</f>
        <v>#NAME?</v>
      </c>
      <c r="AJ709" s="147" t="e">
        <f t="shared" ca="1" si="50"/>
        <v>#NAME?</v>
      </c>
      <c r="AK709" s="148" t="str">
        <f t="shared" si="53"/>
        <v>YYYY-01</v>
      </c>
    </row>
    <row r="710" spans="12:37" ht="12.75" hidden="1">
      <c r="L710" s="149"/>
      <c r="S710" s="9"/>
      <c r="AG710" s="310">
        <v>1900</v>
      </c>
      <c r="AH710" s="310">
        <v>1</v>
      </c>
      <c r="AI710" s="146" t="e">
        <f t="array" aca="1" ref="AI710" ca="1">_xludf.IFS(AH710=1,"01",AH710=2,"02",AH710=3,"03",AH710=4,"04",AH710=5,"05",AH710=6,"06",AH710=7,"07",AH710=8,"08",AH710=9,"09",AH710=10,"10",AH710=11,"11",AH710=12,"12")</f>
        <v>#NAME?</v>
      </c>
      <c r="AJ710" s="147" t="e">
        <f t="shared" ca="1" si="50"/>
        <v>#NAME?</v>
      </c>
      <c r="AK710" s="148" t="str">
        <f t="shared" si="53"/>
        <v>YYYY-01</v>
      </c>
    </row>
    <row r="711" spans="12:37" ht="12.75" hidden="1">
      <c r="L711" s="149"/>
      <c r="S711" s="9"/>
      <c r="AG711" s="310">
        <v>1900</v>
      </c>
      <c r="AH711" s="310">
        <v>1</v>
      </c>
      <c r="AI711" s="146" t="e">
        <f t="array" aca="1" ref="AI711" ca="1">_xludf.IFS(AH711=1,"01",AH711=2,"02",AH711=3,"03",AH711=4,"04",AH711=5,"05",AH711=6,"06",AH711=7,"07",AH711=8,"08",AH711=9,"09",AH711=10,"10",AH711=11,"11",AH711=12,"12")</f>
        <v>#NAME?</v>
      </c>
      <c r="AJ711" s="147" t="e">
        <f t="shared" ca="1" si="50"/>
        <v>#NAME?</v>
      </c>
      <c r="AK711" s="148" t="str">
        <f t="shared" si="53"/>
        <v>YYYY-01</v>
      </c>
    </row>
    <row r="712" spans="12:37" ht="12.75" hidden="1">
      <c r="L712" s="149"/>
      <c r="S712" s="9"/>
      <c r="AG712" s="310">
        <v>1900</v>
      </c>
      <c r="AH712" s="310">
        <v>1</v>
      </c>
      <c r="AI712" s="146" t="e">
        <f t="array" aca="1" ref="AI712" ca="1">_xludf.IFS(AH712=1,"01",AH712=2,"02",AH712=3,"03",AH712=4,"04",AH712=5,"05",AH712=6,"06",AH712=7,"07",AH712=8,"08",AH712=9,"09",AH712=10,"10",AH712=11,"11",AH712=12,"12")</f>
        <v>#NAME?</v>
      </c>
      <c r="AJ712" s="147" t="e">
        <f t="shared" ca="1" si="50"/>
        <v>#NAME?</v>
      </c>
      <c r="AK712" s="148" t="str">
        <f t="shared" si="53"/>
        <v>YYYY-01</v>
      </c>
    </row>
    <row r="713" spans="12:37" ht="12.75" hidden="1">
      <c r="L713" s="149"/>
      <c r="S713" s="9"/>
      <c r="AG713" s="310">
        <v>1900</v>
      </c>
      <c r="AH713" s="310">
        <v>1</v>
      </c>
      <c r="AI713" s="146" t="e">
        <f t="array" aca="1" ref="AI713" ca="1">_xludf.IFS(AH713=1,"01",AH713=2,"02",AH713=3,"03",AH713=4,"04",AH713=5,"05",AH713=6,"06",AH713=7,"07",AH713=8,"08",AH713=9,"09",AH713=10,"10",AH713=11,"11",AH713=12,"12")</f>
        <v>#NAME?</v>
      </c>
      <c r="AJ713" s="147" t="e">
        <f t="shared" ca="1" si="50"/>
        <v>#NAME?</v>
      </c>
      <c r="AK713" s="148" t="str">
        <f t="shared" si="53"/>
        <v>YYYY-01</v>
      </c>
    </row>
    <row r="714" spans="12:37" ht="12.75" hidden="1">
      <c r="L714" s="149"/>
      <c r="S714" s="9"/>
      <c r="AG714" s="310">
        <v>1900</v>
      </c>
      <c r="AH714" s="310">
        <v>1</v>
      </c>
      <c r="AI714" s="146" t="e">
        <f t="array" aca="1" ref="AI714" ca="1">_xludf.IFS(AH714=1,"01",AH714=2,"02",AH714=3,"03",AH714=4,"04",AH714=5,"05",AH714=6,"06",AH714=7,"07",AH714=8,"08",AH714=9,"09",AH714=10,"10",AH714=11,"11",AH714=12,"12")</f>
        <v>#NAME?</v>
      </c>
      <c r="AJ714" s="147" t="e">
        <f t="shared" ca="1" si="50"/>
        <v>#NAME?</v>
      </c>
      <c r="AK714" s="148" t="str">
        <f t="shared" si="53"/>
        <v>YYYY-01</v>
      </c>
    </row>
    <row r="715" spans="12:37" ht="12.75" hidden="1">
      <c r="L715" s="149"/>
      <c r="S715" s="9"/>
      <c r="AG715" s="310">
        <v>1900</v>
      </c>
      <c r="AH715" s="310">
        <v>1</v>
      </c>
      <c r="AI715" s="146" t="e">
        <f t="array" aca="1" ref="AI715" ca="1">_xludf.IFS(AH715=1,"01",AH715=2,"02",AH715=3,"03",AH715=4,"04",AH715=5,"05",AH715=6,"06",AH715=7,"07",AH715=8,"08",AH715=9,"09",AH715=10,"10",AH715=11,"11",AH715=12,"12")</f>
        <v>#NAME?</v>
      </c>
      <c r="AJ715" s="147" t="e">
        <f t="shared" ca="1" si="50"/>
        <v>#NAME?</v>
      </c>
      <c r="AK715" s="148" t="str">
        <f t="shared" si="53"/>
        <v>YYYY-01</v>
      </c>
    </row>
    <row r="716" spans="12:37" ht="12.75" hidden="1">
      <c r="L716" s="149"/>
      <c r="S716" s="9"/>
      <c r="AG716" s="310">
        <v>1900</v>
      </c>
      <c r="AH716" s="310">
        <v>1</v>
      </c>
      <c r="AI716" s="146" t="e">
        <f t="array" aca="1" ref="AI716" ca="1">_xludf.IFS(AH716=1,"01",AH716=2,"02",AH716=3,"03",AH716=4,"04",AH716=5,"05",AH716=6,"06",AH716=7,"07",AH716=8,"08",AH716=9,"09",AH716=10,"10",AH716=11,"11",AH716=12,"12")</f>
        <v>#NAME?</v>
      </c>
      <c r="AJ716" s="147" t="e">
        <f t="shared" ca="1" si="50"/>
        <v>#NAME?</v>
      </c>
      <c r="AK716" s="148" t="str">
        <f t="shared" si="53"/>
        <v>YYYY-01</v>
      </c>
    </row>
    <row r="717" spans="12:37" ht="12.75" hidden="1">
      <c r="L717" s="149"/>
      <c r="S717" s="9"/>
      <c r="AG717" s="310">
        <v>1900</v>
      </c>
      <c r="AH717" s="310">
        <v>1</v>
      </c>
      <c r="AI717" s="146" t="e">
        <f t="array" aca="1" ref="AI717" ca="1">_xludf.IFS(AH717=1,"01",AH717=2,"02",AH717=3,"03",AH717=4,"04",AH717=5,"05",AH717=6,"06",AH717=7,"07",AH717=8,"08",AH717=9,"09",AH717=10,"10",AH717=11,"11",AH717=12,"12")</f>
        <v>#NAME?</v>
      </c>
      <c r="AJ717" s="147" t="e">
        <f t="shared" ca="1" si="50"/>
        <v>#NAME?</v>
      </c>
      <c r="AK717" s="148" t="str">
        <f t="shared" si="53"/>
        <v>YYYY-01</v>
      </c>
    </row>
    <row r="718" spans="12:37" ht="12.75" hidden="1">
      <c r="L718" s="149"/>
      <c r="S718" s="9"/>
      <c r="AG718" s="310">
        <v>1900</v>
      </c>
      <c r="AH718" s="310">
        <v>1</v>
      </c>
      <c r="AI718" s="146" t="e">
        <f t="array" aca="1" ref="AI718" ca="1">_xludf.IFS(AH718=1,"01",AH718=2,"02",AH718=3,"03",AH718=4,"04",AH718=5,"05",AH718=6,"06",AH718=7,"07",AH718=8,"08",AH718=9,"09",AH718=10,"10",AH718=11,"11",AH718=12,"12")</f>
        <v>#NAME?</v>
      </c>
      <c r="AJ718" s="147" t="e">
        <f t="shared" ca="1" si="50"/>
        <v>#NAME?</v>
      </c>
      <c r="AK718" s="148" t="str">
        <f t="shared" si="53"/>
        <v>YYYY-01</v>
      </c>
    </row>
    <row r="719" spans="12:37" ht="12.75" hidden="1">
      <c r="L719" s="149"/>
      <c r="S719" s="9"/>
      <c r="AG719" s="310">
        <v>1900</v>
      </c>
      <c r="AH719" s="310">
        <v>1</v>
      </c>
      <c r="AI719" s="146" t="e">
        <f t="array" aca="1" ref="AI719" ca="1">_xludf.IFS(AH719=1,"01",AH719=2,"02",AH719=3,"03",AH719=4,"04",AH719=5,"05",AH719=6,"06",AH719=7,"07",AH719=8,"08",AH719=9,"09",AH719=10,"10",AH719=11,"11",AH719=12,"12")</f>
        <v>#NAME?</v>
      </c>
      <c r="AJ719" s="147" t="e">
        <f t="shared" ca="1" si="50"/>
        <v>#NAME?</v>
      </c>
      <c r="AK719" s="148" t="str">
        <f t="shared" si="53"/>
        <v>YYYY-01</v>
      </c>
    </row>
    <row r="720" spans="12:37" ht="12.75" hidden="1">
      <c r="L720" s="149"/>
      <c r="S720" s="9"/>
      <c r="AG720" s="310">
        <v>1900</v>
      </c>
      <c r="AH720" s="310">
        <v>1</v>
      </c>
      <c r="AI720" s="146" t="e">
        <f t="array" aca="1" ref="AI720" ca="1">_xludf.IFS(AH720=1,"01",AH720=2,"02",AH720=3,"03",AH720=4,"04",AH720=5,"05",AH720=6,"06",AH720=7,"07",AH720=8,"08",AH720=9,"09",AH720=10,"10",AH720=11,"11",AH720=12,"12")</f>
        <v>#NAME?</v>
      </c>
      <c r="AJ720" s="147" t="e">
        <f t="shared" ca="1" si="50"/>
        <v>#NAME?</v>
      </c>
      <c r="AK720" s="148" t="str">
        <f t="shared" si="53"/>
        <v>YYYY-01</v>
      </c>
    </row>
    <row r="721" spans="12:37" ht="12.75" hidden="1">
      <c r="L721" s="149"/>
      <c r="S721" s="9"/>
      <c r="AG721" s="310">
        <v>1900</v>
      </c>
      <c r="AH721" s="310">
        <v>1</v>
      </c>
      <c r="AI721" s="146" t="e">
        <f t="array" aca="1" ref="AI721" ca="1">_xludf.IFS(AH721=1,"01",AH721=2,"02",AH721=3,"03",AH721=4,"04",AH721=5,"05",AH721=6,"06",AH721=7,"07",AH721=8,"08",AH721=9,"09",AH721=10,"10",AH721=11,"11",AH721=12,"12")</f>
        <v>#NAME?</v>
      </c>
      <c r="AJ721" s="147" t="e">
        <f t="shared" ca="1" si="50"/>
        <v>#NAME?</v>
      </c>
      <c r="AK721" s="148" t="str">
        <f t="shared" si="53"/>
        <v>YYYY-01</v>
      </c>
    </row>
    <row r="722" spans="12:37" ht="12.75" hidden="1">
      <c r="L722" s="149"/>
      <c r="S722" s="9"/>
      <c r="AG722" s="310">
        <v>1900</v>
      </c>
      <c r="AH722" s="310">
        <v>1</v>
      </c>
      <c r="AI722" s="146" t="e">
        <f t="array" aca="1" ref="AI722" ca="1">_xludf.IFS(AH722=1,"01",AH722=2,"02",AH722=3,"03",AH722=4,"04",AH722=5,"05",AH722=6,"06",AH722=7,"07",AH722=8,"08",AH722=9,"09",AH722=10,"10",AH722=11,"11",AH722=12,"12")</f>
        <v>#NAME?</v>
      </c>
      <c r="AJ722" s="147" t="e">
        <f t="shared" ca="1" si="50"/>
        <v>#NAME?</v>
      </c>
      <c r="AK722" s="148" t="str">
        <f t="shared" si="53"/>
        <v>YYYY-01</v>
      </c>
    </row>
    <row r="723" spans="12:37" ht="12.75" hidden="1">
      <c r="L723" s="149"/>
      <c r="S723" s="9"/>
      <c r="AG723" s="310">
        <v>1900</v>
      </c>
      <c r="AH723" s="310">
        <v>1</v>
      </c>
      <c r="AI723" s="146" t="e">
        <f t="array" aca="1" ref="AI723" ca="1">_xludf.IFS(AH723=1,"01",AH723=2,"02",AH723=3,"03",AH723=4,"04",AH723=5,"05",AH723=6,"06",AH723=7,"07",AH723=8,"08",AH723=9,"09",AH723=10,"10",AH723=11,"11",AH723=12,"12")</f>
        <v>#NAME?</v>
      </c>
      <c r="AJ723" s="147" t="e">
        <f t="shared" ca="1" si="50"/>
        <v>#NAME?</v>
      </c>
      <c r="AK723" s="148" t="str">
        <f t="shared" si="53"/>
        <v>YYYY-01</v>
      </c>
    </row>
    <row r="724" spans="12:37" ht="12.75" hidden="1">
      <c r="L724" s="149"/>
      <c r="S724" s="9"/>
      <c r="AG724" s="310">
        <v>1900</v>
      </c>
      <c r="AH724" s="310">
        <v>1</v>
      </c>
      <c r="AI724" s="146" t="e">
        <f t="array" aca="1" ref="AI724" ca="1">_xludf.IFS(AH724=1,"01",AH724=2,"02",AH724=3,"03",AH724=4,"04",AH724=5,"05",AH724=6,"06",AH724=7,"07",AH724=8,"08",AH724=9,"09",AH724=10,"10",AH724=11,"11",AH724=12,"12")</f>
        <v>#NAME?</v>
      </c>
      <c r="AJ724" s="147" t="e">
        <f t="shared" ca="1" si="50"/>
        <v>#NAME?</v>
      </c>
      <c r="AK724" s="148" t="str">
        <f t="shared" si="53"/>
        <v>YYYY-01</v>
      </c>
    </row>
    <row r="725" spans="12:37" ht="12.75" hidden="1">
      <c r="L725" s="149"/>
      <c r="S725" s="9"/>
      <c r="AG725" s="310">
        <v>1900</v>
      </c>
      <c r="AH725" s="310">
        <v>1</v>
      </c>
      <c r="AI725" s="146" t="e">
        <f t="array" aca="1" ref="AI725" ca="1">_xludf.IFS(AH725=1,"01",AH725=2,"02",AH725=3,"03",AH725=4,"04",AH725=5,"05",AH725=6,"06",AH725=7,"07",AH725=8,"08",AH725=9,"09",AH725=10,"10",AH725=11,"11",AH725=12,"12")</f>
        <v>#NAME?</v>
      </c>
      <c r="AJ725" s="147" t="e">
        <f t="shared" ca="1" si="50"/>
        <v>#NAME?</v>
      </c>
      <c r="AK725" s="148" t="str">
        <f t="shared" si="53"/>
        <v>YYYY-01</v>
      </c>
    </row>
    <row r="726" spans="12:37" ht="12.75" hidden="1">
      <c r="L726" s="149"/>
      <c r="S726" s="9"/>
      <c r="AG726" s="310">
        <v>1900</v>
      </c>
      <c r="AH726" s="310">
        <v>1</v>
      </c>
      <c r="AI726" s="146" t="e">
        <f t="array" aca="1" ref="AI726" ca="1">_xludf.IFS(AH726=1,"01",AH726=2,"02",AH726=3,"03",AH726=4,"04",AH726=5,"05",AH726=6,"06",AH726=7,"07",AH726=8,"08",AH726=9,"09",AH726=10,"10",AH726=11,"11",AH726=12,"12")</f>
        <v>#NAME?</v>
      </c>
      <c r="AJ726" s="147" t="e">
        <f t="shared" ca="1" si="50"/>
        <v>#NAME?</v>
      </c>
      <c r="AK726" s="148" t="str">
        <f t="shared" si="53"/>
        <v>YYYY-01</v>
      </c>
    </row>
    <row r="727" spans="12:37" ht="12.75" hidden="1">
      <c r="L727" s="149"/>
      <c r="S727" s="9"/>
      <c r="AG727" s="310">
        <v>1900</v>
      </c>
      <c r="AH727" s="310">
        <v>1</v>
      </c>
      <c r="AI727" s="146" t="e">
        <f t="array" aca="1" ref="AI727" ca="1">_xludf.IFS(AH727=1,"01",AH727=2,"02",AH727=3,"03",AH727=4,"04",AH727=5,"05",AH727=6,"06",AH727=7,"07",AH727=8,"08",AH727=9,"09",AH727=10,"10",AH727=11,"11",AH727=12,"12")</f>
        <v>#NAME?</v>
      </c>
      <c r="AJ727" s="147" t="e">
        <f t="shared" ca="1" si="50"/>
        <v>#NAME?</v>
      </c>
      <c r="AK727" s="148" t="str">
        <f t="shared" si="53"/>
        <v>YYYY-01</v>
      </c>
    </row>
    <row r="728" spans="12:37" ht="12.75" hidden="1">
      <c r="L728" s="149"/>
      <c r="S728" s="9"/>
      <c r="AG728" s="310">
        <v>1900</v>
      </c>
      <c r="AH728" s="310">
        <v>1</v>
      </c>
      <c r="AI728" s="146" t="e">
        <f t="array" aca="1" ref="AI728" ca="1">_xludf.IFS(AH728=1,"01",AH728=2,"02",AH728=3,"03",AH728=4,"04",AH728=5,"05",AH728=6,"06",AH728=7,"07",AH728=8,"08",AH728=9,"09",AH728=10,"10",AH728=11,"11",AH728=12,"12")</f>
        <v>#NAME?</v>
      </c>
      <c r="AJ728" s="147" t="e">
        <f t="shared" ca="1" si="50"/>
        <v>#NAME?</v>
      </c>
      <c r="AK728" s="148" t="str">
        <f t="shared" si="53"/>
        <v>YYYY-01</v>
      </c>
    </row>
    <row r="729" spans="12:37" ht="12.75" hidden="1">
      <c r="L729" s="149"/>
      <c r="S729" s="9"/>
      <c r="AG729" s="310">
        <v>1900</v>
      </c>
      <c r="AH729" s="310">
        <v>1</v>
      </c>
      <c r="AI729" s="146" t="e">
        <f t="array" aca="1" ref="AI729" ca="1">_xludf.IFS(AH729=1,"01",AH729=2,"02",AH729=3,"03",AH729=4,"04",AH729=5,"05",AH729=6,"06",AH729=7,"07",AH729=8,"08",AH729=9,"09",AH729=10,"10",AH729=11,"11",AH729=12,"12")</f>
        <v>#NAME?</v>
      </c>
      <c r="AJ729" s="147" t="e">
        <f t="shared" ca="1" si="50"/>
        <v>#NAME?</v>
      </c>
      <c r="AK729" s="148" t="str">
        <f t="shared" si="53"/>
        <v>YYYY-01</v>
      </c>
    </row>
    <row r="730" spans="12:37" ht="12.75" hidden="1">
      <c r="L730" s="149"/>
      <c r="S730" s="9"/>
      <c r="AG730" s="310">
        <v>1900</v>
      </c>
      <c r="AH730" s="310">
        <v>1</v>
      </c>
      <c r="AI730" s="146" t="e">
        <f t="array" aca="1" ref="AI730" ca="1">_xludf.IFS(AH730=1,"01",AH730=2,"02",AH730=3,"03",AH730=4,"04",AH730=5,"05",AH730=6,"06",AH730=7,"07",AH730=8,"08",AH730=9,"09",AH730=10,"10",AH730=11,"11",AH730=12,"12")</f>
        <v>#NAME?</v>
      </c>
      <c r="AJ730" s="147" t="e">
        <f t="shared" ca="1" si="50"/>
        <v>#NAME?</v>
      </c>
      <c r="AK730" s="148" t="str">
        <f t="shared" si="53"/>
        <v>YYYY-01</v>
      </c>
    </row>
    <row r="731" spans="12:37" ht="12.75" hidden="1">
      <c r="L731" s="149"/>
      <c r="S731" s="9"/>
      <c r="AG731" s="310">
        <v>1900</v>
      </c>
      <c r="AH731" s="310">
        <v>1</v>
      </c>
      <c r="AI731" s="146" t="e">
        <f t="array" aca="1" ref="AI731" ca="1">_xludf.IFS(AH731=1,"01",AH731=2,"02",AH731=3,"03",AH731=4,"04",AH731=5,"05",AH731=6,"06",AH731=7,"07",AH731=8,"08",AH731=9,"09",AH731=10,"10",AH731=11,"11",AH731=12,"12")</f>
        <v>#NAME?</v>
      </c>
      <c r="AJ731" s="147" t="e">
        <f t="shared" ca="1" si="50"/>
        <v>#NAME?</v>
      </c>
      <c r="AK731" s="148" t="str">
        <f t="shared" si="53"/>
        <v>YYYY-01</v>
      </c>
    </row>
    <row r="732" spans="12:37" ht="12.75" hidden="1">
      <c r="L732" s="149"/>
      <c r="S732" s="9"/>
      <c r="AG732" s="310">
        <v>1900</v>
      </c>
      <c r="AH732" s="310">
        <v>1</v>
      </c>
      <c r="AI732" s="146" t="e">
        <f t="array" aca="1" ref="AI732" ca="1">_xludf.IFS(AH732=1,"01",AH732=2,"02",AH732=3,"03",AH732=4,"04",AH732=5,"05",AH732=6,"06",AH732=7,"07",AH732=8,"08",AH732=9,"09",AH732=10,"10",AH732=11,"11",AH732=12,"12")</f>
        <v>#NAME?</v>
      </c>
      <c r="AJ732" s="147" t="e">
        <f t="shared" ca="1" si="50"/>
        <v>#NAME?</v>
      </c>
      <c r="AK732" s="148" t="str">
        <f t="shared" si="53"/>
        <v>YYYY-01</v>
      </c>
    </row>
    <row r="733" spans="12:37" ht="12.75" hidden="1">
      <c r="L733" s="149"/>
      <c r="S733" s="9"/>
      <c r="AG733" s="310">
        <v>1900</v>
      </c>
      <c r="AH733" s="310">
        <v>1</v>
      </c>
      <c r="AI733" s="146" t="e">
        <f t="array" aca="1" ref="AI733" ca="1">_xludf.IFS(AH733=1,"01",AH733=2,"02",AH733=3,"03",AH733=4,"04",AH733=5,"05",AH733=6,"06",AH733=7,"07",AH733=8,"08",AH733=9,"09",AH733=10,"10",AH733=11,"11",AH733=12,"12")</f>
        <v>#NAME?</v>
      </c>
      <c r="AJ733" s="147" t="e">
        <f t="shared" ca="1" si="50"/>
        <v>#NAME?</v>
      </c>
      <c r="AK733" s="148" t="str">
        <f t="shared" si="53"/>
        <v>YYYY-01</v>
      </c>
    </row>
    <row r="734" spans="12:37" ht="12.75" hidden="1">
      <c r="L734" s="149"/>
      <c r="S734" s="9"/>
      <c r="AG734" s="310">
        <v>1900</v>
      </c>
      <c r="AH734" s="310">
        <v>1</v>
      </c>
      <c r="AI734" s="146" t="e">
        <f t="array" aca="1" ref="AI734" ca="1">_xludf.IFS(AH734=1,"01",AH734=2,"02",AH734=3,"03",AH734=4,"04",AH734=5,"05",AH734=6,"06",AH734=7,"07",AH734=8,"08",AH734=9,"09",AH734=10,"10",AH734=11,"11",AH734=12,"12")</f>
        <v>#NAME?</v>
      </c>
      <c r="AJ734" s="147" t="e">
        <f t="shared" ca="1" si="50"/>
        <v>#NAME?</v>
      </c>
      <c r="AK734" s="148" t="str">
        <f t="shared" si="53"/>
        <v>YYYY-01</v>
      </c>
    </row>
    <row r="735" spans="12:37" ht="12.75" hidden="1">
      <c r="L735" s="149"/>
      <c r="S735" s="9"/>
      <c r="AG735" s="310">
        <v>1900</v>
      </c>
      <c r="AH735" s="310">
        <v>1</v>
      </c>
      <c r="AI735" s="146" t="e">
        <f t="array" aca="1" ref="AI735" ca="1">_xludf.IFS(AH735=1,"01",AH735=2,"02",AH735=3,"03",AH735=4,"04",AH735=5,"05",AH735=6,"06",AH735=7,"07",AH735=8,"08",AH735=9,"09",AH735=10,"10",AH735=11,"11",AH735=12,"12")</f>
        <v>#NAME?</v>
      </c>
      <c r="AJ735" s="147" t="e">
        <f t="shared" ca="1" si="50"/>
        <v>#NAME?</v>
      </c>
      <c r="AK735" s="148" t="str">
        <f t="shared" si="53"/>
        <v>YYYY-01</v>
      </c>
    </row>
    <row r="736" spans="12:37" ht="12.75" hidden="1">
      <c r="L736" s="149"/>
      <c r="S736" s="9"/>
      <c r="AG736" s="310">
        <v>1900</v>
      </c>
      <c r="AH736" s="310">
        <v>1</v>
      </c>
      <c r="AI736" s="146" t="e">
        <f t="array" aca="1" ref="AI736" ca="1">_xludf.IFS(AH736=1,"01",AH736=2,"02",AH736=3,"03",AH736=4,"04",AH736=5,"05",AH736=6,"06",AH736=7,"07",AH736=8,"08",AH736=9,"09",AH736=10,"10",AH736=11,"11",AH736=12,"12")</f>
        <v>#NAME?</v>
      </c>
      <c r="AJ736" s="147" t="e">
        <f t="shared" ca="1" si="50"/>
        <v>#NAME?</v>
      </c>
      <c r="AK736" s="148" t="str">
        <f t="shared" si="53"/>
        <v>YYYY-01</v>
      </c>
    </row>
    <row r="737" spans="12:37" ht="12.75" hidden="1">
      <c r="L737" s="149"/>
      <c r="S737" s="9"/>
      <c r="AG737" s="310">
        <v>1900</v>
      </c>
      <c r="AH737" s="310">
        <v>1</v>
      </c>
      <c r="AI737" s="146" t="e">
        <f t="array" aca="1" ref="AI737" ca="1">_xludf.IFS(AH737=1,"01",AH737=2,"02",AH737=3,"03",AH737=4,"04",AH737=5,"05",AH737=6,"06",AH737=7,"07",AH737=8,"08",AH737=9,"09",AH737=10,"10",AH737=11,"11",AH737=12,"12")</f>
        <v>#NAME?</v>
      </c>
      <c r="AJ737" s="147" t="e">
        <f t="shared" ca="1" si="50"/>
        <v>#NAME?</v>
      </c>
      <c r="AK737" s="148" t="str">
        <f t="shared" si="53"/>
        <v>YYYY-01</v>
      </c>
    </row>
    <row r="738" spans="12:37" ht="12.75" hidden="1">
      <c r="L738" s="149"/>
      <c r="S738" s="9"/>
      <c r="AG738" s="310">
        <v>1900</v>
      </c>
      <c r="AH738" s="310">
        <v>1</v>
      </c>
      <c r="AI738" s="146" t="e">
        <f t="array" aca="1" ref="AI738" ca="1">_xludf.IFS(AH738=1,"01",AH738=2,"02",AH738=3,"03",AH738=4,"04",AH738=5,"05",AH738=6,"06",AH738=7,"07",AH738=8,"08",AH738=9,"09",AH738=10,"10",AH738=11,"11",AH738=12,"12")</f>
        <v>#NAME?</v>
      </c>
      <c r="AJ738" s="147" t="e">
        <f t="shared" ca="1" si="50"/>
        <v>#NAME?</v>
      </c>
      <c r="AK738" s="148" t="str">
        <f t="shared" si="53"/>
        <v>YYYY-01</v>
      </c>
    </row>
    <row r="739" spans="12:37" ht="12.75" hidden="1">
      <c r="L739" s="149"/>
      <c r="S739" s="9"/>
      <c r="AG739" s="310">
        <v>1900</v>
      </c>
      <c r="AH739" s="310">
        <v>1</v>
      </c>
      <c r="AI739" s="146" t="e">
        <f t="array" aca="1" ref="AI739" ca="1">_xludf.IFS(AH739=1,"01",AH739=2,"02",AH739=3,"03",AH739=4,"04",AH739=5,"05",AH739=6,"06",AH739=7,"07",AH739=8,"08",AH739=9,"09",AH739=10,"10",AH739=11,"11",AH739=12,"12")</f>
        <v>#NAME?</v>
      </c>
      <c r="AJ739" s="147" t="e">
        <f t="shared" ca="1" si="50"/>
        <v>#NAME?</v>
      </c>
      <c r="AK739" s="148" t="str">
        <f t="shared" si="53"/>
        <v>YYYY-01</v>
      </c>
    </row>
    <row r="740" spans="12:37" ht="12.75" hidden="1">
      <c r="L740" s="149"/>
      <c r="S740" s="9"/>
      <c r="AG740" s="310">
        <v>1900</v>
      </c>
      <c r="AH740" s="310">
        <v>1</v>
      </c>
      <c r="AI740" s="146" t="e">
        <f t="array" aca="1" ref="AI740" ca="1">_xludf.IFS(AH740=1,"01",AH740=2,"02",AH740=3,"03",AH740=4,"04",AH740=5,"05",AH740=6,"06",AH740=7,"07",AH740=8,"08",AH740=9,"09",AH740=10,"10",AH740=11,"11",AH740=12,"12")</f>
        <v>#NAME?</v>
      </c>
      <c r="AJ740" s="147" t="e">
        <f t="shared" ca="1" si="50"/>
        <v>#NAME?</v>
      </c>
      <c r="AK740" s="148" t="str">
        <f t="shared" si="53"/>
        <v>YYYY-01</v>
      </c>
    </row>
    <row r="741" spans="12:37" ht="12.75" hidden="1">
      <c r="L741" s="149"/>
      <c r="S741" s="9"/>
      <c r="AG741" s="310">
        <v>1900</v>
      </c>
      <c r="AH741" s="310">
        <v>1</v>
      </c>
      <c r="AI741" s="146" t="e">
        <f t="array" aca="1" ref="AI741" ca="1">_xludf.IFS(AH741=1,"01",AH741=2,"02",AH741=3,"03",AH741=4,"04",AH741=5,"05",AH741=6,"06",AH741=7,"07",AH741=8,"08",AH741=9,"09",AH741=10,"10",AH741=11,"11",AH741=12,"12")</f>
        <v>#NAME?</v>
      </c>
      <c r="AJ741" s="147" t="e">
        <f t="shared" ca="1" si="50"/>
        <v>#NAME?</v>
      </c>
      <c r="AK741" s="148" t="str">
        <f t="shared" si="53"/>
        <v>YYYY-01</v>
      </c>
    </row>
    <row r="742" spans="12:37" ht="12.75" hidden="1">
      <c r="L742" s="149"/>
      <c r="S742" s="9"/>
      <c r="AG742" s="310">
        <v>1900</v>
      </c>
      <c r="AH742" s="310">
        <v>1</v>
      </c>
      <c r="AI742" s="146" t="e">
        <f t="array" aca="1" ref="AI742" ca="1">_xludf.IFS(AH742=1,"01",AH742=2,"02",AH742=3,"03",AH742=4,"04",AH742=5,"05",AH742=6,"06",AH742=7,"07",AH742=8,"08",AH742=9,"09",AH742=10,"10",AH742=11,"11",AH742=12,"12")</f>
        <v>#NAME?</v>
      </c>
      <c r="AJ742" s="147" t="e">
        <f t="shared" ca="1" si="50"/>
        <v>#NAME?</v>
      </c>
      <c r="AK742" s="148" t="str">
        <f t="shared" si="53"/>
        <v>YYYY-01</v>
      </c>
    </row>
    <row r="743" spans="12:37" ht="12.75" hidden="1">
      <c r="L743" s="149"/>
      <c r="S743" s="9"/>
      <c r="AG743" s="310">
        <v>1900</v>
      </c>
      <c r="AH743" s="310">
        <v>1</v>
      </c>
      <c r="AI743" s="146" t="e">
        <f t="array" aca="1" ref="AI743" ca="1">_xludf.IFS(AH743=1,"01",AH743=2,"02",AH743=3,"03",AH743=4,"04",AH743=5,"05",AH743=6,"06",AH743=7,"07",AH743=8,"08",AH743=9,"09",AH743=10,"10",AH743=11,"11",AH743=12,"12")</f>
        <v>#NAME?</v>
      </c>
      <c r="AJ743" s="147" t="e">
        <f t="shared" ca="1" si="50"/>
        <v>#NAME?</v>
      </c>
      <c r="AK743" s="148" t="str">
        <f t="shared" si="53"/>
        <v>YYYY-01</v>
      </c>
    </row>
    <row r="744" spans="12:37" ht="12.75" hidden="1">
      <c r="L744" s="149"/>
      <c r="S744" s="9"/>
      <c r="AG744" s="310">
        <v>1900</v>
      </c>
      <c r="AH744" s="310">
        <v>1</v>
      </c>
      <c r="AI744" s="146" t="e">
        <f t="array" aca="1" ref="AI744" ca="1">_xludf.IFS(AH744=1,"01",AH744=2,"02",AH744=3,"03",AH744=4,"04",AH744=5,"05",AH744=6,"06",AH744=7,"07",AH744=8,"08",AH744=9,"09",AH744=10,"10",AH744=11,"11",AH744=12,"12")</f>
        <v>#NAME?</v>
      </c>
      <c r="AJ744" s="147" t="e">
        <f t="shared" ca="1" si="50"/>
        <v>#NAME?</v>
      </c>
      <c r="AK744" s="148" t="str">
        <f t="shared" si="53"/>
        <v>YYYY-01</v>
      </c>
    </row>
    <row r="745" spans="12:37" ht="12.75" hidden="1">
      <c r="L745" s="149"/>
      <c r="S745" s="9"/>
      <c r="AG745" s="310">
        <v>1900</v>
      </c>
      <c r="AH745" s="310">
        <v>1</v>
      </c>
      <c r="AI745" s="146" t="e">
        <f t="array" aca="1" ref="AI745" ca="1">_xludf.IFS(AH745=1,"01",AH745=2,"02",AH745=3,"03",AH745=4,"04",AH745=5,"05",AH745=6,"06",AH745=7,"07",AH745=8,"08",AH745=9,"09",AH745=10,"10",AH745=11,"11",AH745=12,"12")</f>
        <v>#NAME?</v>
      </c>
      <c r="AJ745" s="147" t="e">
        <f t="shared" ca="1" si="50"/>
        <v>#NAME?</v>
      </c>
      <c r="AK745" s="148" t="str">
        <f t="shared" si="53"/>
        <v>YYYY-01</v>
      </c>
    </row>
    <row r="746" spans="12:37" ht="12.75" hidden="1">
      <c r="L746" s="149"/>
      <c r="S746" s="9"/>
      <c r="AG746" s="310">
        <v>1900</v>
      </c>
      <c r="AH746" s="310">
        <v>1</v>
      </c>
      <c r="AI746" s="146" t="e">
        <f t="array" aca="1" ref="AI746" ca="1">_xludf.IFS(AH746=1,"01",AH746=2,"02",AH746=3,"03",AH746=4,"04",AH746=5,"05",AH746=6,"06",AH746=7,"07",AH746=8,"08",AH746=9,"09",AH746=10,"10",AH746=11,"11",AH746=12,"12")</f>
        <v>#NAME?</v>
      </c>
      <c r="AJ746" s="147" t="e">
        <f t="shared" ca="1" si="50"/>
        <v>#NAME?</v>
      </c>
      <c r="AK746" s="148" t="str">
        <f t="shared" si="53"/>
        <v>YYYY-01</v>
      </c>
    </row>
    <row r="747" spans="12:37" ht="12.75" hidden="1">
      <c r="L747" s="149"/>
      <c r="S747" s="9"/>
      <c r="AG747" s="310">
        <v>1900</v>
      </c>
      <c r="AH747" s="310">
        <v>1</v>
      </c>
      <c r="AI747" s="146" t="e">
        <f t="array" aca="1" ref="AI747" ca="1">_xludf.IFS(AH747=1,"01",AH747=2,"02",AH747=3,"03",AH747=4,"04",AH747=5,"05",AH747=6,"06",AH747=7,"07",AH747=8,"08",AH747=9,"09",AH747=10,"10",AH747=11,"11",AH747=12,"12")</f>
        <v>#NAME?</v>
      </c>
      <c r="AJ747" s="147" t="e">
        <f t="shared" ca="1" si="50"/>
        <v>#NAME?</v>
      </c>
      <c r="AK747" s="148" t="str">
        <f t="shared" si="53"/>
        <v>YYYY-01</v>
      </c>
    </row>
    <row r="748" spans="12:37" ht="12.75" hidden="1">
      <c r="L748" s="149"/>
      <c r="S748" s="9"/>
      <c r="AG748" s="310">
        <v>1900</v>
      </c>
      <c r="AH748" s="310">
        <v>1</v>
      </c>
      <c r="AI748" s="146" t="e">
        <f t="array" aca="1" ref="AI748" ca="1">_xludf.IFS(AH748=1,"01",AH748=2,"02",AH748=3,"03",AH748=4,"04",AH748=5,"05",AH748=6,"06",AH748=7,"07",AH748=8,"08",AH748=9,"09",AH748=10,"10",AH748=11,"11",AH748=12,"12")</f>
        <v>#NAME?</v>
      </c>
      <c r="AJ748" s="147" t="e">
        <f t="shared" ca="1" si="50"/>
        <v>#NAME?</v>
      </c>
      <c r="AK748" s="148" t="str">
        <f t="shared" si="53"/>
        <v>YYYY-01</v>
      </c>
    </row>
    <row r="749" spans="12:37" ht="12.75" hidden="1">
      <c r="L749" s="149"/>
      <c r="S749" s="9"/>
      <c r="AG749" s="310">
        <v>1900</v>
      </c>
      <c r="AH749" s="310">
        <v>1</v>
      </c>
      <c r="AI749" s="146" t="e">
        <f t="array" aca="1" ref="AI749" ca="1">_xludf.IFS(AH749=1,"01",AH749=2,"02",AH749=3,"03",AH749=4,"04",AH749=5,"05",AH749=6,"06",AH749=7,"07",AH749=8,"08",AH749=9,"09",AH749=10,"10",AH749=11,"11",AH749=12,"12")</f>
        <v>#NAME?</v>
      </c>
      <c r="AJ749" s="147" t="e">
        <f t="shared" ca="1" si="50"/>
        <v>#NAME?</v>
      </c>
      <c r="AK749" s="148" t="str">
        <f t="shared" si="53"/>
        <v>YYYY-01</v>
      </c>
    </row>
    <row r="750" spans="12:37" ht="12.75" hidden="1">
      <c r="L750" s="149"/>
      <c r="S750" s="9"/>
      <c r="AG750" s="310">
        <v>1900</v>
      </c>
      <c r="AH750" s="310">
        <v>1</v>
      </c>
      <c r="AI750" s="146" t="e">
        <f t="array" aca="1" ref="AI750" ca="1">_xludf.IFS(AH750=1,"01",AH750=2,"02",AH750=3,"03",AH750=4,"04",AH750=5,"05",AH750=6,"06",AH750=7,"07",AH750=8,"08",AH750=9,"09",AH750=10,"10",AH750=11,"11",AH750=12,"12")</f>
        <v>#NAME?</v>
      </c>
      <c r="AJ750" s="147" t="e">
        <f t="shared" ca="1" si="50"/>
        <v>#NAME?</v>
      </c>
      <c r="AK750" s="148" t="str">
        <f t="shared" si="53"/>
        <v>YYYY-01</v>
      </c>
    </row>
    <row r="751" spans="12:37" ht="12.75" hidden="1">
      <c r="L751" s="149"/>
      <c r="S751" s="9"/>
      <c r="AG751" s="310">
        <v>1900</v>
      </c>
      <c r="AH751" s="310">
        <v>1</v>
      </c>
      <c r="AI751" s="146" t="e">
        <f t="array" aca="1" ref="AI751" ca="1">_xludf.IFS(AH751=1,"01",AH751=2,"02",AH751=3,"03",AH751=4,"04",AH751=5,"05",AH751=6,"06",AH751=7,"07",AH751=8,"08",AH751=9,"09",AH751=10,"10",AH751=11,"11",AH751=12,"12")</f>
        <v>#NAME?</v>
      </c>
      <c r="AJ751" s="147" t="e">
        <f t="shared" ca="1" si="50"/>
        <v>#NAME?</v>
      </c>
      <c r="AK751" s="148" t="str">
        <f t="shared" si="53"/>
        <v>YYYY-01</v>
      </c>
    </row>
    <row r="752" spans="12:37" ht="12.75" hidden="1">
      <c r="L752" s="149"/>
      <c r="S752" s="9"/>
      <c r="AG752" s="310">
        <v>1900</v>
      </c>
      <c r="AH752" s="310">
        <v>1</v>
      </c>
      <c r="AI752" s="146" t="e">
        <f t="array" aca="1" ref="AI752" ca="1">_xludf.IFS(AH752=1,"01",AH752=2,"02",AH752=3,"03",AH752=4,"04",AH752=5,"05",AH752=6,"06",AH752=7,"07",AH752=8,"08",AH752=9,"09",AH752=10,"10",AH752=11,"11",AH752=12,"12")</f>
        <v>#NAME?</v>
      </c>
      <c r="AJ752" s="147" t="e">
        <f t="shared" ca="1" si="50"/>
        <v>#NAME?</v>
      </c>
      <c r="AK752" s="148" t="str">
        <f t="shared" si="53"/>
        <v>YYYY-01</v>
      </c>
    </row>
    <row r="753" spans="12:37" ht="12.75" hidden="1">
      <c r="L753" s="149"/>
      <c r="S753" s="9"/>
      <c r="AG753" s="310">
        <v>1900</v>
      </c>
      <c r="AH753" s="310">
        <v>1</v>
      </c>
      <c r="AI753" s="146" t="e">
        <f t="array" aca="1" ref="AI753" ca="1">_xludf.IFS(AH753=1,"01",AH753=2,"02",AH753=3,"03",AH753=4,"04",AH753=5,"05",AH753=6,"06",AH753=7,"07",AH753=8,"08",AH753=9,"09",AH753=10,"10",AH753=11,"11",AH753=12,"12")</f>
        <v>#NAME?</v>
      </c>
      <c r="AJ753" s="147" t="e">
        <f t="shared" ca="1" si="50"/>
        <v>#NAME?</v>
      </c>
      <c r="AK753" s="148" t="str">
        <f t="shared" si="53"/>
        <v>YYYY-01</v>
      </c>
    </row>
    <row r="754" spans="12:37" ht="12.75" hidden="1">
      <c r="L754" s="149"/>
      <c r="S754" s="9"/>
      <c r="AG754" s="310">
        <v>1900</v>
      </c>
      <c r="AH754" s="310">
        <v>1</v>
      </c>
      <c r="AI754" s="146" t="e">
        <f t="array" aca="1" ref="AI754" ca="1">_xludf.IFS(AH754=1,"01",AH754=2,"02",AH754=3,"03",AH754=4,"04",AH754=5,"05",AH754=6,"06",AH754=7,"07",AH754=8,"08",AH754=9,"09",AH754=10,"10",AH754=11,"11",AH754=12,"12")</f>
        <v>#NAME?</v>
      </c>
      <c r="AJ754" s="147" t="e">
        <f t="shared" ca="1" si="50"/>
        <v>#NAME?</v>
      </c>
      <c r="AK754" s="148" t="str">
        <f t="shared" si="53"/>
        <v>YYYY-01</v>
      </c>
    </row>
    <row r="755" spans="12:37" ht="12.75" hidden="1">
      <c r="L755" s="149"/>
      <c r="S755" s="9"/>
      <c r="AG755" s="310">
        <v>1900</v>
      </c>
      <c r="AH755" s="310">
        <v>1</v>
      </c>
      <c r="AI755" s="146" t="e">
        <f t="array" aca="1" ref="AI755" ca="1">_xludf.IFS(AH755=1,"01",AH755=2,"02",AH755=3,"03",AH755=4,"04",AH755=5,"05",AH755=6,"06",AH755=7,"07",AH755=8,"08",AH755=9,"09",AH755=10,"10",AH755=11,"11",AH755=12,"12")</f>
        <v>#NAME?</v>
      </c>
      <c r="AJ755" s="147" t="e">
        <f t="shared" ca="1" si="50"/>
        <v>#NAME?</v>
      </c>
      <c r="AK755" s="148" t="str">
        <f t="shared" si="53"/>
        <v>YYYY-01</v>
      </c>
    </row>
    <row r="756" spans="12:37" ht="12.75" hidden="1">
      <c r="L756" s="149"/>
      <c r="S756" s="9"/>
      <c r="AG756" s="310">
        <v>1900</v>
      </c>
      <c r="AH756" s="310">
        <v>1</v>
      </c>
      <c r="AI756" s="146" t="e">
        <f t="array" aca="1" ref="AI756" ca="1">_xludf.IFS(AH756=1,"01",AH756=2,"02",AH756=3,"03",AH756=4,"04",AH756=5,"05",AH756=6,"06",AH756=7,"07",AH756=8,"08",AH756=9,"09",AH756=10,"10",AH756=11,"11",AH756=12,"12")</f>
        <v>#NAME?</v>
      </c>
      <c r="AJ756" s="147" t="e">
        <f t="shared" ca="1" si="50"/>
        <v>#NAME?</v>
      </c>
      <c r="AK756" s="148" t="str">
        <f t="shared" si="53"/>
        <v>YYYY-01</v>
      </c>
    </row>
    <row r="757" spans="12:37" ht="12.75" hidden="1">
      <c r="L757" s="149"/>
      <c r="S757" s="9"/>
      <c r="AG757" s="310">
        <v>1900</v>
      </c>
      <c r="AH757" s="310">
        <v>1</v>
      </c>
      <c r="AI757" s="146" t="e">
        <f t="array" aca="1" ref="AI757" ca="1">_xludf.IFS(AH757=1,"01",AH757=2,"02",AH757=3,"03",AH757=4,"04",AH757=5,"05",AH757=6,"06",AH757=7,"07",AH757=8,"08",AH757=9,"09",AH757=10,"10",AH757=11,"11",AH757=12,"12")</f>
        <v>#NAME?</v>
      </c>
      <c r="AJ757" s="147" t="e">
        <f t="shared" ca="1" si="50"/>
        <v>#NAME?</v>
      </c>
      <c r="AK757" s="148" t="str">
        <f t="shared" si="53"/>
        <v>YYYY-01</v>
      </c>
    </row>
    <row r="758" spans="12:37" ht="12.75" hidden="1">
      <c r="L758" s="149"/>
      <c r="S758" s="9"/>
      <c r="AG758" s="310">
        <v>1900</v>
      </c>
      <c r="AH758" s="310">
        <v>1</v>
      </c>
      <c r="AI758" s="146" t="e">
        <f t="array" aca="1" ref="AI758" ca="1">_xludf.IFS(AH758=1,"01",AH758=2,"02",AH758=3,"03",AH758=4,"04",AH758=5,"05",AH758=6,"06",AH758=7,"07",AH758=8,"08",AH758=9,"09",AH758=10,"10",AH758=11,"11",AH758=12,"12")</f>
        <v>#NAME?</v>
      </c>
      <c r="AJ758" s="147" t="e">
        <f t="shared" ca="1" si="50"/>
        <v>#NAME?</v>
      </c>
      <c r="AK758" s="148" t="str">
        <f t="shared" si="53"/>
        <v>YYYY-01</v>
      </c>
    </row>
    <row r="759" spans="12:37" ht="12.75" hidden="1">
      <c r="L759" s="149"/>
      <c r="S759" s="9"/>
      <c r="AG759" s="310">
        <v>1900</v>
      </c>
      <c r="AH759" s="310">
        <v>1</v>
      </c>
      <c r="AI759" s="146" t="e">
        <f t="array" aca="1" ref="AI759" ca="1">_xludf.IFS(AH759=1,"01",AH759=2,"02",AH759=3,"03",AH759=4,"04",AH759=5,"05",AH759=6,"06",AH759=7,"07",AH759=8,"08",AH759=9,"09",AH759=10,"10",AH759=11,"11",AH759=12,"12")</f>
        <v>#NAME?</v>
      </c>
      <c r="AJ759" s="147" t="e">
        <f t="shared" ca="1" si="50"/>
        <v>#NAME?</v>
      </c>
      <c r="AK759" s="148" t="str">
        <f t="shared" si="53"/>
        <v>YYYY-01</v>
      </c>
    </row>
    <row r="760" spans="12:37" ht="12.75" hidden="1">
      <c r="L760" s="149"/>
      <c r="S760" s="9"/>
      <c r="AG760" s="310">
        <v>1900</v>
      </c>
      <c r="AH760" s="310">
        <v>1</v>
      </c>
      <c r="AI760" s="146" t="e">
        <f t="array" aca="1" ref="AI760" ca="1">_xludf.IFS(AH760=1,"01",AH760=2,"02",AH760=3,"03",AH760=4,"04",AH760=5,"05",AH760=6,"06",AH760=7,"07",AH760=8,"08",AH760=9,"09",AH760=10,"10",AH760=11,"11",AH760=12,"12")</f>
        <v>#NAME?</v>
      </c>
      <c r="AJ760" s="147" t="e">
        <f t="shared" ca="1" si="50"/>
        <v>#NAME?</v>
      </c>
      <c r="AK760" s="148" t="str">
        <f t="shared" si="53"/>
        <v>YYYY-01</v>
      </c>
    </row>
    <row r="761" spans="12:37" ht="12.75" hidden="1">
      <c r="L761" s="149"/>
      <c r="S761" s="9"/>
      <c r="AG761" s="310">
        <v>1900</v>
      </c>
      <c r="AH761" s="310">
        <v>1</v>
      </c>
      <c r="AI761" s="146" t="e">
        <f t="array" aca="1" ref="AI761" ca="1">_xludf.IFS(AH761=1,"01",AH761=2,"02",AH761=3,"03",AH761=4,"04",AH761=5,"05",AH761=6,"06",AH761=7,"07",AH761=8,"08",AH761=9,"09",AH761=10,"10",AH761=11,"11",AH761=12,"12")</f>
        <v>#NAME?</v>
      </c>
      <c r="AJ761" s="147" t="e">
        <f t="shared" ca="1" si="50"/>
        <v>#NAME?</v>
      </c>
      <c r="AK761" s="148" t="str">
        <f t="shared" si="53"/>
        <v>YYYY-01</v>
      </c>
    </row>
    <row r="762" spans="12:37" ht="12.75" hidden="1">
      <c r="L762" s="149"/>
      <c r="S762" s="9"/>
      <c r="AG762" s="310">
        <v>1900</v>
      </c>
      <c r="AH762" s="310">
        <v>1</v>
      </c>
      <c r="AI762" s="146" t="e">
        <f t="array" aca="1" ref="AI762" ca="1">_xludf.IFS(AH762=1,"01",AH762=2,"02",AH762=3,"03",AH762=4,"04",AH762=5,"05",AH762=6,"06",AH762=7,"07",AH762=8,"08",AH762=9,"09",AH762=10,"10",AH762=11,"11",AH762=12,"12")</f>
        <v>#NAME?</v>
      </c>
      <c r="AJ762" s="147" t="e">
        <f t="shared" ca="1" si="50"/>
        <v>#NAME?</v>
      </c>
      <c r="AK762" s="148" t="str">
        <f t="shared" si="53"/>
        <v>YYYY-01</v>
      </c>
    </row>
    <row r="763" spans="12:37" ht="12.75" hidden="1">
      <c r="L763" s="149"/>
      <c r="S763" s="9"/>
      <c r="AG763" s="310">
        <v>1900</v>
      </c>
      <c r="AH763" s="310">
        <v>1</v>
      </c>
      <c r="AI763" s="146" t="e">
        <f t="array" aca="1" ref="AI763" ca="1">_xludf.IFS(AH763=1,"01",AH763=2,"02",AH763=3,"03",AH763=4,"04",AH763=5,"05",AH763=6,"06",AH763=7,"07",AH763=8,"08",AH763=9,"09",AH763=10,"10",AH763=11,"11",AH763=12,"12")</f>
        <v>#NAME?</v>
      </c>
      <c r="AJ763" s="147" t="e">
        <f t="shared" ca="1" si="50"/>
        <v>#NAME?</v>
      </c>
      <c r="AK763" s="148" t="str">
        <f t="shared" si="53"/>
        <v>YYYY-01</v>
      </c>
    </row>
    <row r="764" spans="12:37" ht="12.75" hidden="1">
      <c r="L764" s="149"/>
      <c r="S764" s="9"/>
      <c r="AG764" s="310">
        <v>1900</v>
      </c>
      <c r="AH764" s="310">
        <v>1</v>
      </c>
      <c r="AI764" s="146" t="e">
        <f t="array" aca="1" ref="AI764" ca="1">_xludf.IFS(AH764=1,"01",AH764=2,"02",AH764=3,"03",AH764=4,"04",AH764=5,"05",AH764=6,"06",AH764=7,"07",AH764=8,"08",AH764=9,"09",AH764=10,"10",AH764=11,"11",AH764=12,"12")</f>
        <v>#NAME?</v>
      </c>
      <c r="AJ764" s="147" t="e">
        <f t="shared" ca="1" si="50"/>
        <v>#NAME?</v>
      </c>
      <c r="AK764" s="148" t="str">
        <f t="shared" si="53"/>
        <v>YYYY-01</v>
      </c>
    </row>
    <row r="765" spans="12:37" ht="12.75" hidden="1">
      <c r="L765" s="149"/>
      <c r="S765" s="9"/>
      <c r="AG765" s="310">
        <v>1900</v>
      </c>
      <c r="AH765" s="310">
        <v>1</v>
      </c>
      <c r="AI765" s="146" t="e">
        <f t="array" aca="1" ref="AI765" ca="1">_xludf.IFS(AH765=1,"01",AH765=2,"02",AH765=3,"03",AH765=4,"04",AH765=5,"05",AH765=6,"06",AH765=7,"07",AH765=8,"08",AH765=9,"09",AH765=10,"10",AH765=11,"11",AH765=12,"12")</f>
        <v>#NAME?</v>
      </c>
      <c r="AJ765" s="147" t="e">
        <f t="shared" ca="1" si="50"/>
        <v>#NAME?</v>
      </c>
      <c r="AK765" s="148" t="str">
        <f t="shared" si="53"/>
        <v>YYYY-01</v>
      </c>
    </row>
    <row r="766" spans="12:37" ht="12.75" hidden="1">
      <c r="L766" s="149"/>
      <c r="S766" s="9"/>
      <c r="AG766" s="310">
        <v>1900</v>
      </c>
      <c r="AH766" s="310">
        <v>1</v>
      </c>
      <c r="AI766" s="146" t="e">
        <f t="array" aca="1" ref="AI766" ca="1">_xludf.IFS(AH766=1,"01",AH766=2,"02",AH766=3,"03",AH766=4,"04",AH766=5,"05",AH766=6,"06",AH766=7,"07",AH766=8,"08",AH766=9,"09",AH766=10,"10",AH766=11,"11",AH766=12,"12")</f>
        <v>#NAME?</v>
      </c>
      <c r="AJ766" s="147" t="e">
        <f t="shared" ca="1" si="50"/>
        <v>#NAME?</v>
      </c>
      <c r="AK766" s="148" t="str">
        <f t="shared" si="53"/>
        <v>YYYY-01</v>
      </c>
    </row>
    <row r="767" spans="12:37" ht="12.75" hidden="1">
      <c r="L767" s="149"/>
      <c r="S767" s="9"/>
      <c r="AG767" s="310">
        <v>1900</v>
      </c>
      <c r="AH767" s="310">
        <v>1</v>
      </c>
      <c r="AI767" s="146" t="e">
        <f t="array" aca="1" ref="AI767" ca="1">_xludf.IFS(AH767=1,"01",AH767=2,"02",AH767=3,"03",AH767=4,"04",AH767=5,"05",AH767=6,"06",AH767=7,"07",AH767=8,"08",AH767=9,"09",AH767=10,"10",AH767=11,"11",AH767=12,"12")</f>
        <v>#NAME?</v>
      </c>
      <c r="AJ767" s="147" t="e">
        <f t="shared" ca="1" si="50"/>
        <v>#NAME?</v>
      </c>
      <c r="AK767" s="148" t="str">
        <f t="shared" si="53"/>
        <v>YYYY-01</v>
      </c>
    </row>
    <row r="768" spans="12:37" ht="12.75" hidden="1">
      <c r="L768" s="149"/>
      <c r="S768" s="9"/>
      <c r="AG768" s="310">
        <v>1900</v>
      </c>
      <c r="AH768" s="310">
        <v>1</v>
      </c>
      <c r="AI768" s="146" t="e">
        <f t="array" aca="1" ref="AI768" ca="1">_xludf.IFS(AH768=1,"01",AH768=2,"02",AH768=3,"03",AH768=4,"04",AH768=5,"05",AH768=6,"06",AH768=7,"07",AH768=8,"08",AH768=9,"09",AH768=10,"10",AH768=11,"11",AH768=12,"12")</f>
        <v>#NAME?</v>
      </c>
      <c r="AJ768" s="147" t="e">
        <f t="shared" ref="AJ768:AJ1022" ca="1" si="54">_xludf.CONCAT(AG768,AI768)</f>
        <v>#NAME?</v>
      </c>
      <c r="AK768" s="148" t="str">
        <f t="shared" si="53"/>
        <v>YYYY-01</v>
      </c>
    </row>
    <row r="769" spans="12:37" ht="12.75" hidden="1">
      <c r="L769" s="149"/>
      <c r="S769" s="9"/>
      <c r="AG769" s="310">
        <v>1900</v>
      </c>
      <c r="AH769" s="310">
        <v>1</v>
      </c>
      <c r="AI769" s="146" t="e">
        <f t="array" aca="1" ref="AI769" ca="1">_xludf.IFS(AH769=1,"01",AH769=2,"02",AH769=3,"03",AH769=4,"04",AH769=5,"05",AH769=6,"06",AH769=7,"07",AH769=8,"08",AH769=9,"09",AH769=10,"10",AH769=11,"11",AH769=12,"12")</f>
        <v>#NAME?</v>
      </c>
      <c r="AJ769" s="147" t="e">
        <f t="shared" ca="1" si="54"/>
        <v>#NAME?</v>
      </c>
      <c r="AK769" s="148" t="str">
        <f t="shared" si="53"/>
        <v>YYYY-01</v>
      </c>
    </row>
    <row r="770" spans="12:37" ht="12.75" hidden="1">
      <c r="L770" s="149"/>
      <c r="S770" s="9"/>
      <c r="AG770" s="310">
        <v>1900</v>
      </c>
      <c r="AH770" s="310">
        <v>1</v>
      </c>
      <c r="AI770" s="146" t="e">
        <f t="array" aca="1" ref="AI770" ca="1">_xludf.IFS(AH770=1,"01",AH770=2,"02",AH770=3,"03",AH770=4,"04",AH770=5,"05",AH770=6,"06",AH770=7,"07",AH770=8,"08",AH770=9,"09",AH770=10,"10",AH770=11,"11",AH770=12,"12")</f>
        <v>#NAME?</v>
      </c>
      <c r="AJ770" s="147" t="e">
        <f t="shared" ca="1" si="54"/>
        <v>#NAME?</v>
      </c>
      <c r="AK770" s="148" t="str">
        <f t="shared" si="53"/>
        <v>YYYY-01</v>
      </c>
    </row>
    <row r="771" spans="12:37" ht="12.75" hidden="1">
      <c r="L771" s="149"/>
      <c r="S771" s="9"/>
      <c r="AG771" s="310">
        <v>1900</v>
      </c>
      <c r="AH771" s="310">
        <v>1</v>
      </c>
      <c r="AI771" s="146" t="e">
        <f t="array" aca="1" ref="AI771" ca="1">_xludf.IFS(AH771=1,"01",AH771=2,"02",AH771=3,"03",AH771=4,"04",AH771=5,"05",AH771=6,"06",AH771=7,"07",AH771=8,"08",AH771=9,"09",AH771=10,"10",AH771=11,"11",AH771=12,"12")</f>
        <v>#NAME?</v>
      </c>
      <c r="AJ771" s="147" t="e">
        <f t="shared" ca="1" si="54"/>
        <v>#NAME?</v>
      </c>
      <c r="AK771" s="148" t="str">
        <f t="shared" si="53"/>
        <v>YYYY-01</v>
      </c>
    </row>
    <row r="772" spans="12:37" ht="12.75" hidden="1">
      <c r="L772" s="149"/>
      <c r="S772" s="9"/>
      <c r="AG772" s="310">
        <v>1900</v>
      </c>
      <c r="AH772" s="310">
        <v>1</v>
      </c>
      <c r="AI772" s="146" t="e">
        <f t="array" aca="1" ref="AI772" ca="1">_xludf.IFS(AH772=1,"01",AH772=2,"02",AH772=3,"03",AH772=4,"04",AH772=5,"05",AH772=6,"06",AH772=7,"07",AH772=8,"08",AH772=9,"09",AH772=10,"10",AH772=11,"11",AH772=12,"12")</f>
        <v>#NAME?</v>
      </c>
      <c r="AJ772" s="147" t="e">
        <f t="shared" ca="1" si="54"/>
        <v>#NAME?</v>
      </c>
      <c r="AK772" s="148" t="str">
        <f t="shared" si="53"/>
        <v>YYYY-01</v>
      </c>
    </row>
    <row r="773" spans="12:37" ht="12.75" hidden="1">
      <c r="L773" s="149"/>
      <c r="S773" s="9"/>
      <c r="AG773" s="310">
        <v>1900</v>
      </c>
      <c r="AH773" s="310">
        <v>1</v>
      </c>
      <c r="AI773" s="146" t="e">
        <f t="array" aca="1" ref="AI773" ca="1">_xludf.IFS(AH773=1,"01",AH773=2,"02",AH773=3,"03",AH773=4,"04",AH773=5,"05",AH773=6,"06",AH773=7,"07",AH773=8,"08",AH773=9,"09",AH773=10,"10",AH773=11,"11",AH773=12,"12")</f>
        <v>#NAME?</v>
      </c>
      <c r="AJ773" s="147" t="e">
        <f t="shared" ca="1" si="54"/>
        <v>#NAME?</v>
      </c>
      <c r="AK773" s="148" t="str">
        <f t="shared" si="53"/>
        <v>YYYY-01</v>
      </c>
    </row>
    <row r="774" spans="12:37" ht="12.75" hidden="1">
      <c r="L774" s="149"/>
      <c r="S774" s="9"/>
      <c r="AG774" s="310">
        <v>1900</v>
      </c>
      <c r="AH774" s="310">
        <v>1</v>
      </c>
      <c r="AI774" s="146" t="e">
        <f t="array" aca="1" ref="AI774" ca="1">_xludf.IFS(AH774=1,"01",AH774=2,"02",AH774=3,"03",AH774=4,"04",AH774=5,"05",AH774=6,"06",AH774=7,"07",AH774=8,"08",AH774=9,"09",AH774=10,"10",AH774=11,"11",AH774=12,"12")</f>
        <v>#NAME?</v>
      </c>
      <c r="AJ774" s="147" t="e">
        <f t="shared" ca="1" si="54"/>
        <v>#NAME?</v>
      </c>
      <c r="AK774" s="148" t="str">
        <f t="shared" si="53"/>
        <v>YYYY-01</v>
      </c>
    </row>
    <row r="775" spans="12:37" ht="12.75" hidden="1">
      <c r="L775" s="149"/>
      <c r="S775" s="9"/>
      <c r="AG775" s="310">
        <v>1900</v>
      </c>
      <c r="AH775" s="310">
        <v>1</v>
      </c>
      <c r="AI775" s="146" t="e">
        <f t="array" aca="1" ref="AI775" ca="1">_xludf.IFS(AH775=1,"01",AH775=2,"02",AH775=3,"03",AH775=4,"04",AH775=5,"05",AH775=6,"06",AH775=7,"07",AH775=8,"08",AH775=9,"09",AH775=10,"10",AH775=11,"11",AH775=12,"12")</f>
        <v>#NAME?</v>
      </c>
      <c r="AJ775" s="147" t="e">
        <f t="shared" ca="1" si="54"/>
        <v>#NAME?</v>
      </c>
      <c r="AK775" s="148" t="str">
        <f t="shared" si="53"/>
        <v>YYYY-01</v>
      </c>
    </row>
    <row r="776" spans="12:37" ht="12.75" hidden="1">
      <c r="L776" s="149"/>
      <c r="S776" s="9"/>
      <c r="AG776" s="310">
        <v>1900</v>
      </c>
      <c r="AH776" s="310">
        <v>1</v>
      </c>
      <c r="AI776" s="146" t="e">
        <f t="array" aca="1" ref="AI776" ca="1">_xludf.IFS(AH776=1,"01",AH776=2,"02",AH776=3,"03",AH776=4,"04",AH776=5,"05",AH776=6,"06",AH776=7,"07",AH776=8,"08",AH776=9,"09",AH776=10,"10",AH776=11,"11",AH776=12,"12")</f>
        <v>#NAME?</v>
      </c>
      <c r="AJ776" s="147" t="e">
        <f t="shared" ca="1" si="54"/>
        <v>#NAME?</v>
      </c>
      <c r="AK776" s="148" t="str">
        <f t="shared" si="53"/>
        <v>YYYY-01</v>
      </c>
    </row>
    <row r="777" spans="12:37" ht="12.75" hidden="1">
      <c r="L777" s="149"/>
      <c r="S777" s="9"/>
      <c r="AG777" s="310">
        <v>1900</v>
      </c>
      <c r="AH777" s="310">
        <v>1</v>
      </c>
      <c r="AI777" s="146" t="e">
        <f t="array" aca="1" ref="AI777" ca="1">_xludf.IFS(AH777=1,"01",AH777=2,"02",AH777=3,"03",AH777=4,"04",AH777=5,"05",AH777=6,"06",AH777=7,"07",AH777=8,"08",AH777=9,"09",AH777=10,"10",AH777=11,"11",AH777=12,"12")</f>
        <v>#NAME?</v>
      </c>
      <c r="AJ777" s="147" t="e">
        <f t="shared" ca="1" si="54"/>
        <v>#NAME?</v>
      </c>
      <c r="AK777" s="148" t="str">
        <f t="shared" si="53"/>
        <v>YYYY-01</v>
      </c>
    </row>
    <row r="778" spans="12:37" ht="12.75" hidden="1">
      <c r="L778" s="149"/>
      <c r="S778" s="9"/>
      <c r="AG778" s="310">
        <v>1900</v>
      </c>
      <c r="AH778" s="310">
        <v>1</v>
      </c>
      <c r="AI778" s="146" t="e">
        <f t="array" aca="1" ref="AI778" ca="1">_xludf.IFS(AH778=1,"01",AH778=2,"02",AH778=3,"03",AH778=4,"04",AH778=5,"05",AH778=6,"06",AH778=7,"07",AH778=8,"08",AH778=9,"09",AH778=10,"10",AH778=11,"11",AH778=12,"12")</f>
        <v>#NAME?</v>
      </c>
      <c r="AJ778" s="147" t="e">
        <f t="shared" ca="1" si="54"/>
        <v>#NAME?</v>
      </c>
      <c r="AK778" s="148" t="str">
        <f t="shared" si="53"/>
        <v>YYYY-01</v>
      </c>
    </row>
    <row r="779" spans="12:37" ht="12.75" hidden="1">
      <c r="L779" s="149"/>
      <c r="S779" s="9"/>
      <c r="AG779" s="310">
        <v>1900</v>
      </c>
      <c r="AH779" s="310">
        <v>1</v>
      </c>
      <c r="AI779" s="146" t="e">
        <f t="array" aca="1" ref="AI779" ca="1">_xludf.IFS(AH779=1,"01",AH779=2,"02",AH779=3,"03",AH779=4,"04",AH779=5,"05",AH779=6,"06",AH779=7,"07",AH779=8,"08",AH779=9,"09",AH779=10,"10",AH779=11,"11",AH779=12,"12")</f>
        <v>#NAME?</v>
      </c>
      <c r="AJ779" s="147" t="e">
        <f t="shared" ca="1" si="54"/>
        <v>#NAME?</v>
      </c>
      <c r="AK779" s="148" t="str">
        <f t="shared" si="53"/>
        <v>YYYY-01</v>
      </c>
    </row>
    <row r="780" spans="12:37" ht="12.75" hidden="1">
      <c r="L780" s="149"/>
      <c r="S780" s="9"/>
      <c r="AG780" s="310">
        <v>1900</v>
      </c>
      <c r="AH780" s="310">
        <v>1</v>
      </c>
      <c r="AI780" s="146" t="e">
        <f t="array" aca="1" ref="AI780" ca="1">_xludf.IFS(AH780=1,"01",AH780=2,"02",AH780=3,"03",AH780=4,"04",AH780=5,"05",AH780=6,"06",AH780=7,"07",AH780=8,"08",AH780=9,"09",AH780=10,"10",AH780=11,"11",AH780=12,"12")</f>
        <v>#NAME?</v>
      </c>
      <c r="AJ780" s="147" t="e">
        <f t="shared" ca="1" si="54"/>
        <v>#NAME?</v>
      </c>
      <c r="AK780" s="148" t="str">
        <f t="shared" si="53"/>
        <v>YYYY-01</v>
      </c>
    </row>
    <row r="781" spans="12:37" ht="12.75" hidden="1">
      <c r="L781" s="149"/>
      <c r="S781" s="9"/>
      <c r="AG781" s="310">
        <v>1900</v>
      </c>
      <c r="AH781" s="310">
        <v>1</v>
      </c>
      <c r="AI781" s="146" t="e">
        <f t="array" aca="1" ref="AI781" ca="1">_xludf.IFS(AH781=1,"01",AH781=2,"02",AH781=3,"03",AH781=4,"04",AH781=5,"05",AH781=6,"06",AH781=7,"07",AH781=8,"08",AH781=9,"09",AH781=10,"10",AH781=11,"11",AH781=12,"12")</f>
        <v>#NAME?</v>
      </c>
      <c r="AJ781" s="147" t="e">
        <f t="shared" ca="1" si="54"/>
        <v>#NAME?</v>
      </c>
      <c r="AK781" s="148" t="str">
        <f t="shared" si="53"/>
        <v>YYYY-01</v>
      </c>
    </row>
    <row r="782" spans="12:37" ht="12.75" hidden="1">
      <c r="L782" s="149"/>
      <c r="S782" s="9"/>
      <c r="AG782" s="310">
        <v>1900</v>
      </c>
      <c r="AH782" s="310">
        <v>1</v>
      </c>
      <c r="AI782" s="146" t="e">
        <f t="array" aca="1" ref="AI782" ca="1">_xludf.IFS(AH782=1,"01",AH782=2,"02",AH782=3,"03",AH782=4,"04",AH782=5,"05",AH782=6,"06",AH782=7,"07",AH782=8,"08",AH782=9,"09",AH782=10,"10",AH782=11,"11",AH782=12,"12")</f>
        <v>#NAME?</v>
      </c>
      <c r="AJ782" s="147" t="e">
        <f t="shared" ca="1" si="54"/>
        <v>#NAME?</v>
      </c>
      <c r="AK782" s="148" t="str">
        <f t="shared" ref="AK782:AK1036" si="55">TEXT(L782,"YYYY-MM")</f>
        <v>YYYY-01</v>
      </c>
    </row>
    <row r="783" spans="12:37" ht="12.75" hidden="1">
      <c r="L783" s="149"/>
      <c r="S783" s="9"/>
      <c r="AG783" s="310">
        <v>1900</v>
      </c>
      <c r="AH783" s="310">
        <v>1</v>
      </c>
      <c r="AI783" s="146" t="e">
        <f t="array" aca="1" ref="AI783" ca="1">_xludf.IFS(AH783=1,"01",AH783=2,"02",AH783=3,"03",AH783=4,"04",AH783=5,"05",AH783=6,"06",AH783=7,"07",AH783=8,"08",AH783=9,"09",AH783=10,"10",AH783=11,"11",AH783=12,"12")</f>
        <v>#NAME?</v>
      </c>
      <c r="AJ783" s="147" t="e">
        <f t="shared" ca="1" si="54"/>
        <v>#NAME?</v>
      </c>
      <c r="AK783" s="148" t="str">
        <f t="shared" si="55"/>
        <v>YYYY-01</v>
      </c>
    </row>
    <row r="784" spans="12:37" ht="12.75" hidden="1">
      <c r="L784" s="149"/>
      <c r="S784" s="9"/>
      <c r="AG784" s="310">
        <v>1900</v>
      </c>
      <c r="AH784" s="310">
        <v>1</v>
      </c>
      <c r="AI784" s="146" t="e">
        <f t="array" aca="1" ref="AI784" ca="1">_xludf.IFS(AH784=1,"01",AH784=2,"02",AH784=3,"03",AH784=4,"04",AH784=5,"05",AH784=6,"06",AH784=7,"07",AH784=8,"08",AH784=9,"09",AH784=10,"10",AH784=11,"11",AH784=12,"12")</f>
        <v>#NAME?</v>
      </c>
      <c r="AJ784" s="147" t="e">
        <f t="shared" ca="1" si="54"/>
        <v>#NAME?</v>
      </c>
      <c r="AK784" s="148" t="str">
        <f t="shared" si="55"/>
        <v>YYYY-01</v>
      </c>
    </row>
    <row r="785" spans="12:37" ht="12.75" hidden="1">
      <c r="L785" s="149"/>
      <c r="S785" s="9"/>
      <c r="AG785" s="310">
        <v>1900</v>
      </c>
      <c r="AH785" s="310">
        <v>1</v>
      </c>
      <c r="AI785" s="146" t="e">
        <f t="array" aca="1" ref="AI785" ca="1">_xludf.IFS(AH785=1,"01",AH785=2,"02",AH785=3,"03",AH785=4,"04",AH785=5,"05",AH785=6,"06",AH785=7,"07",AH785=8,"08",AH785=9,"09",AH785=10,"10",AH785=11,"11",AH785=12,"12")</f>
        <v>#NAME?</v>
      </c>
      <c r="AJ785" s="147" t="e">
        <f t="shared" ca="1" si="54"/>
        <v>#NAME?</v>
      </c>
      <c r="AK785" s="148" t="str">
        <f t="shared" si="55"/>
        <v>YYYY-01</v>
      </c>
    </row>
    <row r="786" spans="12:37" ht="12.75" hidden="1">
      <c r="L786" s="149"/>
      <c r="S786" s="9"/>
      <c r="AG786" s="310">
        <v>1900</v>
      </c>
      <c r="AH786" s="310">
        <v>1</v>
      </c>
      <c r="AI786" s="146" t="e">
        <f t="array" aca="1" ref="AI786" ca="1">_xludf.IFS(AH786=1,"01",AH786=2,"02",AH786=3,"03",AH786=4,"04",AH786=5,"05",AH786=6,"06",AH786=7,"07",AH786=8,"08",AH786=9,"09",AH786=10,"10",AH786=11,"11",AH786=12,"12")</f>
        <v>#NAME?</v>
      </c>
      <c r="AJ786" s="147" t="e">
        <f t="shared" ca="1" si="54"/>
        <v>#NAME?</v>
      </c>
      <c r="AK786" s="148" t="str">
        <f t="shared" si="55"/>
        <v>YYYY-01</v>
      </c>
    </row>
    <row r="787" spans="12:37" ht="12.75" hidden="1">
      <c r="L787" s="149"/>
      <c r="S787" s="9"/>
      <c r="AG787" s="310">
        <v>1900</v>
      </c>
      <c r="AH787" s="310">
        <v>1</v>
      </c>
      <c r="AI787" s="146" t="e">
        <f t="array" aca="1" ref="AI787" ca="1">_xludf.IFS(AH787=1,"01",AH787=2,"02",AH787=3,"03",AH787=4,"04",AH787=5,"05",AH787=6,"06",AH787=7,"07",AH787=8,"08",AH787=9,"09",AH787=10,"10",AH787=11,"11",AH787=12,"12")</f>
        <v>#NAME?</v>
      </c>
      <c r="AJ787" s="147" t="e">
        <f t="shared" ca="1" si="54"/>
        <v>#NAME?</v>
      </c>
      <c r="AK787" s="148" t="str">
        <f t="shared" si="55"/>
        <v>YYYY-01</v>
      </c>
    </row>
    <row r="788" spans="12:37" ht="12.75" hidden="1">
      <c r="L788" s="149"/>
      <c r="S788" s="9"/>
      <c r="AG788" s="310">
        <v>1900</v>
      </c>
      <c r="AH788" s="310">
        <v>1</v>
      </c>
      <c r="AI788" s="146" t="e">
        <f t="array" aca="1" ref="AI788" ca="1">_xludf.IFS(AH788=1,"01",AH788=2,"02",AH788=3,"03",AH788=4,"04",AH788=5,"05",AH788=6,"06",AH788=7,"07",AH788=8,"08",AH788=9,"09",AH788=10,"10",AH788=11,"11",AH788=12,"12")</f>
        <v>#NAME?</v>
      </c>
      <c r="AJ788" s="147" t="e">
        <f t="shared" ca="1" si="54"/>
        <v>#NAME?</v>
      </c>
      <c r="AK788" s="148" t="str">
        <f t="shared" si="55"/>
        <v>YYYY-01</v>
      </c>
    </row>
    <row r="789" spans="12:37" ht="12.75" hidden="1">
      <c r="L789" s="149"/>
      <c r="S789" s="9"/>
      <c r="AG789" s="310">
        <v>1900</v>
      </c>
      <c r="AH789" s="310">
        <v>1</v>
      </c>
      <c r="AI789" s="146" t="e">
        <f t="array" aca="1" ref="AI789" ca="1">_xludf.IFS(AH789=1,"01",AH789=2,"02",AH789=3,"03",AH789=4,"04",AH789=5,"05",AH789=6,"06",AH789=7,"07",AH789=8,"08",AH789=9,"09",AH789=10,"10",AH789=11,"11",AH789=12,"12")</f>
        <v>#NAME?</v>
      </c>
      <c r="AJ789" s="147" t="e">
        <f t="shared" ca="1" si="54"/>
        <v>#NAME?</v>
      </c>
      <c r="AK789" s="148" t="str">
        <f t="shared" si="55"/>
        <v>YYYY-01</v>
      </c>
    </row>
    <row r="790" spans="12:37" ht="12.75" hidden="1">
      <c r="L790" s="149"/>
      <c r="S790" s="9"/>
      <c r="AG790" s="310">
        <v>1900</v>
      </c>
      <c r="AH790" s="310">
        <v>1</v>
      </c>
      <c r="AI790" s="146" t="e">
        <f t="array" aca="1" ref="AI790" ca="1">_xludf.IFS(AH790=1,"01",AH790=2,"02",AH790=3,"03",AH790=4,"04",AH790=5,"05",AH790=6,"06",AH790=7,"07",AH790=8,"08",AH790=9,"09",AH790=10,"10",AH790=11,"11",AH790=12,"12")</f>
        <v>#NAME?</v>
      </c>
      <c r="AJ790" s="147" t="e">
        <f t="shared" ca="1" si="54"/>
        <v>#NAME?</v>
      </c>
      <c r="AK790" s="148" t="str">
        <f t="shared" si="55"/>
        <v>YYYY-01</v>
      </c>
    </row>
    <row r="791" spans="12:37" ht="12.75" hidden="1">
      <c r="L791" s="149"/>
      <c r="S791" s="9"/>
      <c r="AG791" s="310">
        <v>1900</v>
      </c>
      <c r="AH791" s="310">
        <v>1</v>
      </c>
      <c r="AI791" s="146" t="e">
        <f t="array" aca="1" ref="AI791" ca="1">_xludf.IFS(AH791=1,"01",AH791=2,"02",AH791=3,"03",AH791=4,"04",AH791=5,"05",AH791=6,"06",AH791=7,"07",AH791=8,"08",AH791=9,"09",AH791=10,"10",AH791=11,"11",AH791=12,"12")</f>
        <v>#NAME?</v>
      </c>
      <c r="AJ791" s="147" t="e">
        <f t="shared" ca="1" si="54"/>
        <v>#NAME?</v>
      </c>
      <c r="AK791" s="148" t="str">
        <f t="shared" si="55"/>
        <v>YYYY-01</v>
      </c>
    </row>
    <row r="792" spans="12:37" ht="12.75" hidden="1">
      <c r="L792" s="149"/>
      <c r="S792" s="9"/>
      <c r="AG792" s="310">
        <v>1900</v>
      </c>
      <c r="AH792" s="310">
        <v>1</v>
      </c>
      <c r="AI792" s="146" t="e">
        <f t="array" aca="1" ref="AI792" ca="1">_xludf.IFS(AH792=1,"01",AH792=2,"02",AH792=3,"03",AH792=4,"04",AH792=5,"05",AH792=6,"06",AH792=7,"07",AH792=8,"08",AH792=9,"09",AH792=10,"10",AH792=11,"11",AH792=12,"12")</f>
        <v>#NAME?</v>
      </c>
      <c r="AJ792" s="147" t="e">
        <f t="shared" ca="1" si="54"/>
        <v>#NAME?</v>
      </c>
      <c r="AK792" s="148" t="str">
        <f t="shared" si="55"/>
        <v>YYYY-01</v>
      </c>
    </row>
    <row r="793" spans="12:37" ht="12.75" hidden="1">
      <c r="L793" s="149"/>
      <c r="S793" s="9"/>
      <c r="AG793" s="310">
        <v>1900</v>
      </c>
      <c r="AH793" s="310">
        <v>1</v>
      </c>
      <c r="AI793" s="146" t="e">
        <f t="array" aca="1" ref="AI793" ca="1">_xludf.IFS(AH793=1,"01",AH793=2,"02",AH793=3,"03",AH793=4,"04",AH793=5,"05",AH793=6,"06",AH793=7,"07",AH793=8,"08",AH793=9,"09",AH793=10,"10",AH793=11,"11",AH793=12,"12")</f>
        <v>#NAME?</v>
      </c>
      <c r="AJ793" s="147" t="e">
        <f t="shared" ca="1" si="54"/>
        <v>#NAME?</v>
      </c>
      <c r="AK793" s="148" t="str">
        <f t="shared" si="55"/>
        <v>YYYY-01</v>
      </c>
    </row>
    <row r="794" spans="12:37" ht="12.75" hidden="1">
      <c r="L794" s="149"/>
      <c r="S794" s="9"/>
      <c r="AG794" s="310">
        <v>1900</v>
      </c>
      <c r="AH794" s="310">
        <v>1</v>
      </c>
      <c r="AI794" s="146" t="e">
        <f t="array" aca="1" ref="AI794" ca="1">_xludf.IFS(AH794=1,"01",AH794=2,"02",AH794=3,"03",AH794=4,"04",AH794=5,"05",AH794=6,"06",AH794=7,"07",AH794=8,"08",AH794=9,"09",AH794=10,"10",AH794=11,"11",AH794=12,"12")</f>
        <v>#NAME?</v>
      </c>
      <c r="AJ794" s="147" t="e">
        <f t="shared" ca="1" si="54"/>
        <v>#NAME?</v>
      </c>
      <c r="AK794" s="148" t="str">
        <f t="shared" si="55"/>
        <v>YYYY-01</v>
      </c>
    </row>
    <row r="795" spans="12:37" ht="12.75" hidden="1">
      <c r="L795" s="149"/>
      <c r="S795" s="9"/>
      <c r="AG795" s="310">
        <v>1900</v>
      </c>
      <c r="AH795" s="310">
        <v>1</v>
      </c>
      <c r="AI795" s="146" t="e">
        <f t="array" aca="1" ref="AI795" ca="1">_xludf.IFS(AH795=1,"01",AH795=2,"02",AH795=3,"03",AH795=4,"04",AH795=5,"05",AH795=6,"06",AH795=7,"07",AH795=8,"08",AH795=9,"09",AH795=10,"10",AH795=11,"11",AH795=12,"12")</f>
        <v>#NAME?</v>
      </c>
      <c r="AJ795" s="147" t="e">
        <f t="shared" ca="1" si="54"/>
        <v>#NAME?</v>
      </c>
      <c r="AK795" s="148" t="str">
        <f t="shared" si="55"/>
        <v>YYYY-01</v>
      </c>
    </row>
    <row r="796" spans="12:37" ht="12.75" hidden="1">
      <c r="L796" s="149"/>
      <c r="S796" s="9"/>
      <c r="AG796" s="310">
        <v>1900</v>
      </c>
      <c r="AH796" s="310">
        <v>1</v>
      </c>
      <c r="AI796" s="146" t="e">
        <f t="array" aca="1" ref="AI796" ca="1">_xludf.IFS(AH796=1,"01",AH796=2,"02",AH796=3,"03",AH796=4,"04",AH796=5,"05",AH796=6,"06",AH796=7,"07",AH796=8,"08",AH796=9,"09",AH796=10,"10",AH796=11,"11",AH796=12,"12")</f>
        <v>#NAME?</v>
      </c>
      <c r="AJ796" s="147" t="e">
        <f t="shared" ca="1" si="54"/>
        <v>#NAME?</v>
      </c>
      <c r="AK796" s="148" t="str">
        <f t="shared" si="55"/>
        <v>YYYY-01</v>
      </c>
    </row>
    <row r="797" spans="12:37" ht="12.75" hidden="1">
      <c r="L797" s="149"/>
      <c r="S797" s="9"/>
      <c r="AG797" s="310">
        <v>1900</v>
      </c>
      <c r="AH797" s="310">
        <v>1</v>
      </c>
      <c r="AI797" s="146" t="e">
        <f t="array" aca="1" ref="AI797" ca="1">_xludf.IFS(AH797=1,"01",AH797=2,"02",AH797=3,"03",AH797=4,"04",AH797=5,"05",AH797=6,"06",AH797=7,"07",AH797=8,"08",AH797=9,"09",AH797=10,"10",AH797=11,"11",AH797=12,"12")</f>
        <v>#NAME?</v>
      </c>
      <c r="AJ797" s="147" t="e">
        <f t="shared" ca="1" si="54"/>
        <v>#NAME?</v>
      </c>
      <c r="AK797" s="148" t="str">
        <f t="shared" si="55"/>
        <v>YYYY-01</v>
      </c>
    </row>
    <row r="798" spans="12:37" ht="12.75" hidden="1">
      <c r="L798" s="149"/>
      <c r="S798" s="9"/>
      <c r="AG798" s="310">
        <v>1900</v>
      </c>
      <c r="AH798" s="310">
        <v>1</v>
      </c>
      <c r="AI798" s="146" t="e">
        <f t="array" aca="1" ref="AI798" ca="1">_xludf.IFS(AH798=1,"01",AH798=2,"02",AH798=3,"03",AH798=4,"04",AH798=5,"05",AH798=6,"06",AH798=7,"07",AH798=8,"08",AH798=9,"09",AH798=10,"10",AH798=11,"11",AH798=12,"12")</f>
        <v>#NAME?</v>
      </c>
      <c r="AJ798" s="147" t="e">
        <f t="shared" ca="1" si="54"/>
        <v>#NAME?</v>
      </c>
      <c r="AK798" s="148" t="str">
        <f t="shared" si="55"/>
        <v>YYYY-01</v>
      </c>
    </row>
    <row r="799" spans="12:37" ht="12.75" hidden="1">
      <c r="L799" s="149"/>
      <c r="S799" s="9"/>
      <c r="AG799" s="310">
        <v>1900</v>
      </c>
      <c r="AH799" s="310">
        <v>1</v>
      </c>
      <c r="AI799" s="146" t="e">
        <f t="array" aca="1" ref="AI799" ca="1">_xludf.IFS(AH799=1,"01",AH799=2,"02",AH799=3,"03",AH799=4,"04",AH799=5,"05",AH799=6,"06",AH799=7,"07",AH799=8,"08",AH799=9,"09",AH799=10,"10",AH799=11,"11",AH799=12,"12")</f>
        <v>#NAME?</v>
      </c>
      <c r="AJ799" s="147" t="e">
        <f t="shared" ca="1" si="54"/>
        <v>#NAME?</v>
      </c>
      <c r="AK799" s="148" t="str">
        <f t="shared" si="55"/>
        <v>YYYY-01</v>
      </c>
    </row>
    <row r="800" spans="12:37" ht="12.75" hidden="1">
      <c r="L800" s="149"/>
      <c r="S800" s="9"/>
      <c r="AG800" s="310">
        <v>1900</v>
      </c>
      <c r="AH800" s="310">
        <v>1</v>
      </c>
      <c r="AI800" s="146" t="e">
        <f t="array" aca="1" ref="AI800" ca="1">_xludf.IFS(AH800=1,"01",AH800=2,"02",AH800=3,"03",AH800=4,"04",AH800=5,"05",AH800=6,"06",AH800=7,"07",AH800=8,"08",AH800=9,"09",AH800=10,"10",AH800=11,"11",AH800=12,"12")</f>
        <v>#NAME?</v>
      </c>
      <c r="AJ800" s="147" t="e">
        <f t="shared" ca="1" si="54"/>
        <v>#NAME?</v>
      </c>
      <c r="AK800" s="148" t="str">
        <f t="shared" si="55"/>
        <v>YYYY-01</v>
      </c>
    </row>
    <row r="801" spans="12:37" ht="12.75" hidden="1">
      <c r="L801" s="149"/>
      <c r="S801" s="9"/>
      <c r="AG801" s="310">
        <v>1900</v>
      </c>
      <c r="AH801" s="310">
        <v>1</v>
      </c>
      <c r="AI801" s="146" t="e">
        <f t="array" aca="1" ref="AI801" ca="1">_xludf.IFS(AH801=1,"01",AH801=2,"02",AH801=3,"03",AH801=4,"04",AH801=5,"05",AH801=6,"06",AH801=7,"07",AH801=8,"08",AH801=9,"09",AH801=10,"10",AH801=11,"11",AH801=12,"12")</f>
        <v>#NAME?</v>
      </c>
      <c r="AJ801" s="147" t="e">
        <f t="shared" ca="1" si="54"/>
        <v>#NAME?</v>
      </c>
      <c r="AK801" s="148" t="str">
        <f t="shared" si="55"/>
        <v>YYYY-01</v>
      </c>
    </row>
    <row r="802" spans="12:37" ht="12.75" hidden="1">
      <c r="L802" s="149"/>
      <c r="S802" s="9"/>
      <c r="AG802" s="310">
        <v>1900</v>
      </c>
      <c r="AH802" s="310">
        <v>1</v>
      </c>
      <c r="AI802" s="146" t="e">
        <f t="array" aca="1" ref="AI802" ca="1">_xludf.IFS(AH802=1,"01",AH802=2,"02",AH802=3,"03",AH802=4,"04",AH802=5,"05",AH802=6,"06",AH802=7,"07",AH802=8,"08",AH802=9,"09",AH802=10,"10",AH802=11,"11",AH802=12,"12")</f>
        <v>#NAME?</v>
      </c>
      <c r="AJ802" s="147" t="e">
        <f t="shared" ca="1" si="54"/>
        <v>#NAME?</v>
      </c>
      <c r="AK802" s="148" t="str">
        <f t="shared" si="55"/>
        <v>YYYY-01</v>
      </c>
    </row>
    <row r="803" spans="12:37" ht="12.75" hidden="1">
      <c r="L803" s="149"/>
      <c r="S803" s="9"/>
      <c r="AG803" s="310">
        <v>1900</v>
      </c>
      <c r="AH803" s="310">
        <v>1</v>
      </c>
      <c r="AI803" s="146" t="e">
        <f t="array" aca="1" ref="AI803" ca="1">_xludf.IFS(AH803=1,"01",AH803=2,"02",AH803=3,"03",AH803=4,"04",AH803=5,"05",AH803=6,"06",AH803=7,"07",AH803=8,"08",AH803=9,"09",AH803=10,"10",AH803=11,"11",AH803=12,"12")</f>
        <v>#NAME?</v>
      </c>
      <c r="AJ803" s="147" t="e">
        <f t="shared" ca="1" si="54"/>
        <v>#NAME?</v>
      </c>
      <c r="AK803" s="148" t="str">
        <f t="shared" si="55"/>
        <v>YYYY-01</v>
      </c>
    </row>
    <row r="804" spans="12:37" ht="12.75" hidden="1">
      <c r="L804" s="149"/>
      <c r="S804" s="9"/>
      <c r="AG804" s="310">
        <v>1900</v>
      </c>
      <c r="AH804" s="310">
        <v>1</v>
      </c>
      <c r="AI804" s="146" t="e">
        <f t="array" aca="1" ref="AI804" ca="1">_xludf.IFS(AH804=1,"01",AH804=2,"02",AH804=3,"03",AH804=4,"04",AH804=5,"05",AH804=6,"06",AH804=7,"07",AH804=8,"08",AH804=9,"09",AH804=10,"10",AH804=11,"11",AH804=12,"12")</f>
        <v>#NAME?</v>
      </c>
      <c r="AJ804" s="147" t="e">
        <f t="shared" ca="1" si="54"/>
        <v>#NAME?</v>
      </c>
      <c r="AK804" s="148" t="str">
        <f t="shared" si="55"/>
        <v>YYYY-01</v>
      </c>
    </row>
    <row r="805" spans="12:37" ht="12.75" hidden="1">
      <c r="L805" s="149"/>
      <c r="S805" s="9"/>
      <c r="AG805" s="310">
        <v>1900</v>
      </c>
      <c r="AH805" s="310">
        <v>1</v>
      </c>
      <c r="AI805" s="146" t="e">
        <f t="array" aca="1" ref="AI805" ca="1">_xludf.IFS(AH805=1,"01",AH805=2,"02",AH805=3,"03",AH805=4,"04",AH805=5,"05",AH805=6,"06",AH805=7,"07",AH805=8,"08",AH805=9,"09",AH805=10,"10",AH805=11,"11",AH805=12,"12")</f>
        <v>#NAME?</v>
      </c>
      <c r="AJ805" s="147" t="e">
        <f t="shared" ca="1" si="54"/>
        <v>#NAME?</v>
      </c>
      <c r="AK805" s="148" t="str">
        <f t="shared" si="55"/>
        <v>YYYY-01</v>
      </c>
    </row>
    <row r="806" spans="12:37" ht="12.75" hidden="1">
      <c r="L806" s="149"/>
      <c r="S806" s="9"/>
      <c r="AG806" s="310">
        <v>1900</v>
      </c>
      <c r="AH806" s="310">
        <v>1</v>
      </c>
      <c r="AI806" s="146" t="e">
        <f t="array" aca="1" ref="AI806" ca="1">_xludf.IFS(AH806=1,"01",AH806=2,"02",AH806=3,"03",AH806=4,"04",AH806=5,"05",AH806=6,"06",AH806=7,"07",AH806=8,"08",AH806=9,"09",AH806=10,"10",AH806=11,"11",AH806=12,"12")</f>
        <v>#NAME?</v>
      </c>
      <c r="AJ806" s="147" t="e">
        <f t="shared" ca="1" si="54"/>
        <v>#NAME?</v>
      </c>
      <c r="AK806" s="148" t="str">
        <f t="shared" si="55"/>
        <v>YYYY-01</v>
      </c>
    </row>
    <row r="807" spans="12:37" ht="12.75" hidden="1">
      <c r="L807" s="149"/>
      <c r="S807" s="9"/>
      <c r="AG807" s="310">
        <v>1900</v>
      </c>
      <c r="AH807" s="310">
        <v>1</v>
      </c>
      <c r="AI807" s="146" t="e">
        <f t="array" aca="1" ref="AI807" ca="1">_xludf.IFS(AH807=1,"01",AH807=2,"02",AH807=3,"03",AH807=4,"04",AH807=5,"05",AH807=6,"06",AH807=7,"07",AH807=8,"08",AH807=9,"09",AH807=10,"10",AH807=11,"11",AH807=12,"12")</f>
        <v>#NAME?</v>
      </c>
      <c r="AJ807" s="147" t="e">
        <f t="shared" ca="1" si="54"/>
        <v>#NAME?</v>
      </c>
      <c r="AK807" s="148" t="str">
        <f t="shared" si="55"/>
        <v>YYYY-01</v>
      </c>
    </row>
    <row r="808" spans="12:37" ht="12.75" hidden="1">
      <c r="L808" s="149"/>
      <c r="S808" s="9"/>
      <c r="AG808" s="310">
        <v>1900</v>
      </c>
      <c r="AH808" s="310">
        <v>1</v>
      </c>
      <c r="AI808" s="146" t="e">
        <f t="array" aca="1" ref="AI808" ca="1">_xludf.IFS(AH808=1,"01",AH808=2,"02",AH808=3,"03",AH808=4,"04",AH808=5,"05",AH808=6,"06",AH808=7,"07",AH808=8,"08",AH808=9,"09",AH808=10,"10",AH808=11,"11",AH808=12,"12")</f>
        <v>#NAME?</v>
      </c>
      <c r="AJ808" s="147" t="e">
        <f t="shared" ca="1" si="54"/>
        <v>#NAME?</v>
      </c>
      <c r="AK808" s="148" t="str">
        <f t="shared" si="55"/>
        <v>YYYY-01</v>
      </c>
    </row>
    <row r="809" spans="12:37" ht="12.75" hidden="1">
      <c r="L809" s="149"/>
      <c r="S809" s="9"/>
      <c r="AG809" s="310">
        <v>1900</v>
      </c>
      <c r="AH809" s="310">
        <v>1</v>
      </c>
      <c r="AI809" s="146" t="e">
        <f t="array" aca="1" ref="AI809" ca="1">_xludf.IFS(AH809=1,"01",AH809=2,"02",AH809=3,"03",AH809=4,"04",AH809=5,"05",AH809=6,"06",AH809=7,"07",AH809=8,"08",AH809=9,"09",AH809=10,"10",AH809=11,"11",AH809=12,"12")</f>
        <v>#NAME?</v>
      </c>
      <c r="AJ809" s="147" t="e">
        <f t="shared" ca="1" si="54"/>
        <v>#NAME?</v>
      </c>
      <c r="AK809" s="148" t="str">
        <f t="shared" si="55"/>
        <v>YYYY-01</v>
      </c>
    </row>
    <row r="810" spans="12:37" ht="12.75" hidden="1">
      <c r="L810" s="149"/>
      <c r="S810" s="9"/>
      <c r="AG810" s="310">
        <v>1900</v>
      </c>
      <c r="AH810" s="310">
        <v>1</v>
      </c>
      <c r="AI810" s="146" t="e">
        <f t="array" aca="1" ref="AI810" ca="1">_xludf.IFS(AH810=1,"01",AH810=2,"02",AH810=3,"03",AH810=4,"04",AH810=5,"05",AH810=6,"06",AH810=7,"07",AH810=8,"08",AH810=9,"09",AH810=10,"10",AH810=11,"11",AH810=12,"12")</f>
        <v>#NAME?</v>
      </c>
      <c r="AJ810" s="147" t="e">
        <f t="shared" ca="1" si="54"/>
        <v>#NAME?</v>
      </c>
      <c r="AK810" s="148" t="str">
        <f t="shared" si="55"/>
        <v>YYYY-01</v>
      </c>
    </row>
    <row r="811" spans="12:37" ht="12.75" hidden="1">
      <c r="L811" s="149"/>
      <c r="S811" s="9"/>
      <c r="AG811" s="310">
        <v>1900</v>
      </c>
      <c r="AH811" s="310">
        <v>1</v>
      </c>
      <c r="AI811" s="146" t="e">
        <f t="array" aca="1" ref="AI811" ca="1">_xludf.IFS(AH811=1,"01",AH811=2,"02",AH811=3,"03",AH811=4,"04",AH811=5,"05",AH811=6,"06",AH811=7,"07",AH811=8,"08",AH811=9,"09",AH811=10,"10",AH811=11,"11",AH811=12,"12")</f>
        <v>#NAME?</v>
      </c>
      <c r="AJ811" s="147" t="e">
        <f t="shared" ca="1" si="54"/>
        <v>#NAME?</v>
      </c>
      <c r="AK811" s="148" t="str">
        <f t="shared" si="55"/>
        <v>YYYY-01</v>
      </c>
    </row>
    <row r="812" spans="12:37" ht="12.75" hidden="1">
      <c r="L812" s="149"/>
      <c r="S812" s="9"/>
      <c r="AG812" s="310">
        <v>1900</v>
      </c>
      <c r="AH812" s="310">
        <v>1</v>
      </c>
      <c r="AI812" s="146" t="e">
        <f t="array" aca="1" ref="AI812" ca="1">_xludf.IFS(AH812=1,"01",AH812=2,"02",AH812=3,"03",AH812=4,"04",AH812=5,"05",AH812=6,"06",AH812=7,"07",AH812=8,"08",AH812=9,"09",AH812=10,"10",AH812=11,"11",AH812=12,"12")</f>
        <v>#NAME?</v>
      </c>
      <c r="AJ812" s="147" t="e">
        <f t="shared" ca="1" si="54"/>
        <v>#NAME?</v>
      </c>
      <c r="AK812" s="148" t="str">
        <f t="shared" si="55"/>
        <v>YYYY-01</v>
      </c>
    </row>
    <row r="813" spans="12:37" ht="12.75" hidden="1">
      <c r="L813" s="149"/>
      <c r="S813" s="9"/>
      <c r="AG813" s="310">
        <v>1900</v>
      </c>
      <c r="AH813" s="310">
        <v>1</v>
      </c>
      <c r="AI813" s="146" t="e">
        <f t="array" aca="1" ref="AI813" ca="1">_xludf.IFS(AH813=1,"01",AH813=2,"02",AH813=3,"03",AH813=4,"04",AH813=5,"05",AH813=6,"06",AH813=7,"07",AH813=8,"08",AH813=9,"09",AH813=10,"10",AH813=11,"11",AH813=12,"12")</f>
        <v>#NAME?</v>
      </c>
      <c r="AJ813" s="147" t="e">
        <f t="shared" ca="1" si="54"/>
        <v>#NAME?</v>
      </c>
      <c r="AK813" s="148" t="str">
        <f t="shared" si="55"/>
        <v>YYYY-01</v>
      </c>
    </row>
    <row r="814" spans="12:37" ht="12.75" hidden="1">
      <c r="L814" s="149"/>
      <c r="S814" s="9"/>
      <c r="AG814" s="310">
        <v>1900</v>
      </c>
      <c r="AH814" s="310">
        <v>1</v>
      </c>
      <c r="AI814" s="146" t="e">
        <f t="array" aca="1" ref="AI814" ca="1">_xludf.IFS(AH814=1,"01",AH814=2,"02",AH814=3,"03",AH814=4,"04",AH814=5,"05",AH814=6,"06",AH814=7,"07",AH814=8,"08",AH814=9,"09",AH814=10,"10",AH814=11,"11",AH814=12,"12")</f>
        <v>#NAME?</v>
      </c>
      <c r="AJ814" s="147" t="e">
        <f t="shared" ca="1" si="54"/>
        <v>#NAME?</v>
      </c>
      <c r="AK814" s="148" t="str">
        <f t="shared" si="55"/>
        <v>YYYY-01</v>
      </c>
    </row>
    <row r="815" spans="12:37" ht="12.75" hidden="1">
      <c r="L815" s="149"/>
      <c r="S815" s="9"/>
      <c r="AG815" s="310">
        <v>1900</v>
      </c>
      <c r="AH815" s="310">
        <v>1</v>
      </c>
      <c r="AI815" s="146" t="e">
        <f t="array" aca="1" ref="AI815" ca="1">_xludf.IFS(AH815=1,"01",AH815=2,"02",AH815=3,"03",AH815=4,"04",AH815=5,"05",AH815=6,"06",AH815=7,"07",AH815=8,"08",AH815=9,"09",AH815=10,"10",AH815=11,"11",AH815=12,"12")</f>
        <v>#NAME?</v>
      </c>
      <c r="AJ815" s="147" t="e">
        <f t="shared" ca="1" si="54"/>
        <v>#NAME?</v>
      </c>
      <c r="AK815" s="148" t="str">
        <f t="shared" si="55"/>
        <v>YYYY-01</v>
      </c>
    </row>
    <row r="816" spans="12:37" ht="12.75" hidden="1">
      <c r="L816" s="149"/>
      <c r="S816" s="9"/>
      <c r="AG816" s="310">
        <v>1900</v>
      </c>
      <c r="AH816" s="310">
        <v>1</v>
      </c>
      <c r="AI816" s="146" t="e">
        <f t="array" aca="1" ref="AI816" ca="1">_xludf.IFS(AH816=1,"01",AH816=2,"02",AH816=3,"03",AH816=4,"04",AH816=5,"05",AH816=6,"06",AH816=7,"07",AH816=8,"08",AH816=9,"09",AH816=10,"10",AH816=11,"11",AH816=12,"12")</f>
        <v>#NAME?</v>
      </c>
      <c r="AJ816" s="147" t="e">
        <f t="shared" ca="1" si="54"/>
        <v>#NAME?</v>
      </c>
      <c r="AK816" s="148" t="str">
        <f t="shared" si="55"/>
        <v>YYYY-01</v>
      </c>
    </row>
    <row r="817" spans="12:37" ht="12.75" hidden="1">
      <c r="L817" s="149"/>
      <c r="S817" s="9"/>
      <c r="AG817" s="310">
        <v>1900</v>
      </c>
      <c r="AH817" s="310">
        <v>1</v>
      </c>
      <c r="AI817" s="146" t="e">
        <f t="array" aca="1" ref="AI817" ca="1">_xludf.IFS(AH817=1,"01",AH817=2,"02",AH817=3,"03",AH817=4,"04",AH817=5,"05",AH817=6,"06",AH817=7,"07",AH817=8,"08",AH817=9,"09",AH817=10,"10",AH817=11,"11",AH817=12,"12")</f>
        <v>#NAME?</v>
      </c>
      <c r="AJ817" s="147" t="e">
        <f t="shared" ca="1" si="54"/>
        <v>#NAME?</v>
      </c>
      <c r="AK817" s="148" t="str">
        <f t="shared" si="55"/>
        <v>YYYY-01</v>
      </c>
    </row>
    <row r="818" spans="12:37" ht="12.75" hidden="1">
      <c r="L818" s="149"/>
      <c r="S818" s="9"/>
      <c r="AG818" s="310">
        <v>1900</v>
      </c>
      <c r="AH818" s="310">
        <v>1</v>
      </c>
      <c r="AI818" s="146" t="e">
        <f t="array" aca="1" ref="AI818" ca="1">_xludf.IFS(AH818=1,"01",AH818=2,"02",AH818=3,"03",AH818=4,"04",AH818=5,"05",AH818=6,"06",AH818=7,"07",AH818=8,"08",AH818=9,"09",AH818=10,"10",AH818=11,"11",AH818=12,"12")</f>
        <v>#NAME?</v>
      </c>
      <c r="AJ818" s="147" t="e">
        <f t="shared" ca="1" si="54"/>
        <v>#NAME?</v>
      </c>
      <c r="AK818" s="148" t="str">
        <f t="shared" si="55"/>
        <v>YYYY-01</v>
      </c>
    </row>
    <row r="819" spans="12:37" ht="12.75" hidden="1">
      <c r="L819" s="149"/>
      <c r="S819" s="9"/>
      <c r="AG819" s="310">
        <v>1900</v>
      </c>
      <c r="AH819" s="310">
        <v>1</v>
      </c>
      <c r="AI819" s="146" t="e">
        <f t="array" aca="1" ref="AI819" ca="1">_xludf.IFS(AH819=1,"01",AH819=2,"02",AH819=3,"03",AH819=4,"04",AH819=5,"05",AH819=6,"06",AH819=7,"07",AH819=8,"08",AH819=9,"09",AH819=10,"10",AH819=11,"11",AH819=12,"12")</f>
        <v>#NAME?</v>
      </c>
      <c r="AJ819" s="147" t="e">
        <f t="shared" ca="1" si="54"/>
        <v>#NAME?</v>
      </c>
      <c r="AK819" s="148" t="str">
        <f t="shared" si="55"/>
        <v>YYYY-01</v>
      </c>
    </row>
    <row r="820" spans="12:37" ht="12.75" hidden="1">
      <c r="L820" s="149"/>
      <c r="S820" s="9"/>
      <c r="AG820" s="310">
        <v>1900</v>
      </c>
      <c r="AH820" s="310">
        <v>1</v>
      </c>
      <c r="AI820" s="146" t="e">
        <f t="array" aca="1" ref="AI820" ca="1">_xludf.IFS(AH820=1,"01",AH820=2,"02",AH820=3,"03",AH820=4,"04",AH820=5,"05",AH820=6,"06",AH820=7,"07",AH820=8,"08",AH820=9,"09",AH820=10,"10",AH820=11,"11",AH820=12,"12")</f>
        <v>#NAME?</v>
      </c>
      <c r="AJ820" s="147" t="e">
        <f t="shared" ca="1" si="54"/>
        <v>#NAME?</v>
      </c>
      <c r="AK820" s="148" t="str">
        <f t="shared" si="55"/>
        <v>YYYY-01</v>
      </c>
    </row>
    <row r="821" spans="12:37" ht="12.75" hidden="1">
      <c r="L821" s="149"/>
      <c r="S821" s="9"/>
      <c r="AG821" s="310">
        <v>1900</v>
      </c>
      <c r="AH821" s="310">
        <v>1</v>
      </c>
      <c r="AI821" s="146" t="e">
        <f t="array" aca="1" ref="AI821" ca="1">_xludf.IFS(AH821=1,"01",AH821=2,"02",AH821=3,"03",AH821=4,"04",AH821=5,"05",AH821=6,"06",AH821=7,"07",AH821=8,"08",AH821=9,"09",AH821=10,"10",AH821=11,"11",AH821=12,"12")</f>
        <v>#NAME?</v>
      </c>
      <c r="AJ821" s="147" t="e">
        <f t="shared" ca="1" si="54"/>
        <v>#NAME?</v>
      </c>
      <c r="AK821" s="148" t="str">
        <f t="shared" si="55"/>
        <v>YYYY-01</v>
      </c>
    </row>
    <row r="822" spans="12:37" ht="12.75" hidden="1">
      <c r="L822" s="149"/>
      <c r="S822" s="9"/>
      <c r="AG822" s="310">
        <v>1900</v>
      </c>
      <c r="AH822" s="310">
        <v>1</v>
      </c>
      <c r="AI822" s="146" t="e">
        <f t="array" aca="1" ref="AI822" ca="1">_xludf.IFS(AH822=1,"01",AH822=2,"02",AH822=3,"03",AH822=4,"04",AH822=5,"05",AH822=6,"06",AH822=7,"07",AH822=8,"08",AH822=9,"09",AH822=10,"10",AH822=11,"11",AH822=12,"12")</f>
        <v>#NAME?</v>
      </c>
      <c r="AJ822" s="147" t="e">
        <f t="shared" ca="1" si="54"/>
        <v>#NAME?</v>
      </c>
      <c r="AK822" s="148" t="str">
        <f t="shared" si="55"/>
        <v>YYYY-01</v>
      </c>
    </row>
    <row r="823" spans="12:37" ht="12.75" hidden="1">
      <c r="L823" s="149"/>
      <c r="S823" s="9"/>
      <c r="AG823" s="310">
        <v>1900</v>
      </c>
      <c r="AH823" s="310">
        <v>1</v>
      </c>
      <c r="AI823" s="146" t="e">
        <f t="array" aca="1" ref="AI823" ca="1">_xludf.IFS(AH823=1,"01",AH823=2,"02",AH823=3,"03",AH823=4,"04",AH823=5,"05",AH823=6,"06",AH823=7,"07",AH823=8,"08",AH823=9,"09",AH823=10,"10",AH823=11,"11",AH823=12,"12")</f>
        <v>#NAME?</v>
      </c>
      <c r="AJ823" s="147" t="e">
        <f t="shared" ca="1" si="54"/>
        <v>#NAME?</v>
      </c>
      <c r="AK823" s="148" t="str">
        <f t="shared" si="55"/>
        <v>YYYY-01</v>
      </c>
    </row>
    <row r="824" spans="12:37" ht="12.75" hidden="1">
      <c r="L824" s="149"/>
      <c r="S824" s="9"/>
      <c r="AG824" s="310">
        <v>1900</v>
      </c>
      <c r="AH824" s="310">
        <v>1</v>
      </c>
      <c r="AI824" s="146" t="e">
        <f t="array" aca="1" ref="AI824" ca="1">_xludf.IFS(AH824=1,"01",AH824=2,"02",AH824=3,"03",AH824=4,"04",AH824=5,"05",AH824=6,"06",AH824=7,"07",AH824=8,"08",AH824=9,"09",AH824=10,"10",AH824=11,"11",AH824=12,"12")</f>
        <v>#NAME?</v>
      </c>
      <c r="AJ824" s="147" t="e">
        <f t="shared" ca="1" si="54"/>
        <v>#NAME?</v>
      </c>
      <c r="AK824" s="148" t="str">
        <f t="shared" si="55"/>
        <v>YYYY-01</v>
      </c>
    </row>
    <row r="825" spans="12:37" ht="12.75" hidden="1">
      <c r="L825" s="149"/>
      <c r="S825" s="9"/>
      <c r="AG825" s="310">
        <v>1900</v>
      </c>
      <c r="AH825" s="310">
        <v>1</v>
      </c>
      <c r="AI825" s="146" t="e">
        <f t="array" aca="1" ref="AI825" ca="1">_xludf.IFS(AH825=1,"01",AH825=2,"02",AH825=3,"03",AH825=4,"04",AH825=5,"05",AH825=6,"06",AH825=7,"07",AH825=8,"08",AH825=9,"09",AH825=10,"10",AH825=11,"11",AH825=12,"12")</f>
        <v>#NAME?</v>
      </c>
      <c r="AJ825" s="147" t="e">
        <f t="shared" ca="1" si="54"/>
        <v>#NAME?</v>
      </c>
      <c r="AK825" s="148" t="str">
        <f t="shared" si="55"/>
        <v>YYYY-01</v>
      </c>
    </row>
    <row r="826" spans="12:37" ht="12.75" hidden="1">
      <c r="L826" s="149"/>
      <c r="S826" s="9"/>
      <c r="AG826" s="310">
        <v>1900</v>
      </c>
      <c r="AH826" s="310">
        <v>1</v>
      </c>
      <c r="AI826" s="146" t="e">
        <f t="array" aca="1" ref="AI826" ca="1">_xludf.IFS(AH826=1,"01",AH826=2,"02",AH826=3,"03",AH826=4,"04",AH826=5,"05",AH826=6,"06",AH826=7,"07",AH826=8,"08",AH826=9,"09",AH826=10,"10",AH826=11,"11",AH826=12,"12")</f>
        <v>#NAME?</v>
      </c>
      <c r="AJ826" s="147" t="e">
        <f t="shared" ca="1" si="54"/>
        <v>#NAME?</v>
      </c>
      <c r="AK826" s="148" t="str">
        <f t="shared" si="55"/>
        <v>YYYY-01</v>
      </c>
    </row>
    <row r="827" spans="12:37" ht="12.75" hidden="1">
      <c r="L827" s="149"/>
      <c r="S827" s="9"/>
      <c r="AG827" s="310">
        <v>1900</v>
      </c>
      <c r="AH827" s="310">
        <v>1</v>
      </c>
      <c r="AI827" s="146" t="e">
        <f t="array" aca="1" ref="AI827" ca="1">_xludf.IFS(AH827=1,"01",AH827=2,"02",AH827=3,"03",AH827=4,"04",AH827=5,"05",AH827=6,"06",AH827=7,"07",AH827=8,"08",AH827=9,"09",AH827=10,"10",AH827=11,"11",AH827=12,"12")</f>
        <v>#NAME?</v>
      </c>
      <c r="AJ827" s="147" t="e">
        <f t="shared" ca="1" si="54"/>
        <v>#NAME?</v>
      </c>
      <c r="AK827" s="148" t="str">
        <f t="shared" si="55"/>
        <v>YYYY-01</v>
      </c>
    </row>
    <row r="828" spans="12:37" ht="12.75" hidden="1">
      <c r="L828" s="149"/>
      <c r="S828" s="9"/>
      <c r="AG828" s="310">
        <v>1900</v>
      </c>
      <c r="AH828" s="310">
        <v>1</v>
      </c>
      <c r="AI828" s="146" t="e">
        <f t="array" aca="1" ref="AI828" ca="1">_xludf.IFS(AH828=1,"01",AH828=2,"02",AH828=3,"03",AH828=4,"04",AH828=5,"05",AH828=6,"06",AH828=7,"07",AH828=8,"08",AH828=9,"09",AH828=10,"10",AH828=11,"11",AH828=12,"12")</f>
        <v>#NAME?</v>
      </c>
      <c r="AJ828" s="147" t="e">
        <f t="shared" ca="1" si="54"/>
        <v>#NAME?</v>
      </c>
      <c r="AK828" s="148" t="str">
        <f t="shared" si="55"/>
        <v>YYYY-01</v>
      </c>
    </row>
    <row r="829" spans="12:37" ht="12.75" hidden="1">
      <c r="L829" s="149"/>
      <c r="S829" s="9"/>
      <c r="AG829" s="310">
        <v>1900</v>
      </c>
      <c r="AH829" s="310">
        <v>1</v>
      </c>
      <c r="AI829" s="146" t="e">
        <f t="array" aca="1" ref="AI829" ca="1">_xludf.IFS(AH829=1,"01",AH829=2,"02",AH829=3,"03",AH829=4,"04",AH829=5,"05",AH829=6,"06",AH829=7,"07",AH829=8,"08",AH829=9,"09",AH829=10,"10",AH829=11,"11",AH829=12,"12")</f>
        <v>#NAME?</v>
      </c>
      <c r="AJ829" s="147" t="e">
        <f t="shared" ca="1" si="54"/>
        <v>#NAME?</v>
      </c>
      <c r="AK829" s="148" t="str">
        <f t="shared" si="55"/>
        <v>YYYY-01</v>
      </c>
    </row>
    <row r="830" spans="12:37" ht="12.75" hidden="1">
      <c r="L830" s="149"/>
      <c r="S830" s="9"/>
      <c r="AG830" s="310">
        <v>1900</v>
      </c>
      <c r="AH830" s="310">
        <v>1</v>
      </c>
      <c r="AI830" s="146" t="e">
        <f t="array" aca="1" ref="AI830" ca="1">_xludf.IFS(AH830=1,"01",AH830=2,"02",AH830=3,"03",AH830=4,"04",AH830=5,"05",AH830=6,"06",AH830=7,"07",AH830=8,"08",AH830=9,"09",AH830=10,"10",AH830=11,"11",AH830=12,"12")</f>
        <v>#NAME?</v>
      </c>
      <c r="AJ830" s="147" t="e">
        <f t="shared" ca="1" si="54"/>
        <v>#NAME?</v>
      </c>
      <c r="AK830" s="148" t="str">
        <f t="shared" si="55"/>
        <v>YYYY-01</v>
      </c>
    </row>
    <row r="831" spans="12:37" ht="12.75" hidden="1">
      <c r="L831" s="149"/>
      <c r="S831" s="9"/>
      <c r="AG831" s="310">
        <v>1900</v>
      </c>
      <c r="AH831" s="310">
        <v>1</v>
      </c>
      <c r="AI831" s="146" t="e">
        <f t="array" aca="1" ref="AI831" ca="1">_xludf.IFS(AH831=1,"01",AH831=2,"02",AH831=3,"03",AH831=4,"04",AH831=5,"05",AH831=6,"06",AH831=7,"07",AH831=8,"08",AH831=9,"09",AH831=10,"10",AH831=11,"11",AH831=12,"12")</f>
        <v>#NAME?</v>
      </c>
      <c r="AJ831" s="147" t="e">
        <f t="shared" ca="1" si="54"/>
        <v>#NAME?</v>
      </c>
      <c r="AK831" s="148" t="str">
        <f t="shared" si="55"/>
        <v>YYYY-01</v>
      </c>
    </row>
    <row r="832" spans="12:37" ht="12.75" hidden="1">
      <c r="L832" s="149"/>
      <c r="S832" s="9"/>
      <c r="AG832" s="310">
        <v>1900</v>
      </c>
      <c r="AH832" s="310">
        <v>1</v>
      </c>
      <c r="AI832" s="146" t="e">
        <f t="array" aca="1" ref="AI832" ca="1">_xludf.IFS(AH832=1,"01",AH832=2,"02",AH832=3,"03",AH832=4,"04",AH832=5,"05",AH832=6,"06",AH832=7,"07",AH832=8,"08",AH832=9,"09",AH832=10,"10",AH832=11,"11",AH832=12,"12")</f>
        <v>#NAME?</v>
      </c>
      <c r="AJ832" s="147" t="e">
        <f t="shared" ca="1" si="54"/>
        <v>#NAME?</v>
      </c>
      <c r="AK832" s="148" t="str">
        <f t="shared" si="55"/>
        <v>YYYY-01</v>
      </c>
    </row>
    <row r="833" spans="12:37" ht="12.75" hidden="1">
      <c r="L833" s="149"/>
      <c r="S833" s="9"/>
      <c r="AG833" s="310">
        <v>1900</v>
      </c>
      <c r="AH833" s="310">
        <v>1</v>
      </c>
      <c r="AI833" s="146" t="e">
        <f t="array" aca="1" ref="AI833" ca="1">_xludf.IFS(AH833=1,"01",AH833=2,"02",AH833=3,"03",AH833=4,"04",AH833=5,"05",AH833=6,"06",AH833=7,"07",AH833=8,"08",AH833=9,"09",AH833=10,"10",AH833=11,"11",AH833=12,"12")</f>
        <v>#NAME?</v>
      </c>
      <c r="AJ833" s="147" t="e">
        <f t="shared" ca="1" si="54"/>
        <v>#NAME?</v>
      </c>
      <c r="AK833" s="148" t="str">
        <f t="shared" si="55"/>
        <v>YYYY-01</v>
      </c>
    </row>
    <row r="834" spans="12:37" ht="12.75" hidden="1">
      <c r="L834" s="149"/>
      <c r="S834" s="9"/>
      <c r="AG834" s="310">
        <v>1900</v>
      </c>
      <c r="AH834" s="310">
        <v>1</v>
      </c>
      <c r="AI834" s="146" t="e">
        <f t="array" aca="1" ref="AI834" ca="1">_xludf.IFS(AH834=1,"01",AH834=2,"02",AH834=3,"03",AH834=4,"04",AH834=5,"05",AH834=6,"06",AH834=7,"07",AH834=8,"08",AH834=9,"09",AH834=10,"10",AH834=11,"11",AH834=12,"12")</f>
        <v>#NAME?</v>
      </c>
      <c r="AJ834" s="147" t="e">
        <f t="shared" ca="1" si="54"/>
        <v>#NAME?</v>
      </c>
      <c r="AK834" s="148" t="str">
        <f t="shared" si="55"/>
        <v>YYYY-01</v>
      </c>
    </row>
    <row r="835" spans="12:37" ht="12.75" hidden="1">
      <c r="L835" s="149"/>
      <c r="S835" s="9"/>
      <c r="AG835" s="310">
        <v>1900</v>
      </c>
      <c r="AH835" s="310">
        <v>1</v>
      </c>
      <c r="AI835" s="146" t="e">
        <f t="array" aca="1" ref="AI835" ca="1">_xludf.IFS(AH835=1,"01",AH835=2,"02",AH835=3,"03",AH835=4,"04",AH835=5,"05",AH835=6,"06",AH835=7,"07",AH835=8,"08",AH835=9,"09",AH835=10,"10",AH835=11,"11",AH835=12,"12")</f>
        <v>#NAME?</v>
      </c>
      <c r="AJ835" s="147" t="e">
        <f t="shared" ca="1" si="54"/>
        <v>#NAME?</v>
      </c>
      <c r="AK835" s="148" t="str">
        <f t="shared" si="55"/>
        <v>YYYY-01</v>
      </c>
    </row>
    <row r="836" spans="12:37" ht="12.75" hidden="1">
      <c r="L836" s="149"/>
      <c r="S836" s="9"/>
      <c r="AG836" s="310">
        <v>1900</v>
      </c>
      <c r="AH836" s="310">
        <v>1</v>
      </c>
      <c r="AI836" s="146" t="e">
        <f t="array" aca="1" ref="AI836" ca="1">_xludf.IFS(AH836=1,"01",AH836=2,"02",AH836=3,"03",AH836=4,"04",AH836=5,"05",AH836=6,"06",AH836=7,"07",AH836=8,"08",AH836=9,"09",AH836=10,"10",AH836=11,"11",AH836=12,"12")</f>
        <v>#NAME?</v>
      </c>
      <c r="AJ836" s="147" t="e">
        <f t="shared" ca="1" si="54"/>
        <v>#NAME?</v>
      </c>
      <c r="AK836" s="148" t="str">
        <f t="shared" si="55"/>
        <v>YYYY-01</v>
      </c>
    </row>
    <row r="837" spans="12:37" ht="12.75" hidden="1">
      <c r="L837" s="149"/>
      <c r="S837" s="9"/>
      <c r="AG837" s="310">
        <v>1900</v>
      </c>
      <c r="AH837" s="310">
        <v>1</v>
      </c>
      <c r="AI837" s="146" t="e">
        <f t="array" aca="1" ref="AI837" ca="1">_xludf.IFS(AH837=1,"01",AH837=2,"02",AH837=3,"03",AH837=4,"04",AH837=5,"05",AH837=6,"06",AH837=7,"07",AH837=8,"08",AH837=9,"09",AH837=10,"10",AH837=11,"11",AH837=12,"12")</f>
        <v>#NAME?</v>
      </c>
      <c r="AJ837" s="147" t="e">
        <f t="shared" ca="1" si="54"/>
        <v>#NAME?</v>
      </c>
      <c r="AK837" s="148" t="str">
        <f t="shared" si="55"/>
        <v>YYYY-01</v>
      </c>
    </row>
    <row r="838" spans="12:37" ht="12.75" hidden="1">
      <c r="L838" s="149"/>
      <c r="S838" s="9"/>
      <c r="AG838" s="310">
        <v>1900</v>
      </c>
      <c r="AH838" s="310">
        <v>1</v>
      </c>
      <c r="AI838" s="146" t="e">
        <f t="array" aca="1" ref="AI838" ca="1">_xludf.IFS(AH838=1,"01",AH838=2,"02",AH838=3,"03",AH838=4,"04",AH838=5,"05",AH838=6,"06",AH838=7,"07",AH838=8,"08",AH838=9,"09",AH838=10,"10",AH838=11,"11",AH838=12,"12")</f>
        <v>#NAME?</v>
      </c>
      <c r="AJ838" s="147" t="e">
        <f t="shared" ca="1" si="54"/>
        <v>#NAME?</v>
      </c>
      <c r="AK838" s="148" t="str">
        <f t="shared" si="55"/>
        <v>YYYY-01</v>
      </c>
    </row>
    <row r="839" spans="12:37" ht="12.75" hidden="1">
      <c r="L839" s="149"/>
      <c r="S839" s="9"/>
      <c r="AG839" s="310">
        <v>1900</v>
      </c>
      <c r="AH839" s="310">
        <v>1</v>
      </c>
      <c r="AI839" s="146" t="e">
        <f t="array" aca="1" ref="AI839" ca="1">_xludf.IFS(AH839=1,"01",AH839=2,"02",AH839=3,"03",AH839=4,"04",AH839=5,"05",AH839=6,"06",AH839=7,"07",AH839=8,"08",AH839=9,"09",AH839=10,"10",AH839=11,"11",AH839=12,"12")</f>
        <v>#NAME?</v>
      </c>
      <c r="AJ839" s="147" t="e">
        <f t="shared" ca="1" si="54"/>
        <v>#NAME?</v>
      </c>
      <c r="AK839" s="148" t="str">
        <f t="shared" si="55"/>
        <v>YYYY-01</v>
      </c>
    </row>
    <row r="840" spans="12:37" ht="12.75" hidden="1">
      <c r="L840" s="149"/>
      <c r="S840" s="9"/>
      <c r="AG840" s="310">
        <v>1900</v>
      </c>
      <c r="AH840" s="310">
        <v>1</v>
      </c>
      <c r="AI840" s="146" t="e">
        <f t="array" aca="1" ref="AI840" ca="1">_xludf.IFS(AH840=1,"01",AH840=2,"02",AH840=3,"03",AH840=4,"04",AH840=5,"05",AH840=6,"06",AH840=7,"07",AH840=8,"08",AH840=9,"09",AH840=10,"10",AH840=11,"11",AH840=12,"12")</f>
        <v>#NAME?</v>
      </c>
      <c r="AJ840" s="147" t="e">
        <f t="shared" ca="1" si="54"/>
        <v>#NAME?</v>
      </c>
      <c r="AK840" s="148" t="str">
        <f t="shared" si="55"/>
        <v>YYYY-01</v>
      </c>
    </row>
    <row r="841" spans="12:37" ht="12.75" hidden="1">
      <c r="L841" s="149"/>
      <c r="S841" s="9"/>
      <c r="AG841" s="310">
        <v>1900</v>
      </c>
      <c r="AH841" s="310">
        <v>1</v>
      </c>
      <c r="AI841" s="146" t="e">
        <f t="array" aca="1" ref="AI841" ca="1">_xludf.IFS(AH841=1,"01",AH841=2,"02",AH841=3,"03",AH841=4,"04",AH841=5,"05",AH841=6,"06",AH841=7,"07",AH841=8,"08",AH841=9,"09",AH841=10,"10",AH841=11,"11",AH841=12,"12")</f>
        <v>#NAME?</v>
      </c>
      <c r="AJ841" s="147" t="e">
        <f t="shared" ca="1" si="54"/>
        <v>#NAME?</v>
      </c>
      <c r="AK841" s="148" t="str">
        <f t="shared" si="55"/>
        <v>YYYY-01</v>
      </c>
    </row>
    <row r="842" spans="12:37" ht="12.75" hidden="1">
      <c r="L842" s="149"/>
      <c r="S842" s="9"/>
      <c r="AG842" s="310">
        <v>1900</v>
      </c>
      <c r="AH842" s="310">
        <v>1</v>
      </c>
      <c r="AI842" s="146" t="e">
        <f t="array" aca="1" ref="AI842" ca="1">_xludf.IFS(AH842=1,"01",AH842=2,"02",AH842=3,"03",AH842=4,"04",AH842=5,"05",AH842=6,"06",AH842=7,"07",AH842=8,"08",AH842=9,"09",AH842=10,"10",AH842=11,"11",AH842=12,"12")</f>
        <v>#NAME?</v>
      </c>
      <c r="AJ842" s="147" t="e">
        <f t="shared" ca="1" si="54"/>
        <v>#NAME?</v>
      </c>
      <c r="AK842" s="148" t="str">
        <f t="shared" si="55"/>
        <v>YYYY-01</v>
      </c>
    </row>
    <row r="843" spans="12:37" ht="12.75" hidden="1">
      <c r="L843" s="149"/>
      <c r="S843" s="9"/>
      <c r="AG843" s="310">
        <v>1900</v>
      </c>
      <c r="AH843" s="310">
        <v>1</v>
      </c>
      <c r="AI843" s="146" t="e">
        <f t="array" aca="1" ref="AI843" ca="1">_xludf.IFS(AH843=1,"01",AH843=2,"02",AH843=3,"03",AH843=4,"04",AH843=5,"05",AH843=6,"06",AH843=7,"07",AH843=8,"08",AH843=9,"09",AH843=10,"10",AH843=11,"11",AH843=12,"12")</f>
        <v>#NAME?</v>
      </c>
      <c r="AJ843" s="147" t="e">
        <f t="shared" ca="1" si="54"/>
        <v>#NAME?</v>
      </c>
      <c r="AK843" s="148" t="str">
        <f t="shared" si="55"/>
        <v>YYYY-01</v>
      </c>
    </row>
    <row r="844" spans="12:37" ht="12.75" hidden="1">
      <c r="L844" s="149"/>
      <c r="S844" s="9"/>
      <c r="AG844" s="310">
        <v>1900</v>
      </c>
      <c r="AH844" s="310">
        <v>1</v>
      </c>
      <c r="AI844" s="146" t="e">
        <f t="array" aca="1" ref="AI844" ca="1">_xludf.IFS(AH844=1,"01",AH844=2,"02",AH844=3,"03",AH844=4,"04",AH844=5,"05",AH844=6,"06",AH844=7,"07",AH844=8,"08",AH844=9,"09",AH844=10,"10",AH844=11,"11",AH844=12,"12")</f>
        <v>#NAME?</v>
      </c>
      <c r="AJ844" s="147" t="e">
        <f t="shared" ca="1" si="54"/>
        <v>#NAME?</v>
      </c>
      <c r="AK844" s="148" t="str">
        <f t="shared" si="55"/>
        <v>YYYY-01</v>
      </c>
    </row>
    <row r="845" spans="12:37" ht="12.75" hidden="1">
      <c r="L845" s="149"/>
      <c r="S845" s="9"/>
      <c r="AG845" s="310">
        <v>1900</v>
      </c>
      <c r="AH845" s="310">
        <v>1</v>
      </c>
      <c r="AI845" s="146" t="e">
        <f t="array" aca="1" ref="AI845" ca="1">_xludf.IFS(AH845=1,"01",AH845=2,"02",AH845=3,"03",AH845=4,"04",AH845=5,"05",AH845=6,"06",AH845=7,"07",AH845=8,"08",AH845=9,"09",AH845=10,"10",AH845=11,"11",AH845=12,"12")</f>
        <v>#NAME?</v>
      </c>
      <c r="AJ845" s="147" t="e">
        <f t="shared" ca="1" si="54"/>
        <v>#NAME?</v>
      </c>
      <c r="AK845" s="148" t="str">
        <f t="shared" si="55"/>
        <v>YYYY-01</v>
      </c>
    </row>
    <row r="846" spans="12:37" ht="12.75" hidden="1">
      <c r="L846" s="149"/>
      <c r="S846" s="9"/>
      <c r="AG846" s="310">
        <v>1900</v>
      </c>
      <c r="AH846" s="310">
        <v>1</v>
      </c>
      <c r="AI846" s="146" t="e">
        <f t="array" aca="1" ref="AI846" ca="1">_xludf.IFS(AH846=1,"01",AH846=2,"02",AH846=3,"03",AH846=4,"04",AH846=5,"05",AH846=6,"06",AH846=7,"07",AH846=8,"08",AH846=9,"09",AH846=10,"10",AH846=11,"11",AH846=12,"12")</f>
        <v>#NAME?</v>
      </c>
      <c r="AJ846" s="147" t="e">
        <f t="shared" ca="1" si="54"/>
        <v>#NAME?</v>
      </c>
      <c r="AK846" s="148" t="str">
        <f t="shared" si="55"/>
        <v>YYYY-01</v>
      </c>
    </row>
    <row r="847" spans="12:37" ht="12.75" hidden="1">
      <c r="L847" s="149"/>
      <c r="S847" s="9"/>
      <c r="AG847" s="310">
        <v>1900</v>
      </c>
      <c r="AH847" s="310">
        <v>1</v>
      </c>
      <c r="AI847" s="146" t="e">
        <f t="array" aca="1" ref="AI847" ca="1">_xludf.IFS(AH847=1,"01",AH847=2,"02",AH847=3,"03",AH847=4,"04",AH847=5,"05",AH847=6,"06",AH847=7,"07",AH847=8,"08",AH847=9,"09",AH847=10,"10",AH847=11,"11",AH847=12,"12")</f>
        <v>#NAME?</v>
      </c>
      <c r="AJ847" s="147" t="e">
        <f t="shared" ca="1" si="54"/>
        <v>#NAME?</v>
      </c>
      <c r="AK847" s="148" t="str">
        <f t="shared" si="55"/>
        <v>YYYY-01</v>
      </c>
    </row>
    <row r="848" spans="12:37" ht="12.75" hidden="1">
      <c r="L848" s="149"/>
      <c r="S848" s="9"/>
      <c r="AG848" s="310">
        <v>1900</v>
      </c>
      <c r="AH848" s="310">
        <v>1</v>
      </c>
      <c r="AI848" s="146" t="e">
        <f t="array" aca="1" ref="AI848" ca="1">_xludf.IFS(AH848=1,"01",AH848=2,"02",AH848=3,"03",AH848=4,"04",AH848=5,"05",AH848=6,"06",AH848=7,"07",AH848=8,"08",AH848=9,"09",AH848=10,"10",AH848=11,"11",AH848=12,"12")</f>
        <v>#NAME?</v>
      </c>
      <c r="AJ848" s="147" t="e">
        <f t="shared" ca="1" si="54"/>
        <v>#NAME?</v>
      </c>
      <c r="AK848" s="148" t="str">
        <f t="shared" si="55"/>
        <v>YYYY-01</v>
      </c>
    </row>
    <row r="849" spans="12:37" ht="12.75" hidden="1">
      <c r="L849" s="149"/>
      <c r="S849" s="9"/>
      <c r="AG849" s="310">
        <v>1900</v>
      </c>
      <c r="AH849" s="310">
        <v>1</v>
      </c>
      <c r="AI849" s="146" t="e">
        <f t="array" aca="1" ref="AI849" ca="1">_xludf.IFS(AH849=1,"01",AH849=2,"02",AH849=3,"03",AH849=4,"04",AH849=5,"05",AH849=6,"06",AH849=7,"07",AH849=8,"08",AH849=9,"09",AH849=10,"10",AH849=11,"11",AH849=12,"12")</f>
        <v>#NAME?</v>
      </c>
      <c r="AJ849" s="147" t="e">
        <f t="shared" ca="1" si="54"/>
        <v>#NAME?</v>
      </c>
      <c r="AK849" s="148" t="str">
        <f t="shared" si="55"/>
        <v>YYYY-01</v>
      </c>
    </row>
    <row r="850" spans="12:37" ht="12.75" hidden="1">
      <c r="L850" s="149"/>
      <c r="S850" s="9"/>
      <c r="AG850" s="310">
        <v>1900</v>
      </c>
      <c r="AH850" s="310">
        <v>1</v>
      </c>
      <c r="AI850" s="146" t="e">
        <f t="array" aca="1" ref="AI850" ca="1">_xludf.IFS(AH850=1,"01",AH850=2,"02",AH850=3,"03",AH850=4,"04",AH850=5,"05",AH850=6,"06",AH850=7,"07",AH850=8,"08",AH850=9,"09",AH850=10,"10",AH850=11,"11",AH850=12,"12")</f>
        <v>#NAME?</v>
      </c>
      <c r="AJ850" s="147" t="e">
        <f t="shared" ca="1" si="54"/>
        <v>#NAME?</v>
      </c>
      <c r="AK850" s="148" t="str">
        <f t="shared" si="55"/>
        <v>YYYY-01</v>
      </c>
    </row>
    <row r="851" spans="12:37" ht="12.75" hidden="1">
      <c r="L851" s="149"/>
      <c r="S851" s="9"/>
      <c r="AG851" s="310">
        <v>1900</v>
      </c>
      <c r="AH851" s="310">
        <v>1</v>
      </c>
      <c r="AI851" s="146" t="e">
        <f t="array" aca="1" ref="AI851" ca="1">_xludf.IFS(AH851=1,"01",AH851=2,"02",AH851=3,"03",AH851=4,"04",AH851=5,"05",AH851=6,"06",AH851=7,"07",AH851=8,"08",AH851=9,"09",AH851=10,"10",AH851=11,"11",AH851=12,"12")</f>
        <v>#NAME?</v>
      </c>
      <c r="AJ851" s="147" t="e">
        <f t="shared" ca="1" si="54"/>
        <v>#NAME?</v>
      </c>
      <c r="AK851" s="148" t="str">
        <f t="shared" si="55"/>
        <v>YYYY-01</v>
      </c>
    </row>
    <row r="852" spans="12:37" ht="12.75" hidden="1">
      <c r="L852" s="149"/>
      <c r="S852" s="9"/>
      <c r="AG852" s="310">
        <v>1900</v>
      </c>
      <c r="AH852" s="310">
        <v>1</v>
      </c>
      <c r="AI852" s="146" t="e">
        <f t="array" aca="1" ref="AI852" ca="1">_xludf.IFS(AH852=1,"01",AH852=2,"02",AH852=3,"03",AH852=4,"04",AH852=5,"05",AH852=6,"06",AH852=7,"07",AH852=8,"08",AH852=9,"09",AH852=10,"10",AH852=11,"11",AH852=12,"12")</f>
        <v>#NAME?</v>
      </c>
      <c r="AJ852" s="147" t="e">
        <f t="shared" ca="1" si="54"/>
        <v>#NAME?</v>
      </c>
      <c r="AK852" s="148" t="str">
        <f t="shared" si="55"/>
        <v>YYYY-01</v>
      </c>
    </row>
    <row r="853" spans="12:37" ht="12.75" hidden="1">
      <c r="L853" s="149"/>
      <c r="S853" s="9"/>
      <c r="AG853" s="310">
        <v>1900</v>
      </c>
      <c r="AH853" s="310">
        <v>1</v>
      </c>
      <c r="AI853" s="146" t="e">
        <f t="array" aca="1" ref="AI853" ca="1">_xludf.IFS(AH853=1,"01",AH853=2,"02",AH853=3,"03",AH853=4,"04",AH853=5,"05",AH853=6,"06",AH853=7,"07",AH853=8,"08",AH853=9,"09",AH853=10,"10",AH853=11,"11",AH853=12,"12")</f>
        <v>#NAME?</v>
      </c>
      <c r="AJ853" s="147" t="e">
        <f t="shared" ca="1" si="54"/>
        <v>#NAME?</v>
      </c>
      <c r="AK853" s="148" t="str">
        <f t="shared" si="55"/>
        <v>YYYY-01</v>
      </c>
    </row>
    <row r="854" spans="12:37" ht="12.75" hidden="1">
      <c r="L854" s="149"/>
      <c r="S854" s="9"/>
      <c r="AG854" s="310">
        <v>1900</v>
      </c>
      <c r="AH854" s="310">
        <v>1</v>
      </c>
      <c r="AI854" s="146" t="e">
        <f t="array" aca="1" ref="AI854" ca="1">_xludf.IFS(AH854=1,"01",AH854=2,"02",AH854=3,"03",AH854=4,"04",AH854=5,"05",AH854=6,"06",AH854=7,"07",AH854=8,"08",AH854=9,"09",AH854=10,"10",AH854=11,"11",AH854=12,"12")</f>
        <v>#NAME?</v>
      </c>
      <c r="AJ854" s="147" t="e">
        <f t="shared" ca="1" si="54"/>
        <v>#NAME?</v>
      </c>
      <c r="AK854" s="148" t="str">
        <f t="shared" si="55"/>
        <v>YYYY-01</v>
      </c>
    </row>
    <row r="855" spans="12:37" ht="12.75" hidden="1">
      <c r="L855" s="149"/>
      <c r="S855" s="9"/>
      <c r="AG855" s="310">
        <v>1900</v>
      </c>
      <c r="AH855" s="310">
        <v>1</v>
      </c>
      <c r="AI855" s="146" t="e">
        <f t="array" aca="1" ref="AI855" ca="1">_xludf.IFS(AH855=1,"01",AH855=2,"02",AH855=3,"03",AH855=4,"04",AH855=5,"05",AH855=6,"06",AH855=7,"07",AH855=8,"08",AH855=9,"09",AH855=10,"10",AH855=11,"11",AH855=12,"12")</f>
        <v>#NAME?</v>
      </c>
      <c r="AJ855" s="147" t="e">
        <f t="shared" ca="1" si="54"/>
        <v>#NAME?</v>
      </c>
      <c r="AK855" s="148" t="str">
        <f t="shared" si="55"/>
        <v>YYYY-01</v>
      </c>
    </row>
    <row r="856" spans="12:37" ht="12.75" hidden="1">
      <c r="L856" s="149"/>
      <c r="S856" s="9"/>
      <c r="AG856" s="310">
        <v>1900</v>
      </c>
      <c r="AH856" s="310">
        <v>1</v>
      </c>
      <c r="AI856" s="146" t="e">
        <f t="array" aca="1" ref="AI856" ca="1">_xludf.IFS(AH856=1,"01",AH856=2,"02",AH856=3,"03",AH856=4,"04",AH856=5,"05",AH856=6,"06",AH856=7,"07",AH856=8,"08",AH856=9,"09",AH856=10,"10",AH856=11,"11",AH856=12,"12")</f>
        <v>#NAME?</v>
      </c>
      <c r="AJ856" s="147" t="e">
        <f t="shared" ca="1" si="54"/>
        <v>#NAME?</v>
      </c>
      <c r="AK856" s="148" t="str">
        <f t="shared" si="55"/>
        <v>YYYY-01</v>
      </c>
    </row>
    <row r="857" spans="12:37" ht="12.75" hidden="1">
      <c r="L857" s="149"/>
      <c r="S857" s="9"/>
      <c r="AG857" s="310">
        <v>1900</v>
      </c>
      <c r="AH857" s="310">
        <v>1</v>
      </c>
      <c r="AI857" s="146" t="e">
        <f t="array" aca="1" ref="AI857" ca="1">_xludf.IFS(AH857=1,"01",AH857=2,"02",AH857=3,"03",AH857=4,"04",AH857=5,"05",AH857=6,"06",AH857=7,"07",AH857=8,"08",AH857=9,"09",AH857=10,"10",AH857=11,"11",AH857=12,"12")</f>
        <v>#NAME?</v>
      </c>
      <c r="AJ857" s="147" t="e">
        <f t="shared" ca="1" si="54"/>
        <v>#NAME?</v>
      </c>
      <c r="AK857" s="148" t="str">
        <f t="shared" si="55"/>
        <v>YYYY-01</v>
      </c>
    </row>
    <row r="858" spans="12:37" ht="12.75" hidden="1">
      <c r="L858" s="149"/>
      <c r="S858" s="9"/>
      <c r="AG858" s="310">
        <v>1900</v>
      </c>
      <c r="AH858" s="310">
        <v>1</v>
      </c>
      <c r="AI858" s="146" t="e">
        <f t="array" aca="1" ref="AI858" ca="1">_xludf.IFS(AH858=1,"01",AH858=2,"02",AH858=3,"03",AH858=4,"04",AH858=5,"05",AH858=6,"06",AH858=7,"07",AH858=8,"08",AH858=9,"09",AH858=10,"10",AH858=11,"11",AH858=12,"12")</f>
        <v>#NAME?</v>
      </c>
      <c r="AJ858" s="147" t="e">
        <f t="shared" ca="1" si="54"/>
        <v>#NAME?</v>
      </c>
      <c r="AK858" s="148" t="str">
        <f t="shared" si="55"/>
        <v>YYYY-01</v>
      </c>
    </row>
    <row r="859" spans="12:37" ht="12.75" hidden="1">
      <c r="L859" s="149"/>
      <c r="S859" s="9"/>
      <c r="AG859" s="310">
        <v>1900</v>
      </c>
      <c r="AH859" s="310">
        <v>1</v>
      </c>
      <c r="AI859" s="146" t="e">
        <f t="array" aca="1" ref="AI859" ca="1">_xludf.IFS(AH859=1,"01",AH859=2,"02",AH859=3,"03",AH859=4,"04",AH859=5,"05",AH859=6,"06",AH859=7,"07",AH859=8,"08",AH859=9,"09",AH859=10,"10",AH859=11,"11",AH859=12,"12")</f>
        <v>#NAME?</v>
      </c>
      <c r="AJ859" s="147" t="e">
        <f t="shared" ca="1" si="54"/>
        <v>#NAME?</v>
      </c>
      <c r="AK859" s="148" t="str">
        <f t="shared" si="55"/>
        <v>YYYY-01</v>
      </c>
    </row>
    <row r="860" spans="12:37" ht="12.75" hidden="1">
      <c r="L860" s="149"/>
      <c r="S860" s="9"/>
      <c r="AG860" s="310">
        <v>1900</v>
      </c>
      <c r="AH860" s="310">
        <v>1</v>
      </c>
      <c r="AI860" s="146" t="e">
        <f t="array" aca="1" ref="AI860" ca="1">_xludf.IFS(AH860=1,"01",AH860=2,"02",AH860=3,"03",AH860=4,"04",AH860=5,"05",AH860=6,"06",AH860=7,"07",AH860=8,"08",AH860=9,"09",AH860=10,"10",AH860=11,"11",AH860=12,"12")</f>
        <v>#NAME?</v>
      </c>
      <c r="AJ860" s="147" t="e">
        <f t="shared" ca="1" si="54"/>
        <v>#NAME?</v>
      </c>
      <c r="AK860" s="148" t="str">
        <f t="shared" si="55"/>
        <v>YYYY-01</v>
      </c>
    </row>
    <row r="861" spans="12:37" ht="12.75" hidden="1">
      <c r="L861" s="149"/>
      <c r="S861" s="9"/>
      <c r="AG861" s="310">
        <v>1900</v>
      </c>
      <c r="AH861" s="310">
        <v>1</v>
      </c>
      <c r="AI861" s="146" t="e">
        <f t="array" aca="1" ref="AI861" ca="1">_xludf.IFS(AH861=1,"01",AH861=2,"02",AH861=3,"03",AH861=4,"04",AH861=5,"05",AH861=6,"06",AH861=7,"07",AH861=8,"08",AH861=9,"09",AH861=10,"10",AH861=11,"11",AH861=12,"12")</f>
        <v>#NAME?</v>
      </c>
      <c r="AJ861" s="147" t="e">
        <f t="shared" ca="1" si="54"/>
        <v>#NAME?</v>
      </c>
      <c r="AK861" s="148" t="str">
        <f t="shared" si="55"/>
        <v>YYYY-01</v>
      </c>
    </row>
    <row r="862" spans="12:37" ht="12.75" hidden="1">
      <c r="L862" s="149"/>
      <c r="S862" s="9"/>
      <c r="AG862" s="310">
        <v>1900</v>
      </c>
      <c r="AH862" s="310">
        <v>1</v>
      </c>
      <c r="AI862" s="146" t="e">
        <f t="array" aca="1" ref="AI862" ca="1">_xludf.IFS(AH862=1,"01",AH862=2,"02",AH862=3,"03",AH862=4,"04",AH862=5,"05",AH862=6,"06",AH862=7,"07",AH862=8,"08",AH862=9,"09",AH862=10,"10",AH862=11,"11",AH862=12,"12")</f>
        <v>#NAME?</v>
      </c>
      <c r="AJ862" s="147" t="e">
        <f t="shared" ca="1" si="54"/>
        <v>#NAME?</v>
      </c>
      <c r="AK862" s="148" t="str">
        <f t="shared" si="55"/>
        <v>YYYY-01</v>
      </c>
    </row>
    <row r="863" spans="12:37" ht="12.75" hidden="1">
      <c r="L863" s="149"/>
      <c r="S863" s="9"/>
      <c r="AG863" s="310">
        <v>1900</v>
      </c>
      <c r="AH863" s="310">
        <v>1</v>
      </c>
      <c r="AI863" s="146" t="e">
        <f t="array" aca="1" ref="AI863" ca="1">_xludf.IFS(AH863=1,"01",AH863=2,"02",AH863=3,"03",AH863=4,"04",AH863=5,"05",AH863=6,"06",AH863=7,"07",AH863=8,"08",AH863=9,"09",AH863=10,"10",AH863=11,"11",AH863=12,"12")</f>
        <v>#NAME?</v>
      </c>
      <c r="AJ863" s="147" t="e">
        <f t="shared" ca="1" si="54"/>
        <v>#NAME?</v>
      </c>
      <c r="AK863" s="148" t="str">
        <f t="shared" si="55"/>
        <v>YYYY-01</v>
      </c>
    </row>
    <row r="864" spans="12:37" ht="12.75" hidden="1">
      <c r="L864" s="149"/>
      <c r="S864" s="9"/>
      <c r="AG864" s="310">
        <v>1900</v>
      </c>
      <c r="AH864" s="310">
        <v>1</v>
      </c>
      <c r="AI864" s="146" t="e">
        <f t="array" aca="1" ref="AI864" ca="1">_xludf.IFS(AH864=1,"01",AH864=2,"02",AH864=3,"03",AH864=4,"04",AH864=5,"05",AH864=6,"06",AH864=7,"07",AH864=8,"08",AH864=9,"09",AH864=10,"10",AH864=11,"11",AH864=12,"12")</f>
        <v>#NAME?</v>
      </c>
      <c r="AJ864" s="147" t="e">
        <f t="shared" ca="1" si="54"/>
        <v>#NAME?</v>
      </c>
      <c r="AK864" s="148" t="str">
        <f t="shared" si="55"/>
        <v>YYYY-01</v>
      </c>
    </row>
    <row r="865" spans="12:37" ht="12.75" hidden="1">
      <c r="L865" s="149"/>
      <c r="S865" s="9"/>
      <c r="AG865" s="310">
        <v>1900</v>
      </c>
      <c r="AH865" s="310">
        <v>1</v>
      </c>
      <c r="AI865" s="146" t="e">
        <f t="array" aca="1" ref="AI865" ca="1">_xludf.IFS(AH865=1,"01",AH865=2,"02",AH865=3,"03",AH865=4,"04",AH865=5,"05",AH865=6,"06",AH865=7,"07",AH865=8,"08",AH865=9,"09",AH865=10,"10",AH865=11,"11",AH865=12,"12")</f>
        <v>#NAME?</v>
      </c>
      <c r="AJ865" s="147" t="e">
        <f t="shared" ca="1" si="54"/>
        <v>#NAME?</v>
      </c>
      <c r="AK865" s="148" t="str">
        <f t="shared" si="55"/>
        <v>YYYY-01</v>
      </c>
    </row>
    <row r="866" spans="12:37" ht="12.75" hidden="1">
      <c r="L866" s="149"/>
      <c r="S866" s="9"/>
      <c r="AG866" s="310">
        <v>1900</v>
      </c>
      <c r="AH866" s="310">
        <v>1</v>
      </c>
      <c r="AI866" s="146" t="e">
        <f t="array" aca="1" ref="AI866" ca="1">_xludf.IFS(AH866=1,"01",AH866=2,"02",AH866=3,"03",AH866=4,"04",AH866=5,"05",AH866=6,"06",AH866=7,"07",AH866=8,"08",AH866=9,"09",AH866=10,"10",AH866=11,"11",AH866=12,"12")</f>
        <v>#NAME?</v>
      </c>
      <c r="AJ866" s="147" t="e">
        <f t="shared" ca="1" si="54"/>
        <v>#NAME?</v>
      </c>
      <c r="AK866" s="148" t="str">
        <f t="shared" si="55"/>
        <v>YYYY-01</v>
      </c>
    </row>
    <row r="867" spans="12:37" ht="12.75" hidden="1">
      <c r="L867" s="149"/>
      <c r="S867" s="9"/>
      <c r="AG867" s="310">
        <v>1900</v>
      </c>
      <c r="AH867" s="310">
        <v>1</v>
      </c>
      <c r="AI867" s="146" t="e">
        <f t="array" aca="1" ref="AI867" ca="1">_xludf.IFS(AH867=1,"01",AH867=2,"02",AH867=3,"03",AH867=4,"04",AH867=5,"05",AH867=6,"06",AH867=7,"07",AH867=8,"08",AH867=9,"09",AH867=10,"10",AH867=11,"11",AH867=12,"12")</f>
        <v>#NAME?</v>
      </c>
      <c r="AJ867" s="147" t="e">
        <f t="shared" ca="1" si="54"/>
        <v>#NAME?</v>
      </c>
      <c r="AK867" s="148" t="str">
        <f t="shared" si="55"/>
        <v>YYYY-01</v>
      </c>
    </row>
    <row r="868" spans="12:37" ht="12.75" hidden="1">
      <c r="L868" s="149"/>
      <c r="S868" s="9"/>
      <c r="AG868" s="310">
        <v>1900</v>
      </c>
      <c r="AH868" s="310">
        <v>1</v>
      </c>
      <c r="AI868" s="146" t="e">
        <f t="array" aca="1" ref="AI868" ca="1">_xludf.IFS(AH868=1,"01",AH868=2,"02",AH868=3,"03",AH868=4,"04",AH868=5,"05",AH868=6,"06",AH868=7,"07",AH868=8,"08",AH868=9,"09",AH868=10,"10",AH868=11,"11",AH868=12,"12")</f>
        <v>#NAME?</v>
      </c>
      <c r="AJ868" s="147" t="e">
        <f t="shared" ca="1" si="54"/>
        <v>#NAME?</v>
      </c>
      <c r="AK868" s="148" t="str">
        <f t="shared" si="55"/>
        <v>YYYY-01</v>
      </c>
    </row>
    <row r="869" spans="12:37" ht="12.75" hidden="1">
      <c r="L869" s="149"/>
      <c r="S869" s="9"/>
      <c r="AG869" s="310">
        <v>1900</v>
      </c>
      <c r="AH869" s="310">
        <v>1</v>
      </c>
      <c r="AI869" s="146" t="e">
        <f t="array" aca="1" ref="AI869" ca="1">_xludf.IFS(AH869=1,"01",AH869=2,"02",AH869=3,"03",AH869=4,"04",AH869=5,"05",AH869=6,"06",AH869=7,"07",AH869=8,"08",AH869=9,"09",AH869=10,"10",AH869=11,"11",AH869=12,"12")</f>
        <v>#NAME?</v>
      </c>
      <c r="AJ869" s="147" t="e">
        <f t="shared" ca="1" si="54"/>
        <v>#NAME?</v>
      </c>
      <c r="AK869" s="148" t="str">
        <f t="shared" si="55"/>
        <v>YYYY-01</v>
      </c>
    </row>
    <row r="870" spans="12:37" ht="12.75" hidden="1">
      <c r="L870" s="149"/>
      <c r="S870" s="9"/>
      <c r="AG870" s="310">
        <v>1900</v>
      </c>
      <c r="AH870" s="310">
        <v>1</v>
      </c>
      <c r="AI870" s="146" t="e">
        <f t="array" aca="1" ref="AI870" ca="1">_xludf.IFS(AH870=1,"01",AH870=2,"02",AH870=3,"03",AH870=4,"04",AH870=5,"05",AH870=6,"06",AH870=7,"07",AH870=8,"08",AH870=9,"09",AH870=10,"10",AH870=11,"11",AH870=12,"12")</f>
        <v>#NAME?</v>
      </c>
      <c r="AJ870" s="147" t="e">
        <f t="shared" ca="1" si="54"/>
        <v>#NAME?</v>
      </c>
      <c r="AK870" s="148" t="str">
        <f t="shared" si="55"/>
        <v>YYYY-01</v>
      </c>
    </row>
    <row r="871" spans="12:37" ht="12.75" hidden="1">
      <c r="L871" s="149"/>
      <c r="S871" s="9"/>
      <c r="AG871" s="310">
        <v>1900</v>
      </c>
      <c r="AH871" s="310">
        <v>1</v>
      </c>
      <c r="AI871" s="146" t="e">
        <f t="array" aca="1" ref="AI871" ca="1">_xludf.IFS(AH871=1,"01",AH871=2,"02",AH871=3,"03",AH871=4,"04",AH871=5,"05",AH871=6,"06",AH871=7,"07",AH871=8,"08",AH871=9,"09",AH871=10,"10",AH871=11,"11",AH871=12,"12")</f>
        <v>#NAME?</v>
      </c>
      <c r="AJ871" s="147" t="e">
        <f t="shared" ca="1" si="54"/>
        <v>#NAME?</v>
      </c>
      <c r="AK871" s="148" t="str">
        <f t="shared" si="55"/>
        <v>YYYY-01</v>
      </c>
    </row>
    <row r="872" spans="12:37" ht="12.75" hidden="1">
      <c r="L872" s="149"/>
      <c r="S872" s="9"/>
      <c r="AG872" s="310">
        <v>1900</v>
      </c>
      <c r="AH872" s="310">
        <v>1</v>
      </c>
      <c r="AI872" s="146" t="e">
        <f t="array" aca="1" ref="AI872" ca="1">_xludf.IFS(AH872=1,"01",AH872=2,"02",AH872=3,"03",AH872=4,"04",AH872=5,"05",AH872=6,"06",AH872=7,"07",AH872=8,"08",AH872=9,"09",AH872=10,"10",AH872=11,"11",AH872=12,"12")</f>
        <v>#NAME?</v>
      </c>
      <c r="AJ872" s="147" t="e">
        <f t="shared" ca="1" si="54"/>
        <v>#NAME?</v>
      </c>
      <c r="AK872" s="148" t="str">
        <f t="shared" si="55"/>
        <v>YYYY-01</v>
      </c>
    </row>
    <row r="873" spans="12:37" ht="12.75" hidden="1">
      <c r="L873" s="149"/>
      <c r="S873" s="9"/>
      <c r="AG873" s="310">
        <v>1900</v>
      </c>
      <c r="AH873" s="310">
        <v>1</v>
      </c>
      <c r="AI873" s="146" t="e">
        <f t="array" aca="1" ref="AI873" ca="1">_xludf.IFS(AH873=1,"01",AH873=2,"02",AH873=3,"03",AH873=4,"04",AH873=5,"05",AH873=6,"06",AH873=7,"07",AH873=8,"08",AH873=9,"09",AH873=10,"10",AH873=11,"11",AH873=12,"12")</f>
        <v>#NAME?</v>
      </c>
      <c r="AJ873" s="147" t="e">
        <f t="shared" ca="1" si="54"/>
        <v>#NAME?</v>
      </c>
      <c r="AK873" s="148" t="str">
        <f t="shared" si="55"/>
        <v>YYYY-01</v>
      </c>
    </row>
    <row r="874" spans="12:37" ht="12.75" hidden="1">
      <c r="L874" s="149"/>
      <c r="S874" s="9"/>
      <c r="AG874" s="310">
        <v>1900</v>
      </c>
      <c r="AH874" s="310">
        <v>1</v>
      </c>
      <c r="AI874" s="146" t="e">
        <f t="array" aca="1" ref="AI874" ca="1">_xludf.IFS(AH874=1,"01",AH874=2,"02",AH874=3,"03",AH874=4,"04",AH874=5,"05",AH874=6,"06",AH874=7,"07",AH874=8,"08",AH874=9,"09",AH874=10,"10",AH874=11,"11",AH874=12,"12")</f>
        <v>#NAME?</v>
      </c>
      <c r="AJ874" s="147" t="e">
        <f t="shared" ca="1" si="54"/>
        <v>#NAME?</v>
      </c>
      <c r="AK874" s="148" t="str">
        <f t="shared" si="55"/>
        <v>YYYY-01</v>
      </c>
    </row>
    <row r="875" spans="12:37" ht="12.75" hidden="1">
      <c r="L875" s="149"/>
      <c r="S875" s="9"/>
      <c r="AG875" s="310">
        <v>1900</v>
      </c>
      <c r="AH875" s="310">
        <v>1</v>
      </c>
      <c r="AI875" s="146" t="e">
        <f t="array" aca="1" ref="AI875" ca="1">_xludf.IFS(AH875=1,"01",AH875=2,"02",AH875=3,"03",AH875=4,"04",AH875=5,"05",AH875=6,"06",AH875=7,"07",AH875=8,"08",AH875=9,"09",AH875=10,"10",AH875=11,"11",AH875=12,"12")</f>
        <v>#NAME?</v>
      </c>
      <c r="AJ875" s="147" t="e">
        <f t="shared" ca="1" si="54"/>
        <v>#NAME?</v>
      </c>
      <c r="AK875" s="148" t="str">
        <f t="shared" si="55"/>
        <v>YYYY-01</v>
      </c>
    </row>
    <row r="876" spans="12:37" ht="12.75" hidden="1">
      <c r="L876" s="149"/>
      <c r="S876" s="9"/>
      <c r="AG876" s="310">
        <v>1900</v>
      </c>
      <c r="AH876" s="310">
        <v>1</v>
      </c>
      <c r="AI876" s="146" t="e">
        <f t="array" aca="1" ref="AI876" ca="1">_xludf.IFS(AH876=1,"01",AH876=2,"02",AH876=3,"03",AH876=4,"04",AH876=5,"05",AH876=6,"06",AH876=7,"07",AH876=8,"08",AH876=9,"09",AH876=10,"10",AH876=11,"11",AH876=12,"12")</f>
        <v>#NAME?</v>
      </c>
      <c r="AJ876" s="147" t="e">
        <f t="shared" ca="1" si="54"/>
        <v>#NAME?</v>
      </c>
      <c r="AK876" s="148" t="str">
        <f t="shared" si="55"/>
        <v>YYYY-01</v>
      </c>
    </row>
    <row r="877" spans="12:37" ht="12.75" hidden="1">
      <c r="L877" s="149"/>
      <c r="S877" s="9"/>
      <c r="AG877" s="310">
        <v>1900</v>
      </c>
      <c r="AH877" s="310">
        <v>1</v>
      </c>
      <c r="AI877" s="146" t="e">
        <f t="array" aca="1" ref="AI877" ca="1">_xludf.IFS(AH877=1,"01",AH877=2,"02",AH877=3,"03",AH877=4,"04",AH877=5,"05",AH877=6,"06",AH877=7,"07",AH877=8,"08",AH877=9,"09",AH877=10,"10",AH877=11,"11",AH877=12,"12")</f>
        <v>#NAME?</v>
      </c>
      <c r="AJ877" s="147" t="e">
        <f t="shared" ca="1" si="54"/>
        <v>#NAME?</v>
      </c>
      <c r="AK877" s="148" t="str">
        <f t="shared" si="55"/>
        <v>YYYY-01</v>
      </c>
    </row>
    <row r="878" spans="12:37" ht="12.75" hidden="1">
      <c r="L878" s="149"/>
      <c r="S878" s="9"/>
      <c r="AG878" s="310">
        <v>1900</v>
      </c>
      <c r="AH878" s="310">
        <v>1</v>
      </c>
      <c r="AI878" s="146" t="e">
        <f t="array" aca="1" ref="AI878" ca="1">_xludf.IFS(AH878=1,"01",AH878=2,"02",AH878=3,"03",AH878=4,"04",AH878=5,"05",AH878=6,"06",AH878=7,"07",AH878=8,"08",AH878=9,"09",AH878=10,"10",AH878=11,"11",AH878=12,"12")</f>
        <v>#NAME?</v>
      </c>
      <c r="AJ878" s="147" t="e">
        <f t="shared" ca="1" si="54"/>
        <v>#NAME?</v>
      </c>
      <c r="AK878" s="148" t="str">
        <f t="shared" si="55"/>
        <v>YYYY-01</v>
      </c>
    </row>
    <row r="879" spans="12:37" ht="12.75" hidden="1">
      <c r="L879" s="149"/>
      <c r="S879" s="9"/>
      <c r="AG879" s="310">
        <v>1900</v>
      </c>
      <c r="AH879" s="310">
        <v>1</v>
      </c>
      <c r="AI879" s="146" t="e">
        <f t="array" aca="1" ref="AI879" ca="1">_xludf.IFS(AH879=1,"01",AH879=2,"02",AH879=3,"03",AH879=4,"04",AH879=5,"05",AH879=6,"06",AH879=7,"07",AH879=8,"08",AH879=9,"09",AH879=10,"10",AH879=11,"11",AH879=12,"12")</f>
        <v>#NAME?</v>
      </c>
      <c r="AJ879" s="147" t="e">
        <f t="shared" ca="1" si="54"/>
        <v>#NAME?</v>
      </c>
      <c r="AK879" s="148" t="str">
        <f t="shared" si="55"/>
        <v>YYYY-01</v>
      </c>
    </row>
    <row r="880" spans="12:37" ht="12.75" hidden="1">
      <c r="L880" s="149"/>
      <c r="S880" s="9"/>
      <c r="AG880" s="310">
        <v>1900</v>
      </c>
      <c r="AH880" s="310">
        <v>1</v>
      </c>
      <c r="AI880" s="146" t="e">
        <f t="array" aca="1" ref="AI880" ca="1">_xludf.IFS(AH880=1,"01",AH880=2,"02",AH880=3,"03",AH880=4,"04",AH880=5,"05",AH880=6,"06",AH880=7,"07",AH880=8,"08",AH880=9,"09",AH880=10,"10",AH880=11,"11",AH880=12,"12")</f>
        <v>#NAME?</v>
      </c>
      <c r="AJ880" s="147" t="e">
        <f t="shared" ca="1" si="54"/>
        <v>#NAME?</v>
      </c>
      <c r="AK880" s="148" t="str">
        <f t="shared" si="55"/>
        <v>YYYY-01</v>
      </c>
    </row>
    <row r="881" spans="12:37" ht="12.75" hidden="1">
      <c r="L881" s="149"/>
      <c r="S881" s="9"/>
      <c r="AG881" s="310">
        <v>1900</v>
      </c>
      <c r="AH881" s="310">
        <v>1</v>
      </c>
      <c r="AI881" s="146" t="e">
        <f t="array" aca="1" ref="AI881" ca="1">_xludf.IFS(AH881=1,"01",AH881=2,"02",AH881=3,"03",AH881=4,"04",AH881=5,"05",AH881=6,"06",AH881=7,"07",AH881=8,"08",AH881=9,"09",AH881=10,"10",AH881=11,"11",AH881=12,"12")</f>
        <v>#NAME?</v>
      </c>
      <c r="AJ881" s="147" t="e">
        <f t="shared" ca="1" si="54"/>
        <v>#NAME?</v>
      </c>
      <c r="AK881" s="148" t="str">
        <f t="shared" si="55"/>
        <v>YYYY-01</v>
      </c>
    </row>
    <row r="882" spans="12:37" ht="12.75" hidden="1">
      <c r="L882" s="149"/>
      <c r="S882" s="9"/>
      <c r="AG882" s="310">
        <v>1900</v>
      </c>
      <c r="AH882" s="310">
        <v>1</v>
      </c>
      <c r="AI882" s="146" t="e">
        <f t="array" aca="1" ref="AI882" ca="1">_xludf.IFS(AH882=1,"01",AH882=2,"02",AH882=3,"03",AH882=4,"04",AH882=5,"05",AH882=6,"06",AH882=7,"07",AH882=8,"08",AH882=9,"09",AH882=10,"10",AH882=11,"11",AH882=12,"12")</f>
        <v>#NAME?</v>
      </c>
      <c r="AJ882" s="147" t="e">
        <f t="shared" ca="1" si="54"/>
        <v>#NAME?</v>
      </c>
      <c r="AK882" s="148" t="str">
        <f t="shared" si="55"/>
        <v>YYYY-01</v>
      </c>
    </row>
    <row r="883" spans="12:37" ht="12.75" hidden="1">
      <c r="L883" s="149"/>
      <c r="S883" s="9"/>
      <c r="AG883" s="310">
        <v>1900</v>
      </c>
      <c r="AH883" s="310">
        <v>1</v>
      </c>
      <c r="AI883" s="146" t="e">
        <f t="array" aca="1" ref="AI883" ca="1">_xludf.IFS(AH883=1,"01",AH883=2,"02",AH883=3,"03",AH883=4,"04",AH883=5,"05",AH883=6,"06",AH883=7,"07",AH883=8,"08",AH883=9,"09",AH883=10,"10",AH883=11,"11",AH883=12,"12")</f>
        <v>#NAME?</v>
      </c>
      <c r="AJ883" s="147" t="e">
        <f t="shared" ca="1" si="54"/>
        <v>#NAME?</v>
      </c>
      <c r="AK883" s="148" t="str">
        <f t="shared" si="55"/>
        <v>YYYY-01</v>
      </c>
    </row>
    <row r="884" spans="12:37" ht="12.75" hidden="1">
      <c r="L884" s="149"/>
      <c r="S884" s="9"/>
      <c r="AG884" s="310">
        <v>1900</v>
      </c>
      <c r="AH884" s="310">
        <v>1</v>
      </c>
      <c r="AI884" s="146" t="e">
        <f t="array" aca="1" ref="AI884" ca="1">_xludf.IFS(AH884=1,"01",AH884=2,"02",AH884=3,"03",AH884=4,"04",AH884=5,"05",AH884=6,"06",AH884=7,"07",AH884=8,"08",AH884=9,"09",AH884=10,"10",AH884=11,"11",AH884=12,"12")</f>
        <v>#NAME?</v>
      </c>
      <c r="AJ884" s="147" t="e">
        <f t="shared" ca="1" si="54"/>
        <v>#NAME?</v>
      </c>
      <c r="AK884" s="148" t="str">
        <f t="shared" si="55"/>
        <v>YYYY-01</v>
      </c>
    </row>
    <row r="885" spans="12:37" ht="12.75" hidden="1">
      <c r="L885" s="149"/>
      <c r="S885" s="9"/>
      <c r="AG885" s="310">
        <v>1900</v>
      </c>
      <c r="AH885" s="310">
        <v>1</v>
      </c>
      <c r="AI885" s="146" t="e">
        <f t="array" aca="1" ref="AI885" ca="1">_xludf.IFS(AH885=1,"01",AH885=2,"02",AH885=3,"03",AH885=4,"04",AH885=5,"05",AH885=6,"06",AH885=7,"07",AH885=8,"08",AH885=9,"09",AH885=10,"10",AH885=11,"11",AH885=12,"12")</f>
        <v>#NAME?</v>
      </c>
      <c r="AJ885" s="147" t="e">
        <f t="shared" ca="1" si="54"/>
        <v>#NAME?</v>
      </c>
      <c r="AK885" s="148" t="str">
        <f t="shared" si="55"/>
        <v>YYYY-01</v>
      </c>
    </row>
    <row r="886" spans="12:37" ht="12.75" hidden="1">
      <c r="L886" s="149"/>
      <c r="S886" s="9"/>
      <c r="AG886" s="310">
        <v>1900</v>
      </c>
      <c r="AH886" s="310">
        <v>1</v>
      </c>
      <c r="AI886" s="146" t="e">
        <f t="array" aca="1" ref="AI886" ca="1">_xludf.IFS(AH886=1,"01",AH886=2,"02",AH886=3,"03",AH886=4,"04",AH886=5,"05",AH886=6,"06",AH886=7,"07",AH886=8,"08",AH886=9,"09",AH886=10,"10",AH886=11,"11",AH886=12,"12")</f>
        <v>#NAME?</v>
      </c>
      <c r="AJ886" s="147" t="e">
        <f t="shared" ca="1" si="54"/>
        <v>#NAME?</v>
      </c>
      <c r="AK886" s="148" t="str">
        <f t="shared" si="55"/>
        <v>YYYY-01</v>
      </c>
    </row>
    <row r="887" spans="12:37" ht="12.75" hidden="1">
      <c r="L887" s="149"/>
      <c r="S887" s="9"/>
      <c r="AG887" s="310">
        <v>1900</v>
      </c>
      <c r="AH887" s="310">
        <v>1</v>
      </c>
      <c r="AI887" s="146" t="e">
        <f t="array" aca="1" ref="AI887" ca="1">_xludf.IFS(AH887=1,"01",AH887=2,"02",AH887=3,"03",AH887=4,"04",AH887=5,"05",AH887=6,"06",AH887=7,"07",AH887=8,"08",AH887=9,"09",AH887=10,"10",AH887=11,"11",AH887=12,"12")</f>
        <v>#NAME?</v>
      </c>
      <c r="AJ887" s="147" t="e">
        <f t="shared" ca="1" si="54"/>
        <v>#NAME?</v>
      </c>
      <c r="AK887" s="148" t="str">
        <f t="shared" si="55"/>
        <v>YYYY-01</v>
      </c>
    </row>
    <row r="888" spans="12:37" ht="12.75" hidden="1">
      <c r="L888" s="149"/>
      <c r="S888" s="9"/>
      <c r="AG888" s="310">
        <v>1900</v>
      </c>
      <c r="AH888" s="310">
        <v>1</v>
      </c>
      <c r="AI888" s="146" t="e">
        <f t="array" aca="1" ref="AI888" ca="1">_xludf.IFS(AH888=1,"01",AH888=2,"02",AH888=3,"03",AH888=4,"04",AH888=5,"05",AH888=6,"06",AH888=7,"07",AH888=8,"08",AH888=9,"09",AH888=10,"10",AH888=11,"11",AH888=12,"12")</f>
        <v>#NAME?</v>
      </c>
      <c r="AJ888" s="147" t="e">
        <f t="shared" ca="1" si="54"/>
        <v>#NAME?</v>
      </c>
      <c r="AK888" s="148" t="str">
        <f t="shared" si="55"/>
        <v>YYYY-01</v>
      </c>
    </row>
    <row r="889" spans="12:37" ht="12.75" hidden="1">
      <c r="L889" s="149"/>
      <c r="S889" s="9"/>
      <c r="AG889" s="310">
        <v>1900</v>
      </c>
      <c r="AH889" s="310">
        <v>1</v>
      </c>
      <c r="AI889" s="146" t="e">
        <f t="array" aca="1" ref="AI889" ca="1">_xludf.IFS(AH889=1,"01",AH889=2,"02",AH889=3,"03",AH889=4,"04",AH889=5,"05",AH889=6,"06",AH889=7,"07",AH889=8,"08",AH889=9,"09",AH889=10,"10",AH889=11,"11",AH889=12,"12")</f>
        <v>#NAME?</v>
      </c>
      <c r="AJ889" s="147" t="e">
        <f t="shared" ca="1" si="54"/>
        <v>#NAME?</v>
      </c>
      <c r="AK889" s="148" t="str">
        <f t="shared" si="55"/>
        <v>YYYY-01</v>
      </c>
    </row>
    <row r="890" spans="12:37" ht="12.75" hidden="1">
      <c r="L890" s="149"/>
      <c r="S890" s="9"/>
      <c r="AG890" s="310">
        <v>1900</v>
      </c>
      <c r="AH890" s="310">
        <v>1</v>
      </c>
      <c r="AI890" s="146" t="e">
        <f t="array" aca="1" ref="AI890" ca="1">_xludf.IFS(AH890=1,"01",AH890=2,"02",AH890=3,"03",AH890=4,"04",AH890=5,"05",AH890=6,"06",AH890=7,"07",AH890=8,"08",AH890=9,"09",AH890=10,"10",AH890=11,"11",AH890=12,"12")</f>
        <v>#NAME?</v>
      </c>
      <c r="AJ890" s="147" t="e">
        <f t="shared" ca="1" si="54"/>
        <v>#NAME?</v>
      </c>
      <c r="AK890" s="148" t="str">
        <f t="shared" si="55"/>
        <v>YYYY-01</v>
      </c>
    </row>
    <row r="891" spans="12:37" ht="12.75" hidden="1">
      <c r="L891" s="149"/>
      <c r="S891" s="9"/>
      <c r="AG891" s="310">
        <v>1900</v>
      </c>
      <c r="AH891" s="310">
        <v>1</v>
      </c>
      <c r="AI891" s="146" t="e">
        <f t="array" aca="1" ref="AI891" ca="1">_xludf.IFS(AH891=1,"01",AH891=2,"02",AH891=3,"03",AH891=4,"04",AH891=5,"05",AH891=6,"06",AH891=7,"07",AH891=8,"08",AH891=9,"09",AH891=10,"10",AH891=11,"11",AH891=12,"12")</f>
        <v>#NAME?</v>
      </c>
      <c r="AJ891" s="147" t="e">
        <f t="shared" ca="1" si="54"/>
        <v>#NAME?</v>
      </c>
      <c r="AK891" s="148" t="str">
        <f t="shared" si="55"/>
        <v>YYYY-01</v>
      </c>
    </row>
    <row r="892" spans="12:37" ht="12.75" hidden="1">
      <c r="L892" s="149"/>
      <c r="S892" s="9"/>
      <c r="AG892" s="310">
        <v>1900</v>
      </c>
      <c r="AH892" s="310">
        <v>1</v>
      </c>
      <c r="AI892" s="146" t="e">
        <f t="array" aca="1" ref="AI892" ca="1">_xludf.IFS(AH892=1,"01",AH892=2,"02",AH892=3,"03",AH892=4,"04",AH892=5,"05",AH892=6,"06",AH892=7,"07",AH892=8,"08",AH892=9,"09",AH892=10,"10",AH892=11,"11",AH892=12,"12")</f>
        <v>#NAME?</v>
      </c>
      <c r="AJ892" s="147" t="e">
        <f t="shared" ca="1" si="54"/>
        <v>#NAME?</v>
      </c>
      <c r="AK892" s="148" t="str">
        <f t="shared" si="55"/>
        <v>YYYY-01</v>
      </c>
    </row>
    <row r="893" spans="12:37" ht="12.75" hidden="1">
      <c r="L893" s="149"/>
      <c r="S893" s="9"/>
      <c r="AG893" s="310">
        <v>1900</v>
      </c>
      <c r="AH893" s="310">
        <v>1</v>
      </c>
      <c r="AI893" s="146" t="e">
        <f t="array" aca="1" ref="AI893" ca="1">_xludf.IFS(AH893=1,"01",AH893=2,"02",AH893=3,"03",AH893=4,"04",AH893=5,"05",AH893=6,"06",AH893=7,"07",AH893=8,"08",AH893=9,"09",AH893=10,"10",AH893=11,"11",AH893=12,"12")</f>
        <v>#NAME?</v>
      </c>
      <c r="AJ893" s="147" t="e">
        <f t="shared" ca="1" si="54"/>
        <v>#NAME?</v>
      </c>
      <c r="AK893" s="148" t="str">
        <f t="shared" si="55"/>
        <v>YYYY-01</v>
      </c>
    </row>
    <row r="894" spans="12:37" ht="12.75" hidden="1">
      <c r="L894" s="149"/>
      <c r="S894" s="9"/>
      <c r="AG894" s="310">
        <v>1900</v>
      </c>
      <c r="AH894" s="310">
        <v>1</v>
      </c>
      <c r="AI894" s="146" t="e">
        <f t="array" aca="1" ref="AI894" ca="1">_xludf.IFS(AH894=1,"01",AH894=2,"02",AH894=3,"03",AH894=4,"04",AH894=5,"05",AH894=6,"06",AH894=7,"07",AH894=8,"08",AH894=9,"09",AH894=10,"10",AH894=11,"11",AH894=12,"12")</f>
        <v>#NAME?</v>
      </c>
      <c r="AJ894" s="147" t="e">
        <f t="shared" ca="1" si="54"/>
        <v>#NAME?</v>
      </c>
      <c r="AK894" s="148" t="str">
        <f t="shared" si="55"/>
        <v>YYYY-01</v>
      </c>
    </row>
    <row r="895" spans="12:37" ht="12.75" hidden="1">
      <c r="L895" s="149"/>
      <c r="S895" s="9"/>
      <c r="AG895" s="310">
        <v>1900</v>
      </c>
      <c r="AH895" s="310">
        <v>1</v>
      </c>
      <c r="AI895" s="146" t="e">
        <f t="array" aca="1" ref="AI895" ca="1">_xludf.IFS(AH895=1,"01",AH895=2,"02",AH895=3,"03",AH895=4,"04",AH895=5,"05",AH895=6,"06",AH895=7,"07",AH895=8,"08",AH895=9,"09",AH895=10,"10",AH895=11,"11",AH895=12,"12")</f>
        <v>#NAME?</v>
      </c>
      <c r="AJ895" s="147" t="e">
        <f t="shared" ca="1" si="54"/>
        <v>#NAME?</v>
      </c>
      <c r="AK895" s="148" t="str">
        <f t="shared" si="55"/>
        <v>YYYY-01</v>
      </c>
    </row>
    <row r="896" spans="12:37" ht="12.75" hidden="1">
      <c r="L896" s="149"/>
      <c r="S896" s="9"/>
      <c r="AG896" s="310">
        <v>1900</v>
      </c>
      <c r="AH896" s="310">
        <v>1</v>
      </c>
      <c r="AI896" s="146" t="e">
        <f t="array" aca="1" ref="AI896" ca="1">_xludf.IFS(AH896=1,"01",AH896=2,"02",AH896=3,"03",AH896=4,"04",AH896=5,"05",AH896=6,"06",AH896=7,"07",AH896=8,"08",AH896=9,"09",AH896=10,"10",AH896=11,"11",AH896=12,"12")</f>
        <v>#NAME?</v>
      </c>
      <c r="AJ896" s="147" t="e">
        <f t="shared" ca="1" si="54"/>
        <v>#NAME?</v>
      </c>
      <c r="AK896" s="148" t="str">
        <f t="shared" si="55"/>
        <v>YYYY-01</v>
      </c>
    </row>
    <row r="897" spans="12:37" ht="12.75" hidden="1">
      <c r="L897" s="149"/>
      <c r="S897" s="9"/>
      <c r="AG897" s="310">
        <v>1900</v>
      </c>
      <c r="AH897" s="310">
        <v>1</v>
      </c>
      <c r="AI897" s="146" t="e">
        <f t="array" aca="1" ref="AI897" ca="1">_xludf.IFS(AH897=1,"01",AH897=2,"02",AH897=3,"03",AH897=4,"04",AH897=5,"05",AH897=6,"06",AH897=7,"07",AH897=8,"08",AH897=9,"09",AH897=10,"10",AH897=11,"11",AH897=12,"12")</f>
        <v>#NAME?</v>
      </c>
      <c r="AJ897" s="147" t="e">
        <f t="shared" ca="1" si="54"/>
        <v>#NAME?</v>
      </c>
      <c r="AK897" s="148" t="str">
        <f t="shared" si="55"/>
        <v>YYYY-01</v>
      </c>
    </row>
    <row r="898" spans="12:37" ht="12.75" hidden="1">
      <c r="L898" s="149"/>
      <c r="S898" s="9"/>
      <c r="AG898" s="310">
        <v>1900</v>
      </c>
      <c r="AH898" s="310">
        <v>1</v>
      </c>
      <c r="AI898" s="146" t="e">
        <f t="array" aca="1" ref="AI898" ca="1">_xludf.IFS(AH898=1,"01",AH898=2,"02",AH898=3,"03",AH898=4,"04",AH898=5,"05",AH898=6,"06",AH898=7,"07",AH898=8,"08",AH898=9,"09",AH898=10,"10",AH898=11,"11",AH898=12,"12")</f>
        <v>#NAME?</v>
      </c>
      <c r="AJ898" s="147" t="e">
        <f t="shared" ca="1" si="54"/>
        <v>#NAME?</v>
      </c>
      <c r="AK898" s="148" t="str">
        <f t="shared" si="55"/>
        <v>YYYY-01</v>
      </c>
    </row>
    <row r="899" spans="12:37" ht="12.75" hidden="1">
      <c r="L899" s="149"/>
      <c r="S899" s="9"/>
      <c r="AG899" s="310">
        <v>1900</v>
      </c>
      <c r="AH899" s="310">
        <v>1</v>
      </c>
      <c r="AI899" s="146" t="e">
        <f t="array" aca="1" ref="AI899" ca="1">_xludf.IFS(AH899=1,"01",AH899=2,"02",AH899=3,"03",AH899=4,"04",AH899=5,"05",AH899=6,"06",AH899=7,"07",AH899=8,"08",AH899=9,"09",AH899=10,"10",AH899=11,"11",AH899=12,"12")</f>
        <v>#NAME?</v>
      </c>
      <c r="AJ899" s="147" t="e">
        <f t="shared" ca="1" si="54"/>
        <v>#NAME?</v>
      </c>
      <c r="AK899" s="148" t="str">
        <f t="shared" si="55"/>
        <v>YYYY-01</v>
      </c>
    </row>
    <row r="900" spans="12:37" ht="12.75" hidden="1">
      <c r="L900" s="149"/>
      <c r="S900" s="9"/>
      <c r="AG900" s="310">
        <v>1900</v>
      </c>
      <c r="AH900" s="310">
        <v>1</v>
      </c>
      <c r="AI900" s="146" t="e">
        <f t="array" aca="1" ref="AI900" ca="1">_xludf.IFS(AH900=1,"01",AH900=2,"02",AH900=3,"03",AH900=4,"04",AH900=5,"05",AH900=6,"06",AH900=7,"07",AH900=8,"08",AH900=9,"09",AH900=10,"10",AH900=11,"11",AH900=12,"12")</f>
        <v>#NAME?</v>
      </c>
      <c r="AJ900" s="147" t="e">
        <f t="shared" ca="1" si="54"/>
        <v>#NAME?</v>
      </c>
      <c r="AK900" s="148" t="str">
        <f t="shared" si="55"/>
        <v>YYYY-01</v>
      </c>
    </row>
    <row r="901" spans="12:37" ht="12.75" hidden="1">
      <c r="L901" s="149"/>
      <c r="S901" s="9"/>
      <c r="AG901" s="310">
        <v>1900</v>
      </c>
      <c r="AH901" s="310">
        <v>1</v>
      </c>
      <c r="AI901" s="146" t="e">
        <f t="array" aca="1" ref="AI901" ca="1">_xludf.IFS(AH901=1,"01",AH901=2,"02",AH901=3,"03",AH901=4,"04",AH901=5,"05",AH901=6,"06",AH901=7,"07",AH901=8,"08",AH901=9,"09",AH901=10,"10",AH901=11,"11",AH901=12,"12")</f>
        <v>#NAME?</v>
      </c>
      <c r="AJ901" s="147" t="e">
        <f t="shared" ca="1" si="54"/>
        <v>#NAME?</v>
      </c>
      <c r="AK901" s="148" t="str">
        <f t="shared" si="55"/>
        <v>YYYY-01</v>
      </c>
    </row>
    <row r="902" spans="12:37" ht="12.75" hidden="1">
      <c r="L902" s="149"/>
      <c r="S902" s="9"/>
      <c r="AG902" s="310">
        <v>1900</v>
      </c>
      <c r="AH902" s="310">
        <v>1</v>
      </c>
      <c r="AI902" s="146" t="e">
        <f t="array" aca="1" ref="AI902" ca="1">_xludf.IFS(AH902=1,"01",AH902=2,"02",AH902=3,"03",AH902=4,"04",AH902=5,"05",AH902=6,"06",AH902=7,"07",AH902=8,"08",AH902=9,"09",AH902=10,"10",AH902=11,"11",AH902=12,"12")</f>
        <v>#NAME?</v>
      </c>
      <c r="AJ902" s="147" t="e">
        <f t="shared" ca="1" si="54"/>
        <v>#NAME?</v>
      </c>
      <c r="AK902" s="148" t="str">
        <f t="shared" si="55"/>
        <v>YYYY-01</v>
      </c>
    </row>
    <row r="903" spans="12:37" ht="12.75" hidden="1">
      <c r="L903" s="149"/>
      <c r="S903" s="9"/>
      <c r="AG903" s="310">
        <v>1900</v>
      </c>
      <c r="AH903" s="310">
        <v>1</v>
      </c>
      <c r="AI903" s="146" t="e">
        <f t="array" aca="1" ref="AI903" ca="1">_xludf.IFS(AH903=1,"01",AH903=2,"02",AH903=3,"03",AH903=4,"04",AH903=5,"05",AH903=6,"06",AH903=7,"07",AH903=8,"08",AH903=9,"09",AH903=10,"10",AH903=11,"11",AH903=12,"12")</f>
        <v>#NAME?</v>
      </c>
      <c r="AJ903" s="147" t="e">
        <f t="shared" ca="1" si="54"/>
        <v>#NAME?</v>
      </c>
      <c r="AK903" s="148" t="str">
        <f t="shared" si="55"/>
        <v>YYYY-01</v>
      </c>
    </row>
    <row r="904" spans="12:37" ht="12.75" hidden="1">
      <c r="L904" s="149"/>
      <c r="S904" s="9"/>
      <c r="AG904" s="310">
        <v>1900</v>
      </c>
      <c r="AH904" s="310">
        <v>1</v>
      </c>
      <c r="AI904" s="146" t="e">
        <f t="array" aca="1" ref="AI904" ca="1">_xludf.IFS(AH904=1,"01",AH904=2,"02",AH904=3,"03",AH904=4,"04",AH904=5,"05",AH904=6,"06",AH904=7,"07",AH904=8,"08",AH904=9,"09",AH904=10,"10",AH904=11,"11",AH904=12,"12")</f>
        <v>#NAME?</v>
      </c>
      <c r="AJ904" s="147" t="e">
        <f t="shared" ca="1" si="54"/>
        <v>#NAME?</v>
      </c>
      <c r="AK904" s="148" t="str">
        <f t="shared" si="55"/>
        <v>YYYY-01</v>
      </c>
    </row>
    <row r="905" spans="12:37" ht="12.75" hidden="1">
      <c r="L905" s="149"/>
      <c r="S905" s="9"/>
      <c r="AG905" s="310">
        <v>1900</v>
      </c>
      <c r="AH905" s="310">
        <v>1</v>
      </c>
      <c r="AI905" s="146" t="e">
        <f t="array" aca="1" ref="AI905" ca="1">_xludf.IFS(AH905=1,"01",AH905=2,"02",AH905=3,"03",AH905=4,"04",AH905=5,"05",AH905=6,"06",AH905=7,"07",AH905=8,"08",AH905=9,"09",AH905=10,"10",AH905=11,"11",AH905=12,"12")</f>
        <v>#NAME?</v>
      </c>
      <c r="AJ905" s="147" t="e">
        <f t="shared" ca="1" si="54"/>
        <v>#NAME?</v>
      </c>
      <c r="AK905" s="148" t="str">
        <f t="shared" si="55"/>
        <v>YYYY-01</v>
      </c>
    </row>
    <row r="906" spans="12:37" ht="12.75" hidden="1">
      <c r="L906" s="149"/>
      <c r="S906" s="9"/>
      <c r="AG906" s="310">
        <v>1900</v>
      </c>
      <c r="AH906" s="310">
        <v>1</v>
      </c>
      <c r="AI906" s="146" t="e">
        <f t="array" aca="1" ref="AI906" ca="1">_xludf.IFS(AH906=1,"01",AH906=2,"02",AH906=3,"03",AH906=4,"04",AH906=5,"05",AH906=6,"06",AH906=7,"07",AH906=8,"08",AH906=9,"09",AH906=10,"10",AH906=11,"11",AH906=12,"12")</f>
        <v>#NAME?</v>
      </c>
      <c r="AJ906" s="147" t="e">
        <f t="shared" ca="1" si="54"/>
        <v>#NAME?</v>
      </c>
      <c r="AK906" s="148" t="str">
        <f t="shared" si="55"/>
        <v>YYYY-01</v>
      </c>
    </row>
    <row r="907" spans="12:37" ht="12.75" hidden="1">
      <c r="L907" s="149"/>
      <c r="S907" s="9"/>
      <c r="AG907" s="310">
        <v>1900</v>
      </c>
      <c r="AH907" s="310">
        <v>1</v>
      </c>
      <c r="AI907" s="146" t="e">
        <f t="array" aca="1" ref="AI907" ca="1">_xludf.IFS(AH907=1,"01",AH907=2,"02",AH907=3,"03",AH907=4,"04",AH907=5,"05",AH907=6,"06",AH907=7,"07",AH907=8,"08",AH907=9,"09",AH907=10,"10",AH907=11,"11",AH907=12,"12")</f>
        <v>#NAME?</v>
      </c>
      <c r="AJ907" s="147" t="e">
        <f t="shared" ca="1" si="54"/>
        <v>#NAME?</v>
      </c>
      <c r="AK907" s="148" t="str">
        <f t="shared" si="55"/>
        <v>YYYY-01</v>
      </c>
    </row>
    <row r="908" spans="12:37" ht="12.75" hidden="1">
      <c r="L908" s="149"/>
      <c r="S908" s="9"/>
      <c r="AG908" s="310">
        <v>1900</v>
      </c>
      <c r="AH908" s="310">
        <v>1</v>
      </c>
      <c r="AI908" s="146" t="e">
        <f t="array" aca="1" ref="AI908" ca="1">_xludf.IFS(AH908=1,"01",AH908=2,"02",AH908=3,"03",AH908=4,"04",AH908=5,"05",AH908=6,"06",AH908=7,"07",AH908=8,"08",AH908=9,"09",AH908=10,"10",AH908=11,"11",AH908=12,"12")</f>
        <v>#NAME?</v>
      </c>
      <c r="AJ908" s="147" t="e">
        <f t="shared" ca="1" si="54"/>
        <v>#NAME?</v>
      </c>
      <c r="AK908" s="148" t="str">
        <f t="shared" si="55"/>
        <v>YYYY-01</v>
      </c>
    </row>
    <row r="909" spans="12:37" ht="12.75" hidden="1">
      <c r="L909" s="149"/>
      <c r="S909" s="9"/>
      <c r="AG909" s="310">
        <v>1900</v>
      </c>
      <c r="AH909" s="310">
        <v>1</v>
      </c>
      <c r="AI909" s="146" t="e">
        <f t="array" aca="1" ref="AI909" ca="1">_xludf.IFS(AH909=1,"01",AH909=2,"02",AH909=3,"03",AH909=4,"04",AH909=5,"05",AH909=6,"06",AH909=7,"07",AH909=8,"08",AH909=9,"09",AH909=10,"10",AH909=11,"11",AH909=12,"12")</f>
        <v>#NAME?</v>
      </c>
      <c r="AJ909" s="147" t="e">
        <f t="shared" ca="1" si="54"/>
        <v>#NAME?</v>
      </c>
      <c r="AK909" s="148" t="str">
        <f t="shared" si="55"/>
        <v>YYYY-01</v>
      </c>
    </row>
    <row r="910" spans="12:37" ht="12.75" hidden="1">
      <c r="L910" s="149"/>
      <c r="S910" s="9"/>
      <c r="AG910" s="310">
        <v>1900</v>
      </c>
      <c r="AH910" s="310">
        <v>1</v>
      </c>
      <c r="AI910" s="146" t="e">
        <f t="array" aca="1" ref="AI910" ca="1">_xludf.IFS(AH910=1,"01",AH910=2,"02",AH910=3,"03",AH910=4,"04",AH910=5,"05",AH910=6,"06",AH910=7,"07",AH910=8,"08",AH910=9,"09",AH910=10,"10",AH910=11,"11",AH910=12,"12")</f>
        <v>#NAME?</v>
      </c>
      <c r="AJ910" s="147" t="e">
        <f t="shared" ca="1" si="54"/>
        <v>#NAME?</v>
      </c>
      <c r="AK910" s="148" t="str">
        <f t="shared" si="55"/>
        <v>YYYY-01</v>
      </c>
    </row>
    <row r="911" spans="12:37" ht="12.75" hidden="1">
      <c r="L911" s="149"/>
      <c r="S911" s="9"/>
      <c r="AG911" s="310">
        <v>1900</v>
      </c>
      <c r="AH911" s="310">
        <v>1</v>
      </c>
      <c r="AI911" s="146" t="e">
        <f t="array" aca="1" ref="AI911" ca="1">_xludf.IFS(AH911=1,"01",AH911=2,"02",AH911=3,"03",AH911=4,"04",AH911=5,"05",AH911=6,"06",AH911=7,"07",AH911=8,"08",AH911=9,"09",AH911=10,"10",AH911=11,"11",AH911=12,"12")</f>
        <v>#NAME?</v>
      </c>
      <c r="AJ911" s="147" t="e">
        <f t="shared" ca="1" si="54"/>
        <v>#NAME?</v>
      </c>
      <c r="AK911" s="148" t="str">
        <f t="shared" si="55"/>
        <v>YYYY-01</v>
      </c>
    </row>
    <row r="912" spans="12:37" ht="12.75" hidden="1">
      <c r="L912" s="149"/>
      <c r="S912" s="9"/>
      <c r="AG912" s="310">
        <v>1900</v>
      </c>
      <c r="AH912" s="310">
        <v>1</v>
      </c>
      <c r="AI912" s="146" t="e">
        <f t="array" aca="1" ref="AI912" ca="1">_xludf.IFS(AH912=1,"01",AH912=2,"02",AH912=3,"03",AH912=4,"04",AH912=5,"05",AH912=6,"06",AH912=7,"07",AH912=8,"08",AH912=9,"09",AH912=10,"10",AH912=11,"11",AH912=12,"12")</f>
        <v>#NAME?</v>
      </c>
      <c r="AJ912" s="147" t="e">
        <f t="shared" ca="1" si="54"/>
        <v>#NAME?</v>
      </c>
      <c r="AK912" s="148" t="str">
        <f t="shared" si="55"/>
        <v>YYYY-01</v>
      </c>
    </row>
    <row r="913" spans="12:37" ht="12.75" hidden="1">
      <c r="L913" s="149"/>
      <c r="S913" s="9"/>
      <c r="AG913" s="310">
        <v>1900</v>
      </c>
      <c r="AH913" s="310">
        <v>1</v>
      </c>
      <c r="AI913" s="146" t="e">
        <f t="array" aca="1" ref="AI913" ca="1">_xludf.IFS(AH913=1,"01",AH913=2,"02",AH913=3,"03",AH913=4,"04",AH913=5,"05",AH913=6,"06",AH913=7,"07",AH913=8,"08",AH913=9,"09",AH913=10,"10",AH913=11,"11",AH913=12,"12")</f>
        <v>#NAME?</v>
      </c>
      <c r="AJ913" s="147" t="e">
        <f t="shared" ca="1" si="54"/>
        <v>#NAME?</v>
      </c>
      <c r="AK913" s="148" t="str">
        <f t="shared" si="55"/>
        <v>YYYY-01</v>
      </c>
    </row>
    <row r="914" spans="12:37" ht="12.75" hidden="1">
      <c r="L914" s="149"/>
      <c r="S914" s="9"/>
      <c r="AG914" s="310">
        <v>1900</v>
      </c>
      <c r="AH914" s="310">
        <v>1</v>
      </c>
      <c r="AI914" s="146" t="e">
        <f t="array" aca="1" ref="AI914" ca="1">_xludf.IFS(AH914=1,"01",AH914=2,"02",AH914=3,"03",AH914=4,"04",AH914=5,"05",AH914=6,"06",AH914=7,"07",AH914=8,"08",AH914=9,"09",AH914=10,"10",AH914=11,"11",AH914=12,"12")</f>
        <v>#NAME?</v>
      </c>
      <c r="AJ914" s="147" t="e">
        <f t="shared" ca="1" si="54"/>
        <v>#NAME?</v>
      </c>
      <c r="AK914" s="148" t="str">
        <f t="shared" si="55"/>
        <v>YYYY-01</v>
      </c>
    </row>
    <row r="915" spans="12:37" ht="12.75" hidden="1">
      <c r="L915" s="149"/>
      <c r="S915" s="9"/>
      <c r="AG915" s="310">
        <v>1900</v>
      </c>
      <c r="AH915" s="310">
        <v>1</v>
      </c>
      <c r="AI915" s="146" t="e">
        <f t="array" aca="1" ref="AI915" ca="1">_xludf.IFS(AH915=1,"01",AH915=2,"02",AH915=3,"03",AH915=4,"04",AH915=5,"05",AH915=6,"06",AH915=7,"07",AH915=8,"08",AH915=9,"09",AH915=10,"10",AH915=11,"11",AH915=12,"12")</f>
        <v>#NAME?</v>
      </c>
      <c r="AJ915" s="147" t="e">
        <f t="shared" ca="1" si="54"/>
        <v>#NAME?</v>
      </c>
      <c r="AK915" s="148" t="str">
        <f t="shared" si="55"/>
        <v>YYYY-01</v>
      </c>
    </row>
    <row r="916" spans="12:37" ht="12.75" hidden="1">
      <c r="L916" s="149"/>
      <c r="S916" s="9"/>
      <c r="AG916" s="310">
        <v>1900</v>
      </c>
      <c r="AH916" s="310">
        <v>1</v>
      </c>
      <c r="AI916" s="146" t="e">
        <f t="array" aca="1" ref="AI916" ca="1">_xludf.IFS(AH916=1,"01",AH916=2,"02",AH916=3,"03",AH916=4,"04",AH916=5,"05",AH916=6,"06",AH916=7,"07",AH916=8,"08",AH916=9,"09",AH916=10,"10",AH916=11,"11",AH916=12,"12")</f>
        <v>#NAME?</v>
      </c>
      <c r="AJ916" s="147" t="e">
        <f t="shared" ca="1" si="54"/>
        <v>#NAME?</v>
      </c>
      <c r="AK916" s="148" t="str">
        <f t="shared" si="55"/>
        <v>YYYY-01</v>
      </c>
    </row>
    <row r="917" spans="12:37" ht="12.75" hidden="1">
      <c r="L917" s="149"/>
      <c r="S917" s="9"/>
      <c r="AG917" s="310">
        <v>1900</v>
      </c>
      <c r="AH917" s="310">
        <v>1</v>
      </c>
      <c r="AI917" s="146" t="e">
        <f t="array" aca="1" ref="AI917" ca="1">_xludf.IFS(AH917=1,"01",AH917=2,"02",AH917=3,"03",AH917=4,"04",AH917=5,"05",AH917=6,"06",AH917=7,"07",AH917=8,"08",AH917=9,"09",AH917=10,"10",AH917=11,"11",AH917=12,"12")</f>
        <v>#NAME?</v>
      </c>
      <c r="AJ917" s="147" t="e">
        <f t="shared" ca="1" si="54"/>
        <v>#NAME?</v>
      </c>
      <c r="AK917" s="148" t="str">
        <f t="shared" si="55"/>
        <v>YYYY-01</v>
      </c>
    </row>
    <row r="918" spans="12:37" ht="12.75" hidden="1">
      <c r="L918" s="149"/>
      <c r="S918" s="9"/>
      <c r="AG918" s="310">
        <v>1900</v>
      </c>
      <c r="AH918" s="310">
        <v>1</v>
      </c>
      <c r="AI918" s="146" t="e">
        <f t="array" aca="1" ref="AI918" ca="1">_xludf.IFS(AH918=1,"01",AH918=2,"02",AH918=3,"03",AH918=4,"04",AH918=5,"05",AH918=6,"06",AH918=7,"07",AH918=8,"08",AH918=9,"09",AH918=10,"10",AH918=11,"11",AH918=12,"12")</f>
        <v>#NAME?</v>
      </c>
      <c r="AJ918" s="147" t="e">
        <f t="shared" ca="1" si="54"/>
        <v>#NAME?</v>
      </c>
      <c r="AK918" s="148" t="str">
        <f t="shared" si="55"/>
        <v>YYYY-01</v>
      </c>
    </row>
    <row r="919" spans="12:37" ht="12.75" hidden="1">
      <c r="L919" s="149"/>
      <c r="S919" s="9"/>
      <c r="AG919" s="310">
        <v>1900</v>
      </c>
      <c r="AH919" s="310">
        <v>1</v>
      </c>
      <c r="AI919" s="146" t="e">
        <f t="array" aca="1" ref="AI919" ca="1">_xludf.IFS(AH919=1,"01",AH919=2,"02",AH919=3,"03",AH919=4,"04",AH919=5,"05",AH919=6,"06",AH919=7,"07",AH919=8,"08",AH919=9,"09",AH919=10,"10",AH919=11,"11",AH919=12,"12")</f>
        <v>#NAME?</v>
      </c>
      <c r="AJ919" s="147" t="e">
        <f t="shared" ca="1" si="54"/>
        <v>#NAME?</v>
      </c>
      <c r="AK919" s="148" t="str">
        <f t="shared" si="55"/>
        <v>YYYY-01</v>
      </c>
    </row>
    <row r="920" spans="12:37" ht="12.75" hidden="1">
      <c r="L920" s="149"/>
      <c r="S920" s="9"/>
      <c r="AG920" s="310">
        <v>1900</v>
      </c>
      <c r="AH920" s="310">
        <v>1</v>
      </c>
      <c r="AI920" s="146" t="e">
        <f t="array" aca="1" ref="AI920" ca="1">_xludf.IFS(AH920=1,"01",AH920=2,"02",AH920=3,"03",AH920=4,"04",AH920=5,"05",AH920=6,"06",AH920=7,"07",AH920=8,"08",AH920=9,"09",AH920=10,"10",AH920=11,"11",AH920=12,"12")</f>
        <v>#NAME?</v>
      </c>
      <c r="AJ920" s="147" t="e">
        <f t="shared" ca="1" si="54"/>
        <v>#NAME?</v>
      </c>
      <c r="AK920" s="148" t="str">
        <f t="shared" si="55"/>
        <v>YYYY-01</v>
      </c>
    </row>
    <row r="921" spans="12:37" ht="12.75" hidden="1">
      <c r="L921" s="149"/>
      <c r="S921" s="9"/>
      <c r="AG921" s="310">
        <v>1900</v>
      </c>
      <c r="AH921" s="310">
        <v>1</v>
      </c>
      <c r="AI921" s="146" t="e">
        <f t="array" aca="1" ref="AI921" ca="1">_xludf.IFS(AH921=1,"01",AH921=2,"02",AH921=3,"03",AH921=4,"04",AH921=5,"05",AH921=6,"06",AH921=7,"07",AH921=8,"08",AH921=9,"09",AH921=10,"10",AH921=11,"11",AH921=12,"12")</f>
        <v>#NAME?</v>
      </c>
      <c r="AJ921" s="147" t="e">
        <f t="shared" ca="1" si="54"/>
        <v>#NAME?</v>
      </c>
      <c r="AK921" s="148" t="str">
        <f t="shared" si="55"/>
        <v>YYYY-01</v>
      </c>
    </row>
    <row r="922" spans="12:37" ht="12.75" hidden="1">
      <c r="L922" s="149"/>
      <c r="S922" s="9"/>
      <c r="AG922" s="310">
        <v>1900</v>
      </c>
      <c r="AH922" s="310">
        <v>1</v>
      </c>
      <c r="AI922" s="146" t="e">
        <f t="array" aca="1" ref="AI922" ca="1">_xludf.IFS(AH922=1,"01",AH922=2,"02",AH922=3,"03",AH922=4,"04",AH922=5,"05",AH922=6,"06",AH922=7,"07",AH922=8,"08",AH922=9,"09",AH922=10,"10",AH922=11,"11",AH922=12,"12")</f>
        <v>#NAME?</v>
      </c>
      <c r="AJ922" s="147" t="e">
        <f t="shared" ca="1" si="54"/>
        <v>#NAME?</v>
      </c>
      <c r="AK922" s="148" t="str">
        <f t="shared" si="55"/>
        <v>YYYY-01</v>
      </c>
    </row>
    <row r="923" spans="12:37" ht="12.75" hidden="1">
      <c r="L923" s="149"/>
      <c r="S923" s="9"/>
      <c r="AG923" s="310">
        <v>1900</v>
      </c>
      <c r="AH923" s="310">
        <v>1</v>
      </c>
      <c r="AI923" s="146" t="e">
        <f t="array" aca="1" ref="AI923" ca="1">_xludf.IFS(AH923=1,"01",AH923=2,"02",AH923=3,"03",AH923=4,"04",AH923=5,"05",AH923=6,"06",AH923=7,"07",AH923=8,"08",AH923=9,"09",AH923=10,"10",AH923=11,"11",AH923=12,"12")</f>
        <v>#NAME?</v>
      </c>
      <c r="AJ923" s="147" t="e">
        <f t="shared" ca="1" si="54"/>
        <v>#NAME?</v>
      </c>
      <c r="AK923" s="148" t="str">
        <f t="shared" si="55"/>
        <v>YYYY-01</v>
      </c>
    </row>
    <row r="924" spans="12:37" ht="12.75" hidden="1">
      <c r="L924" s="149"/>
      <c r="S924" s="9"/>
      <c r="AG924" s="310">
        <v>1900</v>
      </c>
      <c r="AH924" s="310">
        <v>1</v>
      </c>
      <c r="AI924" s="146" t="e">
        <f t="array" aca="1" ref="AI924" ca="1">_xludf.IFS(AH924=1,"01",AH924=2,"02",AH924=3,"03",AH924=4,"04",AH924=5,"05",AH924=6,"06",AH924=7,"07",AH924=8,"08",AH924=9,"09",AH924=10,"10",AH924=11,"11",AH924=12,"12")</f>
        <v>#NAME?</v>
      </c>
      <c r="AJ924" s="147" t="e">
        <f t="shared" ca="1" si="54"/>
        <v>#NAME?</v>
      </c>
      <c r="AK924" s="148" t="str">
        <f t="shared" si="55"/>
        <v>YYYY-01</v>
      </c>
    </row>
    <row r="925" spans="12:37" ht="12.75" hidden="1">
      <c r="L925" s="149"/>
      <c r="S925" s="9"/>
      <c r="AG925" s="310">
        <v>1900</v>
      </c>
      <c r="AH925" s="310">
        <v>1</v>
      </c>
      <c r="AI925" s="146" t="e">
        <f t="array" aca="1" ref="AI925" ca="1">_xludf.IFS(AH925=1,"01",AH925=2,"02",AH925=3,"03",AH925=4,"04",AH925=5,"05",AH925=6,"06",AH925=7,"07",AH925=8,"08",AH925=9,"09",AH925=10,"10",AH925=11,"11",AH925=12,"12")</f>
        <v>#NAME?</v>
      </c>
      <c r="AJ925" s="147" t="e">
        <f t="shared" ca="1" si="54"/>
        <v>#NAME?</v>
      </c>
      <c r="AK925" s="148" t="str">
        <f t="shared" si="55"/>
        <v>YYYY-01</v>
      </c>
    </row>
    <row r="926" spans="12:37" ht="12.75" hidden="1">
      <c r="L926" s="149"/>
      <c r="S926" s="9"/>
      <c r="AG926" s="310">
        <v>1900</v>
      </c>
      <c r="AH926" s="310">
        <v>1</v>
      </c>
      <c r="AI926" s="146" t="e">
        <f t="array" aca="1" ref="AI926" ca="1">_xludf.IFS(AH926=1,"01",AH926=2,"02",AH926=3,"03",AH926=4,"04",AH926=5,"05",AH926=6,"06",AH926=7,"07",AH926=8,"08",AH926=9,"09",AH926=10,"10",AH926=11,"11",AH926=12,"12")</f>
        <v>#NAME?</v>
      </c>
      <c r="AJ926" s="147" t="e">
        <f t="shared" ca="1" si="54"/>
        <v>#NAME?</v>
      </c>
      <c r="AK926" s="148" t="str">
        <f t="shared" si="55"/>
        <v>YYYY-01</v>
      </c>
    </row>
    <row r="927" spans="12:37" ht="12.75" hidden="1">
      <c r="L927" s="149"/>
      <c r="S927" s="9"/>
      <c r="AG927" s="310">
        <v>1900</v>
      </c>
      <c r="AH927" s="310">
        <v>1</v>
      </c>
      <c r="AI927" s="146" t="e">
        <f t="array" aca="1" ref="AI927" ca="1">_xludf.IFS(AH927=1,"01",AH927=2,"02",AH927=3,"03",AH927=4,"04",AH927=5,"05",AH927=6,"06",AH927=7,"07",AH927=8,"08",AH927=9,"09",AH927=10,"10",AH927=11,"11",AH927=12,"12")</f>
        <v>#NAME?</v>
      </c>
      <c r="AJ927" s="147" t="e">
        <f t="shared" ca="1" si="54"/>
        <v>#NAME?</v>
      </c>
      <c r="AK927" s="148" t="str">
        <f t="shared" si="55"/>
        <v>YYYY-01</v>
      </c>
    </row>
    <row r="928" spans="12:37" ht="12.75" hidden="1">
      <c r="L928" s="149"/>
      <c r="S928" s="9"/>
      <c r="AG928" s="310">
        <v>1900</v>
      </c>
      <c r="AH928" s="310">
        <v>1</v>
      </c>
      <c r="AI928" s="146" t="e">
        <f t="array" aca="1" ref="AI928" ca="1">_xludf.IFS(AH928=1,"01",AH928=2,"02",AH928=3,"03",AH928=4,"04",AH928=5,"05",AH928=6,"06",AH928=7,"07",AH928=8,"08",AH928=9,"09",AH928=10,"10",AH928=11,"11",AH928=12,"12")</f>
        <v>#NAME?</v>
      </c>
      <c r="AJ928" s="147" t="e">
        <f t="shared" ca="1" si="54"/>
        <v>#NAME?</v>
      </c>
      <c r="AK928" s="148" t="str">
        <f t="shared" si="55"/>
        <v>YYYY-01</v>
      </c>
    </row>
    <row r="929" spans="12:37" ht="12.75" hidden="1">
      <c r="L929" s="149"/>
      <c r="S929" s="9"/>
      <c r="AG929" s="310">
        <v>1900</v>
      </c>
      <c r="AH929" s="310">
        <v>1</v>
      </c>
      <c r="AI929" s="146" t="e">
        <f t="array" aca="1" ref="AI929" ca="1">_xludf.IFS(AH929=1,"01",AH929=2,"02",AH929=3,"03",AH929=4,"04",AH929=5,"05",AH929=6,"06",AH929=7,"07",AH929=8,"08",AH929=9,"09",AH929=10,"10",AH929=11,"11",AH929=12,"12")</f>
        <v>#NAME?</v>
      </c>
      <c r="AJ929" s="147" t="e">
        <f t="shared" ca="1" si="54"/>
        <v>#NAME?</v>
      </c>
      <c r="AK929" s="148" t="str">
        <f t="shared" si="55"/>
        <v>YYYY-01</v>
      </c>
    </row>
    <row r="930" spans="12:37" ht="12.75" hidden="1">
      <c r="L930" s="149"/>
      <c r="S930" s="9"/>
      <c r="AG930" s="310">
        <v>1900</v>
      </c>
      <c r="AH930" s="310">
        <v>1</v>
      </c>
      <c r="AI930" s="146" t="e">
        <f t="array" aca="1" ref="AI930" ca="1">_xludf.IFS(AH930=1,"01",AH930=2,"02",AH930=3,"03",AH930=4,"04",AH930=5,"05",AH930=6,"06",AH930=7,"07",AH930=8,"08",AH930=9,"09",AH930=10,"10",AH930=11,"11",AH930=12,"12")</f>
        <v>#NAME?</v>
      </c>
      <c r="AJ930" s="147" t="e">
        <f t="shared" ca="1" si="54"/>
        <v>#NAME?</v>
      </c>
      <c r="AK930" s="148" t="str">
        <f t="shared" si="55"/>
        <v>YYYY-01</v>
      </c>
    </row>
    <row r="931" spans="12:37" ht="12.75" hidden="1">
      <c r="L931" s="149"/>
      <c r="S931" s="9"/>
      <c r="AG931" s="310">
        <v>1900</v>
      </c>
      <c r="AH931" s="310">
        <v>1</v>
      </c>
      <c r="AI931" s="146" t="e">
        <f t="array" aca="1" ref="AI931" ca="1">_xludf.IFS(AH931=1,"01",AH931=2,"02",AH931=3,"03",AH931=4,"04",AH931=5,"05",AH931=6,"06",AH931=7,"07",AH931=8,"08",AH931=9,"09",AH931=10,"10",AH931=11,"11",AH931=12,"12")</f>
        <v>#NAME?</v>
      </c>
      <c r="AJ931" s="147" t="e">
        <f t="shared" ca="1" si="54"/>
        <v>#NAME?</v>
      </c>
      <c r="AK931" s="148" t="str">
        <f t="shared" si="55"/>
        <v>YYYY-01</v>
      </c>
    </row>
    <row r="932" spans="12:37" ht="12.75" hidden="1">
      <c r="L932" s="149"/>
      <c r="S932" s="9"/>
      <c r="AG932" s="310">
        <v>1900</v>
      </c>
      <c r="AH932" s="310">
        <v>1</v>
      </c>
      <c r="AI932" s="146" t="e">
        <f t="array" aca="1" ref="AI932" ca="1">_xludf.IFS(AH932=1,"01",AH932=2,"02",AH932=3,"03",AH932=4,"04",AH932=5,"05",AH932=6,"06",AH932=7,"07",AH932=8,"08",AH932=9,"09",AH932=10,"10",AH932=11,"11",AH932=12,"12")</f>
        <v>#NAME?</v>
      </c>
      <c r="AJ932" s="147" t="e">
        <f t="shared" ca="1" si="54"/>
        <v>#NAME?</v>
      </c>
      <c r="AK932" s="148" t="str">
        <f t="shared" si="55"/>
        <v>YYYY-01</v>
      </c>
    </row>
    <row r="933" spans="12:37" ht="12.75" hidden="1">
      <c r="L933" s="149"/>
      <c r="S933" s="9"/>
      <c r="AG933" s="310">
        <v>1900</v>
      </c>
      <c r="AH933" s="310">
        <v>1</v>
      </c>
      <c r="AI933" s="146" t="e">
        <f t="array" aca="1" ref="AI933" ca="1">_xludf.IFS(AH933=1,"01",AH933=2,"02",AH933=3,"03",AH933=4,"04",AH933=5,"05",AH933=6,"06",AH933=7,"07",AH933=8,"08",AH933=9,"09",AH933=10,"10",AH933=11,"11",AH933=12,"12")</f>
        <v>#NAME?</v>
      </c>
      <c r="AJ933" s="147" t="e">
        <f t="shared" ca="1" si="54"/>
        <v>#NAME?</v>
      </c>
      <c r="AK933" s="148" t="str">
        <f t="shared" si="55"/>
        <v>YYYY-01</v>
      </c>
    </row>
    <row r="934" spans="12:37" ht="12.75" hidden="1">
      <c r="L934" s="149"/>
      <c r="S934" s="9"/>
      <c r="AG934" s="310">
        <v>1900</v>
      </c>
      <c r="AH934" s="310">
        <v>1</v>
      </c>
      <c r="AI934" s="146" t="e">
        <f t="array" aca="1" ref="AI934" ca="1">_xludf.IFS(AH934=1,"01",AH934=2,"02",AH934=3,"03",AH934=4,"04",AH934=5,"05",AH934=6,"06",AH934=7,"07",AH934=8,"08",AH934=9,"09",AH934=10,"10",AH934=11,"11",AH934=12,"12")</f>
        <v>#NAME?</v>
      </c>
      <c r="AJ934" s="147" t="e">
        <f t="shared" ca="1" si="54"/>
        <v>#NAME?</v>
      </c>
      <c r="AK934" s="148" t="str">
        <f t="shared" si="55"/>
        <v>YYYY-01</v>
      </c>
    </row>
    <row r="935" spans="12:37" ht="12.75" hidden="1">
      <c r="L935" s="149"/>
      <c r="S935" s="9"/>
      <c r="AG935" s="310">
        <v>1900</v>
      </c>
      <c r="AH935" s="310">
        <v>1</v>
      </c>
      <c r="AI935" s="146" t="e">
        <f t="array" aca="1" ref="AI935" ca="1">_xludf.IFS(AH935=1,"01",AH935=2,"02",AH935=3,"03",AH935=4,"04",AH935=5,"05",AH935=6,"06",AH935=7,"07",AH935=8,"08",AH935=9,"09",AH935=10,"10",AH935=11,"11",AH935=12,"12")</f>
        <v>#NAME?</v>
      </c>
      <c r="AJ935" s="147" t="e">
        <f t="shared" ca="1" si="54"/>
        <v>#NAME?</v>
      </c>
      <c r="AK935" s="148" t="str">
        <f t="shared" si="55"/>
        <v>YYYY-01</v>
      </c>
    </row>
    <row r="936" spans="12:37" ht="12.75" hidden="1">
      <c r="L936" s="149"/>
      <c r="S936" s="9"/>
      <c r="AG936" s="310">
        <v>1900</v>
      </c>
      <c r="AH936" s="310">
        <v>1</v>
      </c>
      <c r="AI936" s="146" t="e">
        <f t="array" aca="1" ref="AI936" ca="1">_xludf.IFS(AH936=1,"01",AH936=2,"02",AH936=3,"03",AH936=4,"04",AH936=5,"05",AH936=6,"06",AH936=7,"07",AH936=8,"08",AH936=9,"09",AH936=10,"10",AH936=11,"11",AH936=12,"12")</f>
        <v>#NAME?</v>
      </c>
      <c r="AJ936" s="147" t="e">
        <f t="shared" ca="1" si="54"/>
        <v>#NAME?</v>
      </c>
      <c r="AK936" s="148" t="str">
        <f t="shared" si="55"/>
        <v>YYYY-01</v>
      </c>
    </row>
    <row r="937" spans="12:37" ht="12.75" hidden="1">
      <c r="L937" s="149"/>
      <c r="S937" s="9"/>
      <c r="AG937" s="310">
        <v>1900</v>
      </c>
      <c r="AH937" s="310">
        <v>1</v>
      </c>
      <c r="AI937" s="146" t="e">
        <f t="array" aca="1" ref="AI937" ca="1">_xludf.IFS(AH937=1,"01",AH937=2,"02",AH937=3,"03",AH937=4,"04",AH937=5,"05",AH937=6,"06",AH937=7,"07",AH937=8,"08",AH937=9,"09",AH937=10,"10",AH937=11,"11",AH937=12,"12")</f>
        <v>#NAME?</v>
      </c>
      <c r="AJ937" s="147" t="e">
        <f t="shared" ca="1" si="54"/>
        <v>#NAME?</v>
      </c>
      <c r="AK937" s="148" t="str">
        <f t="shared" si="55"/>
        <v>YYYY-01</v>
      </c>
    </row>
    <row r="938" spans="12:37" ht="12.75" hidden="1">
      <c r="L938" s="149"/>
      <c r="S938" s="9"/>
      <c r="AG938" s="310">
        <v>1900</v>
      </c>
      <c r="AH938" s="310">
        <v>1</v>
      </c>
      <c r="AI938" s="146" t="e">
        <f t="array" aca="1" ref="AI938" ca="1">_xludf.IFS(AH938=1,"01",AH938=2,"02",AH938=3,"03",AH938=4,"04",AH938=5,"05",AH938=6,"06",AH938=7,"07",AH938=8,"08",AH938=9,"09",AH938=10,"10",AH938=11,"11",AH938=12,"12")</f>
        <v>#NAME?</v>
      </c>
      <c r="AJ938" s="147" t="e">
        <f t="shared" ca="1" si="54"/>
        <v>#NAME?</v>
      </c>
      <c r="AK938" s="148" t="str">
        <f t="shared" si="55"/>
        <v>YYYY-01</v>
      </c>
    </row>
    <row r="939" spans="12:37" ht="12.75" hidden="1">
      <c r="L939" s="149"/>
      <c r="S939" s="9"/>
      <c r="AG939" s="310">
        <v>1900</v>
      </c>
      <c r="AH939" s="310">
        <v>1</v>
      </c>
      <c r="AI939" s="146" t="e">
        <f t="array" aca="1" ref="AI939" ca="1">_xludf.IFS(AH939=1,"01",AH939=2,"02",AH939=3,"03",AH939=4,"04",AH939=5,"05",AH939=6,"06",AH939=7,"07",AH939=8,"08",AH939=9,"09",AH939=10,"10",AH939=11,"11",AH939=12,"12")</f>
        <v>#NAME?</v>
      </c>
      <c r="AJ939" s="147" t="e">
        <f t="shared" ca="1" si="54"/>
        <v>#NAME?</v>
      </c>
      <c r="AK939" s="148" t="str">
        <f t="shared" si="55"/>
        <v>YYYY-01</v>
      </c>
    </row>
    <row r="940" spans="12:37" ht="12.75" hidden="1">
      <c r="L940" s="149"/>
      <c r="S940" s="9"/>
      <c r="AG940" s="310">
        <v>1900</v>
      </c>
      <c r="AH940" s="310">
        <v>1</v>
      </c>
      <c r="AI940" s="146" t="e">
        <f t="array" aca="1" ref="AI940" ca="1">_xludf.IFS(AH940=1,"01",AH940=2,"02",AH940=3,"03",AH940=4,"04",AH940=5,"05",AH940=6,"06",AH940=7,"07",AH940=8,"08",AH940=9,"09",AH940=10,"10",AH940=11,"11",AH940=12,"12")</f>
        <v>#NAME?</v>
      </c>
      <c r="AJ940" s="147" t="e">
        <f t="shared" ca="1" si="54"/>
        <v>#NAME?</v>
      </c>
      <c r="AK940" s="148" t="str">
        <f t="shared" si="55"/>
        <v>YYYY-01</v>
      </c>
    </row>
    <row r="941" spans="12:37" ht="12.75" hidden="1">
      <c r="L941" s="149"/>
      <c r="S941" s="9"/>
      <c r="AG941" s="310">
        <v>1900</v>
      </c>
      <c r="AH941" s="310">
        <v>1</v>
      </c>
      <c r="AI941" s="146" t="e">
        <f t="array" aca="1" ref="AI941" ca="1">_xludf.IFS(AH941=1,"01",AH941=2,"02",AH941=3,"03",AH941=4,"04",AH941=5,"05",AH941=6,"06",AH941=7,"07",AH941=8,"08",AH941=9,"09",AH941=10,"10",AH941=11,"11",AH941=12,"12")</f>
        <v>#NAME?</v>
      </c>
      <c r="AJ941" s="147" t="e">
        <f t="shared" ca="1" si="54"/>
        <v>#NAME?</v>
      </c>
      <c r="AK941" s="148" t="str">
        <f t="shared" si="55"/>
        <v>YYYY-01</v>
      </c>
    </row>
    <row r="942" spans="12:37" ht="12.75" hidden="1">
      <c r="L942" s="149"/>
      <c r="S942" s="9"/>
      <c r="AG942" s="310">
        <v>1900</v>
      </c>
      <c r="AH942" s="310">
        <v>1</v>
      </c>
      <c r="AI942" s="146" t="e">
        <f t="array" aca="1" ref="AI942" ca="1">_xludf.IFS(AH942=1,"01",AH942=2,"02",AH942=3,"03",AH942=4,"04",AH942=5,"05",AH942=6,"06",AH942=7,"07",AH942=8,"08",AH942=9,"09",AH942=10,"10",AH942=11,"11",AH942=12,"12")</f>
        <v>#NAME?</v>
      </c>
      <c r="AJ942" s="147" t="e">
        <f t="shared" ca="1" si="54"/>
        <v>#NAME?</v>
      </c>
      <c r="AK942" s="148" t="str">
        <f t="shared" si="55"/>
        <v>YYYY-01</v>
      </c>
    </row>
    <row r="943" spans="12:37" ht="12.75" hidden="1">
      <c r="L943" s="149"/>
      <c r="S943" s="9"/>
      <c r="AG943" s="310">
        <v>1900</v>
      </c>
      <c r="AH943" s="310">
        <v>1</v>
      </c>
      <c r="AI943" s="146" t="e">
        <f t="array" aca="1" ref="AI943" ca="1">_xludf.IFS(AH943=1,"01",AH943=2,"02",AH943=3,"03",AH943=4,"04",AH943=5,"05",AH943=6,"06",AH943=7,"07",AH943=8,"08",AH943=9,"09",AH943=10,"10",AH943=11,"11",AH943=12,"12")</f>
        <v>#NAME?</v>
      </c>
      <c r="AJ943" s="147" t="e">
        <f t="shared" ca="1" si="54"/>
        <v>#NAME?</v>
      </c>
      <c r="AK943" s="148" t="str">
        <f t="shared" si="55"/>
        <v>YYYY-01</v>
      </c>
    </row>
    <row r="944" spans="12:37" ht="12.75" hidden="1">
      <c r="L944" s="149"/>
      <c r="S944" s="9"/>
      <c r="AG944" s="310">
        <v>1900</v>
      </c>
      <c r="AH944" s="310">
        <v>1</v>
      </c>
      <c r="AI944" s="146" t="e">
        <f t="array" aca="1" ref="AI944" ca="1">_xludf.IFS(AH944=1,"01",AH944=2,"02",AH944=3,"03",AH944=4,"04",AH944=5,"05",AH944=6,"06",AH944=7,"07",AH944=8,"08",AH944=9,"09",AH944=10,"10",AH944=11,"11",AH944=12,"12")</f>
        <v>#NAME?</v>
      </c>
      <c r="AJ944" s="147" t="e">
        <f t="shared" ca="1" si="54"/>
        <v>#NAME?</v>
      </c>
      <c r="AK944" s="148" t="str">
        <f t="shared" si="55"/>
        <v>YYYY-01</v>
      </c>
    </row>
    <row r="945" spans="12:37" ht="12.75" hidden="1">
      <c r="L945" s="149"/>
      <c r="S945" s="9"/>
      <c r="AG945" s="310">
        <v>1900</v>
      </c>
      <c r="AH945" s="310">
        <v>1</v>
      </c>
      <c r="AI945" s="146" t="e">
        <f t="array" aca="1" ref="AI945" ca="1">_xludf.IFS(AH945=1,"01",AH945=2,"02",AH945=3,"03",AH945=4,"04",AH945=5,"05",AH945=6,"06",AH945=7,"07",AH945=8,"08",AH945=9,"09",AH945=10,"10",AH945=11,"11",AH945=12,"12")</f>
        <v>#NAME?</v>
      </c>
      <c r="AJ945" s="147" t="e">
        <f t="shared" ca="1" si="54"/>
        <v>#NAME?</v>
      </c>
      <c r="AK945" s="148" t="str">
        <f t="shared" si="55"/>
        <v>YYYY-01</v>
      </c>
    </row>
    <row r="946" spans="12:37" ht="12.75" hidden="1">
      <c r="L946" s="149"/>
      <c r="S946" s="9"/>
      <c r="AG946" s="310">
        <v>1900</v>
      </c>
      <c r="AH946" s="310">
        <v>1</v>
      </c>
      <c r="AI946" s="146" t="e">
        <f t="array" aca="1" ref="AI946" ca="1">_xludf.IFS(AH946=1,"01",AH946=2,"02",AH946=3,"03",AH946=4,"04",AH946=5,"05",AH946=6,"06",AH946=7,"07",AH946=8,"08",AH946=9,"09",AH946=10,"10",AH946=11,"11",AH946=12,"12")</f>
        <v>#NAME?</v>
      </c>
      <c r="AJ946" s="147" t="e">
        <f t="shared" ca="1" si="54"/>
        <v>#NAME?</v>
      </c>
      <c r="AK946" s="148" t="str">
        <f t="shared" si="55"/>
        <v>YYYY-01</v>
      </c>
    </row>
    <row r="947" spans="12:37" ht="12.75" hidden="1">
      <c r="L947" s="149"/>
      <c r="S947" s="9"/>
      <c r="AG947" s="310">
        <v>1900</v>
      </c>
      <c r="AH947" s="310">
        <v>1</v>
      </c>
      <c r="AI947" s="146" t="e">
        <f t="array" aca="1" ref="AI947" ca="1">_xludf.IFS(AH947=1,"01",AH947=2,"02",AH947=3,"03",AH947=4,"04",AH947=5,"05",AH947=6,"06",AH947=7,"07",AH947=8,"08",AH947=9,"09",AH947=10,"10",AH947=11,"11",AH947=12,"12")</f>
        <v>#NAME?</v>
      </c>
      <c r="AJ947" s="147" t="e">
        <f t="shared" ca="1" si="54"/>
        <v>#NAME?</v>
      </c>
      <c r="AK947" s="148" t="str">
        <f t="shared" si="55"/>
        <v>YYYY-01</v>
      </c>
    </row>
    <row r="948" spans="12:37" ht="12.75" hidden="1">
      <c r="L948" s="149"/>
      <c r="S948" s="9"/>
      <c r="AG948" s="310">
        <v>1900</v>
      </c>
      <c r="AH948" s="310">
        <v>1</v>
      </c>
      <c r="AI948" s="146" t="e">
        <f t="array" aca="1" ref="AI948" ca="1">_xludf.IFS(AH948=1,"01",AH948=2,"02",AH948=3,"03",AH948=4,"04",AH948=5,"05",AH948=6,"06",AH948=7,"07",AH948=8,"08",AH948=9,"09",AH948=10,"10",AH948=11,"11",AH948=12,"12")</f>
        <v>#NAME?</v>
      </c>
      <c r="AJ948" s="147" t="e">
        <f t="shared" ca="1" si="54"/>
        <v>#NAME?</v>
      </c>
      <c r="AK948" s="148" t="str">
        <f t="shared" si="55"/>
        <v>YYYY-01</v>
      </c>
    </row>
    <row r="949" spans="12:37" ht="12.75" hidden="1">
      <c r="L949" s="149"/>
      <c r="S949" s="9"/>
      <c r="AG949" s="310">
        <v>1900</v>
      </c>
      <c r="AH949" s="310">
        <v>1</v>
      </c>
      <c r="AI949" s="146" t="e">
        <f t="array" aca="1" ref="AI949" ca="1">_xludf.IFS(AH949=1,"01",AH949=2,"02",AH949=3,"03",AH949=4,"04",AH949=5,"05",AH949=6,"06",AH949=7,"07",AH949=8,"08",AH949=9,"09",AH949=10,"10",AH949=11,"11",AH949=12,"12")</f>
        <v>#NAME?</v>
      </c>
      <c r="AJ949" s="147" t="e">
        <f t="shared" ca="1" si="54"/>
        <v>#NAME?</v>
      </c>
      <c r="AK949" s="148" t="str">
        <f t="shared" si="55"/>
        <v>YYYY-01</v>
      </c>
    </row>
    <row r="950" spans="12:37" ht="12.75" hidden="1">
      <c r="L950" s="149"/>
      <c r="S950" s="9"/>
      <c r="AG950" s="310">
        <v>1900</v>
      </c>
      <c r="AH950" s="310">
        <v>1</v>
      </c>
      <c r="AI950" s="146" t="e">
        <f t="array" aca="1" ref="AI950" ca="1">_xludf.IFS(AH950=1,"01",AH950=2,"02",AH950=3,"03",AH950=4,"04",AH950=5,"05",AH950=6,"06",AH950=7,"07",AH950=8,"08",AH950=9,"09",AH950=10,"10",AH950=11,"11",AH950=12,"12")</f>
        <v>#NAME?</v>
      </c>
      <c r="AJ950" s="147" t="e">
        <f t="shared" ca="1" si="54"/>
        <v>#NAME?</v>
      </c>
      <c r="AK950" s="148" t="str">
        <f t="shared" si="55"/>
        <v>YYYY-01</v>
      </c>
    </row>
    <row r="951" spans="12:37" ht="12.75" hidden="1">
      <c r="L951" s="149"/>
      <c r="S951" s="9"/>
      <c r="AG951" s="310">
        <v>1900</v>
      </c>
      <c r="AH951" s="310">
        <v>1</v>
      </c>
      <c r="AI951" s="146" t="e">
        <f t="array" aca="1" ref="AI951" ca="1">_xludf.IFS(AH951=1,"01",AH951=2,"02",AH951=3,"03",AH951=4,"04",AH951=5,"05",AH951=6,"06",AH951=7,"07",AH951=8,"08",AH951=9,"09",AH951=10,"10",AH951=11,"11",AH951=12,"12")</f>
        <v>#NAME?</v>
      </c>
      <c r="AJ951" s="147" t="e">
        <f t="shared" ca="1" si="54"/>
        <v>#NAME?</v>
      </c>
      <c r="AK951" s="148" t="str">
        <f t="shared" si="55"/>
        <v>YYYY-01</v>
      </c>
    </row>
    <row r="952" spans="12:37" ht="12.75" hidden="1">
      <c r="L952" s="149"/>
      <c r="S952" s="9"/>
      <c r="AG952" s="310">
        <v>1900</v>
      </c>
      <c r="AH952" s="310">
        <v>1</v>
      </c>
      <c r="AI952" s="146" t="e">
        <f t="array" aca="1" ref="AI952" ca="1">_xludf.IFS(AH952=1,"01",AH952=2,"02",AH952=3,"03",AH952=4,"04",AH952=5,"05",AH952=6,"06",AH952=7,"07",AH952=8,"08",AH952=9,"09",AH952=10,"10",AH952=11,"11",AH952=12,"12")</f>
        <v>#NAME?</v>
      </c>
      <c r="AJ952" s="147" t="e">
        <f t="shared" ca="1" si="54"/>
        <v>#NAME?</v>
      </c>
      <c r="AK952" s="148" t="str">
        <f t="shared" si="55"/>
        <v>YYYY-01</v>
      </c>
    </row>
    <row r="953" spans="12:37" ht="12.75" hidden="1">
      <c r="L953" s="149"/>
      <c r="S953" s="9"/>
      <c r="AG953" s="310">
        <v>1900</v>
      </c>
      <c r="AH953" s="310">
        <v>1</v>
      </c>
      <c r="AI953" s="146" t="e">
        <f t="array" aca="1" ref="AI953" ca="1">_xludf.IFS(AH953=1,"01",AH953=2,"02",AH953=3,"03",AH953=4,"04",AH953=5,"05",AH953=6,"06",AH953=7,"07",AH953=8,"08",AH953=9,"09",AH953=10,"10",AH953=11,"11",AH953=12,"12")</f>
        <v>#NAME?</v>
      </c>
      <c r="AJ953" s="147" t="e">
        <f t="shared" ca="1" si="54"/>
        <v>#NAME?</v>
      </c>
      <c r="AK953" s="148" t="str">
        <f t="shared" si="55"/>
        <v>YYYY-01</v>
      </c>
    </row>
    <row r="954" spans="12:37" ht="12.75" hidden="1">
      <c r="L954" s="149"/>
      <c r="S954" s="9"/>
      <c r="AG954" s="310">
        <v>1900</v>
      </c>
      <c r="AH954" s="310">
        <v>1</v>
      </c>
      <c r="AI954" s="146" t="e">
        <f t="array" aca="1" ref="AI954" ca="1">_xludf.IFS(AH954=1,"01",AH954=2,"02",AH954=3,"03",AH954=4,"04",AH954=5,"05",AH954=6,"06",AH954=7,"07",AH954=8,"08",AH954=9,"09",AH954=10,"10",AH954=11,"11",AH954=12,"12")</f>
        <v>#NAME?</v>
      </c>
      <c r="AJ954" s="147" t="e">
        <f t="shared" ca="1" si="54"/>
        <v>#NAME?</v>
      </c>
      <c r="AK954" s="148" t="str">
        <f t="shared" si="55"/>
        <v>YYYY-01</v>
      </c>
    </row>
    <row r="955" spans="12:37" ht="12.75" hidden="1">
      <c r="L955" s="149"/>
      <c r="S955" s="9"/>
      <c r="AG955" s="310">
        <v>1900</v>
      </c>
      <c r="AH955" s="310">
        <v>1</v>
      </c>
      <c r="AI955" s="146" t="e">
        <f t="array" aca="1" ref="AI955" ca="1">_xludf.IFS(AH955=1,"01",AH955=2,"02",AH955=3,"03",AH955=4,"04",AH955=5,"05",AH955=6,"06",AH955=7,"07",AH955=8,"08",AH955=9,"09",AH955=10,"10",AH955=11,"11",AH955=12,"12")</f>
        <v>#NAME?</v>
      </c>
      <c r="AJ955" s="147" t="e">
        <f t="shared" ca="1" si="54"/>
        <v>#NAME?</v>
      </c>
      <c r="AK955" s="148" t="str">
        <f t="shared" si="55"/>
        <v>YYYY-01</v>
      </c>
    </row>
    <row r="956" spans="12:37" ht="12.75" hidden="1">
      <c r="L956" s="149"/>
      <c r="S956" s="9"/>
      <c r="AG956" s="310">
        <v>1900</v>
      </c>
      <c r="AH956" s="310">
        <v>1</v>
      </c>
      <c r="AI956" s="146" t="e">
        <f t="array" aca="1" ref="AI956" ca="1">_xludf.IFS(AH956=1,"01",AH956=2,"02",AH956=3,"03",AH956=4,"04",AH956=5,"05",AH956=6,"06",AH956=7,"07",AH956=8,"08",AH956=9,"09",AH956=10,"10",AH956=11,"11",AH956=12,"12")</f>
        <v>#NAME?</v>
      </c>
      <c r="AJ956" s="147" t="e">
        <f t="shared" ca="1" si="54"/>
        <v>#NAME?</v>
      </c>
      <c r="AK956" s="148" t="str">
        <f t="shared" si="55"/>
        <v>YYYY-01</v>
      </c>
    </row>
    <row r="957" spans="12:37" ht="12.75" hidden="1">
      <c r="L957" s="149"/>
      <c r="S957" s="9"/>
      <c r="AG957" s="310">
        <v>1900</v>
      </c>
      <c r="AH957" s="310">
        <v>1</v>
      </c>
      <c r="AI957" s="146" t="e">
        <f t="array" aca="1" ref="AI957" ca="1">_xludf.IFS(AH957=1,"01",AH957=2,"02",AH957=3,"03",AH957=4,"04",AH957=5,"05",AH957=6,"06",AH957=7,"07",AH957=8,"08",AH957=9,"09",AH957=10,"10",AH957=11,"11",AH957=12,"12")</f>
        <v>#NAME?</v>
      </c>
      <c r="AJ957" s="147" t="e">
        <f t="shared" ca="1" si="54"/>
        <v>#NAME?</v>
      </c>
      <c r="AK957" s="148" t="str">
        <f t="shared" si="55"/>
        <v>YYYY-01</v>
      </c>
    </row>
    <row r="958" spans="12:37" ht="12.75" hidden="1">
      <c r="L958" s="149"/>
      <c r="S958" s="9"/>
      <c r="AG958" s="310">
        <v>1900</v>
      </c>
      <c r="AH958" s="310">
        <v>1</v>
      </c>
      <c r="AI958" s="146" t="e">
        <f t="array" aca="1" ref="AI958" ca="1">_xludf.IFS(AH958=1,"01",AH958=2,"02",AH958=3,"03",AH958=4,"04",AH958=5,"05",AH958=6,"06",AH958=7,"07",AH958=8,"08",AH958=9,"09",AH958=10,"10",AH958=11,"11",AH958=12,"12")</f>
        <v>#NAME?</v>
      </c>
      <c r="AJ958" s="147" t="e">
        <f t="shared" ca="1" si="54"/>
        <v>#NAME?</v>
      </c>
      <c r="AK958" s="148" t="str">
        <f t="shared" si="55"/>
        <v>YYYY-01</v>
      </c>
    </row>
    <row r="959" spans="12:37" ht="12.75" hidden="1">
      <c r="L959" s="149"/>
      <c r="S959" s="9"/>
      <c r="AG959" s="310">
        <v>1900</v>
      </c>
      <c r="AH959" s="310">
        <v>1</v>
      </c>
      <c r="AI959" s="146" t="e">
        <f t="array" aca="1" ref="AI959" ca="1">_xludf.IFS(AH959=1,"01",AH959=2,"02",AH959=3,"03",AH959=4,"04",AH959=5,"05",AH959=6,"06",AH959=7,"07",AH959=8,"08",AH959=9,"09",AH959=10,"10",AH959=11,"11",AH959=12,"12")</f>
        <v>#NAME?</v>
      </c>
      <c r="AJ959" s="147" t="e">
        <f t="shared" ca="1" si="54"/>
        <v>#NAME?</v>
      </c>
      <c r="AK959" s="148" t="str">
        <f t="shared" si="55"/>
        <v>YYYY-01</v>
      </c>
    </row>
    <row r="960" spans="12:37" ht="12.75" hidden="1">
      <c r="L960" s="149"/>
      <c r="S960" s="9"/>
      <c r="AG960" s="310">
        <v>1900</v>
      </c>
      <c r="AH960" s="310">
        <v>1</v>
      </c>
      <c r="AI960" s="146" t="e">
        <f t="array" aca="1" ref="AI960" ca="1">_xludf.IFS(AH960=1,"01",AH960=2,"02",AH960=3,"03",AH960=4,"04",AH960=5,"05",AH960=6,"06",AH960=7,"07",AH960=8,"08",AH960=9,"09",AH960=10,"10",AH960=11,"11",AH960=12,"12")</f>
        <v>#NAME?</v>
      </c>
      <c r="AJ960" s="147" t="e">
        <f t="shared" ca="1" si="54"/>
        <v>#NAME?</v>
      </c>
      <c r="AK960" s="148" t="str">
        <f t="shared" si="55"/>
        <v>YYYY-01</v>
      </c>
    </row>
    <row r="961" spans="12:37" ht="12.75" hidden="1">
      <c r="L961" s="149"/>
      <c r="S961" s="9"/>
      <c r="AG961" s="310">
        <v>1900</v>
      </c>
      <c r="AH961" s="310">
        <v>1</v>
      </c>
      <c r="AI961" s="146" t="e">
        <f t="array" aca="1" ref="AI961" ca="1">_xludf.IFS(AH961=1,"01",AH961=2,"02",AH961=3,"03",AH961=4,"04",AH961=5,"05",AH961=6,"06",AH961=7,"07",AH961=8,"08",AH961=9,"09",AH961=10,"10",AH961=11,"11",AH961=12,"12")</f>
        <v>#NAME?</v>
      </c>
      <c r="AJ961" s="147" t="e">
        <f t="shared" ca="1" si="54"/>
        <v>#NAME?</v>
      </c>
      <c r="AK961" s="148" t="str">
        <f t="shared" si="55"/>
        <v>YYYY-01</v>
      </c>
    </row>
    <row r="962" spans="12:37" ht="12.75" hidden="1">
      <c r="L962" s="149"/>
      <c r="S962" s="9"/>
      <c r="AG962" s="310">
        <v>1900</v>
      </c>
      <c r="AH962" s="310">
        <v>1</v>
      </c>
      <c r="AI962" s="146" t="e">
        <f t="array" aca="1" ref="AI962" ca="1">_xludf.IFS(AH962=1,"01",AH962=2,"02",AH962=3,"03",AH962=4,"04",AH962=5,"05",AH962=6,"06",AH962=7,"07",AH962=8,"08",AH962=9,"09",AH962=10,"10",AH962=11,"11",AH962=12,"12")</f>
        <v>#NAME?</v>
      </c>
      <c r="AJ962" s="147" t="e">
        <f t="shared" ca="1" si="54"/>
        <v>#NAME?</v>
      </c>
      <c r="AK962" s="148" t="str">
        <f t="shared" si="55"/>
        <v>YYYY-01</v>
      </c>
    </row>
    <row r="963" spans="12:37" ht="12.75" hidden="1">
      <c r="L963" s="149"/>
      <c r="S963" s="9"/>
      <c r="AG963" s="310">
        <v>1900</v>
      </c>
      <c r="AH963" s="310">
        <v>1</v>
      </c>
      <c r="AI963" s="146" t="e">
        <f t="array" aca="1" ref="AI963" ca="1">_xludf.IFS(AH963=1,"01",AH963=2,"02",AH963=3,"03",AH963=4,"04",AH963=5,"05",AH963=6,"06",AH963=7,"07",AH963=8,"08",AH963=9,"09",AH963=10,"10",AH963=11,"11",AH963=12,"12")</f>
        <v>#NAME?</v>
      </c>
      <c r="AJ963" s="147" t="e">
        <f t="shared" ca="1" si="54"/>
        <v>#NAME?</v>
      </c>
      <c r="AK963" s="148" t="str">
        <f t="shared" si="55"/>
        <v>YYYY-01</v>
      </c>
    </row>
    <row r="964" spans="12:37" ht="12.75" hidden="1">
      <c r="L964" s="149"/>
      <c r="S964" s="9"/>
      <c r="AG964" s="310">
        <v>1900</v>
      </c>
      <c r="AH964" s="310">
        <v>1</v>
      </c>
      <c r="AI964" s="146" t="e">
        <f t="array" aca="1" ref="AI964" ca="1">_xludf.IFS(AH964=1,"01",AH964=2,"02",AH964=3,"03",AH964=4,"04",AH964=5,"05",AH964=6,"06",AH964=7,"07",AH964=8,"08",AH964=9,"09",AH964=10,"10",AH964=11,"11",AH964=12,"12")</f>
        <v>#NAME?</v>
      </c>
      <c r="AJ964" s="147" t="e">
        <f t="shared" ca="1" si="54"/>
        <v>#NAME?</v>
      </c>
      <c r="AK964" s="148" t="str">
        <f t="shared" si="55"/>
        <v>YYYY-01</v>
      </c>
    </row>
    <row r="965" spans="12:37" ht="12.75" hidden="1">
      <c r="L965" s="149"/>
      <c r="S965" s="9"/>
      <c r="AG965" s="310">
        <v>1900</v>
      </c>
      <c r="AH965" s="310">
        <v>1</v>
      </c>
      <c r="AI965" s="146" t="e">
        <f t="array" aca="1" ref="AI965" ca="1">_xludf.IFS(AH965=1,"01",AH965=2,"02",AH965=3,"03",AH965=4,"04",AH965=5,"05",AH965=6,"06",AH965=7,"07",AH965=8,"08",AH965=9,"09",AH965=10,"10",AH965=11,"11",AH965=12,"12")</f>
        <v>#NAME?</v>
      </c>
      <c r="AJ965" s="147" t="e">
        <f t="shared" ca="1" si="54"/>
        <v>#NAME?</v>
      </c>
      <c r="AK965" s="148" t="str">
        <f t="shared" si="55"/>
        <v>YYYY-01</v>
      </c>
    </row>
    <row r="966" spans="12:37" ht="12.75" hidden="1">
      <c r="L966" s="149"/>
      <c r="S966" s="9"/>
      <c r="AG966" s="310">
        <v>1900</v>
      </c>
      <c r="AH966" s="310">
        <v>1</v>
      </c>
      <c r="AI966" s="146" t="e">
        <f t="array" aca="1" ref="AI966" ca="1">_xludf.IFS(AH966=1,"01",AH966=2,"02",AH966=3,"03",AH966=4,"04",AH966=5,"05",AH966=6,"06",AH966=7,"07",AH966=8,"08",AH966=9,"09",AH966=10,"10",AH966=11,"11",AH966=12,"12")</f>
        <v>#NAME?</v>
      </c>
      <c r="AJ966" s="147" t="e">
        <f t="shared" ca="1" si="54"/>
        <v>#NAME?</v>
      </c>
      <c r="AK966" s="148" t="str">
        <f t="shared" si="55"/>
        <v>YYYY-01</v>
      </c>
    </row>
    <row r="967" spans="12:37" ht="12.75" hidden="1">
      <c r="L967" s="149"/>
      <c r="S967" s="9"/>
      <c r="AG967" s="310">
        <v>1900</v>
      </c>
      <c r="AH967" s="310">
        <v>1</v>
      </c>
      <c r="AI967" s="146" t="e">
        <f t="array" aca="1" ref="AI967" ca="1">_xludf.IFS(AH967=1,"01",AH967=2,"02",AH967=3,"03",AH967=4,"04",AH967=5,"05",AH967=6,"06",AH967=7,"07",AH967=8,"08",AH967=9,"09",AH967=10,"10",AH967=11,"11",AH967=12,"12")</f>
        <v>#NAME?</v>
      </c>
      <c r="AJ967" s="147" t="e">
        <f t="shared" ca="1" si="54"/>
        <v>#NAME?</v>
      </c>
      <c r="AK967" s="148" t="str">
        <f t="shared" si="55"/>
        <v>YYYY-01</v>
      </c>
    </row>
    <row r="968" spans="12:37" ht="12.75" hidden="1">
      <c r="L968" s="149"/>
      <c r="S968" s="9"/>
      <c r="AG968" s="310">
        <v>1900</v>
      </c>
      <c r="AH968" s="310">
        <v>1</v>
      </c>
      <c r="AI968" s="146" t="e">
        <f t="array" aca="1" ref="AI968" ca="1">_xludf.IFS(AH968=1,"01",AH968=2,"02",AH968=3,"03",AH968=4,"04",AH968=5,"05",AH968=6,"06",AH968=7,"07",AH968=8,"08",AH968=9,"09",AH968=10,"10",AH968=11,"11",AH968=12,"12")</f>
        <v>#NAME?</v>
      </c>
      <c r="AJ968" s="147" t="e">
        <f t="shared" ca="1" si="54"/>
        <v>#NAME?</v>
      </c>
      <c r="AK968" s="148" t="str">
        <f t="shared" si="55"/>
        <v>YYYY-01</v>
      </c>
    </row>
    <row r="969" spans="12:37" ht="12.75" hidden="1">
      <c r="L969" s="149"/>
      <c r="S969" s="9"/>
      <c r="AG969" s="310">
        <v>1900</v>
      </c>
      <c r="AH969" s="310">
        <v>1</v>
      </c>
      <c r="AI969" s="146" t="e">
        <f t="array" aca="1" ref="AI969" ca="1">_xludf.IFS(AH969=1,"01",AH969=2,"02",AH969=3,"03",AH969=4,"04",AH969=5,"05",AH969=6,"06",AH969=7,"07",AH969=8,"08",AH969=9,"09",AH969=10,"10",AH969=11,"11",AH969=12,"12")</f>
        <v>#NAME?</v>
      </c>
      <c r="AJ969" s="147" t="e">
        <f t="shared" ca="1" si="54"/>
        <v>#NAME?</v>
      </c>
      <c r="AK969" s="148" t="str">
        <f t="shared" si="55"/>
        <v>YYYY-01</v>
      </c>
    </row>
    <row r="970" spans="12:37" ht="12.75" hidden="1">
      <c r="L970" s="149"/>
      <c r="S970" s="9"/>
      <c r="AG970" s="310">
        <v>1900</v>
      </c>
      <c r="AH970" s="310">
        <v>1</v>
      </c>
      <c r="AI970" s="146" t="e">
        <f t="array" aca="1" ref="AI970" ca="1">_xludf.IFS(AH970=1,"01",AH970=2,"02",AH970=3,"03",AH970=4,"04",AH970=5,"05",AH970=6,"06",AH970=7,"07",AH970=8,"08",AH970=9,"09",AH970=10,"10",AH970=11,"11",AH970=12,"12")</f>
        <v>#NAME?</v>
      </c>
      <c r="AJ970" s="147" t="e">
        <f t="shared" ca="1" si="54"/>
        <v>#NAME?</v>
      </c>
      <c r="AK970" s="148" t="str">
        <f t="shared" si="55"/>
        <v>YYYY-01</v>
      </c>
    </row>
    <row r="971" spans="12:37" ht="12.75" hidden="1">
      <c r="L971" s="149"/>
      <c r="S971" s="9"/>
      <c r="AG971" s="310">
        <v>1900</v>
      </c>
      <c r="AH971" s="310">
        <v>1</v>
      </c>
      <c r="AI971" s="146" t="e">
        <f t="array" aca="1" ref="AI971" ca="1">_xludf.IFS(AH971=1,"01",AH971=2,"02",AH971=3,"03",AH971=4,"04",AH971=5,"05",AH971=6,"06",AH971=7,"07",AH971=8,"08",AH971=9,"09",AH971=10,"10",AH971=11,"11",AH971=12,"12")</f>
        <v>#NAME?</v>
      </c>
      <c r="AJ971" s="147" t="e">
        <f t="shared" ca="1" si="54"/>
        <v>#NAME?</v>
      </c>
      <c r="AK971" s="148" t="str">
        <f t="shared" si="55"/>
        <v>YYYY-01</v>
      </c>
    </row>
    <row r="972" spans="12:37" ht="12.75" hidden="1">
      <c r="L972" s="149"/>
      <c r="S972" s="9"/>
      <c r="AG972" s="310">
        <v>1900</v>
      </c>
      <c r="AH972" s="310">
        <v>1</v>
      </c>
      <c r="AI972" s="146" t="e">
        <f t="array" aca="1" ref="AI972" ca="1">_xludf.IFS(AH972=1,"01",AH972=2,"02",AH972=3,"03",AH972=4,"04",AH972=5,"05",AH972=6,"06",AH972=7,"07",AH972=8,"08",AH972=9,"09",AH972=10,"10",AH972=11,"11",AH972=12,"12")</f>
        <v>#NAME?</v>
      </c>
      <c r="AJ972" s="147" t="e">
        <f t="shared" ca="1" si="54"/>
        <v>#NAME?</v>
      </c>
      <c r="AK972" s="148" t="str">
        <f t="shared" si="55"/>
        <v>YYYY-01</v>
      </c>
    </row>
    <row r="973" spans="12:37" ht="12.75" hidden="1">
      <c r="L973" s="149"/>
      <c r="S973" s="9"/>
      <c r="AG973" s="310">
        <v>1900</v>
      </c>
      <c r="AH973" s="310">
        <v>1</v>
      </c>
      <c r="AI973" s="146" t="e">
        <f t="array" aca="1" ref="AI973" ca="1">_xludf.IFS(AH973=1,"01",AH973=2,"02",AH973=3,"03",AH973=4,"04",AH973=5,"05",AH973=6,"06",AH973=7,"07",AH973=8,"08",AH973=9,"09",AH973=10,"10",AH973=11,"11",AH973=12,"12")</f>
        <v>#NAME?</v>
      </c>
      <c r="AJ973" s="147" t="e">
        <f t="shared" ca="1" si="54"/>
        <v>#NAME?</v>
      </c>
      <c r="AK973" s="148" t="str">
        <f t="shared" si="55"/>
        <v>YYYY-01</v>
      </c>
    </row>
    <row r="974" spans="12:37" ht="12.75" hidden="1">
      <c r="L974" s="149"/>
      <c r="S974" s="9"/>
      <c r="AG974" s="310">
        <v>1900</v>
      </c>
      <c r="AH974" s="310">
        <v>1</v>
      </c>
      <c r="AI974" s="146" t="e">
        <f t="array" aca="1" ref="AI974" ca="1">_xludf.IFS(AH974=1,"01",AH974=2,"02",AH974=3,"03",AH974=4,"04",AH974=5,"05",AH974=6,"06",AH974=7,"07",AH974=8,"08",AH974=9,"09",AH974=10,"10",AH974=11,"11",AH974=12,"12")</f>
        <v>#NAME?</v>
      </c>
      <c r="AJ974" s="147" t="e">
        <f t="shared" ca="1" si="54"/>
        <v>#NAME?</v>
      </c>
      <c r="AK974" s="148" t="str">
        <f t="shared" si="55"/>
        <v>YYYY-01</v>
      </c>
    </row>
    <row r="975" spans="12:37" ht="12.75" hidden="1">
      <c r="L975" s="149"/>
      <c r="S975" s="9"/>
      <c r="AG975" s="310">
        <v>1900</v>
      </c>
      <c r="AH975" s="310">
        <v>1</v>
      </c>
      <c r="AI975" s="146" t="e">
        <f t="array" aca="1" ref="AI975" ca="1">_xludf.IFS(AH975=1,"01",AH975=2,"02",AH975=3,"03",AH975=4,"04",AH975=5,"05",AH975=6,"06",AH975=7,"07",AH975=8,"08",AH975=9,"09",AH975=10,"10",AH975=11,"11",AH975=12,"12")</f>
        <v>#NAME?</v>
      </c>
      <c r="AJ975" s="147" t="e">
        <f t="shared" ca="1" si="54"/>
        <v>#NAME?</v>
      </c>
      <c r="AK975" s="148" t="str">
        <f t="shared" si="55"/>
        <v>YYYY-01</v>
      </c>
    </row>
    <row r="976" spans="12:37" ht="12.75" hidden="1">
      <c r="L976" s="149"/>
      <c r="S976" s="9"/>
      <c r="AG976" s="310">
        <v>1900</v>
      </c>
      <c r="AH976" s="310">
        <v>1</v>
      </c>
      <c r="AI976" s="146" t="e">
        <f t="array" aca="1" ref="AI976" ca="1">_xludf.IFS(AH976=1,"01",AH976=2,"02",AH976=3,"03",AH976=4,"04",AH976=5,"05",AH976=6,"06",AH976=7,"07",AH976=8,"08",AH976=9,"09",AH976=10,"10",AH976=11,"11",AH976=12,"12")</f>
        <v>#NAME?</v>
      </c>
      <c r="AJ976" s="147" t="e">
        <f t="shared" ca="1" si="54"/>
        <v>#NAME?</v>
      </c>
      <c r="AK976" s="148" t="str">
        <f t="shared" si="55"/>
        <v>YYYY-01</v>
      </c>
    </row>
    <row r="977" spans="12:37" ht="12.75" hidden="1">
      <c r="L977" s="149"/>
      <c r="S977" s="9"/>
      <c r="AG977" s="310">
        <v>1900</v>
      </c>
      <c r="AH977" s="310">
        <v>1</v>
      </c>
      <c r="AI977" s="146" t="e">
        <f t="array" aca="1" ref="AI977" ca="1">_xludf.IFS(AH977=1,"01",AH977=2,"02",AH977=3,"03",AH977=4,"04",AH977=5,"05",AH977=6,"06",AH977=7,"07",AH977=8,"08",AH977=9,"09",AH977=10,"10",AH977=11,"11",AH977=12,"12")</f>
        <v>#NAME?</v>
      </c>
      <c r="AJ977" s="147" t="e">
        <f t="shared" ca="1" si="54"/>
        <v>#NAME?</v>
      </c>
      <c r="AK977" s="148" t="str">
        <f t="shared" si="55"/>
        <v>YYYY-01</v>
      </c>
    </row>
    <row r="978" spans="12:37" ht="12.75" hidden="1">
      <c r="L978" s="149"/>
      <c r="S978" s="9"/>
      <c r="AG978" s="310">
        <v>1900</v>
      </c>
      <c r="AH978" s="310">
        <v>1</v>
      </c>
      <c r="AI978" s="146" t="e">
        <f t="array" aca="1" ref="AI978" ca="1">_xludf.IFS(AH978=1,"01",AH978=2,"02",AH978=3,"03",AH978=4,"04",AH978=5,"05",AH978=6,"06",AH978=7,"07",AH978=8,"08",AH978=9,"09",AH978=10,"10",AH978=11,"11",AH978=12,"12")</f>
        <v>#NAME?</v>
      </c>
      <c r="AJ978" s="147" t="e">
        <f t="shared" ca="1" si="54"/>
        <v>#NAME?</v>
      </c>
      <c r="AK978" s="148" t="str">
        <f t="shared" si="55"/>
        <v>YYYY-01</v>
      </c>
    </row>
    <row r="979" spans="12:37" ht="12.75" hidden="1">
      <c r="L979" s="149"/>
      <c r="S979" s="9"/>
      <c r="AG979" s="310">
        <v>1900</v>
      </c>
      <c r="AH979" s="310">
        <v>1</v>
      </c>
      <c r="AI979" s="146" t="e">
        <f t="array" aca="1" ref="AI979" ca="1">_xludf.IFS(AH979=1,"01",AH979=2,"02",AH979=3,"03",AH979=4,"04",AH979=5,"05",AH979=6,"06",AH979=7,"07",AH979=8,"08",AH979=9,"09",AH979=10,"10",AH979=11,"11",AH979=12,"12")</f>
        <v>#NAME?</v>
      </c>
      <c r="AJ979" s="147" t="e">
        <f t="shared" ca="1" si="54"/>
        <v>#NAME?</v>
      </c>
      <c r="AK979" s="148" t="str">
        <f t="shared" si="55"/>
        <v>YYYY-01</v>
      </c>
    </row>
    <row r="980" spans="12:37" ht="12.75" hidden="1">
      <c r="L980" s="149"/>
      <c r="S980" s="9"/>
      <c r="AG980" s="310">
        <v>1900</v>
      </c>
      <c r="AH980" s="310">
        <v>1</v>
      </c>
      <c r="AI980" s="146" t="e">
        <f t="array" aca="1" ref="AI980" ca="1">_xludf.IFS(AH980=1,"01",AH980=2,"02",AH980=3,"03",AH980=4,"04",AH980=5,"05",AH980=6,"06",AH980=7,"07",AH980=8,"08",AH980=9,"09",AH980=10,"10",AH980=11,"11",AH980=12,"12")</f>
        <v>#NAME?</v>
      </c>
      <c r="AJ980" s="147" t="e">
        <f t="shared" ca="1" si="54"/>
        <v>#NAME?</v>
      </c>
      <c r="AK980" s="148" t="str">
        <f t="shared" si="55"/>
        <v>YYYY-01</v>
      </c>
    </row>
    <row r="981" spans="12:37" ht="12.75" hidden="1">
      <c r="L981" s="149"/>
      <c r="S981" s="9"/>
      <c r="AG981" s="310">
        <v>1900</v>
      </c>
      <c r="AH981" s="310">
        <v>1</v>
      </c>
      <c r="AI981" s="146" t="e">
        <f t="array" aca="1" ref="AI981" ca="1">_xludf.IFS(AH981=1,"01",AH981=2,"02",AH981=3,"03",AH981=4,"04",AH981=5,"05",AH981=6,"06",AH981=7,"07",AH981=8,"08",AH981=9,"09",AH981=10,"10",AH981=11,"11",AH981=12,"12")</f>
        <v>#NAME?</v>
      </c>
      <c r="AJ981" s="147" t="e">
        <f t="shared" ca="1" si="54"/>
        <v>#NAME?</v>
      </c>
      <c r="AK981" s="148" t="str">
        <f t="shared" si="55"/>
        <v>YYYY-01</v>
      </c>
    </row>
    <row r="982" spans="12:37" ht="12.75" hidden="1">
      <c r="L982" s="149"/>
      <c r="S982" s="9"/>
      <c r="AG982" s="310">
        <v>1900</v>
      </c>
      <c r="AH982" s="310">
        <v>1</v>
      </c>
      <c r="AI982" s="146" t="e">
        <f t="array" aca="1" ref="AI982" ca="1">_xludf.IFS(AH982=1,"01",AH982=2,"02",AH982=3,"03",AH982=4,"04",AH982=5,"05",AH982=6,"06",AH982=7,"07",AH982=8,"08",AH982=9,"09",AH982=10,"10",AH982=11,"11",AH982=12,"12")</f>
        <v>#NAME?</v>
      </c>
      <c r="AJ982" s="147" t="e">
        <f t="shared" ca="1" si="54"/>
        <v>#NAME?</v>
      </c>
      <c r="AK982" s="148" t="str">
        <f t="shared" si="55"/>
        <v>YYYY-01</v>
      </c>
    </row>
    <row r="983" spans="12:37" ht="12.75" hidden="1">
      <c r="L983" s="149"/>
      <c r="S983" s="9"/>
      <c r="AG983" s="310">
        <v>1900</v>
      </c>
      <c r="AH983" s="310">
        <v>1</v>
      </c>
      <c r="AI983" s="146" t="e">
        <f t="array" aca="1" ref="AI983" ca="1">_xludf.IFS(AH983=1,"01",AH983=2,"02",AH983=3,"03",AH983=4,"04",AH983=5,"05",AH983=6,"06",AH983=7,"07",AH983=8,"08",AH983=9,"09",AH983=10,"10",AH983=11,"11",AH983=12,"12")</f>
        <v>#NAME?</v>
      </c>
      <c r="AJ983" s="147" t="e">
        <f t="shared" ca="1" si="54"/>
        <v>#NAME?</v>
      </c>
      <c r="AK983" s="148" t="str">
        <f t="shared" si="55"/>
        <v>YYYY-01</v>
      </c>
    </row>
    <row r="984" spans="12:37" ht="12.75" hidden="1">
      <c r="L984" s="149"/>
      <c r="S984" s="9"/>
      <c r="AG984" s="310">
        <v>1900</v>
      </c>
      <c r="AH984" s="310">
        <v>1</v>
      </c>
      <c r="AI984" s="146" t="e">
        <f t="array" aca="1" ref="AI984" ca="1">_xludf.IFS(AH984=1,"01",AH984=2,"02",AH984=3,"03",AH984=4,"04",AH984=5,"05",AH984=6,"06",AH984=7,"07",AH984=8,"08",AH984=9,"09",AH984=10,"10",AH984=11,"11",AH984=12,"12")</f>
        <v>#NAME?</v>
      </c>
      <c r="AJ984" s="147" t="e">
        <f t="shared" ca="1" si="54"/>
        <v>#NAME?</v>
      </c>
      <c r="AK984" s="148" t="str">
        <f t="shared" si="55"/>
        <v>YYYY-01</v>
      </c>
    </row>
    <row r="985" spans="12:37" ht="12.75" hidden="1">
      <c r="L985" s="149"/>
      <c r="S985" s="9"/>
      <c r="AG985" s="310">
        <v>1900</v>
      </c>
      <c r="AH985" s="310">
        <v>1</v>
      </c>
      <c r="AI985" s="146" t="e">
        <f t="array" aca="1" ref="AI985" ca="1">_xludf.IFS(AH985=1,"01",AH985=2,"02",AH985=3,"03",AH985=4,"04",AH985=5,"05",AH985=6,"06",AH985=7,"07",AH985=8,"08",AH985=9,"09",AH985=10,"10",AH985=11,"11",AH985=12,"12")</f>
        <v>#NAME?</v>
      </c>
      <c r="AJ985" s="147" t="e">
        <f t="shared" ca="1" si="54"/>
        <v>#NAME?</v>
      </c>
      <c r="AK985" s="148" t="str">
        <f t="shared" si="55"/>
        <v>YYYY-01</v>
      </c>
    </row>
    <row r="986" spans="12:37" ht="12.75" hidden="1">
      <c r="L986" s="149"/>
      <c r="S986" s="9"/>
      <c r="AG986" s="310">
        <v>1900</v>
      </c>
      <c r="AH986" s="310">
        <v>1</v>
      </c>
      <c r="AI986" s="146" t="e">
        <f t="array" aca="1" ref="AI986" ca="1">_xludf.IFS(AH986=1,"01",AH986=2,"02",AH986=3,"03",AH986=4,"04",AH986=5,"05",AH986=6,"06",AH986=7,"07",AH986=8,"08",AH986=9,"09",AH986=10,"10",AH986=11,"11",AH986=12,"12")</f>
        <v>#NAME?</v>
      </c>
      <c r="AJ986" s="147" t="e">
        <f t="shared" ca="1" si="54"/>
        <v>#NAME?</v>
      </c>
      <c r="AK986" s="148" t="str">
        <f t="shared" si="55"/>
        <v>YYYY-01</v>
      </c>
    </row>
    <row r="987" spans="12:37" ht="12.75" hidden="1">
      <c r="L987" s="149"/>
      <c r="S987" s="9"/>
      <c r="AG987" s="310">
        <v>1900</v>
      </c>
      <c r="AH987" s="310">
        <v>1</v>
      </c>
      <c r="AI987" s="146" t="e">
        <f t="array" aca="1" ref="AI987" ca="1">_xludf.IFS(AH987=1,"01",AH987=2,"02",AH987=3,"03",AH987=4,"04",AH987=5,"05",AH987=6,"06",AH987=7,"07",AH987=8,"08",AH987=9,"09",AH987=10,"10",AH987=11,"11",AH987=12,"12")</f>
        <v>#NAME?</v>
      </c>
      <c r="AJ987" s="147" t="e">
        <f t="shared" ca="1" si="54"/>
        <v>#NAME?</v>
      </c>
      <c r="AK987" s="148" t="str">
        <f t="shared" si="55"/>
        <v>YYYY-01</v>
      </c>
    </row>
    <row r="988" spans="12:37" ht="12.75" hidden="1">
      <c r="L988" s="149"/>
      <c r="S988" s="9"/>
      <c r="AG988" s="310">
        <v>1900</v>
      </c>
      <c r="AH988" s="310">
        <v>1</v>
      </c>
      <c r="AI988" s="146" t="e">
        <f t="array" aca="1" ref="AI988" ca="1">_xludf.IFS(AH988=1,"01",AH988=2,"02",AH988=3,"03",AH988=4,"04",AH988=5,"05",AH988=6,"06",AH988=7,"07",AH988=8,"08",AH988=9,"09",AH988=10,"10",AH988=11,"11",AH988=12,"12")</f>
        <v>#NAME?</v>
      </c>
      <c r="AJ988" s="147" t="e">
        <f t="shared" ca="1" si="54"/>
        <v>#NAME?</v>
      </c>
      <c r="AK988" s="148" t="str">
        <f t="shared" si="55"/>
        <v>YYYY-01</v>
      </c>
    </row>
    <row r="989" spans="12:37" ht="12.75" hidden="1">
      <c r="L989" s="149"/>
      <c r="S989" s="9"/>
      <c r="AG989" s="310">
        <v>1900</v>
      </c>
      <c r="AH989" s="310">
        <v>1</v>
      </c>
      <c r="AI989" s="146" t="e">
        <f t="array" aca="1" ref="AI989" ca="1">_xludf.IFS(AH989=1,"01",AH989=2,"02",AH989=3,"03",AH989=4,"04",AH989=5,"05",AH989=6,"06",AH989=7,"07",AH989=8,"08",AH989=9,"09",AH989=10,"10",AH989=11,"11",AH989=12,"12")</f>
        <v>#NAME?</v>
      </c>
      <c r="AJ989" s="147" t="e">
        <f t="shared" ca="1" si="54"/>
        <v>#NAME?</v>
      </c>
      <c r="AK989" s="148" t="str">
        <f t="shared" si="55"/>
        <v>YYYY-01</v>
      </c>
    </row>
    <row r="990" spans="12:37" ht="12.75" hidden="1">
      <c r="L990" s="149"/>
      <c r="S990" s="9"/>
      <c r="AG990" s="310">
        <v>1900</v>
      </c>
      <c r="AH990" s="310">
        <v>1</v>
      </c>
      <c r="AI990" s="146" t="e">
        <f t="array" aca="1" ref="AI990" ca="1">_xludf.IFS(AH990=1,"01",AH990=2,"02",AH990=3,"03",AH990=4,"04",AH990=5,"05",AH990=6,"06",AH990=7,"07",AH990=8,"08",AH990=9,"09",AH990=10,"10",AH990=11,"11",AH990=12,"12")</f>
        <v>#NAME?</v>
      </c>
      <c r="AJ990" s="147" t="e">
        <f t="shared" ca="1" si="54"/>
        <v>#NAME?</v>
      </c>
      <c r="AK990" s="148" t="str">
        <f t="shared" si="55"/>
        <v>YYYY-01</v>
      </c>
    </row>
    <row r="991" spans="12:37" ht="12.75" hidden="1">
      <c r="L991" s="149"/>
      <c r="S991" s="9"/>
      <c r="AG991" s="310">
        <v>1900</v>
      </c>
      <c r="AH991" s="310">
        <v>1</v>
      </c>
      <c r="AI991" s="146" t="e">
        <f t="array" aca="1" ref="AI991" ca="1">_xludf.IFS(AH991=1,"01",AH991=2,"02",AH991=3,"03",AH991=4,"04",AH991=5,"05",AH991=6,"06",AH991=7,"07",AH991=8,"08",AH991=9,"09",AH991=10,"10",AH991=11,"11",AH991=12,"12")</f>
        <v>#NAME?</v>
      </c>
      <c r="AJ991" s="147" t="e">
        <f t="shared" ca="1" si="54"/>
        <v>#NAME?</v>
      </c>
      <c r="AK991" s="148" t="str">
        <f t="shared" si="55"/>
        <v>YYYY-01</v>
      </c>
    </row>
    <row r="992" spans="12:37" ht="12.75" hidden="1">
      <c r="L992" s="149"/>
      <c r="S992" s="9"/>
      <c r="AG992" s="310">
        <v>1900</v>
      </c>
      <c r="AH992" s="310">
        <v>1</v>
      </c>
      <c r="AI992" s="146" t="e">
        <f t="array" aca="1" ref="AI992" ca="1">_xludf.IFS(AH992=1,"01",AH992=2,"02",AH992=3,"03",AH992=4,"04",AH992=5,"05",AH992=6,"06",AH992=7,"07",AH992=8,"08",AH992=9,"09",AH992=10,"10",AH992=11,"11",AH992=12,"12")</f>
        <v>#NAME?</v>
      </c>
      <c r="AJ992" s="147" t="e">
        <f t="shared" ca="1" si="54"/>
        <v>#NAME?</v>
      </c>
      <c r="AK992" s="148" t="str">
        <f t="shared" si="55"/>
        <v>YYYY-01</v>
      </c>
    </row>
    <row r="993" spans="12:37" ht="12.75" hidden="1">
      <c r="L993" s="149"/>
      <c r="S993" s="9"/>
      <c r="AG993" s="310">
        <v>1900</v>
      </c>
      <c r="AH993" s="310">
        <v>1</v>
      </c>
      <c r="AI993" s="146" t="e">
        <f t="array" aca="1" ref="AI993" ca="1">_xludf.IFS(AH993=1,"01",AH993=2,"02",AH993=3,"03",AH993=4,"04",AH993=5,"05",AH993=6,"06",AH993=7,"07",AH993=8,"08",AH993=9,"09",AH993=10,"10",AH993=11,"11",AH993=12,"12")</f>
        <v>#NAME?</v>
      </c>
      <c r="AJ993" s="147" t="e">
        <f t="shared" ca="1" si="54"/>
        <v>#NAME?</v>
      </c>
      <c r="AK993" s="148" t="str">
        <f t="shared" si="55"/>
        <v>YYYY-01</v>
      </c>
    </row>
    <row r="994" spans="12:37" ht="12.75" hidden="1">
      <c r="L994" s="149"/>
      <c r="S994" s="9"/>
      <c r="AG994" s="310">
        <v>1900</v>
      </c>
      <c r="AH994" s="310">
        <v>1</v>
      </c>
      <c r="AI994" s="146" t="e">
        <f t="array" aca="1" ref="AI994" ca="1">_xludf.IFS(AH994=1,"01",AH994=2,"02",AH994=3,"03",AH994=4,"04",AH994=5,"05",AH994=6,"06",AH994=7,"07",AH994=8,"08",AH994=9,"09",AH994=10,"10",AH994=11,"11",AH994=12,"12")</f>
        <v>#NAME?</v>
      </c>
      <c r="AJ994" s="147" t="e">
        <f t="shared" ca="1" si="54"/>
        <v>#NAME?</v>
      </c>
      <c r="AK994" s="148" t="str">
        <f t="shared" si="55"/>
        <v>YYYY-01</v>
      </c>
    </row>
    <row r="995" spans="12:37" ht="12.75" hidden="1">
      <c r="L995" s="149"/>
      <c r="S995" s="9"/>
      <c r="AG995" s="310">
        <v>1900</v>
      </c>
      <c r="AH995" s="310">
        <v>1</v>
      </c>
      <c r="AI995" s="146" t="e">
        <f t="array" aca="1" ref="AI995" ca="1">_xludf.IFS(AH995=1,"01",AH995=2,"02",AH995=3,"03",AH995=4,"04",AH995=5,"05",AH995=6,"06",AH995=7,"07",AH995=8,"08",AH995=9,"09",AH995=10,"10",AH995=11,"11",AH995=12,"12")</f>
        <v>#NAME?</v>
      </c>
      <c r="AJ995" s="147" t="e">
        <f t="shared" ca="1" si="54"/>
        <v>#NAME?</v>
      </c>
      <c r="AK995" s="148" t="str">
        <f t="shared" si="55"/>
        <v>YYYY-01</v>
      </c>
    </row>
    <row r="996" spans="12:37" ht="12.75" hidden="1">
      <c r="L996" s="149"/>
      <c r="S996" s="9"/>
      <c r="AG996" s="310">
        <v>1900</v>
      </c>
      <c r="AH996" s="310">
        <v>1</v>
      </c>
      <c r="AI996" s="146" t="e">
        <f t="array" aca="1" ref="AI996" ca="1">_xludf.IFS(AH996=1,"01",AH996=2,"02",AH996=3,"03",AH996=4,"04",AH996=5,"05",AH996=6,"06",AH996=7,"07",AH996=8,"08",AH996=9,"09",AH996=10,"10",AH996=11,"11",AH996=12,"12")</f>
        <v>#NAME?</v>
      </c>
      <c r="AJ996" s="147" t="e">
        <f t="shared" ca="1" si="54"/>
        <v>#NAME?</v>
      </c>
      <c r="AK996" s="148" t="str">
        <f t="shared" si="55"/>
        <v>YYYY-01</v>
      </c>
    </row>
    <row r="997" spans="12:37" ht="12.75" hidden="1">
      <c r="L997" s="149"/>
      <c r="S997" s="9"/>
      <c r="AG997" s="310">
        <v>1900</v>
      </c>
      <c r="AH997" s="310">
        <v>1</v>
      </c>
      <c r="AI997" s="146" t="e">
        <f t="array" aca="1" ref="AI997" ca="1">_xludf.IFS(AH997=1,"01",AH997=2,"02",AH997=3,"03",AH997=4,"04",AH997=5,"05",AH997=6,"06",AH997=7,"07",AH997=8,"08",AH997=9,"09",AH997=10,"10",AH997=11,"11",AH997=12,"12")</f>
        <v>#NAME?</v>
      </c>
      <c r="AJ997" s="147" t="e">
        <f t="shared" ca="1" si="54"/>
        <v>#NAME?</v>
      </c>
      <c r="AK997" s="148" t="str">
        <f t="shared" si="55"/>
        <v>YYYY-01</v>
      </c>
    </row>
    <row r="998" spans="12:37" ht="12.75" hidden="1">
      <c r="L998" s="149"/>
      <c r="S998" s="9"/>
      <c r="AG998" s="310">
        <v>1900</v>
      </c>
      <c r="AH998" s="310">
        <v>1</v>
      </c>
      <c r="AI998" s="146" t="e">
        <f t="array" aca="1" ref="AI998" ca="1">_xludf.IFS(AH998=1,"01",AH998=2,"02",AH998=3,"03",AH998=4,"04",AH998=5,"05",AH998=6,"06",AH998=7,"07",AH998=8,"08",AH998=9,"09",AH998=10,"10",AH998=11,"11",AH998=12,"12")</f>
        <v>#NAME?</v>
      </c>
      <c r="AJ998" s="147" t="e">
        <f t="shared" ca="1" si="54"/>
        <v>#NAME?</v>
      </c>
      <c r="AK998" s="148" t="str">
        <f t="shared" si="55"/>
        <v>YYYY-01</v>
      </c>
    </row>
    <row r="999" spans="12:37" ht="12.75" hidden="1">
      <c r="L999" s="149"/>
      <c r="S999" s="9"/>
      <c r="AG999" s="310">
        <v>1900</v>
      </c>
      <c r="AH999" s="310">
        <v>1</v>
      </c>
      <c r="AI999" s="146" t="e">
        <f t="array" aca="1" ref="AI999" ca="1">_xludf.IFS(AH999=1,"01",AH999=2,"02",AH999=3,"03",AH999=4,"04",AH999=5,"05",AH999=6,"06",AH999=7,"07",AH999=8,"08",AH999=9,"09",AH999=10,"10",AH999=11,"11",AH999=12,"12")</f>
        <v>#NAME?</v>
      </c>
      <c r="AJ999" s="147" t="e">
        <f t="shared" ca="1" si="54"/>
        <v>#NAME?</v>
      </c>
      <c r="AK999" s="148" t="str">
        <f t="shared" si="55"/>
        <v>YYYY-01</v>
      </c>
    </row>
    <row r="1000" spans="12:37" ht="12.75" hidden="1">
      <c r="L1000" s="149"/>
      <c r="S1000" s="9"/>
      <c r="AG1000" s="310">
        <v>1900</v>
      </c>
      <c r="AH1000" s="310">
        <v>1</v>
      </c>
      <c r="AI1000" s="146" t="e">
        <f t="array" aca="1" ref="AI1000" ca="1">_xludf.IFS(AH1000=1,"01",AH1000=2,"02",AH1000=3,"03",AH1000=4,"04",AH1000=5,"05",AH1000=6,"06",AH1000=7,"07",AH1000=8,"08",AH1000=9,"09",AH1000=10,"10",AH1000=11,"11",AH1000=12,"12")</f>
        <v>#NAME?</v>
      </c>
      <c r="AJ1000" s="147" t="e">
        <f t="shared" ca="1" si="54"/>
        <v>#NAME?</v>
      </c>
      <c r="AK1000" s="148" t="str">
        <f t="shared" si="55"/>
        <v>YYYY-01</v>
      </c>
    </row>
    <row r="1001" spans="12:37" ht="12.75" hidden="1">
      <c r="L1001" s="149"/>
      <c r="S1001" s="9"/>
      <c r="AG1001" s="310">
        <v>1900</v>
      </c>
      <c r="AH1001" s="310">
        <v>1</v>
      </c>
      <c r="AI1001" s="146" t="e">
        <f t="array" aca="1" ref="AI1001" ca="1">_xludf.IFS(AH1001=1,"01",AH1001=2,"02",AH1001=3,"03",AH1001=4,"04",AH1001=5,"05",AH1001=6,"06",AH1001=7,"07",AH1001=8,"08",AH1001=9,"09",AH1001=10,"10",AH1001=11,"11",AH1001=12,"12")</f>
        <v>#NAME?</v>
      </c>
      <c r="AJ1001" s="147" t="e">
        <f t="shared" ca="1" si="54"/>
        <v>#NAME?</v>
      </c>
      <c r="AK1001" s="148" t="str">
        <f t="shared" si="55"/>
        <v>YYYY-01</v>
      </c>
    </row>
    <row r="1002" spans="12:37" ht="12.75" hidden="1">
      <c r="L1002" s="149"/>
      <c r="S1002" s="9"/>
      <c r="AG1002" s="310">
        <v>1900</v>
      </c>
      <c r="AH1002" s="310">
        <v>1</v>
      </c>
      <c r="AI1002" s="146" t="e">
        <f t="array" aca="1" ref="AI1002" ca="1">_xludf.IFS(AH1002=1,"01",AH1002=2,"02",AH1002=3,"03",AH1002=4,"04",AH1002=5,"05",AH1002=6,"06",AH1002=7,"07",AH1002=8,"08",AH1002=9,"09",AH1002=10,"10",AH1002=11,"11",AH1002=12,"12")</f>
        <v>#NAME?</v>
      </c>
      <c r="AJ1002" s="147" t="e">
        <f t="shared" ca="1" si="54"/>
        <v>#NAME?</v>
      </c>
      <c r="AK1002" s="148" t="str">
        <f t="shared" si="55"/>
        <v>YYYY-01</v>
      </c>
    </row>
    <row r="1003" spans="12:37" ht="12.75" hidden="1">
      <c r="L1003" s="149"/>
      <c r="S1003" s="9"/>
      <c r="AG1003" s="310">
        <v>1900</v>
      </c>
      <c r="AH1003" s="310">
        <v>1</v>
      </c>
      <c r="AI1003" s="146" t="e">
        <f t="array" aca="1" ref="AI1003" ca="1">_xludf.IFS(AH1003=1,"01",AH1003=2,"02",AH1003=3,"03",AH1003=4,"04",AH1003=5,"05",AH1003=6,"06",AH1003=7,"07",AH1003=8,"08",AH1003=9,"09",AH1003=10,"10",AH1003=11,"11",AH1003=12,"12")</f>
        <v>#NAME?</v>
      </c>
      <c r="AJ1003" s="147" t="e">
        <f t="shared" ca="1" si="54"/>
        <v>#NAME?</v>
      </c>
      <c r="AK1003" s="148" t="str">
        <f t="shared" si="55"/>
        <v>YYYY-01</v>
      </c>
    </row>
    <row r="1004" spans="12:37" ht="12.75" hidden="1">
      <c r="L1004" s="149"/>
      <c r="S1004" s="9"/>
      <c r="AG1004" s="310">
        <v>1900</v>
      </c>
      <c r="AH1004" s="310">
        <v>1</v>
      </c>
      <c r="AI1004" s="146" t="e">
        <f t="array" aca="1" ref="AI1004" ca="1">_xludf.IFS(AH1004=1,"01",AH1004=2,"02",AH1004=3,"03",AH1004=4,"04",AH1004=5,"05",AH1004=6,"06",AH1004=7,"07",AH1004=8,"08",AH1004=9,"09",AH1004=10,"10",AH1004=11,"11",AH1004=12,"12")</f>
        <v>#NAME?</v>
      </c>
      <c r="AJ1004" s="147" t="e">
        <f t="shared" ca="1" si="54"/>
        <v>#NAME?</v>
      </c>
      <c r="AK1004" s="148" t="str">
        <f t="shared" si="55"/>
        <v>YYYY-01</v>
      </c>
    </row>
    <row r="1005" spans="12:37" ht="12.75" hidden="1">
      <c r="L1005" s="149"/>
      <c r="S1005" s="9"/>
      <c r="AG1005" s="310">
        <v>1900</v>
      </c>
      <c r="AH1005" s="310">
        <v>1</v>
      </c>
      <c r="AI1005" s="146" t="e">
        <f t="array" aca="1" ref="AI1005" ca="1">_xludf.IFS(AH1005=1,"01",AH1005=2,"02",AH1005=3,"03",AH1005=4,"04",AH1005=5,"05",AH1005=6,"06",AH1005=7,"07",AH1005=8,"08",AH1005=9,"09",AH1005=10,"10",AH1005=11,"11",AH1005=12,"12")</f>
        <v>#NAME?</v>
      </c>
      <c r="AJ1005" s="147" t="e">
        <f t="shared" ca="1" si="54"/>
        <v>#NAME?</v>
      </c>
      <c r="AK1005" s="148" t="str">
        <f t="shared" si="55"/>
        <v>YYYY-01</v>
      </c>
    </row>
    <row r="1006" spans="12:37" ht="12.75" hidden="1">
      <c r="L1006" s="149"/>
      <c r="S1006" s="9"/>
      <c r="AG1006" s="310">
        <v>1900</v>
      </c>
      <c r="AH1006" s="310">
        <v>1</v>
      </c>
      <c r="AI1006" s="146" t="e">
        <f t="array" aca="1" ref="AI1006" ca="1">_xludf.IFS(AH1006=1,"01",AH1006=2,"02",AH1006=3,"03",AH1006=4,"04",AH1006=5,"05",AH1006=6,"06",AH1006=7,"07",AH1006=8,"08",AH1006=9,"09",AH1006=10,"10",AH1006=11,"11",AH1006=12,"12")</f>
        <v>#NAME?</v>
      </c>
      <c r="AJ1006" s="147" t="e">
        <f t="shared" ca="1" si="54"/>
        <v>#NAME?</v>
      </c>
      <c r="AK1006" s="148" t="str">
        <f t="shared" si="55"/>
        <v>YYYY-01</v>
      </c>
    </row>
    <row r="1007" spans="12:37" ht="12.75" hidden="1">
      <c r="L1007" s="149"/>
      <c r="S1007" s="9"/>
      <c r="AG1007" s="310">
        <v>1900</v>
      </c>
      <c r="AH1007" s="310">
        <v>1</v>
      </c>
      <c r="AI1007" s="146" t="e">
        <f t="array" aca="1" ref="AI1007" ca="1">_xludf.IFS(AH1007=1,"01",AH1007=2,"02",AH1007=3,"03",AH1007=4,"04",AH1007=5,"05",AH1007=6,"06",AH1007=7,"07",AH1007=8,"08",AH1007=9,"09",AH1007=10,"10",AH1007=11,"11",AH1007=12,"12")</f>
        <v>#NAME?</v>
      </c>
      <c r="AJ1007" s="147" t="e">
        <f t="shared" ca="1" si="54"/>
        <v>#NAME?</v>
      </c>
      <c r="AK1007" s="148" t="str">
        <f t="shared" si="55"/>
        <v>YYYY-01</v>
      </c>
    </row>
    <row r="1008" spans="12:37" ht="12.75" hidden="1">
      <c r="L1008" s="149"/>
      <c r="S1008" s="9"/>
      <c r="AG1008" s="310">
        <v>1900</v>
      </c>
      <c r="AH1008" s="310">
        <v>1</v>
      </c>
      <c r="AI1008" s="146" t="e">
        <f t="array" aca="1" ref="AI1008" ca="1">_xludf.IFS(AH1008=1,"01",AH1008=2,"02",AH1008=3,"03",AH1008=4,"04",AH1008=5,"05",AH1008=6,"06",AH1008=7,"07",AH1008=8,"08",AH1008=9,"09",AH1008=10,"10",AH1008=11,"11",AH1008=12,"12")</f>
        <v>#NAME?</v>
      </c>
      <c r="AJ1008" s="147" t="e">
        <f t="shared" ca="1" si="54"/>
        <v>#NAME?</v>
      </c>
      <c r="AK1008" s="148" t="str">
        <f t="shared" si="55"/>
        <v>YYYY-01</v>
      </c>
    </row>
    <row r="1009" spans="12:37" ht="12.75" hidden="1">
      <c r="L1009" s="149"/>
      <c r="S1009" s="9"/>
      <c r="AG1009" s="310">
        <v>1900</v>
      </c>
      <c r="AH1009" s="310">
        <v>1</v>
      </c>
      <c r="AI1009" s="146" t="e">
        <f t="array" aca="1" ref="AI1009" ca="1">_xludf.IFS(AH1009=1,"01",AH1009=2,"02",AH1009=3,"03",AH1009=4,"04",AH1009=5,"05",AH1009=6,"06",AH1009=7,"07",AH1009=8,"08",AH1009=9,"09",AH1009=10,"10",AH1009=11,"11",AH1009=12,"12")</f>
        <v>#NAME?</v>
      </c>
      <c r="AJ1009" s="147" t="e">
        <f t="shared" ca="1" si="54"/>
        <v>#NAME?</v>
      </c>
      <c r="AK1009" s="148" t="str">
        <f t="shared" si="55"/>
        <v>YYYY-01</v>
      </c>
    </row>
    <row r="1010" spans="12:37" ht="12.75" hidden="1">
      <c r="L1010" s="149"/>
      <c r="S1010" s="9"/>
      <c r="AG1010" s="310">
        <v>1900</v>
      </c>
      <c r="AH1010" s="310">
        <v>1</v>
      </c>
      <c r="AI1010" s="146" t="e">
        <f t="array" aca="1" ref="AI1010" ca="1">_xludf.IFS(AH1010=1,"01",AH1010=2,"02",AH1010=3,"03",AH1010=4,"04",AH1010=5,"05",AH1010=6,"06",AH1010=7,"07",AH1010=8,"08",AH1010=9,"09",AH1010=10,"10",AH1010=11,"11",AH1010=12,"12")</f>
        <v>#NAME?</v>
      </c>
      <c r="AJ1010" s="147" t="e">
        <f t="shared" ca="1" si="54"/>
        <v>#NAME?</v>
      </c>
      <c r="AK1010" s="148" t="str">
        <f t="shared" si="55"/>
        <v>YYYY-01</v>
      </c>
    </row>
    <row r="1011" spans="12:37" ht="12.75" hidden="1">
      <c r="L1011" s="149"/>
      <c r="S1011" s="9"/>
      <c r="AG1011" s="310">
        <v>1900</v>
      </c>
      <c r="AH1011" s="310">
        <v>1</v>
      </c>
      <c r="AI1011" s="146" t="e">
        <f t="array" aca="1" ref="AI1011" ca="1">_xludf.IFS(AH1011=1,"01",AH1011=2,"02",AH1011=3,"03",AH1011=4,"04",AH1011=5,"05",AH1011=6,"06",AH1011=7,"07",AH1011=8,"08",AH1011=9,"09",AH1011=10,"10",AH1011=11,"11",AH1011=12,"12")</f>
        <v>#NAME?</v>
      </c>
      <c r="AJ1011" s="147" t="e">
        <f t="shared" ca="1" si="54"/>
        <v>#NAME?</v>
      </c>
      <c r="AK1011" s="148" t="str">
        <f t="shared" si="55"/>
        <v>YYYY-01</v>
      </c>
    </row>
    <row r="1012" spans="12:37" ht="12.75" hidden="1">
      <c r="L1012" s="149"/>
      <c r="S1012" s="9"/>
      <c r="AG1012" s="310">
        <v>1900</v>
      </c>
      <c r="AH1012" s="310">
        <v>1</v>
      </c>
      <c r="AI1012" s="146" t="e">
        <f t="array" aca="1" ref="AI1012" ca="1">_xludf.IFS(AH1012=1,"01",AH1012=2,"02",AH1012=3,"03",AH1012=4,"04",AH1012=5,"05",AH1012=6,"06",AH1012=7,"07",AH1012=8,"08",AH1012=9,"09",AH1012=10,"10",AH1012=11,"11",AH1012=12,"12")</f>
        <v>#NAME?</v>
      </c>
      <c r="AJ1012" s="147" t="e">
        <f t="shared" ca="1" si="54"/>
        <v>#NAME?</v>
      </c>
      <c r="AK1012" s="148" t="str">
        <f t="shared" si="55"/>
        <v>YYYY-01</v>
      </c>
    </row>
    <row r="1013" spans="12:37" ht="12.75" hidden="1">
      <c r="L1013" s="149"/>
      <c r="S1013" s="9"/>
      <c r="AG1013" s="310">
        <v>1900</v>
      </c>
      <c r="AH1013" s="310">
        <v>1</v>
      </c>
      <c r="AI1013" s="146" t="e">
        <f t="array" aca="1" ref="AI1013" ca="1">_xludf.IFS(AH1013=1,"01",AH1013=2,"02",AH1013=3,"03",AH1013=4,"04",AH1013=5,"05",AH1013=6,"06",AH1013=7,"07",AH1013=8,"08",AH1013=9,"09",AH1013=10,"10",AH1013=11,"11",AH1013=12,"12")</f>
        <v>#NAME?</v>
      </c>
      <c r="AJ1013" s="147" t="e">
        <f t="shared" ca="1" si="54"/>
        <v>#NAME?</v>
      </c>
      <c r="AK1013" s="148" t="str">
        <f t="shared" si="55"/>
        <v>YYYY-01</v>
      </c>
    </row>
    <row r="1014" spans="12:37" ht="12.75" hidden="1">
      <c r="L1014" s="149"/>
      <c r="S1014" s="9"/>
      <c r="AG1014" s="310">
        <v>1900</v>
      </c>
      <c r="AH1014" s="310">
        <v>1</v>
      </c>
      <c r="AI1014" s="146" t="e">
        <f t="array" aca="1" ref="AI1014" ca="1">_xludf.IFS(AH1014=1,"01",AH1014=2,"02",AH1014=3,"03",AH1014=4,"04",AH1014=5,"05",AH1014=6,"06",AH1014=7,"07",AH1014=8,"08",AH1014=9,"09",AH1014=10,"10",AH1014=11,"11",AH1014=12,"12")</f>
        <v>#NAME?</v>
      </c>
      <c r="AJ1014" s="147" t="e">
        <f t="shared" ca="1" si="54"/>
        <v>#NAME?</v>
      </c>
      <c r="AK1014" s="148" t="str">
        <f t="shared" si="55"/>
        <v>YYYY-01</v>
      </c>
    </row>
    <row r="1015" spans="12:37" ht="12.75" hidden="1">
      <c r="L1015" s="149"/>
      <c r="S1015" s="9"/>
      <c r="AG1015" s="310">
        <v>1900</v>
      </c>
      <c r="AH1015" s="310">
        <v>1</v>
      </c>
      <c r="AI1015" s="146" t="e">
        <f t="array" aca="1" ref="AI1015" ca="1">_xludf.IFS(AH1015=1,"01",AH1015=2,"02",AH1015=3,"03",AH1015=4,"04",AH1015=5,"05",AH1015=6,"06",AH1015=7,"07",AH1015=8,"08",AH1015=9,"09",AH1015=10,"10",AH1015=11,"11",AH1015=12,"12")</f>
        <v>#NAME?</v>
      </c>
      <c r="AJ1015" s="147" t="e">
        <f t="shared" ca="1" si="54"/>
        <v>#NAME?</v>
      </c>
      <c r="AK1015" s="148" t="str">
        <f t="shared" si="55"/>
        <v>YYYY-01</v>
      </c>
    </row>
    <row r="1016" spans="12:37" ht="12.75" hidden="1">
      <c r="L1016" s="149"/>
      <c r="S1016" s="9"/>
      <c r="AG1016" s="310">
        <v>1900</v>
      </c>
      <c r="AH1016" s="310">
        <v>1</v>
      </c>
      <c r="AI1016" s="146" t="e">
        <f t="array" aca="1" ref="AI1016" ca="1">_xludf.IFS(AH1016=1,"01",AH1016=2,"02",AH1016=3,"03",AH1016=4,"04",AH1016=5,"05",AH1016=6,"06",AH1016=7,"07",AH1016=8,"08",AH1016=9,"09",AH1016=10,"10",AH1016=11,"11",AH1016=12,"12")</f>
        <v>#NAME?</v>
      </c>
      <c r="AJ1016" s="147" t="e">
        <f t="shared" ca="1" si="54"/>
        <v>#NAME?</v>
      </c>
      <c r="AK1016" s="148" t="str">
        <f t="shared" si="55"/>
        <v>YYYY-01</v>
      </c>
    </row>
    <row r="1017" spans="12:37" ht="12.75" hidden="1">
      <c r="L1017" s="149"/>
      <c r="S1017" s="9"/>
      <c r="AG1017" s="310">
        <v>1900</v>
      </c>
      <c r="AH1017" s="310">
        <v>1</v>
      </c>
      <c r="AI1017" s="146" t="e">
        <f t="array" aca="1" ref="AI1017" ca="1">_xludf.IFS(AH1017=1,"01",AH1017=2,"02",AH1017=3,"03",AH1017=4,"04",AH1017=5,"05",AH1017=6,"06",AH1017=7,"07",AH1017=8,"08",AH1017=9,"09",AH1017=10,"10",AH1017=11,"11",AH1017=12,"12")</f>
        <v>#NAME?</v>
      </c>
      <c r="AJ1017" s="147" t="e">
        <f t="shared" ca="1" si="54"/>
        <v>#NAME?</v>
      </c>
      <c r="AK1017" s="148" t="str">
        <f t="shared" si="55"/>
        <v>YYYY-01</v>
      </c>
    </row>
    <row r="1018" spans="12:37" ht="12.75" hidden="1">
      <c r="L1018" s="149"/>
      <c r="S1018" s="9"/>
      <c r="AG1018" s="310">
        <v>1900</v>
      </c>
      <c r="AH1018" s="310">
        <v>1</v>
      </c>
      <c r="AI1018" s="146" t="e">
        <f t="array" aca="1" ref="AI1018" ca="1">_xludf.IFS(AH1018=1,"01",AH1018=2,"02",AH1018=3,"03",AH1018=4,"04",AH1018=5,"05",AH1018=6,"06",AH1018=7,"07",AH1018=8,"08",AH1018=9,"09",AH1018=10,"10",AH1018=11,"11",AH1018=12,"12")</f>
        <v>#NAME?</v>
      </c>
      <c r="AJ1018" s="147" t="e">
        <f t="shared" ca="1" si="54"/>
        <v>#NAME?</v>
      </c>
      <c r="AK1018" s="148" t="str">
        <f t="shared" si="55"/>
        <v>YYYY-01</v>
      </c>
    </row>
    <row r="1019" spans="12:37" ht="12.75" hidden="1">
      <c r="L1019" s="149"/>
      <c r="S1019" s="9"/>
      <c r="AG1019" s="310">
        <v>1900</v>
      </c>
      <c r="AH1019" s="310">
        <v>1</v>
      </c>
      <c r="AI1019" s="146" t="e">
        <f t="array" aca="1" ref="AI1019" ca="1">_xludf.IFS(AH1019=1,"01",AH1019=2,"02",AH1019=3,"03",AH1019=4,"04",AH1019=5,"05",AH1019=6,"06",AH1019=7,"07",AH1019=8,"08",AH1019=9,"09",AH1019=10,"10",AH1019=11,"11",AH1019=12,"12")</f>
        <v>#NAME?</v>
      </c>
      <c r="AJ1019" s="147" t="e">
        <f t="shared" ca="1" si="54"/>
        <v>#NAME?</v>
      </c>
      <c r="AK1019" s="148" t="str">
        <f t="shared" si="55"/>
        <v>YYYY-01</v>
      </c>
    </row>
    <row r="1020" spans="12:37" ht="12.75" hidden="1">
      <c r="L1020" s="149"/>
      <c r="S1020" s="9"/>
      <c r="AG1020" s="310">
        <v>1900</v>
      </c>
      <c r="AH1020" s="310">
        <v>1</v>
      </c>
      <c r="AI1020" s="146" t="e">
        <f t="array" aca="1" ref="AI1020" ca="1">_xludf.IFS(AH1020=1,"01",AH1020=2,"02",AH1020=3,"03",AH1020=4,"04",AH1020=5,"05",AH1020=6,"06",AH1020=7,"07",AH1020=8,"08",AH1020=9,"09",AH1020=10,"10",AH1020=11,"11",AH1020=12,"12")</f>
        <v>#NAME?</v>
      </c>
      <c r="AJ1020" s="147" t="e">
        <f t="shared" ca="1" si="54"/>
        <v>#NAME?</v>
      </c>
      <c r="AK1020" s="148" t="str">
        <f t="shared" si="55"/>
        <v>YYYY-01</v>
      </c>
    </row>
    <row r="1021" spans="12:37" ht="12.75" hidden="1">
      <c r="L1021" s="149"/>
      <c r="S1021" s="9"/>
      <c r="AG1021" s="310">
        <v>1900</v>
      </c>
      <c r="AH1021" s="310">
        <v>1</v>
      </c>
      <c r="AI1021" s="146" t="e">
        <f t="array" aca="1" ref="AI1021" ca="1">_xludf.IFS(AH1021=1,"01",AH1021=2,"02",AH1021=3,"03",AH1021=4,"04",AH1021=5,"05",AH1021=6,"06",AH1021=7,"07",AH1021=8,"08",AH1021=9,"09",AH1021=10,"10",AH1021=11,"11",AH1021=12,"12")</f>
        <v>#NAME?</v>
      </c>
      <c r="AJ1021" s="147" t="e">
        <f t="shared" ca="1" si="54"/>
        <v>#NAME?</v>
      </c>
      <c r="AK1021" s="148" t="str">
        <f t="shared" si="55"/>
        <v>YYYY-01</v>
      </c>
    </row>
    <row r="1022" spans="12:37" ht="12.75" hidden="1">
      <c r="L1022" s="149"/>
      <c r="S1022" s="9"/>
      <c r="AG1022" s="310">
        <v>1900</v>
      </c>
      <c r="AH1022" s="310">
        <v>1</v>
      </c>
      <c r="AI1022" s="146" t="e">
        <f t="array" aca="1" ref="AI1022" ca="1">_xludf.IFS(AH1022=1,"01",AH1022=2,"02",AH1022=3,"03",AH1022=4,"04",AH1022=5,"05",AH1022=6,"06",AH1022=7,"07",AH1022=8,"08",AH1022=9,"09",AH1022=10,"10",AH1022=11,"11",AH1022=12,"12")</f>
        <v>#NAME?</v>
      </c>
      <c r="AJ1022" s="147" t="e">
        <f t="shared" ca="1" si="54"/>
        <v>#NAME?</v>
      </c>
      <c r="AK1022" s="148" t="str">
        <f t="shared" si="55"/>
        <v>YYYY-01</v>
      </c>
    </row>
    <row r="1023" spans="12:37" ht="12.75" hidden="1">
      <c r="L1023" s="149"/>
      <c r="S1023" s="9"/>
      <c r="AG1023" s="310">
        <v>1900</v>
      </c>
      <c r="AH1023" s="310">
        <v>1</v>
      </c>
      <c r="AI1023" s="146" t="e">
        <f t="array" aca="1" ref="AI1023" ca="1">_xludf.IFS(AH1023=1,"01",AH1023=2,"02",AH1023=3,"03",AH1023=4,"04",AH1023=5,"05",AH1023=6,"06",AH1023=7,"07",AH1023=8,"08",AH1023=9,"09",AH1023=10,"10",AH1023=11,"11",AH1023=12,"12")</f>
        <v>#NAME?</v>
      </c>
      <c r="AJ1023" s="147" t="e">
        <f t="shared" ref="AJ1023:AJ1069" ca="1" si="56">_xludf.CONCAT(AG1023,AI1023)</f>
        <v>#NAME?</v>
      </c>
      <c r="AK1023" s="148" t="str">
        <f t="shared" si="55"/>
        <v>YYYY-01</v>
      </c>
    </row>
    <row r="1024" spans="12:37" ht="12.75" hidden="1">
      <c r="L1024" s="149"/>
      <c r="S1024" s="9"/>
      <c r="AG1024" s="310">
        <v>1900</v>
      </c>
      <c r="AH1024" s="310">
        <v>1</v>
      </c>
      <c r="AI1024" s="146" t="e">
        <f t="array" aca="1" ref="AI1024" ca="1">_xludf.IFS(AH1024=1,"01",AH1024=2,"02",AH1024=3,"03",AH1024=4,"04",AH1024=5,"05",AH1024=6,"06",AH1024=7,"07",AH1024=8,"08",AH1024=9,"09",AH1024=10,"10",AH1024=11,"11",AH1024=12,"12")</f>
        <v>#NAME?</v>
      </c>
      <c r="AJ1024" s="147" t="e">
        <f t="shared" ca="1" si="56"/>
        <v>#NAME?</v>
      </c>
      <c r="AK1024" s="148" t="str">
        <f t="shared" si="55"/>
        <v>YYYY-01</v>
      </c>
    </row>
    <row r="1025" spans="12:37" ht="12.75" hidden="1">
      <c r="L1025" s="149"/>
      <c r="S1025" s="9"/>
      <c r="AG1025" s="310">
        <v>1900</v>
      </c>
      <c r="AH1025" s="310">
        <v>1</v>
      </c>
      <c r="AI1025" s="146" t="e">
        <f t="array" aca="1" ref="AI1025" ca="1">_xludf.IFS(AH1025=1,"01",AH1025=2,"02",AH1025=3,"03",AH1025=4,"04",AH1025=5,"05",AH1025=6,"06",AH1025=7,"07",AH1025=8,"08",AH1025=9,"09",AH1025=10,"10",AH1025=11,"11",AH1025=12,"12")</f>
        <v>#NAME?</v>
      </c>
      <c r="AJ1025" s="147" t="e">
        <f t="shared" ca="1" si="56"/>
        <v>#NAME?</v>
      </c>
      <c r="AK1025" s="148" t="str">
        <f t="shared" si="55"/>
        <v>YYYY-01</v>
      </c>
    </row>
    <row r="1026" spans="12:37" ht="12.75" hidden="1">
      <c r="L1026" s="149"/>
      <c r="S1026" s="9"/>
      <c r="AG1026" s="310">
        <v>1900</v>
      </c>
      <c r="AH1026" s="310">
        <v>1</v>
      </c>
      <c r="AI1026" s="146" t="e">
        <f t="array" aca="1" ref="AI1026" ca="1">_xludf.IFS(AH1026=1,"01",AH1026=2,"02",AH1026=3,"03",AH1026=4,"04",AH1026=5,"05",AH1026=6,"06",AH1026=7,"07",AH1026=8,"08",AH1026=9,"09",AH1026=10,"10",AH1026=11,"11",AH1026=12,"12")</f>
        <v>#NAME?</v>
      </c>
      <c r="AJ1026" s="147" t="e">
        <f t="shared" ca="1" si="56"/>
        <v>#NAME?</v>
      </c>
      <c r="AK1026" s="148" t="str">
        <f t="shared" si="55"/>
        <v>YYYY-01</v>
      </c>
    </row>
    <row r="1027" spans="12:37" ht="12.75" hidden="1">
      <c r="L1027" s="149"/>
      <c r="S1027" s="9"/>
      <c r="AG1027" s="310">
        <v>1900</v>
      </c>
      <c r="AH1027" s="310">
        <v>1</v>
      </c>
      <c r="AI1027" s="146" t="e">
        <f t="array" aca="1" ref="AI1027" ca="1">_xludf.IFS(AH1027=1,"01",AH1027=2,"02",AH1027=3,"03",AH1027=4,"04",AH1027=5,"05",AH1027=6,"06",AH1027=7,"07",AH1027=8,"08",AH1027=9,"09",AH1027=10,"10",AH1027=11,"11",AH1027=12,"12")</f>
        <v>#NAME?</v>
      </c>
      <c r="AJ1027" s="147" t="e">
        <f t="shared" ca="1" si="56"/>
        <v>#NAME?</v>
      </c>
      <c r="AK1027" s="148" t="str">
        <f t="shared" si="55"/>
        <v>YYYY-01</v>
      </c>
    </row>
    <row r="1028" spans="12:37" ht="12.75" hidden="1">
      <c r="L1028" s="149"/>
      <c r="S1028" s="9"/>
      <c r="AG1028" s="310">
        <v>1900</v>
      </c>
      <c r="AH1028" s="310">
        <v>1</v>
      </c>
      <c r="AI1028" s="146" t="e">
        <f t="array" aca="1" ref="AI1028" ca="1">_xludf.IFS(AH1028=1,"01",AH1028=2,"02",AH1028=3,"03",AH1028=4,"04",AH1028=5,"05",AH1028=6,"06",AH1028=7,"07",AH1028=8,"08",AH1028=9,"09",AH1028=10,"10",AH1028=11,"11",AH1028=12,"12")</f>
        <v>#NAME?</v>
      </c>
      <c r="AJ1028" s="147" t="e">
        <f t="shared" ca="1" si="56"/>
        <v>#NAME?</v>
      </c>
      <c r="AK1028" s="148" t="str">
        <f t="shared" si="55"/>
        <v>YYYY-01</v>
      </c>
    </row>
    <row r="1029" spans="12:37" ht="12.75" hidden="1">
      <c r="L1029" s="149"/>
      <c r="S1029" s="9"/>
      <c r="AG1029" s="310">
        <v>1900</v>
      </c>
      <c r="AH1029" s="310">
        <v>1</v>
      </c>
      <c r="AI1029" s="146" t="e">
        <f t="array" aca="1" ref="AI1029" ca="1">_xludf.IFS(AH1029=1,"01",AH1029=2,"02",AH1029=3,"03",AH1029=4,"04",AH1029=5,"05",AH1029=6,"06",AH1029=7,"07",AH1029=8,"08",AH1029=9,"09",AH1029=10,"10",AH1029=11,"11",AH1029=12,"12")</f>
        <v>#NAME?</v>
      </c>
      <c r="AJ1029" s="147" t="e">
        <f t="shared" ca="1" si="56"/>
        <v>#NAME?</v>
      </c>
      <c r="AK1029" s="148" t="str">
        <f t="shared" si="55"/>
        <v>YYYY-01</v>
      </c>
    </row>
    <row r="1030" spans="12:37" ht="12.75" hidden="1">
      <c r="L1030" s="149"/>
      <c r="S1030" s="9"/>
      <c r="AG1030" s="310">
        <v>1900</v>
      </c>
      <c r="AH1030" s="310">
        <v>1</v>
      </c>
      <c r="AI1030" s="146" t="e">
        <f t="array" aca="1" ref="AI1030" ca="1">_xludf.IFS(AH1030=1,"01",AH1030=2,"02",AH1030=3,"03",AH1030=4,"04",AH1030=5,"05",AH1030=6,"06",AH1030=7,"07",AH1030=8,"08",AH1030=9,"09",AH1030=10,"10",AH1030=11,"11",AH1030=12,"12")</f>
        <v>#NAME?</v>
      </c>
      <c r="AJ1030" s="147" t="e">
        <f t="shared" ca="1" si="56"/>
        <v>#NAME?</v>
      </c>
      <c r="AK1030" s="148" t="str">
        <f t="shared" si="55"/>
        <v>YYYY-01</v>
      </c>
    </row>
    <row r="1031" spans="12:37" ht="12.75" hidden="1">
      <c r="L1031" s="149"/>
      <c r="S1031" s="9"/>
      <c r="AG1031" s="310">
        <v>1900</v>
      </c>
      <c r="AH1031" s="310">
        <v>1</v>
      </c>
      <c r="AI1031" s="146" t="e">
        <f t="array" aca="1" ref="AI1031" ca="1">_xludf.IFS(AH1031=1,"01",AH1031=2,"02",AH1031=3,"03",AH1031=4,"04",AH1031=5,"05",AH1031=6,"06",AH1031=7,"07",AH1031=8,"08",AH1031=9,"09",AH1031=10,"10",AH1031=11,"11",AH1031=12,"12")</f>
        <v>#NAME?</v>
      </c>
      <c r="AJ1031" s="147" t="e">
        <f t="shared" ca="1" si="56"/>
        <v>#NAME?</v>
      </c>
      <c r="AK1031" s="148" t="str">
        <f t="shared" si="55"/>
        <v>YYYY-01</v>
      </c>
    </row>
    <row r="1032" spans="12:37" ht="12.75" hidden="1">
      <c r="L1032" s="149"/>
      <c r="S1032" s="9"/>
      <c r="AG1032" s="310">
        <v>1900</v>
      </c>
      <c r="AH1032" s="310">
        <v>1</v>
      </c>
      <c r="AI1032" s="146" t="e">
        <f t="array" aca="1" ref="AI1032" ca="1">_xludf.IFS(AH1032=1,"01",AH1032=2,"02",AH1032=3,"03",AH1032=4,"04",AH1032=5,"05",AH1032=6,"06",AH1032=7,"07",AH1032=8,"08",AH1032=9,"09",AH1032=10,"10",AH1032=11,"11",AH1032=12,"12")</f>
        <v>#NAME?</v>
      </c>
      <c r="AJ1032" s="147" t="e">
        <f t="shared" ca="1" si="56"/>
        <v>#NAME?</v>
      </c>
      <c r="AK1032" s="148" t="str">
        <f t="shared" si="55"/>
        <v>YYYY-01</v>
      </c>
    </row>
    <row r="1033" spans="12:37" ht="12.75" hidden="1">
      <c r="L1033" s="149"/>
      <c r="S1033" s="9"/>
      <c r="AG1033" s="310">
        <v>1900</v>
      </c>
      <c r="AH1033" s="310">
        <v>1</v>
      </c>
      <c r="AI1033" s="146" t="e">
        <f t="array" aca="1" ref="AI1033" ca="1">_xludf.IFS(AH1033=1,"01",AH1033=2,"02",AH1033=3,"03",AH1033=4,"04",AH1033=5,"05",AH1033=6,"06",AH1033=7,"07",AH1033=8,"08",AH1033=9,"09",AH1033=10,"10",AH1033=11,"11",AH1033=12,"12")</f>
        <v>#NAME?</v>
      </c>
      <c r="AJ1033" s="147" t="e">
        <f t="shared" ca="1" si="56"/>
        <v>#NAME?</v>
      </c>
      <c r="AK1033" s="148" t="str">
        <f t="shared" si="55"/>
        <v>YYYY-01</v>
      </c>
    </row>
    <row r="1034" spans="12:37" ht="12.75" hidden="1">
      <c r="L1034" s="149"/>
      <c r="S1034" s="9"/>
      <c r="AG1034" s="310">
        <v>1900</v>
      </c>
      <c r="AH1034" s="310">
        <v>1</v>
      </c>
      <c r="AI1034" s="146" t="e">
        <f t="array" aca="1" ref="AI1034" ca="1">_xludf.IFS(AH1034=1,"01",AH1034=2,"02",AH1034=3,"03",AH1034=4,"04",AH1034=5,"05",AH1034=6,"06",AH1034=7,"07",AH1034=8,"08",AH1034=9,"09",AH1034=10,"10",AH1034=11,"11",AH1034=12,"12")</f>
        <v>#NAME?</v>
      </c>
      <c r="AJ1034" s="147" t="e">
        <f t="shared" ca="1" si="56"/>
        <v>#NAME?</v>
      </c>
      <c r="AK1034" s="148" t="str">
        <f t="shared" si="55"/>
        <v>YYYY-01</v>
      </c>
    </row>
    <row r="1035" spans="12:37" ht="12.75" hidden="1">
      <c r="L1035" s="149"/>
      <c r="S1035" s="9"/>
      <c r="AG1035" s="310">
        <v>1900</v>
      </c>
      <c r="AH1035" s="310">
        <v>1</v>
      </c>
      <c r="AI1035" s="146" t="e">
        <f t="array" aca="1" ref="AI1035" ca="1">_xludf.IFS(AH1035=1,"01",AH1035=2,"02",AH1035=3,"03",AH1035=4,"04",AH1035=5,"05",AH1035=6,"06",AH1035=7,"07",AH1035=8,"08",AH1035=9,"09",AH1035=10,"10",AH1035=11,"11",AH1035=12,"12")</f>
        <v>#NAME?</v>
      </c>
      <c r="AJ1035" s="147" t="e">
        <f t="shared" ca="1" si="56"/>
        <v>#NAME?</v>
      </c>
      <c r="AK1035" s="148" t="str">
        <f t="shared" si="55"/>
        <v>YYYY-01</v>
      </c>
    </row>
    <row r="1036" spans="12:37" ht="12.75" hidden="1">
      <c r="L1036" s="149"/>
      <c r="S1036" s="9"/>
      <c r="AG1036" s="310">
        <v>1900</v>
      </c>
      <c r="AH1036" s="310">
        <v>1</v>
      </c>
      <c r="AI1036" s="146" t="e">
        <f t="array" aca="1" ref="AI1036" ca="1">_xludf.IFS(AH1036=1,"01",AH1036=2,"02",AH1036=3,"03",AH1036=4,"04",AH1036=5,"05",AH1036=6,"06",AH1036=7,"07",AH1036=8,"08",AH1036=9,"09",AH1036=10,"10",AH1036=11,"11",AH1036=12,"12")</f>
        <v>#NAME?</v>
      </c>
      <c r="AJ1036" s="147" t="e">
        <f t="shared" ca="1" si="56"/>
        <v>#NAME?</v>
      </c>
      <c r="AK1036" s="148" t="str">
        <f t="shared" si="55"/>
        <v>YYYY-01</v>
      </c>
    </row>
    <row r="1037" spans="12:37" ht="12.75" hidden="1">
      <c r="L1037" s="149"/>
      <c r="S1037" s="9"/>
      <c r="AG1037" s="310">
        <v>1900</v>
      </c>
      <c r="AH1037" s="310">
        <v>1</v>
      </c>
      <c r="AI1037" s="146" t="e">
        <f t="array" aca="1" ref="AI1037" ca="1">_xludf.IFS(AH1037=1,"01",AH1037=2,"02",AH1037=3,"03",AH1037=4,"04",AH1037=5,"05",AH1037=6,"06",AH1037=7,"07",AH1037=8,"08",AH1037=9,"09",AH1037=10,"10",AH1037=11,"11",AH1037=12,"12")</f>
        <v>#NAME?</v>
      </c>
      <c r="AJ1037" s="147" t="e">
        <f t="shared" ca="1" si="56"/>
        <v>#NAME?</v>
      </c>
      <c r="AK1037" s="148" t="str">
        <f t="shared" ref="AK1037:AK1069" si="57">TEXT(L1037,"YYYY-MM")</f>
        <v>YYYY-01</v>
      </c>
    </row>
    <row r="1038" spans="12:37" ht="12.75" hidden="1">
      <c r="L1038" s="149"/>
      <c r="S1038" s="9"/>
      <c r="AG1038" s="310">
        <v>1900</v>
      </c>
      <c r="AH1038" s="310">
        <v>1</v>
      </c>
      <c r="AI1038" s="146" t="e">
        <f t="array" aca="1" ref="AI1038" ca="1">_xludf.IFS(AH1038=1,"01",AH1038=2,"02",AH1038=3,"03",AH1038=4,"04",AH1038=5,"05",AH1038=6,"06",AH1038=7,"07",AH1038=8,"08",AH1038=9,"09",AH1038=10,"10",AH1038=11,"11",AH1038=12,"12")</f>
        <v>#NAME?</v>
      </c>
      <c r="AJ1038" s="147" t="e">
        <f t="shared" ca="1" si="56"/>
        <v>#NAME?</v>
      </c>
      <c r="AK1038" s="148" t="str">
        <f t="shared" si="57"/>
        <v>YYYY-01</v>
      </c>
    </row>
    <row r="1039" spans="12:37" ht="12.75" hidden="1">
      <c r="L1039" s="149"/>
      <c r="S1039" s="9"/>
      <c r="AG1039" s="310">
        <v>1900</v>
      </c>
      <c r="AH1039" s="310">
        <v>1</v>
      </c>
      <c r="AI1039" s="146" t="e">
        <f t="array" aca="1" ref="AI1039" ca="1">_xludf.IFS(AH1039=1,"01",AH1039=2,"02",AH1039=3,"03",AH1039=4,"04",AH1039=5,"05",AH1039=6,"06",AH1039=7,"07",AH1039=8,"08",AH1039=9,"09",AH1039=10,"10",AH1039=11,"11",AH1039=12,"12")</f>
        <v>#NAME?</v>
      </c>
      <c r="AJ1039" s="147" t="e">
        <f t="shared" ca="1" si="56"/>
        <v>#NAME?</v>
      </c>
      <c r="AK1039" s="148" t="str">
        <f t="shared" si="57"/>
        <v>YYYY-01</v>
      </c>
    </row>
    <row r="1040" spans="12:37" ht="12.75" hidden="1">
      <c r="L1040" s="149"/>
      <c r="S1040" s="9"/>
      <c r="AG1040" s="310">
        <v>1900</v>
      </c>
      <c r="AH1040" s="310">
        <v>1</v>
      </c>
      <c r="AI1040" s="146" t="e">
        <f t="array" aca="1" ref="AI1040" ca="1">_xludf.IFS(AH1040=1,"01",AH1040=2,"02",AH1040=3,"03",AH1040=4,"04",AH1040=5,"05",AH1040=6,"06",AH1040=7,"07",AH1040=8,"08",AH1040=9,"09",AH1040=10,"10",AH1040=11,"11",AH1040=12,"12")</f>
        <v>#NAME?</v>
      </c>
      <c r="AJ1040" s="147" t="e">
        <f t="shared" ca="1" si="56"/>
        <v>#NAME?</v>
      </c>
      <c r="AK1040" s="148" t="str">
        <f t="shared" si="57"/>
        <v>YYYY-01</v>
      </c>
    </row>
    <row r="1041" spans="12:37" ht="12.75" hidden="1">
      <c r="L1041" s="149"/>
      <c r="S1041" s="9"/>
      <c r="AG1041" s="310">
        <v>1900</v>
      </c>
      <c r="AH1041" s="310">
        <v>1</v>
      </c>
      <c r="AI1041" s="146" t="e">
        <f t="array" aca="1" ref="AI1041" ca="1">_xludf.IFS(AH1041=1,"01",AH1041=2,"02",AH1041=3,"03",AH1041=4,"04",AH1041=5,"05",AH1041=6,"06",AH1041=7,"07",AH1041=8,"08",AH1041=9,"09",AH1041=10,"10",AH1041=11,"11",AH1041=12,"12")</f>
        <v>#NAME?</v>
      </c>
      <c r="AJ1041" s="147" t="e">
        <f t="shared" ca="1" si="56"/>
        <v>#NAME?</v>
      </c>
      <c r="AK1041" s="148" t="str">
        <f t="shared" si="57"/>
        <v>YYYY-01</v>
      </c>
    </row>
    <row r="1042" spans="12:37" ht="12.75" hidden="1">
      <c r="L1042" s="149"/>
      <c r="S1042" s="9"/>
      <c r="AG1042" s="310">
        <v>1900</v>
      </c>
      <c r="AH1042" s="310">
        <v>1</v>
      </c>
      <c r="AI1042" s="146" t="e">
        <f t="array" aca="1" ref="AI1042" ca="1">_xludf.IFS(AH1042=1,"01",AH1042=2,"02",AH1042=3,"03",AH1042=4,"04",AH1042=5,"05",AH1042=6,"06",AH1042=7,"07",AH1042=8,"08",AH1042=9,"09",AH1042=10,"10",AH1042=11,"11",AH1042=12,"12")</f>
        <v>#NAME?</v>
      </c>
      <c r="AJ1042" s="147" t="e">
        <f t="shared" ca="1" si="56"/>
        <v>#NAME?</v>
      </c>
      <c r="AK1042" s="148" t="str">
        <f t="shared" si="57"/>
        <v>YYYY-01</v>
      </c>
    </row>
    <row r="1043" spans="12:37" ht="12.75" hidden="1">
      <c r="L1043" s="149"/>
      <c r="S1043" s="9"/>
      <c r="AG1043" s="310">
        <v>1900</v>
      </c>
      <c r="AH1043" s="310">
        <v>1</v>
      </c>
      <c r="AI1043" s="146" t="e">
        <f t="array" aca="1" ref="AI1043" ca="1">_xludf.IFS(AH1043=1,"01",AH1043=2,"02",AH1043=3,"03",AH1043=4,"04",AH1043=5,"05",AH1043=6,"06",AH1043=7,"07",AH1043=8,"08",AH1043=9,"09",AH1043=10,"10",AH1043=11,"11",AH1043=12,"12")</f>
        <v>#NAME?</v>
      </c>
      <c r="AJ1043" s="147" t="e">
        <f t="shared" ca="1" si="56"/>
        <v>#NAME?</v>
      </c>
      <c r="AK1043" s="148" t="str">
        <f t="shared" si="57"/>
        <v>YYYY-01</v>
      </c>
    </row>
    <row r="1044" spans="12:37" ht="12.75" hidden="1">
      <c r="L1044" s="149"/>
      <c r="S1044" s="9"/>
      <c r="AG1044" s="310">
        <v>1900</v>
      </c>
      <c r="AH1044" s="310">
        <v>1</v>
      </c>
      <c r="AI1044" s="146" t="e">
        <f t="array" aca="1" ref="AI1044" ca="1">_xludf.IFS(AH1044=1,"01",AH1044=2,"02",AH1044=3,"03",AH1044=4,"04",AH1044=5,"05",AH1044=6,"06",AH1044=7,"07",AH1044=8,"08",AH1044=9,"09",AH1044=10,"10",AH1044=11,"11",AH1044=12,"12")</f>
        <v>#NAME?</v>
      </c>
      <c r="AJ1044" s="147" t="e">
        <f t="shared" ca="1" si="56"/>
        <v>#NAME?</v>
      </c>
      <c r="AK1044" s="148" t="str">
        <f t="shared" si="57"/>
        <v>YYYY-01</v>
      </c>
    </row>
    <row r="1045" spans="12:37" ht="12.75" hidden="1">
      <c r="L1045" s="149"/>
      <c r="S1045" s="9"/>
      <c r="AG1045" s="310">
        <v>1900</v>
      </c>
      <c r="AH1045" s="310">
        <v>1</v>
      </c>
      <c r="AI1045" s="146" t="e">
        <f t="array" aca="1" ref="AI1045" ca="1">_xludf.IFS(AH1045=1,"01",AH1045=2,"02",AH1045=3,"03",AH1045=4,"04",AH1045=5,"05",AH1045=6,"06",AH1045=7,"07",AH1045=8,"08",AH1045=9,"09",AH1045=10,"10",AH1045=11,"11",AH1045=12,"12")</f>
        <v>#NAME?</v>
      </c>
      <c r="AJ1045" s="147" t="e">
        <f t="shared" ca="1" si="56"/>
        <v>#NAME?</v>
      </c>
      <c r="AK1045" s="148" t="str">
        <f t="shared" si="57"/>
        <v>YYYY-01</v>
      </c>
    </row>
    <row r="1046" spans="12:37" ht="12.75" hidden="1">
      <c r="L1046" s="149"/>
      <c r="S1046" s="9"/>
      <c r="AG1046" s="310">
        <v>1900</v>
      </c>
      <c r="AH1046" s="310">
        <v>1</v>
      </c>
      <c r="AI1046" s="146" t="e">
        <f t="array" aca="1" ref="AI1046" ca="1">_xludf.IFS(AH1046=1,"01",AH1046=2,"02",AH1046=3,"03",AH1046=4,"04",AH1046=5,"05",AH1046=6,"06",AH1046=7,"07",AH1046=8,"08",AH1046=9,"09",AH1046=10,"10",AH1046=11,"11",AH1046=12,"12")</f>
        <v>#NAME?</v>
      </c>
      <c r="AJ1046" s="147" t="e">
        <f t="shared" ca="1" si="56"/>
        <v>#NAME?</v>
      </c>
      <c r="AK1046" s="148" t="str">
        <f t="shared" si="57"/>
        <v>YYYY-01</v>
      </c>
    </row>
    <row r="1047" spans="12:37" ht="12.75" hidden="1">
      <c r="L1047" s="149"/>
      <c r="S1047" s="9"/>
      <c r="AG1047" s="310">
        <v>1900</v>
      </c>
      <c r="AH1047" s="310">
        <v>1</v>
      </c>
      <c r="AI1047" s="146" t="e">
        <f t="array" aca="1" ref="AI1047" ca="1">_xludf.IFS(AH1047=1,"01",AH1047=2,"02",AH1047=3,"03",AH1047=4,"04",AH1047=5,"05",AH1047=6,"06",AH1047=7,"07",AH1047=8,"08",AH1047=9,"09",AH1047=10,"10",AH1047=11,"11",AH1047=12,"12")</f>
        <v>#NAME?</v>
      </c>
      <c r="AJ1047" s="147" t="e">
        <f t="shared" ca="1" si="56"/>
        <v>#NAME?</v>
      </c>
      <c r="AK1047" s="148" t="str">
        <f t="shared" si="57"/>
        <v>YYYY-01</v>
      </c>
    </row>
    <row r="1048" spans="12:37" ht="12.75" hidden="1">
      <c r="L1048" s="149"/>
      <c r="S1048" s="9"/>
      <c r="AG1048" s="310">
        <v>1900</v>
      </c>
      <c r="AH1048" s="310">
        <v>1</v>
      </c>
      <c r="AI1048" s="146" t="e">
        <f t="array" aca="1" ref="AI1048" ca="1">_xludf.IFS(AH1048=1,"01",AH1048=2,"02",AH1048=3,"03",AH1048=4,"04",AH1048=5,"05",AH1048=6,"06",AH1048=7,"07",AH1048=8,"08",AH1048=9,"09",AH1048=10,"10",AH1048=11,"11",AH1048=12,"12")</f>
        <v>#NAME?</v>
      </c>
      <c r="AJ1048" s="147" t="e">
        <f t="shared" ca="1" si="56"/>
        <v>#NAME?</v>
      </c>
      <c r="AK1048" s="148" t="str">
        <f t="shared" si="57"/>
        <v>YYYY-01</v>
      </c>
    </row>
    <row r="1049" spans="12:37" ht="12.75" hidden="1">
      <c r="L1049" s="149"/>
      <c r="S1049" s="9"/>
      <c r="AG1049" s="310">
        <v>1900</v>
      </c>
      <c r="AH1049" s="310">
        <v>1</v>
      </c>
      <c r="AI1049" s="146" t="e">
        <f t="array" aca="1" ref="AI1049" ca="1">_xludf.IFS(AH1049=1,"01",AH1049=2,"02",AH1049=3,"03",AH1049=4,"04",AH1049=5,"05",AH1049=6,"06",AH1049=7,"07",AH1049=8,"08",AH1049=9,"09",AH1049=10,"10",AH1049=11,"11",AH1049=12,"12")</f>
        <v>#NAME?</v>
      </c>
      <c r="AJ1049" s="147" t="e">
        <f t="shared" ca="1" si="56"/>
        <v>#NAME?</v>
      </c>
      <c r="AK1049" s="148" t="str">
        <f t="shared" si="57"/>
        <v>YYYY-01</v>
      </c>
    </row>
    <row r="1050" spans="12:37" ht="12.75" hidden="1">
      <c r="L1050" s="149"/>
      <c r="S1050" s="9"/>
      <c r="AG1050" s="310">
        <v>1900</v>
      </c>
      <c r="AH1050" s="310">
        <v>1</v>
      </c>
      <c r="AI1050" s="146" t="e">
        <f t="array" aca="1" ref="AI1050" ca="1">_xludf.IFS(AH1050=1,"01",AH1050=2,"02",AH1050=3,"03",AH1050=4,"04",AH1050=5,"05",AH1050=6,"06",AH1050=7,"07",AH1050=8,"08",AH1050=9,"09",AH1050=10,"10",AH1050=11,"11",AH1050=12,"12")</f>
        <v>#NAME?</v>
      </c>
      <c r="AJ1050" s="147" t="e">
        <f t="shared" ca="1" si="56"/>
        <v>#NAME?</v>
      </c>
      <c r="AK1050" s="148" t="str">
        <f t="shared" si="57"/>
        <v>YYYY-01</v>
      </c>
    </row>
    <row r="1051" spans="12:37" ht="12.75" hidden="1">
      <c r="L1051" s="149"/>
      <c r="S1051" s="9"/>
      <c r="AG1051" s="310">
        <v>1900</v>
      </c>
      <c r="AH1051" s="310">
        <v>1</v>
      </c>
      <c r="AI1051" s="146" t="e">
        <f t="array" aca="1" ref="AI1051" ca="1">_xludf.IFS(AH1051=1,"01",AH1051=2,"02",AH1051=3,"03",AH1051=4,"04",AH1051=5,"05",AH1051=6,"06",AH1051=7,"07",AH1051=8,"08",AH1051=9,"09",AH1051=10,"10",AH1051=11,"11",AH1051=12,"12")</f>
        <v>#NAME?</v>
      </c>
      <c r="AJ1051" s="147" t="e">
        <f t="shared" ca="1" si="56"/>
        <v>#NAME?</v>
      </c>
      <c r="AK1051" s="148" t="str">
        <f t="shared" si="57"/>
        <v>YYYY-01</v>
      </c>
    </row>
    <row r="1052" spans="12:37" ht="12.75" hidden="1">
      <c r="L1052" s="149"/>
      <c r="S1052" s="9"/>
      <c r="AG1052" s="310">
        <v>1900</v>
      </c>
      <c r="AH1052" s="310">
        <v>1</v>
      </c>
      <c r="AI1052" s="146" t="e">
        <f t="array" aca="1" ref="AI1052" ca="1">_xludf.IFS(AH1052=1,"01",AH1052=2,"02",AH1052=3,"03",AH1052=4,"04",AH1052=5,"05",AH1052=6,"06",AH1052=7,"07",AH1052=8,"08",AH1052=9,"09",AH1052=10,"10",AH1052=11,"11",AH1052=12,"12")</f>
        <v>#NAME?</v>
      </c>
      <c r="AJ1052" s="147" t="e">
        <f t="shared" ca="1" si="56"/>
        <v>#NAME?</v>
      </c>
      <c r="AK1052" s="148" t="str">
        <f t="shared" si="57"/>
        <v>YYYY-01</v>
      </c>
    </row>
    <row r="1053" spans="12:37" ht="12.75" hidden="1">
      <c r="L1053" s="149"/>
      <c r="S1053" s="9"/>
      <c r="AG1053" s="310">
        <v>1900</v>
      </c>
      <c r="AH1053" s="310">
        <v>1</v>
      </c>
      <c r="AI1053" s="146" t="e">
        <f t="array" aca="1" ref="AI1053" ca="1">_xludf.IFS(AH1053=1,"01",AH1053=2,"02",AH1053=3,"03",AH1053=4,"04",AH1053=5,"05",AH1053=6,"06",AH1053=7,"07",AH1053=8,"08",AH1053=9,"09",AH1053=10,"10",AH1053=11,"11",AH1053=12,"12")</f>
        <v>#NAME?</v>
      </c>
      <c r="AJ1053" s="147" t="e">
        <f t="shared" ca="1" si="56"/>
        <v>#NAME?</v>
      </c>
      <c r="AK1053" s="148" t="str">
        <f t="shared" si="57"/>
        <v>YYYY-01</v>
      </c>
    </row>
    <row r="1054" spans="12:37" ht="12.75" hidden="1">
      <c r="L1054" s="149"/>
      <c r="S1054" s="9"/>
      <c r="AG1054" s="310">
        <v>1900</v>
      </c>
      <c r="AH1054" s="310">
        <v>1</v>
      </c>
      <c r="AI1054" s="146" t="e">
        <f t="array" aca="1" ref="AI1054" ca="1">_xludf.IFS(AH1054=1,"01",AH1054=2,"02",AH1054=3,"03",AH1054=4,"04",AH1054=5,"05",AH1054=6,"06",AH1054=7,"07",AH1054=8,"08",AH1054=9,"09",AH1054=10,"10",AH1054=11,"11",AH1054=12,"12")</f>
        <v>#NAME?</v>
      </c>
      <c r="AJ1054" s="147" t="e">
        <f t="shared" ca="1" si="56"/>
        <v>#NAME?</v>
      </c>
      <c r="AK1054" s="148" t="str">
        <f t="shared" si="57"/>
        <v>YYYY-01</v>
      </c>
    </row>
    <row r="1055" spans="12:37" ht="12.75" hidden="1">
      <c r="L1055" s="149"/>
      <c r="S1055" s="9"/>
      <c r="AG1055" s="310">
        <v>1900</v>
      </c>
      <c r="AH1055" s="310">
        <v>1</v>
      </c>
      <c r="AI1055" s="146" t="e">
        <f t="array" aca="1" ref="AI1055" ca="1">_xludf.IFS(AH1055=1,"01",AH1055=2,"02",AH1055=3,"03",AH1055=4,"04",AH1055=5,"05",AH1055=6,"06",AH1055=7,"07",AH1055=8,"08",AH1055=9,"09",AH1055=10,"10",AH1055=11,"11",AH1055=12,"12")</f>
        <v>#NAME?</v>
      </c>
      <c r="AJ1055" s="147" t="e">
        <f t="shared" ca="1" si="56"/>
        <v>#NAME?</v>
      </c>
      <c r="AK1055" s="148" t="str">
        <f t="shared" si="57"/>
        <v>YYYY-01</v>
      </c>
    </row>
    <row r="1056" spans="12:37" ht="12.75" hidden="1">
      <c r="L1056" s="149"/>
      <c r="S1056" s="9"/>
      <c r="AG1056" s="310">
        <v>1900</v>
      </c>
      <c r="AH1056" s="310">
        <v>1</v>
      </c>
      <c r="AI1056" s="146" t="e">
        <f t="array" aca="1" ref="AI1056" ca="1">_xludf.IFS(AH1056=1,"01",AH1056=2,"02",AH1056=3,"03",AH1056=4,"04",AH1056=5,"05",AH1056=6,"06",AH1056=7,"07",AH1056=8,"08",AH1056=9,"09",AH1056=10,"10",AH1056=11,"11",AH1056=12,"12")</f>
        <v>#NAME?</v>
      </c>
      <c r="AJ1056" s="147" t="e">
        <f t="shared" ca="1" si="56"/>
        <v>#NAME?</v>
      </c>
      <c r="AK1056" s="148" t="str">
        <f t="shared" si="57"/>
        <v>YYYY-01</v>
      </c>
    </row>
    <row r="1057" spans="12:37" ht="12.75" hidden="1">
      <c r="L1057" s="149"/>
      <c r="S1057" s="9"/>
      <c r="AG1057" s="310">
        <v>1900</v>
      </c>
      <c r="AH1057" s="310">
        <v>1</v>
      </c>
      <c r="AI1057" s="146" t="e">
        <f t="array" aca="1" ref="AI1057" ca="1">_xludf.IFS(AH1057=1,"01",AH1057=2,"02",AH1057=3,"03",AH1057=4,"04",AH1057=5,"05",AH1057=6,"06",AH1057=7,"07",AH1057=8,"08",AH1057=9,"09",AH1057=10,"10",AH1057=11,"11",AH1057=12,"12")</f>
        <v>#NAME?</v>
      </c>
      <c r="AJ1057" s="147" t="e">
        <f t="shared" ca="1" si="56"/>
        <v>#NAME?</v>
      </c>
      <c r="AK1057" s="148" t="str">
        <f t="shared" si="57"/>
        <v>YYYY-01</v>
      </c>
    </row>
    <row r="1058" spans="12:37" ht="12.75" hidden="1">
      <c r="L1058" s="149"/>
      <c r="S1058" s="9"/>
      <c r="AG1058" s="310">
        <v>1900</v>
      </c>
      <c r="AH1058" s="310">
        <v>1</v>
      </c>
      <c r="AI1058" s="146" t="e">
        <f t="array" aca="1" ref="AI1058" ca="1">_xludf.IFS(AH1058=1,"01",AH1058=2,"02",AH1058=3,"03",AH1058=4,"04",AH1058=5,"05",AH1058=6,"06",AH1058=7,"07",AH1058=8,"08",AH1058=9,"09",AH1058=10,"10",AH1058=11,"11",AH1058=12,"12")</f>
        <v>#NAME?</v>
      </c>
      <c r="AJ1058" s="147" t="e">
        <f t="shared" ca="1" si="56"/>
        <v>#NAME?</v>
      </c>
      <c r="AK1058" s="148" t="str">
        <f t="shared" si="57"/>
        <v>YYYY-01</v>
      </c>
    </row>
    <row r="1059" spans="12:37" ht="12.75" hidden="1">
      <c r="L1059" s="149"/>
      <c r="S1059" s="9"/>
      <c r="AG1059" s="310">
        <v>1900</v>
      </c>
      <c r="AH1059" s="310">
        <v>1</v>
      </c>
      <c r="AI1059" s="146" t="e">
        <f t="array" aca="1" ref="AI1059" ca="1">_xludf.IFS(AH1059=1,"01",AH1059=2,"02",AH1059=3,"03",AH1059=4,"04",AH1059=5,"05",AH1059=6,"06",AH1059=7,"07",AH1059=8,"08",AH1059=9,"09",AH1059=10,"10",AH1059=11,"11",AH1059=12,"12")</f>
        <v>#NAME?</v>
      </c>
      <c r="AJ1059" s="147" t="e">
        <f t="shared" ca="1" si="56"/>
        <v>#NAME?</v>
      </c>
      <c r="AK1059" s="148" t="str">
        <f t="shared" si="57"/>
        <v>YYYY-01</v>
      </c>
    </row>
    <row r="1060" spans="12:37" ht="12.75" hidden="1">
      <c r="L1060" s="149"/>
      <c r="S1060" s="9"/>
      <c r="AG1060" s="310">
        <v>1900</v>
      </c>
      <c r="AH1060" s="310">
        <v>1</v>
      </c>
      <c r="AI1060" s="146" t="e">
        <f t="array" aca="1" ref="AI1060" ca="1">_xludf.IFS(AH1060=1,"01",AH1060=2,"02",AH1060=3,"03",AH1060=4,"04",AH1060=5,"05",AH1060=6,"06",AH1060=7,"07",AH1060=8,"08",AH1060=9,"09",AH1060=10,"10",AH1060=11,"11",AH1060=12,"12")</f>
        <v>#NAME?</v>
      </c>
      <c r="AJ1060" s="147" t="e">
        <f t="shared" ca="1" si="56"/>
        <v>#NAME?</v>
      </c>
      <c r="AK1060" s="148" t="str">
        <f t="shared" si="57"/>
        <v>YYYY-01</v>
      </c>
    </row>
    <row r="1061" spans="12:37" ht="12.75" hidden="1">
      <c r="L1061" s="149"/>
      <c r="S1061" s="9"/>
      <c r="AG1061" s="310">
        <v>1900</v>
      </c>
      <c r="AH1061" s="310">
        <v>1</v>
      </c>
      <c r="AI1061" s="146" t="e">
        <f t="array" aca="1" ref="AI1061" ca="1">_xludf.IFS(AH1061=1,"01",AH1061=2,"02",AH1061=3,"03",AH1061=4,"04",AH1061=5,"05",AH1061=6,"06",AH1061=7,"07",AH1061=8,"08",AH1061=9,"09",AH1061=10,"10",AH1061=11,"11",AH1061=12,"12")</f>
        <v>#NAME?</v>
      </c>
      <c r="AJ1061" s="147" t="e">
        <f t="shared" ca="1" si="56"/>
        <v>#NAME?</v>
      </c>
      <c r="AK1061" s="148" t="str">
        <f t="shared" si="57"/>
        <v>YYYY-01</v>
      </c>
    </row>
    <row r="1062" spans="12:37" ht="12.75" hidden="1">
      <c r="L1062" s="149"/>
      <c r="S1062" s="9"/>
      <c r="AG1062" s="310">
        <v>1900</v>
      </c>
      <c r="AH1062" s="310">
        <v>1</v>
      </c>
      <c r="AI1062" s="146" t="e">
        <f t="array" aca="1" ref="AI1062" ca="1">_xludf.IFS(AH1062=1,"01",AH1062=2,"02",AH1062=3,"03",AH1062=4,"04",AH1062=5,"05",AH1062=6,"06",AH1062=7,"07",AH1062=8,"08",AH1062=9,"09",AH1062=10,"10",AH1062=11,"11",AH1062=12,"12")</f>
        <v>#NAME?</v>
      </c>
      <c r="AJ1062" s="147" t="e">
        <f t="shared" ca="1" si="56"/>
        <v>#NAME?</v>
      </c>
      <c r="AK1062" s="148" t="str">
        <f t="shared" si="57"/>
        <v>YYYY-01</v>
      </c>
    </row>
    <row r="1063" spans="12:37" ht="12.75" hidden="1">
      <c r="L1063" s="149"/>
      <c r="S1063" s="9"/>
      <c r="AG1063" s="310">
        <v>1900</v>
      </c>
      <c r="AH1063" s="310">
        <v>1</v>
      </c>
      <c r="AI1063" s="146" t="e">
        <f t="array" aca="1" ref="AI1063" ca="1">_xludf.IFS(AH1063=1,"01",AH1063=2,"02",AH1063=3,"03",AH1063=4,"04",AH1063=5,"05",AH1063=6,"06",AH1063=7,"07",AH1063=8,"08",AH1063=9,"09",AH1063=10,"10",AH1063=11,"11",AH1063=12,"12")</f>
        <v>#NAME?</v>
      </c>
      <c r="AJ1063" s="147" t="e">
        <f t="shared" ca="1" si="56"/>
        <v>#NAME?</v>
      </c>
      <c r="AK1063" s="148" t="str">
        <f t="shared" si="57"/>
        <v>YYYY-01</v>
      </c>
    </row>
    <row r="1064" spans="12:37" ht="12.75" hidden="1">
      <c r="L1064" s="149"/>
      <c r="S1064" s="9"/>
      <c r="AG1064" s="310">
        <v>1900</v>
      </c>
      <c r="AH1064" s="310">
        <v>1</v>
      </c>
      <c r="AI1064" s="146" t="e">
        <f t="array" aca="1" ref="AI1064" ca="1">_xludf.IFS(AH1064=1,"01",AH1064=2,"02",AH1064=3,"03",AH1064=4,"04",AH1064=5,"05",AH1064=6,"06",AH1064=7,"07",AH1064=8,"08",AH1064=9,"09",AH1064=10,"10",AH1064=11,"11",AH1064=12,"12")</f>
        <v>#NAME?</v>
      </c>
      <c r="AJ1064" s="147" t="e">
        <f t="shared" ca="1" si="56"/>
        <v>#NAME?</v>
      </c>
      <c r="AK1064" s="148" t="str">
        <f t="shared" si="57"/>
        <v>YYYY-01</v>
      </c>
    </row>
    <row r="1065" spans="12:37" ht="12.75" hidden="1">
      <c r="L1065" s="149"/>
      <c r="S1065" s="9"/>
      <c r="AG1065" s="310">
        <v>1900</v>
      </c>
      <c r="AH1065" s="310">
        <v>1</v>
      </c>
      <c r="AI1065" s="146" t="e">
        <f t="array" aca="1" ref="AI1065" ca="1">_xludf.IFS(AH1065=1,"01",AH1065=2,"02",AH1065=3,"03",AH1065=4,"04",AH1065=5,"05",AH1065=6,"06",AH1065=7,"07",AH1065=8,"08",AH1065=9,"09",AH1065=10,"10",AH1065=11,"11",AH1065=12,"12")</f>
        <v>#NAME?</v>
      </c>
      <c r="AJ1065" s="147" t="e">
        <f t="shared" ca="1" si="56"/>
        <v>#NAME?</v>
      </c>
      <c r="AK1065" s="148" t="str">
        <f t="shared" si="57"/>
        <v>YYYY-01</v>
      </c>
    </row>
    <row r="1066" spans="12:37" ht="12.75" hidden="1">
      <c r="L1066" s="149"/>
      <c r="S1066" s="9"/>
      <c r="AG1066" s="310">
        <v>1900</v>
      </c>
      <c r="AH1066" s="310">
        <v>1</v>
      </c>
      <c r="AI1066" s="146" t="e">
        <f t="array" aca="1" ref="AI1066" ca="1">_xludf.IFS(AH1066=1,"01",AH1066=2,"02",AH1066=3,"03",AH1066=4,"04",AH1066=5,"05",AH1066=6,"06",AH1066=7,"07",AH1066=8,"08",AH1066=9,"09",AH1066=10,"10",AH1066=11,"11",AH1066=12,"12")</f>
        <v>#NAME?</v>
      </c>
      <c r="AJ1066" s="147" t="e">
        <f t="shared" ca="1" si="56"/>
        <v>#NAME?</v>
      </c>
      <c r="AK1066" s="148" t="str">
        <f t="shared" si="57"/>
        <v>YYYY-01</v>
      </c>
    </row>
    <row r="1067" spans="12:37" ht="12.75" hidden="1">
      <c r="L1067" s="149"/>
      <c r="S1067" s="9"/>
      <c r="AG1067" s="310">
        <v>1900</v>
      </c>
      <c r="AH1067" s="310">
        <v>1</v>
      </c>
      <c r="AI1067" s="146" t="e">
        <f t="array" aca="1" ref="AI1067" ca="1">_xludf.IFS(AH1067=1,"01",AH1067=2,"02",AH1067=3,"03",AH1067=4,"04",AH1067=5,"05",AH1067=6,"06",AH1067=7,"07",AH1067=8,"08",AH1067=9,"09",AH1067=10,"10",AH1067=11,"11",AH1067=12,"12")</f>
        <v>#NAME?</v>
      </c>
      <c r="AJ1067" s="147" t="e">
        <f t="shared" ca="1" si="56"/>
        <v>#NAME?</v>
      </c>
      <c r="AK1067" s="148" t="str">
        <f t="shared" si="57"/>
        <v>YYYY-01</v>
      </c>
    </row>
    <row r="1068" spans="12:37" ht="12.75" hidden="1">
      <c r="L1068" s="149"/>
      <c r="S1068" s="9"/>
      <c r="AG1068" s="310">
        <v>1900</v>
      </c>
      <c r="AH1068" s="310">
        <v>1</v>
      </c>
      <c r="AI1068" s="146" t="e">
        <f t="array" aca="1" ref="AI1068" ca="1">_xludf.IFS(AH1068=1,"01",AH1068=2,"02",AH1068=3,"03",AH1068=4,"04",AH1068=5,"05",AH1068=6,"06",AH1068=7,"07",AH1068=8,"08",AH1068=9,"09",AH1068=10,"10",AH1068=11,"11",AH1068=12,"12")</f>
        <v>#NAME?</v>
      </c>
      <c r="AJ1068" s="147" t="e">
        <f t="shared" ca="1" si="56"/>
        <v>#NAME?</v>
      </c>
      <c r="AK1068" s="148" t="str">
        <f t="shared" si="57"/>
        <v>YYYY-01</v>
      </c>
    </row>
    <row r="1069" spans="12:37" ht="12.75" hidden="1">
      <c r="L1069" s="149"/>
      <c r="S1069" s="9"/>
      <c r="AG1069" s="310">
        <v>1900</v>
      </c>
      <c r="AH1069" s="310">
        <v>1</v>
      </c>
      <c r="AI1069" s="146" t="e">
        <f t="array" aca="1" ref="AI1069" ca="1">_xludf.IFS(AH1069=1,"01",AH1069=2,"02",AH1069=3,"03",AH1069=4,"04",AH1069=5,"05",AH1069=6,"06",AH1069=7,"07",AH1069=8,"08",AH1069=9,"09",AH1069=10,"10",AH1069=11,"11",AH1069=12,"12")</f>
        <v>#NAME?</v>
      </c>
      <c r="AJ1069" s="147" t="e">
        <f t="shared" ca="1" si="56"/>
        <v>#NAME?</v>
      </c>
      <c r="AK1069" s="148" t="str">
        <f t="shared" si="57"/>
        <v>YYYY-01</v>
      </c>
    </row>
  </sheetData>
  <autoFilter ref="A2:AK1069" xr:uid="{00000000-0009-0000-0000-000003000000}">
    <filterColumn colId="21">
      <filters>
        <filter val="Fjong"/>
        <filter val="HOLZWEILER"/>
        <filter val="Kupong knit.wear"/>
        <filter val="Skappel Oslo"/>
      </filters>
    </filterColumn>
    <filterColumn colId="22">
      <filters>
        <filter val="#N/A"/>
        <filter val="1,300"/>
        <filter val="1,500"/>
        <filter val="1000"/>
        <filter val="1100"/>
        <filter val="1200"/>
        <filter val="12000"/>
        <filter val="1300"/>
        <filter val="1350"/>
        <filter val="1400"/>
        <filter val="1500"/>
        <filter val="1600"/>
        <filter val="1650"/>
        <filter val="1700"/>
        <filter val="1800"/>
        <filter val="1899"/>
        <filter val="1900"/>
        <filter val="2,100"/>
        <filter val="2,200"/>
        <filter val="2000"/>
        <filter val="2100"/>
        <filter val="2200"/>
        <filter val="2300"/>
        <filter val="2400"/>
        <filter val="2500"/>
        <filter val="2600"/>
        <filter val="2700"/>
        <filter val="2800"/>
        <filter val="2900"/>
        <filter val="3,500"/>
        <filter val="3,800"/>
        <filter val="300"/>
        <filter val="3000"/>
        <filter val="3200"/>
        <filter val="3300"/>
        <filter val="3400"/>
        <filter val="3500"/>
        <filter val="3600"/>
        <filter val="3800"/>
        <filter val="3900"/>
        <filter val="4000"/>
        <filter val="4100"/>
        <filter val="4200"/>
        <filter val="4300"/>
        <filter val="450"/>
        <filter val="4500"/>
        <filter val="4700"/>
        <filter val="500"/>
        <filter val="5200"/>
        <filter val="5300"/>
        <filter val="5400"/>
        <filter val="5500"/>
        <filter val="5800"/>
        <filter val="5900"/>
        <filter val="600"/>
        <filter val="6000"/>
        <filter val="6600"/>
        <filter val="700"/>
        <filter val="7200"/>
        <filter val="750"/>
        <filter val="800"/>
        <filter val="900"/>
        <filter val="9000"/>
      </filters>
    </filterColumn>
  </autoFilter>
  <customSheetViews>
    <customSheetView guid="{07176263-F884-424C-8718-43A6BBA455BE}" filter="1" showAutoFilter="1">
      <pageMargins left="0.7" right="0.7" top="0.75" bottom="0.75" header="0.3" footer="0.3"/>
      <autoFilter ref="A2:AF1069" xr:uid="{BF8DD66C-7E42-4A38-AE95-42D6121FAF77}">
        <filterColumn colId="21">
          <filters>
            <filter val="#N/A"/>
            <filter val="Ami Amalia"/>
            <filter val="Ane Mone"/>
            <filter val="Arkivet Hegdehausveien"/>
            <filter val="AWAN"/>
            <filter val="C.L.E.A.N. by Christina Ledang"/>
            <filter val="Color Vision"/>
            <filter val="Den Dama"/>
            <filter val="DSN"/>
            <filter val="ella&amp;il"/>
            <filter val="Fjong"/>
            <filter val="For Ynde"/>
            <filter val="FWSS"/>
            <filter val="HOLZWEILER"/>
            <filter val="ILAG"/>
            <filter val="Kupong knit.wear"/>
            <filter val="MAUD"/>
            <filter val="Qomo"/>
            <filter val="Rodebjer"/>
            <filter val="SKAPPEL OSLO"/>
            <filter val="Soyaaulait"/>
            <filter val="Svean"/>
            <filter val="Villoid"/>
          </filters>
        </filterColumn>
      </autoFilter>
    </customSheetView>
  </customSheetViews>
  <dataValidations count="1">
    <dataValidation type="custom" allowBlank="1" showDropDown="1" sqref="L1:L1069" xr:uid="{00000000-0002-0000-0300-000000000000}">
      <formula1>OR(NOT(ISERROR(DATEVALUE(L1))), AND(ISNUMBER(L1), LEFT(CELL("format", L1))="D"))</formula1>
    </dataValidation>
  </dataValidations>
  <hyperlinks>
    <hyperlink ref="N3" r:id="rId1" xr:uid="{00000000-0004-0000-0300-000000000000}"/>
    <hyperlink ref="N4" r:id="rId2" xr:uid="{00000000-0004-0000-0300-000001000000}"/>
    <hyperlink ref="N5" r:id="rId3" xr:uid="{00000000-0004-0000-0300-000002000000}"/>
    <hyperlink ref="N6" r:id="rId4" xr:uid="{00000000-0004-0000-0300-000003000000}"/>
    <hyperlink ref="N7" r:id="rId5" xr:uid="{00000000-0004-0000-0300-000004000000}"/>
    <hyperlink ref="N8" r:id="rId6" xr:uid="{00000000-0004-0000-0300-000005000000}"/>
    <hyperlink ref="N9" r:id="rId7" xr:uid="{00000000-0004-0000-0300-000006000000}"/>
    <hyperlink ref="N10" r:id="rId8" location="outfit_summary" xr:uid="{00000000-0004-0000-0300-000007000000}"/>
    <hyperlink ref="N11" r:id="rId9" xr:uid="{00000000-0004-0000-0300-000008000000}"/>
    <hyperlink ref="N12" r:id="rId10" xr:uid="{00000000-0004-0000-0300-000009000000}"/>
    <hyperlink ref="N13" r:id="rId11" xr:uid="{00000000-0004-0000-0300-00000A000000}"/>
    <hyperlink ref="N17" r:id="rId12" xr:uid="{00000000-0004-0000-0300-00000B000000}"/>
    <hyperlink ref="N18" r:id="rId13" location="edit_outfit_is_public" xr:uid="{00000000-0004-0000-0300-00000C000000}"/>
    <hyperlink ref="N19" r:id="rId14" xr:uid="{00000000-0004-0000-0300-00000D000000}"/>
    <hyperlink ref="N20" r:id="rId15" xr:uid="{00000000-0004-0000-0300-00000E000000}"/>
    <hyperlink ref="N21" r:id="rId16" xr:uid="{00000000-0004-0000-0300-00000F000000}"/>
    <hyperlink ref="N22" r:id="rId17" xr:uid="{00000000-0004-0000-0300-000010000000}"/>
    <hyperlink ref="N23" r:id="rId18" xr:uid="{00000000-0004-0000-0300-000011000000}"/>
    <hyperlink ref="N24" r:id="rId19" xr:uid="{00000000-0004-0000-0300-000012000000}"/>
    <hyperlink ref="N25" r:id="rId20" location="edit_outfit_is_public" xr:uid="{00000000-0004-0000-0300-000013000000}"/>
    <hyperlink ref="N27" r:id="rId21" xr:uid="{00000000-0004-0000-0300-000014000000}"/>
    <hyperlink ref="N28" r:id="rId22" xr:uid="{00000000-0004-0000-0300-000015000000}"/>
    <hyperlink ref="N29" r:id="rId23" xr:uid="{00000000-0004-0000-0300-000016000000}"/>
    <hyperlink ref="N30" r:id="rId24" xr:uid="{00000000-0004-0000-0300-000017000000}"/>
    <hyperlink ref="N31" r:id="rId25" xr:uid="{00000000-0004-0000-0300-000018000000}"/>
    <hyperlink ref="N32" r:id="rId26" xr:uid="{00000000-0004-0000-0300-000019000000}"/>
    <hyperlink ref="N33" r:id="rId27" xr:uid="{00000000-0004-0000-0300-00001A000000}"/>
    <hyperlink ref="N34" r:id="rId28" xr:uid="{00000000-0004-0000-0300-00001B000000}"/>
    <hyperlink ref="N35" r:id="rId29" xr:uid="{00000000-0004-0000-0300-00001C000000}"/>
    <hyperlink ref="N36" r:id="rId30" xr:uid="{00000000-0004-0000-0300-00001D000000}"/>
    <hyperlink ref="N37" r:id="rId31" location="edit_outfit_admin_notes" xr:uid="{00000000-0004-0000-0300-00001E000000}"/>
    <hyperlink ref="N38" r:id="rId32" xr:uid="{00000000-0004-0000-0300-00001F000000}"/>
    <hyperlink ref="J39" r:id="rId33" xr:uid="{00000000-0004-0000-0300-000020000000}"/>
    <hyperlink ref="J40" r:id="rId34" xr:uid="{00000000-0004-0000-0300-000021000000}"/>
    <hyperlink ref="J41" r:id="rId35" xr:uid="{00000000-0004-0000-0300-000022000000}"/>
    <hyperlink ref="J42" r:id="rId36" xr:uid="{00000000-0004-0000-0300-000023000000}"/>
    <hyperlink ref="N42" r:id="rId37" xr:uid="{00000000-0004-0000-0300-000024000000}"/>
    <hyperlink ref="J43" r:id="rId38" xr:uid="{00000000-0004-0000-0300-000025000000}"/>
    <hyperlink ref="J44" r:id="rId39" xr:uid="{00000000-0004-0000-0300-000026000000}"/>
    <hyperlink ref="N44" r:id="rId40" xr:uid="{00000000-0004-0000-0300-000027000000}"/>
    <hyperlink ref="J45" r:id="rId41" xr:uid="{00000000-0004-0000-0300-000028000000}"/>
    <hyperlink ref="J46" r:id="rId42" xr:uid="{00000000-0004-0000-0300-000029000000}"/>
    <hyperlink ref="J47" r:id="rId43" xr:uid="{00000000-0004-0000-0300-00002A000000}"/>
    <hyperlink ref="J48" r:id="rId44" xr:uid="{00000000-0004-0000-0300-00002B000000}"/>
    <hyperlink ref="J50" r:id="rId45" xr:uid="{00000000-0004-0000-0300-00002C000000}"/>
    <hyperlink ref="J52" r:id="rId46" xr:uid="{00000000-0004-0000-0300-00002D000000}"/>
    <hyperlink ref="J54" r:id="rId47" xr:uid="{00000000-0004-0000-0300-00002E000000}"/>
    <hyperlink ref="N54" r:id="rId48" xr:uid="{00000000-0004-0000-0300-00002F000000}"/>
    <hyperlink ref="J56" r:id="rId49" xr:uid="{00000000-0004-0000-0300-000030000000}"/>
    <hyperlink ref="J58" r:id="rId50" xr:uid="{00000000-0004-0000-0300-000031000000}"/>
    <hyperlink ref="J59" r:id="rId51" xr:uid="{00000000-0004-0000-0300-000032000000}"/>
    <hyperlink ref="J60" r:id="rId52" xr:uid="{00000000-0004-0000-0300-000033000000}"/>
    <hyperlink ref="N60" r:id="rId53" xr:uid="{00000000-0004-0000-0300-000034000000}"/>
    <hyperlink ref="N61" r:id="rId54" xr:uid="{00000000-0004-0000-0300-000035000000}"/>
    <hyperlink ref="J62" r:id="rId55" xr:uid="{00000000-0004-0000-0300-000036000000}"/>
    <hyperlink ref="J63" r:id="rId56" xr:uid="{00000000-0004-0000-0300-000037000000}"/>
    <hyperlink ref="J64" r:id="rId57" xr:uid="{00000000-0004-0000-0300-000038000000}"/>
    <hyperlink ref="J65" r:id="rId58" xr:uid="{00000000-0004-0000-0300-000039000000}"/>
    <hyperlink ref="J67" r:id="rId59" xr:uid="{00000000-0004-0000-0300-00003A000000}"/>
    <hyperlink ref="J68" r:id="rId60" xr:uid="{00000000-0004-0000-0300-00003B000000}"/>
    <hyperlink ref="J69" r:id="rId61" xr:uid="{00000000-0004-0000-0300-00003C000000}"/>
    <hyperlink ref="J72" r:id="rId62" xr:uid="{00000000-0004-0000-0300-00003D000000}"/>
    <hyperlink ref="J74" r:id="rId63" xr:uid="{00000000-0004-0000-0300-00003E000000}"/>
    <hyperlink ref="J75" r:id="rId64" xr:uid="{00000000-0004-0000-0300-00003F000000}"/>
    <hyperlink ref="J77" r:id="rId65" xr:uid="{00000000-0004-0000-0300-000040000000}"/>
    <hyperlink ref="J79" r:id="rId66" xr:uid="{00000000-0004-0000-0300-000041000000}"/>
    <hyperlink ref="J80" r:id="rId67" xr:uid="{00000000-0004-0000-0300-000042000000}"/>
    <hyperlink ref="J81" r:id="rId68" xr:uid="{00000000-0004-0000-0300-000043000000}"/>
    <hyperlink ref="J82" r:id="rId69" xr:uid="{00000000-0004-0000-0300-000044000000}"/>
    <hyperlink ref="J84" r:id="rId70" xr:uid="{00000000-0004-0000-0300-000045000000}"/>
    <hyperlink ref="J85" r:id="rId71" xr:uid="{00000000-0004-0000-0300-000046000000}"/>
    <hyperlink ref="J86" r:id="rId72" xr:uid="{00000000-0004-0000-0300-000047000000}"/>
    <hyperlink ref="N112" r:id="rId73" xr:uid="{00000000-0004-0000-0300-000048000000}"/>
    <hyperlink ref="N116" r:id="rId74" xr:uid="{00000000-0004-0000-0300-000049000000}"/>
    <hyperlink ref="N124" r:id="rId75" xr:uid="{00000000-0004-0000-0300-00004A000000}"/>
    <hyperlink ref="J135" r:id="rId76" xr:uid="{00000000-0004-0000-0300-00004B000000}"/>
    <hyperlink ref="J136" r:id="rId77" xr:uid="{00000000-0004-0000-0300-00004C000000}"/>
    <hyperlink ref="J137" r:id="rId78" xr:uid="{00000000-0004-0000-0300-00004D000000}"/>
    <hyperlink ref="N137" r:id="rId79" xr:uid="{00000000-0004-0000-0300-00004E000000}"/>
    <hyperlink ref="J138" r:id="rId80" xr:uid="{00000000-0004-0000-0300-00004F000000}"/>
    <hyperlink ref="J140" r:id="rId81" xr:uid="{00000000-0004-0000-0300-000050000000}"/>
    <hyperlink ref="J141" r:id="rId82" xr:uid="{00000000-0004-0000-0300-000051000000}"/>
    <hyperlink ref="J142" r:id="rId83" xr:uid="{00000000-0004-0000-0300-000052000000}"/>
    <hyperlink ref="J143" r:id="rId84" xr:uid="{00000000-0004-0000-0300-000053000000}"/>
    <hyperlink ref="J144" r:id="rId85" xr:uid="{00000000-0004-0000-0300-000054000000}"/>
    <hyperlink ref="J147" r:id="rId86" xr:uid="{00000000-0004-0000-0300-000055000000}"/>
    <hyperlink ref="J148" r:id="rId87" xr:uid="{00000000-0004-0000-0300-000056000000}"/>
    <hyperlink ref="J149" r:id="rId88" xr:uid="{00000000-0004-0000-0300-000057000000}"/>
    <hyperlink ref="J151" r:id="rId89" xr:uid="{00000000-0004-0000-0300-000058000000}"/>
    <hyperlink ref="J152" r:id="rId90" xr:uid="{00000000-0004-0000-0300-000059000000}"/>
    <hyperlink ref="J154" r:id="rId91" xr:uid="{00000000-0004-0000-0300-00005A000000}"/>
    <hyperlink ref="J155" r:id="rId92" xr:uid="{00000000-0004-0000-0300-00005B000000}"/>
    <hyperlink ref="J156" r:id="rId93" xr:uid="{00000000-0004-0000-0300-00005C000000}"/>
    <hyperlink ref="J158" r:id="rId94" xr:uid="{00000000-0004-0000-0300-00005D000000}"/>
    <hyperlink ref="J160" r:id="rId95" xr:uid="{00000000-0004-0000-0300-00005E000000}"/>
    <hyperlink ref="J162" r:id="rId96" xr:uid="{00000000-0004-0000-0300-00005F000000}"/>
    <hyperlink ref="J163" r:id="rId97" xr:uid="{00000000-0004-0000-0300-000060000000}"/>
    <hyperlink ref="J164" r:id="rId98" xr:uid="{00000000-0004-0000-0300-000061000000}"/>
    <hyperlink ref="J165" r:id="rId99" xr:uid="{00000000-0004-0000-0300-000062000000}"/>
    <hyperlink ref="J166" r:id="rId100" xr:uid="{00000000-0004-0000-0300-000063000000}"/>
    <hyperlink ref="R166" r:id="rId101" xr:uid="{00000000-0004-0000-0300-000064000000}"/>
    <hyperlink ref="J167" r:id="rId102" xr:uid="{00000000-0004-0000-0300-000065000000}"/>
    <hyperlink ref="J169" r:id="rId103" xr:uid="{00000000-0004-0000-0300-000066000000}"/>
    <hyperlink ref="J172" r:id="rId104" xr:uid="{00000000-0004-0000-0300-000067000000}"/>
    <hyperlink ref="J174" r:id="rId105" xr:uid="{00000000-0004-0000-0300-000068000000}"/>
    <hyperlink ref="J176" r:id="rId106" xr:uid="{00000000-0004-0000-0300-000069000000}"/>
    <hyperlink ref="J177" r:id="rId107" xr:uid="{00000000-0004-0000-0300-00006A000000}"/>
    <hyperlink ref="J178" r:id="rId108" xr:uid="{00000000-0004-0000-0300-00006B000000}"/>
    <hyperlink ref="J179" r:id="rId109" xr:uid="{00000000-0004-0000-0300-00006C000000}"/>
    <hyperlink ref="J180" r:id="rId110" xr:uid="{00000000-0004-0000-0300-00006D000000}"/>
    <hyperlink ref="J182" r:id="rId111" xr:uid="{00000000-0004-0000-0300-00006E000000}"/>
    <hyperlink ref="J185" r:id="rId112" xr:uid="{00000000-0004-0000-0300-00006F000000}"/>
    <hyperlink ref="J187" r:id="rId113" xr:uid="{00000000-0004-0000-0300-000070000000}"/>
    <hyperlink ref="J188" r:id="rId114" xr:uid="{00000000-0004-0000-0300-000071000000}"/>
    <hyperlink ref="J189" r:id="rId115" xr:uid="{00000000-0004-0000-0300-000072000000}"/>
    <hyperlink ref="J192" r:id="rId116" xr:uid="{00000000-0004-0000-0300-000073000000}"/>
    <hyperlink ref="J193" r:id="rId117" xr:uid="{00000000-0004-0000-0300-000074000000}"/>
    <hyperlink ref="J194" r:id="rId118" xr:uid="{00000000-0004-0000-0300-000075000000}"/>
    <hyperlink ref="J195" r:id="rId119" xr:uid="{00000000-0004-0000-0300-000076000000}"/>
    <hyperlink ref="J196" r:id="rId120" xr:uid="{00000000-0004-0000-0300-000077000000}"/>
    <hyperlink ref="J197" r:id="rId121" xr:uid="{00000000-0004-0000-0300-000078000000}"/>
    <hyperlink ref="J207" r:id="rId122" xr:uid="{00000000-0004-0000-0300-000079000000}"/>
    <hyperlink ref="J219" r:id="rId123" xr:uid="{00000000-0004-0000-0300-00007A000000}"/>
    <hyperlink ref="J221" r:id="rId124" xr:uid="{00000000-0004-0000-0300-00007B000000}"/>
    <hyperlink ref="J222" r:id="rId125" xr:uid="{00000000-0004-0000-0300-00007C000000}"/>
    <hyperlink ref="J223" r:id="rId126" xr:uid="{00000000-0004-0000-0300-00007D000000}"/>
    <hyperlink ref="J225" r:id="rId127" xr:uid="{00000000-0004-0000-0300-00007E000000}"/>
    <hyperlink ref="J228" r:id="rId128" xr:uid="{00000000-0004-0000-0300-00007F000000}"/>
    <hyperlink ref="J229" r:id="rId129" xr:uid="{00000000-0004-0000-0300-000080000000}"/>
    <hyperlink ref="J231" r:id="rId130" xr:uid="{00000000-0004-0000-0300-000081000000}"/>
    <hyperlink ref="J232" r:id="rId131" xr:uid="{00000000-0004-0000-0300-000082000000}"/>
    <hyperlink ref="J233" r:id="rId132" xr:uid="{00000000-0004-0000-0300-000083000000}"/>
    <hyperlink ref="J234" r:id="rId133" xr:uid="{00000000-0004-0000-0300-000084000000}"/>
    <hyperlink ref="J236" r:id="rId134" xr:uid="{00000000-0004-0000-0300-000085000000}"/>
    <hyperlink ref="J237" r:id="rId135" xr:uid="{00000000-0004-0000-0300-000086000000}"/>
    <hyperlink ref="J239" r:id="rId136" xr:uid="{00000000-0004-0000-0300-000087000000}"/>
    <hyperlink ref="J240" r:id="rId137" xr:uid="{00000000-0004-0000-0300-000088000000}"/>
    <hyperlink ref="J241" r:id="rId138" xr:uid="{00000000-0004-0000-0300-000089000000}"/>
    <hyperlink ref="J242" r:id="rId139" xr:uid="{00000000-0004-0000-0300-00008A000000}"/>
    <hyperlink ref="J243" r:id="rId140" xr:uid="{00000000-0004-0000-0300-00008B000000}"/>
    <hyperlink ref="J246" r:id="rId141" xr:uid="{00000000-0004-0000-0300-00008C000000}"/>
    <hyperlink ref="J249" r:id="rId142" xr:uid="{00000000-0004-0000-0300-00008D000000}"/>
    <hyperlink ref="J250" r:id="rId143" xr:uid="{00000000-0004-0000-0300-00008E000000}"/>
    <hyperlink ref="J252" r:id="rId144" xr:uid="{00000000-0004-0000-0300-00008F000000}"/>
    <hyperlink ref="J255" r:id="rId145" xr:uid="{00000000-0004-0000-0300-000090000000}"/>
    <hyperlink ref="J256" r:id="rId146" xr:uid="{00000000-0004-0000-0300-000091000000}"/>
    <hyperlink ref="J257" r:id="rId147" xr:uid="{00000000-0004-0000-0300-000092000000}"/>
    <hyperlink ref="J258" r:id="rId148" xr:uid="{00000000-0004-0000-0300-000093000000}"/>
    <hyperlink ref="J259" r:id="rId149" xr:uid="{00000000-0004-0000-0300-000094000000}"/>
    <hyperlink ref="J261" r:id="rId150" xr:uid="{00000000-0004-0000-0300-000095000000}"/>
    <hyperlink ref="J262" r:id="rId151" xr:uid="{00000000-0004-0000-0300-000096000000}"/>
    <hyperlink ref="J265" r:id="rId152" xr:uid="{00000000-0004-0000-0300-000097000000}"/>
    <hyperlink ref="J271" r:id="rId153" xr:uid="{00000000-0004-0000-0300-000098000000}"/>
    <hyperlink ref="J272" r:id="rId154" xr:uid="{00000000-0004-0000-0300-000099000000}"/>
    <hyperlink ref="J273" r:id="rId155" xr:uid="{00000000-0004-0000-0300-00009A000000}"/>
    <hyperlink ref="N303" r:id="rId156" xr:uid="{00000000-0004-0000-0300-00009B000000}"/>
    <hyperlink ref="N305" r:id="rId157" xr:uid="{00000000-0004-0000-0300-00009C000000}"/>
    <hyperlink ref="N306" r:id="rId158" xr:uid="{00000000-0004-0000-0300-00009D000000}"/>
    <hyperlink ref="N461" r:id="rId159" xr:uid="{00000000-0004-0000-0300-00009E000000}"/>
    <hyperlink ref="J519" r:id="rId160" xr:uid="{00000000-0004-0000-0300-00009F000000}"/>
    <hyperlink ref="J523" r:id="rId161" xr:uid="{00000000-0004-0000-0300-0000A0000000}"/>
    <hyperlink ref="J539" r:id="rId162" xr:uid="{00000000-0004-0000-0300-0000A1000000}"/>
    <hyperlink ref="J547" r:id="rId163" xr:uid="{00000000-0004-0000-0300-0000A2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B998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ColWidth="12.5703125" defaultRowHeight="15.75" customHeight="1"/>
  <cols>
    <col min="1" max="1" width="31" customWidth="1"/>
    <col min="3" max="3" width="22.85546875" customWidth="1"/>
    <col min="4" max="4" width="12.7109375" customWidth="1"/>
    <col min="5" max="5" width="22" customWidth="1"/>
    <col min="6" max="6" width="18.42578125" customWidth="1"/>
    <col min="7" max="7" width="12.42578125" customWidth="1"/>
    <col min="8" max="8" width="11" customWidth="1"/>
    <col min="9" max="9" width="35.7109375" customWidth="1"/>
    <col min="10" max="11" width="48.42578125" customWidth="1"/>
  </cols>
  <sheetData>
    <row r="1" spans="1:28" ht="18">
      <c r="A1" s="465" t="s">
        <v>4150</v>
      </c>
      <c r="B1" s="466"/>
      <c r="C1" s="467"/>
      <c r="D1" s="468"/>
      <c r="E1" s="465"/>
      <c r="F1" s="465"/>
      <c r="G1" s="466"/>
      <c r="H1" s="466"/>
      <c r="I1" s="466"/>
      <c r="J1" s="466"/>
      <c r="K1" s="466"/>
      <c r="L1" s="466"/>
      <c r="M1" s="466"/>
      <c r="N1" s="466"/>
      <c r="O1" s="466"/>
      <c r="P1" s="466"/>
      <c r="Q1" s="466"/>
      <c r="R1" s="466"/>
      <c r="S1" s="466"/>
      <c r="T1" s="466"/>
      <c r="U1" s="466"/>
      <c r="V1" s="466"/>
      <c r="W1" s="466"/>
      <c r="X1" s="466"/>
      <c r="Y1" s="466"/>
      <c r="Z1" s="466"/>
      <c r="AA1" s="466"/>
      <c r="AB1" s="466"/>
    </row>
    <row r="2" spans="1:28" ht="51" customHeight="1">
      <c r="A2" s="469" t="s">
        <v>4151</v>
      </c>
      <c r="B2" s="470" t="s">
        <v>4152</v>
      </c>
      <c r="C2" s="471" t="s">
        <v>4153</v>
      </c>
      <c r="D2" s="472" t="s">
        <v>4154</v>
      </c>
      <c r="E2" s="473" t="s">
        <v>4155</v>
      </c>
      <c r="F2" s="474" t="s">
        <v>4156</v>
      </c>
      <c r="G2" s="475" t="s">
        <v>4157</v>
      </c>
      <c r="H2" s="475" t="s">
        <v>4158</v>
      </c>
      <c r="I2" s="470" t="s">
        <v>4121</v>
      </c>
      <c r="J2" s="476" t="s">
        <v>4159</v>
      </c>
      <c r="K2" s="476" t="s">
        <v>4160</v>
      </c>
      <c r="L2" s="477"/>
      <c r="M2" s="476"/>
      <c r="N2" s="476"/>
      <c r="O2" s="476"/>
      <c r="P2" s="476"/>
      <c r="Q2" s="476"/>
      <c r="R2" s="476"/>
      <c r="S2" s="476"/>
      <c r="T2" s="476"/>
      <c r="U2" s="476"/>
      <c r="V2" s="476"/>
      <c r="W2" s="476"/>
      <c r="X2" s="476"/>
      <c r="Y2" s="476"/>
      <c r="Z2" s="476"/>
      <c r="AA2" s="476"/>
      <c r="AB2" s="476"/>
    </row>
    <row r="3" spans="1:28" ht="12.75">
      <c r="A3" s="478" t="s">
        <v>32</v>
      </c>
      <c r="B3" s="464" t="b">
        <v>1</v>
      </c>
      <c r="C3" s="479"/>
      <c r="D3" s="480"/>
      <c r="E3" s="481"/>
      <c r="F3" s="482">
        <v>0</v>
      </c>
      <c r="G3" s="482" t="b">
        <v>0</v>
      </c>
      <c r="H3" s="483"/>
      <c r="I3" s="464"/>
      <c r="J3" s="464"/>
      <c r="K3" s="464"/>
      <c r="L3" s="463"/>
    </row>
    <row r="4" spans="1:28" ht="12.75">
      <c r="A4" s="478" t="s">
        <v>301</v>
      </c>
      <c r="B4" s="464" t="b">
        <v>1</v>
      </c>
      <c r="C4" s="479">
        <v>0.1</v>
      </c>
      <c r="D4" s="480">
        <v>100</v>
      </c>
      <c r="E4" s="481">
        <f t="shared" ref="E4:E17" si="0">1/3</f>
        <v>0.33333333333333331</v>
      </c>
      <c r="F4" s="481">
        <v>0.7</v>
      </c>
      <c r="G4" s="482" t="b">
        <v>1</v>
      </c>
      <c r="H4" s="483" t="s">
        <v>4161</v>
      </c>
      <c r="I4" s="484" t="s">
        <v>4133</v>
      </c>
      <c r="J4" s="464" t="s">
        <v>4162</v>
      </c>
      <c r="K4" s="464"/>
      <c r="L4" s="463"/>
    </row>
    <row r="5" spans="1:28" ht="16.5" customHeight="1">
      <c r="A5" s="478" t="s">
        <v>1132</v>
      </c>
      <c r="B5" s="464" t="b">
        <v>1</v>
      </c>
      <c r="C5" s="479">
        <v>0.08</v>
      </c>
      <c r="D5" s="480">
        <v>100</v>
      </c>
      <c r="E5" s="481">
        <f t="shared" si="0"/>
        <v>0.33333333333333331</v>
      </c>
      <c r="F5" s="481">
        <v>0.7</v>
      </c>
      <c r="G5" s="482" t="b">
        <v>1</v>
      </c>
      <c r="H5" s="483"/>
      <c r="I5" s="485" t="s">
        <v>4140</v>
      </c>
      <c r="J5" s="464" t="s">
        <v>4162</v>
      </c>
      <c r="K5" s="464"/>
    </row>
    <row r="6" spans="1:28" ht="15" customHeight="1">
      <c r="A6" s="478" t="s">
        <v>57</v>
      </c>
      <c r="B6" s="464" t="b">
        <v>1</v>
      </c>
      <c r="C6" s="479">
        <v>0.11</v>
      </c>
      <c r="D6" s="480">
        <v>150</v>
      </c>
      <c r="E6" s="481">
        <f t="shared" si="0"/>
        <v>0.33333333333333331</v>
      </c>
      <c r="F6" s="481">
        <v>0.8</v>
      </c>
      <c r="G6" s="482" t="b">
        <v>1</v>
      </c>
      <c r="H6" s="483"/>
      <c r="I6" s="486" t="s">
        <v>4122</v>
      </c>
      <c r="J6" s="464" t="s">
        <v>4162</v>
      </c>
      <c r="K6" s="464"/>
      <c r="L6" s="463"/>
    </row>
    <row r="7" spans="1:28" ht="12.75">
      <c r="A7" s="478" t="s">
        <v>313</v>
      </c>
      <c r="B7" s="464" t="b">
        <v>1</v>
      </c>
      <c r="C7" s="479">
        <v>0.15</v>
      </c>
      <c r="D7" s="480">
        <v>120</v>
      </c>
      <c r="E7" s="481">
        <f t="shared" si="0"/>
        <v>0.33333333333333331</v>
      </c>
      <c r="F7" s="481">
        <v>0.8</v>
      </c>
      <c r="G7" s="482" t="b">
        <v>1</v>
      </c>
      <c r="H7" s="483" t="s">
        <v>4161</v>
      </c>
      <c r="I7" s="485" t="s">
        <v>4127</v>
      </c>
      <c r="J7" s="464" t="s">
        <v>4162</v>
      </c>
      <c r="K7" s="464"/>
      <c r="L7" s="487"/>
    </row>
    <row r="8" spans="1:28" ht="12.75">
      <c r="A8" s="478" t="s">
        <v>352</v>
      </c>
      <c r="B8" s="464" t="b">
        <v>1</v>
      </c>
      <c r="C8" s="479">
        <v>0.15</v>
      </c>
      <c r="D8" s="480">
        <v>100</v>
      </c>
      <c r="E8" s="481">
        <f t="shared" si="0"/>
        <v>0.33333333333333331</v>
      </c>
      <c r="F8" s="481">
        <v>0.8</v>
      </c>
      <c r="G8" s="482" t="b">
        <v>1</v>
      </c>
      <c r="H8" s="483"/>
      <c r="I8" s="485" t="s">
        <v>4123</v>
      </c>
      <c r="J8" s="464" t="s">
        <v>4162</v>
      </c>
      <c r="K8" s="464"/>
      <c r="L8" s="487"/>
    </row>
    <row r="9" spans="1:28" ht="12.75">
      <c r="A9" s="478" t="s">
        <v>31</v>
      </c>
      <c r="B9" s="464" t="b">
        <v>1</v>
      </c>
      <c r="C9" s="479">
        <v>0.08</v>
      </c>
      <c r="D9" s="480">
        <v>100</v>
      </c>
      <c r="E9" s="481">
        <f t="shared" si="0"/>
        <v>0.33333333333333331</v>
      </c>
      <c r="F9" s="481">
        <v>0.5</v>
      </c>
      <c r="G9" s="482" t="b">
        <v>1</v>
      </c>
      <c r="H9" s="483" t="s">
        <v>4161</v>
      </c>
      <c r="I9" s="485" t="s">
        <v>4125</v>
      </c>
      <c r="J9" s="464" t="s">
        <v>4162</v>
      </c>
      <c r="K9" s="464"/>
      <c r="L9" s="487"/>
    </row>
    <row r="10" spans="1:28" ht="12.75">
      <c r="A10" s="478" t="s">
        <v>779</v>
      </c>
      <c r="B10" s="464" t="b">
        <v>0</v>
      </c>
      <c r="C10" s="479">
        <v>0.15</v>
      </c>
      <c r="D10" s="480">
        <v>120</v>
      </c>
      <c r="E10" s="481">
        <f t="shared" si="0"/>
        <v>0.33333333333333331</v>
      </c>
      <c r="F10" s="481">
        <v>0.8</v>
      </c>
      <c r="G10" s="482" t="b">
        <v>0</v>
      </c>
      <c r="H10" s="483"/>
      <c r="I10" s="488" t="s">
        <v>4163</v>
      </c>
      <c r="J10" s="464" t="s">
        <v>4162</v>
      </c>
      <c r="K10" s="464"/>
      <c r="L10" s="487"/>
    </row>
    <row r="11" spans="1:28" ht="12.75">
      <c r="A11" s="478" t="s">
        <v>99</v>
      </c>
      <c r="B11" s="464" t="b">
        <v>0</v>
      </c>
      <c r="C11" s="479">
        <v>0.15</v>
      </c>
      <c r="D11" s="480">
        <v>120</v>
      </c>
      <c r="E11" s="481">
        <f t="shared" si="0"/>
        <v>0.33333333333333331</v>
      </c>
      <c r="F11" s="481">
        <v>0.8</v>
      </c>
      <c r="G11" s="482" t="b">
        <v>0</v>
      </c>
      <c r="H11" s="483"/>
      <c r="I11" s="485" t="s">
        <v>4164</v>
      </c>
      <c r="J11" s="464" t="s">
        <v>4162</v>
      </c>
      <c r="K11" s="464"/>
      <c r="L11" s="487"/>
    </row>
    <row r="12" spans="1:28" ht="12.75">
      <c r="A12" s="478" t="s">
        <v>89</v>
      </c>
      <c r="B12" s="464" t="b">
        <v>1</v>
      </c>
      <c r="C12" s="479">
        <v>0.2</v>
      </c>
      <c r="D12" s="480">
        <v>120</v>
      </c>
      <c r="E12" s="481">
        <f t="shared" si="0"/>
        <v>0.33333333333333331</v>
      </c>
      <c r="F12" s="481">
        <v>0.8</v>
      </c>
      <c r="G12" s="482" t="b">
        <v>1</v>
      </c>
      <c r="H12" s="483"/>
      <c r="I12" s="485" t="s">
        <v>4124</v>
      </c>
      <c r="J12" s="464" t="s">
        <v>4162</v>
      </c>
      <c r="K12" s="464"/>
      <c r="L12" s="487"/>
    </row>
    <row r="13" spans="1:28" ht="12.75">
      <c r="A13" s="478" t="s">
        <v>427</v>
      </c>
      <c r="B13" s="464" t="b">
        <v>1</v>
      </c>
      <c r="C13" s="479">
        <v>0.15</v>
      </c>
      <c r="D13" s="480">
        <v>120</v>
      </c>
      <c r="E13" s="481">
        <f t="shared" si="0"/>
        <v>0.33333333333333331</v>
      </c>
      <c r="F13" s="481">
        <v>0.8</v>
      </c>
      <c r="G13" s="482" t="b">
        <v>0</v>
      </c>
      <c r="H13" s="483"/>
      <c r="I13" s="488" t="s">
        <v>4136</v>
      </c>
      <c r="J13" s="464" t="s">
        <v>4162</v>
      </c>
      <c r="K13" s="464"/>
      <c r="L13" s="487"/>
    </row>
    <row r="14" spans="1:28" ht="12.75">
      <c r="A14" s="478" t="s">
        <v>137</v>
      </c>
      <c r="B14" s="464" t="b">
        <v>1</v>
      </c>
      <c r="C14" s="479">
        <v>0.15</v>
      </c>
      <c r="D14" s="480">
        <v>120</v>
      </c>
      <c r="E14" s="481">
        <f t="shared" si="0"/>
        <v>0.33333333333333331</v>
      </c>
      <c r="F14" s="479">
        <v>0.8</v>
      </c>
      <c r="G14" s="482" t="b">
        <v>1</v>
      </c>
      <c r="H14" s="483"/>
      <c r="I14" s="485" t="s">
        <v>4131</v>
      </c>
      <c r="J14" s="464" t="s">
        <v>4162</v>
      </c>
      <c r="K14" s="464"/>
      <c r="L14" s="487"/>
    </row>
    <row r="15" spans="1:28" ht="12.75">
      <c r="A15" s="478" t="s">
        <v>49</v>
      </c>
      <c r="B15" s="464" t="b">
        <v>1</v>
      </c>
      <c r="C15" s="479">
        <v>0.15</v>
      </c>
      <c r="D15" s="480">
        <v>120</v>
      </c>
      <c r="E15" s="481">
        <f t="shared" si="0"/>
        <v>0.33333333333333331</v>
      </c>
      <c r="F15" s="479"/>
      <c r="G15" s="482" t="b">
        <v>1</v>
      </c>
      <c r="H15" s="483"/>
      <c r="I15" s="485" t="s">
        <v>4149</v>
      </c>
      <c r="J15" s="464" t="s">
        <v>4162</v>
      </c>
      <c r="K15" s="464"/>
      <c r="L15" s="487"/>
    </row>
    <row r="16" spans="1:28" ht="12.75">
      <c r="A16" s="478" t="s">
        <v>67</v>
      </c>
      <c r="B16" s="464" t="b">
        <v>1</v>
      </c>
      <c r="C16" s="482" t="s">
        <v>4165</v>
      </c>
      <c r="D16" s="480">
        <v>120</v>
      </c>
      <c r="E16" s="481">
        <f t="shared" si="0"/>
        <v>0.33333333333333331</v>
      </c>
      <c r="F16" s="481">
        <v>0.8</v>
      </c>
      <c r="G16" s="482" t="b">
        <v>1</v>
      </c>
      <c r="H16" s="482" t="s">
        <v>4166</v>
      </c>
      <c r="I16" s="485" t="s">
        <v>4126</v>
      </c>
      <c r="J16" s="464" t="s">
        <v>4162</v>
      </c>
      <c r="K16" s="464"/>
      <c r="L16" s="487"/>
    </row>
    <row r="17" spans="1:28" ht="12.75">
      <c r="A17" s="478" t="s">
        <v>527</v>
      </c>
      <c r="B17" s="464" t="b">
        <v>0</v>
      </c>
      <c r="C17" s="482" t="s">
        <v>4167</v>
      </c>
      <c r="D17" s="480">
        <v>100</v>
      </c>
      <c r="E17" s="481">
        <f t="shared" si="0"/>
        <v>0.33333333333333331</v>
      </c>
      <c r="F17" s="479">
        <v>0.5</v>
      </c>
      <c r="G17" s="482" t="b">
        <v>1</v>
      </c>
      <c r="H17" s="483" t="s">
        <v>4166</v>
      </c>
      <c r="I17" s="485" t="s">
        <v>4168</v>
      </c>
      <c r="J17" s="464" t="s">
        <v>4162</v>
      </c>
      <c r="K17" s="464"/>
      <c r="L17" s="487"/>
    </row>
    <row r="18" spans="1:28" ht="12.75">
      <c r="A18" s="478" t="s">
        <v>170</v>
      </c>
      <c r="B18" s="464" t="b">
        <v>1</v>
      </c>
      <c r="C18" s="479">
        <v>0.15</v>
      </c>
      <c r="D18" s="480">
        <v>120</v>
      </c>
      <c r="E18" s="481">
        <v>0.33329999999999999</v>
      </c>
      <c r="F18" s="481">
        <v>0.5</v>
      </c>
      <c r="G18" s="482" t="b">
        <v>1</v>
      </c>
      <c r="H18" s="482"/>
      <c r="I18" s="485" t="s">
        <v>4134</v>
      </c>
      <c r="J18" s="464" t="s">
        <v>4162</v>
      </c>
      <c r="K18" s="464"/>
      <c r="L18" s="487"/>
    </row>
    <row r="19" spans="1:28" ht="12.75">
      <c r="A19" s="478" t="s">
        <v>651</v>
      </c>
      <c r="B19" s="464" t="b">
        <v>1</v>
      </c>
      <c r="C19" s="479">
        <v>0.15</v>
      </c>
      <c r="D19" s="480">
        <v>120</v>
      </c>
      <c r="E19" s="481">
        <v>0.33329999999999999</v>
      </c>
      <c r="F19" s="481">
        <v>0.8</v>
      </c>
      <c r="G19" s="482" t="b">
        <v>1</v>
      </c>
      <c r="H19" s="482"/>
      <c r="I19" s="485" t="s">
        <v>4129</v>
      </c>
      <c r="J19" s="464" t="s">
        <v>4162</v>
      </c>
      <c r="K19" s="464"/>
      <c r="L19" s="487"/>
    </row>
    <row r="20" spans="1:28" ht="12.75">
      <c r="A20" s="489" t="s">
        <v>4169</v>
      </c>
      <c r="B20" s="489" t="b">
        <v>0</v>
      </c>
      <c r="C20" s="490">
        <v>0.15</v>
      </c>
      <c r="D20" s="491">
        <v>100</v>
      </c>
      <c r="E20" s="492">
        <v>0.33329999999999999</v>
      </c>
      <c r="F20" s="492">
        <v>0.8</v>
      </c>
      <c r="G20" s="493" t="b">
        <v>1</v>
      </c>
      <c r="H20" s="493"/>
      <c r="I20" s="494" t="s">
        <v>4170</v>
      </c>
      <c r="J20" s="489" t="s">
        <v>4162</v>
      </c>
      <c r="K20" s="489"/>
      <c r="L20" s="495"/>
      <c r="M20" s="489"/>
      <c r="N20" s="489"/>
      <c r="O20" s="489"/>
      <c r="P20" s="489"/>
      <c r="Q20" s="489"/>
      <c r="R20" s="489"/>
      <c r="S20" s="489"/>
      <c r="T20" s="489"/>
      <c r="U20" s="489"/>
      <c r="V20" s="489"/>
      <c r="W20" s="489"/>
      <c r="X20" s="489"/>
      <c r="Y20" s="489"/>
      <c r="Z20" s="489"/>
      <c r="AA20" s="489"/>
      <c r="AB20" s="489"/>
    </row>
    <row r="21" spans="1:28" ht="15">
      <c r="A21" s="478" t="s">
        <v>4171</v>
      </c>
      <c r="B21" s="464" t="b">
        <v>0</v>
      </c>
      <c r="C21" s="479">
        <v>0.08</v>
      </c>
      <c r="D21" s="480">
        <v>100</v>
      </c>
      <c r="E21" s="481">
        <f t="shared" ref="E21:E62" si="1">1/3</f>
        <v>0.33333333333333331</v>
      </c>
      <c r="F21" s="479">
        <v>0.5</v>
      </c>
      <c r="G21" s="482" t="b">
        <v>1</v>
      </c>
      <c r="H21" s="483" t="s">
        <v>4166</v>
      </c>
      <c r="I21" s="496" t="s">
        <v>4172</v>
      </c>
      <c r="J21" s="464" t="s">
        <v>4162</v>
      </c>
      <c r="K21" s="464"/>
    </row>
    <row r="22" spans="1:28" ht="12.75">
      <c r="A22" s="478" t="s">
        <v>117</v>
      </c>
      <c r="B22" s="464" t="b">
        <v>1</v>
      </c>
      <c r="C22" s="482" t="s">
        <v>4167</v>
      </c>
      <c r="D22" s="480">
        <v>100</v>
      </c>
      <c r="E22" s="481">
        <f t="shared" si="1"/>
        <v>0.33333333333333331</v>
      </c>
      <c r="F22" s="479">
        <v>0.5</v>
      </c>
      <c r="G22" s="482" t="b">
        <v>1</v>
      </c>
      <c r="H22" s="482" t="s">
        <v>4161</v>
      </c>
      <c r="I22" s="464" t="s">
        <v>4142</v>
      </c>
      <c r="J22" s="464" t="s">
        <v>4162</v>
      </c>
      <c r="K22" s="464"/>
      <c r="L22" s="487"/>
    </row>
    <row r="23" spans="1:28" ht="12.75">
      <c r="A23" s="478" t="s">
        <v>906</v>
      </c>
      <c r="B23" s="464" t="b">
        <v>1</v>
      </c>
      <c r="C23" s="479">
        <v>0.05</v>
      </c>
      <c r="D23" s="480">
        <v>100</v>
      </c>
      <c r="E23" s="481">
        <f t="shared" si="1"/>
        <v>0.33333333333333331</v>
      </c>
      <c r="F23" s="479">
        <v>0.5</v>
      </c>
      <c r="G23" s="482" t="b">
        <v>1</v>
      </c>
      <c r="H23" s="482" t="s">
        <v>4161</v>
      </c>
      <c r="I23" s="464" t="s">
        <v>4173</v>
      </c>
      <c r="J23" s="464" t="s">
        <v>4162</v>
      </c>
      <c r="K23" s="464"/>
      <c r="L23" s="487"/>
    </row>
    <row r="24" spans="1:28" ht="12.75">
      <c r="A24" s="478" t="s">
        <v>483</v>
      </c>
      <c r="B24" s="464" t="b">
        <v>0</v>
      </c>
      <c r="C24" s="481">
        <v>0.08</v>
      </c>
      <c r="D24" s="480">
        <v>100</v>
      </c>
      <c r="E24" s="481">
        <f t="shared" si="1"/>
        <v>0.33333333333333331</v>
      </c>
      <c r="F24" s="481">
        <v>0.5</v>
      </c>
      <c r="G24" s="482" t="b">
        <v>1</v>
      </c>
      <c r="H24" s="482"/>
      <c r="I24" s="464" t="s">
        <v>4144</v>
      </c>
      <c r="J24" s="464" t="s">
        <v>4162</v>
      </c>
      <c r="K24" s="464"/>
      <c r="L24" s="487"/>
    </row>
    <row r="25" spans="1:28" ht="12.75">
      <c r="A25" s="478" t="s">
        <v>4174</v>
      </c>
      <c r="B25" s="464" t="b">
        <v>0</v>
      </c>
      <c r="C25" s="481">
        <v>0.08</v>
      </c>
      <c r="D25" s="480">
        <v>100</v>
      </c>
      <c r="E25" s="481">
        <f t="shared" si="1"/>
        <v>0.33333333333333331</v>
      </c>
      <c r="F25" s="481">
        <v>0.5</v>
      </c>
      <c r="G25" s="482" t="b">
        <v>1</v>
      </c>
      <c r="H25" s="482"/>
      <c r="I25" s="497" t="s">
        <v>4175</v>
      </c>
      <c r="J25" s="464" t="s">
        <v>4162</v>
      </c>
      <c r="K25" s="464"/>
      <c r="L25" s="487"/>
    </row>
    <row r="26" spans="1:28" ht="12.75">
      <c r="A26" s="478" t="s">
        <v>924</v>
      </c>
      <c r="B26" s="464" t="b">
        <v>0</v>
      </c>
      <c r="C26" s="481">
        <v>0.08</v>
      </c>
      <c r="D26" s="480">
        <v>100</v>
      </c>
      <c r="E26" s="481">
        <f t="shared" si="1"/>
        <v>0.33333333333333331</v>
      </c>
      <c r="F26" s="481">
        <v>0.5</v>
      </c>
      <c r="G26" s="482" t="b">
        <v>1</v>
      </c>
      <c r="H26" s="482"/>
      <c r="I26" s="498" t="s">
        <v>4176</v>
      </c>
      <c r="J26" s="464" t="s">
        <v>4162</v>
      </c>
      <c r="K26" s="464"/>
      <c r="L26" s="487"/>
    </row>
    <row r="27" spans="1:28" ht="12.75">
      <c r="A27" s="478" t="s">
        <v>4177</v>
      </c>
      <c r="B27" s="464" t="b">
        <v>0</v>
      </c>
      <c r="C27" s="481">
        <v>0.08</v>
      </c>
      <c r="D27" s="480">
        <v>100</v>
      </c>
      <c r="E27" s="481">
        <f t="shared" si="1"/>
        <v>0.33333333333333331</v>
      </c>
      <c r="F27" s="481">
        <v>0.5</v>
      </c>
      <c r="G27" s="482" t="b">
        <v>1</v>
      </c>
      <c r="H27" s="482"/>
      <c r="I27" s="499" t="s">
        <v>4178</v>
      </c>
      <c r="J27" s="464" t="s">
        <v>4162</v>
      </c>
      <c r="K27" s="464"/>
      <c r="L27" s="487"/>
    </row>
    <row r="28" spans="1:28" ht="14.25">
      <c r="A28" s="478" t="s">
        <v>756</v>
      </c>
      <c r="B28" s="464" t="b">
        <v>0</v>
      </c>
      <c r="C28" s="481">
        <v>0.08</v>
      </c>
      <c r="D28" s="480">
        <v>100</v>
      </c>
      <c r="E28" s="481">
        <f t="shared" si="1"/>
        <v>0.33333333333333331</v>
      </c>
      <c r="F28" s="481">
        <v>0.5</v>
      </c>
      <c r="G28" s="482" t="b">
        <v>1</v>
      </c>
      <c r="H28" s="482"/>
      <c r="I28" s="500" t="s">
        <v>4179</v>
      </c>
      <c r="J28" s="464" t="s">
        <v>4162</v>
      </c>
      <c r="K28" s="464"/>
      <c r="L28" s="487"/>
    </row>
    <row r="29" spans="1:28" ht="12.75">
      <c r="A29" s="478" t="s">
        <v>4180</v>
      </c>
      <c r="B29" s="464" t="b">
        <v>0</v>
      </c>
      <c r="C29" s="481">
        <v>0.08</v>
      </c>
      <c r="D29" s="480">
        <v>100</v>
      </c>
      <c r="E29" s="481">
        <f t="shared" si="1"/>
        <v>0.33333333333333331</v>
      </c>
      <c r="F29" s="481">
        <v>0.5</v>
      </c>
      <c r="G29" s="482" t="b">
        <v>1</v>
      </c>
      <c r="H29" s="482"/>
      <c r="I29" s="501" t="s">
        <v>4181</v>
      </c>
      <c r="J29" s="464" t="s">
        <v>4162</v>
      </c>
      <c r="K29" s="464"/>
      <c r="L29" s="487"/>
    </row>
    <row r="30" spans="1:28" ht="15">
      <c r="A30" s="478" t="s">
        <v>4182</v>
      </c>
      <c r="B30" s="464" t="b">
        <v>1</v>
      </c>
      <c r="C30" s="481">
        <v>0.08</v>
      </c>
      <c r="D30" s="480">
        <v>100</v>
      </c>
      <c r="E30" s="481">
        <f t="shared" si="1"/>
        <v>0.33333333333333331</v>
      </c>
      <c r="F30" s="481">
        <v>0.5</v>
      </c>
      <c r="G30" s="482" t="b">
        <v>1</v>
      </c>
      <c r="H30" s="482"/>
      <c r="I30" s="502" t="s">
        <v>4183</v>
      </c>
      <c r="J30" s="464" t="s">
        <v>4162</v>
      </c>
      <c r="K30" s="464" t="s">
        <v>4184</v>
      </c>
      <c r="L30" s="487"/>
    </row>
    <row r="31" spans="1:28" ht="15">
      <c r="A31" s="478" t="s">
        <v>759</v>
      </c>
      <c r="B31" s="464" t="b">
        <v>1</v>
      </c>
      <c r="C31" s="481">
        <v>0.08</v>
      </c>
      <c r="D31" s="480">
        <v>100</v>
      </c>
      <c r="E31" s="481">
        <f t="shared" si="1"/>
        <v>0.33333333333333331</v>
      </c>
      <c r="F31" s="481">
        <v>0.5</v>
      </c>
      <c r="G31" s="482" t="b">
        <v>1</v>
      </c>
      <c r="H31" s="482" t="s">
        <v>4161</v>
      </c>
      <c r="I31" s="502" t="s">
        <v>4147</v>
      </c>
      <c r="J31" s="464" t="s">
        <v>4162</v>
      </c>
      <c r="K31" s="464"/>
      <c r="L31" s="487"/>
    </row>
    <row r="32" spans="1:28" ht="15">
      <c r="A32" s="478" t="s">
        <v>4185</v>
      </c>
      <c r="B32" s="464" t="b">
        <v>1</v>
      </c>
      <c r="C32" s="481">
        <v>0.08</v>
      </c>
      <c r="D32" s="480">
        <v>100</v>
      </c>
      <c r="E32" s="481">
        <f t="shared" si="1"/>
        <v>0.33333333333333331</v>
      </c>
      <c r="F32" s="481">
        <v>0.5</v>
      </c>
      <c r="G32" s="482" t="b">
        <v>1</v>
      </c>
      <c r="H32" s="482" t="s">
        <v>4161</v>
      </c>
      <c r="I32" s="502" t="s">
        <v>4186</v>
      </c>
      <c r="J32" s="464" t="s">
        <v>4162</v>
      </c>
      <c r="K32" s="464"/>
      <c r="L32" s="487"/>
    </row>
    <row r="33" spans="1:12" ht="12.75">
      <c r="A33" s="478" t="s">
        <v>4187</v>
      </c>
      <c r="B33" s="464" t="b">
        <v>0</v>
      </c>
      <c r="C33" s="481">
        <v>0.08</v>
      </c>
      <c r="D33" s="480">
        <v>100</v>
      </c>
      <c r="E33" s="481">
        <f t="shared" si="1"/>
        <v>0.33333333333333331</v>
      </c>
      <c r="F33" s="481">
        <v>0.5</v>
      </c>
      <c r="G33" s="482" t="b">
        <v>1</v>
      </c>
      <c r="H33" s="464" t="s">
        <v>4161</v>
      </c>
      <c r="I33" s="464" t="s">
        <v>4188</v>
      </c>
      <c r="J33" s="464" t="s">
        <v>4162</v>
      </c>
      <c r="K33" s="464"/>
      <c r="L33" s="487"/>
    </row>
    <row r="34" spans="1:12" ht="12.75">
      <c r="A34" s="478" t="s">
        <v>573</v>
      </c>
      <c r="B34" s="464" t="b">
        <v>1</v>
      </c>
      <c r="C34" s="481">
        <v>0.08</v>
      </c>
      <c r="D34" s="480">
        <v>100</v>
      </c>
      <c r="E34" s="481">
        <f t="shared" si="1"/>
        <v>0.33333333333333331</v>
      </c>
      <c r="F34" s="481">
        <v>0.5</v>
      </c>
      <c r="G34" s="482" t="b">
        <v>1</v>
      </c>
      <c r="H34" s="464" t="s">
        <v>4161</v>
      </c>
      <c r="I34" s="464" t="s">
        <v>4141</v>
      </c>
      <c r="J34" s="464" t="s">
        <v>4162</v>
      </c>
      <c r="K34" s="464"/>
      <c r="L34" s="487"/>
    </row>
    <row r="35" spans="1:12" ht="12.75">
      <c r="A35" s="478" t="s">
        <v>326</v>
      </c>
      <c r="B35" s="464" t="b">
        <v>1</v>
      </c>
      <c r="C35" s="481">
        <v>0.08</v>
      </c>
      <c r="D35" s="480">
        <v>100</v>
      </c>
      <c r="E35" s="481">
        <f t="shared" si="1"/>
        <v>0.33333333333333331</v>
      </c>
      <c r="F35" s="481">
        <v>0.5</v>
      </c>
      <c r="G35" s="482" t="b">
        <v>1</v>
      </c>
      <c r="H35" s="464" t="s">
        <v>4161</v>
      </c>
      <c r="I35" s="464" t="s">
        <v>4135</v>
      </c>
      <c r="J35" s="464" t="s">
        <v>4162</v>
      </c>
      <c r="K35" s="464"/>
      <c r="L35" s="487"/>
    </row>
    <row r="36" spans="1:12" ht="12.75">
      <c r="A36" s="478" t="s">
        <v>1818</v>
      </c>
      <c r="B36" s="464" t="b">
        <v>0</v>
      </c>
      <c r="C36" s="481">
        <v>0.08</v>
      </c>
      <c r="D36" s="482">
        <v>100</v>
      </c>
      <c r="E36" s="481">
        <f t="shared" si="1"/>
        <v>0.33333333333333331</v>
      </c>
      <c r="F36" s="481">
        <v>0.5</v>
      </c>
      <c r="G36" s="482"/>
      <c r="H36" s="464" t="s">
        <v>4189</v>
      </c>
      <c r="I36" s="464" t="s">
        <v>4190</v>
      </c>
      <c r="J36" s="464" t="s">
        <v>4162</v>
      </c>
      <c r="K36" s="464"/>
      <c r="L36" s="487"/>
    </row>
    <row r="37" spans="1:12" ht="12.75">
      <c r="A37" s="478" t="s">
        <v>1840</v>
      </c>
      <c r="B37" s="464" t="b">
        <v>0</v>
      </c>
      <c r="C37" s="481">
        <v>0.08</v>
      </c>
      <c r="D37" s="482">
        <v>100</v>
      </c>
      <c r="E37" s="481">
        <f t="shared" si="1"/>
        <v>0.33333333333333331</v>
      </c>
      <c r="F37" s="481">
        <v>0.5</v>
      </c>
      <c r="G37" s="482" t="b">
        <v>1</v>
      </c>
      <c r="H37" s="464" t="s">
        <v>4161</v>
      </c>
      <c r="I37" s="464" t="s">
        <v>4191</v>
      </c>
      <c r="J37" s="464" t="s">
        <v>4162</v>
      </c>
      <c r="K37" s="464"/>
      <c r="L37" s="487"/>
    </row>
    <row r="38" spans="1:12" ht="12.75">
      <c r="A38" s="478" t="s">
        <v>4192</v>
      </c>
      <c r="B38" s="464" t="b">
        <v>1</v>
      </c>
      <c r="C38" s="481">
        <v>0.08</v>
      </c>
      <c r="D38" s="482">
        <v>100</v>
      </c>
      <c r="E38" s="481">
        <f t="shared" si="1"/>
        <v>0.33333333333333331</v>
      </c>
      <c r="F38" s="481">
        <v>0.5</v>
      </c>
      <c r="G38" s="482" t="b">
        <v>1</v>
      </c>
      <c r="H38" s="464" t="s">
        <v>4161</v>
      </c>
      <c r="I38" s="464" t="s">
        <v>4193</v>
      </c>
      <c r="J38" s="464" t="s">
        <v>4162</v>
      </c>
      <c r="K38" s="464"/>
      <c r="L38" s="487"/>
    </row>
    <row r="39" spans="1:12" ht="12.75">
      <c r="A39" s="478" t="s">
        <v>4194</v>
      </c>
      <c r="B39" s="464" t="b">
        <v>1</v>
      </c>
      <c r="C39" s="481">
        <v>0.08</v>
      </c>
      <c r="D39" s="482">
        <v>100</v>
      </c>
      <c r="E39" s="481">
        <f t="shared" si="1"/>
        <v>0.33333333333333331</v>
      </c>
      <c r="F39" s="481">
        <v>0.5</v>
      </c>
      <c r="G39" s="482" t="b">
        <v>1</v>
      </c>
      <c r="H39" s="464" t="s">
        <v>4161</v>
      </c>
      <c r="I39" s="464" t="s">
        <v>4195</v>
      </c>
      <c r="J39" s="464" t="s">
        <v>4162</v>
      </c>
      <c r="K39" s="464"/>
      <c r="L39" s="487"/>
    </row>
    <row r="40" spans="1:12" ht="12.75">
      <c r="A40" s="478" t="s">
        <v>4196</v>
      </c>
      <c r="B40" s="464" t="b">
        <v>0</v>
      </c>
      <c r="C40" s="481">
        <v>0.08</v>
      </c>
      <c r="D40" s="482">
        <v>100</v>
      </c>
      <c r="E40" s="481">
        <f t="shared" si="1"/>
        <v>0.33333333333333331</v>
      </c>
      <c r="F40" s="481">
        <v>0.5</v>
      </c>
      <c r="G40" s="482" t="b">
        <v>1</v>
      </c>
      <c r="H40" s="464" t="s">
        <v>4161</v>
      </c>
      <c r="I40" s="464" t="s">
        <v>4197</v>
      </c>
      <c r="J40" s="464" t="s">
        <v>4162</v>
      </c>
      <c r="K40" s="464"/>
      <c r="L40" s="487"/>
    </row>
    <row r="41" spans="1:12" ht="12.75">
      <c r="A41" s="478" t="s">
        <v>199</v>
      </c>
      <c r="B41" s="464" t="b">
        <v>1</v>
      </c>
      <c r="C41" s="481">
        <v>0.08</v>
      </c>
      <c r="D41" s="482">
        <v>100</v>
      </c>
      <c r="E41" s="481">
        <f t="shared" si="1"/>
        <v>0.33333333333333331</v>
      </c>
      <c r="F41" s="481">
        <v>0.5</v>
      </c>
      <c r="G41" s="482" t="b">
        <v>1</v>
      </c>
      <c r="H41" s="464" t="s">
        <v>4161</v>
      </c>
      <c r="I41" s="464" t="s">
        <v>4128</v>
      </c>
      <c r="J41" s="464" t="s">
        <v>4162</v>
      </c>
      <c r="K41" s="464"/>
      <c r="L41" s="487"/>
    </row>
    <row r="42" spans="1:12" ht="12.75">
      <c r="A42" s="478" t="s">
        <v>4198</v>
      </c>
      <c r="B42" s="464" t="b">
        <v>0</v>
      </c>
      <c r="C42" s="481">
        <v>0.08</v>
      </c>
      <c r="D42" s="482">
        <v>100</v>
      </c>
      <c r="E42" s="481">
        <f t="shared" si="1"/>
        <v>0.33333333333333331</v>
      </c>
      <c r="F42" s="481">
        <v>0.5</v>
      </c>
      <c r="G42" s="482" t="b">
        <v>1</v>
      </c>
      <c r="H42" s="464" t="s">
        <v>4161</v>
      </c>
      <c r="I42" s="464" t="s">
        <v>4197</v>
      </c>
      <c r="J42" s="464" t="s">
        <v>4162</v>
      </c>
      <c r="K42" s="464"/>
      <c r="L42" s="487"/>
    </row>
    <row r="43" spans="1:12" ht="12.75">
      <c r="A43" s="478" t="s">
        <v>4199</v>
      </c>
      <c r="B43" s="464" t="b">
        <v>1</v>
      </c>
      <c r="C43" s="481">
        <v>0.08</v>
      </c>
      <c r="D43" s="482">
        <v>100</v>
      </c>
      <c r="E43" s="481">
        <f t="shared" si="1"/>
        <v>0.33333333333333331</v>
      </c>
      <c r="F43" s="481">
        <v>0.5</v>
      </c>
      <c r="G43" s="482" t="b">
        <v>1</v>
      </c>
      <c r="H43" s="464" t="s">
        <v>4161</v>
      </c>
      <c r="I43" s="464" t="s">
        <v>4200</v>
      </c>
      <c r="J43" s="464" t="s">
        <v>4162</v>
      </c>
      <c r="K43" s="464"/>
      <c r="L43" s="487"/>
    </row>
    <row r="44" spans="1:12" ht="12.75">
      <c r="A44" s="478" t="s">
        <v>4201</v>
      </c>
      <c r="B44" s="464" t="b">
        <v>0</v>
      </c>
      <c r="C44" s="481">
        <v>0.08</v>
      </c>
      <c r="D44" s="482">
        <v>100</v>
      </c>
      <c r="E44" s="481">
        <f t="shared" si="1"/>
        <v>0.33333333333333331</v>
      </c>
      <c r="F44" s="481">
        <v>0.7</v>
      </c>
      <c r="G44" s="482" t="b">
        <v>1</v>
      </c>
      <c r="H44" s="464" t="s">
        <v>4161</v>
      </c>
      <c r="I44" s="464" t="s">
        <v>4202</v>
      </c>
      <c r="J44" s="464" t="s">
        <v>4162</v>
      </c>
      <c r="K44" s="464"/>
      <c r="L44" s="487"/>
    </row>
    <row r="45" spans="1:12" ht="12.75">
      <c r="A45" s="478" t="s">
        <v>1160</v>
      </c>
      <c r="B45" s="464" t="b">
        <v>0</v>
      </c>
      <c r="C45" s="481">
        <v>0.08</v>
      </c>
      <c r="D45" s="482">
        <v>100</v>
      </c>
      <c r="E45" s="481">
        <f t="shared" si="1"/>
        <v>0.33333333333333331</v>
      </c>
      <c r="F45" s="481">
        <v>0.5</v>
      </c>
      <c r="G45" s="482" t="b">
        <v>1</v>
      </c>
      <c r="H45" s="464" t="s">
        <v>4161</v>
      </c>
      <c r="I45" s="464" t="s">
        <v>4203</v>
      </c>
      <c r="J45" s="464" t="s">
        <v>4162</v>
      </c>
      <c r="K45" s="464"/>
      <c r="L45" s="487"/>
    </row>
    <row r="46" spans="1:12" ht="12.75">
      <c r="A46" s="478" t="s">
        <v>4204</v>
      </c>
      <c r="B46" s="464" t="b">
        <v>1</v>
      </c>
      <c r="C46" s="481">
        <v>0.08</v>
      </c>
      <c r="D46" s="482">
        <v>100</v>
      </c>
      <c r="E46" s="481">
        <f t="shared" si="1"/>
        <v>0.33333333333333331</v>
      </c>
      <c r="F46" s="481">
        <v>0.5</v>
      </c>
      <c r="G46" s="482" t="b">
        <v>0</v>
      </c>
      <c r="H46" s="464" t="s">
        <v>4161</v>
      </c>
      <c r="I46" s="464" t="s">
        <v>4205</v>
      </c>
      <c r="J46" s="464" t="s">
        <v>4162</v>
      </c>
      <c r="K46" s="464"/>
      <c r="L46" s="487"/>
    </row>
    <row r="47" spans="1:12" ht="12.75">
      <c r="A47" s="478" t="s">
        <v>4206</v>
      </c>
      <c r="B47" s="464" t="b">
        <v>1</v>
      </c>
      <c r="C47" s="481">
        <v>0.08</v>
      </c>
      <c r="D47" s="482">
        <v>100</v>
      </c>
      <c r="E47" s="481">
        <f t="shared" si="1"/>
        <v>0.33333333333333331</v>
      </c>
      <c r="F47" s="481">
        <v>0.5</v>
      </c>
      <c r="G47" s="482" t="b">
        <v>1</v>
      </c>
      <c r="H47" s="464" t="s">
        <v>4161</v>
      </c>
      <c r="I47" s="464" t="s">
        <v>4207</v>
      </c>
      <c r="J47" s="464" t="s">
        <v>4162</v>
      </c>
      <c r="K47" s="464"/>
      <c r="L47" s="487"/>
    </row>
    <row r="48" spans="1:12" ht="12.75">
      <c r="A48" s="478" t="s">
        <v>131</v>
      </c>
      <c r="B48" s="464" t="b">
        <v>1</v>
      </c>
      <c r="C48" s="481">
        <v>0.08</v>
      </c>
      <c r="D48" s="482">
        <v>100</v>
      </c>
      <c r="E48" s="481">
        <f t="shared" si="1"/>
        <v>0.33333333333333331</v>
      </c>
      <c r="F48" s="481">
        <v>0.5</v>
      </c>
      <c r="G48" s="482" t="b">
        <v>1</v>
      </c>
      <c r="H48" s="464" t="s">
        <v>4161</v>
      </c>
      <c r="I48" s="464" t="s">
        <v>4146</v>
      </c>
      <c r="J48" s="464" t="s">
        <v>4162</v>
      </c>
      <c r="K48" s="464"/>
      <c r="L48" s="487"/>
    </row>
    <row r="49" spans="1:28" ht="12.75">
      <c r="A49" s="478" t="s">
        <v>4208</v>
      </c>
      <c r="B49" s="464" t="b">
        <v>0</v>
      </c>
      <c r="C49" s="481">
        <v>0.08</v>
      </c>
      <c r="D49" s="482">
        <v>100</v>
      </c>
      <c r="E49" s="481">
        <f t="shared" si="1"/>
        <v>0.33333333333333331</v>
      </c>
      <c r="F49" s="481">
        <v>0.5</v>
      </c>
      <c r="G49" s="482" t="b">
        <v>1</v>
      </c>
      <c r="H49" s="464" t="s">
        <v>4161</v>
      </c>
      <c r="I49" s="464" t="s">
        <v>4209</v>
      </c>
      <c r="J49" s="464" t="s">
        <v>4162</v>
      </c>
      <c r="K49" s="464"/>
      <c r="L49" s="487"/>
    </row>
    <row r="50" spans="1:28" ht="12.75">
      <c r="A50" s="478" t="s">
        <v>4210</v>
      </c>
      <c r="B50" s="464" t="b">
        <v>0</v>
      </c>
      <c r="C50" s="481">
        <v>0.08</v>
      </c>
      <c r="D50" s="482">
        <v>100</v>
      </c>
      <c r="E50" s="481">
        <f t="shared" si="1"/>
        <v>0.33333333333333331</v>
      </c>
      <c r="F50" s="481">
        <v>0.5</v>
      </c>
      <c r="G50" s="482" t="b">
        <v>1</v>
      </c>
      <c r="H50" s="464" t="s">
        <v>4161</v>
      </c>
      <c r="I50" s="503" t="s">
        <v>4211</v>
      </c>
      <c r="J50" s="464" t="s">
        <v>4162</v>
      </c>
      <c r="K50" s="464"/>
      <c r="L50" s="487"/>
    </row>
    <row r="51" spans="1:28" ht="12.75">
      <c r="A51" s="478" t="s">
        <v>1293</v>
      </c>
      <c r="B51" s="464" t="b">
        <v>1</v>
      </c>
      <c r="C51" s="481">
        <v>0.08</v>
      </c>
      <c r="D51" s="480">
        <v>100</v>
      </c>
      <c r="E51" s="481">
        <f t="shared" si="1"/>
        <v>0.33333333333333331</v>
      </c>
      <c r="F51" s="481">
        <v>0.5</v>
      </c>
      <c r="G51" s="464" t="b">
        <v>0</v>
      </c>
      <c r="H51" s="464"/>
      <c r="I51" s="503" t="s">
        <v>4145</v>
      </c>
      <c r="J51" s="464" t="s">
        <v>4162</v>
      </c>
      <c r="K51" s="464"/>
      <c r="L51" s="487"/>
    </row>
    <row r="52" spans="1:28" ht="12.75">
      <c r="A52" s="478" t="s">
        <v>37</v>
      </c>
      <c r="B52" s="464" t="b">
        <v>1</v>
      </c>
      <c r="C52" s="481">
        <v>0.08</v>
      </c>
      <c r="D52" s="480">
        <v>100</v>
      </c>
      <c r="E52" s="481">
        <f t="shared" si="1"/>
        <v>0.33333333333333331</v>
      </c>
      <c r="F52" s="481">
        <v>0.5</v>
      </c>
      <c r="G52" s="464" t="b">
        <v>0</v>
      </c>
      <c r="H52" s="464"/>
      <c r="I52" s="503" t="s">
        <v>4138</v>
      </c>
      <c r="J52" s="464" t="s">
        <v>4162</v>
      </c>
      <c r="K52" s="464"/>
      <c r="L52" s="487"/>
    </row>
    <row r="53" spans="1:28" ht="12.75">
      <c r="A53" s="478" t="s">
        <v>4212</v>
      </c>
      <c r="B53" s="464" t="b">
        <v>1</v>
      </c>
      <c r="C53" s="481">
        <v>0.08</v>
      </c>
      <c r="D53" s="480">
        <v>100</v>
      </c>
      <c r="E53" s="481">
        <f t="shared" si="1"/>
        <v>0.33333333333333331</v>
      </c>
      <c r="F53" s="481">
        <v>0</v>
      </c>
      <c r="G53" s="464" t="b">
        <v>0</v>
      </c>
      <c r="H53" s="464"/>
      <c r="I53" s="499" t="s">
        <v>4213</v>
      </c>
      <c r="J53" s="464" t="s">
        <v>4162</v>
      </c>
      <c r="K53" s="464"/>
      <c r="L53" s="504"/>
      <c r="M53" s="505"/>
      <c r="N53" s="505"/>
      <c r="O53" s="505"/>
      <c r="P53" s="505"/>
      <c r="Q53" s="505"/>
      <c r="R53" s="505"/>
      <c r="S53" s="505"/>
      <c r="T53" s="505"/>
      <c r="U53" s="505"/>
      <c r="V53" s="505"/>
      <c r="W53" s="505"/>
      <c r="X53" s="505"/>
      <c r="Y53" s="505"/>
      <c r="Z53" s="505"/>
      <c r="AA53" s="505"/>
      <c r="AB53" s="505"/>
    </row>
    <row r="54" spans="1:28" ht="12.75">
      <c r="A54" s="478" t="s">
        <v>337</v>
      </c>
      <c r="B54" s="464" t="b">
        <v>1</v>
      </c>
      <c r="C54" s="481">
        <v>0.08</v>
      </c>
      <c r="D54" s="480">
        <v>100</v>
      </c>
      <c r="E54" s="481">
        <f t="shared" si="1"/>
        <v>0.33333333333333331</v>
      </c>
      <c r="F54" s="481">
        <v>0.5</v>
      </c>
      <c r="G54" s="464" t="b">
        <v>0</v>
      </c>
      <c r="H54" s="464"/>
      <c r="I54" s="464" t="s">
        <v>4139</v>
      </c>
      <c r="J54" s="464" t="s">
        <v>4162</v>
      </c>
      <c r="K54" s="464"/>
      <c r="L54" s="487"/>
    </row>
    <row r="55" spans="1:28" ht="12.75">
      <c r="A55" s="478" t="s">
        <v>4214</v>
      </c>
      <c r="B55" s="464" t="b">
        <v>0</v>
      </c>
      <c r="C55" s="481">
        <v>0.08</v>
      </c>
      <c r="D55" s="480">
        <v>100</v>
      </c>
      <c r="E55" s="481">
        <f t="shared" si="1"/>
        <v>0.33333333333333331</v>
      </c>
      <c r="F55" s="482" t="s">
        <v>4215</v>
      </c>
      <c r="G55" s="464" t="b">
        <v>0</v>
      </c>
      <c r="H55" s="464"/>
      <c r="I55" s="464" t="s">
        <v>4216</v>
      </c>
      <c r="J55" s="464" t="s">
        <v>4162</v>
      </c>
      <c r="K55" s="464"/>
      <c r="L55" s="487"/>
    </row>
    <row r="56" spans="1:28" ht="12.75">
      <c r="A56" s="478" t="s">
        <v>2991</v>
      </c>
      <c r="B56" s="464" t="b">
        <v>1</v>
      </c>
      <c r="C56" s="481">
        <v>0.08</v>
      </c>
      <c r="D56" s="480">
        <v>100</v>
      </c>
      <c r="E56" s="481">
        <f t="shared" si="1"/>
        <v>0.33333333333333331</v>
      </c>
      <c r="F56" s="481">
        <v>0.5</v>
      </c>
      <c r="G56" s="464" t="b">
        <v>0</v>
      </c>
      <c r="H56" s="464"/>
      <c r="I56" s="464" t="s">
        <v>4217</v>
      </c>
      <c r="J56" s="464" t="s">
        <v>4162</v>
      </c>
      <c r="K56" s="464"/>
    </row>
    <row r="57" spans="1:28" ht="12.75">
      <c r="A57" s="478" t="s">
        <v>4218</v>
      </c>
      <c r="B57" s="464" t="b">
        <v>0</v>
      </c>
      <c r="C57" s="481">
        <v>0.08</v>
      </c>
      <c r="D57" s="480">
        <v>100</v>
      </c>
      <c r="E57" s="481">
        <f t="shared" si="1"/>
        <v>0.33333333333333331</v>
      </c>
      <c r="F57" s="481">
        <v>0.5</v>
      </c>
      <c r="G57" s="464" t="b">
        <v>1</v>
      </c>
      <c r="H57" s="464"/>
      <c r="I57" s="464" t="s">
        <v>4219</v>
      </c>
      <c r="J57" s="464" t="s">
        <v>4162</v>
      </c>
      <c r="K57" s="464"/>
      <c r="L57" s="487"/>
    </row>
    <row r="58" spans="1:28" ht="12.75">
      <c r="A58" s="478" t="s">
        <v>4220</v>
      </c>
      <c r="B58" s="464" t="b">
        <v>0</v>
      </c>
      <c r="C58" s="481">
        <v>0.08</v>
      </c>
      <c r="D58" s="480">
        <v>100</v>
      </c>
      <c r="E58" s="481">
        <f t="shared" si="1"/>
        <v>0.33333333333333331</v>
      </c>
      <c r="F58" s="481">
        <v>0.5</v>
      </c>
      <c r="G58" s="464" t="b">
        <v>0</v>
      </c>
      <c r="H58" s="464"/>
      <c r="I58" s="503" t="s">
        <v>4221</v>
      </c>
      <c r="J58" s="464" t="s">
        <v>4162</v>
      </c>
      <c r="K58" s="464"/>
      <c r="L58" s="487"/>
    </row>
    <row r="59" spans="1:28" ht="12.75">
      <c r="A59" s="478" t="s">
        <v>4222</v>
      </c>
      <c r="B59" s="464" t="b">
        <v>1</v>
      </c>
      <c r="C59" s="481">
        <v>0.08</v>
      </c>
      <c r="D59" s="480">
        <v>100</v>
      </c>
      <c r="E59" s="481">
        <f t="shared" si="1"/>
        <v>0.33333333333333331</v>
      </c>
      <c r="F59" s="481">
        <v>0.5</v>
      </c>
      <c r="G59" s="464" t="b">
        <v>1</v>
      </c>
      <c r="H59" s="464"/>
      <c r="I59" s="503" t="s">
        <v>4223</v>
      </c>
      <c r="J59" s="464" t="s">
        <v>4162</v>
      </c>
      <c r="K59" s="464"/>
      <c r="L59" s="487"/>
    </row>
    <row r="60" spans="1:28" ht="12.75">
      <c r="A60" s="478" t="s">
        <v>4224</v>
      </c>
      <c r="B60" s="464" t="b">
        <v>0</v>
      </c>
      <c r="C60" s="481">
        <v>0.08</v>
      </c>
      <c r="D60" s="480">
        <v>100</v>
      </c>
      <c r="E60" s="481">
        <f t="shared" si="1"/>
        <v>0.33333333333333331</v>
      </c>
      <c r="F60" s="481">
        <v>0.5</v>
      </c>
      <c r="G60" s="464" t="b">
        <v>1</v>
      </c>
      <c r="H60" s="464"/>
      <c r="I60" s="503" t="s">
        <v>4225</v>
      </c>
      <c r="J60" s="464" t="s">
        <v>4162</v>
      </c>
      <c r="K60" s="464"/>
      <c r="L60" s="487"/>
    </row>
    <row r="61" spans="1:28" ht="12.75">
      <c r="A61" s="478" t="s">
        <v>2824</v>
      </c>
      <c r="B61" s="464" t="b">
        <v>0</v>
      </c>
      <c r="C61" s="481">
        <v>0.08</v>
      </c>
      <c r="D61" s="480">
        <v>100</v>
      </c>
      <c r="E61" s="481">
        <f t="shared" si="1"/>
        <v>0.33333333333333331</v>
      </c>
      <c r="F61" s="481">
        <v>0.5</v>
      </c>
      <c r="G61" s="464" t="b">
        <v>1</v>
      </c>
      <c r="H61" s="464"/>
      <c r="I61" s="503" t="s">
        <v>4226</v>
      </c>
      <c r="J61" s="464" t="s">
        <v>4162</v>
      </c>
      <c r="K61" s="464"/>
      <c r="L61" s="487"/>
    </row>
    <row r="62" spans="1:28" ht="12.75">
      <c r="A62" s="478" t="s">
        <v>2816</v>
      </c>
      <c r="B62" s="464" t="b">
        <v>1</v>
      </c>
      <c r="C62" s="481">
        <v>0.08</v>
      </c>
      <c r="D62" s="480">
        <v>100</v>
      </c>
      <c r="E62" s="481">
        <f t="shared" si="1"/>
        <v>0.33333333333333331</v>
      </c>
      <c r="F62" s="481">
        <v>0.5</v>
      </c>
      <c r="G62" s="464" t="b">
        <v>1</v>
      </c>
      <c r="H62" s="464"/>
      <c r="I62" s="499" t="s">
        <v>4143</v>
      </c>
      <c r="J62" s="464" t="s">
        <v>4162</v>
      </c>
      <c r="K62" s="464"/>
      <c r="L62" s="487"/>
    </row>
    <row r="63" spans="1:28" ht="12.75">
      <c r="A63" s="478" t="s">
        <v>216</v>
      </c>
      <c r="B63" s="464" t="s">
        <v>4227</v>
      </c>
      <c r="C63" s="464"/>
      <c r="D63" s="567" t="s">
        <v>4228</v>
      </c>
      <c r="E63" s="568"/>
      <c r="F63" s="568"/>
      <c r="G63" s="568"/>
      <c r="H63" s="464"/>
      <c r="I63" s="506" t="s">
        <v>4148</v>
      </c>
      <c r="J63" s="464" t="s">
        <v>4162</v>
      </c>
      <c r="K63" s="464"/>
      <c r="L63" s="487"/>
    </row>
    <row r="64" spans="1:28" ht="12.75">
      <c r="A64" s="478" t="s">
        <v>537</v>
      </c>
      <c r="B64" s="464" t="b">
        <v>1</v>
      </c>
      <c r="C64" s="481">
        <v>0.08</v>
      </c>
      <c r="D64" s="480">
        <v>100</v>
      </c>
      <c r="E64" s="481">
        <f t="shared" ref="E64:E68" si="2">1/3</f>
        <v>0.33333333333333331</v>
      </c>
      <c r="F64" s="481">
        <v>0.5</v>
      </c>
      <c r="G64" s="464" t="b">
        <v>1</v>
      </c>
      <c r="H64" s="464"/>
      <c r="I64" s="507" t="s">
        <v>4137</v>
      </c>
      <c r="J64" s="464" t="s">
        <v>4162</v>
      </c>
      <c r="K64" s="464"/>
    </row>
    <row r="65" spans="1:12" ht="12.75">
      <c r="A65" s="478" t="s">
        <v>4229</v>
      </c>
      <c r="B65" s="464" t="b">
        <v>0</v>
      </c>
      <c r="C65" s="481">
        <v>0.08</v>
      </c>
      <c r="D65" s="480">
        <v>100</v>
      </c>
      <c r="E65" s="481">
        <f t="shared" si="2"/>
        <v>0.33333333333333331</v>
      </c>
      <c r="F65" s="481">
        <v>0.5</v>
      </c>
      <c r="G65" s="464" t="b">
        <v>1</v>
      </c>
      <c r="H65" s="464"/>
      <c r="I65" s="508" t="s">
        <v>4230</v>
      </c>
      <c r="J65" s="464" t="s">
        <v>4162</v>
      </c>
      <c r="K65" s="464"/>
      <c r="L65" s="487"/>
    </row>
    <row r="66" spans="1:12" ht="12.75">
      <c r="A66" s="478" t="s">
        <v>2259</v>
      </c>
      <c r="B66" s="464" t="b">
        <v>1</v>
      </c>
      <c r="C66" s="481">
        <v>0.08</v>
      </c>
      <c r="D66" s="480">
        <v>100</v>
      </c>
      <c r="E66" s="481">
        <f t="shared" si="2"/>
        <v>0.33333333333333331</v>
      </c>
      <c r="F66" s="481">
        <v>0.5</v>
      </c>
      <c r="G66" s="464" t="b">
        <v>1</v>
      </c>
      <c r="H66" s="464"/>
      <c r="I66" s="507" t="s">
        <v>4231</v>
      </c>
      <c r="J66" s="464" t="s">
        <v>4162</v>
      </c>
      <c r="K66" s="464"/>
      <c r="L66" s="487"/>
    </row>
    <row r="67" spans="1:12" ht="12.75">
      <c r="A67" s="478" t="s">
        <v>508</v>
      </c>
      <c r="B67" s="464" t="b">
        <v>1</v>
      </c>
      <c r="C67" s="481">
        <v>0.08</v>
      </c>
      <c r="D67" s="480">
        <v>100</v>
      </c>
      <c r="E67" s="481">
        <f t="shared" si="2"/>
        <v>0.33333333333333331</v>
      </c>
      <c r="F67" s="481">
        <v>0.5</v>
      </c>
      <c r="G67" s="464" t="b">
        <v>1</v>
      </c>
      <c r="H67" s="464"/>
      <c r="I67" s="503" t="s">
        <v>4132</v>
      </c>
      <c r="J67" s="464" t="s">
        <v>4162</v>
      </c>
      <c r="K67" s="464"/>
      <c r="L67" s="487"/>
    </row>
    <row r="68" spans="1:12" ht="12.75">
      <c r="A68" s="478" t="s">
        <v>4232</v>
      </c>
      <c r="B68" s="464" t="b">
        <v>0</v>
      </c>
      <c r="C68" s="481">
        <v>0.08</v>
      </c>
      <c r="D68" s="480">
        <v>100</v>
      </c>
      <c r="E68" s="481">
        <f t="shared" si="2"/>
        <v>0.33333333333333331</v>
      </c>
      <c r="F68" s="481">
        <v>0.5</v>
      </c>
      <c r="G68" s="464" t="b">
        <v>1</v>
      </c>
      <c r="H68" s="464"/>
      <c r="I68" s="503" t="s">
        <v>4233</v>
      </c>
      <c r="J68" s="464" t="s">
        <v>4162</v>
      </c>
      <c r="K68" s="464"/>
      <c r="L68" s="487"/>
    </row>
    <row r="69" spans="1:12" ht="12.75">
      <c r="A69" s="478" t="s">
        <v>4234</v>
      </c>
      <c r="B69" s="464" t="b">
        <v>0</v>
      </c>
      <c r="C69" s="464"/>
      <c r="D69" s="464"/>
      <c r="E69" s="464"/>
      <c r="F69" s="464"/>
      <c r="G69" s="464"/>
      <c r="H69" s="464"/>
      <c r="I69" s="464"/>
      <c r="J69" s="464" t="s">
        <v>4162</v>
      </c>
      <c r="K69" s="464"/>
      <c r="L69" s="487"/>
    </row>
    <row r="70" spans="1:12" ht="12.75">
      <c r="A70" s="478" t="s">
        <v>2805</v>
      </c>
      <c r="B70" s="464" t="b">
        <v>1</v>
      </c>
      <c r="C70" s="481">
        <v>0.08</v>
      </c>
      <c r="D70" s="480">
        <v>100</v>
      </c>
      <c r="E70" s="481">
        <f t="shared" ref="E70:E77" si="3">1/3</f>
        <v>0.33333333333333331</v>
      </c>
      <c r="F70" s="481">
        <v>0.5</v>
      </c>
      <c r="G70" s="464" t="b">
        <v>1</v>
      </c>
      <c r="H70" s="464"/>
      <c r="I70" s="499" t="s">
        <v>4235</v>
      </c>
      <c r="J70" s="464" t="s">
        <v>4162</v>
      </c>
      <c r="K70" s="464"/>
      <c r="L70" s="487"/>
    </row>
    <row r="71" spans="1:12" ht="12.75">
      <c r="A71" s="478" t="s">
        <v>4236</v>
      </c>
      <c r="B71" s="464" t="b">
        <v>1</v>
      </c>
      <c r="C71" s="481">
        <v>0.08</v>
      </c>
      <c r="D71" s="480">
        <v>100</v>
      </c>
      <c r="E71" s="481">
        <f t="shared" si="3"/>
        <v>0.33333333333333331</v>
      </c>
      <c r="F71" s="481">
        <v>0.5</v>
      </c>
      <c r="G71" s="464" t="b">
        <v>1</v>
      </c>
      <c r="H71" s="464"/>
      <c r="I71" s="464" t="s">
        <v>4237</v>
      </c>
      <c r="J71" s="464" t="s">
        <v>4162</v>
      </c>
      <c r="K71" s="464" t="s">
        <v>4238</v>
      </c>
      <c r="L71" s="487"/>
    </row>
    <row r="72" spans="1:12" ht="12.75">
      <c r="A72" s="478" t="s">
        <v>2933</v>
      </c>
      <c r="B72" s="464" t="b">
        <v>0</v>
      </c>
      <c r="C72" s="481">
        <v>0.08</v>
      </c>
      <c r="D72" s="480">
        <v>100</v>
      </c>
      <c r="E72" s="481">
        <f t="shared" si="3"/>
        <v>0.33333333333333331</v>
      </c>
      <c r="F72" s="481">
        <v>0.5</v>
      </c>
      <c r="G72" s="464" t="b">
        <v>1</v>
      </c>
      <c r="H72" s="464"/>
      <c r="I72" s="464" t="s">
        <v>4239</v>
      </c>
      <c r="J72" s="464" t="s">
        <v>4240</v>
      </c>
      <c r="K72" s="464"/>
      <c r="L72" s="487"/>
    </row>
    <row r="73" spans="1:12" ht="12.75">
      <c r="A73" s="478" t="s">
        <v>4241</v>
      </c>
      <c r="B73" s="464" t="b">
        <v>1</v>
      </c>
      <c r="C73" s="481">
        <v>0.08</v>
      </c>
      <c r="D73" s="480">
        <v>300</v>
      </c>
      <c r="E73" s="481">
        <f t="shared" si="3"/>
        <v>0.33333333333333331</v>
      </c>
      <c r="F73" s="481">
        <v>0.8</v>
      </c>
      <c r="G73" s="464" t="b">
        <v>1</v>
      </c>
      <c r="H73" s="464"/>
      <c r="I73" s="464" t="s">
        <v>4124</v>
      </c>
      <c r="J73" s="464" t="s">
        <v>4162</v>
      </c>
      <c r="K73" s="464"/>
      <c r="L73" s="487"/>
    </row>
    <row r="74" spans="1:12" ht="12.75">
      <c r="A74" s="478" t="s">
        <v>343</v>
      </c>
      <c r="B74" s="464" t="b">
        <v>1</v>
      </c>
      <c r="C74" s="481">
        <v>0.08</v>
      </c>
      <c r="D74" s="480">
        <v>100</v>
      </c>
      <c r="E74" s="481">
        <f t="shared" si="3"/>
        <v>0.33333333333333331</v>
      </c>
      <c r="F74" s="481">
        <v>0.5</v>
      </c>
      <c r="G74" s="464" t="b">
        <v>1</v>
      </c>
      <c r="H74" s="464"/>
      <c r="I74" s="464" t="s">
        <v>4130</v>
      </c>
      <c r="J74" s="464" t="s">
        <v>4162</v>
      </c>
      <c r="K74" s="464"/>
      <c r="L74" s="487"/>
    </row>
    <row r="75" spans="1:12" ht="14.25">
      <c r="A75" s="478" t="s">
        <v>2603</v>
      </c>
      <c r="B75" s="464" t="b">
        <v>1</v>
      </c>
      <c r="C75" s="481">
        <v>0.08</v>
      </c>
      <c r="D75" s="480">
        <v>100</v>
      </c>
      <c r="E75" s="481">
        <f t="shared" si="3"/>
        <v>0.33333333333333331</v>
      </c>
      <c r="F75" s="481">
        <v>0.5</v>
      </c>
      <c r="G75" s="464" t="b">
        <v>1</v>
      </c>
      <c r="H75" s="464"/>
      <c r="I75" s="509" t="s">
        <v>4242</v>
      </c>
      <c r="J75" s="464" t="s">
        <v>4240</v>
      </c>
      <c r="K75" s="464"/>
      <c r="L75" s="487"/>
    </row>
    <row r="76" spans="1:12" ht="12.75">
      <c r="A76" s="478" t="s">
        <v>4243</v>
      </c>
      <c r="B76" s="464" t="b">
        <v>1</v>
      </c>
      <c r="C76" s="481">
        <v>0.08</v>
      </c>
      <c r="D76" s="480">
        <v>100</v>
      </c>
      <c r="E76" s="481">
        <f t="shared" si="3"/>
        <v>0.33333333333333331</v>
      </c>
      <c r="F76" s="481">
        <v>0.5</v>
      </c>
      <c r="G76" s="464" t="b">
        <v>1</v>
      </c>
      <c r="H76" s="464"/>
      <c r="I76" s="464" t="s">
        <v>4244</v>
      </c>
      <c r="J76" s="464" t="s">
        <v>4162</v>
      </c>
      <c r="K76" s="464"/>
      <c r="L76" s="487"/>
    </row>
    <row r="77" spans="1:12" ht="12.75">
      <c r="A77" s="478" t="s">
        <v>4245</v>
      </c>
      <c r="B77" s="464"/>
      <c r="C77" s="481">
        <v>0.08</v>
      </c>
      <c r="D77" s="480">
        <v>100</v>
      </c>
      <c r="E77" s="481">
        <f t="shared" si="3"/>
        <v>0.33333333333333331</v>
      </c>
      <c r="F77" s="481">
        <v>0.5</v>
      </c>
      <c r="G77" s="464" t="b">
        <v>1</v>
      </c>
      <c r="H77" s="464"/>
      <c r="I77" s="464" t="s">
        <v>4246</v>
      </c>
      <c r="J77" s="464" t="s">
        <v>4240</v>
      </c>
      <c r="K77" s="464"/>
      <c r="L77" s="487"/>
    </row>
    <row r="78" spans="1:12" ht="12.75">
      <c r="A78" s="478" t="s">
        <v>299</v>
      </c>
      <c r="B78" s="464" t="b">
        <v>1</v>
      </c>
      <c r="C78" s="481"/>
      <c r="D78" s="510"/>
      <c r="E78" s="511"/>
      <c r="F78" s="511"/>
      <c r="G78" s="464"/>
      <c r="H78" s="464"/>
      <c r="I78" s="464"/>
      <c r="J78" s="464"/>
      <c r="K78" s="464"/>
      <c r="L78" s="487"/>
    </row>
    <row r="79" spans="1:12" ht="12.75">
      <c r="A79" s="478"/>
      <c r="B79" s="464"/>
      <c r="C79" s="481"/>
      <c r="D79" s="510"/>
      <c r="E79" s="511"/>
      <c r="F79" s="511"/>
      <c r="G79" s="464"/>
      <c r="H79" s="464"/>
      <c r="I79" s="464" t="s">
        <v>4247</v>
      </c>
      <c r="J79" s="464" t="s">
        <v>4248</v>
      </c>
      <c r="K79" s="464"/>
      <c r="L79" s="487"/>
    </row>
    <row r="80" spans="1:12" ht="12.75">
      <c r="A80" s="478" t="s">
        <v>4249</v>
      </c>
      <c r="B80" s="464"/>
      <c r="C80" s="481">
        <v>0.08</v>
      </c>
      <c r="D80" s="480">
        <v>100</v>
      </c>
      <c r="E80" s="481">
        <f>1/3</f>
        <v>0.33333333333333331</v>
      </c>
      <c r="F80" s="464"/>
      <c r="G80" s="464"/>
      <c r="H80" s="464"/>
      <c r="I80" s="464"/>
      <c r="J80" s="464"/>
      <c r="K80" s="464"/>
      <c r="L80" s="487"/>
    </row>
    <row r="81" spans="1:12" ht="12.75">
      <c r="A81" s="114"/>
      <c r="B81" s="114"/>
      <c r="C81" s="512"/>
      <c r="D81" s="21"/>
      <c r="E81" s="12"/>
      <c r="F81" s="513"/>
      <c r="J81" s="464" t="s">
        <v>4250</v>
      </c>
      <c r="L81" s="487"/>
    </row>
    <row r="82" spans="1:12" ht="12.75">
      <c r="A82" s="114"/>
      <c r="B82" s="114"/>
      <c r="C82" s="512"/>
      <c r="D82" s="21"/>
      <c r="E82" s="12"/>
      <c r="F82" s="513"/>
      <c r="L82" s="487"/>
    </row>
    <row r="83" spans="1:12" ht="12.75">
      <c r="A83" s="114"/>
      <c r="B83" s="114"/>
      <c r="C83" s="512"/>
      <c r="D83" s="21"/>
      <c r="E83" s="12"/>
      <c r="F83" s="513"/>
      <c r="L83" s="487"/>
    </row>
    <row r="84" spans="1:12" ht="12.75">
      <c r="A84" s="114"/>
      <c r="B84" s="114"/>
      <c r="C84" s="512"/>
      <c r="D84" s="21"/>
      <c r="E84" s="12"/>
      <c r="F84" s="513"/>
      <c r="L84" s="487"/>
    </row>
    <row r="85" spans="1:12" ht="12.75">
      <c r="A85" s="114"/>
      <c r="B85" s="114"/>
      <c r="C85" s="512"/>
      <c r="D85" s="21"/>
      <c r="E85" s="12"/>
      <c r="F85" s="513"/>
      <c r="L85" s="487"/>
    </row>
    <row r="86" spans="1:12" ht="12.75">
      <c r="A86" s="114"/>
      <c r="B86" s="114"/>
      <c r="C86" s="512"/>
      <c r="D86" s="21"/>
      <c r="E86" s="12"/>
      <c r="F86" s="513"/>
      <c r="L86" s="487"/>
    </row>
    <row r="87" spans="1:12" ht="12.75">
      <c r="A87" s="114"/>
      <c r="B87" s="114"/>
      <c r="C87" s="512"/>
      <c r="D87" s="21"/>
      <c r="E87" s="12"/>
      <c r="F87" s="513"/>
      <c r="L87" s="487"/>
    </row>
    <row r="88" spans="1:12" ht="12.75">
      <c r="A88" s="114"/>
      <c r="B88" s="114"/>
      <c r="C88" s="512"/>
      <c r="D88" s="21"/>
      <c r="E88" s="12"/>
      <c r="F88" s="513"/>
      <c r="L88" s="487"/>
    </row>
    <row r="89" spans="1:12" ht="12.75">
      <c r="A89" s="114"/>
      <c r="B89" s="114"/>
      <c r="C89" s="512"/>
      <c r="D89" s="21"/>
      <c r="E89" s="12"/>
      <c r="F89" s="513"/>
      <c r="L89" s="487"/>
    </row>
    <row r="90" spans="1:12" ht="12.75">
      <c r="A90" s="114"/>
      <c r="B90" s="114"/>
      <c r="C90" s="512"/>
      <c r="D90" s="21"/>
      <c r="E90" s="12"/>
      <c r="F90" s="513"/>
      <c r="L90" s="487"/>
    </row>
    <row r="91" spans="1:12" ht="12.75">
      <c r="A91" s="114"/>
      <c r="B91" s="114"/>
      <c r="C91" s="512"/>
      <c r="D91" s="21"/>
      <c r="E91" s="12"/>
      <c r="F91" s="513"/>
      <c r="L91" s="487"/>
    </row>
    <row r="92" spans="1:12" ht="12.75">
      <c r="A92" s="114"/>
      <c r="B92" s="114"/>
      <c r="C92" s="512"/>
      <c r="D92" s="21"/>
      <c r="E92" s="12"/>
      <c r="F92" s="513"/>
      <c r="L92" s="487"/>
    </row>
    <row r="93" spans="1:12" ht="12.75">
      <c r="A93" s="114"/>
      <c r="B93" s="114"/>
      <c r="C93" s="512"/>
      <c r="D93" s="21"/>
      <c r="E93" s="12"/>
      <c r="F93" s="513"/>
      <c r="L93" s="487"/>
    </row>
    <row r="94" spans="1:12" ht="12.75">
      <c r="A94" s="114"/>
      <c r="B94" s="114"/>
      <c r="C94" s="512"/>
      <c r="D94" s="21"/>
      <c r="E94" s="12"/>
      <c r="F94" s="513"/>
      <c r="L94" s="487"/>
    </row>
    <row r="95" spans="1:12" ht="12.75">
      <c r="A95" s="114"/>
      <c r="B95" s="114"/>
      <c r="C95" s="512"/>
      <c r="D95" s="21"/>
      <c r="E95" s="12"/>
      <c r="F95" s="513"/>
      <c r="L95" s="487"/>
    </row>
    <row r="96" spans="1:12" ht="12.75">
      <c r="A96" s="114"/>
      <c r="B96" s="114"/>
      <c r="C96" s="512"/>
      <c r="D96" s="21"/>
      <c r="E96" s="12"/>
      <c r="F96" s="513"/>
      <c r="L96" s="487"/>
    </row>
    <row r="97" spans="1:12" ht="12.75">
      <c r="A97" s="114"/>
      <c r="B97" s="114"/>
      <c r="C97" s="512"/>
      <c r="D97" s="21"/>
      <c r="E97" s="12"/>
      <c r="F97" s="513"/>
      <c r="L97" s="487"/>
    </row>
    <row r="98" spans="1:12" ht="12.75">
      <c r="A98" s="114"/>
      <c r="B98" s="114"/>
      <c r="C98" s="512"/>
      <c r="D98" s="21"/>
      <c r="E98" s="12"/>
      <c r="F98" s="513"/>
      <c r="L98" s="487"/>
    </row>
    <row r="99" spans="1:12" ht="12.75">
      <c r="A99" s="114"/>
      <c r="B99" s="114"/>
      <c r="C99" s="512"/>
      <c r="D99" s="21"/>
      <c r="E99" s="12"/>
      <c r="F99" s="513"/>
      <c r="L99" s="487"/>
    </row>
    <row r="100" spans="1:12" ht="12.75">
      <c r="A100" s="114"/>
      <c r="B100" s="114"/>
      <c r="C100" s="512"/>
      <c r="D100" s="21"/>
      <c r="E100" s="12"/>
      <c r="F100" s="513"/>
      <c r="L100" s="487"/>
    </row>
    <row r="101" spans="1:12" ht="12.75">
      <c r="A101" s="114"/>
      <c r="B101" s="114"/>
      <c r="C101" s="512"/>
      <c r="D101" s="21"/>
      <c r="E101" s="12"/>
      <c r="F101" s="513"/>
      <c r="L101" s="487"/>
    </row>
    <row r="102" spans="1:12" ht="12.75">
      <c r="A102" s="114"/>
      <c r="B102" s="114"/>
      <c r="C102" s="512"/>
      <c r="D102" s="21"/>
      <c r="E102" s="12"/>
      <c r="F102" s="513"/>
      <c r="L102" s="487"/>
    </row>
    <row r="103" spans="1:12" ht="12.75">
      <c r="A103" s="114"/>
      <c r="B103" s="114"/>
      <c r="C103" s="512"/>
      <c r="D103" s="21"/>
      <c r="E103" s="12"/>
      <c r="F103" s="513"/>
      <c r="L103" s="487"/>
    </row>
    <row r="104" spans="1:12" ht="12.75">
      <c r="A104" s="114"/>
      <c r="B104" s="114"/>
      <c r="C104" s="512"/>
      <c r="D104" s="21"/>
      <c r="E104" s="12"/>
      <c r="F104" s="513"/>
      <c r="L104" s="487"/>
    </row>
    <row r="105" spans="1:12" ht="12.75">
      <c r="A105" s="114"/>
      <c r="B105" s="114"/>
      <c r="C105" s="512"/>
      <c r="D105" s="21"/>
      <c r="E105" s="12"/>
      <c r="F105" s="513"/>
      <c r="L105" s="487"/>
    </row>
    <row r="106" spans="1:12" ht="12.75">
      <c r="A106" s="114"/>
      <c r="B106" s="114"/>
      <c r="C106" s="512"/>
      <c r="D106" s="21"/>
      <c r="E106" s="12"/>
      <c r="F106" s="513"/>
      <c r="L106" s="487"/>
    </row>
    <row r="107" spans="1:12" ht="12.75">
      <c r="A107" s="114"/>
      <c r="B107" s="114"/>
      <c r="C107" s="512"/>
      <c r="D107" s="21"/>
      <c r="E107" s="12"/>
      <c r="F107" s="513"/>
      <c r="L107" s="487"/>
    </row>
    <row r="108" spans="1:12" ht="12.75">
      <c r="A108" s="114"/>
      <c r="B108" s="114"/>
      <c r="C108" s="512"/>
      <c r="D108" s="21"/>
      <c r="E108" s="12"/>
      <c r="F108" s="513"/>
      <c r="L108" s="487"/>
    </row>
    <row r="109" spans="1:12" ht="12.75">
      <c r="A109" s="114"/>
      <c r="B109" s="114"/>
      <c r="C109" s="512"/>
      <c r="D109" s="21"/>
      <c r="E109" s="12"/>
      <c r="F109" s="513"/>
      <c r="L109" s="487"/>
    </row>
    <row r="110" spans="1:12" ht="12.75">
      <c r="A110" s="114"/>
      <c r="B110" s="114"/>
      <c r="C110" s="512"/>
      <c r="D110" s="21"/>
      <c r="E110" s="12"/>
      <c r="F110" s="513"/>
      <c r="L110" s="487"/>
    </row>
    <row r="111" spans="1:12" ht="12.75">
      <c r="A111" s="114"/>
      <c r="B111" s="114"/>
      <c r="C111" s="512"/>
      <c r="D111" s="21"/>
      <c r="E111" s="12"/>
      <c r="F111" s="513"/>
      <c r="L111" s="487"/>
    </row>
    <row r="112" spans="1:12" ht="12.75">
      <c r="A112" s="114"/>
      <c r="B112" s="114"/>
      <c r="C112" s="512"/>
      <c r="D112" s="21"/>
      <c r="E112" s="12"/>
      <c r="F112" s="513"/>
      <c r="L112" s="487"/>
    </row>
    <row r="113" spans="1:12" ht="12.75">
      <c r="A113" s="114"/>
      <c r="B113" s="114"/>
      <c r="C113" s="512"/>
      <c r="D113" s="21"/>
      <c r="E113" s="12"/>
      <c r="F113" s="513"/>
      <c r="L113" s="487"/>
    </row>
    <row r="114" spans="1:12" ht="12.75">
      <c r="A114" s="114"/>
      <c r="B114" s="114"/>
      <c r="C114" s="512"/>
      <c r="D114" s="21"/>
      <c r="E114" s="12"/>
      <c r="F114" s="513"/>
      <c r="L114" s="487"/>
    </row>
    <row r="115" spans="1:12" ht="12.75">
      <c r="A115" s="114"/>
      <c r="B115" s="114"/>
      <c r="C115" s="512"/>
      <c r="D115" s="21"/>
      <c r="E115" s="12"/>
      <c r="F115" s="513"/>
      <c r="L115" s="487"/>
    </row>
    <row r="116" spans="1:12" ht="12.75">
      <c r="A116" s="114"/>
      <c r="B116" s="114"/>
      <c r="C116" s="512"/>
      <c r="D116" s="21"/>
      <c r="E116" s="12"/>
      <c r="F116" s="513"/>
      <c r="L116" s="487"/>
    </row>
    <row r="117" spans="1:12" ht="12.75">
      <c r="A117" s="114"/>
      <c r="B117" s="114"/>
      <c r="C117" s="512"/>
      <c r="D117" s="21"/>
      <c r="E117" s="12"/>
      <c r="F117" s="513"/>
      <c r="L117" s="487"/>
    </row>
    <row r="118" spans="1:12" ht="12.75">
      <c r="A118" s="114"/>
      <c r="B118" s="114"/>
      <c r="C118" s="512"/>
      <c r="D118" s="21"/>
      <c r="E118" s="12"/>
      <c r="F118" s="513"/>
      <c r="L118" s="487"/>
    </row>
    <row r="119" spans="1:12" ht="12.75">
      <c r="A119" s="114"/>
      <c r="B119" s="114"/>
      <c r="C119" s="512"/>
      <c r="D119" s="21"/>
      <c r="E119" s="12"/>
      <c r="F119" s="513"/>
      <c r="L119" s="487"/>
    </row>
    <row r="120" spans="1:12" ht="12.75">
      <c r="A120" s="114"/>
      <c r="B120" s="114"/>
      <c r="C120" s="512"/>
      <c r="D120" s="21"/>
      <c r="E120" s="12"/>
      <c r="F120" s="513"/>
      <c r="L120" s="487"/>
    </row>
    <row r="121" spans="1:12" ht="12.75">
      <c r="A121" s="114"/>
      <c r="B121" s="114"/>
      <c r="C121" s="512"/>
      <c r="D121" s="21"/>
      <c r="E121" s="12"/>
      <c r="F121" s="513"/>
      <c r="L121" s="487"/>
    </row>
    <row r="122" spans="1:12" ht="12.75">
      <c r="A122" s="114"/>
      <c r="B122" s="114"/>
      <c r="C122" s="512"/>
      <c r="D122" s="21"/>
      <c r="E122" s="12"/>
      <c r="F122" s="513"/>
      <c r="L122" s="487"/>
    </row>
    <row r="123" spans="1:12" ht="12.75">
      <c r="A123" s="114"/>
      <c r="B123" s="114"/>
      <c r="C123" s="512"/>
      <c r="D123" s="21"/>
      <c r="E123" s="12"/>
      <c r="F123" s="513"/>
      <c r="L123" s="487"/>
    </row>
    <row r="124" spans="1:12" ht="12.75">
      <c r="A124" s="114"/>
      <c r="B124" s="114"/>
      <c r="C124" s="512"/>
      <c r="D124" s="21"/>
      <c r="E124" s="12"/>
      <c r="F124" s="513"/>
      <c r="L124" s="487"/>
    </row>
    <row r="125" spans="1:12" ht="12.75">
      <c r="A125" s="114"/>
      <c r="B125" s="114"/>
      <c r="C125" s="512"/>
      <c r="D125" s="21"/>
      <c r="E125" s="12"/>
      <c r="F125" s="513"/>
      <c r="L125" s="487"/>
    </row>
    <row r="126" spans="1:12" ht="12.75">
      <c r="A126" s="114"/>
      <c r="B126" s="114"/>
      <c r="C126" s="512"/>
      <c r="D126" s="21"/>
      <c r="E126" s="12"/>
      <c r="F126" s="513"/>
      <c r="L126" s="487"/>
    </row>
    <row r="127" spans="1:12" ht="12.75">
      <c r="A127" s="114"/>
      <c r="B127" s="114"/>
      <c r="C127" s="512"/>
      <c r="D127" s="21"/>
      <c r="E127" s="12"/>
      <c r="F127" s="513"/>
      <c r="L127" s="487"/>
    </row>
    <row r="128" spans="1:12" ht="12.75">
      <c r="A128" s="114"/>
      <c r="B128" s="114"/>
      <c r="C128" s="512"/>
      <c r="D128" s="21"/>
      <c r="E128" s="12"/>
      <c r="F128" s="513"/>
      <c r="L128" s="487"/>
    </row>
    <row r="129" spans="1:12" ht="12.75">
      <c r="A129" s="114"/>
      <c r="B129" s="114"/>
      <c r="C129" s="512"/>
      <c r="D129" s="21"/>
      <c r="E129" s="12"/>
      <c r="F129" s="513"/>
      <c r="L129" s="487"/>
    </row>
    <row r="130" spans="1:12" ht="12.75">
      <c r="A130" s="114"/>
      <c r="B130" s="114"/>
      <c r="C130" s="512"/>
      <c r="D130" s="21"/>
      <c r="E130" s="12"/>
      <c r="F130" s="513"/>
      <c r="L130" s="487"/>
    </row>
    <row r="131" spans="1:12" ht="12.75">
      <c r="A131" s="114"/>
      <c r="B131" s="114"/>
      <c r="C131" s="512"/>
      <c r="D131" s="21"/>
      <c r="E131" s="12"/>
      <c r="F131" s="513"/>
      <c r="L131" s="487"/>
    </row>
    <row r="132" spans="1:12" ht="12.75">
      <c r="A132" s="114"/>
      <c r="B132" s="114"/>
      <c r="C132" s="512"/>
      <c r="D132" s="21"/>
      <c r="E132" s="12"/>
      <c r="F132" s="513"/>
      <c r="L132" s="487"/>
    </row>
    <row r="133" spans="1:12" ht="12.75">
      <c r="A133" s="114"/>
      <c r="B133" s="114"/>
      <c r="C133" s="512"/>
      <c r="D133" s="21"/>
      <c r="E133" s="12"/>
      <c r="F133" s="513"/>
      <c r="L133" s="487"/>
    </row>
    <row r="134" spans="1:12" ht="12.75">
      <c r="A134" s="114"/>
      <c r="B134" s="114"/>
      <c r="C134" s="512"/>
      <c r="D134" s="21"/>
      <c r="E134" s="12"/>
      <c r="F134" s="513"/>
      <c r="L134" s="487"/>
    </row>
    <row r="135" spans="1:12" ht="12.75">
      <c r="A135" s="114"/>
      <c r="B135" s="114"/>
      <c r="C135" s="512"/>
      <c r="D135" s="21"/>
      <c r="E135" s="12"/>
      <c r="F135" s="513"/>
      <c r="L135" s="487"/>
    </row>
    <row r="136" spans="1:12" ht="12.75">
      <c r="A136" s="114"/>
      <c r="B136" s="114"/>
      <c r="C136" s="512"/>
      <c r="D136" s="21"/>
      <c r="E136" s="12"/>
      <c r="F136" s="513"/>
      <c r="L136" s="487"/>
    </row>
    <row r="137" spans="1:12" ht="12.75">
      <c r="A137" s="114"/>
      <c r="B137" s="114"/>
      <c r="C137" s="512"/>
      <c r="D137" s="21"/>
      <c r="E137" s="12"/>
      <c r="F137" s="513"/>
      <c r="L137" s="487"/>
    </row>
    <row r="138" spans="1:12" ht="12.75">
      <c r="A138" s="114"/>
      <c r="B138" s="114"/>
      <c r="C138" s="512"/>
      <c r="D138" s="21"/>
      <c r="E138" s="12"/>
      <c r="F138" s="513"/>
      <c r="L138" s="487"/>
    </row>
    <row r="139" spans="1:12" ht="12.75">
      <c r="A139" s="114"/>
      <c r="B139" s="114"/>
      <c r="C139" s="512"/>
      <c r="D139" s="21"/>
      <c r="E139" s="12"/>
      <c r="F139" s="513"/>
      <c r="L139" s="487"/>
    </row>
    <row r="140" spans="1:12" ht="12.75">
      <c r="A140" s="114"/>
      <c r="B140" s="114"/>
      <c r="C140" s="512"/>
      <c r="D140" s="21"/>
      <c r="E140" s="12"/>
      <c r="F140" s="513"/>
      <c r="L140" s="487"/>
    </row>
    <row r="141" spans="1:12" ht="12.75">
      <c r="A141" s="114"/>
      <c r="B141" s="114"/>
      <c r="C141" s="512"/>
      <c r="D141" s="21"/>
      <c r="E141" s="12"/>
      <c r="F141" s="513"/>
      <c r="L141" s="487"/>
    </row>
    <row r="142" spans="1:12" ht="12.75">
      <c r="A142" s="114"/>
      <c r="B142" s="114"/>
      <c r="C142" s="512"/>
      <c r="D142" s="21"/>
      <c r="E142" s="12"/>
      <c r="F142" s="513"/>
      <c r="L142" s="487"/>
    </row>
    <row r="143" spans="1:12" ht="12.75">
      <c r="A143" s="114"/>
      <c r="B143" s="114"/>
      <c r="C143" s="512"/>
      <c r="D143" s="21"/>
      <c r="E143" s="12"/>
      <c r="F143" s="513"/>
      <c r="L143" s="487"/>
    </row>
    <row r="144" spans="1:12" ht="12.75">
      <c r="A144" s="114"/>
      <c r="B144" s="114"/>
      <c r="C144" s="512"/>
      <c r="D144" s="21"/>
      <c r="E144" s="12"/>
      <c r="F144" s="513"/>
      <c r="L144" s="487"/>
    </row>
    <row r="145" spans="1:12" ht="12.75">
      <c r="A145" s="114"/>
      <c r="B145" s="114"/>
      <c r="C145" s="512"/>
      <c r="D145" s="21"/>
      <c r="E145" s="12"/>
      <c r="F145" s="513"/>
      <c r="L145" s="487"/>
    </row>
    <row r="146" spans="1:12" ht="12.75">
      <c r="A146" s="114"/>
      <c r="B146" s="114"/>
      <c r="C146" s="512"/>
      <c r="D146" s="21"/>
      <c r="E146" s="12"/>
      <c r="F146" s="513"/>
      <c r="L146" s="487"/>
    </row>
    <row r="147" spans="1:12" ht="12.75">
      <c r="A147" s="114"/>
      <c r="B147" s="114"/>
      <c r="C147" s="512"/>
      <c r="D147" s="21"/>
      <c r="E147" s="12"/>
      <c r="F147" s="513"/>
      <c r="L147" s="487"/>
    </row>
    <row r="148" spans="1:12" ht="12.75">
      <c r="A148" s="114"/>
      <c r="B148" s="114"/>
      <c r="C148" s="512"/>
      <c r="D148" s="21"/>
      <c r="E148" s="12"/>
      <c r="F148" s="513"/>
      <c r="L148" s="487"/>
    </row>
    <row r="149" spans="1:12" ht="12.75">
      <c r="A149" s="114"/>
      <c r="B149" s="114"/>
      <c r="C149" s="512"/>
      <c r="D149" s="21"/>
      <c r="E149" s="12"/>
      <c r="F149" s="513"/>
      <c r="L149" s="487"/>
    </row>
    <row r="150" spans="1:12" ht="12.75">
      <c r="A150" s="114"/>
      <c r="B150" s="114"/>
      <c r="C150" s="512"/>
      <c r="D150" s="21"/>
      <c r="E150" s="12"/>
      <c r="F150" s="513"/>
      <c r="L150" s="487"/>
    </row>
    <row r="151" spans="1:12" ht="12.75">
      <c r="A151" s="114"/>
      <c r="B151" s="114"/>
      <c r="C151" s="512"/>
      <c r="D151" s="21"/>
      <c r="E151" s="12"/>
      <c r="F151" s="513"/>
      <c r="L151" s="487"/>
    </row>
    <row r="152" spans="1:12" ht="12.75">
      <c r="A152" s="114"/>
      <c r="B152" s="114"/>
      <c r="C152" s="512"/>
      <c r="D152" s="21"/>
      <c r="E152" s="12"/>
      <c r="F152" s="513"/>
      <c r="L152" s="487"/>
    </row>
    <row r="153" spans="1:12" ht="12.75">
      <c r="A153" s="114"/>
      <c r="B153" s="114"/>
      <c r="C153" s="512"/>
      <c r="D153" s="21"/>
      <c r="E153" s="12"/>
      <c r="F153" s="513"/>
      <c r="L153" s="487"/>
    </row>
    <row r="154" spans="1:12" ht="12.75">
      <c r="A154" s="114"/>
      <c r="B154" s="114"/>
      <c r="C154" s="512"/>
      <c r="D154" s="21"/>
      <c r="E154" s="12"/>
      <c r="F154" s="513"/>
      <c r="L154" s="487"/>
    </row>
    <row r="155" spans="1:12" ht="12.75">
      <c r="A155" s="114"/>
      <c r="B155" s="114"/>
      <c r="C155" s="512"/>
      <c r="D155" s="21"/>
      <c r="E155" s="12"/>
      <c r="F155" s="513"/>
      <c r="L155" s="487"/>
    </row>
    <row r="156" spans="1:12" ht="12.75">
      <c r="A156" s="114"/>
      <c r="B156" s="114"/>
      <c r="C156" s="512"/>
      <c r="D156" s="21"/>
      <c r="E156" s="12"/>
      <c r="F156" s="513"/>
      <c r="L156" s="487"/>
    </row>
    <row r="157" spans="1:12" ht="12.75">
      <c r="A157" s="114"/>
      <c r="B157" s="114"/>
      <c r="C157" s="512"/>
      <c r="D157" s="21"/>
      <c r="E157" s="12"/>
      <c r="F157" s="513"/>
      <c r="L157" s="487"/>
    </row>
    <row r="158" spans="1:12" ht="12.75">
      <c r="A158" s="114"/>
      <c r="B158" s="114"/>
      <c r="C158" s="512"/>
      <c r="D158" s="21"/>
      <c r="E158" s="12"/>
      <c r="F158" s="513"/>
      <c r="L158" s="487"/>
    </row>
    <row r="159" spans="1:12" ht="12.75">
      <c r="A159" s="114"/>
      <c r="B159" s="114"/>
      <c r="C159" s="512"/>
      <c r="D159" s="21"/>
      <c r="E159" s="12"/>
      <c r="F159" s="513"/>
      <c r="L159" s="487"/>
    </row>
    <row r="160" spans="1:12" ht="12.75">
      <c r="A160" s="114"/>
      <c r="B160" s="114"/>
      <c r="C160" s="512"/>
      <c r="D160" s="21"/>
      <c r="E160" s="12"/>
      <c r="F160" s="513"/>
      <c r="L160" s="487"/>
    </row>
    <row r="161" spans="1:12" ht="12.75">
      <c r="A161" s="114"/>
      <c r="B161" s="114"/>
      <c r="C161" s="512"/>
      <c r="D161" s="21"/>
      <c r="E161" s="12"/>
      <c r="F161" s="513"/>
      <c r="L161" s="487"/>
    </row>
    <row r="162" spans="1:12" ht="12.75">
      <c r="A162" s="114"/>
      <c r="B162" s="114"/>
      <c r="C162" s="512"/>
      <c r="D162" s="21"/>
      <c r="E162" s="12"/>
      <c r="F162" s="513"/>
      <c r="L162" s="487"/>
    </row>
    <row r="163" spans="1:12" ht="12.75">
      <c r="A163" s="114"/>
      <c r="B163" s="114"/>
      <c r="C163" s="512"/>
      <c r="D163" s="21"/>
      <c r="E163" s="12"/>
      <c r="F163" s="513"/>
      <c r="L163" s="487"/>
    </row>
    <row r="164" spans="1:12" ht="12.75">
      <c r="A164" s="114"/>
      <c r="B164" s="114"/>
      <c r="C164" s="512"/>
      <c r="D164" s="21"/>
      <c r="E164" s="12"/>
      <c r="F164" s="513"/>
      <c r="L164" s="487"/>
    </row>
    <row r="165" spans="1:12" ht="12.75">
      <c r="A165" s="114"/>
      <c r="B165" s="114"/>
      <c r="C165" s="512"/>
      <c r="D165" s="21"/>
      <c r="E165" s="12"/>
      <c r="F165" s="513"/>
      <c r="L165" s="487"/>
    </row>
    <row r="166" spans="1:12" ht="12.75">
      <c r="A166" s="114"/>
      <c r="B166" s="114"/>
      <c r="C166" s="512"/>
      <c r="D166" s="21"/>
      <c r="E166" s="12"/>
      <c r="F166" s="513"/>
      <c r="L166" s="487"/>
    </row>
    <row r="167" spans="1:12" ht="12.75">
      <c r="A167" s="114"/>
      <c r="B167" s="114"/>
      <c r="C167" s="512"/>
      <c r="D167" s="21"/>
      <c r="E167" s="12"/>
      <c r="F167" s="513"/>
      <c r="L167" s="487"/>
    </row>
    <row r="168" spans="1:12" ht="12.75">
      <c r="A168" s="114"/>
      <c r="B168" s="114"/>
      <c r="C168" s="512"/>
      <c r="D168" s="21"/>
      <c r="E168" s="12"/>
      <c r="F168" s="513"/>
      <c r="L168" s="487"/>
    </row>
    <row r="169" spans="1:12" ht="12.75">
      <c r="A169" s="114"/>
      <c r="B169" s="114"/>
      <c r="C169" s="512"/>
      <c r="D169" s="21"/>
      <c r="E169" s="12"/>
      <c r="F169" s="513"/>
      <c r="L169" s="487"/>
    </row>
    <row r="170" spans="1:12" ht="12.75">
      <c r="A170" s="114"/>
      <c r="B170" s="114"/>
      <c r="C170" s="512"/>
      <c r="D170" s="21"/>
      <c r="E170" s="12"/>
      <c r="F170" s="513"/>
      <c r="L170" s="487"/>
    </row>
    <row r="171" spans="1:12" ht="12.75">
      <c r="A171" s="114"/>
      <c r="B171" s="114"/>
      <c r="C171" s="512"/>
      <c r="D171" s="21"/>
      <c r="E171" s="12"/>
      <c r="F171" s="513"/>
      <c r="L171" s="487"/>
    </row>
    <row r="172" spans="1:12" ht="12.75">
      <c r="A172" s="114"/>
      <c r="B172" s="114"/>
      <c r="C172" s="512"/>
      <c r="D172" s="21"/>
      <c r="E172" s="12"/>
      <c r="F172" s="513"/>
      <c r="L172" s="487"/>
    </row>
    <row r="173" spans="1:12" ht="12.75">
      <c r="A173" s="114"/>
      <c r="B173" s="114"/>
      <c r="C173" s="512"/>
      <c r="D173" s="21"/>
      <c r="E173" s="12"/>
      <c r="F173" s="513"/>
      <c r="L173" s="487"/>
    </row>
    <row r="174" spans="1:12" ht="12.75">
      <c r="A174" s="114"/>
      <c r="B174" s="114"/>
      <c r="C174" s="512"/>
      <c r="D174" s="21"/>
      <c r="E174" s="12"/>
      <c r="F174" s="513"/>
      <c r="L174" s="487"/>
    </row>
    <row r="175" spans="1:12" ht="12.75">
      <c r="A175" s="114"/>
      <c r="B175" s="114"/>
      <c r="C175" s="512"/>
      <c r="D175" s="21"/>
      <c r="E175" s="12"/>
      <c r="F175" s="513"/>
      <c r="L175" s="487"/>
    </row>
    <row r="176" spans="1:12" ht="12.75">
      <c r="A176" s="114"/>
      <c r="B176" s="114"/>
      <c r="C176" s="512"/>
      <c r="D176" s="21"/>
      <c r="E176" s="12"/>
      <c r="F176" s="513"/>
      <c r="L176" s="487"/>
    </row>
    <row r="177" spans="1:12" ht="12.75">
      <c r="A177" s="114"/>
      <c r="B177" s="114"/>
      <c r="C177" s="512"/>
      <c r="D177" s="21"/>
      <c r="E177" s="12"/>
      <c r="F177" s="513"/>
      <c r="L177" s="487"/>
    </row>
    <row r="178" spans="1:12" ht="12.75">
      <c r="A178" s="114"/>
      <c r="B178" s="114"/>
      <c r="C178" s="512"/>
      <c r="D178" s="21"/>
      <c r="E178" s="12"/>
      <c r="F178" s="513"/>
      <c r="L178" s="487"/>
    </row>
    <row r="179" spans="1:12" ht="12.75">
      <c r="A179" s="114"/>
      <c r="B179" s="114"/>
      <c r="C179" s="512"/>
      <c r="D179" s="21"/>
      <c r="E179" s="12"/>
      <c r="F179" s="513"/>
      <c r="L179" s="487"/>
    </row>
    <row r="180" spans="1:12" ht="12.75">
      <c r="A180" s="114"/>
      <c r="B180" s="114"/>
      <c r="C180" s="512"/>
      <c r="D180" s="21"/>
      <c r="E180" s="12"/>
      <c r="F180" s="513"/>
      <c r="L180" s="487"/>
    </row>
    <row r="181" spans="1:12" ht="12.75">
      <c r="A181" s="114"/>
      <c r="B181" s="114"/>
      <c r="C181" s="512"/>
      <c r="D181" s="21"/>
      <c r="E181" s="12"/>
      <c r="F181" s="513"/>
      <c r="L181" s="487"/>
    </row>
    <row r="182" spans="1:12" ht="12.75">
      <c r="A182" s="114"/>
      <c r="B182" s="114"/>
      <c r="C182" s="512"/>
      <c r="D182" s="21"/>
      <c r="E182" s="12"/>
      <c r="F182" s="513"/>
      <c r="L182" s="487"/>
    </row>
    <row r="183" spans="1:12" ht="12.75">
      <c r="A183" s="114"/>
      <c r="B183" s="114"/>
      <c r="C183" s="512"/>
      <c r="D183" s="21"/>
      <c r="E183" s="12"/>
      <c r="F183" s="513"/>
      <c r="L183" s="487"/>
    </row>
    <row r="184" spans="1:12" ht="12.75">
      <c r="A184" s="114"/>
      <c r="B184" s="114"/>
      <c r="C184" s="512"/>
      <c r="D184" s="21"/>
      <c r="E184" s="12"/>
      <c r="F184" s="513"/>
      <c r="L184" s="487"/>
    </row>
    <row r="185" spans="1:12" ht="12.75">
      <c r="A185" s="114"/>
      <c r="B185" s="114"/>
      <c r="C185" s="512"/>
      <c r="D185" s="21"/>
      <c r="E185" s="12"/>
      <c r="F185" s="513"/>
      <c r="L185" s="487"/>
    </row>
    <row r="186" spans="1:12" ht="12.75">
      <c r="A186" s="114"/>
      <c r="B186" s="114"/>
      <c r="C186" s="512"/>
      <c r="D186" s="21"/>
      <c r="E186" s="12"/>
      <c r="F186" s="513"/>
      <c r="L186" s="487"/>
    </row>
    <row r="187" spans="1:12" ht="12.75">
      <c r="A187" s="114"/>
      <c r="B187" s="114"/>
      <c r="C187" s="512"/>
      <c r="D187" s="21"/>
      <c r="E187" s="12"/>
      <c r="F187" s="513"/>
      <c r="L187" s="487"/>
    </row>
    <row r="188" spans="1:12" ht="12.75">
      <c r="A188" s="114"/>
      <c r="B188" s="114"/>
      <c r="C188" s="512"/>
      <c r="D188" s="21"/>
      <c r="E188" s="12"/>
      <c r="F188" s="513"/>
      <c r="L188" s="487"/>
    </row>
    <row r="189" spans="1:12" ht="12.75">
      <c r="A189" s="114"/>
      <c r="B189" s="114"/>
      <c r="C189" s="512"/>
      <c r="D189" s="21"/>
      <c r="E189" s="12"/>
      <c r="F189" s="513"/>
      <c r="L189" s="487"/>
    </row>
    <row r="190" spans="1:12" ht="12.75">
      <c r="A190" s="114"/>
      <c r="B190" s="114"/>
      <c r="C190" s="512"/>
      <c r="D190" s="21"/>
      <c r="E190" s="12"/>
      <c r="F190" s="513"/>
      <c r="L190" s="487"/>
    </row>
    <row r="191" spans="1:12" ht="12.75">
      <c r="A191" s="114"/>
      <c r="B191" s="114"/>
      <c r="C191" s="512"/>
      <c r="D191" s="21"/>
      <c r="E191" s="12"/>
      <c r="F191" s="513"/>
      <c r="L191" s="487"/>
    </row>
    <row r="192" spans="1:12" ht="12.75">
      <c r="A192" s="114"/>
      <c r="B192" s="114"/>
      <c r="C192" s="512"/>
      <c r="D192" s="21"/>
      <c r="E192" s="12"/>
      <c r="F192" s="513"/>
      <c r="L192" s="487"/>
    </row>
    <row r="193" spans="1:12" ht="12.75">
      <c r="A193" s="114"/>
      <c r="B193" s="114"/>
      <c r="C193" s="512"/>
      <c r="D193" s="21"/>
      <c r="E193" s="12"/>
      <c r="F193" s="513"/>
      <c r="L193" s="487"/>
    </row>
    <row r="194" spans="1:12" ht="12.75">
      <c r="A194" s="114"/>
      <c r="B194" s="114"/>
      <c r="C194" s="512"/>
      <c r="D194" s="21"/>
      <c r="E194" s="12"/>
      <c r="F194" s="513"/>
      <c r="L194" s="487"/>
    </row>
    <row r="195" spans="1:12" ht="12.75">
      <c r="A195" s="114"/>
      <c r="B195" s="114"/>
      <c r="C195" s="512"/>
      <c r="D195" s="21"/>
      <c r="E195" s="12"/>
      <c r="F195" s="513"/>
      <c r="L195" s="487"/>
    </row>
    <row r="196" spans="1:12" ht="12.75">
      <c r="A196" s="114"/>
      <c r="B196" s="114"/>
      <c r="C196" s="512"/>
      <c r="D196" s="21"/>
      <c r="E196" s="12"/>
      <c r="F196" s="513"/>
      <c r="L196" s="487"/>
    </row>
    <row r="197" spans="1:12" ht="12.75">
      <c r="A197" s="114"/>
      <c r="B197" s="114"/>
      <c r="C197" s="512"/>
      <c r="D197" s="21"/>
      <c r="E197" s="12"/>
      <c r="F197" s="513"/>
      <c r="L197" s="487"/>
    </row>
    <row r="198" spans="1:12" ht="12.75">
      <c r="A198" s="114"/>
      <c r="B198" s="114"/>
      <c r="C198" s="512"/>
      <c r="D198" s="21"/>
      <c r="E198" s="12"/>
      <c r="F198" s="513"/>
      <c r="L198" s="487"/>
    </row>
    <row r="199" spans="1:12" ht="12.75">
      <c r="A199" s="114"/>
      <c r="B199" s="114"/>
      <c r="C199" s="512"/>
      <c r="D199" s="21"/>
      <c r="E199" s="12"/>
      <c r="F199" s="513"/>
      <c r="L199" s="487"/>
    </row>
    <row r="200" spans="1:12" ht="12.75">
      <c r="A200" s="114"/>
      <c r="B200" s="114"/>
      <c r="C200" s="512"/>
      <c r="D200" s="21"/>
      <c r="E200" s="12"/>
      <c r="F200" s="513"/>
      <c r="L200" s="487"/>
    </row>
    <row r="201" spans="1:12" ht="12.75">
      <c r="A201" s="114"/>
      <c r="B201" s="114"/>
      <c r="C201" s="512"/>
      <c r="D201" s="21"/>
      <c r="E201" s="12"/>
      <c r="F201" s="513"/>
      <c r="L201" s="487"/>
    </row>
    <row r="202" spans="1:12" ht="12.75">
      <c r="A202" s="114"/>
      <c r="B202" s="114"/>
      <c r="C202" s="512"/>
      <c r="D202" s="21"/>
      <c r="E202" s="12"/>
      <c r="F202" s="513"/>
      <c r="L202" s="487"/>
    </row>
    <row r="203" spans="1:12" ht="12.75">
      <c r="A203" s="114"/>
      <c r="B203" s="114"/>
      <c r="C203" s="512"/>
      <c r="D203" s="21"/>
      <c r="E203" s="12"/>
      <c r="F203" s="513"/>
      <c r="L203" s="487"/>
    </row>
    <row r="204" spans="1:12" ht="12.75">
      <c r="A204" s="114"/>
      <c r="B204" s="114"/>
      <c r="C204" s="512"/>
      <c r="D204" s="21"/>
      <c r="E204" s="12"/>
      <c r="F204" s="513"/>
      <c r="L204" s="487"/>
    </row>
    <row r="205" spans="1:12" ht="12.75">
      <c r="A205" s="114"/>
      <c r="B205" s="114"/>
      <c r="C205" s="512"/>
      <c r="D205" s="21"/>
      <c r="E205" s="12"/>
      <c r="F205" s="513"/>
      <c r="L205" s="487"/>
    </row>
    <row r="206" spans="1:12" ht="12.75">
      <c r="A206" s="114"/>
      <c r="B206" s="114"/>
      <c r="C206" s="512"/>
      <c r="D206" s="21"/>
      <c r="E206" s="12"/>
      <c r="F206" s="513"/>
      <c r="L206" s="487"/>
    </row>
    <row r="207" spans="1:12" ht="12.75">
      <c r="A207" s="114"/>
      <c r="B207" s="114"/>
      <c r="C207" s="512"/>
      <c r="D207" s="21"/>
      <c r="E207" s="12"/>
      <c r="F207" s="513"/>
      <c r="L207" s="487"/>
    </row>
    <row r="208" spans="1:12" ht="12.75">
      <c r="A208" s="114"/>
      <c r="B208" s="114"/>
      <c r="C208" s="512"/>
      <c r="D208" s="21"/>
      <c r="E208" s="12"/>
      <c r="F208" s="513"/>
      <c r="L208" s="487"/>
    </row>
    <row r="209" spans="1:12" ht="12.75">
      <c r="A209" s="114"/>
      <c r="B209" s="114"/>
      <c r="C209" s="512"/>
      <c r="D209" s="21"/>
      <c r="E209" s="12"/>
      <c r="F209" s="513"/>
      <c r="L209" s="487"/>
    </row>
    <row r="210" spans="1:12" ht="12.75">
      <c r="A210" s="114"/>
      <c r="B210" s="114"/>
      <c r="C210" s="512"/>
      <c r="D210" s="21"/>
      <c r="E210" s="12"/>
      <c r="F210" s="513"/>
      <c r="L210" s="487"/>
    </row>
    <row r="211" spans="1:12" ht="12.75">
      <c r="A211" s="114"/>
      <c r="B211" s="114"/>
      <c r="C211" s="512"/>
      <c r="D211" s="21"/>
      <c r="E211" s="12"/>
      <c r="F211" s="513"/>
      <c r="L211" s="487"/>
    </row>
    <row r="212" spans="1:12" ht="12.75">
      <c r="A212" s="114"/>
      <c r="B212" s="114"/>
      <c r="C212" s="512"/>
      <c r="D212" s="21"/>
      <c r="E212" s="12"/>
      <c r="F212" s="513"/>
      <c r="L212" s="487"/>
    </row>
    <row r="213" spans="1:12" ht="12.75">
      <c r="A213" s="114"/>
      <c r="B213" s="114"/>
      <c r="C213" s="512"/>
      <c r="D213" s="21"/>
      <c r="E213" s="12"/>
      <c r="F213" s="513"/>
      <c r="L213" s="487"/>
    </row>
    <row r="214" spans="1:12" ht="12.75">
      <c r="A214" s="114"/>
      <c r="B214" s="114"/>
      <c r="C214" s="512"/>
      <c r="D214" s="21"/>
      <c r="E214" s="12"/>
      <c r="F214" s="513"/>
      <c r="L214" s="487"/>
    </row>
    <row r="215" spans="1:12" ht="12.75">
      <c r="A215" s="114"/>
      <c r="B215" s="114"/>
      <c r="C215" s="512"/>
      <c r="D215" s="21"/>
      <c r="E215" s="12"/>
      <c r="F215" s="513"/>
      <c r="L215" s="487"/>
    </row>
    <row r="216" spans="1:12" ht="12.75">
      <c r="A216" s="114"/>
      <c r="B216" s="114"/>
      <c r="C216" s="512"/>
      <c r="D216" s="21"/>
      <c r="E216" s="12"/>
      <c r="F216" s="513"/>
      <c r="L216" s="487"/>
    </row>
    <row r="217" spans="1:12" ht="12.75">
      <c r="A217" s="114"/>
      <c r="B217" s="114"/>
      <c r="C217" s="512"/>
      <c r="D217" s="21"/>
      <c r="E217" s="12"/>
      <c r="F217" s="513"/>
      <c r="L217" s="487"/>
    </row>
    <row r="218" spans="1:12" ht="12.75">
      <c r="A218" s="114"/>
      <c r="B218" s="114"/>
      <c r="C218" s="512"/>
      <c r="D218" s="21"/>
      <c r="E218" s="12"/>
      <c r="F218" s="513"/>
      <c r="L218" s="487"/>
    </row>
    <row r="219" spans="1:12" ht="12.75">
      <c r="A219" s="114"/>
      <c r="B219" s="114"/>
      <c r="C219" s="512"/>
      <c r="D219" s="21"/>
      <c r="E219" s="12"/>
      <c r="F219" s="513"/>
      <c r="L219" s="487"/>
    </row>
    <row r="220" spans="1:12" ht="12.75">
      <c r="A220" s="114"/>
      <c r="B220" s="114"/>
      <c r="C220" s="512"/>
      <c r="D220" s="21"/>
      <c r="E220" s="12"/>
      <c r="F220" s="513"/>
      <c r="L220" s="487"/>
    </row>
    <row r="221" spans="1:12" ht="12.75">
      <c r="A221" s="114"/>
      <c r="B221" s="114"/>
      <c r="C221" s="512"/>
      <c r="D221" s="21"/>
      <c r="E221" s="12"/>
      <c r="F221" s="513"/>
      <c r="L221" s="487"/>
    </row>
    <row r="222" spans="1:12" ht="12.75">
      <c r="A222" s="114"/>
      <c r="B222" s="114"/>
      <c r="C222" s="512"/>
      <c r="D222" s="21"/>
      <c r="E222" s="12"/>
      <c r="F222" s="513"/>
      <c r="L222" s="487"/>
    </row>
    <row r="223" spans="1:12" ht="12.75">
      <c r="A223" s="114"/>
      <c r="B223" s="114"/>
      <c r="C223" s="512"/>
      <c r="D223" s="21"/>
      <c r="E223" s="12"/>
      <c r="F223" s="513"/>
      <c r="L223" s="487"/>
    </row>
    <row r="224" spans="1:12" ht="12.75">
      <c r="A224" s="114"/>
      <c r="B224" s="114"/>
      <c r="C224" s="512"/>
      <c r="D224" s="21"/>
      <c r="E224" s="12"/>
      <c r="F224" s="513"/>
      <c r="L224" s="487"/>
    </row>
    <row r="225" spans="1:12" ht="12.75">
      <c r="A225" s="114"/>
      <c r="B225" s="114"/>
      <c r="C225" s="512"/>
      <c r="D225" s="21"/>
      <c r="E225" s="12"/>
      <c r="F225" s="513"/>
      <c r="L225" s="487"/>
    </row>
    <row r="226" spans="1:12" ht="12.75">
      <c r="A226" s="114"/>
      <c r="B226" s="114"/>
      <c r="C226" s="512"/>
      <c r="D226" s="21"/>
      <c r="E226" s="12"/>
      <c r="F226" s="513"/>
      <c r="L226" s="487"/>
    </row>
    <row r="227" spans="1:12" ht="12.75">
      <c r="A227" s="114"/>
      <c r="B227" s="114"/>
      <c r="C227" s="512"/>
      <c r="D227" s="21"/>
      <c r="E227" s="12"/>
      <c r="F227" s="513"/>
      <c r="L227" s="487"/>
    </row>
    <row r="228" spans="1:12" ht="12.75">
      <c r="A228" s="114"/>
      <c r="B228" s="114"/>
      <c r="C228" s="512"/>
      <c r="D228" s="21"/>
      <c r="E228" s="12"/>
      <c r="F228" s="513"/>
      <c r="L228" s="487"/>
    </row>
    <row r="229" spans="1:12" ht="12.75">
      <c r="A229" s="114"/>
      <c r="B229" s="114"/>
      <c r="C229" s="512"/>
      <c r="D229" s="21"/>
      <c r="E229" s="12"/>
      <c r="F229" s="513"/>
      <c r="L229" s="487"/>
    </row>
    <row r="230" spans="1:12" ht="12.75">
      <c r="A230" s="114"/>
      <c r="B230" s="114"/>
      <c r="C230" s="512"/>
      <c r="D230" s="21"/>
      <c r="E230" s="12"/>
      <c r="F230" s="513"/>
      <c r="L230" s="487"/>
    </row>
    <row r="231" spans="1:12" ht="12.75">
      <c r="A231" s="114"/>
      <c r="B231" s="114"/>
      <c r="C231" s="512"/>
      <c r="D231" s="21"/>
      <c r="E231" s="12"/>
      <c r="F231" s="513"/>
      <c r="L231" s="487"/>
    </row>
    <row r="232" spans="1:12" ht="12.75">
      <c r="A232" s="114"/>
      <c r="B232" s="114"/>
      <c r="C232" s="512"/>
      <c r="D232" s="21"/>
      <c r="E232" s="12"/>
      <c r="F232" s="513"/>
      <c r="L232" s="487"/>
    </row>
    <row r="233" spans="1:12" ht="12.75">
      <c r="A233" s="114"/>
      <c r="B233" s="114"/>
      <c r="C233" s="512"/>
      <c r="D233" s="21"/>
      <c r="E233" s="12"/>
      <c r="F233" s="513"/>
      <c r="L233" s="487"/>
    </row>
    <row r="234" spans="1:12" ht="12.75">
      <c r="A234" s="114"/>
      <c r="B234" s="114"/>
      <c r="C234" s="512"/>
      <c r="D234" s="21"/>
      <c r="E234" s="12"/>
      <c r="F234" s="513"/>
      <c r="L234" s="487"/>
    </row>
    <row r="235" spans="1:12" ht="12.75">
      <c r="A235" s="114"/>
      <c r="B235" s="114"/>
      <c r="C235" s="512"/>
      <c r="D235" s="21"/>
      <c r="E235" s="12"/>
      <c r="F235" s="513"/>
      <c r="L235" s="487"/>
    </row>
    <row r="236" spans="1:12" ht="12.75">
      <c r="A236" s="114"/>
      <c r="B236" s="114"/>
      <c r="C236" s="512"/>
      <c r="D236" s="21"/>
      <c r="E236" s="12"/>
      <c r="F236" s="513"/>
      <c r="L236" s="487"/>
    </row>
    <row r="237" spans="1:12" ht="12.75">
      <c r="A237" s="114"/>
      <c r="B237" s="114"/>
      <c r="C237" s="512"/>
      <c r="D237" s="21"/>
      <c r="E237" s="12"/>
      <c r="F237" s="513"/>
      <c r="L237" s="487"/>
    </row>
    <row r="238" spans="1:12" ht="12.75">
      <c r="A238" s="114"/>
      <c r="B238" s="114"/>
      <c r="C238" s="512"/>
      <c r="D238" s="21"/>
      <c r="E238" s="12"/>
      <c r="F238" s="513"/>
      <c r="L238" s="487"/>
    </row>
    <row r="239" spans="1:12" ht="12.75">
      <c r="A239" s="114"/>
      <c r="B239" s="114"/>
      <c r="C239" s="512"/>
      <c r="D239" s="21"/>
      <c r="E239" s="12"/>
      <c r="F239" s="513"/>
      <c r="L239" s="487"/>
    </row>
    <row r="240" spans="1:12" ht="12.75">
      <c r="A240" s="114"/>
      <c r="B240" s="114"/>
      <c r="C240" s="512"/>
      <c r="D240" s="21"/>
      <c r="E240" s="12"/>
      <c r="F240" s="513"/>
      <c r="L240" s="487"/>
    </row>
    <row r="241" spans="1:12" ht="12.75">
      <c r="A241" s="114"/>
      <c r="B241" s="114"/>
      <c r="C241" s="512"/>
      <c r="D241" s="21"/>
      <c r="E241" s="12"/>
      <c r="F241" s="513"/>
      <c r="L241" s="487"/>
    </row>
    <row r="242" spans="1:12" ht="12.75">
      <c r="A242" s="114"/>
      <c r="B242" s="114"/>
      <c r="C242" s="512"/>
      <c r="D242" s="21"/>
      <c r="E242" s="12"/>
      <c r="F242" s="513"/>
      <c r="L242" s="487"/>
    </row>
    <row r="243" spans="1:12" ht="12.75">
      <c r="A243" s="114"/>
      <c r="B243" s="114"/>
      <c r="C243" s="512"/>
      <c r="D243" s="21"/>
      <c r="E243" s="12"/>
      <c r="F243" s="513"/>
      <c r="L243" s="487"/>
    </row>
    <row r="244" spans="1:12" ht="12.75">
      <c r="A244" s="114"/>
      <c r="B244" s="114"/>
      <c r="C244" s="512"/>
      <c r="D244" s="21"/>
      <c r="E244" s="12"/>
      <c r="F244" s="513"/>
      <c r="L244" s="487"/>
    </row>
    <row r="245" spans="1:12" ht="12.75">
      <c r="A245" s="114"/>
      <c r="B245" s="114"/>
      <c r="C245" s="512"/>
      <c r="D245" s="21"/>
      <c r="E245" s="12"/>
      <c r="F245" s="513"/>
      <c r="L245" s="487"/>
    </row>
    <row r="246" spans="1:12" ht="12.75">
      <c r="A246" s="114"/>
      <c r="B246" s="114"/>
      <c r="C246" s="512"/>
      <c r="D246" s="21"/>
      <c r="E246" s="12"/>
      <c r="F246" s="513"/>
      <c r="L246" s="487"/>
    </row>
    <row r="247" spans="1:12" ht="12.75">
      <c r="A247" s="114"/>
      <c r="B247" s="114"/>
      <c r="C247" s="512"/>
      <c r="D247" s="21"/>
      <c r="E247" s="12"/>
      <c r="F247" s="513"/>
      <c r="L247" s="487"/>
    </row>
    <row r="248" spans="1:12" ht="12.75">
      <c r="A248" s="114"/>
      <c r="B248" s="114"/>
      <c r="C248" s="512"/>
      <c r="D248" s="21"/>
      <c r="E248" s="12"/>
      <c r="F248" s="513"/>
      <c r="L248" s="487"/>
    </row>
    <row r="249" spans="1:12" ht="12.75">
      <c r="A249" s="114"/>
      <c r="B249" s="114"/>
      <c r="C249" s="512"/>
      <c r="D249" s="21"/>
      <c r="E249" s="12"/>
      <c r="F249" s="513"/>
      <c r="L249" s="487"/>
    </row>
    <row r="250" spans="1:12" ht="12.75">
      <c r="A250" s="114"/>
      <c r="B250" s="114"/>
      <c r="C250" s="512"/>
      <c r="D250" s="21"/>
      <c r="E250" s="12"/>
      <c r="F250" s="513"/>
      <c r="L250" s="487"/>
    </row>
    <row r="251" spans="1:12" ht="12.75">
      <c r="A251" s="114"/>
      <c r="B251" s="114"/>
      <c r="C251" s="512"/>
      <c r="D251" s="21"/>
      <c r="E251" s="12"/>
      <c r="F251" s="513"/>
      <c r="L251" s="487"/>
    </row>
    <row r="252" spans="1:12" ht="12.75">
      <c r="A252" s="114"/>
      <c r="B252" s="114"/>
      <c r="C252" s="512"/>
      <c r="D252" s="21"/>
      <c r="E252" s="12"/>
      <c r="F252" s="513"/>
      <c r="L252" s="487"/>
    </row>
    <row r="253" spans="1:12" ht="12.75">
      <c r="A253" s="114"/>
      <c r="B253" s="114"/>
      <c r="C253" s="512"/>
      <c r="D253" s="21"/>
      <c r="E253" s="12"/>
      <c r="F253" s="513"/>
      <c r="L253" s="487"/>
    </row>
    <row r="254" spans="1:12" ht="12.75">
      <c r="A254" s="114"/>
      <c r="B254" s="114"/>
      <c r="C254" s="512"/>
      <c r="D254" s="21"/>
      <c r="E254" s="12"/>
      <c r="F254" s="513"/>
      <c r="L254" s="487"/>
    </row>
    <row r="255" spans="1:12" ht="12.75">
      <c r="A255" s="114"/>
      <c r="B255" s="114"/>
      <c r="C255" s="512"/>
      <c r="D255" s="21"/>
      <c r="E255" s="12"/>
      <c r="F255" s="513"/>
      <c r="L255" s="487"/>
    </row>
    <row r="256" spans="1:12" ht="12.75">
      <c r="A256" s="114"/>
      <c r="B256" s="114"/>
      <c r="C256" s="512"/>
      <c r="D256" s="21"/>
      <c r="E256" s="12"/>
      <c r="F256" s="513"/>
      <c r="L256" s="487"/>
    </row>
    <row r="257" spans="1:12" ht="12.75">
      <c r="A257" s="114"/>
      <c r="B257" s="114"/>
      <c r="C257" s="512"/>
      <c r="D257" s="21"/>
      <c r="E257" s="12"/>
      <c r="F257" s="513"/>
      <c r="L257" s="487"/>
    </row>
    <row r="258" spans="1:12" ht="12.75">
      <c r="A258" s="114"/>
      <c r="B258" s="114"/>
      <c r="C258" s="512"/>
      <c r="D258" s="21"/>
      <c r="E258" s="12"/>
      <c r="F258" s="513"/>
      <c r="L258" s="487"/>
    </row>
    <row r="259" spans="1:12" ht="12.75">
      <c r="A259" s="114"/>
      <c r="B259" s="114"/>
      <c r="C259" s="512"/>
      <c r="D259" s="21"/>
      <c r="E259" s="12"/>
      <c r="F259" s="513"/>
      <c r="L259" s="487"/>
    </row>
    <row r="260" spans="1:12" ht="12.75">
      <c r="A260" s="114"/>
      <c r="B260" s="114"/>
      <c r="C260" s="512"/>
      <c r="D260" s="21"/>
      <c r="E260" s="12"/>
      <c r="F260" s="513"/>
      <c r="L260" s="487"/>
    </row>
    <row r="261" spans="1:12" ht="12.75">
      <c r="A261" s="114"/>
      <c r="B261" s="114"/>
      <c r="C261" s="512"/>
      <c r="D261" s="21"/>
      <c r="E261" s="12"/>
      <c r="F261" s="513"/>
      <c r="L261" s="487"/>
    </row>
    <row r="262" spans="1:12" ht="12.75">
      <c r="A262" s="114"/>
      <c r="B262" s="114"/>
      <c r="C262" s="512"/>
      <c r="D262" s="21"/>
      <c r="E262" s="12"/>
      <c r="F262" s="513"/>
      <c r="L262" s="487"/>
    </row>
    <row r="263" spans="1:12" ht="12.75">
      <c r="A263" s="114"/>
      <c r="B263" s="114"/>
      <c r="C263" s="512"/>
      <c r="D263" s="21"/>
      <c r="E263" s="12"/>
      <c r="F263" s="513"/>
      <c r="L263" s="487"/>
    </row>
    <row r="264" spans="1:12" ht="12.75">
      <c r="A264" s="114"/>
      <c r="B264" s="114"/>
      <c r="C264" s="512"/>
      <c r="D264" s="21"/>
      <c r="E264" s="12"/>
      <c r="F264" s="513"/>
      <c r="L264" s="487"/>
    </row>
    <row r="265" spans="1:12" ht="12.75">
      <c r="A265" s="114"/>
      <c r="B265" s="114"/>
      <c r="C265" s="512"/>
      <c r="D265" s="21"/>
      <c r="E265" s="12"/>
      <c r="F265" s="513"/>
      <c r="L265" s="487"/>
    </row>
    <row r="266" spans="1:12" ht="12.75">
      <c r="A266" s="114"/>
      <c r="B266" s="114"/>
      <c r="C266" s="512"/>
      <c r="D266" s="21"/>
      <c r="E266" s="12"/>
      <c r="F266" s="513"/>
      <c r="L266" s="487"/>
    </row>
    <row r="267" spans="1:12" ht="12.75">
      <c r="A267" s="114"/>
      <c r="B267" s="114"/>
      <c r="C267" s="512"/>
      <c r="D267" s="21"/>
      <c r="E267" s="12"/>
      <c r="F267" s="513"/>
      <c r="L267" s="487"/>
    </row>
    <row r="268" spans="1:12" ht="12.75">
      <c r="A268" s="114"/>
      <c r="B268" s="114"/>
      <c r="C268" s="512"/>
      <c r="D268" s="21"/>
      <c r="E268" s="12"/>
      <c r="F268" s="513"/>
      <c r="L268" s="487"/>
    </row>
    <row r="269" spans="1:12" ht="12.75">
      <c r="A269" s="114"/>
      <c r="B269" s="114"/>
      <c r="C269" s="512"/>
      <c r="D269" s="21"/>
      <c r="E269" s="12"/>
      <c r="F269" s="513"/>
      <c r="L269" s="487"/>
    </row>
    <row r="270" spans="1:12" ht="12.75">
      <c r="A270" s="114"/>
      <c r="B270" s="114"/>
      <c r="C270" s="512"/>
      <c r="D270" s="21"/>
      <c r="E270" s="12"/>
      <c r="F270" s="513"/>
      <c r="L270" s="487"/>
    </row>
    <row r="271" spans="1:12" ht="12.75">
      <c r="A271" s="114"/>
      <c r="B271" s="114"/>
      <c r="C271" s="512"/>
      <c r="D271" s="21"/>
      <c r="E271" s="12"/>
      <c r="F271" s="513"/>
      <c r="L271" s="487"/>
    </row>
    <row r="272" spans="1:12" ht="12.75">
      <c r="A272" s="114"/>
      <c r="B272" s="114"/>
      <c r="C272" s="512"/>
      <c r="D272" s="21"/>
      <c r="E272" s="12"/>
      <c r="F272" s="513"/>
      <c r="L272" s="487"/>
    </row>
    <row r="273" spans="1:12" ht="12.75">
      <c r="A273" s="114"/>
      <c r="B273" s="114"/>
      <c r="C273" s="512"/>
      <c r="D273" s="21"/>
      <c r="E273" s="12"/>
      <c r="F273" s="513"/>
      <c r="L273" s="487"/>
    </row>
    <row r="274" spans="1:12" ht="12.75">
      <c r="A274" s="114"/>
      <c r="B274" s="114"/>
      <c r="C274" s="512"/>
      <c r="D274" s="21"/>
      <c r="E274" s="12"/>
      <c r="F274" s="513"/>
      <c r="L274" s="487"/>
    </row>
    <row r="275" spans="1:12" ht="12.75">
      <c r="A275" s="114"/>
      <c r="B275" s="114"/>
      <c r="C275" s="512"/>
      <c r="D275" s="21"/>
      <c r="E275" s="12"/>
      <c r="F275" s="513"/>
      <c r="L275" s="487"/>
    </row>
    <row r="276" spans="1:12" ht="12.75">
      <c r="A276" s="114"/>
      <c r="B276" s="114"/>
      <c r="C276" s="512"/>
      <c r="D276" s="21"/>
      <c r="E276" s="12"/>
      <c r="F276" s="513"/>
      <c r="L276" s="487"/>
    </row>
    <row r="277" spans="1:12" ht="12.75">
      <c r="A277" s="114"/>
      <c r="B277" s="114"/>
      <c r="C277" s="512"/>
      <c r="D277" s="21"/>
      <c r="E277" s="12"/>
      <c r="F277" s="513"/>
      <c r="L277" s="487"/>
    </row>
    <row r="278" spans="1:12" ht="12.75">
      <c r="A278" s="114"/>
      <c r="B278" s="114"/>
      <c r="C278" s="512"/>
      <c r="D278" s="21"/>
      <c r="E278" s="12"/>
      <c r="F278" s="513"/>
      <c r="L278" s="487"/>
    </row>
    <row r="279" spans="1:12" ht="12.75">
      <c r="A279" s="114"/>
      <c r="B279" s="114"/>
      <c r="C279" s="512"/>
      <c r="D279" s="21"/>
      <c r="E279" s="12"/>
      <c r="F279" s="513"/>
      <c r="L279" s="487"/>
    </row>
    <row r="280" spans="1:12" ht="12.75">
      <c r="A280" s="114"/>
      <c r="B280" s="114"/>
      <c r="C280" s="512"/>
      <c r="D280" s="21"/>
      <c r="E280" s="12"/>
      <c r="F280" s="513"/>
      <c r="L280" s="487"/>
    </row>
    <row r="281" spans="1:12" ht="12.75">
      <c r="A281" s="114"/>
      <c r="B281" s="114"/>
      <c r="C281" s="512"/>
      <c r="D281" s="21"/>
      <c r="E281" s="12"/>
      <c r="F281" s="513"/>
      <c r="L281" s="487"/>
    </row>
    <row r="282" spans="1:12" ht="12.75">
      <c r="A282" s="114"/>
      <c r="B282" s="114"/>
      <c r="C282" s="512"/>
      <c r="D282" s="21"/>
      <c r="E282" s="12"/>
      <c r="F282" s="513"/>
      <c r="L282" s="487"/>
    </row>
    <row r="283" spans="1:12" ht="12.75">
      <c r="A283" s="114"/>
      <c r="B283" s="114"/>
      <c r="C283" s="512"/>
      <c r="D283" s="21"/>
      <c r="E283" s="12"/>
      <c r="F283" s="513"/>
      <c r="L283" s="487"/>
    </row>
    <row r="284" spans="1:12" ht="12.75">
      <c r="A284" s="114"/>
      <c r="B284" s="114"/>
      <c r="C284" s="512"/>
      <c r="D284" s="21"/>
      <c r="E284" s="12"/>
      <c r="F284" s="513"/>
      <c r="L284" s="487"/>
    </row>
    <row r="285" spans="1:12" ht="12.75">
      <c r="A285" s="114"/>
      <c r="B285" s="114"/>
      <c r="C285" s="512"/>
      <c r="D285" s="21"/>
      <c r="E285" s="12"/>
      <c r="F285" s="513"/>
      <c r="L285" s="487"/>
    </row>
    <row r="286" spans="1:12" ht="12.75">
      <c r="A286" s="114"/>
      <c r="B286" s="114"/>
      <c r="C286" s="512"/>
      <c r="D286" s="21"/>
      <c r="E286" s="12"/>
      <c r="F286" s="513"/>
      <c r="L286" s="487"/>
    </row>
    <row r="287" spans="1:12" ht="12.75">
      <c r="A287" s="114"/>
      <c r="B287" s="114"/>
      <c r="C287" s="512"/>
      <c r="D287" s="21"/>
      <c r="E287" s="12"/>
      <c r="F287" s="513"/>
      <c r="L287" s="487"/>
    </row>
    <row r="288" spans="1:12" ht="12.75">
      <c r="A288" s="114"/>
      <c r="B288" s="114"/>
      <c r="C288" s="512"/>
      <c r="D288" s="21"/>
      <c r="E288" s="12"/>
      <c r="F288" s="513"/>
      <c r="L288" s="487"/>
    </row>
    <row r="289" spans="1:12" ht="12.75">
      <c r="A289" s="114"/>
      <c r="B289" s="114"/>
      <c r="C289" s="512"/>
      <c r="D289" s="21"/>
      <c r="E289" s="12"/>
      <c r="F289" s="513"/>
      <c r="L289" s="487"/>
    </row>
    <row r="290" spans="1:12" ht="12.75">
      <c r="A290" s="114"/>
      <c r="B290" s="114"/>
      <c r="C290" s="512"/>
      <c r="D290" s="21"/>
      <c r="E290" s="12"/>
      <c r="F290" s="513"/>
      <c r="L290" s="487"/>
    </row>
    <row r="291" spans="1:12" ht="12.75">
      <c r="A291" s="114"/>
      <c r="B291" s="114"/>
      <c r="C291" s="512"/>
      <c r="D291" s="21"/>
      <c r="E291" s="12"/>
      <c r="F291" s="513"/>
      <c r="L291" s="487"/>
    </row>
    <row r="292" spans="1:12" ht="12.75">
      <c r="A292" s="114"/>
      <c r="B292" s="114"/>
      <c r="C292" s="512"/>
      <c r="D292" s="21"/>
      <c r="E292" s="12"/>
      <c r="F292" s="513"/>
      <c r="L292" s="487"/>
    </row>
    <row r="293" spans="1:12" ht="12.75">
      <c r="A293" s="114"/>
      <c r="B293" s="114"/>
      <c r="C293" s="512"/>
      <c r="D293" s="21"/>
      <c r="E293" s="12"/>
      <c r="F293" s="513"/>
      <c r="L293" s="487"/>
    </row>
    <row r="294" spans="1:12" ht="12.75">
      <c r="A294" s="114"/>
      <c r="B294" s="114"/>
      <c r="C294" s="512"/>
      <c r="D294" s="21"/>
      <c r="E294" s="12"/>
      <c r="F294" s="513"/>
      <c r="L294" s="487"/>
    </row>
    <row r="295" spans="1:12" ht="12.75">
      <c r="A295" s="114"/>
      <c r="B295" s="114"/>
      <c r="C295" s="512"/>
      <c r="D295" s="21"/>
      <c r="E295" s="12"/>
      <c r="F295" s="513"/>
      <c r="L295" s="487"/>
    </row>
    <row r="296" spans="1:12" ht="12.75">
      <c r="A296" s="114"/>
      <c r="B296" s="114"/>
      <c r="C296" s="512"/>
      <c r="D296" s="21"/>
      <c r="E296" s="12"/>
      <c r="F296" s="513"/>
      <c r="L296" s="487"/>
    </row>
    <row r="297" spans="1:12" ht="12.75">
      <c r="A297" s="114"/>
      <c r="B297" s="114"/>
      <c r="C297" s="512"/>
      <c r="D297" s="21"/>
      <c r="E297" s="12"/>
      <c r="F297" s="513"/>
      <c r="L297" s="487"/>
    </row>
    <row r="298" spans="1:12" ht="12.75">
      <c r="A298" s="114"/>
      <c r="B298" s="114"/>
      <c r="C298" s="512"/>
      <c r="D298" s="21"/>
      <c r="E298" s="12"/>
      <c r="F298" s="513"/>
      <c r="L298" s="487"/>
    </row>
    <row r="299" spans="1:12" ht="12.75">
      <c r="A299" s="114"/>
      <c r="B299" s="114"/>
      <c r="C299" s="512"/>
      <c r="D299" s="21"/>
      <c r="E299" s="12"/>
      <c r="F299" s="513"/>
      <c r="L299" s="487"/>
    </row>
    <row r="300" spans="1:12" ht="12.75">
      <c r="A300" s="114"/>
      <c r="B300" s="114"/>
      <c r="C300" s="512"/>
      <c r="D300" s="21"/>
      <c r="E300" s="12"/>
      <c r="F300" s="513"/>
      <c r="L300" s="487"/>
    </row>
    <row r="301" spans="1:12" ht="12.75">
      <c r="A301" s="114"/>
      <c r="B301" s="114"/>
      <c r="C301" s="512"/>
      <c r="D301" s="21"/>
      <c r="E301" s="12"/>
      <c r="F301" s="513"/>
      <c r="L301" s="487"/>
    </row>
    <row r="302" spans="1:12" ht="12.75">
      <c r="A302" s="114"/>
      <c r="B302" s="114"/>
      <c r="C302" s="512"/>
      <c r="D302" s="21"/>
      <c r="E302" s="12"/>
      <c r="F302" s="513"/>
      <c r="L302" s="487"/>
    </row>
    <row r="303" spans="1:12" ht="12.75">
      <c r="A303" s="114"/>
      <c r="B303" s="114"/>
      <c r="C303" s="512"/>
      <c r="D303" s="21"/>
      <c r="E303" s="12"/>
      <c r="F303" s="513"/>
      <c r="L303" s="487"/>
    </row>
    <row r="304" spans="1:12" ht="12.75">
      <c r="A304" s="114"/>
      <c r="B304" s="114"/>
      <c r="C304" s="512"/>
      <c r="D304" s="21"/>
      <c r="E304" s="12"/>
      <c r="F304" s="513"/>
      <c r="L304" s="487"/>
    </row>
    <row r="305" spans="1:12" ht="12.75">
      <c r="A305" s="114"/>
      <c r="B305" s="114"/>
      <c r="C305" s="514"/>
      <c r="D305" s="21"/>
      <c r="E305" s="12"/>
      <c r="F305" s="513"/>
      <c r="L305" s="487"/>
    </row>
    <row r="306" spans="1:12" ht="12.75">
      <c r="A306" s="114"/>
      <c r="B306" s="114"/>
      <c r="C306" s="514"/>
      <c r="D306" s="21"/>
      <c r="E306" s="12"/>
      <c r="F306" s="513"/>
      <c r="L306" s="487"/>
    </row>
    <row r="307" spans="1:12" ht="12.75">
      <c r="A307" s="114"/>
      <c r="B307" s="114"/>
      <c r="C307" s="514"/>
      <c r="D307" s="21"/>
      <c r="E307" s="12"/>
      <c r="F307" s="513"/>
      <c r="L307" s="487"/>
    </row>
    <row r="308" spans="1:12" ht="12.75">
      <c r="A308" s="114"/>
      <c r="B308" s="114"/>
      <c r="C308" s="514"/>
      <c r="D308" s="21"/>
      <c r="E308" s="12"/>
      <c r="F308" s="513"/>
      <c r="L308" s="487"/>
    </row>
    <row r="309" spans="1:12" ht="12.75">
      <c r="A309" s="114"/>
      <c r="B309" s="114"/>
      <c r="C309" s="514"/>
      <c r="D309" s="21"/>
      <c r="E309" s="12"/>
      <c r="F309" s="513"/>
      <c r="L309" s="487"/>
    </row>
    <row r="310" spans="1:12" ht="12.75">
      <c r="A310" s="114"/>
      <c r="B310" s="114"/>
      <c r="C310" s="514"/>
      <c r="D310" s="21"/>
      <c r="E310" s="12"/>
      <c r="F310" s="513"/>
      <c r="L310" s="487"/>
    </row>
    <row r="311" spans="1:12" ht="12.75">
      <c r="A311" s="114"/>
      <c r="B311" s="114"/>
      <c r="C311" s="514"/>
      <c r="D311" s="21"/>
      <c r="E311" s="12"/>
      <c r="F311" s="513"/>
      <c r="L311" s="487"/>
    </row>
    <row r="312" spans="1:12" ht="12.75">
      <c r="A312" s="114"/>
      <c r="B312" s="114"/>
      <c r="C312" s="514"/>
      <c r="D312" s="21"/>
      <c r="E312" s="12"/>
      <c r="F312" s="513"/>
      <c r="L312" s="487"/>
    </row>
    <row r="313" spans="1:12" ht="12.75">
      <c r="A313" s="114"/>
      <c r="B313" s="114"/>
      <c r="C313" s="514"/>
      <c r="D313" s="21"/>
      <c r="E313" s="12"/>
      <c r="F313" s="513"/>
      <c r="L313" s="487"/>
    </row>
    <row r="314" spans="1:12" ht="12.75">
      <c r="A314" s="114"/>
      <c r="B314" s="114"/>
      <c r="C314" s="514"/>
      <c r="D314" s="21"/>
      <c r="E314" s="12"/>
      <c r="F314" s="513"/>
      <c r="L314" s="487"/>
    </row>
    <row r="315" spans="1:12" ht="12.75">
      <c r="A315" s="114"/>
      <c r="B315" s="114"/>
      <c r="C315" s="514"/>
      <c r="D315" s="21"/>
      <c r="E315" s="12"/>
      <c r="F315" s="513"/>
      <c r="L315" s="487"/>
    </row>
    <row r="316" spans="1:12" ht="12.75">
      <c r="A316" s="114"/>
      <c r="B316" s="114"/>
      <c r="C316" s="514"/>
      <c r="D316" s="21"/>
      <c r="E316" s="12"/>
      <c r="F316" s="513"/>
      <c r="L316" s="487"/>
    </row>
    <row r="317" spans="1:12" ht="12.75">
      <c r="A317" s="114"/>
      <c r="B317" s="114"/>
      <c r="C317" s="514"/>
      <c r="D317" s="21"/>
      <c r="E317" s="12"/>
      <c r="F317" s="513"/>
      <c r="L317" s="487"/>
    </row>
    <row r="318" spans="1:12" ht="12.75">
      <c r="A318" s="114"/>
      <c r="B318" s="114"/>
      <c r="C318" s="514"/>
      <c r="D318" s="21"/>
      <c r="E318" s="12"/>
      <c r="F318" s="513"/>
      <c r="L318" s="487"/>
    </row>
    <row r="319" spans="1:12" ht="12.75">
      <c r="A319" s="114"/>
      <c r="B319" s="114"/>
      <c r="C319" s="514"/>
      <c r="D319" s="21"/>
      <c r="E319" s="12"/>
      <c r="F319" s="513"/>
      <c r="L319" s="487"/>
    </row>
    <row r="320" spans="1:12" ht="12.75">
      <c r="A320" s="114"/>
      <c r="B320" s="114"/>
      <c r="C320" s="514"/>
      <c r="D320" s="21"/>
      <c r="E320" s="12"/>
      <c r="F320" s="513"/>
      <c r="L320" s="487"/>
    </row>
    <row r="321" spans="1:12" ht="12.75">
      <c r="A321" s="114"/>
      <c r="B321" s="114"/>
      <c r="C321" s="514"/>
      <c r="D321" s="21"/>
      <c r="E321" s="12"/>
      <c r="F321" s="513"/>
      <c r="L321" s="487"/>
    </row>
    <row r="322" spans="1:12" ht="12.75">
      <c r="A322" s="114"/>
      <c r="B322" s="114"/>
      <c r="C322" s="514"/>
      <c r="D322" s="21"/>
      <c r="E322" s="12"/>
      <c r="F322" s="513"/>
      <c r="L322" s="487"/>
    </row>
    <row r="323" spans="1:12" ht="12.75">
      <c r="A323" s="114"/>
      <c r="B323" s="114"/>
      <c r="C323" s="514"/>
      <c r="D323" s="21"/>
      <c r="E323" s="12"/>
      <c r="F323" s="513"/>
      <c r="L323" s="487"/>
    </row>
    <row r="324" spans="1:12" ht="12.75">
      <c r="A324" s="114"/>
      <c r="B324" s="114"/>
      <c r="C324" s="514"/>
      <c r="D324" s="21"/>
      <c r="E324" s="12"/>
      <c r="F324" s="513"/>
      <c r="L324" s="487"/>
    </row>
    <row r="325" spans="1:12" ht="12.75">
      <c r="A325" s="114"/>
      <c r="B325" s="114"/>
      <c r="C325" s="514"/>
      <c r="D325" s="21"/>
      <c r="E325" s="12"/>
      <c r="F325" s="513"/>
      <c r="L325" s="487"/>
    </row>
    <row r="326" spans="1:12" ht="12.75">
      <c r="A326" s="114"/>
      <c r="B326" s="114"/>
      <c r="C326" s="514"/>
      <c r="D326" s="21"/>
      <c r="E326" s="12"/>
      <c r="F326" s="513"/>
      <c r="L326" s="487"/>
    </row>
    <row r="327" spans="1:12" ht="12.75">
      <c r="A327" s="114"/>
      <c r="B327" s="114"/>
      <c r="C327" s="514"/>
      <c r="D327" s="21"/>
      <c r="E327" s="12"/>
      <c r="F327" s="513"/>
      <c r="L327" s="487"/>
    </row>
    <row r="328" spans="1:12" ht="12.75">
      <c r="A328" s="114"/>
      <c r="B328" s="114"/>
      <c r="C328" s="514"/>
      <c r="D328" s="21"/>
      <c r="E328" s="12"/>
      <c r="F328" s="513"/>
      <c r="L328" s="487"/>
    </row>
    <row r="329" spans="1:12" ht="12.75">
      <c r="A329" s="114"/>
      <c r="B329" s="114"/>
      <c r="C329" s="514"/>
      <c r="D329" s="21"/>
      <c r="E329" s="12"/>
      <c r="F329" s="513"/>
      <c r="L329" s="487"/>
    </row>
    <row r="330" spans="1:12" ht="12.75">
      <c r="A330" s="114"/>
      <c r="B330" s="114"/>
      <c r="C330" s="514"/>
      <c r="D330" s="21"/>
      <c r="E330" s="12"/>
      <c r="F330" s="513"/>
      <c r="L330" s="487"/>
    </row>
    <row r="331" spans="1:12" ht="12.75">
      <c r="A331" s="114"/>
      <c r="B331" s="114"/>
      <c r="C331" s="514"/>
      <c r="D331" s="21"/>
      <c r="E331" s="12"/>
      <c r="F331" s="513"/>
      <c r="L331" s="487"/>
    </row>
    <row r="332" spans="1:12" ht="12.75">
      <c r="A332" s="114"/>
      <c r="B332" s="114"/>
      <c r="C332" s="514"/>
      <c r="D332" s="21"/>
      <c r="E332" s="12"/>
      <c r="F332" s="513"/>
      <c r="L332" s="487"/>
    </row>
    <row r="333" spans="1:12" ht="12.75">
      <c r="A333" s="114"/>
      <c r="B333" s="114"/>
      <c r="C333" s="514"/>
      <c r="D333" s="21"/>
      <c r="E333" s="12"/>
      <c r="F333" s="513"/>
      <c r="L333" s="487"/>
    </row>
    <row r="334" spans="1:12" ht="12.75">
      <c r="A334" s="114"/>
      <c r="B334" s="114"/>
      <c r="C334" s="514"/>
      <c r="D334" s="21"/>
      <c r="E334" s="12"/>
      <c r="F334" s="513"/>
      <c r="L334" s="487"/>
    </row>
    <row r="335" spans="1:12" ht="12.75">
      <c r="A335" s="114"/>
      <c r="B335" s="114"/>
      <c r="C335" s="514"/>
      <c r="D335" s="21"/>
      <c r="E335" s="12"/>
      <c r="F335" s="513"/>
      <c r="L335" s="487"/>
    </row>
    <row r="336" spans="1:12" ht="12.75">
      <c r="A336" s="114"/>
      <c r="B336" s="114"/>
      <c r="C336" s="514"/>
      <c r="D336" s="21"/>
      <c r="E336" s="12"/>
      <c r="F336" s="513"/>
      <c r="L336" s="487"/>
    </row>
    <row r="337" spans="1:12" ht="12.75">
      <c r="A337" s="114"/>
      <c r="B337" s="114"/>
      <c r="C337" s="514"/>
      <c r="D337" s="21"/>
      <c r="E337" s="12"/>
      <c r="F337" s="513"/>
      <c r="L337" s="487"/>
    </row>
    <row r="338" spans="1:12" ht="12.75">
      <c r="A338" s="114"/>
      <c r="B338" s="114"/>
      <c r="C338" s="514"/>
      <c r="D338" s="21"/>
      <c r="E338" s="12"/>
      <c r="F338" s="513"/>
      <c r="L338" s="487"/>
    </row>
    <row r="339" spans="1:12" ht="12.75">
      <c r="A339" s="114"/>
      <c r="B339" s="114"/>
      <c r="C339" s="514"/>
      <c r="D339" s="21"/>
      <c r="E339" s="12"/>
      <c r="F339" s="513"/>
      <c r="L339" s="487"/>
    </row>
    <row r="340" spans="1:12" ht="12.75">
      <c r="A340" s="114"/>
      <c r="B340" s="114"/>
      <c r="C340" s="514"/>
      <c r="D340" s="21"/>
      <c r="E340" s="12"/>
      <c r="F340" s="513"/>
      <c r="L340" s="487"/>
    </row>
    <row r="341" spans="1:12" ht="12.75">
      <c r="A341" s="114"/>
      <c r="B341" s="114"/>
      <c r="C341" s="514"/>
      <c r="D341" s="21"/>
      <c r="E341" s="12"/>
      <c r="F341" s="513"/>
      <c r="L341" s="487"/>
    </row>
    <row r="342" spans="1:12" ht="12.75">
      <c r="A342" s="114"/>
      <c r="B342" s="114"/>
      <c r="C342" s="514"/>
      <c r="D342" s="21"/>
      <c r="E342" s="12"/>
      <c r="F342" s="513"/>
      <c r="L342" s="487"/>
    </row>
    <row r="343" spans="1:12" ht="12.75">
      <c r="A343" s="114"/>
      <c r="B343" s="114"/>
      <c r="C343" s="514"/>
      <c r="D343" s="21"/>
      <c r="E343" s="12"/>
      <c r="F343" s="513"/>
      <c r="L343" s="487"/>
    </row>
    <row r="344" spans="1:12" ht="12.75">
      <c r="A344" s="114"/>
      <c r="B344" s="114"/>
      <c r="C344" s="514"/>
      <c r="D344" s="21"/>
      <c r="E344" s="12"/>
      <c r="F344" s="513"/>
      <c r="L344" s="487"/>
    </row>
    <row r="345" spans="1:12" ht="12.75">
      <c r="A345" s="114"/>
      <c r="B345" s="114"/>
      <c r="C345" s="514"/>
      <c r="D345" s="21"/>
      <c r="E345" s="12"/>
      <c r="F345" s="513"/>
      <c r="L345" s="487"/>
    </row>
    <row r="346" spans="1:12" ht="12.75">
      <c r="A346" s="114"/>
      <c r="B346" s="114"/>
      <c r="C346" s="514"/>
      <c r="D346" s="21"/>
      <c r="E346" s="12"/>
      <c r="F346" s="513"/>
      <c r="L346" s="487"/>
    </row>
    <row r="347" spans="1:12" ht="12.75">
      <c r="A347" s="114"/>
      <c r="B347" s="114"/>
      <c r="C347" s="514"/>
      <c r="D347" s="21"/>
      <c r="E347" s="12"/>
      <c r="F347" s="513"/>
      <c r="L347" s="487"/>
    </row>
    <row r="348" spans="1:12" ht="12.75">
      <c r="A348" s="114"/>
      <c r="B348" s="114"/>
      <c r="C348" s="514"/>
      <c r="D348" s="21"/>
      <c r="E348" s="12"/>
      <c r="F348" s="513"/>
      <c r="L348" s="487"/>
    </row>
    <row r="349" spans="1:12" ht="12.75">
      <c r="A349" s="114"/>
      <c r="B349" s="114"/>
      <c r="C349" s="514"/>
      <c r="D349" s="21"/>
      <c r="E349" s="12"/>
      <c r="F349" s="513"/>
      <c r="L349" s="487"/>
    </row>
    <row r="350" spans="1:12" ht="12.75">
      <c r="A350" s="114"/>
      <c r="B350" s="114"/>
      <c r="C350" s="514"/>
      <c r="D350" s="21"/>
      <c r="E350" s="12"/>
      <c r="F350" s="513"/>
      <c r="L350" s="487"/>
    </row>
    <row r="351" spans="1:12" ht="12.75">
      <c r="A351" s="114"/>
      <c r="B351" s="114"/>
      <c r="C351" s="514"/>
      <c r="D351" s="21"/>
      <c r="E351" s="12"/>
      <c r="F351" s="513"/>
      <c r="L351" s="487"/>
    </row>
    <row r="352" spans="1:12" ht="12.75">
      <c r="A352" s="114"/>
      <c r="B352" s="114"/>
      <c r="C352" s="514"/>
      <c r="D352" s="21"/>
      <c r="E352" s="12"/>
      <c r="F352" s="513"/>
      <c r="L352" s="487"/>
    </row>
    <row r="353" spans="1:12" ht="12.75">
      <c r="A353" s="114"/>
      <c r="B353" s="114"/>
      <c r="C353" s="514"/>
      <c r="D353" s="21"/>
      <c r="E353" s="12"/>
      <c r="F353" s="513"/>
      <c r="L353" s="487"/>
    </row>
    <row r="354" spans="1:12" ht="12.75">
      <c r="A354" s="114"/>
      <c r="B354" s="114"/>
      <c r="C354" s="514"/>
      <c r="D354" s="21"/>
      <c r="E354" s="12"/>
      <c r="F354" s="513"/>
      <c r="L354" s="487"/>
    </row>
    <row r="355" spans="1:12" ht="12.75">
      <c r="A355" s="114"/>
      <c r="B355" s="114"/>
      <c r="C355" s="514"/>
      <c r="D355" s="21"/>
      <c r="E355" s="12"/>
      <c r="F355" s="513"/>
      <c r="L355" s="487"/>
    </row>
    <row r="356" spans="1:12" ht="12.75">
      <c r="A356" s="114"/>
      <c r="B356" s="114"/>
      <c r="C356" s="514"/>
      <c r="D356" s="21"/>
      <c r="E356" s="12"/>
      <c r="F356" s="513"/>
      <c r="L356" s="487"/>
    </row>
    <row r="357" spans="1:12" ht="12.75">
      <c r="A357" s="114"/>
      <c r="B357" s="114"/>
      <c r="C357" s="514"/>
      <c r="D357" s="21"/>
      <c r="E357" s="12"/>
      <c r="F357" s="513"/>
      <c r="L357" s="487"/>
    </row>
    <row r="358" spans="1:12" ht="12.75">
      <c r="A358" s="114"/>
      <c r="B358" s="114"/>
      <c r="C358" s="514"/>
      <c r="D358" s="21"/>
      <c r="E358" s="12"/>
      <c r="F358" s="513"/>
      <c r="L358" s="487"/>
    </row>
    <row r="359" spans="1:12" ht="12.75">
      <c r="A359" s="114"/>
      <c r="B359" s="114"/>
      <c r="C359" s="514"/>
      <c r="D359" s="21"/>
      <c r="E359" s="12"/>
      <c r="F359" s="513"/>
      <c r="L359" s="487"/>
    </row>
    <row r="360" spans="1:12" ht="12.75">
      <c r="A360" s="114"/>
      <c r="B360" s="114"/>
      <c r="C360" s="514"/>
      <c r="D360" s="21"/>
      <c r="E360" s="12"/>
      <c r="F360" s="513"/>
      <c r="L360" s="487"/>
    </row>
    <row r="361" spans="1:12" ht="12.75">
      <c r="A361" s="114"/>
      <c r="B361" s="114"/>
      <c r="C361" s="514"/>
      <c r="D361" s="21"/>
      <c r="E361" s="12"/>
      <c r="F361" s="513"/>
      <c r="L361" s="487"/>
    </row>
    <row r="362" spans="1:12" ht="12.75">
      <c r="A362" s="114"/>
      <c r="B362" s="114"/>
      <c r="C362" s="514"/>
      <c r="D362" s="21"/>
      <c r="E362" s="12"/>
      <c r="F362" s="513"/>
      <c r="L362" s="487"/>
    </row>
    <row r="363" spans="1:12" ht="12.75">
      <c r="A363" s="114"/>
      <c r="B363" s="114"/>
      <c r="C363" s="514"/>
      <c r="D363" s="21"/>
      <c r="E363" s="12"/>
      <c r="F363" s="513"/>
      <c r="L363" s="487"/>
    </row>
    <row r="364" spans="1:12" ht="12.75">
      <c r="A364" s="114"/>
      <c r="B364" s="114"/>
      <c r="C364" s="514"/>
      <c r="D364" s="21"/>
      <c r="E364" s="12"/>
      <c r="F364" s="513"/>
      <c r="L364" s="487"/>
    </row>
    <row r="365" spans="1:12" ht="12.75">
      <c r="A365" s="114"/>
      <c r="B365" s="114"/>
      <c r="C365" s="514"/>
      <c r="D365" s="21"/>
      <c r="E365" s="12"/>
      <c r="F365" s="513"/>
      <c r="L365" s="487"/>
    </row>
    <row r="366" spans="1:12" ht="12.75">
      <c r="A366" s="114"/>
      <c r="B366" s="114"/>
      <c r="C366" s="514"/>
      <c r="D366" s="21"/>
      <c r="E366" s="12"/>
      <c r="F366" s="513"/>
      <c r="L366" s="487"/>
    </row>
    <row r="367" spans="1:12" ht="12.75">
      <c r="A367" s="114"/>
      <c r="B367" s="114"/>
      <c r="C367" s="514"/>
      <c r="D367" s="21"/>
      <c r="E367" s="12"/>
      <c r="F367" s="513"/>
      <c r="L367" s="487"/>
    </row>
    <row r="368" spans="1:12" ht="12.75">
      <c r="A368" s="114"/>
      <c r="B368" s="114"/>
      <c r="C368" s="514"/>
      <c r="D368" s="21"/>
      <c r="E368" s="12"/>
      <c r="F368" s="513"/>
      <c r="L368" s="487"/>
    </row>
    <row r="369" spans="1:12" ht="12.75">
      <c r="A369" s="114"/>
      <c r="B369" s="114"/>
      <c r="C369" s="514"/>
      <c r="D369" s="21"/>
      <c r="E369" s="12"/>
      <c r="F369" s="513"/>
      <c r="L369" s="487"/>
    </row>
    <row r="370" spans="1:12" ht="12.75">
      <c r="A370" s="114"/>
      <c r="B370" s="114"/>
      <c r="C370" s="514"/>
      <c r="D370" s="21"/>
      <c r="E370" s="12"/>
      <c r="F370" s="513"/>
      <c r="L370" s="487"/>
    </row>
    <row r="371" spans="1:12" ht="12.75">
      <c r="A371" s="114"/>
      <c r="B371" s="114"/>
      <c r="C371" s="514"/>
      <c r="D371" s="21"/>
      <c r="E371" s="12"/>
      <c r="F371" s="513"/>
      <c r="L371" s="487"/>
    </row>
    <row r="372" spans="1:12" ht="12.75">
      <c r="A372" s="114"/>
      <c r="B372" s="114"/>
      <c r="C372" s="514"/>
      <c r="D372" s="21"/>
      <c r="E372" s="12"/>
      <c r="F372" s="513"/>
      <c r="L372" s="487"/>
    </row>
    <row r="373" spans="1:12" ht="12.75">
      <c r="A373" s="114"/>
      <c r="B373" s="114"/>
      <c r="C373" s="514"/>
      <c r="D373" s="21"/>
      <c r="E373" s="12"/>
      <c r="F373" s="513"/>
      <c r="L373" s="487"/>
    </row>
    <row r="374" spans="1:12" ht="12.75">
      <c r="A374" s="114"/>
      <c r="B374" s="114"/>
      <c r="C374" s="514"/>
      <c r="D374" s="21"/>
      <c r="E374" s="12"/>
      <c r="F374" s="513"/>
      <c r="L374" s="487"/>
    </row>
    <row r="375" spans="1:12" ht="12.75">
      <c r="A375" s="114"/>
      <c r="B375" s="114"/>
      <c r="C375" s="514"/>
      <c r="D375" s="21"/>
      <c r="E375" s="12"/>
      <c r="F375" s="513"/>
      <c r="L375" s="487"/>
    </row>
    <row r="376" spans="1:12" ht="12.75">
      <c r="A376" s="114"/>
      <c r="B376" s="114"/>
      <c r="C376" s="514"/>
      <c r="D376" s="21"/>
      <c r="E376" s="12"/>
      <c r="F376" s="513"/>
      <c r="L376" s="487"/>
    </row>
    <row r="377" spans="1:12" ht="12.75">
      <c r="A377" s="114"/>
      <c r="B377" s="114"/>
      <c r="C377" s="514"/>
      <c r="D377" s="21"/>
      <c r="E377" s="12"/>
      <c r="F377" s="513"/>
      <c r="L377" s="487"/>
    </row>
    <row r="378" spans="1:12" ht="12.75">
      <c r="A378" s="114"/>
      <c r="B378" s="114"/>
      <c r="C378" s="514"/>
      <c r="D378" s="21"/>
      <c r="E378" s="12"/>
      <c r="F378" s="513"/>
      <c r="L378" s="487"/>
    </row>
    <row r="379" spans="1:12" ht="12.75">
      <c r="A379" s="114"/>
      <c r="B379" s="114"/>
      <c r="C379" s="514"/>
      <c r="D379" s="21"/>
      <c r="E379" s="12"/>
      <c r="F379" s="513"/>
      <c r="L379" s="487"/>
    </row>
    <row r="380" spans="1:12" ht="12.75">
      <c r="A380" s="114"/>
      <c r="B380" s="114"/>
      <c r="C380" s="514"/>
      <c r="D380" s="21"/>
      <c r="E380" s="12"/>
      <c r="F380" s="513"/>
      <c r="L380" s="487"/>
    </row>
    <row r="381" spans="1:12" ht="12.75">
      <c r="A381" s="114"/>
      <c r="B381" s="114"/>
      <c r="C381" s="514"/>
      <c r="D381" s="21"/>
      <c r="E381" s="12"/>
      <c r="F381" s="513"/>
      <c r="L381" s="487"/>
    </row>
    <row r="382" spans="1:12" ht="12.75">
      <c r="A382" s="114"/>
      <c r="B382" s="114"/>
      <c r="C382" s="514"/>
      <c r="D382" s="21"/>
      <c r="E382" s="12"/>
      <c r="F382" s="513"/>
      <c r="L382" s="487"/>
    </row>
    <row r="383" spans="1:12" ht="12.75">
      <c r="A383" s="114"/>
      <c r="B383" s="114"/>
      <c r="C383" s="514"/>
      <c r="D383" s="21"/>
      <c r="E383" s="12"/>
      <c r="F383" s="513"/>
      <c r="L383" s="487"/>
    </row>
    <row r="384" spans="1:12" ht="12.75">
      <c r="A384" s="114"/>
      <c r="B384" s="114"/>
      <c r="C384" s="514"/>
      <c r="D384" s="21"/>
      <c r="E384" s="12"/>
      <c r="F384" s="513"/>
      <c r="L384" s="487"/>
    </row>
    <row r="385" spans="1:12" ht="12.75">
      <c r="A385" s="114"/>
      <c r="B385" s="114"/>
      <c r="C385" s="514"/>
      <c r="D385" s="21"/>
      <c r="E385" s="12"/>
      <c r="F385" s="513"/>
      <c r="L385" s="487"/>
    </row>
    <row r="386" spans="1:12" ht="12.75">
      <c r="A386" s="114"/>
      <c r="B386" s="114"/>
      <c r="C386" s="514"/>
      <c r="D386" s="21"/>
      <c r="E386" s="12"/>
      <c r="F386" s="513"/>
      <c r="L386" s="487"/>
    </row>
    <row r="387" spans="1:12" ht="12.75">
      <c r="A387" s="114"/>
      <c r="B387" s="114"/>
      <c r="C387" s="514"/>
      <c r="D387" s="21"/>
      <c r="E387" s="12"/>
      <c r="F387" s="513"/>
      <c r="L387" s="487"/>
    </row>
    <row r="388" spans="1:12" ht="12.75">
      <c r="A388" s="114"/>
      <c r="B388" s="114"/>
      <c r="C388" s="514"/>
      <c r="D388" s="21"/>
      <c r="E388" s="12"/>
      <c r="F388" s="513"/>
      <c r="L388" s="487"/>
    </row>
    <row r="389" spans="1:12" ht="12.75">
      <c r="A389" s="114"/>
      <c r="B389" s="114"/>
      <c r="C389" s="514"/>
      <c r="D389" s="21"/>
      <c r="E389" s="12"/>
      <c r="F389" s="513"/>
      <c r="L389" s="487"/>
    </row>
    <row r="390" spans="1:12" ht="12.75">
      <c r="A390" s="114"/>
      <c r="B390" s="114"/>
      <c r="C390" s="514"/>
      <c r="D390" s="21"/>
      <c r="E390" s="12"/>
      <c r="F390" s="513"/>
      <c r="L390" s="487"/>
    </row>
    <row r="391" spans="1:12" ht="12.75">
      <c r="A391" s="114"/>
      <c r="B391" s="114"/>
      <c r="C391" s="514"/>
      <c r="D391" s="21"/>
      <c r="E391" s="12"/>
      <c r="F391" s="513"/>
      <c r="L391" s="487"/>
    </row>
    <row r="392" spans="1:12" ht="12.75">
      <c r="A392" s="114"/>
      <c r="B392" s="114"/>
      <c r="C392" s="514"/>
      <c r="D392" s="21"/>
      <c r="E392" s="12"/>
      <c r="F392" s="513"/>
      <c r="L392" s="487"/>
    </row>
    <row r="393" spans="1:12" ht="12.75">
      <c r="A393" s="114"/>
      <c r="B393" s="114"/>
      <c r="C393" s="514"/>
      <c r="D393" s="21"/>
      <c r="E393" s="12"/>
      <c r="F393" s="513"/>
      <c r="L393" s="487"/>
    </row>
    <row r="394" spans="1:12" ht="12.75">
      <c r="A394" s="114"/>
      <c r="B394" s="114"/>
      <c r="C394" s="514"/>
      <c r="D394" s="21"/>
      <c r="E394" s="12"/>
      <c r="F394" s="513"/>
      <c r="L394" s="487"/>
    </row>
    <row r="395" spans="1:12" ht="12.75">
      <c r="A395" s="114"/>
      <c r="B395" s="114"/>
      <c r="C395" s="514"/>
      <c r="D395" s="21"/>
      <c r="E395" s="12"/>
      <c r="F395" s="513"/>
      <c r="L395" s="487"/>
    </row>
    <row r="396" spans="1:12" ht="12.75">
      <c r="A396" s="114"/>
      <c r="B396" s="114"/>
      <c r="C396" s="514"/>
      <c r="D396" s="21"/>
      <c r="E396" s="12"/>
      <c r="F396" s="513"/>
      <c r="L396" s="487"/>
    </row>
    <row r="397" spans="1:12" ht="12.75">
      <c r="A397" s="114"/>
      <c r="B397" s="114"/>
      <c r="C397" s="514"/>
      <c r="D397" s="21"/>
      <c r="E397" s="12"/>
      <c r="F397" s="513"/>
      <c r="L397" s="487"/>
    </row>
    <row r="398" spans="1:12" ht="12.75">
      <c r="A398" s="114"/>
      <c r="B398" s="114"/>
      <c r="C398" s="514"/>
      <c r="D398" s="21"/>
      <c r="E398" s="12"/>
      <c r="F398" s="513"/>
      <c r="L398" s="487"/>
    </row>
    <row r="399" spans="1:12" ht="12.75">
      <c r="A399" s="114"/>
      <c r="B399" s="114"/>
      <c r="C399" s="514"/>
      <c r="D399" s="21"/>
      <c r="E399" s="12"/>
      <c r="F399" s="513"/>
      <c r="L399" s="487"/>
    </row>
    <row r="400" spans="1:12" ht="12.75">
      <c r="A400" s="114"/>
      <c r="B400" s="114"/>
      <c r="C400" s="514"/>
      <c r="D400" s="21"/>
      <c r="E400" s="12"/>
      <c r="F400" s="513"/>
      <c r="L400" s="487"/>
    </row>
    <row r="401" spans="1:12" ht="12.75">
      <c r="A401" s="114"/>
      <c r="B401" s="114"/>
      <c r="C401" s="514"/>
      <c r="D401" s="21"/>
      <c r="E401" s="12"/>
      <c r="F401" s="513"/>
      <c r="L401" s="487"/>
    </row>
    <row r="402" spans="1:12" ht="12.75">
      <c r="A402" s="114"/>
      <c r="B402" s="114"/>
      <c r="C402" s="514"/>
      <c r="D402" s="21"/>
      <c r="E402" s="12"/>
      <c r="F402" s="513"/>
      <c r="L402" s="487"/>
    </row>
    <row r="403" spans="1:12" ht="12.75">
      <c r="A403" s="114"/>
      <c r="B403" s="114"/>
      <c r="C403" s="514"/>
      <c r="D403" s="21"/>
      <c r="E403" s="12"/>
      <c r="F403" s="513"/>
      <c r="L403" s="487"/>
    </row>
    <row r="404" spans="1:12" ht="12.75">
      <c r="A404" s="114"/>
      <c r="B404" s="114"/>
      <c r="C404" s="514"/>
      <c r="D404" s="21"/>
      <c r="E404" s="12"/>
      <c r="F404" s="513"/>
      <c r="L404" s="487"/>
    </row>
    <row r="405" spans="1:12" ht="12.75">
      <c r="A405" s="114"/>
      <c r="B405" s="114"/>
      <c r="C405" s="514"/>
      <c r="D405" s="21"/>
      <c r="E405" s="12"/>
      <c r="F405" s="513"/>
      <c r="L405" s="487"/>
    </row>
    <row r="406" spans="1:12" ht="12.75">
      <c r="A406" s="114"/>
      <c r="B406" s="114"/>
      <c r="C406" s="514"/>
      <c r="D406" s="21"/>
      <c r="E406" s="12"/>
      <c r="F406" s="513"/>
      <c r="L406" s="487"/>
    </row>
    <row r="407" spans="1:12" ht="12.75">
      <c r="A407" s="114"/>
      <c r="B407" s="114"/>
      <c r="C407" s="514"/>
      <c r="D407" s="21"/>
      <c r="E407" s="12"/>
      <c r="F407" s="513"/>
      <c r="L407" s="487"/>
    </row>
    <row r="408" spans="1:12" ht="12.75">
      <c r="A408" s="114"/>
      <c r="B408" s="114"/>
      <c r="C408" s="514"/>
      <c r="D408" s="21"/>
      <c r="E408" s="12"/>
      <c r="F408" s="513"/>
      <c r="L408" s="487"/>
    </row>
    <row r="409" spans="1:12" ht="12.75">
      <c r="A409" s="114"/>
      <c r="B409" s="114"/>
      <c r="C409" s="514"/>
      <c r="D409" s="21"/>
      <c r="E409" s="12"/>
      <c r="F409" s="513"/>
      <c r="L409" s="487"/>
    </row>
    <row r="410" spans="1:12" ht="12.75">
      <c r="A410" s="114"/>
      <c r="B410" s="114"/>
      <c r="C410" s="514"/>
      <c r="D410" s="21"/>
      <c r="E410" s="12"/>
      <c r="F410" s="513"/>
      <c r="L410" s="487"/>
    </row>
    <row r="411" spans="1:12" ht="12.75">
      <c r="A411" s="114"/>
      <c r="B411" s="114"/>
      <c r="C411" s="514"/>
      <c r="D411" s="21"/>
      <c r="E411" s="12"/>
      <c r="F411" s="513"/>
      <c r="L411" s="487"/>
    </row>
    <row r="412" spans="1:12" ht="12.75">
      <c r="A412" s="114"/>
      <c r="B412" s="114"/>
      <c r="C412" s="514"/>
      <c r="D412" s="21"/>
      <c r="E412" s="12"/>
      <c r="F412" s="513"/>
      <c r="L412" s="487"/>
    </row>
    <row r="413" spans="1:12" ht="12.75">
      <c r="A413" s="114"/>
      <c r="B413" s="114"/>
      <c r="C413" s="514"/>
      <c r="D413" s="21"/>
      <c r="E413" s="12"/>
      <c r="F413" s="513"/>
      <c r="L413" s="487"/>
    </row>
    <row r="414" spans="1:12" ht="12.75">
      <c r="A414" s="114"/>
      <c r="B414" s="114"/>
      <c r="C414" s="514"/>
      <c r="D414" s="21"/>
      <c r="E414" s="12"/>
      <c r="F414" s="513"/>
      <c r="L414" s="487"/>
    </row>
    <row r="415" spans="1:12" ht="12.75">
      <c r="A415" s="114"/>
      <c r="B415" s="114"/>
      <c r="C415" s="514"/>
      <c r="D415" s="21"/>
      <c r="E415" s="12"/>
      <c r="F415" s="513"/>
      <c r="L415" s="487"/>
    </row>
    <row r="416" spans="1:12" ht="12.75">
      <c r="A416" s="114"/>
      <c r="B416" s="114"/>
      <c r="C416" s="514"/>
      <c r="D416" s="21"/>
      <c r="E416" s="12"/>
      <c r="F416" s="513"/>
      <c r="L416" s="487"/>
    </row>
    <row r="417" spans="1:12" ht="12.75">
      <c r="A417" s="114"/>
      <c r="B417" s="114"/>
      <c r="C417" s="514"/>
      <c r="D417" s="21"/>
      <c r="E417" s="12"/>
      <c r="F417" s="513"/>
      <c r="L417" s="487"/>
    </row>
    <row r="418" spans="1:12" ht="12.75">
      <c r="A418" s="114"/>
      <c r="B418" s="114"/>
      <c r="C418" s="514"/>
      <c r="D418" s="21"/>
      <c r="E418" s="12"/>
      <c r="F418" s="513"/>
      <c r="L418" s="487"/>
    </row>
    <row r="419" spans="1:12" ht="12.75">
      <c r="A419" s="114"/>
      <c r="B419" s="114"/>
      <c r="C419" s="514"/>
      <c r="D419" s="21"/>
      <c r="E419" s="12"/>
      <c r="F419" s="513"/>
      <c r="L419" s="487"/>
    </row>
    <row r="420" spans="1:12" ht="12.75">
      <c r="A420" s="114"/>
      <c r="B420" s="114"/>
      <c r="C420" s="514"/>
      <c r="D420" s="21"/>
      <c r="E420" s="12"/>
      <c r="F420" s="513"/>
      <c r="L420" s="487"/>
    </row>
    <row r="421" spans="1:12" ht="12.75">
      <c r="A421" s="114"/>
      <c r="B421" s="114"/>
      <c r="C421" s="514"/>
      <c r="D421" s="21"/>
      <c r="E421" s="12"/>
      <c r="F421" s="513"/>
      <c r="L421" s="487"/>
    </row>
    <row r="422" spans="1:12" ht="12.75">
      <c r="A422" s="114"/>
      <c r="B422" s="114"/>
      <c r="C422" s="514"/>
      <c r="D422" s="21"/>
      <c r="E422" s="12"/>
      <c r="F422" s="513"/>
      <c r="L422" s="487"/>
    </row>
    <row r="423" spans="1:12" ht="12.75">
      <c r="A423" s="114"/>
      <c r="B423" s="114"/>
      <c r="C423" s="514"/>
      <c r="D423" s="21"/>
      <c r="E423" s="12"/>
      <c r="F423" s="513"/>
      <c r="L423" s="487"/>
    </row>
    <row r="424" spans="1:12" ht="12.75">
      <c r="A424" s="114"/>
      <c r="B424" s="114"/>
      <c r="C424" s="514"/>
      <c r="D424" s="21"/>
      <c r="E424" s="12"/>
      <c r="F424" s="513"/>
      <c r="L424" s="487"/>
    </row>
    <row r="425" spans="1:12" ht="12.75">
      <c r="A425" s="114"/>
      <c r="B425" s="114"/>
      <c r="C425" s="514"/>
      <c r="D425" s="21"/>
      <c r="E425" s="12"/>
      <c r="F425" s="513"/>
      <c r="L425" s="487"/>
    </row>
    <row r="426" spans="1:12" ht="12.75">
      <c r="A426" s="114"/>
      <c r="B426" s="114"/>
      <c r="C426" s="514"/>
      <c r="D426" s="21"/>
      <c r="E426" s="12"/>
      <c r="F426" s="513"/>
      <c r="L426" s="487"/>
    </row>
    <row r="427" spans="1:12" ht="12.75">
      <c r="A427" s="114"/>
      <c r="B427" s="114"/>
      <c r="C427" s="514"/>
      <c r="D427" s="21"/>
      <c r="E427" s="12"/>
      <c r="F427" s="513"/>
      <c r="L427" s="487"/>
    </row>
    <row r="428" spans="1:12" ht="12.75">
      <c r="A428" s="114"/>
      <c r="B428" s="114"/>
      <c r="C428" s="514"/>
      <c r="D428" s="21"/>
      <c r="E428" s="12"/>
      <c r="F428" s="513"/>
      <c r="L428" s="487"/>
    </row>
    <row r="429" spans="1:12" ht="12.75">
      <c r="A429" s="114"/>
      <c r="B429" s="114"/>
      <c r="C429" s="514"/>
      <c r="D429" s="21"/>
      <c r="E429" s="12"/>
      <c r="F429" s="513"/>
      <c r="L429" s="487"/>
    </row>
    <row r="430" spans="1:12" ht="12.75">
      <c r="A430" s="114"/>
      <c r="B430" s="114"/>
      <c r="C430" s="514"/>
      <c r="D430" s="21"/>
      <c r="E430" s="12"/>
      <c r="F430" s="513"/>
      <c r="L430" s="487"/>
    </row>
    <row r="431" spans="1:12" ht="12.75">
      <c r="A431" s="114"/>
      <c r="B431" s="114"/>
      <c r="C431" s="514"/>
      <c r="D431" s="21"/>
      <c r="E431" s="12"/>
      <c r="F431" s="513"/>
      <c r="L431" s="487"/>
    </row>
    <row r="432" spans="1:12" ht="12.75">
      <c r="A432" s="114"/>
      <c r="B432" s="114"/>
      <c r="C432" s="514"/>
      <c r="D432" s="21"/>
      <c r="E432" s="12"/>
      <c r="F432" s="513"/>
      <c r="L432" s="487"/>
    </row>
    <row r="433" spans="1:12" ht="12.75">
      <c r="A433" s="114"/>
      <c r="B433" s="114"/>
      <c r="C433" s="514"/>
      <c r="D433" s="21"/>
      <c r="E433" s="12"/>
      <c r="F433" s="513"/>
      <c r="L433" s="487"/>
    </row>
    <row r="434" spans="1:12" ht="12.75">
      <c r="A434" s="114"/>
      <c r="B434" s="114"/>
      <c r="C434" s="514"/>
      <c r="D434" s="21"/>
      <c r="E434" s="12"/>
      <c r="F434" s="513"/>
      <c r="L434" s="487"/>
    </row>
    <row r="435" spans="1:12" ht="12.75">
      <c r="A435" s="114"/>
      <c r="B435" s="114"/>
      <c r="C435" s="514"/>
      <c r="D435" s="21"/>
      <c r="E435" s="12"/>
      <c r="F435" s="513"/>
      <c r="L435" s="487"/>
    </row>
    <row r="436" spans="1:12" ht="12.75">
      <c r="A436" s="114"/>
      <c r="B436" s="114"/>
      <c r="C436" s="514"/>
      <c r="D436" s="21"/>
      <c r="E436" s="12"/>
      <c r="F436" s="513"/>
      <c r="L436" s="487"/>
    </row>
    <row r="437" spans="1:12" ht="12.75">
      <c r="A437" s="114"/>
      <c r="B437" s="114"/>
      <c r="C437" s="514"/>
      <c r="D437" s="21"/>
      <c r="E437" s="12"/>
      <c r="F437" s="513"/>
      <c r="L437" s="487"/>
    </row>
    <row r="438" spans="1:12" ht="12.75">
      <c r="A438" s="114"/>
      <c r="B438" s="114"/>
      <c r="C438" s="514"/>
      <c r="D438" s="21"/>
      <c r="E438" s="12"/>
      <c r="F438" s="513"/>
      <c r="L438" s="487"/>
    </row>
    <row r="439" spans="1:12" ht="12.75">
      <c r="A439" s="114"/>
      <c r="B439" s="114"/>
      <c r="C439" s="514"/>
      <c r="D439" s="21"/>
      <c r="E439" s="12"/>
      <c r="F439" s="513"/>
      <c r="L439" s="487"/>
    </row>
    <row r="440" spans="1:12" ht="12.75">
      <c r="A440" s="114"/>
      <c r="B440" s="114"/>
      <c r="C440" s="514"/>
      <c r="D440" s="21"/>
      <c r="E440" s="12"/>
      <c r="F440" s="513"/>
      <c r="L440" s="487"/>
    </row>
    <row r="441" spans="1:12" ht="12.75">
      <c r="A441" s="114"/>
      <c r="B441" s="114"/>
      <c r="C441" s="514"/>
      <c r="D441" s="21"/>
      <c r="E441" s="12"/>
      <c r="F441" s="513"/>
      <c r="L441" s="487"/>
    </row>
    <row r="442" spans="1:12" ht="12.75">
      <c r="A442" s="114"/>
      <c r="B442" s="114"/>
      <c r="C442" s="514"/>
      <c r="D442" s="21"/>
      <c r="E442" s="12"/>
      <c r="F442" s="513"/>
      <c r="L442" s="487"/>
    </row>
    <row r="443" spans="1:12" ht="12.75">
      <c r="A443" s="515"/>
      <c r="B443" s="505"/>
      <c r="C443" s="152"/>
      <c r="D443" s="21"/>
      <c r="E443" s="12"/>
      <c r="F443" s="513"/>
      <c r="L443" s="487"/>
    </row>
    <row r="444" spans="1:12" ht="12.75">
      <c r="A444" s="515"/>
      <c r="B444" s="505"/>
      <c r="C444" s="152"/>
      <c r="D444" s="21"/>
      <c r="E444" s="12"/>
      <c r="F444" s="513"/>
      <c r="L444" s="487"/>
    </row>
    <row r="445" spans="1:12" ht="12.75">
      <c r="A445" s="515"/>
      <c r="B445" s="505"/>
      <c r="C445" s="152"/>
      <c r="D445" s="21"/>
      <c r="E445" s="12"/>
      <c r="F445" s="513"/>
      <c r="L445" s="487"/>
    </row>
    <row r="446" spans="1:12" ht="12.75">
      <c r="A446" s="515"/>
      <c r="B446" s="505"/>
      <c r="C446" s="152"/>
      <c r="D446" s="21"/>
      <c r="E446" s="12"/>
      <c r="F446" s="513"/>
      <c r="L446" s="487"/>
    </row>
    <row r="447" spans="1:12" ht="12.75">
      <c r="A447" s="515"/>
      <c r="B447" s="505"/>
      <c r="C447" s="152"/>
      <c r="D447" s="21"/>
      <c r="E447" s="12"/>
      <c r="F447" s="513"/>
      <c r="L447" s="487"/>
    </row>
    <row r="448" spans="1:12" ht="12.75">
      <c r="A448" s="515"/>
      <c r="B448" s="505"/>
      <c r="C448" s="152"/>
      <c r="D448" s="21"/>
      <c r="E448" s="12"/>
      <c r="F448" s="513"/>
      <c r="L448" s="487"/>
    </row>
    <row r="449" spans="1:12" ht="12.75">
      <c r="A449" s="515"/>
      <c r="B449" s="505"/>
      <c r="C449" s="152"/>
      <c r="D449" s="21"/>
      <c r="E449" s="12"/>
      <c r="F449" s="513"/>
      <c r="L449" s="487"/>
    </row>
    <row r="450" spans="1:12" ht="12.75">
      <c r="A450" s="515"/>
      <c r="B450" s="505"/>
      <c r="C450" s="152"/>
      <c r="D450" s="21"/>
      <c r="E450" s="12"/>
      <c r="F450" s="513"/>
      <c r="L450" s="487"/>
    </row>
    <row r="451" spans="1:12" ht="12.75">
      <c r="A451" s="515"/>
      <c r="B451" s="505"/>
      <c r="C451" s="152"/>
      <c r="D451" s="21"/>
      <c r="E451" s="12"/>
      <c r="F451" s="513"/>
      <c r="L451" s="487"/>
    </row>
    <row r="452" spans="1:12" ht="12.75">
      <c r="A452" s="515"/>
      <c r="B452" s="505"/>
      <c r="C452" s="152"/>
      <c r="D452" s="21"/>
      <c r="E452" s="12"/>
      <c r="F452" s="513"/>
      <c r="L452" s="487"/>
    </row>
    <row r="453" spans="1:12" ht="12.75">
      <c r="A453" s="515"/>
      <c r="B453" s="505"/>
      <c r="C453" s="152"/>
      <c r="D453" s="21"/>
      <c r="E453" s="12"/>
      <c r="F453" s="513"/>
      <c r="L453" s="487"/>
    </row>
    <row r="454" spans="1:12" ht="12.75">
      <c r="A454" s="515"/>
      <c r="B454" s="505"/>
      <c r="C454" s="152"/>
      <c r="D454" s="21"/>
      <c r="E454" s="12"/>
      <c r="F454" s="513"/>
      <c r="L454" s="487"/>
    </row>
    <row r="455" spans="1:12" ht="12.75">
      <c r="A455" s="515"/>
      <c r="B455" s="505"/>
      <c r="C455" s="152"/>
      <c r="D455" s="21"/>
      <c r="E455" s="12"/>
      <c r="F455" s="513"/>
      <c r="L455" s="487"/>
    </row>
    <row r="456" spans="1:12" ht="12.75">
      <c r="A456" s="515"/>
      <c r="B456" s="505"/>
      <c r="C456" s="152"/>
      <c r="D456" s="21"/>
      <c r="E456" s="12"/>
      <c r="F456" s="513"/>
      <c r="L456" s="487"/>
    </row>
    <row r="457" spans="1:12" ht="12.75">
      <c r="A457" s="515"/>
      <c r="B457" s="505"/>
      <c r="C457" s="152"/>
      <c r="D457" s="21"/>
      <c r="E457" s="12"/>
      <c r="F457" s="513"/>
      <c r="L457" s="487"/>
    </row>
    <row r="458" spans="1:12" ht="12.75">
      <c r="A458" s="515"/>
      <c r="B458" s="505"/>
      <c r="C458" s="152"/>
      <c r="D458" s="21"/>
      <c r="E458" s="12"/>
      <c r="F458" s="513"/>
      <c r="L458" s="487"/>
    </row>
    <row r="459" spans="1:12" ht="12.75">
      <c r="A459" s="515"/>
      <c r="B459" s="505"/>
      <c r="C459" s="152"/>
      <c r="D459" s="21"/>
      <c r="E459" s="12"/>
      <c r="F459" s="513"/>
      <c r="L459" s="487"/>
    </row>
    <row r="460" spans="1:12" ht="12.75">
      <c r="A460" s="515"/>
      <c r="B460" s="505"/>
      <c r="C460" s="152"/>
      <c r="D460" s="21"/>
      <c r="E460" s="12"/>
      <c r="F460" s="513"/>
      <c r="L460" s="487"/>
    </row>
    <row r="461" spans="1:12" ht="12.75">
      <c r="A461" s="515"/>
      <c r="B461" s="505"/>
      <c r="C461" s="152"/>
      <c r="D461" s="21"/>
      <c r="E461" s="12"/>
      <c r="F461" s="513"/>
      <c r="L461" s="487"/>
    </row>
    <row r="462" spans="1:12" ht="12.75">
      <c r="A462" s="515"/>
      <c r="B462" s="505"/>
      <c r="C462" s="152"/>
      <c r="D462" s="21"/>
      <c r="E462" s="12"/>
      <c r="F462" s="513"/>
      <c r="L462" s="487"/>
    </row>
    <row r="463" spans="1:12" ht="12.75">
      <c r="A463" s="515"/>
      <c r="B463" s="505"/>
      <c r="C463" s="152"/>
      <c r="D463" s="21"/>
      <c r="E463" s="12"/>
      <c r="F463" s="513"/>
      <c r="L463" s="487"/>
    </row>
    <row r="464" spans="1:12" ht="12.75">
      <c r="A464" s="515"/>
      <c r="B464" s="505"/>
      <c r="C464" s="152"/>
      <c r="D464" s="21"/>
      <c r="E464" s="12"/>
      <c r="F464" s="513"/>
      <c r="L464" s="487"/>
    </row>
    <row r="465" spans="1:12" ht="12.75">
      <c r="A465" s="515"/>
      <c r="B465" s="505"/>
      <c r="C465" s="152"/>
      <c r="D465" s="21"/>
      <c r="E465" s="12"/>
      <c r="F465" s="513"/>
      <c r="L465" s="487"/>
    </row>
    <row r="466" spans="1:12" ht="12.75">
      <c r="A466" s="515"/>
      <c r="B466" s="505"/>
      <c r="C466" s="152"/>
      <c r="D466" s="21"/>
      <c r="E466" s="12"/>
      <c r="F466" s="513"/>
      <c r="L466" s="487"/>
    </row>
    <row r="467" spans="1:12" ht="12.75">
      <c r="A467" s="515"/>
      <c r="B467" s="505"/>
      <c r="C467" s="152"/>
      <c r="D467" s="21"/>
      <c r="E467" s="12"/>
      <c r="F467" s="513"/>
      <c r="L467" s="487"/>
    </row>
    <row r="468" spans="1:12" ht="12.75">
      <c r="A468" s="515"/>
      <c r="B468" s="505"/>
      <c r="C468" s="152"/>
      <c r="D468" s="21"/>
      <c r="E468" s="12"/>
      <c r="F468" s="513"/>
      <c r="L468" s="487"/>
    </row>
    <row r="469" spans="1:12" ht="12.75">
      <c r="A469" s="515"/>
      <c r="B469" s="505"/>
      <c r="C469" s="152"/>
      <c r="D469" s="21"/>
      <c r="E469" s="12"/>
      <c r="F469" s="513"/>
      <c r="L469" s="487"/>
    </row>
    <row r="470" spans="1:12" ht="12.75">
      <c r="A470" s="515"/>
      <c r="B470" s="505"/>
      <c r="C470" s="152"/>
      <c r="D470" s="21"/>
      <c r="E470" s="12"/>
      <c r="F470" s="513"/>
      <c r="L470" s="487"/>
    </row>
    <row r="471" spans="1:12" ht="12.75">
      <c r="A471" s="515"/>
      <c r="B471" s="505"/>
      <c r="C471" s="152"/>
      <c r="D471" s="21"/>
      <c r="E471" s="12"/>
      <c r="F471" s="513"/>
      <c r="L471" s="487"/>
    </row>
    <row r="472" spans="1:12" ht="12.75">
      <c r="A472" s="515"/>
      <c r="B472" s="505"/>
      <c r="C472" s="152"/>
      <c r="D472" s="21"/>
      <c r="E472" s="12"/>
      <c r="F472" s="513"/>
      <c r="L472" s="487"/>
    </row>
    <row r="473" spans="1:12" ht="12.75">
      <c r="A473" s="515"/>
      <c r="B473" s="505"/>
      <c r="C473" s="152"/>
      <c r="D473" s="21"/>
      <c r="E473" s="12"/>
      <c r="F473" s="513"/>
      <c r="L473" s="487"/>
    </row>
    <row r="474" spans="1:12" ht="12.75">
      <c r="A474" s="515"/>
      <c r="B474" s="505"/>
      <c r="C474" s="152"/>
      <c r="D474" s="21"/>
      <c r="E474" s="12"/>
      <c r="F474" s="513"/>
      <c r="L474" s="487"/>
    </row>
    <row r="475" spans="1:12" ht="12.75">
      <c r="A475" s="515"/>
      <c r="B475" s="505"/>
      <c r="C475" s="152"/>
      <c r="D475" s="21"/>
      <c r="E475" s="12"/>
      <c r="F475" s="513"/>
      <c r="L475" s="487"/>
    </row>
    <row r="476" spans="1:12" ht="12.75">
      <c r="A476" s="515"/>
      <c r="B476" s="505"/>
      <c r="C476" s="152"/>
      <c r="D476" s="21"/>
      <c r="E476" s="12"/>
      <c r="F476" s="513"/>
      <c r="L476" s="487"/>
    </row>
    <row r="477" spans="1:12" ht="12.75">
      <c r="A477" s="515"/>
      <c r="B477" s="505"/>
      <c r="C477" s="152"/>
      <c r="D477" s="21"/>
      <c r="E477" s="12"/>
      <c r="F477" s="513"/>
      <c r="L477" s="487"/>
    </row>
    <row r="478" spans="1:12" ht="12.75">
      <c r="A478" s="515"/>
      <c r="B478" s="505"/>
      <c r="C478" s="152"/>
      <c r="D478" s="21"/>
      <c r="E478" s="12"/>
      <c r="F478" s="513"/>
      <c r="L478" s="487"/>
    </row>
    <row r="479" spans="1:12" ht="12.75">
      <c r="A479" s="515"/>
      <c r="B479" s="505"/>
      <c r="C479" s="152"/>
      <c r="D479" s="21"/>
      <c r="E479" s="12"/>
      <c r="F479" s="513"/>
      <c r="L479" s="487"/>
    </row>
    <row r="480" spans="1:12" ht="12.75">
      <c r="A480" s="515"/>
      <c r="B480" s="505"/>
      <c r="C480" s="152"/>
      <c r="D480" s="21"/>
      <c r="E480" s="12"/>
      <c r="F480" s="513"/>
      <c r="L480" s="487"/>
    </row>
    <row r="481" spans="1:12" ht="12.75">
      <c r="A481" s="515"/>
      <c r="B481" s="505"/>
      <c r="C481" s="152"/>
      <c r="D481" s="21"/>
      <c r="E481" s="12"/>
      <c r="F481" s="513"/>
      <c r="L481" s="487"/>
    </row>
    <row r="482" spans="1:12" ht="12.75">
      <c r="A482" s="515"/>
      <c r="B482" s="505"/>
      <c r="C482" s="152"/>
      <c r="D482" s="21"/>
      <c r="E482" s="12"/>
      <c r="F482" s="513"/>
      <c r="L482" s="487"/>
    </row>
    <row r="483" spans="1:12" ht="12.75">
      <c r="A483" s="515"/>
      <c r="B483" s="505"/>
      <c r="C483" s="152"/>
      <c r="D483" s="21"/>
      <c r="E483" s="12"/>
      <c r="F483" s="513"/>
      <c r="L483" s="487"/>
    </row>
    <row r="484" spans="1:12" ht="12.75">
      <c r="A484" s="515"/>
      <c r="B484" s="505"/>
      <c r="C484" s="152"/>
      <c r="D484" s="21"/>
      <c r="E484" s="12"/>
      <c r="F484" s="513"/>
      <c r="L484" s="487"/>
    </row>
    <row r="485" spans="1:12" ht="12.75">
      <c r="A485" s="515"/>
      <c r="B485" s="505"/>
      <c r="C485" s="152"/>
      <c r="D485" s="21"/>
      <c r="E485" s="12"/>
      <c r="F485" s="513"/>
      <c r="L485" s="487"/>
    </row>
    <row r="486" spans="1:12" ht="12.75">
      <c r="A486" s="515"/>
      <c r="B486" s="505"/>
      <c r="C486" s="152"/>
      <c r="D486" s="21"/>
      <c r="E486" s="12"/>
      <c r="F486" s="513"/>
      <c r="L486" s="487"/>
    </row>
    <row r="487" spans="1:12" ht="12.75">
      <c r="A487" s="515"/>
      <c r="B487" s="505"/>
      <c r="C487" s="152"/>
      <c r="D487" s="21"/>
      <c r="E487" s="12"/>
      <c r="F487" s="513"/>
      <c r="L487" s="487"/>
    </row>
    <row r="488" spans="1:12" ht="12.75">
      <c r="A488" s="515"/>
      <c r="B488" s="505"/>
      <c r="C488" s="152"/>
      <c r="D488" s="21"/>
      <c r="E488" s="12"/>
      <c r="F488" s="513"/>
      <c r="L488" s="487"/>
    </row>
    <row r="489" spans="1:12" ht="12.75">
      <c r="A489" s="515"/>
      <c r="B489" s="505"/>
      <c r="C489" s="152"/>
      <c r="D489" s="21"/>
      <c r="E489" s="12"/>
      <c r="F489" s="513"/>
      <c r="L489" s="487"/>
    </row>
    <row r="490" spans="1:12" ht="12.75">
      <c r="A490" s="515"/>
      <c r="B490" s="505"/>
      <c r="C490" s="152"/>
      <c r="D490" s="21"/>
      <c r="E490" s="12"/>
      <c r="F490" s="513"/>
      <c r="L490" s="487"/>
    </row>
    <row r="491" spans="1:12" ht="12.75">
      <c r="A491" s="515"/>
      <c r="B491" s="505"/>
      <c r="C491" s="152"/>
      <c r="D491" s="21"/>
      <c r="E491" s="12"/>
      <c r="F491" s="513"/>
      <c r="L491" s="487"/>
    </row>
    <row r="492" spans="1:12" ht="12.75">
      <c r="A492" s="515"/>
      <c r="B492" s="505"/>
      <c r="C492" s="152"/>
      <c r="D492" s="21"/>
      <c r="E492" s="12"/>
      <c r="F492" s="513"/>
      <c r="L492" s="487"/>
    </row>
    <row r="493" spans="1:12" ht="12.75">
      <c r="A493" s="515"/>
      <c r="B493" s="505"/>
      <c r="C493" s="152"/>
      <c r="D493" s="21"/>
      <c r="E493" s="12"/>
      <c r="F493" s="513"/>
      <c r="L493" s="487"/>
    </row>
    <row r="494" spans="1:12" ht="12.75">
      <c r="A494" s="515"/>
      <c r="B494" s="505"/>
      <c r="C494" s="152"/>
      <c r="D494" s="21"/>
      <c r="E494" s="12"/>
      <c r="F494" s="513"/>
      <c r="L494" s="487"/>
    </row>
    <row r="495" spans="1:12" ht="12.75">
      <c r="A495" s="515"/>
      <c r="B495" s="505"/>
      <c r="C495" s="152"/>
      <c r="D495" s="21"/>
      <c r="E495" s="12"/>
      <c r="F495" s="513"/>
      <c r="L495" s="487"/>
    </row>
    <row r="496" spans="1:12" ht="12.75">
      <c r="A496" s="515"/>
      <c r="B496" s="505"/>
      <c r="C496" s="152"/>
      <c r="D496" s="21"/>
      <c r="E496" s="12"/>
      <c r="F496" s="513"/>
      <c r="L496" s="487"/>
    </row>
    <row r="497" spans="1:12" ht="12.75">
      <c r="A497" s="515"/>
      <c r="B497" s="505"/>
      <c r="C497" s="152"/>
      <c r="D497" s="21"/>
      <c r="E497" s="12"/>
      <c r="F497" s="513"/>
      <c r="L497" s="487"/>
    </row>
    <row r="498" spans="1:12" ht="12.75">
      <c r="A498" s="515"/>
      <c r="B498" s="505"/>
      <c r="C498" s="152"/>
      <c r="D498" s="21"/>
      <c r="E498" s="12"/>
      <c r="F498" s="513"/>
      <c r="L498" s="487"/>
    </row>
    <row r="499" spans="1:12" ht="12.75">
      <c r="A499" s="515"/>
      <c r="B499" s="505"/>
      <c r="C499" s="152"/>
      <c r="D499" s="21"/>
      <c r="E499" s="12"/>
      <c r="F499" s="513"/>
      <c r="L499" s="487"/>
    </row>
    <row r="500" spans="1:12" ht="12.75">
      <c r="A500" s="515"/>
      <c r="B500" s="505"/>
      <c r="C500" s="152"/>
      <c r="D500" s="21"/>
      <c r="E500" s="12"/>
      <c r="F500" s="513"/>
      <c r="L500" s="487"/>
    </row>
    <row r="501" spans="1:12" ht="12.75">
      <c r="A501" s="515"/>
      <c r="B501" s="505"/>
      <c r="C501" s="152"/>
      <c r="D501" s="21"/>
      <c r="E501" s="12"/>
      <c r="F501" s="513"/>
      <c r="L501" s="487"/>
    </row>
    <row r="502" spans="1:12" ht="12.75">
      <c r="A502" s="515"/>
      <c r="B502" s="505"/>
      <c r="C502" s="152"/>
      <c r="D502" s="21"/>
      <c r="E502" s="12"/>
      <c r="F502" s="513"/>
      <c r="L502" s="487"/>
    </row>
    <row r="503" spans="1:12" ht="12.75">
      <c r="A503" s="515"/>
      <c r="B503" s="505"/>
      <c r="C503" s="152"/>
      <c r="D503" s="21"/>
      <c r="E503" s="12"/>
      <c r="F503" s="513"/>
      <c r="L503" s="487"/>
    </row>
    <row r="504" spans="1:12" ht="12.75">
      <c r="A504" s="515"/>
      <c r="B504" s="505"/>
      <c r="C504" s="152"/>
      <c r="D504" s="21"/>
      <c r="E504" s="12"/>
      <c r="F504" s="513"/>
      <c r="L504" s="487"/>
    </row>
    <row r="505" spans="1:12" ht="12.75">
      <c r="A505" s="515"/>
      <c r="B505" s="505"/>
      <c r="C505" s="152"/>
      <c r="D505" s="21"/>
      <c r="E505" s="12"/>
      <c r="F505" s="513"/>
      <c r="L505" s="487"/>
    </row>
    <row r="506" spans="1:12" ht="12.75">
      <c r="A506" s="515"/>
      <c r="B506" s="505"/>
      <c r="C506" s="152"/>
      <c r="D506" s="21"/>
      <c r="E506" s="12"/>
      <c r="F506" s="513"/>
      <c r="L506" s="487"/>
    </row>
    <row r="507" spans="1:12" ht="12.75">
      <c r="A507" s="515"/>
      <c r="B507" s="505"/>
      <c r="C507" s="152"/>
      <c r="D507" s="21"/>
      <c r="E507" s="12"/>
      <c r="F507" s="513"/>
      <c r="L507" s="487"/>
    </row>
    <row r="508" spans="1:12" ht="12.75">
      <c r="A508" s="515"/>
      <c r="B508" s="505"/>
      <c r="C508" s="152"/>
      <c r="D508" s="21"/>
      <c r="E508" s="12"/>
      <c r="F508" s="513"/>
      <c r="L508" s="487"/>
    </row>
    <row r="509" spans="1:12" ht="12.75">
      <c r="A509" s="515"/>
      <c r="B509" s="505"/>
      <c r="C509" s="152"/>
      <c r="D509" s="21"/>
      <c r="E509" s="12"/>
      <c r="F509" s="513"/>
      <c r="L509" s="487"/>
    </row>
    <row r="510" spans="1:12" ht="12.75">
      <c r="A510" s="515"/>
      <c r="B510" s="505"/>
      <c r="C510" s="152"/>
      <c r="D510" s="21"/>
      <c r="E510" s="12"/>
      <c r="F510" s="513"/>
      <c r="L510" s="487"/>
    </row>
    <row r="511" spans="1:12" ht="12.75">
      <c r="A511" s="515"/>
      <c r="B511" s="505"/>
      <c r="C511" s="152"/>
      <c r="D511" s="21"/>
      <c r="E511" s="12"/>
      <c r="F511" s="513"/>
      <c r="L511" s="487"/>
    </row>
    <row r="512" spans="1:12" ht="12.75">
      <c r="A512" s="515"/>
      <c r="B512" s="505"/>
      <c r="C512" s="152"/>
      <c r="D512" s="21"/>
      <c r="E512" s="12"/>
      <c r="F512" s="513"/>
      <c r="L512" s="487"/>
    </row>
    <row r="513" spans="1:12" ht="12.75">
      <c r="A513" s="515"/>
      <c r="B513" s="505"/>
      <c r="C513" s="152"/>
      <c r="D513" s="21"/>
      <c r="E513" s="12"/>
      <c r="F513" s="513"/>
      <c r="L513" s="487"/>
    </row>
    <row r="514" spans="1:12" ht="12.75">
      <c r="A514" s="515"/>
      <c r="B514" s="505"/>
      <c r="C514" s="152"/>
      <c r="D514" s="21"/>
      <c r="E514" s="12"/>
      <c r="F514" s="513"/>
      <c r="L514" s="487"/>
    </row>
    <row r="515" spans="1:12" ht="12.75">
      <c r="A515" s="515"/>
      <c r="B515" s="505"/>
      <c r="C515" s="152"/>
      <c r="D515" s="21"/>
      <c r="E515" s="12"/>
      <c r="F515" s="513"/>
      <c r="L515" s="487"/>
    </row>
    <row r="516" spans="1:12" ht="12.75">
      <c r="A516" s="515"/>
      <c r="B516" s="505"/>
      <c r="C516" s="152"/>
      <c r="D516" s="21"/>
      <c r="E516" s="12"/>
      <c r="F516" s="513"/>
      <c r="L516" s="487"/>
    </row>
    <row r="517" spans="1:12" ht="12.75">
      <c r="A517" s="515"/>
      <c r="B517" s="505"/>
      <c r="C517" s="152"/>
      <c r="D517" s="21"/>
      <c r="E517" s="12"/>
      <c r="F517" s="513"/>
      <c r="L517" s="487"/>
    </row>
    <row r="518" spans="1:12" ht="12.75">
      <c r="A518" s="515"/>
      <c r="B518" s="505"/>
      <c r="C518" s="152"/>
      <c r="D518" s="21"/>
      <c r="E518" s="12"/>
      <c r="F518" s="513"/>
      <c r="L518" s="487"/>
    </row>
    <row r="519" spans="1:12" ht="12.75">
      <c r="A519" s="515"/>
      <c r="B519" s="505"/>
      <c r="C519" s="152"/>
      <c r="D519" s="21"/>
      <c r="E519" s="12"/>
      <c r="F519" s="513"/>
      <c r="L519" s="487"/>
    </row>
    <row r="520" spans="1:12" ht="12.75">
      <c r="A520" s="515"/>
      <c r="B520" s="505"/>
      <c r="C520" s="152"/>
      <c r="D520" s="21"/>
      <c r="E520" s="12"/>
      <c r="F520" s="513"/>
      <c r="L520" s="487"/>
    </row>
    <row r="521" spans="1:12" ht="12.75">
      <c r="A521" s="515"/>
      <c r="B521" s="505"/>
      <c r="C521" s="152"/>
      <c r="D521" s="21"/>
      <c r="E521" s="12"/>
      <c r="F521" s="513"/>
      <c r="L521" s="487"/>
    </row>
    <row r="522" spans="1:12" ht="12.75">
      <c r="A522" s="515"/>
      <c r="B522" s="505"/>
      <c r="C522" s="152"/>
      <c r="D522" s="21"/>
      <c r="E522" s="12"/>
      <c r="F522" s="513"/>
      <c r="L522" s="487"/>
    </row>
    <row r="523" spans="1:12" ht="12.75">
      <c r="A523" s="515"/>
      <c r="B523" s="505"/>
      <c r="C523" s="152"/>
      <c r="D523" s="21"/>
      <c r="E523" s="12"/>
      <c r="F523" s="513"/>
      <c r="L523" s="487"/>
    </row>
    <row r="524" spans="1:12" ht="12.75">
      <c r="A524" s="515"/>
      <c r="B524" s="505"/>
      <c r="C524" s="152"/>
      <c r="D524" s="21"/>
      <c r="E524" s="12"/>
      <c r="F524" s="513"/>
      <c r="L524" s="487"/>
    </row>
    <row r="525" spans="1:12" ht="12.75">
      <c r="A525" s="515"/>
      <c r="B525" s="505"/>
      <c r="C525" s="152"/>
      <c r="D525" s="21"/>
      <c r="E525" s="12"/>
      <c r="F525" s="513"/>
      <c r="L525" s="487"/>
    </row>
    <row r="526" spans="1:12" ht="12.75">
      <c r="A526" s="515"/>
      <c r="B526" s="505"/>
      <c r="C526" s="152"/>
      <c r="D526" s="21"/>
      <c r="E526" s="12"/>
      <c r="F526" s="513"/>
      <c r="L526" s="487"/>
    </row>
    <row r="527" spans="1:12" ht="12.75">
      <c r="A527" s="515"/>
      <c r="B527" s="505"/>
      <c r="C527" s="152"/>
      <c r="D527" s="21"/>
      <c r="E527" s="12"/>
      <c r="F527" s="513"/>
      <c r="L527" s="487"/>
    </row>
    <row r="528" spans="1:12" ht="12.75">
      <c r="A528" s="515"/>
      <c r="B528" s="505"/>
      <c r="C528" s="152"/>
      <c r="D528" s="21"/>
      <c r="E528" s="12"/>
      <c r="F528" s="513"/>
      <c r="L528" s="487"/>
    </row>
    <row r="529" spans="1:12" ht="12.75">
      <c r="A529" s="515"/>
      <c r="B529" s="505"/>
      <c r="C529" s="152"/>
      <c r="D529" s="21"/>
      <c r="E529" s="12"/>
      <c r="F529" s="513"/>
      <c r="L529" s="487"/>
    </row>
    <row r="530" spans="1:12" ht="12.75">
      <c r="A530" s="515"/>
      <c r="B530" s="505"/>
      <c r="C530" s="152"/>
      <c r="D530" s="21"/>
      <c r="E530" s="12"/>
      <c r="F530" s="513"/>
      <c r="L530" s="487"/>
    </row>
    <row r="531" spans="1:12" ht="12.75">
      <c r="A531" s="515"/>
      <c r="B531" s="505"/>
      <c r="C531" s="152"/>
      <c r="D531" s="21"/>
      <c r="E531" s="12"/>
      <c r="F531" s="513"/>
      <c r="L531" s="487"/>
    </row>
    <row r="532" spans="1:12" ht="12.75">
      <c r="A532" s="515"/>
      <c r="B532" s="505"/>
      <c r="C532" s="152"/>
      <c r="D532" s="21"/>
      <c r="E532" s="12"/>
      <c r="F532" s="513"/>
      <c r="L532" s="487"/>
    </row>
    <row r="533" spans="1:12" ht="12.75">
      <c r="A533" s="515"/>
      <c r="B533" s="505"/>
      <c r="C533" s="152"/>
      <c r="D533" s="21"/>
      <c r="E533" s="12"/>
      <c r="F533" s="513"/>
      <c r="L533" s="487"/>
    </row>
    <row r="534" spans="1:12" ht="12.75">
      <c r="A534" s="515"/>
      <c r="B534" s="505"/>
      <c r="C534" s="152"/>
      <c r="D534" s="21"/>
      <c r="E534" s="12"/>
      <c r="F534" s="513"/>
      <c r="L534" s="487"/>
    </row>
    <row r="535" spans="1:12" ht="12.75">
      <c r="A535" s="515"/>
      <c r="B535" s="505"/>
      <c r="C535" s="152"/>
      <c r="D535" s="21"/>
      <c r="E535" s="12"/>
      <c r="F535" s="513"/>
      <c r="L535" s="487"/>
    </row>
    <row r="536" spans="1:12" ht="12.75">
      <c r="A536" s="515"/>
      <c r="B536" s="505"/>
      <c r="C536" s="152"/>
      <c r="D536" s="21"/>
      <c r="E536" s="12"/>
      <c r="F536" s="513"/>
      <c r="L536" s="487"/>
    </row>
    <row r="537" spans="1:12" ht="12.75">
      <c r="A537" s="515"/>
      <c r="B537" s="505"/>
      <c r="C537" s="152"/>
      <c r="D537" s="21"/>
      <c r="E537" s="12"/>
      <c r="F537" s="513"/>
      <c r="L537" s="487"/>
    </row>
    <row r="538" spans="1:12" ht="12.75">
      <c r="A538" s="515"/>
      <c r="B538" s="505"/>
      <c r="C538" s="152"/>
      <c r="D538" s="21"/>
      <c r="E538" s="12"/>
      <c r="F538" s="513"/>
      <c r="L538" s="487"/>
    </row>
    <row r="539" spans="1:12" ht="12.75">
      <c r="A539" s="515"/>
      <c r="B539" s="505"/>
      <c r="C539" s="152"/>
      <c r="D539" s="21"/>
      <c r="E539" s="12"/>
      <c r="F539" s="513"/>
      <c r="L539" s="487"/>
    </row>
    <row r="540" spans="1:12" ht="12.75">
      <c r="A540" s="515"/>
      <c r="B540" s="505"/>
      <c r="C540" s="152"/>
      <c r="D540" s="21"/>
      <c r="E540" s="12"/>
      <c r="F540" s="513"/>
      <c r="L540" s="487"/>
    </row>
    <row r="541" spans="1:12" ht="12.75">
      <c r="A541" s="515"/>
      <c r="B541" s="505"/>
      <c r="C541" s="152"/>
      <c r="D541" s="21"/>
      <c r="E541" s="12"/>
      <c r="F541" s="513"/>
      <c r="L541" s="487"/>
    </row>
    <row r="542" spans="1:12" ht="12.75">
      <c r="A542" s="515"/>
      <c r="B542" s="505"/>
      <c r="C542" s="152"/>
      <c r="D542" s="21"/>
      <c r="E542" s="12"/>
      <c r="F542" s="513"/>
      <c r="L542" s="487"/>
    </row>
    <row r="543" spans="1:12" ht="12.75">
      <c r="A543" s="515"/>
      <c r="B543" s="505"/>
      <c r="C543" s="152"/>
      <c r="D543" s="21"/>
      <c r="E543" s="12"/>
      <c r="F543" s="513"/>
      <c r="L543" s="487"/>
    </row>
    <row r="544" spans="1:12" ht="12.75">
      <c r="A544" s="515"/>
      <c r="B544" s="505"/>
      <c r="C544" s="152"/>
      <c r="D544" s="21"/>
      <c r="E544" s="12"/>
      <c r="F544" s="513"/>
      <c r="L544" s="487"/>
    </row>
    <row r="545" spans="1:12" ht="12.75">
      <c r="A545" s="515"/>
      <c r="B545" s="505"/>
      <c r="C545" s="152"/>
      <c r="D545" s="21"/>
      <c r="E545" s="12"/>
      <c r="F545" s="513"/>
      <c r="L545" s="487"/>
    </row>
    <row r="546" spans="1:12" ht="12.75">
      <c r="A546" s="515"/>
      <c r="B546" s="505"/>
      <c r="C546" s="152"/>
      <c r="D546" s="21"/>
      <c r="E546" s="12"/>
      <c r="F546" s="513"/>
      <c r="L546" s="487"/>
    </row>
    <row r="547" spans="1:12" ht="12.75">
      <c r="A547" s="515"/>
      <c r="B547" s="505"/>
      <c r="C547" s="152"/>
      <c r="D547" s="21"/>
      <c r="E547" s="12"/>
      <c r="F547" s="513"/>
      <c r="L547" s="487"/>
    </row>
    <row r="548" spans="1:12" ht="12.75">
      <c r="A548" s="515"/>
      <c r="B548" s="505"/>
      <c r="C548" s="152"/>
      <c r="D548" s="21"/>
      <c r="E548" s="12"/>
      <c r="F548" s="513"/>
      <c r="L548" s="487"/>
    </row>
    <row r="549" spans="1:12" ht="12.75">
      <c r="A549" s="515"/>
      <c r="B549" s="505"/>
      <c r="C549" s="152"/>
      <c r="D549" s="21"/>
      <c r="E549" s="12"/>
      <c r="F549" s="513"/>
      <c r="L549" s="487"/>
    </row>
    <row r="550" spans="1:12" ht="12.75">
      <c r="A550" s="515"/>
      <c r="B550" s="505"/>
      <c r="C550" s="152"/>
      <c r="D550" s="21"/>
      <c r="E550" s="12"/>
      <c r="F550" s="513"/>
      <c r="L550" s="487"/>
    </row>
    <row r="551" spans="1:12" ht="12.75">
      <c r="A551" s="515"/>
      <c r="B551" s="505"/>
      <c r="C551" s="152"/>
      <c r="D551" s="21"/>
      <c r="E551" s="12"/>
      <c r="F551" s="513"/>
      <c r="L551" s="487"/>
    </row>
    <row r="552" spans="1:12" ht="12.75">
      <c r="A552" s="515"/>
      <c r="B552" s="505"/>
      <c r="C552" s="152"/>
      <c r="D552" s="21"/>
      <c r="E552" s="12"/>
      <c r="F552" s="513"/>
      <c r="L552" s="487"/>
    </row>
    <row r="553" spans="1:12" ht="12.75">
      <c r="A553" s="515"/>
      <c r="B553" s="505"/>
      <c r="C553" s="152"/>
      <c r="D553" s="21"/>
      <c r="E553" s="12"/>
      <c r="F553" s="513"/>
      <c r="L553" s="487"/>
    </row>
    <row r="554" spans="1:12" ht="12.75">
      <c r="A554" s="515"/>
      <c r="B554" s="505"/>
      <c r="C554" s="152"/>
      <c r="D554" s="21"/>
      <c r="E554" s="12"/>
      <c r="F554" s="513"/>
      <c r="L554" s="487"/>
    </row>
    <row r="555" spans="1:12" ht="12.75">
      <c r="A555" s="515"/>
      <c r="B555" s="505"/>
      <c r="C555" s="152"/>
      <c r="D555" s="21"/>
      <c r="E555" s="12"/>
      <c r="F555" s="513"/>
      <c r="L555" s="487"/>
    </row>
    <row r="556" spans="1:12" ht="12.75">
      <c r="A556" s="515"/>
      <c r="B556" s="505"/>
      <c r="C556" s="152"/>
      <c r="D556" s="21"/>
      <c r="E556" s="12"/>
      <c r="F556" s="513"/>
      <c r="L556" s="487"/>
    </row>
    <row r="557" spans="1:12" ht="12.75">
      <c r="A557" s="515"/>
      <c r="B557" s="505"/>
      <c r="C557" s="152"/>
      <c r="D557" s="21"/>
      <c r="E557" s="12"/>
      <c r="F557" s="513"/>
      <c r="L557" s="487"/>
    </row>
    <row r="558" spans="1:12" ht="12.75">
      <c r="A558" s="515"/>
      <c r="B558" s="505"/>
      <c r="C558" s="152"/>
      <c r="D558" s="21"/>
      <c r="E558" s="12"/>
      <c r="F558" s="513"/>
      <c r="L558" s="487"/>
    </row>
    <row r="559" spans="1:12" ht="12.75">
      <c r="A559" s="515"/>
      <c r="B559" s="505"/>
      <c r="C559" s="152"/>
      <c r="D559" s="21"/>
      <c r="E559" s="12"/>
      <c r="F559" s="513"/>
      <c r="L559" s="487"/>
    </row>
    <row r="560" spans="1:12" ht="12.75">
      <c r="A560" s="515"/>
      <c r="B560" s="505"/>
      <c r="C560" s="152"/>
      <c r="D560" s="21"/>
      <c r="E560" s="12"/>
      <c r="F560" s="513"/>
      <c r="L560" s="487"/>
    </row>
    <row r="561" spans="1:12" ht="12.75">
      <c r="A561" s="515"/>
      <c r="B561" s="505"/>
      <c r="C561" s="152"/>
      <c r="D561" s="21"/>
      <c r="E561" s="12"/>
      <c r="F561" s="513"/>
      <c r="L561" s="487"/>
    </row>
    <row r="562" spans="1:12" ht="12.75">
      <c r="A562" s="515"/>
      <c r="B562" s="505"/>
      <c r="C562" s="152"/>
      <c r="D562" s="21"/>
      <c r="E562" s="12"/>
      <c r="F562" s="513"/>
      <c r="L562" s="487"/>
    </row>
    <row r="563" spans="1:12" ht="12.75">
      <c r="A563" s="515"/>
      <c r="B563" s="505"/>
      <c r="C563" s="152"/>
      <c r="D563" s="21"/>
      <c r="E563" s="12"/>
      <c r="F563" s="513"/>
      <c r="L563" s="487"/>
    </row>
    <row r="564" spans="1:12" ht="12.75">
      <c r="A564" s="515"/>
      <c r="B564" s="505"/>
      <c r="C564" s="152"/>
      <c r="D564" s="21"/>
      <c r="E564" s="12"/>
      <c r="F564" s="513"/>
      <c r="L564" s="487"/>
    </row>
    <row r="565" spans="1:12" ht="12.75">
      <c r="A565" s="515"/>
      <c r="B565" s="505"/>
      <c r="C565" s="152"/>
      <c r="D565" s="21"/>
      <c r="E565" s="12"/>
      <c r="F565" s="513"/>
      <c r="L565" s="487"/>
    </row>
    <row r="566" spans="1:12" ht="12.75">
      <c r="A566" s="515"/>
      <c r="B566" s="505"/>
      <c r="C566" s="152"/>
      <c r="D566" s="21"/>
      <c r="E566" s="12"/>
      <c r="F566" s="513"/>
      <c r="L566" s="487"/>
    </row>
    <row r="567" spans="1:12" ht="12.75">
      <c r="A567" s="515"/>
      <c r="B567" s="505"/>
      <c r="C567" s="152"/>
      <c r="D567" s="21"/>
      <c r="E567" s="12"/>
      <c r="F567" s="513"/>
      <c r="L567" s="487"/>
    </row>
    <row r="568" spans="1:12" ht="12.75">
      <c r="A568" s="515"/>
      <c r="B568" s="505"/>
      <c r="C568" s="152"/>
      <c r="D568" s="21"/>
      <c r="E568" s="12"/>
      <c r="F568" s="513"/>
      <c r="L568" s="487"/>
    </row>
    <row r="569" spans="1:12" ht="12.75">
      <c r="A569" s="515"/>
      <c r="B569" s="505"/>
      <c r="C569" s="152"/>
      <c r="D569" s="21"/>
      <c r="E569" s="12"/>
      <c r="F569" s="513"/>
      <c r="L569" s="487"/>
    </row>
    <row r="570" spans="1:12" ht="12.75">
      <c r="A570" s="515"/>
      <c r="B570" s="505"/>
      <c r="C570" s="152"/>
      <c r="D570" s="21"/>
      <c r="E570" s="12"/>
      <c r="F570" s="513"/>
      <c r="L570" s="487"/>
    </row>
    <row r="571" spans="1:12" ht="12.75">
      <c r="A571" s="515"/>
      <c r="B571" s="505"/>
      <c r="C571" s="152"/>
      <c r="D571" s="21"/>
      <c r="E571" s="12"/>
      <c r="F571" s="513"/>
      <c r="L571" s="487"/>
    </row>
    <row r="572" spans="1:12" ht="12.75">
      <c r="A572" s="515"/>
      <c r="B572" s="505"/>
      <c r="C572" s="152"/>
      <c r="D572" s="21"/>
      <c r="E572" s="12"/>
      <c r="F572" s="513"/>
      <c r="L572" s="487"/>
    </row>
    <row r="573" spans="1:12" ht="12.75">
      <c r="A573" s="515"/>
      <c r="B573" s="505"/>
      <c r="C573" s="152"/>
      <c r="D573" s="21"/>
      <c r="E573" s="12"/>
      <c r="F573" s="513"/>
      <c r="L573" s="487"/>
    </row>
    <row r="574" spans="1:12" ht="12.75">
      <c r="A574" s="515"/>
      <c r="B574" s="505"/>
      <c r="C574" s="152"/>
      <c r="D574" s="21"/>
      <c r="E574" s="12"/>
      <c r="F574" s="513"/>
      <c r="L574" s="487"/>
    </row>
    <row r="575" spans="1:12" ht="12.75">
      <c r="A575" s="515"/>
      <c r="B575" s="505"/>
      <c r="C575" s="152"/>
      <c r="D575" s="21"/>
      <c r="E575" s="12"/>
      <c r="F575" s="513"/>
      <c r="L575" s="487"/>
    </row>
    <row r="576" spans="1:12" ht="12.75">
      <c r="A576" s="515"/>
      <c r="B576" s="505"/>
      <c r="C576" s="152"/>
      <c r="D576" s="21"/>
      <c r="E576" s="12"/>
      <c r="F576" s="513"/>
      <c r="L576" s="487"/>
    </row>
    <row r="577" spans="1:12" ht="12.75">
      <c r="A577" s="515"/>
      <c r="B577" s="505"/>
      <c r="C577" s="152"/>
      <c r="D577" s="21"/>
      <c r="E577" s="12"/>
      <c r="F577" s="513"/>
      <c r="L577" s="487"/>
    </row>
    <row r="578" spans="1:12" ht="12.75">
      <c r="A578" s="515"/>
      <c r="B578" s="505"/>
      <c r="C578" s="152"/>
      <c r="D578" s="21"/>
      <c r="E578" s="12"/>
      <c r="F578" s="513"/>
      <c r="L578" s="487"/>
    </row>
    <row r="579" spans="1:12" ht="12.75">
      <c r="A579" s="515"/>
      <c r="B579" s="505"/>
      <c r="C579" s="152"/>
      <c r="D579" s="21"/>
      <c r="E579" s="12"/>
      <c r="F579" s="513"/>
      <c r="L579" s="487"/>
    </row>
    <row r="580" spans="1:12" ht="12.75">
      <c r="A580" s="515"/>
      <c r="B580" s="505"/>
      <c r="C580" s="152"/>
      <c r="D580" s="21"/>
      <c r="E580" s="12"/>
      <c r="F580" s="513"/>
      <c r="L580" s="487"/>
    </row>
    <row r="581" spans="1:12" ht="12.75">
      <c r="A581" s="515"/>
      <c r="B581" s="505"/>
      <c r="C581" s="152"/>
      <c r="D581" s="21"/>
      <c r="E581" s="12"/>
      <c r="F581" s="513"/>
      <c r="L581" s="487"/>
    </row>
    <row r="582" spans="1:12" ht="12.75">
      <c r="A582" s="515"/>
      <c r="B582" s="505"/>
      <c r="C582" s="152"/>
      <c r="D582" s="21"/>
      <c r="E582" s="12"/>
      <c r="F582" s="513"/>
      <c r="L582" s="487"/>
    </row>
    <row r="583" spans="1:12" ht="12.75">
      <c r="A583" s="515"/>
      <c r="B583" s="505"/>
      <c r="C583" s="152"/>
      <c r="D583" s="21"/>
      <c r="E583" s="12"/>
      <c r="F583" s="513"/>
      <c r="L583" s="487"/>
    </row>
    <row r="584" spans="1:12" ht="12.75">
      <c r="A584" s="515"/>
      <c r="B584" s="505"/>
      <c r="C584" s="152"/>
      <c r="D584" s="21"/>
      <c r="E584" s="12"/>
      <c r="F584" s="513"/>
      <c r="L584" s="487"/>
    </row>
    <row r="585" spans="1:12" ht="12.75">
      <c r="A585" s="515"/>
      <c r="B585" s="505"/>
      <c r="C585" s="152"/>
      <c r="D585" s="21"/>
      <c r="E585" s="12"/>
      <c r="F585" s="513"/>
      <c r="L585" s="487"/>
    </row>
    <row r="586" spans="1:12" ht="12.75">
      <c r="A586" s="515"/>
      <c r="B586" s="505"/>
      <c r="C586" s="152"/>
      <c r="D586" s="21"/>
      <c r="E586" s="12"/>
      <c r="F586" s="513"/>
      <c r="L586" s="487"/>
    </row>
    <row r="587" spans="1:12" ht="12.75">
      <c r="A587" s="515"/>
      <c r="B587" s="505"/>
      <c r="C587" s="152"/>
      <c r="D587" s="21"/>
      <c r="E587" s="12"/>
      <c r="F587" s="513"/>
      <c r="L587" s="487"/>
    </row>
    <row r="588" spans="1:12" ht="12.75">
      <c r="A588" s="515"/>
      <c r="B588" s="505"/>
      <c r="C588" s="152"/>
      <c r="D588" s="21"/>
      <c r="E588" s="12"/>
      <c r="F588" s="513"/>
      <c r="L588" s="487"/>
    </row>
    <row r="589" spans="1:12" ht="12.75">
      <c r="A589" s="515"/>
      <c r="B589" s="505"/>
      <c r="C589" s="152"/>
      <c r="D589" s="21"/>
      <c r="E589" s="12"/>
      <c r="F589" s="513"/>
      <c r="L589" s="487"/>
    </row>
    <row r="590" spans="1:12" ht="12.75">
      <c r="A590" s="515"/>
      <c r="B590" s="505"/>
      <c r="C590" s="152"/>
      <c r="D590" s="21"/>
      <c r="E590" s="12"/>
      <c r="F590" s="513"/>
      <c r="L590" s="487"/>
    </row>
    <row r="591" spans="1:12" ht="12.75">
      <c r="A591" s="515"/>
      <c r="B591" s="505"/>
      <c r="C591" s="152"/>
      <c r="D591" s="21"/>
      <c r="E591" s="12"/>
      <c r="F591" s="513"/>
      <c r="L591" s="487"/>
    </row>
    <row r="592" spans="1:12" ht="12.75">
      <c r="A592" s="515"/>
      <c r="B592" s="505"/>
      <c r="C592" s="152"/>
      <c r="D592" s="21"/>
      <c r="E592" s="12"/>
      <c r="F592" s="513"/>
      <c r="L592" s="487"/>
    </row>
    <row r="593" spans="1:12" ht="12.75">
      <c r="A593" s="515"/>
      <c r="B593" s="505"/>
      <c r="C593" s="152"/>
      <c r="D593" s="21"/>
      <c r="E593" s="12"/>
      <c r="F593" s="513"/>
      <c r="L593" s="487"/>
    </row>
    <row r="594" spans="1:12" ht="12.75">
      <c r="A594" s="515"/>
      <c r="B594" s="505"/>
      <c r="C594" s="152"/>
      <c r="D594" s="21"/>
      <c r="E594" s="12"/>
      <c r="F594" s="513"/>
      <c r="L594" s="487"/>
    </row>
    <row r="595" spans="1:12" ht="12.75">
      <c r="A595" s="515"/>
      <c r="B595" s="505"/>
      <c r="C595" s="152"/>
      <c r="D595" s="21"/>
      <c r="E595" s="12"/>
      <c r="F595" s="513"/>
      <c r="L595" s="487"/>
    </row>
    <row r="596" spans="1:12" ht="12.75">
      <c r="A596" s="515"/>
      <c r="B596" s="505"/>
      <c r="C596" s="152"/>
      <c r="D596" s="21"/>
      <c r="E596" s="12"/>
      <c r="F596" s="513"/>
      <c r="L596" s="487"/>
    </row>
    <row r="597" spans="1:12" ht="12.75">
      <c r="A597" s="515"/>
      <c r="B597" s="505"/>
      <c r="C597" s="152"/>
      <c r="D597" s="21"/>
      <c r="E597" s="12"/>
      <c r="F597" s="513"/>
      <c r="L597" s="487"/>
    </row>
    <row r="598" spans="1:12" ht="12.75">
      <c r="A598" s="515"/>
      <c r="B598" s="505"/>
      <c r="C598" s="152"/>
      <c r="D598" s="21"/>
      <c r="E598" s="12"/>
      <c r="F598" s="513"/>
      <c r="L598" s="487"/>
    </row>
    <row r="599" spans="1:12" ht="12.75">
      <c r="A599" s="515"/>
      <c r="B599" s="505"/>
      <c r="C599" s="152"/>
      <c r="D599" s="21"/>
      <c r="E599" s="12"/>
      <c r="F599" s="513"/>
      <c r="L599" s="487"/>
    </row>
    <row r="600" spans="1:12" ht="12.75">
      <c r="A600" s="515"/>
      <c r="B600" s="505"/>
      <c r="C600" s="152"/>
      <c r="D600" s="21"/>
      <c r="E600" s="12"/>
      <c r="F600" s="513"/>
      <c r="L600" s="487"/>
    </row>
    <row r="601" spans="1:12" ht="12.75">
      <c r="A601" s="515"/>
      <c r="B601" s="505"/>
      <c r="C601" s="152"/>
      <c r="D601" s="21"/>
      <c r="E601" s="12"/>
      <c r="F601" s="513"/>
      <c r="L601" s="487"/>
    </row>
    <row r="602" spans="1:12" ht="12.75">
      <c r="A602" s="515"/>
      <c r="B602" s="505"/>
      <c r="C602" s="152"/>
      <c r="D602" s="21"/>
      <c r="E602" s="12"/>
      <c r="F602" s="513"/>
      <c r="L602" s="487"/>
    </row>
    <row r="603" spans="1:12" ht="12.75">
      <c r="A603" s="515"/>
      <c r="B603" s="505"/>
      <c r="C603" s="152"/>
      <c r="D603" s="21"/>
      <c r="E603" s="12"/>
      <c r="F603" s="513"/>
      <c r="L603" s="487"/>
    </row>
    <row r="604" spans="1:12" ht="12.75">
      <c r="A604" s="515"/>
      <c r="B604" s="505"/>
      <c r="C604" s="152"/>
      <c r="D604" s="21"/>
      <c r="E604" s="12"/>
      <c r="F604" s="513"/>
      <c r="L604" s="487"/>
    </row>
    <row r="605" spans="1:12" ht="12.75">
      <c r="A605" s="515"/>
      <c r="B605" s="505"/>
      <c r="C605" s="152"/>
      <c r="D605" s="21"/>
      <c r="E605" s="12"/>
      <c r="F605" s="513"/>
      <c r="L605" s="487"/>
    </row>
    <row r="606" spans="1:12" ht="12.75">
      <c r="A606" s="515"/>
      <c r="B606" s="505"/>
      <c r="C606" s="152"/>
      <c r="D606" s="21"/>
      <c r="E606" s="12"/>
      <c r="F606" s="513"/>
      <c r="L606" s="487"/>
    </row>
    <row r="607" spans="1:12" ht="12.75">
      <c r="A607" s="515"/>
      <c r="B607" s="505"/>
      <c r="C607" s="152"/>
      <c r="D607" s="21"/>
      <c r="E607" s="12"/>
      <c r="F607" s="513"/>
      <c r="L607" s="487"/>
    </row>
    <row r="608" spans="1:12" ht="12.75">
      <c r="A608" s="515"/>
      <c r="B608" s="505"/>
      <c r="C608" s="152"/>
      <c r="D608" s="21"/>
      <c r="E608" s="12"/>
      <c r="F608" s="513"/>
      <c r="L608" s="487"/>
    </row>
    <row r="609" spans="1:12" ht="12.75">
      <c r="A609" s="515"/>
      <c r="B609" s="505"/>
      <c r="C609" s="152"/>
      <c r="D609" s="21"/>
      <c r="E609" s="12"/>
      <c r="F609" s="513"/>
      <c r="L609" s="487"/>
    </row>
    <row r="610" spans="1:12" ht="12.75">
      <c r="A610" s="515"/>
      <c r="B610" s="505"/>
      <c r="C610" s="152"/>
      <c r="D610" s="21"/>
      <c r="E610" s="12"/>
      <c r="F610" s="513"/>
      <c r="L610" s="487"/>
    </row>
    <row r="611" spans="1:12" ht="12.75">
      <c r="A611" s="515"/>
      <c r="B611" s="505"/>
      <c r="C611" s="152"/>
      <c r="D611" s="21"/>
      <c r="E611" s="12"/>
      <c r="F611" s="513"/>
      <c r="L611" s="487"/>
    </row>
    <row r="612" spans="1:12" ht="12.75">
      <c r="A612" s="515"/>
      <c r="B612" s="505"/>
      <c r="C612" s="152"/>
      <c r="D612" s="21"/>
      <c r="E612" s="12"/>
      <c r="F612" s="513"/>
      <c r="L612" s="487"/>
    </row>
    <row r="613" spans="1:12" ht="12.75">
      <c r="A613" s="515"/>
      <c r="B613" s="505"/>
      <c r="C613" s="152"/>
      <c r="D613" s="21"/>
      <c r="E613" s="12"/>
      <c r="F613" s="513"/>
      <c r="L613" s="487"/>
    </row>
    <row r="614" spans="1:12" ht="12.75">
      <c r="A614" s="515"/>
      <c r="B614" s="505"/>
      <c r="C614" s="152"/>
      <c r="D614" s="21"/>
      <c r="E614" s="12"/>
      <c r="F614" s="513"/>
      <c r="L614" s="487"/>
    </row>
    <row r="615" spans="1:12" ht="12.75">
      <c r="A615" s="515"/>
      <c r="B615" s="505"/>
      <c r="C615" s="152"/>
      <c r="D615" s="21"/>
      <c r="E615" s="12"/>
      <c r="F615" s="513"/>
      <c r="L615" s="487"/>
    </row>
    <row r="616" spans="1:12" ht="12.75">
      <c r="A616" s="515"/>
      <c r="B616" s="505"/>
      <c r="C616" s="152"/>
      <c r="D616" s="21"/>
      <c r="E616" s="12"/>
      <c r="F616" s="513"/>
      <c r="L616" s="487"/>
    </row>
    <row r="617" spans="1:12" ht="12.75">
      <c r="A617" s="515"/>
      <c r="B617" s="505"/>
      <c r="C617" s="152"/>
      <c r="D617" s="21"/>
      <c r="E617" s="12"/>
      <c r="F617" s="513"/>
      <c r="L617" s="487"/>
    </row>
    <row r="618" spans="1:12" ht="12.75">
      <c r="A618" s="515"/>
      <c r="B618" s="505"/>
      <c r="C618" s="152"/>
      <c r="D618" s="21"/>
      <c r="E618" s="12"/>
      <c r="F618" s="513"/>
      <c r="L618" s="487"/>
    </row>
    <row r="619" spans="1:12" ht="12.75">
      <c r="A619" s="515"/>
      <c r="B619" s="505"/>
      <c r="C619" s="152"/>
      <c r="D619" s="21"/>
      <c r="E619" s="12"/>
      <c r="F619" s="513"/>
      <c r="L619" s="487"/>
    </row>
    <row r="620" spans="1:12" ht="12.75">
      <c r="A620" s="515"/>
      <c r="B620" s="505"/>
      <c r="C620" s="152"/>
      <c r="D620" s="21"/>
      <c r="E620" s="12"/>
      <c r="F620" s="513"/>
      <c r="L620" s="487"/>
    </row>
    <row r="621" spans="1:12" ht="12.75">
      <c r="A621" s="515"/>
      <c r="B621" s="505"/>
      <c r="C621" s="152"/>
      <c r="D621" s="21"/>
      <c r="E621" s="12"/>
      <c r="F621" s="513"/>
      <c r="L621" s="487"/>
    </row>
    <row r="622" spans="1:12" ht="12.75">
      <c r="A622" s="515"/>
      <c r="B622" s="505"/>
      <c r="C622" s="152"/>
      <c r="D622" s="21"/>
      <c r="E622" s="12"/>
      <c r="F622" s="513"/>
      <c r="L622" s="487"/>
    </row>
    <row r="623" spans="1:12" ht="12.75">
      <c r="A623" s="515"/>
      <c r="B623" s="505"/>
      <c r="C623" s="152"/>
      <c r="D623" s="21"/>
      <c r="E623" s="12"/>
      <c r="F623" s="513"/>
      <c r="L623" s="487"/>
    </row>
    <row r="624" spans="1:12" ht="12.75">
      <c r="A624" s="515"/>
      <c r="B624" s="505"/>
      <c r="C624" s="152"/>
      <c r="D624" s="21"/>
      <c r="E624" s="12"/>
      <c r="F624" s="513"/>
      <c r="L624" s="487"/>
    </row>
    <row r="625" spans="1:12" ht="12.75">
      <c r="A625" s="515"/>
      <c r="B625" s="505"/>
      <c r="C625" s="152"/>
      <c r="D625" s="21"/>
      <c r="E625" s="12"/>
      <c r="F625" s="513"/>
      <c r="L625" s="487"/>
    </row>
    <row r="626" spans="1:12" ht="12.75">
      <c r="A626" s="515"/>
      <c r="B626" s="505"/>
      <c r="C626" s="152"/>
      <c r="D626" s="21"/>
      <c r="E626" s="12"/>
      <c r="F626" s="513"/>
      <c r="L626" s="487"/>
    </row>
    <row r="627" spans="1:12" ht="12.75">
      <c r="A627" s="515"/>
      <c r="B627" s="505"/>
      <c r="C627" s="152"/>
      <c r="D627" s="21"/>
      <c r="E627" s="12"/>
      <c r="F627" s="513"/>
      <c r="L627" s="487"/>
    </row>
    <row r="628" spans="1:12" ht="12.75">
      <c r="A628" s="515"/>
      <c r="B628" s="505"/>
      <c r="C628" s="152"/>
      <c r="D628" s="21"/>
      <c r="E628" s="12"/>
      <c r="F628" s="513"/>
      <c r="L628" s="487"/>
    </row>
    <row r="629" spans="1:12" ht="12.75">
      <c r="A629" s="515"/>
      <c r="B629" s="505"/>
      <c r="C629" s="152"/>
      <c r="D629" s="21"/>
      <c r="E629" s="12"/>
      <c r="F629" s="513"/>
      <c r="L629" s="487"/>
    </row>
    <row r="630" spans="1:12" ht="12.75">
      <c r="A630" s="515"/>
      <c r="B630" s="505"/>
      <c r="C630" s="152"/>
      <c r="D630" s="21"/>
      <c r="E630" s="12"/>
      <c r="F630" s="513"/>
      <c r="L630" s="487"/>
    </row>
    <row r="631" spans="1:12" ht="12.75">
      <c r="A631" s="515"/>
      <c r="B631" s="505"/>
      <c r="C631" s="152"/>
      <c r="D631" s="21"/>
      <c r="E631" s="12"/>
      <c r="F631" s="513"/>
      <c r="L631" s="487"/>
    </row>
    <row r="632" spans="1:12" ht="12.75">
      <c r="A632" s="515"/>
      <c r="B632" s="505"/>
      <c r="C632" s="152"/>
      <c r="D632" s="21"/>
      <c r="E632" s="12"/>
      <c r="F632" s="513"/>
      <c r="L632" s="487"/>
    </row>
    <row r="633" spans="1:12" ht="12.75">
      <c r="A633" s="515"/>
      <c r="B633" s="505"/>
      <c r="C633" s="152"/>
      <c r="D633" s="21"/>
      <c r="E633" s="12"/>
      <c r="F633" s="513"/>
      <c r="L633" s="487"/>
    </row>
    <row r="634" spans="1:12" ht="12.75">
      <c r="A634" s="515"/>
      <c r="B634" s="505"/>
      <c r="C634" s="152"/>
      <c r="D634" s="21"/>
      <c r="E634" s="12"/>
      <c r="F634" s="513"/>
      <c r="L634" s="487"/>
    </row>
    <row r="635" spans="1:12" ht="12.75">
      <c r="A635" s="515"/>
      <c r="B635" s="505"/>
      <c r="C635" s="152"/>
      <c r="D635" s="21"/>
      <c r="E635" s="12"/>
      <c r="F635" s="513"/>
      <c r="L635" s="487"/>
    </row>
    <row r="636" spans="1:12" ht="12.75">
      <c r="A636" s="515"/>
      <c r="B636" s="505"/>
      <c r="C636" s="152"/>
      <c r="D636" s="21"/>
      <c r="E636" s="12"/>
      <c r="F636" s="513"/>
      <c r="L636" s="487"/>
    </row>
    <row r="637" spans="1:12" ht="12.75">
      <c r="A637" s="515"/>
      <c r="B637" s="505"/>
      <c r="C637" s="152"/>
      <c r="D637" s="21"/>
      <c r="E637" s="12"/>
      <c r="F637" s="513"/>
      <c r="L637" s="487"/>
    </row>
    <row r="638" spans="1:12" ht="12.75">
      <c r="A638" s="515"/>
      <c r="B638" s="505"/>
      <c r="C638" s="152"/>
      <c r="D638" s="21"/>
      <c r="E638" s="12"/>
      <c r="F638" s="513"/>
      <c r="L638" s="487"/>
    </row>
    <row r="639" spans="1:12" ht="12.75">
      <c r="A639" s="515"/>
      <c r="B639" s="505"/>
      <c r="C639" s="152"/>
      <c r="D639" s="21"/>
      <c r="E639" s="12"/>
      <c r="F639" s="513"/>
      <c r="L639" s="487"/>
    </row>
    <row r="640" spans="1:12" ht="12.75">
      <c r="A640" s="515"/>
      <c r="B640" s="505"/>
      <c r="C640" s="152"/>
      <c r="D640" s="21"/>
      <c r="E640" s="12"/>
      <c r="F640" s="513"/>
      <c r="L640" s="487"/>
    </row>
    <row r="641" spans="1:12" ht="12.75">
      <c r="A641" s="515"/>
      <c r="B641" s="505"/>
      <c r="C641" s="152"/>
      <c r="D641" s="21"/>
      <c r="E641" s="12"/>
      <c r="F641" s="513"/>
      <c r="L641" s="487"/>
    </row>
    <row r="642" spans="1:12" ht="12.75">
      <c r="A642" s="515"/>
      <c r="B642" s="505"/>
      <c r="C642" s="152"/>
      <c r="D642" s="21"/>
      <c r="E642" s="12"/>
      <c r="F642" s="513"/>
      <c r="L642" s="487"/>
    </row>
    <row r="643" spans="1:12" ht="12.75">
      <c r="A643" s="515"/>
      <c r="B643" s="505"/>
      <c r="C643" s="152"/>
      <c r="D643" s="21"/>
      <c r="E643" s="12"/>
      <c r="F643" s="513"/>
      <c r="L643" s="487"/>
    </row>
    <row r="644" spans="1:12" ht="12.75">
      <c r="A644" s="515"/>
      <c r="B644" s="505"/>
      <c r="C644" s="152"/>
      <c r="D644" s="21"/>
      <c r="E644" s="12"/>
      <c r="F644" s="513"/>
      <c r="L644" s="487"/>
    </row>
    <row r="645" spans="1:12" ht="12.75">
      <c r="A645" s="515"/>
      <c r="B645" s="505"/>
      <c r="C645" s="152"/>
      <c r="D645" s="21"/>
      <c r="E645" s="12"/>
      <c r="F645" s="513"/>
      <c r="L645" s="487"/>
    </row>
    <row r="646" spans="1:12" ht="12.75">
      <c r="A646" s="515"/>
      <c r="B646" s="505"/>
      <c r="C646" s="152"/>
      <c r="D646" s="21"/>
      <c r="E646" s="12"/>
      <c r="F646" s="513"/>
      <c r="L646" s="487"/>
    </row>
    <row r="647" spans="1:12" ht="12.75">
      <c r="A647" s="515"/>
      <c r="B647" s="505"/>
      <c r="C647" s="152"/>
      <c r="D647" s="21"/>
      <c r="E647" s="12"/>
      <c r="F647" s="513"/>
      <c r="L647" s="487"/>
    </row>
    <row r="648" spans="1:12" ht="12.75">
      <c r="A648" s="515"/>
      <c r="B648" s="505"/>
      <c r="C648" s="152"/>
      <c r="D648" s="21"/>
      <c r="E648" s="12"/>
      <c r="F648" s="513"/>
      <c r="L648" s="487"/>
    </row>
    <row r="649" spans="1:12" ht="12.75">
      <c r="A649" s="515"/>
      <c r="B649" s="505"/>
      <c r="C649" s="152"/>
      <c r="D649" s="21"/>
      <c r="E649" s="12"/>
      <c r="F649" s="513"/>
      <c r="L649" s="487"/>
    </row>
    <row r="650" spans="1:12" ht="12.75">
      <c r="A650" s="515"/>
      <c r="B650" s="505"/>
      <c r="C650" s="152"/>
      <c r="D650" s="21"/>
      <c r="E650" s="12"/>
      <c r="F650" s="513"/>
      <c r="L650" s="487"/>
    </row>
    <row r="651" spans="1:12" ht="12.75">
      <c r="A651" s="515"/>
      <c r="B651" s="505"/>
      <c r="C651" s="152"/>
      <c r="D651" s="21"/>
      <c r="E651" s="12"/>
      <c r="F651" s="513"/>
      <c r="L651" s="487"/>
    </row>
    <row r="652" spans="1:12" ht="12.75">
      <c r="A652" s="515"/>
      <c r="B652" s="505"/>
      <c r="C652" s="152"/>
      <c r="D652" s="21"/>
      <c r="E652" s="12"/>
      <c r="F652" s="513"/>
      <c r="L652" s="487"/>
    </row>
    <row r="653" spans="1:12" ht="12.75">
      <c r="A653" s="515"/>
      <c r="B653" s="505"/>
      <c r="C653" s="152"/>
      <c r="D653" s="21"/>
      <c r="E653" s="12"/>
      <c r="F653" s="513"/>
      <c r="L653" s="487"/>
    </row>
    <row r="654" spans="1:12" ht="12.75">
      <c r="A654" s="515"/>
      <c r="B654" s="505"/>
      <c r="C654" s="152"/>
      <c r="D654" s="21"/>
      <c r="E654" s="12"/>
      <c r="F654" s="513"/>
      <c r="L654" s="487"/>
    </row>
    <row r="655" spans="1:12" ht="12.75">
      <c r="A655" s="515"/>
      <c r="B655" s="505"/>
      <c r="C655" s="152"/>
      <c r="D655" s="21"/>
      <c r="E655" s="12"/>
      <c r="F655" s="513"/>
      <c r="L655" s="487"/>
    </row>
    <row r="656" spans="1:12" ht="12.75">
      <c r="A656" s="515"/>
      <c r="B656" s="505"/>
      <c r="C656" s="152"/>
      <c r="D656" s="21"/>
      <c r="E656" s="12"/>
      <c r="F656" s="513"/>
      <c r="L656" s="487"/>
    </row>
    <row r="657" spans="1:12" ht="12.75">
      <c r="A657" s="515"/>
      <c r="B657" s="505"/>
      <c r="C657" s="152"/>
      <c r="D657" s="21"/>
      <c r="E657" s="12"/>
      <c r="F657" s="513"/>
      <c r="L657" s="487"/>
    </row>
    <row r="658" spans="1:12" ht="12.75">
      <c r="A658" s="515"/>
      <c r="B658" s="505"/>
      <c r="C658" s="152"/>
      <c r="D658" s="21"/>
      <c r="E658" s="12"/>
      <c r="F658" s="513"/>
      <c r="L658" s="487"/>
    </row>
    <row r="659" spans="1:12" ht="12.75">
      <c r="A659" s="515"/>
      <c r="B659" s="505"/>
      <c r="C659" s="152"/>
      <c r="D659" s="21"/>
      <c r="E659" s="12"/>
      <c r="F659" s="513"/>
      <c r="L659" s="487"/>
    </row>
    <row r="660" spans="1:12" ht="12.75">
      <c r="A660" s="515"/>
      <c r="B660" s="505"/>
      <c r="C660" s="152"/>
      <c r="D660" s="21"/>
      <c r="E660" s="12"/>
      <c r="F660" s="513"/>
      <c r="L660" s="487"/>
    </row>
    <row r="661" spans="1:12" ht="12.75">
      <c r="A661" s="515"/>
      <c r="B661" s="505"/>
      <c r="C661" s="152"/>
      <c r="D661" s="21"/>
      <c r="E661" s="12"/>
      <c r="F661" s="513"/>
      <c r="L661" s="487"/>
    </row>
    <row r="662" spans="1:12" ht="12.75">
      <c r="A662" s="515"/>
      <c r="B662" s="505"/>
      <c r="C662" s="152"/>
      <c r="D662" s="21"/>
      <c r="E662" s="12"/>
      <c r="F662" s="513"/>
      <c r="L662" s="487"/>
    </row>
    <row r="663" spans="1:12" ht="12.75">
      <c r="A663" s="515"/>
      <c r="B663" s="505"/>
      <c r="C663" s="152"/>
      <c r="D663" s="21"/>
      <c r="E663" s="12"/>
      <c r="F663" s="513"/>
      <c r="L663" s="487"/>
    </row>
    <row r="664" spans="1:12" ht="12.75">
      <c r="A664" s="515"/>
      <c r="B664" s="505"/>
      <c r="C664" s="152"/>
      <c r="D664" s="21"/>
      <c r="E664" s="12"/>
      <c r="F664" s="513"/>
      <c r="L664" s="487"/>
    </row>
    <row r="665" spans="1:12" ht="12.75">
      <c r="A665" s="515"/>
      <c r="B665" s="505"/>
      <c r="C665" s="152"/>
      <c r="D665" s="21"/>
      <c r="E665" s="12"/>
      <c r="F665" s="513"/>
      <c r="L665" s="487"/>
    </row>
    <row r="666" spans="1:12" ht="12.75">
      <c r="A666" s="515"/>
      <c r="B666" s="505"/>
      <c r="C666" s="152"/>
      <c r="D666" s="21"/>
      <c r="E666" s="12"/>
      <c r="F666" s="513"/>
      <c r="L666" s="487"/>
    </row>
    <row r="667" spans="1:12" ht="12.75">
      <c r="A667" s="515"/>
      <c r="B667" s="505"/>
      <c r="C667" s="152"/>
      <c r="D667" s="21"/>
      <c r="E667" s="12"/>
      <c r="F667" s="513"/>
      <c r="L667" s="487"/>
    </row>
    <row r="668" spans="1:12" ht="12.75">
      <c r="A668" s="515"/>
      <c r="B668" s="505"/>
      <c r="C668" s="152"/>
      <c r="D668" s="21"/>
      <c r="E668" s="12"/>
      <c r="F668" s="513"/>
      <c r="L668" s="487"/>
    </row>
    <row r="669" spans="1:12" ht="12.75">
      <c r="A669" s="515"/>
      <c r="B669" s="505"/>
      <c r="C669" s="152"/>
      <c r="D669" s="21"/>
      <c r="E669" s="12"/>
      <c r="F669" s="513"/>
      <c r="L669" s="487"/>
    </row>
    <row r="670" spans="1:12" ht="12.75">
      <c r="A670" s="515"/>
      <c r="B670" s="505"/>
      <c r="C670" s="152"/>
      <c r="D670" s="21"/>
      <c r="E670" s="12"/>
      <c r="F670" s="513"/>
      <c r="L670" s="487"/>
    </row>
    <row r="671" spans="1:12" ht="12.75">
      <c r="A671" s="515"/>
      <c r="B671" s="505"/>
      <c r="C671" s="152"/>
      <c r="D671" s="21"/>
      <c r="E671" s="12"/>
      <c r="F671" s="513"/>
      <c r="L671" s="487"/>
    </row>
    <row r="672" spans="1:12" ht="12.75">
      <c r="A672" s="515"/>
      <c r="B672" s="505"/>
      <c r="C672" s="152"/>
      <c r="D672" s="21"/>
      <c r="E672" s="12"/>
      <c r="F672" s="513"/>
      <c r="L672" s="487"/>
    </row>
    <row r="673" spans="1:12" ht="12.75">
      <c r="A673" s="515"/>
      <c r="B673" s="505"/>
      <c r="C673" s="152"/>
      <c r="D673" s="21"/>
      <c r="E673" s="12"/>
      <c r="F673" s="513"/>
      <c r="L673" s="487"/>
    </row>
    <row r="674" spans="1:12" ht="12.75">
      <c r="A674" s="515"/>
      <c r="B674" s="505"/>
      <c r="C674" s="152"/>
      <c r="D674" s="21"/>
      <c r="E674" s="12"/>
      <c r="F674" s="513"/>
      <c r="L674" s="487"/>
    </row>
    <row r="675" spans="1:12" ht="12.75">
      <c r="A675" s="515"/>
      <c r="B675" s="505"/>
      <c r="C675" s="152"/>
      <c r="D675" s="21"/>
      <c r="E675" s="12"/>
      <c r="F675" s="513"/>
      <c r="L675" s="487"/>
    </row>
    <row r="676" spans="1:12" ht="12.75">
      <c r="A676" s="515"/>
      <c r="B676" s="505"/>
      <c r="C676" s="152"/>
      <c r="D676" s="21"/>
      <c r="E676" s="12"/>
      <c r="F676" s="513"/>
      <c r="L676" s="487"/>
    </row>
    <row r="677" spans="1:12" ht="12.75">
      <c r="A677" s="515"/>
      <c r="B677" s="505"/>
      <c r="C677" s="152"/>
      <c r="D677" s="21"/>
      <c r="E677" s="12"/>
      <c r="F677" s="513"/>
      <c r="L677" s="487"/>
    </row>
    <row r="678" spans="1:12" ht="12.75">
      <c r="A678" s="515"/>
      <c r="B678" s="505"/>
      <c r="C678" s="152"/>
      <c r="D678" s="21"/>
      <c r="E678" s="12"/>
      <c r="F678" s="513"/>
      <c r="L678" s="487"/>
    </row>
    <row r="679" spans="1:12" ht="12.75">
      <c r="A679" s="515"/>
      <c r="B679" s="505"/>
      <c r="C679" s="152"/>
      <c r="D679" s="21"/>
      <c r="E679" s="12"/>
      <c r="F679" s="513"/>
      <c r="L679" s="487"/>
    </row>
    <row r="680" spans="1:12" ht="12.75">
      <c r="A680" s="515"/>
      <c r="B680" s="505"/>
      <c r="C680" s="152"/>
      <c r="D680" s="21"/>
      <c r="E680" s="12"/>
      <c r="F680" s="513"/>
      <c r="L680" s="487"/>
    </row>
    <row r="681" spans="1:12" ht="12.75">
      <c r="A681" s="515"/>
      <c r="B681" s="505"/>
      <c r="C681" s="152"/>
      <c r="D681" s="21"/>
      <c r="E681" s="12"/>
      <c r="F681" s="513"/>
      <c r="L681" s="487"/>
    </row>
    <row r="682" spans="1:12" ht="12.75">
      <c r="A682" s="515"/>
      <c r="B682" s="505"/>
      <c r="C682" s="152"/>
      <c r="D682" s="21"/>
      <c r="E682" s="12"/>
      <c r="F682" s="513"/>
      <c r="L682" s="487"/>
    </row>
    <row r="683" spans="1:12" ht="12.75">
      <c r="A683" s="515"/>
      <c r="B683" s="505"/>
      <c r="C683" s="152"/>
      <c r="D683" s="21"/>
      <c r="E683" s="12"/>
      <c r="F683" s="513"/>
      <c r="L683" s="487"/>
    </row>
    <row r="684" spans="1:12" ht="12.75">
      <c r="A684" s="515"/>
      <c r="B684" s="505"/>
      <c r="C684" s="152"/>
      <c r="D684" s="21"/>
      <c r="E684" s="12"/>
      <c r="F684" s="513"/>
      <c r="L684" s="487"/>
    </row>
    <row r="685" spans="1:12" ht="12.75">
      <c r="A685" s="515"/>
      <c r="B685" s="505"/>
      <c r="C685" s="152"/>
      <c r="D685" s="21"/>
      <c r="E685" s="12"/>
      <c r="F685" s="513"/>
      <c r="L685" s="487"/>
    </row>
    <row r="686" spans="1:12" ht="12.75">
      <c r="A686" s="515"/>
      <c r="B686" s="505"/>
      <c r="C686" s="152"/>
      <c r="D686" s="21"/>
      <c r="E686" s="12"/>
      <c r="F686" s="513"/>
      <c r="L686" s="487"/>
    </row>
    <row r="687" spans="1:12" ht="12.75">
      <c r="A687" s="515"/>
      <c r="B687" s="505"/>
      <c r="C687" s="152"/>
      <c r="D687" s="21"/>
      <c r="E687" s="12"/>
      <c r="F687" s="513"/>
      <c r="L687" s="487"/>
    </row>
    <row r="688" spans="1:12" ht="12.75">
      <c r="A688" s="515"/>
      <c r="B688" s="505"/>
      <c r="C688" s="152"/>
      <c r="D688" s="21"/>
      <c r="E688" s="12"/>
      <c r="F688" s="513"/>
      <c r="L688" s="487"/>
    </row>
    <row r="689" spans="1:12" ht="12.75">
      <c r="A689" s="515"/>
      <c r="B689" s="505"/>
      <c r="C689" s="152"/>
      <c r="D689" s="21"/>
      <c r="E689" s="12"/>
      <c r="F689" s="513"/>
      <c r="L689" s="487"/>
    </row>
    <row r="690" spans="1:12" ht="12.75">
      <c r="A690" s="515"/>
      <c r="B690" s="505"/>
      <c r="C690" s="152"/>
      <c r="D690" s="21"/>
      <c r="E690" s="12"/>
      <c r="F690" s="513"/>
      <c r="L690" s="487"/>
    </row>
    <row r="691" spans="1:12" ht="12.75">
      <c r="A691" s="515"/>
      <c r="B691" s="505"/>
      <c r="C691" s="152"/>
      <c r="D691" s="21"/>
      <c r="E691" s="12"/>
      <c r="F691" s="513"/>
      <c r="L691" s="487"/>
    </row>
    <row r="692" spans="1:12" ht="12.75">
      <c r="A692" s="515"/>
      <c r="B692" s="505"/>
      <c r="C692" s="152"/>
      <c r="D692" s="21"/>
      <c r="E692" s="12"/>
      <c r="F692" s="513"/>
      <c r="L692" s="487"/>
    </row>
    <row r="693" spans="1:12" ht="12.75">
      <c r="A693" s="515"/>
      <c r="B693" s="505"/>
      <c r="C693" s="152"/>
      <c r="D693" s="21"/>
      <c r="E693" s="12"/>
      <c r="F693" s="513"/>
      <c r="L693" s="487"/>
    </row>
    <row r="694" spans="1:12" ht="12.75">
      <c r="A694" s="515"/>
      <c r="B694" s="505"/>
      <c r="C694" s="152"/>
      <c r="D694" s="21"/>
      <c r="E694" s="12"/>
      <c r="F694" s="513"/>
      <c r="L694" s="487"/>
    </row>
    <row r="695" spans="1:12" ht="12.75">
      <c r="A695" s="515"/>
      <c r="B695" s="505"/>
      <c r="C695" s="152"/>
      <c r="D695" s="21"/>
      <c r="E695" s="12"/>
      <c r="F695" s="513"/>
      <c r="L695" s="487"/>
    </row>
    <row r="696" spans="1:12" ht="12.75">
      <c r="A696" s="515"/>
      <c r="B696" s="505"/>
      <c r="C696" s="152"/>
      <c r="D696" s="21"/>
      <c r="E696" s="12"/>
      <c r="F696" s="513"/>
      <c r="L696" s="487"/>
    </row>
    <row r="697" spans="1:12" ht="12.75">
      <c r="A697" s="515"/>
      <c r="B697" s="505"/>
      <c r="C697" s="152"/>
      <c r="D697" s="21"/>
      <c r="E697" s="12"/>
      <c r="F697" s="513"/>
      <c r="L697" s="487"/>
    </row>
    <row r="698" spans="1:12" ht="12.75">
      <c r="A698" s="515"/>
      <c r="B698" s="505"/>
      <c r="C698" s="152"/>
      <c r="D698" s="21"/>
      <c r="E698" s="12"/>
      <c r="F698" s="513"/>
      <c r="L698" s="487"/>
    </row>
    <row r="699" spans="1:12" ht="12.75">
      <c r="A699" s="515"/>
      <c r="B699" s="505"/>
      <c r="C699" s="152"/>
      <c r="D699" s="21"/>
      <c r="E699" s="12"/>
      <c r="F699" s="513"/>
      <c r="L699" s="487"/>
    </row>
    <row r="700" spans="1:12" ht="12.75">
      <c r="A700" s="515"/>
      <c r="B700" s="505"/>
      <c r="C700" s="152"/>
      <c r="D700" s="21"/>
      <c r="E700" s="12"/>
      <c r="F700" s="513"/>
      <c r="L700" s="487"/>
    </row>
    <row r="701" spans="1:12" ht="12.75">
      <c r="A701" s="515"/>
      <c r="B701" s="505"/>
      <c r="C701" s="152"/>
      <c r="D701" s="21"/>
      <c r="E701" s="12"/>
      <c r="F701" s="513"/>
      <c r="L701" s="487"/>
    </row>
    <row r="702" spans="1:12" ht="12.75">
      <c r="A702" s="515"/>
      <c r="B702" s="505"/>
      <c r="C702" s="152"/>
      <c r="D702" s="21"/>
      <c r="E702" s="12"/>
      <c r="F702" s="513"/>
      <c r="L702" s="487"/>
    </row>
    <row r="703" spans="1:12" ht="12.75">
      <c r="A703" s="515"/>
      <c r="B703" s="505"/>
      <c r="C703" s="152"/>
      <c r="D703" s="21"/>
      <c r="E703" s="12"/>
      <c r="F703" s="513"/>
      <c r="L703" s="487"/>
    </row>
    <row r="704" spans="1:12" ht="12.75">
      <c r="A704" s="515"/>
      <c r="B704" s="505"/>
      <c r="C704" s="152"/>
      <c r="D704" s="21"/>
      <c r="E704" s="12"/>
      <c r="F704" s="513"/>
      <c r="L704" s="487"/>
    </row>
    <row r="705" spans="1:12" ht="12.75">
      <c r="A705" s="515"/>
      <c r="B705" s="505"/>
      <c r="C705" s="152"/>
      <c r="D705" s="21"/>
      <c r="E705" s="12"/>
      <c r="F705" s="513"/>
      <c r="L705" s="487"/>
    </row>
    <row r="706" spans="1:12" ht="12.75">
      <c r="A706" s="515"/>
      <c r="B706" s="505"/>
      <c r="C706" s="152"/>
      <c r="D706" s="21"/>
      <c r="E706" s="12"/>
      <c r="F706" s="513"/>
      <c r="L706" s="487"/>
    </row>
    <row r="707" spans="1:12" ht="12.75">
      <c r="A707" s="515"/>
      <c r="B707" s="505"/>
      <c r="C707" s="152"/>
      <c r="D707" s="21"/>
      <c r="E707" s="12"/>
      <c r="F707" s="513"/>
      <c r="L707" s="487"/>
    </row>
    <row r="708" spans="1:12" ht="12.75">
      <c r="A708" s="515"/>
      <c r="B708" s="505"/>
      <c r="C708" s="152"/>
      <c r="D708" s="21"/>
      <c r="E708" s="12"/>
      <c r="F708" s="513"/>
      <c r="L708" s="487"/>
    </row>
    <row r="709" spans="1:12" ht="12.75">
      <c r="A709" s="515"/>
      <c r="B709" s="505"/>
      <c r="C709" s="152"/>
      <c r="D709" s="21"/>
      <c r="E709" s="12"/>
      <c r="F709" s="513"/>
      <c r="L709" s="487"/>
    </row>
    <row r="710" spans="1:12" ht="12.75">
      <c r="A710" s="515"/>
      <c r="B710" s="505"/>
      <c r="C710" s="152"/>
      <c r="D710" s="21"/>
      <c r="E710" s="12"/>
      <c r="F710" s="513"/>
      <c r="L710" s="487"/>
    </row>
    <row r="711" spans="1:12" ht="12.75">
      <c r="A711" s="515"/>
      <c r="B711" s="505"/>
      <c r="C711" s="152"/>
      <c r="D711" s="21"/>
      <c r="E711" s="12"/>
      <c r="F711" s="513"/>
      <c r="L711" s="487"/>
    </row>
    <row r="712" spans="1:12" ht="12.75">
      <c r="A712" s="515"/>
      <c r="B712" s="505"/>
      <c r="C712" s="152"/>
      <c r="D712" s="21"/>
      <c r="E712" s="12"/>
      <c r="F712" s="513"/>
      <c r="L712" s="487"/>
    </row>
    <row r="713" spans="1:12" ht="12.75">
      <c r="A713" s="515"/>
      <c r="B713" s="505"/>
      <c r="C713" s="152"/>
      <c r="D713" s="21"/>
      <c r="E713" s="12"/>
      <c r="F713" s="513"/>
      <c r="L713" s="487"/>
    </row>
    <row r="714" spans="1:12" ht="12.75">
      <c r="A714" s="515"/>
      <c r="B714" s="505"/>
      <c r="C714" s="152"/>
      <c r="D714" s="21"/>
      <c r="E714" s="12"/>
      <c r="F714" s="513"/>
      <c r="L714" s="487"/>
    </row>
    <row r="715" spans="1:12" ht="12.75">
      <c r="A715" s="515"/>
      <c r="B715" s="505"/>
      <c r="C715" s="152"/>
      <c r="D715" s="21"/>
      <c r="E715" s="12"/>
      <c r="F715" s="513"/>
      <c r="L715" s="487"/>
    </row>
    <row r="716" spans="1:12" ht="12.75">
      <c r="A716" s="515"/>
      <c r="B716" s="505"/>
      <c r="C716" s="152"/>
      <c r="D716" s="21"/>
      <c r="E716" s="12"/>
      <c r="F716" s="513"/>
      <c r="L716" s="487"/>
    </row>
    <row r="717" spans="1:12" ht="12.75">
      <c r="A717" s="515"/>
      <c r="B717" s="505"/>
      <c r="C717" s="152"/>
      <c r="D717" s="21"/>
      <c r="E717" s="12"/>
      <c r="F717" s="513"/>
      <c r="L717" s="487"/>
    </row>
    <row r="718" spans="1:12" ht="12.75">
      <c r="A718" s="515"/>
      <c r="B718" s="505"/>
      <c r="C718" s="152"/>
      <c r="D718" s="21"/>
      <c r="E718" s="12"/>
      <c r="F718" s="513"/>
      <c r="L718" s="487"/>
    </row>
    <row r="719" spans="1:12" ht="12.75">
      <c r="A719" s="515"/>
      <c r="B719" s="505"/>
      <c r="C719" s="152"/>
      <c r="D719" s="21"/>
      <c r="E719" s="12"/>
      <c r="F719" s="513"/>
      <c r="L719" s="487"/>
    </row>
    <row r="720" spans="1:12" ht="12.75">
      <c r="A720" s="515"/>
      <c r="B720" s="505"/>
      <c r="C720" s="152"/>
      <c r="D720" s="21"/>
      <c r="E720" s="12"/>
      <c r="F720" s="513"/>
      <c r="L720" s="487"/>
    </row>
    <row r="721" spans="1:12" ht="12.75">
      <c r="A721" s="515"/>
      <c r="B721" s="505"/>
      <c r="C721" s="152"/>
      <c r="D721" s="21"/>
      <c r="E721" s="12"/>
      <c r="F721" s="513"/>
      <c r="L721" s="487"/>
    </row>
    <row r="722" spans="1:12" ht="12.75">
      <c r="A722" s="515"/>
      <c r="B722" s="505"/>
      <c r="C722" s="152"/>
      <c r="D722" s="21"/>
      <c r="E722" s="12"/>
      <c r="F722" s="513"/>
      <c r="L722" s="487"/>
    </row>
    <row r="723" spans="1:12" ht="12.75">
      <c r="A723" s="515"/>
      <c r="B723" s="505"/>
      <c r="C723" s="152"/>
      <c r="D723" s="21"/>
      <c r="E723" s="12"/>
      <c r="F723" s="513"/>
      <c r="L723" s="487"/>
    </row>
    <row r="724" spans="1:12" ht="12.75">
      <c r="A724" s="515"/>
      <c r="B724" s="505"/>
      <c r="C724" s="152"/>
      <c r="D724" s="21"/>
      <c r="E724" s="12"/>
      <c r="F724" s="513"/>
      <c r="L724" s="487"/>
    </row>
    <row r="725" spans="1:12" ht="12.75">
      <c r="A725" s="515"/>
      <c r="B725" s="505"/>
      <c r="C725" s="152"/>
      <c r="D725" s="21"/>
      <c r="E725" s="12"/>
      <c r="F725" s="513"/>
      <c r="L725" s="487"/>
    </row>
    <row r="726" spans="1:12" ht="12.75">
      <c r="A726" s="515"/>
      <c r="B726" s="505"/>
      <c r="C726" s="152"/>
      <c r="D726" s="21"/>
      <c r="E726" s="12"/>
      <c r="F726" s="513"/>
      <c r="L726" s="487"/>
    </row>
    <row r="727" spans="1:12" ht="12.75">
      <c r="A727" s="515"/>
      <c r="B727" s="505"/>
      <c r="C727" s="152"/>
      <c r="D727" s="21"/>
      <c r="E727" s="12"/>
      <c r="F727" s="513"/>
      <c r="L727" s="487"/>
    </row>
    <row r="728" spans="1:12" ht="12.75">
      <c r="A728" s="515"/>
      <c r="B728" s="505"/>
      <c r="C728" s="152"/>
      <c r="D728" s="21"/>
      <c r="E728" s="12"/>
      <c r="F728" s="513"/>
      <c r="L728" s="487"/>
    </row>
    <row r="729" spans="1:12" ht="12.75">
      <c r="A729" s="515"/>
      <c r="B729" s="505"/>
      <c r="C729" s="152"/>
      <c r="D729" s="21"/>
      <c r="E729" s="12"/>
      <c r="F729" s="513"/>
      <c r="L729" s="487"/>
    </row>
    <row r="730" spans="1:12" ht="12.75">
      <c r="A730" s="515"/>
      <c r="B730" s="505"/>
      <c r="C730" s="152"/>
      <c r="D730" s="21"/>
      <c r="E730" s="12"/>
      <c r="F730" s="513"/>
      <c r="L730" s="487"/>
    </row>
    <row r="731" spans="1:12" ht="12.75">
      <c r="A731" s="515"/>
      <c r="B731" s="505"/>
      <c r="C731" s="152"/>
      <c r="D731" s="21"/>
      <c r="E731" s="12"/>
      <c r="F731" s="513"/>
      <c r="L731" s="487"/>
    </row>
    <row r="732" spans="1:12" ht="12.75">
      <c r="A732" s="515"/>
      <c r="B732" s="505"/>
      <c r="C732" s="152"/>
      <c r="D732" s="21"/>
      <c r="E732" s="12"/>
      <c r="F732" s="513"/>
      <c r="L732" s="487"/>
    </row>
    <row r="733" spans="1:12" ht="12.75">
      <c r="A733" s="515"/>
      <c r="B733" s="505"/>
      <c r="C733" s="152"/>
      <c r="D733" s="21"/>
      <c r="E733" s="12"/>
      <c r="F733" s="513"/>
      <c r="L733" s="487"/>
    </row>
    <row r="734" spans="1:12" ht="12.75">
      <c r="A734" s="515"/>
      <c r="B734" s="505"/>
      <c r="C734" s="152"/>
      <c r="D734" s="21"/>
      <c r="E734" s="12"/>
      <c r="F734" s="513"/>
      <c r="L734" s="487"/>
    </row>
    <row r="735" spans="1:12" ht="12.75">
      <c r="A735" s="515"/>
      <c r="B735" s="505"/>
      <c r="C735" s="152"/>
      <c r="D735" s="21"/>
      <c r="E735" s="12"/>
      <c r="F735" s="513"/>
      <c r="L735" s="487"/>
    </row>
    <row r="736" spans="1:12" ht="12.75">
      <c r="A736" s="515"/>
      <c r="B736" s="505"/>
      <c r="C736" s="152"/>
      <c r="D736" s="21"/>
      <c r="E736" s="12"/>
      <c r="F736" s="513"/>
      <c r="L736" s="487"/>
    </row>
    <row r="737" spans="1:12" ht="12.75">
      <c r="A737" s="515"/>
      <c r="B737" s="505"/>
      <c r="C737" s="152"/>
      <c r="D737" s="21"/>
      <c r="E737" s="12"/>
      <c r="F737" s="513"/>
      <c r="L737" s="487"/>
    </row>
    <row r="738" spans="1:12" ht="12.75">
      <c r="A738" s="515"/>
      <c r="B738" s="505"/>
      <c r="C738" s="152"/>
      <c r="D738" s="21"/>
      <c r="E738" s="12"/>
      <c r="F738" s="513"/>
      <c r="L738" s="487"/>
    </row>
    <row r="739" spans="1:12" ht="12.75">
      <c r="A739" s="515"/>
      <c r="B739" s="505"/>
      <c r="C739" s="152"/>
      <c r="D739" s="21"/>
      <c r="E739" s="12"/>
      <c r="F739" s="513"/>
      <c r="L739" s="487"/>
    </row>
    <row r="740" spans="1:12" ht="12.75">
      <c r="A740" s="515"/>
      <c r="B740" s="505"/>
      <c r="C740" s="152"/>
      <c r="D740" s="21"/>
      <c r="E740" s="12"/>
      <c r="F740" s="513"/>
      <c r="L740" s="487"/>
    </row>
    <row r="741" spans="1:12" ht="12.75">
      <c r="A741" s="515"/>
      <c r="B741" s="505"/>
      <c r="C741" s="152"/>
      <c r="D741" s="21"/>
      <c r="E741" s="12"/>
      <c r="F741" s="513"/>
      <c r="L741" s="487"/>
    </row>
    <row r="742" spans="1:12" ht="12.75">
      <c r="A742" s="515"/>
      <c r="B742" s="505"/>
      <c r="C742" s="152"/>
      <c r="D742" s="21"/>
      <c r="E742" s="12"/>
      <c r="F742" s="513"/>
      <c r="L742" s="487"/>
    </row>
    <row r="743" spans="1:12" ht="12.75">
      <c r="A743" s="515"/>
      <c r="B743" s="505"/>
      <c r="C743" s="152"/>
      <c r="D743" s="21"/>
      <c r="E743" s="12"/>
      <c r="F743" s="513"/>
      <c r="L743" s="487"/>
    </row>
    <row r="744" spans="1:12" ht="12.75">
      <c r="A744" s="515"/>
      <c r="B744" s="505"/>
      <c r="C744" s="152"/>
      <c r="D744" s="21"/>
      <c r="E744" s="12"/>
      <c r="F744" s="513"/>
      <c r="L744" s="487"/>
    </row>
    <row r="745" spans="1:12" ht="12.75">
      <c r="A745" s="515"/>
      <c r="B745" s="505"/>
      <c r="C745" s="152"/>
      <c r="D745" s="21"/>
      <c r="E745" s="12"/>
      <c r="F745" s="513"/>
      <c r="L745" s="487"/>
    </row>
    <row r="746" spans="1:12" ht="12.75">
      <c r="A746" s="515"/>
      <c r="B746" s="505"/>
      <c r="C746" s="152"/>
      <c r="D746" s="21"/>
      <c r="E746" s="12"/>
      <c r="F746" s="513"/>
      <c r="L746" s="487"/>
    </row>
    <row r="747" spans="1:12" ht="12.75">
      <c r="A747" s="515"/>
      <c r="B747" s="505"/>
      <c r="C747" s="152"/>
      <c r="D747" s="21"/>
      <c r="E747" s="12"/>
      <c r="F747" s="513"/>
      <c r="L747" s="487"/>
    </row>
    <row r="748" spans="1:12" ht="12.75">
      <c r="A748" s="515"/>
      <c r="B748" s="505"/>
      <c r="C748" s="152"/>
      <c r="D748" s="21"/>
      <c r="E748" s="12"/>
      <c r="F748" s="513"/>
      <c r="L748" s="487"/>
    </row>
    <row r="749" spans="1:12" ht="12.75">
      <c r="A749" s="515"/>
      <c r="B749" s="505"/>
      <c r="C749" s="152"/>
      <c r="D749" s="21"/>
      <c r="E749" s="12"/>
      <c r="F749" s="513"/>
      <c r="L749" s="487"/>
    </row>
    <row r="750" spans="1:12" ht="12.75">
      <c r="A750" s="515"/>
      <c r="B750" s="505"/>
      <c r="C750" s="152"/>
      <c r="D750" s="21"/>
      <c r="E750" s="12"/>
      <c r="F750" s="513"/>
      <c r="L750" s="487"/>
    </row>
    <row r="751" spans="1:12" ht="12.75">
      <c r="A751" s="515"/>
      <c r="B751" s="505"/>
      <c r="C751" s="152"/>
      <c r="D751" s="21"/>
      <c r="E751" s="12"/>
      <c r="F751" s="513"/>
      <c r="L751" s="487"/>
    </row>
    <row r="752" spans="1:12" ht="12.75">
      <c r="A752" s="515"/>
      <c r="B752" s="505"/>
      <c r="C752" s="152"/>
      <c r="D752" s="21"/>
      <c r="E752" s="12"/>
      <c r="F752" s="513"/>
      <c r="L752" s="487"/>
    </row>
    <row r="753" spans="1:12" ht="12.75">
      <c r="A753" s="515"/>
      <c r="B753" s="505"/>
      <c r="C753" s="152"/>
      <c r="D753" s="21"/>
      <c r="E753" s="12"/>
      <c r="F753" s="513"/>
      <c r="L753" s="487"/>
    </row>
    <row r="754" spans="1:12" ht="12.75">
      <c r="A754" s="515"/>
      <c r="B754" s="505"/>
      <c r="C754" s="152"/>
      <c r="D754" s="21"/>
      <c r="E754" s="12"/>
      <c r="F754" s="513"/>
      <c r="L754" s="487"/>
    </row>
    <row r="755" spans="1:12" ht="12.75">
      <c r="A755" s="515"/>
      <c r="B755" s="505"/>
      <c r="C755" s="152"/>
      <c r="D755" s="21"/>
      <c r="E755" s="12"/>
      <c r="F755" s="513"/>
      <c r="L755" s="487"/>
    </row>
    <row r="756" spans="1:12" ht="12.75">
      <c r="A756" s="515"/>
      <c r="B756" s="505"/>
      <c r="C756" s="152"/>
      <c r="D756" s="21"/>
      <c r="E756" s="12"/>
      <c r="F756" s="513"/>
      <c r="L756" s="487"/>
    </row>
    <row r="757" spans="1:12" ht="12.75">
      <c r="A757" s="515"/>
      <c r="B757" s="505"/>
      <c r="C757" s="152"/>
      <c r="D757" s="21"/>
      <c r="E757" s="12"/>
      <c r="F757" s="513"/>
      <c r="L757" s="487"/>
    </row>
    <row r="758" spans="1:12" ht="12.75">
      <c r="A758" s="515"/>
      <c r="B758" s="505"/>
      <c r="C758" s="152"/>
      <c r="D758" s="21"/>
      <c r="E758" s="12"/>
      <c r="F758" s="513"/>
      <c r="L758" s="487"/>
    </row>
    <row r="759" spans="1:12" ht="12.75">
      <c r="A759" s="515"/>
      <c r="B759" s="505"/>
      <c r="C759" s="152"/>
      <c r="D759" s="21"/>
      <c r="E759" s="12"/>
      <c r="F759" s="513"/>
      <c r="L759" s="487"/>
    </row>
    <row r="760" spans="1:12" ht="12.75">
      <c r="A760" s="515"/>
      <c r="B760" s="505"/>
      <c r="C760" s="152"/>
      <c r="D760" s="21"/>
      <c r="E760" s="12"/>
      <c r="F760" s="513"/>
      <c r="L760" s="487"/>
    </row>
    <row r="761" spans="1:12" ht="12.75">
      <c r="A761" s="515"/>
      <c r="B761" s="505"/>
      <c r="C761" s="152"/>
      <c r="D761" s="21"/>
      <c r="E761" s="12"/>
      <c r="F761" s="513"/>
      <c r="L761" s="487"/>
    </row>
    <row r="762" spans="1:12" ht="12.75">
      <c r="A762" s="515"/>
      <c r="B762" s="505"/>
      <c r="C762" s="152"/>
      <c r="D762" s="21"/>
      <c r="E762" s="12"/>
      <c r="F762" s="513"/>
      <c r="L762" s="487"/>
    </row>
    <row r="763" spans="1:12" ht="12.75">
      <c r="A763" s="515"/>
      <c r="B763" s="505"/>
      <c r="C763" s="152"/>
      <c r="D763" s="21"/>
      <c r="E763" s="12"/>
      <c r="F763" s="513"/>
      <c r="L763" s="487"/>
    </row>
    <row r="764" spans="1:12" ht="12.75">
      <c r="A764" s="515"/>
      <c r="B764" s="505"/>
      <c r="C764" s="152"/>
      <c r="D764" s="21"/>
      <c r="E764" s="12"/>
      <c r="F764" s="513"/>
      <c r="L764" s="487"/>
    </row>
    <row r="765" spans="1:12" ht="12.75">
      <c r="A765" s="515"/>
      <c r="B765" s="505"/>
      <c r="C765" s="152"/>
      <c r="D765" s="21"/>
      <c r="E765" s="12"/>
      <c r="F765" s="513"/>
      <c r="L765" s="487"/>
    </row>
    <row r="766" spans="1:12" ht="12.75">
      <c r="A766" s="515"/>
      <c r="B766" s="505"/>
      <c r="C766" s="152"/>
      <c r="D766" s="21"/>
      <c r="E766" s="12"/>
      <c r="F766" s="513"/>
      <c r="L766" s="487"/>
    </row>
    <row r="767" spans="1:12" ht="12.75">
      <c r="A767" s="515"/>
      <c r="B767" s="505"/>
      <c r="C767" s="152"/>
      <c r="D767" s="21"/>
      <c r="E767" s="12"/>
      <c r="F767" s="513"/>
      <c r="L767" s="487"/>
    </row>
    <row r="768" spans="1:12" ht="12.75">
      <c r="A768" s="515"/>
      <c r="B768" s="505"/>
      <c r="C768" s="152"/>
      <c r="D768" s="21"/>
      <c r="E768" s="12"/>
      <c r="F768" s="513"/>
      <c r="L768" s="487"/>
    </row>
    <row r="769" spans="1:12" ht="12.75">
      <c r="A769" s="515"/>
      <c r="B769" s="505"/>
      <c r="C769" s="152"/>
      <c r="D769" s="21"/>
      <c r="E769" s="12"/>
      <c r="F769" s="513"/>
      <c r="L769" s="487"/>
    </row>
    <row r="770" spans="1:12" ht="12.75">
      <c r="A770" s="515"/>
      <c r="B770" s="505"/>
      <c r="C770" s="152"/>
      <c r="D770" s="21"/>
      <c r="E770" s="12"/>
      <c r="F770" s="513"/>
      <c r="L770" s="487"/>
    </row>
    <row r="771" spans="1:12" ht="12.75">
      <c r="A771" s="515"/>
      <c r="B771" s="505"/>
      <c r="C771" s="152"/>
      <c r="D771" s="21"/>
      <c r="E771" s="12"/>
      <c r="F771" s="513"/>
      <c r="L771" s="487"/>
    </row>
    <row r="772" spans="1:12" ht="12.75">
      <c r="A772" s="515"/>
      <c r="B772" s="505"/>
      <c r="C772" s="152"/>
      <c r="D772" s="21"/>
      <c r="E772" s="12"/>
      <c r="F772" s="513"/>
      <c r="L772" s="487"/>
    </row>
    <row r="773" spans="1:12" ht="12.75">
      <c r="A773" s="515"/>
      <c r="B773" s="505"/>
      <c r="C773" s="152"/>
      <c r="D773" s="21"/>
      <c r="E773" s="12"/>
      <c r="F773" s="513"/>
      <c r="L773" s="487"/>
    </row>
    <row r="774" spans="1:12" ht="12.75">
      <c r="A774" s="515"/>
      <c r="B774" s="505"/>
      <c r="C774" s="152"/>
      <c r="D774" s="21"/>
      <c r="E774" s="12"/>
      <c r="F774" s="513"/>
      <c r="L774" s="487"/>
    </row>
    <row r="775" spans="1:12" ht="12.75">
      <c r="A775" s="515"/>
      <c r="B775" s="505"/>
      <c r="C775" s="152"/>
      <c r="D775" s="21"/>
      <c r="E775" s="12"/>
      <c r="F775" s="513"/>
      <c r="L775" s="487"/>
    </row>
    <row r="776" spans="1:12" ht="12.75">
      <c r="A776" s="515"/>
      <c r="B776" s="505"/>
      <c r="C776" s="152"/>
      <c r="D776" s="21"/>
      <c r="E776" s="12"/>
      <c r="F776" s="513"/>
      <c r="L776" s="487"/>
    </row>
    <row r="777" spans="1:12" ht="12.75">
      <c r="A777" s="515"/>
      <c r="B777" s="505"/>
      <c r="C777" s="152"/>
      <c r="D777" s="21"/>
      <c r="E777" s="12"/>
      <c r="F777" s="513"/>
      <c r="L777" s="487"/>
    </row>
    <row r="778" spans="1:12" ht="12.75">
      <c r="A778" s="515"/>
      <c r="B778" s="505"/>
      <c r="C778" s="152"/>
      <c r="D778" s="21"/>
      <c r="E778" s="12"/>
      <c r="F778" s="513"/>
      <c r="L778" s="487"/>
    </row>
    <row r="779" spans="1:12" ht="12.75">
      <c r="A779" s="515"/>
      <c r="B779" s="505"/>
      <c r="C779" s="152"/>
      <c r="D779" s="21"/>
      <c r="E779" s="12"/>
      <c r="F779" s="513"/>
      <c r="L779" s="487"/>
    </row>
    <row r="780" spans="1:12" ht="12.75">
      <c r="A780" s="515"/>
      <c r="B780" s="505"/>
      <c r="C780" s="152"/>
      <c r="D780" s="21"/>
      <c r="E780" s="12"/>
      <c r="F780" s="513"/>
      <c r="L780" s="487"/>
    </row>
    <row r="781" spans="1:12" ht="12.75">
      <c r="A781" s="515"/>
      <c r="B781" s="505"/>
      <c r="C781" s="152"/>
      <c r="D781" s="21"/>
      <c r="E781" s="12"/>
      <c r="F781" s="513"/>
      <c r="L781" s="487"/>
    </row>
    <row r="782" spans="1:12" ht="12.75">
      <c r="A782" s="515"/>
      <c r="B782" s="505"/>
      <c r="C782" s="152"/>
      <c r="D782" s="21"/>
      <c r="E782" s="12"/>
      <c r="F782" s="513"/>
      <c r="L782" s="487"/>
    </row>
    <row r="783" spans="1:12" ht="12.75">
      <c r="A783" s="515"/>
      <c r="B783" s="505"/>
      <c r="C783" s="152"/>
      <c r="D783" s="21"/>
      <c r="E783" s="12"/>
      <c r="F783" s="513"/>
      <c r="L783" s="487"/>
    </row>
    <row r="784" spans="1:12" ht="12.75">
      <c r="A784" s="515"/>
      <c r="B784" s="505"/>
      <c r="C784" s="152"/>
      <c r="D784" s="21"/>
      <c r="E784" s="12"/>
      <c r="F784" s="513"/>
      <c r="L784" s="487"/>
    </row>
    <row r="785" spans="1:12" ht="12.75">
      <c r="A785" s="515"/>
      <c r="B785" s="505"/>
      <c r="C785" s="152"/>
      <c r="D785" s="21"/>
      <c r="E785" s="12"/>
      <c r="F785" s="513"/>
      <c r="L785" s="487"/>
    </row>
    <row r="786" spans="1:12" ht="12.75">
      <c r="A786" s="515"/>
      <c r="B786" s="505"/>
      <c r="C786" s="152"/>
      <c r="D786" s="21"/>
      <c r="E786" s="12"/>
      <c r="F786" s="513"/>
      <c r="L786" s="487"/>
    </row>
    <row r="787" spans="1:12" ht="12.75">
      <c r="A787" s="515"/>
      <c r="B787" s="505"/>
      <c r="C787" s="152"/>
      <c r="D787" s="21"/>
      <c r="E787" s="12"/>
      <c r="F787" s="513"/>
      <c r="L787" s="487"/>
    </row>
    <row r="788" spans="1:12" ht="12.75">
      <c r="A788" s="515"/>
      <c r="B788" s="505"/>
      <c r="C788" s="152"/>
      <c r="D788" s="21"/>
      <c r="E788" s="12"/>
      <c r="F788" s="513"/>
      <c r="L788" s="487"/>
    </row>
    <row r="789" spans="1:12" ht="12.75">
      <c r="A789" s="515"/>
      <c r="B789" s="505"/>
      <c r="C789" s="152"/>
      <c r="D789" s="21"/>
      <c r="E789" s="12"/>
      <c r="F789" s="513"/>
      <c r="L789" s="487"/>
    </row>
    <row r="790" spans="1:12" ht="12.75">
      <c r="A790" s="515"/>
      <c r="B790" s="505"/>
      <c r="C790" s="152"/>
      <c r="D790" s="21"/>
      <c r="E790" s="12"/>
      <c r="F790" s="513"/>
      <c r="L790" s="487"/>
    </row>
    <row r="791" spans="1:12" ht="12.75">
      <c r="A791" s="515"/>
      <c r="B791" s="505"/>
      <c r="C791" s="152"/>
      <c r="D791" s="21"/>
      <c r="E791" s="12"/>
      <c r="F791" s="513"/>
      <c r="L791" s="487"/>
    </row>
    <row r="792" spans="1:12" ht="12.75">
      <c r="A792" s="515"/>
      <c r="B792" s="505"/>
      <c r="C792" s="152"/>
      <c r="D792" s="21"/>
      <c r="E792" s="12"/>
      <c r="F792" s="513"/>
      <c r="L792" s="487"/>
    </row>
    <row r="793" spans="1:12" ht="12.75">
      <c r="A793" s="515"/>
      <c r="B793" s="505"/>
      <c r="C793" s="152"/>
      <c r="D793" s="21"/>
      <c r="E793" s="12"/>
      <c r="F793" s="513"/>
      <c r="L793" s="487"/>
    </row>
    <row r="794" spans="1:12" ht="12.75">
      <c r="A794" s="515"/>
      <c r="B794" s="505"/>
      <c r="C794" s="152"/>
      <c r="D794" s="21"/>
      <c r="E794" s="12"/>
      <c r="F794" s="513"/>
      <c r="L794" s="487"/>
    </row>
    <row r="795" spans="1:12" ht="12.75">
      <c r="A795" s="515"/>
      <c r="B795" s="505"/>
      <c r="C795" s="152"/>
      <c r="D795" s="21"/>
      <c r="E795" s="12"/>
      <c r="F795" s="513"/>
      <c r="L795" s="487"/>
    </row>
    <row r="796" spans="1:12" ht="12.75">
      <c r="A796" s="515"/>
      <c r="B796" s="505"/>
      <c r="C796" s="152"/>
      <c r="D796" s="21"/>
      <c r="E796" s="12"/>
      <c r="F796" s="513"/>
      <c r="L796" s="487"/>
    </row>
    <row r="797" spans="1:12" ht="12.75">
      <c r="A797" s="515"/>
      <c r="B797" s="505"/>
      <c r="C797" s="152"/>
      <c r="D797" s="21"/>
      <c r="E797" s="12"/>
      <c r="F797" s="513"/>
      <c r="L797" s="487"/>
    </row>
    <row r="798" spans="1:12" ht="12.75">
      <c r="A798" s="515"/>
      <c r="B798" s="505"/>
      <c r="C798" s="152"/>
      <c r="D798" s="21"/>
      <c r="E798" s="12"/>
      <c r="F798" s="513"/>
      <c r="L798" s="487"/>
    </row>
    <row r="799" spans="1:12" ht="12.75">
      <c r="A799" s="515"/>
      <c r="B799" s="505"/>
      <c r="C799" s="152"/>
      <c r="D799" s="21"/>
      <c r="E799" s="12"/>
      <c r="F799" s="513"/>
      <c r="L799" s="487"/>
    </row>
    <row r="800" spans="1:12" ht="12.75">
      <c r="A800" s="515"/>
      <c r="B800" s="505"/>
      <c r="C800" s="152"/>
      <c r="D800" s="21"/>
      <c r="E800" s="12"/>
      <c r="F800" s="513"/>
      <c r="L800" s="487"/>
    </row>
    <row r="801" spans="1:12" ht="12.75">
      <c r="A801" s="515"/>
      <c r="B801" s="505"/>
      <c r="C801" s="152"/>
      <c r="D801" s="21"/>
      <c r="E801" s="12"/>
      <c r="F801" s="513"/>
      <c r="L801" s="487"/>
    </row>
    <row r="802" spans="1:12" ht="12.75">
      <c r="A802" s="515"/>
      <c r="B802" s="505"/>
      <c r="C802" s="152"/>
      <c r="D802" s="21"/>
      <c r="E802" s="12"/>
      <c r="F802" s="513"/>
      <c r="L802" s="487"/>
    </row>
    <row r="803" spans="1:12" ht="12.75">
      <c r="A803" s="515"/>
      <c r="B803" s="505"/>
      <c r="C803" s="152"/>
      <c r="D803" s="21"/>
      <c r="E803" s="12"/>
      <c r="F803" s="513"/>
      <c r="L803" s="487"/>
    </row>
    <row r="804" spans="1:12" ht="12.75">
      <c r="A804" s="515"/>
      <c r="B804" s="505"/>
      <c r="C804" s="152"/>
      <c r="D804" s="21"/>
      <c r="E804" s="12"/>
      <c r="F804" s="513"/>
      <c r="L804" s="487"/>
    </row>
    <row r="805" spans="1:12" ht="12.75">
      <c r="A805" s="515"/>
      <c r="B805" s="505"/>
      <c r="C805" s="152"/>
      <c r="D805" s="21"/>
      <c r="E805" s="12"/>
      <c r="F805" s="513"/>
      <c r="L805" s="487"/>
    </row>
    <row r="806" spans="1:12" ht="12.75">
      <c r="A806" s="515"/>
      <c r="B806" s="505"/>
      <c r="C806" s="152"/>
      <c r="D806" s="21"/>
      <c r="E806" s="12"/>
      <c r="F806" s="513"/>
      <c r="L806" s="487"/>
    </row>
    <row r="807" spans="1:12" ht="12.75">
      <c r="A807" s="515"/>
      <c r="B807" s="505"/>
      <c r="C807" s="152"/>
      <c r="D807" s="21"/>
      <c r="E807" s="12"/>
      <c r="F807" s="513"/>
      <c r="L807" s="487"/>
    </row>
    <row r="808" spans="1:12" ht="12.75">
      <c r="A808" s="515"/>
      <c r="B808" s="505"/>
      <c r="C808" s="152"/>
      <c r="D808" s="21"/>
      <c r="E808" s="12"/>
      <c r="F808" s="513"/>
      <c r="L808" s="487"/>
    </row>
    <row r="809" spans="1:12" ht="12.75">
      <c r="A809" s="515"/>
      <c r="B809" s="505"/>
      <c r="C809" s="152"/>
      <c r="D809" s="21"/>
      <c r="E809" s="12"/>
      <c r="F809" s="513"/>
      <c r="L809" s="487"/>
    </row>
    <row r="810" spans="1:12" ht="12.75">
      <c r="A810" s="515"/>
      <c r="B810" s="505"/>
      <c r="C810" s="152"/>
      <c r="D810" s="21"/>
      <c r="E810" s="12"/>
      <c r="F810" s="513"/>
      <c r="L810" s="487"/>
    </row>
    <row r="811" spans="1:12" ht="12.75">
      <c r="A811" s="515"/>
      <c r="B811" s="505"/>
      <c r="C811" s="152"/>
      <c r="D811" s="21"/>
      <c r="E811" s="12"/>
      <c r="F811" s="513"/>
      <c r="L811" s="487"/>
    </row>
    <row r="812" spans="1:12" ht="12.75">
      <c r="A812" s="515"/>
      <c r="B812" s="505"/>
      <c r="C812" s="152"/>
      <c r="D812" s="21"/>
      <c r="E812" s="12"/>
      <c r="F812" s="513"/>
      <c r="L812" s="487"/>
    </row>
    <row r="813" spans="1:12" ht="12.75">
      <c r="A813" s="515"/>
      <c r="B813" s="505"/>
      <c r="C813" s="152"/>
      <c r="D813" s="21"/>
      <c r="E813" s="12"/>
      <c r="F813" s="513"/>
      <c r="L813" s="487"/>
    </row>
    <row r="814" spans="1:12" ht="12.75">
      <c r="A814" s="515"/>
      <c r="B814" s="505"/>
      <c r="C814" s="152"/>
      <c r="D814" s="21"/>
      <c r="E814" s="12"/>
      <c r="F814" s="513"/>
      <c r="L814" s="487"/>
    </row>
    <row r="815" spans="1:12" ht="12.75">
      <c r="A815" s="515"/>
      <c r="B815" s="505"/>
      <c r="C815" s="152"/>
      <c r="D815" s="21"/>
      <c r="E815" s="12"/>
      <c r="F815" s="513"/>
      <c r="L815" s="487"/>
    </row>
    <row r="816" spans="1:12" ht="12.75">
      <c r="A816" s="515"/>
      <c r="B816" s="505"/>
      <c r="C816" s="152"/>
      <c r="D816" s="21"/>
      <c r="E816" s="12"/>
      <c r="F816" s="513"/>
      <c r="L816" s="487"/>
    </row>
    <row r="817" spans="1:12" ht="12.75">
      <c r="A817" s="515"/>
      <c r="B817" s="505"/>
      <c r="C817" s="152"/>
      <c r="D817" s="21"/>
      <c r="E817" s="12"/>
      <c r="F817" s="513"/>
      <c r="L817" s="487"/>
    </row>
    <row r="818" spans="1:12" ht="12.75">
      <c r="A818" s="515"/>
      <c r="B818" s="505"/>
      <c r="C818" s="152"/>
      <c r="D818" s="21"/>
      <c r="E818" s="12"/>
      <c r="F818" s="513"/>
      <c r="L818" s="487"/>
    </row>
    <row r="819" spans="1:12" ht="12.75">
      <c r="A819" s="515"/>
      <c r="B819" s="505"/>
      <c r="C819" s="152"/>
      <c r="D819" s="21"/>
      <c r="E819" s="12"/>
      <c r="F819" s="513"/>
      <c r="L819" s="487"/>
    </row>
    <row r="820" spans="1:12" ht="12.75">
      <c r="A820" s="515"/>
      <c r="B820" s="505"/>
      <c r="C820" s="152"/>
      <c r="D820" s="21"/>
      <c r="E820" s="12"/>
      <c r="F820" s="513"/>
      <c r="L820" s="487"/>
    </row>
    <row r="821" spans="1:12" ht="12.75">
      <c r="A821" s="515"/>
      <c r="B821" s="505"/>
      <c r="C821" s="152"/>
      <c r="D821" s="21"/>
      <c r="E821" s="12"/>
      <c r="F821" s="513"/>
      <c r="L821" s="487"/>
    </row>
    <row r="822" spans="1:12" ht="12.75">
      <c r="A822" s="515"/>
      <c r="B822" s="505"/>
      <c r="C822" s="152"/>
      <c r="D822" s="21"/>
      <c r="E822" s="12"/>
      <c r="F822" s="513"/>
      <c r="L822" s="487"/>
    </row>
    <row r="823" spans="1:12" ht="12.75">
      <c r="A823" s="515"/>
      <c r="B823" s="505"/>
      <c r="C823" s="152"/>
      <c r="D823" s="21"/>
      <c r="E823" s="12"/>
      <c r="F823" s="513"/>
      <c r="L823" s="487"/>
    </row>
    <row r="824" spans="1:12" ht="12.75">
      <c r="A824" s="515"/>
      <c r="B824" s="505"/>
      <c r="C824" s="152"/>
      <c r="D824" s="21"/>
      <c r="E824" s="12"/>
      <c r="F824" s="513"/>
      <c r="L824" s="487"/>
    </row>
    <row r="825" spans="1:12" ht="12.75">
      <c r="A825" s="515"/>
      <c r="B825" s="505"/>
      <c r="C825" s="152"/>
      <c r="D825" s="21"/>
      <c r="E825" s="12"/>
      <c r="F825" s="513"/>
      <c r="L825" s="487"/>
    </row>
    <row r="826" spans="1:12" ht="12.75">
      <c r="A826" s="515"/>
      <c r="B826" s="505"/>
      <c r="C826" s="152"/>
      <c r="D826" s="21"/>
      <c r="E826" s="12"/>
      <c r="F826" s="513"/>
      <c r="L826" s="487"/>
    </row>
    <row r="827" spans="1:12" ht="12.75">
      <c r="A827" s="515"/>
      <c r="B827" s="505"/>
      <c r="C827" s="152"/>
      <c r="D827" s="21"/>
      <c r="E827" s="12"/>
      <c r="F827" s="513"/>
      <c r="L827" s="487"/>
    </row>
    <row r="828" spans="1:12" ht="12.75">
      <c r="A828" s="515"/>
      <c r="B828" s="505"/>
      <c r="C828" s="152"/>
      <c r="D828" s="21"/>
      <c r="E828" s="12"/>
      <c r="F828" s="513"/>
      <c r="L828" s="487"/>
    </row>
    <row r="829" spans="1:12" ht="12.75">
      <c r="A829" s="515"/>
      <c r="B829" s="505"/>
      <c r="C829" s="152"/>
      <c r="D829" s="21"/>
      <c r="E829" s="12"/>
      <c r="F829" s="513"/>
      <c r="L829" s="487"/>
    </row>
    <row r="830" spans="1:12" ht="12.75">
      <c r="A830" s="515"/>
      <c r="B830" s="505"/>
      <c r="C830" s="152"/>
      <c r="D830" s="21"/>
      <c r="E830" s="12"/>
      <c r="F830" s="513"/>
      <c r="L830" s="487"/>
    </row>
    <row r="831" spans="1:12" ht="12.75">
      <c r="A831" s="515"/>
      <c r="B831" s="505"/>
      <c r="C831" s="152"/>
      <c r="D831" s="21"/>
      <c r="E831" s="12"/>
      <c r="F831" s="513"/>
      <c r="L831" s="487"/>
    </row>
    <row r="832" spans="1:12" ht="12.75">
      <c r="A832" s="515"/>
      <c r="B832" s="505"/>
      <c r="C832" s="152"/>
      <c r="D832" s="21"/>
      <c r="E832" s="12"/>
      <c r="F832" s="513"/>
      <c r="L832" s="487"/>
    </row>
    <row r="833" spans="1:12" ht="12.75">
      <c r="A833" s="515"/>
      <c r="B833" s="505"/>
      <c r="C833" s="152"/>
      <c r="D833" s="21"/>
      <c r="E833" s="12"/>
      <c r="F833" s="513"/>
      <c r="L833" s="487"/>
    </row>
    <row r="834" spans="1:12" ht="12.75">
      <c r="A834" s="515"/>
      <c r="B834" s="505"/>
      <c r="C834" s="152"/>
      <c r="D834" s="21"/>
      <c r="E834" s="12"/>
      <c r="F834" s="513"/>
      <c r="L834" s="487"/>
    </row>
    <row r="835" spans="1:12" ht="12.75">
      <c r="A835" s="515"/>
      <c r="B835" s="505"/>
      <c r="C835" s="152"/>
      <c r="D835" s="21"/>
      <c r="E835" s="12"/>
      <c r="F835" s="513"/>
      <c r="L835" s="487"/>
    </row>
    <row r="836" spans="1:12" ht="12.75">
      <c r="A836" s="515"/>
      <c r="B836" s="505"/>
      <c r="C836" s="152"/>
      <c r="D836" s="21"/>
      <c r="E836" s="12"/>
      <c r="F836" s="513"/>
      <c r="L836" s="487"/>
    </row>
    <row r="837" spans="1:12" ht="12.75">
      <c r="A837" s="515"/>
      <c r="B837" s="505"/>
      <c r="C837" s="152"/>
      <c r="D837" s="21"/>
      <c r="E837" s="12"/>
      <c r="F837" s="513"/>
      <c r="L837" s="487"/>
    </row>
    <row r="838" spans="1:12" ht="12.75">
      <c r="A838" s="515"/>
      <c r="B838" s="505"/>
      <c r="C838" s="152"/>
      <c r="D838" s="21"/>
      <c r="E838" s="12"/>
      <c r="F838" s="513"/>
      <c r="L838" s="487"/>
    </row>
    <row r="839" spans="1:12" ht="12.75">
      <c r="A839" s="515"/>
      <c r="B839" s="505"/>
      <c r="C839" s="152"/>
      <c r="D839" s="21"/>
      <c r="E839" s="12"/>
      <c r="F839" s="513"/>
      <c r="L839" s="487"/>
    </row>
    <row r="840" spans="1:12" ht="12.75">
      <c r="A840" s="515"/>
      <c r="B840" s="505"/>
      <c r="C840" s="152"/>
      <c r="D840" s="21"/>
      <c r="E840" s="12"/>
      <c r="F840" s="513"/>
      <c r="L840" s="487"/>
    </row>
    <row r="841" spans="1:12" ht="12.75">
      <c r="A841" s="515"/>
      <c r="B841" s="505"/>
      <c r="C841" s="152"/>
      <c r="D841" s="21"/>
      <c r="E841" s="12"/>
      <c r="F841" s="513"/>
      <c r="L841" s="487"/>
    </row>
    <row r="842" spans="1:12" ht="12.75">
      <c r="A842" s="515"/>
      <c r="B842" s="505"/>
      <c r="C842" s="152"/>
      <c r="D842" s="21"/>
      <c r="E842" s="12"/>
      <c r="F842" s="513"/>
      <c r="L842" s="487"/>
    </row>
    <row r="843" spans="1:12" ht="12.75">
      <c r="A843" s="515"/>
      <c r="B843" s="505"/>
      <c r="C843" s="152"/>
      <c r="D843" s="21"/>
      <c r="E843" s="12"/>
      <c r="F843" s="513"/>
      <c r="L843" s="487"/>
    </row>
    <row r="844" spans="1:12" ht="12.75">
      <c r="A844" s="515"/>
      <c r="B844" s="505"/>
      <c r="C844" s="152"/>
      <c r="D844" s="21"/>
      <c r="E844" s="12"/>
      <c r="F844" s="513"/>
      <c r="L844" s="487"/>
    </row>
    <row r="845" spans="1:12" ht="12.75">
      <c r="A845" s="515"/>
      <c r="B845" s="505"/>
      <c r="C845" s="152"/>
      <c r="D845" s="21"/>
      <c r="E845" s="12"/>
      <c r="F845" s="513"/>
      <c r="L845" s="487"/>
    </row>
    <row r="846" spans="1:12" ht="12.75">
      <c r="A846" s="515"/>
      <c r="B846" s="505"/>
      <c r="C846" s="152"/>
      <c r="D846" s="21"/>
      <c r="E846" s="12"/>
      <c r="F846" s="513"/>
      <c r="L846" s="487"/>
    </row>
    <row r="847" spans="1:12" ht="12.75">
      <c r="A847" s="515"/>
      <c r="B847" s="505"/>
      <c r="C847" s="152"/>
      <c r="D847" s="21"/>
      <c r="E847" s="12"/>
      <c r="F847" s="513"/>
      <c r="L847" s="487"/>
    </row>
    <row r="848" spans="1:12" ht="12.75">
      <c r="A848" s="515"/>
      <c r="B848" s="505"/>
      <c r="C848" s="152"/>
      <c r="D848" s="21"/>
      <c r="E848" s="12"/>
      <c r="F848" s="513"/>
      <c r="L848" s="487"/>
    </row>
    <row r="849" spans="1:12" ht="12.75">
      <c r="A849" s="515"/>
      <c r="B849" s="505"/>
      <c r="C849" s="152"/>
      <c r="D849" s="21"/>
      <c r="E849" s="12"/>
      <c r="F849" s="513"/>
      <c r="L849" s="487"/>
    </row>
    <row r="850" spans="1:12" ht="12.75">
      <c r="A850" s="515"/>
      <c r="B850" s="505"/>
      <c r="C850" s="152"/>
      <c r="D850" s="21"/>
      <c r="E850" s="12"/>
      <c r="F850" s="513"/>
      <c r="L850" s="487"/>
    </row>
    <row r="851" spans="1:12" ht="12.75">
      <c r="A851" s="515"/>
      <c r="B851" s="505"/>
      <c r="C851" s="152"/>
      <c r="D851" s="21"/>
      <c r="E851" s="12"/>
      <c r="F851" s="513"/>
      <c r="L851" s="487"/>
    </row>
    <row r="852" spans="1:12" ht="12.75">
      <c r="A852" s="515"/>
      <c r="B852" s="505"/>
      <c r="C852" s="152"/>
      <c r="D852" s="21"/>
      <c r="E852" s="12"/>
      <c r="F852" s="513"/>
      <c r="L852" s="487"/>
    </row>
    <row r="853" spans="1:12" ht="12.75">
      <c r="A853" s="515"/>
      <c r="B853" s="505"/>
      <c r="C853" s="152"/>
      <c r="D853" s="21"/>
      <c r="E853" s="12"/>
      <c r="F853" s="513"/>
      <c r="L853" s="487"/>
    </row>
    <row r="854" spans="1:12" ht="12.75">
      <c r="A854" s="515"/>
      <c r="B854" s="505"/>
      <c r="C854" s="152"/>
      <c r="D854" s="21"/>
      <c r="E854" s="12"/>
      <c r="F854" s="513"/>
      <c r="L854" s="487"/>
    </row>
    <row r="855" spans="1:12" ht="12.75">
      <c r="A855" s="515"/>
      <c r="B855" s="505"/>
      <c r="C855" s="152"/>
      <c r="D855" s="21"/>
      <c r="E855" s="12"/>
      <c r="F855" s="513"/>
      <c r="L855" s="487"/>
    </row>
    <row r="856" spans="1:12" ht="12.75">
      <c r="A856" s="515"/>
      <c r="B856" s="505"/>
      <c r="C856" s="152"/>
      <c r="D856" s="21"/>
      <c r="E856" s="12"/>
      <c r="F856" s="513"/>
      <c r="L856" s="487"/>
    </row>
    <row r="857" spans="1:12" ht="12.75">
      <c r="A857" s="515"/>
      <c r="B857" s="505"/>
      <c r="C857" s="152"/>
      <c r="D857" s="21"/>
      <c r="E857" s="12"/>
      <c r="F857" s="513"/>
      <c r="L857" s="487"/>
    </row>
    <row r="858" spans="1:12" ht="12.75">
      <c r="A858" s="515"/>
      <c r="B858" s="505"/>
      <c r="C858" s="152"/>
      <c r="D858" s="21"/>
      <c r="E858" s="12"/>
      <c r="F858" s="513"/>
      <c r="L858" s="487"/>
    </row>
    <row r="859" spans="1:12" ht="12.75">
      <c r="A859" s="515"/>
      <c r="B859" s="505"/>
      <c r="C859" s="152"/>
      <c r="D859" s="21"/>
      <c r="E859" s="12"/>
      <c r="F859" s="513"/>
      <c r="L859" s="487"/>
    </row>
    <row r="860" spans="1:12" ht="12.75">
      <c r="A860" s="515"/>
      <c r="B860" s="505"/>
      <c r="C860" s="152"/>
      <c r="D860" s="21"/>
      <c r="E860" s="12"/>
      <c r="F860" s="513"/>
      <c r="L860" s="487"/>
    </row>
    <row r="861" spans="1:12" ht="12.75">
      <c r="A861" s="515"/>
      <c r="B861" s="505"/>
      <c r="C861" s="152"/>
      <c r="D861" s="21"/>
      <c r="E861" s="12"/>
      <c r="F861" s="513"/>
      <c r="L861" s="487"/>
    </row>
    <row r="862" spans="1:12" ht="12.75">
      <c r="A862" s="515"/>
      <c r="B862" s="505"/>
      <c r="C862" s="152"/>
      <c r="D862" s="21"/>
      <c r="E862" s="12"/>
      <c r="F862" s="513"/>
      <c r="L862" s="487"/>
    </row>
    <row r="863" spans="1:12" ht="12.75">
      <c r="A863" s="515"/>
      <c r="B863" s="505"/>
      <c r="C863" s="152"/>
      <c r="D863" s="21"/>
      <c r="E863" s="12"/>
      <c r="F863" s="513"/>
      <c r="L863" s="487"/>
    </row>
    <row r="864" spans="1:12" ht="12.75">
      <c r="A864" s="515"/>
      <c r="B864" s="505"/>
      <c r="C864" s="152"/>
      <c r="D864" s="21"/>
      <c r="E864" s="12"/>
      <c r="F864" s="513"/>
      <c r="L864" s="487"/>
    </row>
    <row r="865" spans="1:12" ht="12.75">
      <c r="A865" s="515"/>
      <c r="B865" s="505"/>
      <c r="C865" s="152"/>
      <c r="D865" s="21"/>
      <c r="E865" s="12"/>
      <c r="F865" s="513"/>
      <c r="L865" s="487"/>
    </row>
    <row r="866" spans="1:12" ht="12.75">
      <c r="A866" s="515"/>
      <c r="B866" s="505"/>
      <c r="C866" s="152"/>
      <c r="D866" s="21"/>
      <c r="E866" s="12"/>
      <c r="F866" s="513"/>
      <c r="L866" s="487"/>
    </row>
    <row r="867" spans="1:12" ht="12.75">
      <c r="A867" s="515"/>
      <c r="B867" s="505"/>
      <c r="C867" s="152"/>
      <c r="D867" s="21"/>
      <c r="E867" s="12"/>
      <c r="F867" s="513"/>
      <c r="L867" s="487"/>
    </row>
    <row r="868" spans="1:12" ht="12.75">
      <c r="A868" s="515"/>
      <c r="B868" s="505"/>
      <c r="C868" s="152"/>
      <c r="D868" s="21"/>
      <c r="E868" s="12"/>
      <c r="F868" s="513"/>
      <c r="L868" s="487"/>
    </row>
    <row r="869" spans="1:12" ht="12.75">
      <c r="A869" s="515"/>
      <c r="B869" s="505"/>
      <c r="C869" s="152"/>
      <c r="D869" s="21"/>
      <c r="E869" s="12"/>
      <c r="F869" s="513"/>
      <c r="L869" s="487"/>
    </row>
    <row r="870" spans="1:12" ht="12.75">
      <c r="A870" s="515"/>
      <c r="B870" s="505"/>
      <c r="C870" s="152"/>
      <c r="D870" s="21"/>
      <c r="E870" s="12"/>
      <c r="F870" s="513"/>
      <c r="L870" s="487"/>
    </row>
    <row r="871" spans="1:12" ht="12.75">
      <c r="A871" s="515"/>
      <c r="B871" s="505"/>
      <c r="C871" s="152"/>
      <c r="D871" s="21"/>
      <c r="E871" s="12"/>
      <c r="F871" s="513"/>
      <c r="L871" s="487"/>
    </row>
    <row r="872" spans="1:12" ht="12.75">
      <c r="A872" s="515"/>
      <c r="B872" s="505"/>
      <c r="C872" s="152"/>
      <c r="D872" s="21"/>
      <c r="E872" s="12"/>
      <c r="F872" s="513"/>
      <c r="L872" s="487"/>
    </row>
    <row r="873" spans="1:12" ht="12.75">
      <c r="A873" s="515"/>
      <c r="B873" s="505"/>
      <c r="C873" s="152"/>
      <c r="D873" s="21"/>
      <c r="E873" s="12"/>
      <c r="F873" s="513"/>
      <c r="L873" s="487"/>
    </row>
    <row r="874" spans="1:12" ht="12.75">
      <c r="A874" s="515"/>
      <c r="B874" s="505"/>
      <c r="C874" s="152"/>
      <c r="D874" s="21"/>
      <c r="E874" s="12"/>
      <c r="F874" s="513"/>
      <c r="L874" s="487"/>
    </row>
    <row r="875" spans="1:12" ht="12.75">
      <c r="A875" s="515"/>
      <c r="B875" s="505"/>
      <c r="C875" s="152"/>
      <c r="D875" s="21"/>
      <c r="E875" s="12"/>
      <c r="F875" s="513"/>
      <c r="L875" s="487"/>
    </row>
    <row r="876" spans="1:12" ht="12.75">
      <c r="A876" s="515"/>
      <c r="B876" s="505"/>
      <c r="C876" s="152"/>
      <c r="D876" s="21"/>
      <c r="E876" s="12"/>
      <c r="F876" s="513"/>
      <c r="L876" s="487"/>
    </row>
    <row r="877" spans="1:12" ht="12.75">
      <c r="A877" s="515"/>
      <c r="B877" s="505"/>
      <c r="C877" s="152"/>
      <c r="D877" s="21"/>
      <c r="E877" s="12"/>
      <c r="F877" s="513"/>
      <c r="L877" s="487"/>
    </row>
    <row r="878" spans="1:12" ht="12.75">
      <c r="A878" s="515"/>
      <c r="B878" s="505"/>
      <c r="C878" s="152"/>
      <c r="D878" s="21"/>
      <c r="E878" s="12"/>
      <c r="F878" s="513"/>
      <c r="L878" s="487"/>
    </row>
    <row r="879" spans="1:12" ht="12.75">
      <c r="A879" s="515"/>
      <c r="B879" s="505"/>
      <c r="C879" s="152"/>
      <c r="D879" s="21"/>
      <c r="E879" s="12"/>
      <c r="F879" s="513"/>
      <c r="L879" s="487"/>
    </row>
    <row r="880" spans="1:12" ht="12.75">
      <c r="A880" s="515"/>
      <c r="B880" s="505"/>
      <c r="C880" s="152"/>
      <c r="D880" s="21"/>
      <c r="E880" s="12"/>
      <c r="F880" s="513"/>
      <c r="L880" s="487"/>
    </row>
    <row r="881" spans="1:12" ht="12.75">
      <c r="A881" s="515"/>
      <c r="B881" s="505"/>
      <c r="C881" s="152"/>
      <c r="D881" s="21"/>
      <c r="E881" s="12"/>
      <c r="F881" s="513"/>
      <c r="L881" s="487"/>
    </row>
    <row r="882" spans="1:12" ht="12.75">
      <c r="A882" s="515"/>
      <c r="B882" s="505"/>
      <c r="C882" s="152"/>
      <c r="D882" s="21"/>
      <c r="E882" s="12"/>
      <c r="F882" s="513"/>
      <c r="L882" s="487"/>
    </row>
    <row r="883" spans="1:12" ht="12.75">
      <c r="A883" s="515"/>
      <c r="B883" s="505"/>
      <c r="C883" s="152"/>
      <c r="D883" s="21"/>
      <c r="E883" s="12"/>
      <c r="F883" s="513"/>
      <c r="L883" s="487"/>
    </row>
    <row r="884" spans="1:12" ht="12.75">
      <c r="A884" s="515"/>
      <c r="B884" s="505"/>
      <c r="C884" s="152"/>
      <c r="D884" s="21"/>
      <c r="E884" s="12"/>
      <c r="F884" s="513"/>
      <c r="L884" s="487"/>
    </row>
    <row r="885" spans="1:12" ht="12.75">
      <c r="A885" s="515"/>
      <c r="B885" s="505"/>
      <c r="C885" s="152"/>
      <c r="D885" s="21"/>
      <c r="E885" s="12"/>
      <c r="F885" s="513"/>
      <c r="L885" s="487"/>
    </row>
    <row r="886" spans="1:12" ht="12.75">
      <c r="A886" s="515"/>
      <c r="B886" s="505"/>
      <c r="C886" s="152"/>
      <c r="D886" s="21"/>
      <c r="E886" s="12"/>
      <c r="F886" s="513"/>
      <c r="L886" s="487"/>
    </row>
    <row r="887" spans="1:12" ht="12.75">
      <c r="A887" s="515"/>
      <c r="B887" s="505"/>
      <c r="C887" s="152"/>
      <c r="D887" s="21"/>
      <c r="E887" s="12"/>
      <c r="F887" s="513"/>
      <c r="L887" s="487"/>
    </row>
    <row r="888" spans="1:12" ht="12.75">
      <c r="A888" s="515"/>
      <c r="B888" s="505"/>
      <c r="C888" s="152"/>
      <c r="D888" s="21"/>
      <c r="E888" s="12"/>
      <c r="F888" s="513"/>
      <c r="L888" s="487"/>
    </row>
    <row r="889" spans="1:12" ht="12.75">
      <c r="A889" s="515"/>
      <c r="B889" s="505"/>
      <c r="C889" s="152"/>
      <c r="D889" s="21"/>
      <c r="E889" s="12"/>
      <c r="F889" s="513"/>
      <c r="L889" s="487"/>
    </row>
    <row r="890" spans="1:12" ht="12.75">
      <c r="A890" s="515"/>
      <c r="B890" s="505"/>
      <c r="C890" s="152"/>
      <c r="D890" s="21"/>
      <c r="E890" s="12"/>
      <c r="F890" s="513"/>
      <c r="L890" s="487"/>
    </row>
    <row r="891" spans="1:12" ht="12.75">
      <c r="A891" s="515"/>
      <c r="B891" s="505"/>
      <c r="C891" s="152"/>
      <c r="D891" s="21"/>
      <c r="E891" s="12"/>
      <c r="F891" s="513"/>
      <c r="L891" s="487"/>
    </row>
    <row r="892" spans="1:12" ht="12.75">
      <c r="A892" s="515"/>
      <c r="B892" s="505"/>
      <c r="C892" s="152"/>
      <c r="D892" s="21"/>
      <c r="E892" s="12"/>
      <c r="F892" s="513"/>
      <c r="L892" s="487"/>
    </row>
    <row r="893" spans="1:12" ht="12.75">
      <c r="A893" s="515"/>
      <c r="B893" s="505"/>
      <c r="C893" s="152"/>
      <c r="D893" s="21"/>
      <c r="E893" s="12"/>
      <c r="F893" s="513"/>
      <c r="L893" s="487"/>
    </row>
    <row r="894" spans="1:12" ht="12.75">
      <c r="A894" s="515"/>
      <c r="B894" s="505"/>
      <c r="C894" s="152"/>
      <c r="D894" s="21"/>
      <c r="E894" s="12"/>
      <c r="F894" s="513"/>
      <c r="L894" s="487"/>
    </row>
    <row r="895" spans="1:12" ht="12.75">
      <c r="A895" s="515"/>
      <c r="B895" s="505"/>
      <c r="C895" s="152"/>
      <c r="D895" s="21"/>
      <c r="E895" s="12"/>
      <c r="F895" s="513"/>
      <c r="L895" s="487"/>
    </row>
    <row r="896" spans="1:12" ht="12.75">
      <c r="A896" s="515"/>
      <c r="B896" s="505"/>
      <c r="C896" s="152"/>
      <c r="D896" s="21"/>
      <c r="E896" s="12"/>
      <c r="F896" s="513"/>
      <c r="L896" s="487"/>
    </row>
    <row r="897" spans="1:12" ht="12.75">
      <c r="A897" s="515"/>
      <c r="B897" s="505"/>
      <c r="C897" s="152"/>
      <c r="D897" s="21"/>
      <c r="E897" s="12"/>
      <c r="F897" s="513"/>
      <c r="L897" s="487"/>
    </row>
    <row r="898" spans="1:12" ht="12.75">
      <c r="A898" s="515"/>
      <c r="B898" s="505"/>
      <c r="C898" s="152"/>
      <c r="D898" s="21"/>
      <c r="E898" s="12"/>
      <c r="F898" s="513"/>
      <c r="L898" s="487"/>
    </row>
    <row r="899" spans="1:12" ht="12.75">
      <c r="A899" s="515"/>
      <c r="B899" s="505"/>
      <c r="C899" s="152"/>
      <c r="D899" s="21"/>
      <c r="E899" s="12"/>
      <c r="F899" s="513"/>
      <c r="L899" s="487"/>
    </row>
    <row r="900" spans="1:12" ht="12.75">
      <c r="A900" s="515"/>
      <c r="B900" s="505"/>
      <c r="C900" s="152"/>
      <c r="D900" s="21"/>
      <c r="E900" s="12"/>
      <c r="F900" s="513"/>
      <c r="L900" s="487"/>
    </row>
    <row r="901" spans="1:12" ht="12.75">
      <c r="A901" s="515"/>
      <c r="B901" s="505"/>
      <c r="C901" s="152"/>
      <c r="D901" s="21"/>
      <c r="E901" s="12"/>
      <c r="F901" s="513"/>
      <c r="L901" s="487"/>
    </row>
    <row r="902" spans="1:12" ht="12.75">
      <c r="A902" s="515"/>
      <c r="B902" s="505"/>
      <c r="C902" s="152"/>
      <c r="D902" s="21"/>
      <c r="E902" s="12"/>
      <c r="F902" s="513"/>
      <c r="L902" s="487"/>
    </row>
    <row r="903" spans="1:12" ht="12.75">
      <c r="A903" s="515"/>
      <c r="B903" s="505"/>
      <c r="C903" s="152"/>
      <c r="D903" s="21"/>
      <c r="E903" s="12"/>
      <c r="F903" s="513"/>
      <c r="L903" s="487"/>
    </row>
    <row r="904" spans="1:12" ht="12.75">
      <c r="A904" s="515"/>
      <c r="B904" s="505"/>
      <c r="C904" s="152"/>
      <c r="D904" s="21"/>
      <c r="E904" s="12"/>
      <c r="F904" s="513"/>
      <c r="L904" s="487"/>
    </row>
    <row r="905" spans="1:12" ht="12.75">
      <c r="A905" s="515"/>
      <c r="B905" s="505"/>
      <c r="C905" s="152"/>
      <c r="D905" s="21"/>
      <c r="E905" s="12"/>
      <c r="F905" s="513"/>
      <c r="L905" s="487"/>
    </row>
    <row r="906" spans="1:12" ht="12.75">
      <c r="A906" s="515"/>
      <c r="B906" s="505"/>
      <c r="C906" s="152"/>
      <c r="D906" s="21"/>
      <c r="E906" s="12"/>
      <c r="F906" s="513"/>
      <c r="L906" s="487"/>
    </row>
    <row r="907" spans="1:12" ht="12.75">
      <c r="A907" s="515"/>
      <c r="B907" s="505"/>
      <c r="C907" s="152"/>
      <c r="D907" s="21"/>
      <c r="E907" s="12"/>
      <c r="F907" s="513"/>
      <c r="L907" s="487"/>
    </row>
    <row r="908" spans="1:12" ht="12.75">
      <c r="A908" s="515"/>
      <c r="B908" s="505"/>
      <c r="C908" s="152"/>
      <c r="D908" s="21"/>
      <c r="E908" s="12"/>
      <c r="F908" s="513"/>
      <c r="L908" s="487"/>
    </row>
    <row r="909" spans="1:12" ht="12.75">
      <c r="A909" s="515"/>
      <c r="B909" s="505"/>
      <c r="C909" s="152"/>
      <c r="D909" s="21"/>
      <c r="E909" s="12"/>
      <c r="F909" s="513"/>
      <c r="L909" s="487"/>
    </row>
    <row r="910" spans="1:12" ht="12.75">
      <c r="A910" s="515"/>
      <c r="B910" s="505"/>
      <c r="C910" s="152"/>
      <c r="D910" s="21"/>
      <c r="E910" s="12"/>
      <c r="F910" s="513"/>
      <c r="L910" s="487"/>
    </row>
    <row r="911" spans="1:12" ht="12.75">
      <c r="A911" s="515"/>
      <c r="B911" s="505"/>
      <c r="C911" s="152"/>
      <c r="D911" s="21"/>
      <c r="E911" s="12"/>
      <c r="F911" s="513"/>
      <c r="L911" s="487"/>
    </row>
    <row r="912" spans="1:12" ht="12.75">
      <c r="A912" s="515"/>
      <c r="B912" s="505"/>
      <c r="C912" s="152"/>
      <c r="D912" s="21"/>
      <c r="E912" s="12"/>
      <c r="F912" s="513"/>
      <c r="L912" s="487"/>
    </row>
    <row r="913" spans="1:12" ht="12.75">
      <c r="A913" s="515"/>
      <c r="B913" s="505"/>
      <c r="C913" s="152"/>
      <c r="D913" s="21"/>
      <c r="E913" s="12"/>
      <c r="F913" s="513"/>
      <c r="L913" s="487"/>
    </row>
    <row r="914" spans="1:12" ht="12.75">
      <c r="A914" s="515"/>
      <c r="B914" s="505"/>
      <c r="C914" s="152"/>
      <c r="D914" s="21"/>
      <c r="E914" s="12"/>
      <c r="F914" s="513"/>
      <c r="L914" s="487"/>
    </row>
    <row r="915" spans="1:12" ht="12.75">
      <c r="A915" s="515"/>
      <c r="B915" s="505"/>
      <c r="C915" s="152"/>
      <c r="D915" s="21"/>
      <c r="E915" s="12"/>
      <c r="F915" s="513"/>
      <c r="L915" s="487"/>
    </row>
    <row r="916" spans="1:12" ht="12.75">
      <c r="A916" s="515"/>
      <c r="B916" s="505"/>
      <c r="C916" s="152"/>
      <c r="D916" s="21"/>
      <c r="E916" s="12"/>
      <c r="F916" s="513"/>
      <c r="L916" s="487"/>
    </row>
    <row r="917" spans="1:12" ht="12.75">
      <c r="A917" s="515"/>
      <c r="B917" s="505"/>
      <c r="C917" s="152"/>
      <c r="D917" s="21"/>
      <c r="E917" s="12"/>
      <c r="F917" s="513"/>
      <c r="L917" s="487"/>
    </row>
    <row r="918" spans="1:12" ht="12.75">
      <c r="A918" s="515"/>
      <c r="B918" s="505"/>
      <c r="C918" s="152"/>
      <c r="D918" s="21"/>
      <c r="E918" s="12"/>
      <c r="F918" s="513"/>
      <c r="L918" s="487"/>
    </row>
    <row r="919" spans="1:12" ht="12.75">
      <c r="A919" s="515"/>
      <c r="B919" s="505"/>
      <c r="C919" s="152"/>
      <c r="D919" s="21"/>
      <c r="E919" s="12"/>
      <c r="F919" s="513"/>
      <c r="L919" s="487"/>
    </row>
    <row r="920" spans="1:12" ht="12.75">
      <c r="A920" s="515"/>
      <c r="B920" s="505"/>
      <c r="C920" s="152"/>
      <c r="D920" s="21"/>
      <c r="E920" s="12"/>
      <c r="F920" s="513"/>
      <c r="L920" s="487"/>
    </row>
    <row r="921" spans="1:12" ht="12.75">
      <c r="A921" s="515"/>
      <c r="B921" s="505"/>
      <c r="C921" s="152"/>
      <c r="D921" s="21"/>
      <c r="E921" s="12"/>
      <c r="F921" s="513"/>
      <c r="L921" s="487"/>
    </row>
    <row r="922" spans="1:12" ht="12.75">
      <c r="A922" s="515"/>
      <c r="B922" s="505"/>
      <c r="C922" s="152"/>
      <c r="D922" s="21"/>
      <c r="E922" s="12"/>
      <c r="F922" s="513"/>
      <c r="L922" s="487"/>
    </row>
    <row r="923" spans="1:12" ht="12.75">
      <c r="A923" s="515"/>
      <c r="B923" s="505"/>
      <c r="C923" s="152"/>
      <c r="D923" s="21"/>
      <c r="E923" s="12"/>
      <c r="F923" s="513"/>
      <c r="L923" s="487"/>
    </row>
    <row r="924" spans="1:12" ht="12.75">
      <c r="A924" s="515"/>
      <c r="B924" s="505"/>
      <c r="C924" s="152"/>
      <c r="D924" s="21"/>
      <c r="E924" s="12"/>
      <c r="F924" s="513"/>
      <c r="L924" s="487"/>
    </row>
    <row r="925" spans="1:12" ht="12.75">
      <c r="A925" s="515"/>
      <c r="B925" s="505"/>
      <c r="C925" s="152"/>
      <c r="D925" s="21"/>
      <c r="E925" s="12"/>
      <c r="F925" s="513"/>
      <c r="L925" s="487"/>
    </row>
    <row r="926" spans="1:12" ht="12.75">
      <c r="A926" s="515"/>
      <c r="B926" s="505"/>
      <c r="C926" s="152"/>
      <c r="D926" s="21"/>
      <c r="E926" s="12"/>
      <c r="F926" s="513"/>
      <c r="L926" s="487"/>
    </row>
    <row r="927" spans="1:12" ht="12.75">
      <c r="A927" s="515"/>
      <c r="B927" s="505"/>
      <c r="C927" s="152"/>
      <c r="D927" s="21"/>
      <c r="E927" s="12"/>
      <c r="F927" s="513"/>
      <c r="L927" s="487"/>
    </row>
    <row r="928" spans="1:12" ht="12.75">
      <c r="A928" s="515"/>
      <c r="B928" s="505"/>
      <c r="C928" s="152"/>
      <c r="D928" s="21"/>
      <c r="E928" s="12"/>
      <c r="F928" s="513"/>
      <c r="L928" s="487"/>
    </row>
    <row r="929" spans="1:12" ht="12.75">
      <c r="A929" s="515"/>
      <c r="B929" s="505"/>
      <c r="C929" s="152"/>
      <c r="D929" s="21"/>
      <c r="E929" s="12"/>
      <c r="F929" s="513"/>
      <c r="L929" s="487"/>
    </row>
    <row r="930" spans="1:12" ht="12.75">
      <c r="A930" s="515"/>
      <c r="B930" s="505"/>
      <c r="C930" s="152"/>
      <c r="D930" s="21"/>
      <c r="E930" s="12"/>
      <c r="F930" s="513"/>
      <c r="L930" s="487"/>
    </row>
    <row r="931" spans="1:12" ht="12.75">
      <c r="A931" s="515"/>
      <c r="B931" s="505"/>
      <c r="C931" s="152"/>
      <c r="D931" s="21"/>
      <c r="E931" s="12"/>
      <c r="F931" s="513"/>
      <c r="L931" s="487"/>
    </row>
    <row r="932" spans="1:12" ht="12.75">
      <c r="A932" s="515"/>
      <c r="B932" s="505"/>
      <c r="C932" s="152"/>
      <c r="D932" s="21"/>
      <c r="E932" s="12"/>
      <c r="F932" s="513"/>
      <c r="L932" s="487"/>
    </row>
    <row r="933" spans="1:12" ht="12.75">
      <c r="A933" s="515"/>
      <c r="B933" s="505"/>
      <c r="C933" s="152"/>
      <c r="D933" s="21"/>
      <c r="E933" s="12"/>
      <c r="F933" s="513"/>
      <c r="L933" s="487"/>
    </row>
    <row r="934" spans="1:12" ht="12.75">
      <c r="A934" s="515"/>
      <c r="B934" s="505"/>
      <c r="C934" s="152"/>
      <c r="D934" s="21"/>
      <c r="E934" s="12"/>
      <c r="F934" s="513"/>
      <c r="L934" s="487"/>
    </row>
    <row r="935" spans="1:12" ht="12.75">
      <c r="A935" s="515"/>
      <c r="B935" s="505"/>
      <c r="C935" s="152"/>
      <c r="D935" s="21"/>
      <c r="E935" s="12"/>
      <c r="F935" s="513"/>
      <c r="L935" s="487"/>
    </row>
    <row r="936" spans="1:12" ht="12.75">
      <c r="A936" s="515"/>
      <c r="B936" s="505"/>
      <c r="C936" s="152"/>
      <c r="D936" s="21"/>
      <c r="E936" s="12"/>
      <c r="F936" s="513"/>
      <c r="L936" s="487"/>
    </row>
    <row r="937" spans="1:12" ht="12.75">
      <c r="A937" s="515"/>
      <c r="B937" s="505"/>
      <c r="C937" s="152"/>
      <c r="D937" s="21"/>
      <c r="E937" s="12"/>
      <c r="F937" s="513"/>
      <c r="L937" s="487"/>
    </row>
    <row r="938" spans="1:12" ht="12.75">
      <c r="A938" s="515"/>
      <c r="B938" s="505"/>
      <c r="C938" s="152"/>
      <c r="D938" s="21"/>
      <c r="E938" s="12"/>
      <c r="F938" s="513"/>
      <c r="L938" s="487"/>
    </row>
    <row r="939" spans="1:12" ht="12.75">
      <c r="A939" s="515"/>
      <c r="B939" s="505"/>
      <c r="C939" s="152"/>
      <c r="D939" s="21"/>
      <c r="E939" s="12"/>
      <c r="F939" s="513"/>
      <c r="L939" s="487"/>
    </row>
    <row r="940" spans="1:12" ht="12.75">
      <c r="A940" s="515"/>
      <c r="B940" s="505"/>
      <c r="C940" s="152"/>
      <c r="D940" s="21"/>
      <c r="E940" s="12"/>
      <c r="F940" s="513"/>
      <c r="L940" s="487"/>
    </row>
    <row r="941" spans="1:12" ht="12.75">
      <c r="A941" s="515"/>
      <c r="B941" s="505"/>
      <c r="C941" s="152"/>
      <c r="D941" s="21"/>
      <c r="E941" s="12"/>
      <c r="F941" s="513"/>
      <c r="L941" s="487"/>
    </row>
    <row r="942" spans="1:12" ht="12.75">
      <c r="A942" s="515"/>
      <c r="B942" s="505"/>
      <c r="C942" s="152"/>
      <c r="D942" s="21"/>
      <c r="E942" s="12"/>
      <c r="F942" s="513"/>
      <c r="L942" s="487"/>
    </row>
    <row r="943" spans="1:12" ht="12.75">
      <c r="A943" s="515"/>
      <c r="B943" s="505"/>
      <c r="C943" s="152"/>
      <c r="D943" s="21"/>
      <c r="E943" s="12"/>
      <c r="F943" s="513"/>
      <c r="L943" s="487"/>
    </row>
    <row r="944" spans="1:12" ht="12.75">
      <c r="A944" s="515"/>
      <c r="B944" s="505"/>
      <c r="C944" s="152"/>
      <c r="D944" s="21"/>
      <c r="E944" s="12"/>
      <c r="F944" s="513"/>
      <c r="L944" s="487"/>
    </row>
    <row r="945" spans="1:12" ht="12.75">
      <c r="A945" s="515"/>
      <c r="B945" s="505"/>
      <c r="C945" s="152"/>
      <c r="D945" s="21"/>
      <c r="E945" s="12"/>
      <c r="F945" s="513"/>
      <c r="L945" s="487"/>
    </row>
    <row r="946" spans="1:12" ht="12.75">
      <c r="A946" s="515"/>
      <c r="B946" s="505"/>
      <c r="C946" s="152"/>
      <c r="D946" s="21"/>
      <c r="E946" s="12"/>
      <c r="F946" s="513"/>
      <c r="L946" s="487"/>
    </row>
    <row r="947" spans="1:12" ht="12.75">
      <c r="A947" s="515"/>
      <c r="B947" s="505"/>
      <c r="C947" s="152"/>
      <c r="D947" s="21"/>
      <c r="E947" s="12"/>
      <c r="F947" s="513"/>
      <c r="L947" s="487"/>
    </row>
    <row r="948" spans="1:12" ht="12.75">
      <c r="A948" s="515"/>
      <c r="B948" s="505"/>
      <c r="C948" s="152"/>
      <c r="D948" s="21"/>
      <c r="E948" s="12"/>
      <c r="F948" s="513"/>
      <c r="L948" s="487"/>
    </row>
    <row r="949" spans="1:12" ht="12.75">
      <c r="A949" s="515"/>
      <c r="B949" s="505"/>
      <c r="C949" s="152"/>
      <c r="D949" s="21"/>
      <c r="E949" s="12"/>
      <c r="F949" s="513"/>
      <c r="L949" s="487"/>
    </row>
    <row r="950" spans="1:12" ht="12.75">
      <c r="A950" s="515"/>
      <c r="B950" s="505"/>
      <c r="C950" s="152"/>
      <c r="D950" s="21"/>
      <c r="E950" s="12"/>
      <c r="F950" s="513"/>
      <c r="L950" s="487"/>
    </row>
    <row r="951" spans="1:12" ht="12.75">
      <c r="A951" s="515"/>
      <c r="B951" s="505"/>
      <c r="C951" s="152"/>
      <c r="D951" s="21"/>
      <c r="E951" s="12"/>
      <c r="F951" s="513"/>
      <c r="L951" s="487"/>
    </row>
    <row r="952" spans="1:12" ht="12.75">
      <c r="A952" s="515"/>
      <c r="B952" s="505"/>
      <c r="C952" s="152"/>
      <c r="D952" s="21"/>
      <c r="E952" s="12"/>
      <c r="F952" s="513"/>
      <c r="L952" s="487"/>
    </row>
    <row r="953" spans="1:12" ht="12.75">
      <c r="A953" s="515"/>
      <c r="B953" s="505"/>
      <c r="C953" s="152"/>
      <c r="D953" s="21"/>
      <c r="E953" s="12"/>
      <c r="F953" s="513"/>
      <c r="L953" s="487"/>
    </row>
    <row r="954" spans="1:12" ht="12.75">
      <c r="A954" s="515"/>
      <c r="B954" s="505"/>
      <c r="C954" s="152"/>
      <c r="D954" s="21"/>
      <c r="E954" s="12"/>
      <c r="F954" s="513"/>
      <c r="L954" s="487"/>
    </row>
    <row r="955" spans="1:12" ht="12.75">
      <c r="A955" s="515"/>
      <c r="B955" s="505"/>
      <c r="C955" s="152"/>
      <c r="D955" s="21"/>
      <c r="E955" s="12"/>
      <c r="F955" s="513"/>
      <c r="L955" s="487"/>
    </row>
    <row r="956" spans="1:12" ht="12.75">
      <c r="A956" s="515"/>
      <c r="B956" s="505"/>
      <c r="C956" s="152"/>
      <c r="D956" s="21"/>
      <c r="E956" s="12"/>
      <c r="F956" s="513"/>
      <c r="L956" s="487"/>
    </row>
    <row r="957" spans="1:12" ht="12.75">
      <c r="A957" s="515"/>
      <c r="B957" s="505"/>
      <c r="C957" s="152"/>
      <c r="D957" s="21"/>
      <c r="E957" s="12"/>
      <c r="F957" s="513"/>
      <c r="L957" s="487"/>
    </row>
    <row r="958" spans="1:12" ht="12.75">
      <c r="A958" s="515"/>
      <c r="B958" s="505"/>
      <c r="C958" s="152"/>
      <c r="D958" s="21"/>
      <c r="E958" s="12"/>
      <c r="F958" s="513"/>
      <c r="L958" s="487"/>
    </row>
    <row r="959" spans="1:12" ht="12.75">
      <c r="A959" s="515"/>
      <c r="B959" s="505"/>
      <c r="C959" s="152"/>
      <c r="D959" s="21"/>
      <c r="E959" s="12"/>
      <c r="F959" s="513"/>
      <c r="L959" s="487"/>
    </row>
    <row r="960" spans="1:12" ht="12.75">
      <c r="A960" s="515"/>
      <c r="B960" s="505"/>
      <c r="C960" s="152"/>
      <c r="D960" s="21"/>
      <c r="E960" s="12"/>
      <c r="F960" s="513"/>
      <c r="L960" s="487"/>
    </row>
    <row r="961" spans="1:12" ht="12.75">
      <c r="A961" s="515"/>
      <c r="B961" s="505"/>
      <c r="C961" s="152"/>
      <c r="D961" s="21"/>
      <c r="E961" s="12"/>
      <c r="F961" s="513"/>
      <c r="L961" s="487"/>
    </row>
    <row r="962" spans="1:12" ht="12.75">
      <c r="A962" s="515"/>
      <c r="B962" s="505"/>
      <c r="C962" s="152"/>
      <c r="D962" s="21"/>
      <c r="E962" s="12"/>
      <c r="F962" s="513"/>
      <c r="L962" s="487"/>
    </row>
    <row r="963" spans="1:12" ht="12.75">
      <c r="A963" s="515"/>
      <c r="B963" s="505"/>
      <c r="C963" s="152"/>
      <c r="D963" s="21"/>
      <c r="E963" s="12"/>
      <c r="F963" s="513"/>
      <c r="L963" s="487"/>
    </row>
    <row r="964" spans="1:12" ht="12.75">
      <c r="A964" s="515"/>
      <c r="B964" s="505"/>
      <c r="C964" s="152"/>
      <c r="D964" s="21"/>
      <c r="E964" s="12"/>
      <c r="F964" s="513"/>
      <c r="L964" s="487"/>
    </row>
    <row r="965" spans="1:12" ht="12.75">
      <c r="A965" s="515"/>
      <c r="B965" s="505"/>
      <c r="C965" s="152"/>
      <c r="D965" s="21"/>
      <c r="E965" s="12"/>
      <c r="F965" s="513"/>
      <c r="L965" s="487"/>
    </row>
    <row r="966" spans="1:12" ht="12.75">
      <c r="A966" s="515"/>
      <c r="B966" s="505"/>
      <c r="C966" s="152"/>
      <c r="D966" s="21"/>
      <c r="E966" s="12"/>
      <c r="F966" s="513"/>
      <c r="L966" s="487"/>
    </row>
    <row r="967" spans="1:12" ht="12.75">
      <c r="A967" s="515"/>
      <c r="B967" s="505"/>
      <c r="C967" s="152"/>
      <c r="D967" s="21"/>
      <c r="E967" s="12"/>
      <c r="F967" s="513"/>
      <c r="L967" s="487"/>
    </row>
    <row r="968" spans="1:12" ht="12.75">
      <c r="A968" s="515"/>
      <c r="B968" s="505"/>
      <c r="C968" s="152"/>
      <c r="D968" s="21"/>
      <c r="E968" s="12"/>
      <c r="F968" s="513"/>
      <c r="L968" s="487"/>
    </row>
    <row r="969" spans="1:12" ht="12.75">
      <c r="A969" s="515"/>
      <c r="B969" s="505"/>
      <c r="C969" s="152"/>
      <c r="D969" s="21"/>
      <c r="E969" s="12"/>
      <c r="F969" s="513"/>
      <c r="L969" s="487"/>
    </row>
    <row r="970" spans="1:12" ht="12.75">
      <c r="A970" s="515"/>
      <c r="B970" s="505"/>
      <c r="C970" s="152"/>
      <c r="D970" s="21"/>
      <c r="E970" s="12"/>
      <c r="F970" s="513"/>
      <c r="L970" s="487"/>
    </row>
    <row r="971" spans="1:12" ht="12.75">
      <c r="A971" s="515"/>
      <c r="B971" s="505"/>
      <c r="C971" s="152"/>
      <c r="D971" s="21"/>
      <c r="E971" s="12"/>
      <c r="F971" s="513"/>
      <c r="L971" s="487"/>
    </row>
    <row r="972" spans="1:12" ht="12.75">
      <c r="A972" s="515"/>
      <c r="B972" s="505"/>
      <c r="C972" s="152"/>
      <c r="D972" s="21"/>
      <c r="E972" s="12"/>
      <c r="F972" s="513"/>
      <c r="L972" s="487"/>
    </row>
    <row r="973" spans="1:12" ht="12.75">
      <c r="A973" s="515"/>
      <c r="B973" s="505"/>
      <c r="C973" s="152"/>
      <c r="D973" s="21"/>
      <c r="E973" s="12"/>
      <c r="F973" s="513"/>
      <c r="L973" s="487"/>
    </row>
    <row r="974" spans="1:12" ht="12.75">
      <c r="A974" s="515"/>
      <c r="B974" s="505"/>
      <c r="C974" s="152"/>
      <c r="D974" s="21"/>
      <c r="E974" s="12"/>
      <c r="F974" s="513"/>
      <c r="L974" s="487"/>
    </row>
    <row r="975" spans="1:12" ht="12.75">
      <c r="A975" s="515"/>
      <c r="B975" s="505"/>
      <c r="C975" s="152"/>
      <c r="D975" s="21"/>
      <c r="E975" s="12"/>
      <c r="F975" s="513"/>
      <c r="L975" s="487"/>
    </row>
    <row r="976" spans="1:12" ht="12.75">
      <c r="A976" s="515"/>
      <c r="B976" s="505"/>
      <c r="C976" s="152"/>
      <c r="D976" s="21"/>
      <c r="E976" s="12"/>
      <c r="F976" s="513"/>
      <c r="L976" s="487"/>
    </row>
    <row r="977" spans="1:12" ht="12.75">
      <c r="A977" s="515"/>
      <c r="B977" s="505"/>
      <c r="C977" s="152"/>
      <c r="D977" s="21"/>
      <c r="E977" s="12"/>
      <c r="F977" s="513"/>
      <c r="L977" s="487"/>
    </row>
    <row r="978" spans="1:12" ht="12.75">
      <c r="A978" s="515"/>
      <c r="B978" s="505"/>
      <c r="C978" s="152"/>
      <c r="D978" s="21"/>
      <c r="E978" s="12"/>
      <c r="F978" s="513"/>
      <c r="L978" s="487"/>
    </row>
    <row r="979" spans="1:12" ht="12.75">
      <c r="A979" s="515"/>
      <c r="B979" s="505"/>
      <c r="C979" s="152"/>
      <c r="D979" s="21"/>
      <c r="E979" s="12"/>
      <c r="F979" s="513"/>
      <c r="L979" s="487"/>
    </row>
    <row r="980" spans="1:12" ht="12.75">
      <c r="A980" s="515"/>
      <c r="B980" s="505"/>
      <c r="C980" s="152"/>
      <c r="D980" s="21"/>
      <c r="E980" s="12"/>
      <c r="F980" s="513"/>
      <c r="L980" s="487"/>
    </row>
    <row r="981" spans="1:12" ht="12.75">
      <c r="A981" s="515"/>
      <c r="B981" s="505"/>
      <c r="C981" s="152"/>
      <c r="D981" s="21"/>
      <c r="E981" s="12"/>
      <c r="F981" s="513"/>
      <c r="L981" s="487"/>
    </row>
    <row r="982" spans="1:12" ht="12.75">
      <c r="A982" s="515"/>
      <c r="B982" s="505"/>
      <c r="C982" s="152"/>
      <c r="D982" s="21"/>
      <c r="E982" s="12"/>
      <c r="F982" s="513"/>
      <c r="L982" s="487"/>
    </row>
    <row r="983" spans="1:12" ht="12.75">
      <c r="A983" s="515"/>
      <c r="B983" s="505"/>
      <c r="C983" s="152"/>
      <c r="D983" s="21"/>
      <c r="E983" s="12"/>
      <c r="F983" s="513"/>
      <c r="L983" s="487"/>
    </row>
    <row r="984" spans="1:12" ht="12.75">
      <c r="A984" s="515"/>
      <c r="B984" s="505"/>
      <c r="C984" s="152"/>
      <c r="D984" s="21"/>
      <c r="E984" s="12"/>
      <c r="F984" s="513"/>
      <c r="L984" s="487"/>
    </row>
    <row r="985" spans="1:12" ht="12.75">
      <c r="A985" s="515"/>
      <c r="B985" s="505"/>
      <c r="C985" s="152"/>
      <c r="D985" s="21"/>
      <c r="E985" s="12"/>
      <c r="F985" s="513"/>
      <c r="L985" s="487"/>
    </row>
    <row r="986" spans="1:12" ht="12.75">
      <c r="A986" s="515"/>
      <c r="B986" s="505"/>
      <c r="C986" s="152"/>
      <c r="D986" s="21"/>
      <c r="E986" s="12"/>
      <c r="F986" s="513"/>
      <c r="L986" s="487"/>
    </row>
    <row r="987" spans="1:12" ht="12.75">
      <c r="A987" s="515"/>
      <c r="B987" s="505"/>
      <c r="C987" s="152"/>
      <c r="D987" s="21"/>
      <c r="E987" s="12"/>
      <c r="F987" s="513"/>
      <c r="L987" s="487"/>
    </row>
    <row r="988" spans="1:12" ht="12.75">
      <c r="A988" s="515"/>
      <c r="B988" s="505"/>
      <c r="C988" s="152"/>
      <c r="D988" s="21"/>
      <c r="E988" s="12"/>
      <c r="F988" s="513"/>
      <c r="L988" s="487"/>
    </row>
    <row r="989" spans="1:12" ht="12.75">
      <c r="A989" s="515"/>
      <c r="B989" s="505"/>
      <c r="C989" s="152"/>
      <c r="D989" s="21"/>
      <c r="E989" s="12"/>
      <c r="F989" s="513"/>
      <c r="L989" s="487"/>
    </row>
    <row r="990" spans="1:12" ht="12.75">
      <c r="A990" s="515"/>
      <c r="B990" s="505"/>
      <c r="C990" s="152"/>
      <c r="D990" s="21"/>
      <c r="E990" s="12"/>
      <c r="F990" s="513"/>
      <c r="L990" s="487"/>
    </row>
    <row r="991" spans="1:12" ht="12.75">
      <c r="A991" s="515"/>
      <c r="B991" s="505"/>
      <c r="C991" s="152"/>
      <c r="D991" s="21"/>
      <c r="E991" s="12"/>
      <c r="F991" s="513"/>
      <c r="L991" s="487"/>
    </row>
    <row r="992" spans="1:12" ht="12.75">
      <c r="A992" s="515"/>
      <c r="B992" s="505"/>
      <c r="C992" s="152"/>
      <c r="D992" s="21"/>
      <c r="E992" s="12"/>
      <c r="F992" s="513"/>
      <c r="L992" s="487"/>
    </row>
    <row r="993" spans="1:12" ht="12.75">
      <c r="A993" s="515"/>
      <c r="B993" s="505"/>
      <c r="C993" s="152"/>
      <c r="D993" s="21"/>
      <c r="E993" s="12"/>
      <c r="F993" s="513"/>
      <c r="L993" s="487"/>
    </row>
    <row r="994" spans="1:12" ht="12.75">
      <c r="A994" s="515"/>
      <c r="B994" s="505"/>
      <c r="C994" s="152"/>
      <c r="D994" s="21"/>
      <c r="E994" s="12"/>
      <c r="F994" s="513"/>
      <c r="L994" s="487"/>
    </row>
    <row r="995" spans="1:12" ht="12.75">
      <c r="A995" s="515"/>
      <c r="B995" s="505"/>
      <c r="C995" s="152"/>
      <c r="D995" s="21"/>
      <c r="E995" s="12"/>
      <c r="F995" s="513"/>
      <c r="L995" s="487"/>
    </row>
    <row r="996" spans="1:12" ht="12.75">
      <c r="A996" s="515"/>
      <c r="B996" s="505"/>
      <c r="C996" s="152"/>
      <c r="D996" s="21"/>
      <c r="E996" s="12"/>
      <c r="F996" s="513"/>
      <c r="L996" s="487"/>
    </row>
    <row r="997" spans="1:12" ht="12.75">
      <c r="A997" s="515"/>
      <c r="B997" s="505"/>
      <c r="C997" s="152"/>
      <c r="D997" s="21"/>
      <c r="E997" s="12"/>
      <c r="F997" s="513"/>
      <c r="L997" s="487"/>
    </row>
    <row r="998" spans="1:12" ht="12.75">
      <c r="A998" s="515"/>
      <c r="B998" s="505"/>
      <c r="C998" s="152"/>
      <c r="D998" s="21"/>
      <c r="E998" s="12"/>
      <c r="F998" s="513"/>
      <c r="L998" s="487"/>
    </row>
  </sheetData>
  <autoFilter ref="A1:AB998" xr:uid="{00000000-0009-0000-0000-000004000000}"/>
  <mergeCells count="1">
    <mergeCell ref="D63:G6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E13"/>
  <sheetViews>
    <sheetView workbookViewId="0"/>
  </sheetViews>
  <sheetFormatPr baseColWidth="10" defaultColWidth="12.5703125" defaultRowHeight="15.75" customHeight="1"/>
  <sheetData>
    <row r="1" spans="1:5">
      <c r="A1" s="516" t="s">
        <v>4251</v>
      </c>
      <c r="B1" s="517" t="s">
        <v>4251</v>
      </c>
      <c r="C1" s="23"/>
      <c r="D1" s="23"/>
      <c r="E1" s="23"/>
    </row>
    <row r="2" spans="1:5">
      <c r="A2" s="518" t="s">
        <v>4252</v>
      </c>
      <c r="B2" s="517" t="s">
        <v>4252</v>
      </c>
      <c r="C2" s="23"/>
      <c r="D2" s="23"/>
      <c r="E2" s="23"/>
    </row>
    <row r="3" spans="1:5">
      <c r="A3" s="519" t="s">
        <v>4253</v>
      </c>
      <c r="B3" s="517" t="s">
        <v>4253</v>
      </c>
      <c r="C3" s="23"/>
      <c r="D3" s="23"/>
      <c r="E3" s="23"/>
    </row>
    <row r="4" spans="1:5">
      <c r="A4" s="520" t="s">
        <v>4254</v>
      </c>
      <c r="B4" s="521" t="s">
        <v>4254</v>
      </c>
      <c r="C4" s="23"/>
      <c r="D4" s="23"/>
      <c r="E4" s="522"/>
    </row>
    <row r="5" spans="1:5">
      <c r="A5" s="523" t="s">
        <v>4255</v>
      </c>
      <c r="B5" s="517" t="s">
        <v>4255</v>
      </c>
      <c r="C5" s="23"/>
      <c r="D5" s="23"/>
      <c r="E5" s="23"/>
    </row>
    <row r="6" spans="1:5">
      <c r="A6" s="524" t="s">
        <v>4256</v>
      </c>
      <c r="B6" s="517" t="s">
        <v>4256</v>
      </c>
      <c r="C6" s="23"/>
      <c r="D6" s="23"/>
      <c r="E6" s="525">
        <v>3.5</v>
      </c>
    </row>
    <row r="7" spans="1:5">
      <c r="A7" s="526" t="s">
        <v>4257</v>
      </c>
      <c r="B7" s="517" t="s">
        <v>4257</v>
      </c>
      <c r="C7" s="23"/>
      <c r="D7" s="23"/>
      <c r="E7" s="23"/>
    </row>
    <row r="8" spans="1:5">
      <c r="A8" s="527" t="s">
        <v>4258</v>
      </c>
      <c r="B8" s="521" t="s">
        <v>4258</v>
      </c>
      <c r="C8" s="23"/>
      <c r="D8" s="23"/>
      <c r="E8" s="23"/>
    </row>
    <row r="9" spans="1:5">
      <c r="A9" s="528" t="s">
        <v>4259</v>
      </c>
      <c r="B9" s="517" t="s">
        <v>4259</v>
      </c>
      <c r="C9" s="23"/>
      <c r="D9" s="23"/>
      <c r="E9" s="23"/>
    </row>
    <row r="10" spans="1:5">
      <c r="A10" s="529" t="s">
        <v>4260</v>
      </c>
      <c r="B10" s="517" t="s">
        <v>4260</v>
      </c>
      <c r="C10" s="23"/>
      <c r="D10" s="23"/>
      <c r="E10" s="23"/>
    </row>
    <row r="11" spans="1:5">
      <c r="A11" s="530" t="s">
        <v>4261</v>
      </c>
      <c r="B11" s="517" t="s">
        <v>4261</v>
      </c>
      <c r="C11" s="23"/>
      <c r="D11" s="23"/>
      <c r="E11" s="23"/>
    </row>
    <row r="12" spans="1:5">
      <c r="A12" s="531" t="s">
        <v>4262</v>
      </c>
      <c r="B12" s="517" t="s">
        <v>4262</v>
      </c>
      <c r="C12" s="23"/>
      <c r="D12" s="23"/>
      <c r="E12" s="23"/>
    </row>
    <row r="13" spans="1:5">
      <c r="A13" s="532" t="s">
        <v>4263</v>
      </c>
      <c r="B13" s="521" t="s">
        <v>4263</v>
      </c>
      <c r="C13" s="23"/>
      <c r="D13" s="23"/>
      <c r="E13" s="2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J28"/>
  <sheetViews>
    <sheetView showGridLines="0" workbookViewId="0"/>
  </sheetViews>
  <sheetFormatPr baseColWidth="10" defaultColWidth="12.5703125" defaultRowHeight="15.75" customHeight="1"/>
  <sheetData>
    <row r="1" spans="1:10">
      <c r="A1" s="572"/>
      <c r="B1" s="573" t="s">
        <v>4293</v>
      </c>
      <c r="C1" s="574"/>
    </row>
    <row r="2" spans="1:10">
      <c r="A2" s="573" t="s">
        <v>3441</v>
      </c>
      <c r="B2" s="572" t="s">
        <v>4264</v>
      </c>
      <c r="C2" s="575" t="s">
        <v>4265</v>
      </c>
      <c r="G2" s="12">
        <v>2022</v>
      </c>
      <c r="H2" s="12">
        <v>2022</v>
      </c>
      <c r="I2" s="12">
        <v>2023</v>
      </c>
      <c r="J2" s="12">
        <v>2023</v>
      </c>
    </row>
    <row r="3" spans="1:10">
      <c r="A3" s="572" t="s">
        <v>4295</v>
      </c>
      <c r="B3" s="576">
        <v>554</v>
      </c>
      <c r="C3" s="577">
        <v>388348</v>
      </c>
      <c r="F3" s="12" t="s">
        <v>4266</v>
      </c>
      <c r="G3" s="12">
        <v>26</v>
      </c>
      <c r="H3" s="12">
        <v>19300</v>
      </c>
      <c r="I3" s="12">
        <v>20</v>
      </c>
      <c r="J3" s="12">
        <v>14275</v>
      </c>
    </row>
    <row r="4" spans="1:10">
      <c r="A4" s="578" t="s">
        <v>4296</v>
      </c>
      <c r="B4" s="579" t="e">
        <v>#N/A</v>
      </c>
      <c r="C4" s="580">
        <v>388348</v>
      </c>
      <c r="F4" s="12" t="s">
        <v>4267</v>
      </c>
      <c r="G4" s="12">
        <v>10</v>
      </c>
      <c r="H4" s="12">
        <v>6420</v>
      </c>
      <c r="I4" s="12">
        <v>15</v>
      </c>
      <c r="J4" s="12">
        <v>12010</v>
      </c>
    </row>
    <row r="5" spans="1:10">
      <c r="F5" s="12" t="s">
        <v>4268</v>
      </c>
      <c r="G5" s="12">
        <v>19</v>
      </c>
      <c r="H5" s="12">
        <v>22550</v>
      </c>
      <c r="I5" s="12">
        <v>4</v>
      </c>
      <c r="J5" s="12">
        <v>5400</v>
      </c>
    </row>
    <row r="6" spans="1:10">
      <c r="F6" s="12" t="s">
        <v>4269</v>
      </c>
      <c r="G6" s="12">
        <v>23</v>
      </c>
      <c r="H6" s="12">
        <v>16250</v>
      </c>
      <c r="I6" s="12">
        <v>3</v>
      </c>
      <c r="J6" s="12">
        <v>2120</v>
      </c>
    </row>
    <row r="7" spans="1:10">
      <c r="F7" s="12" t="s">
        <v>4270</v>
      </c>
      <c r="G7" s="12">
        <v>60</v>
      </c>
      <c r="H7" s="12">
        <v>44120</v>
      </c>
      <c r="I7" s="12">
        <v>36</v>
      </c>
      <c r="J7" s="12">
        <v>26603</v>
      </c>
    </row>
    <row r="8" spans="1:10">
      <c r="F8" s="12" t="s">
        <v>4271</v>
      </c>
      <c r="G8" s="12">
        <v>15</v>
      </c>
      <c r="H8" s="12">
        <v>13600</v>
      </c>
      <c r="I8" s="12">
        <v>1</v>
      </c>
      <c r="J8" s="21">
        <v>540</v>
      </c>
    </row>
    <row r="9" spans="1:10">
      <c r="F9" s="12" t="s">
        <v>4272</v>
      </c>
      <c r="G9" s="12">
        <v>8</v>
      </c>
      <c r="H9" s="12">
        <v>6860</v>
      </c>
      <c r="I9" s="12">
        <v>2</v>
      </c>
      <c r="J9" s="21">
        <v>1459</v>
      </c>
    </row>
    <row r="10" spans="1:10">
      <c r="F10" s="12" t="s">
        <v>4273</v>
      </c>
      <c r="G10" s="12">
        <v>18</v>
      </c>
      <c r="H10" s="12">
        <v>17000</v>
      </c>
      <c r="I10" s="12">
        <v>4</v>
      </c>
      <c r="J10" s="21">
        <v>3025</v>
      </c>
    </row>
    <row r="11" spans="1:10">
      <c r="F11" s="12" t="s">
        <v>4274</v>
      </c>
      <c r="G11" s="12">
        <v>13</v>
      </c>
      <c r="H11" s="12">
        <v>9610</v>
      </c>
      <c r="I11" s="12">
        <v>90</v>
      </c>
      <c r="J11" s="12">
        <v>58720</v>
      </c>
    </row>
    <row r="12" spans="1:10">
      <c r="F12" s="12" t="s">
        <v>4275</v>
      </c>
      <c r="G12" s="12">
        <v>12</v>
      </c>
      <c r="H12" s="12">
        <v>8700</v>
      </c>
      <c r="I12" s="12">
        <v>1</v>
      </c>
      <c r="J12" s="12">
        <v>10384</v>
      </c>
    </row>
    <row r="13" spans="1:10">
      <c r="F13" s="12" t="s">
        <v>4276</v>
      </c>
      <c r="G13" s="12">
        <v>12</v>
      </c>
      <c r="H13" s="12">
        <v>8710</v>
      </c>
      <c r="I13" s="12">
        <v>69</v>
      </c>
      <c r="J13" s="12">
        <v>39955</v>
      </c>
    </row>
    <row r="14" spans="1:10">
      <c r="F14" s="12" t="s">
        <v>4277</v>
      </c>
      <c r="G14" s="12">
        <v>4</v>
      </c>
      <c r="H14" s="12">
        <v>2900</v>
      </c>
    </row>
    <row r="15" spans="1:10"/>
    <row r="16" spans="1:10">
      <c r="H16" s="12">
        <f>SUM(H3:H14)</f>
        <v>176020</v>
      </c>
      <c r="J16" s="12">
        <f>SUM(J3:J14)</f>
        <v>174491</v>
      </c>
    </row>
    <row r="17"/>
    <row r="18"/>
    <row r="19"/>
    <row r="20"/>
    <row r="21"/>
    <row r="22"/>
    <row r="23"/>
    <row r="24"/>
    <row r="25"/>
    <row r="26"/>
    <row r="27"/>
    <row r="28"/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J108"/>
  <sheetViews>
    <sheetView workbookViewId="0"/>
  </sheetViews>
  <sheetFormatPr baseColWidth="10" defaultColWidth="12.5703125" defaultRowHeight="15.75" customHeight="1"/>
  <sheetData>
    <row r="1" spans="1:10">
      <c r="A1" s="12" t="s">
        <v>4124</v>
      </c>
      <c r="B1" s="12" t="str">
        <f t="shared" ref="B1:B108" si="0">VLOOKUP(A1,$I$2:$J$78,2,FALSE)</f>
        <v>Villoid</v>
      </c>
    </row>
    <row r="2" spans="1:10">
      <c r="A2" s="12" t="s">
        <v>4122</v>
      </c>
      <c r="B2" s="12" t="str">
        <f t="shared" si="0"/>
        <v>Høyer</v>
      </c>
      <c r="H2" s="12" t="s">
        <v>32</v>
      </c>
      <c r="I2" s="12" t="s">
        <v>4278</v>
      </c>
      <c r="J2" s="12" t="s">
        <v>32</v>
      </c>
    </row>
    <row r="3" spans="1:10">
      <c r="A3" s="12" t="s">
        <v>4122</v>
      </c>
      <c r="B3" s="12" t="str">
        <f t="shared" si="0"/>
        <v>Høyer</v>
      </c>
      <c r="H3" s="12" t="s">
        <v>301</v>
      </c>
      <c r="I3" s="12" t="s">
        <v>4133</v>
      </c>
      <c r="J3" s="12" t="s">
        <v>301</v>
      </c>
    </row>
    <row r="4" spans="1:10">
      <c r="A4" s="12" t="s">
        <v>4122</v>
      </c>
      <c r="B4" s="12" t="str">
        <f t="shared" si="0"/>
        <v>Høyer</v>
      </c>
      <c r="H4" s="12" t="s">
        <v>1132</v>
      </c>
      <c r="I4" s="12" t="s">
        <v>4140</v>
      </c>
      <c r="J4" s="12" t="s">
        <v>1132</v>
      </c>
    </row>
    <row r="5" spans="1:10">
      <c r="A5" s="12" t="s">
        <v>4122</v>
      </c>
      <c r="B5" s="12" t="str">
        <f t="shared" si="0"/>
        <v>Høyer</v>
      </c>
      <c r="H5" s="12" t="s">
        <v>57</v>
      </c>
      <c r="I5" s="463" t="s">
        <v>4122</v>
      </c>
      <c r="J5" s="12" t="s">
        <v>57</v>
      </c>
    </row>
    <row r="6" spans="1:10">
      <c r="A6" s="12" t="s">
        <v>4122</v>
      </c>
      <c r="B6" s="12" t="str">
        <f t="shared" si="0"/>
        <v>Høyer</v>
      </c>
      <c r="H6" s="12" t="s">
        <v>313</v>
      </c>
      <c r="I6" s="12" t="s">
        <v>4127</v>
      </c>
      <c r="J6" s="12" t="s">
        <v>313</v>
      </c>
    </row>
    <row r="7" spans="1:10">
      <c r="A7" s="12" t="s">
        <v>4122</v>
      </c>
      <c r="B7" s="12" t="str">
        <f t="shared" si="0"/>
        <v>Høyer</v>
      </c>
      <c r="H7" s="12" t="s">
        <v>352</v>
      </c>
      <c r="I7" s="12" t="s">
        <v>4123</v>
      </c>
      <c r="J7" s="12" t="s">
        <v>352</v>
      </c>
    </row>
    <row r="8" spans="1:10">
      <c r="A8" s="12" t="s">
        <v>4122</v>
      </c>
      <c r="B8" s="12" t="str">
        <f t="shared" si="0"/>
        <v>Høyer</v>
      </c>
      <c r="H8" s="12" t="s">
        <v>31</v>
      </c>
      <c r="I8" s="12" t="s">
        <v>4125</v>
      </c>
      <c r="J8" s="12" t="s">
        <v>31</v>
      </c>
    </row>
    <row r="9" spans="1:10">
      <c r="A9" s="12" t="s">
        <v>4122</v>
      </c>
      <c r="B9" s="12" t="str">
        <f t="shared" si="0"/>
        <v>Høyer</v>
      </c>
      <c r="H9" s="12" t="s">
        <v>779</v>
      </c>
      <c r="I9" s="12" t="s">
        <v>4163</v>
      </c>
      <c r="J9" s="12" t="s">
        <v>779</v>
      </c>
    </row>
    <row r="10" spans="1:10">
      <c r="A10" s="12" t="s">
        <v>4122</v>
      </c>
      <c r="B10" s="12" t="str">
        <f t="shared" si="0"/>
        <v>Høyer</v>
      </c>
      <c r="H10" s="12" t="s">
        <v>99</v>
      </c>
      <c r="I10" s="12" t="s">
        <v>4164</v>
      </c>
      <c r="J10" s="12" t="s">
        <v>99</v>
      </c>
    </row>
    <row r="11" spans="1:10">
      <c r="A11" s="12" t="s">
        <v>4122</v>
      </c>
      <c r="B11" s="12" t="str">
        <f t="shared" si="0"/>
        <v>Høyer</v>
      </c>
      <c r="H11" s="12" t="s">
        <v>89</v>
      </c>
      <c r="I11" s="12" t="s">
        <v>4124</v>
      </c>
      <c r="J11" s="12" t="s">
        <v>89</v>
      </c>
    </row>
    <row r="12" spans="1:10">
      <c r="A12" s="12" t="s">
        <v>4122</v>
      </c>
      <c r="B12" s="12" t="str">
        <f t="shared" si="0"/>
        <v>Høyer</v>
      </c>
      <c r="H12" s="12" t="s">
        <v>427</v>
      </c>
      <c r="I12" s="12" t="s">
        <v>4136</v>
      </c>
      <c r="J12" s="12" t="s">
        <v>427</v>
      </c>
    </row>
    <row r="13" spans="1:10">
      <c r="A13" s="12" t="s">
        <v>4122</v>
      </c>
      <c r="B13" s="12" t="str">
        <f t="shared" si="0"/>
        <v>Høyer</v>
      </c>
      <c r="H13" s="12" t="s">
        <v>137</v>
      </c>
      <c r="I13" s="12" t="s">
        <v>4131</v>
      </c>
      <c r="J13" s="12" t="s">
        <v>137</v>
      </c>
    </row>
    <row r="14" spans="1:10">
      <c r="A14" s="12" t="s">
        <v>4122</v>
      </c>
      <c r="B14" s="12" t="str">
        <f t="shared" si="0"/>
        <v>Høyer</v>
      </c>
      <c r="H14" s="12" t="s">
        <v>49</v>
      </c>
      <c r="I14" s="12" t="s">
        <v>4149</v>
      </c>
      <c r="J14" s="12" t="s">
        <v>49</v>
      </c>
    </row>
    <row r="15" spans="1:10">
      <c r="A15" s="12" t="s">
        <v>4278</v>
      </c>
      <c r="B15" s="12" t="str">
        <f t="shared" si="0"/>
        <v>FJONG</v>
      </c>
      <c r="H15" s="12" t="s">
        <v>67</v>
      </c>
      <c r="I15" s="12" t="s">
        <v>4126</v>
      </c>
      <c r="J15" s="12" t="s">
        <v>67</v>
      </c>
    </row>
    <row r="16" spans="1:10">
      <c r="A16" s="12" t="s">
        <v>4122</v>
      </c>
      <c r="B16" s="12" t="str">
        <f t="shared" si="0"/>
        <v>Høyer</v>
      </c>
      <c r="H16" s="12" t="s">
        <v>527</v>
      </c>
      <c r="I16" s="12" t="s">
        <v>4168</v>
      </c>
      <c r="J16" s="12" t="s">
        <v>527</v>
      </c>
    </row>
    <row r="17" spans="1:10">
      <c r="A17" s="12" t="s">
        <v>4122</v>
      </c>
      <c r="B17" s="12" t="str">
        <f t="shared" si="0"/>
        <v>Høyer</v>
      </c>
      <c r="H17" s="12" t="s">
        <v>170</v>
      </c>
      <c r="I17" s="12" t="s">
        <v>4134</v>
      </c>
      <c r="J17" s="12" t="s">
        <v>170</v>
      </c>
    </row>
    <row r="18" spans="1:10">
      <c r="A18" s="12" t="s">
        <v>4278</v>
      </c>
      <c r="B18" s="12" t="str">
        <f t="shared" si="0"/>
        <v>FJONG</v>
      </c>
      <c r="H18" s="12" t="s">
        <v>651</v>
      </c>
      <c r="I18" s="12" t="s">
        <v>4129</v>
      </c>
      <c r="J18" s="12" t="s">
        <v>651</v>
      </c>
    </row>
    <row r="19" spans="1:10">
      <c r="A19" s="12" t="s">
        <v>4122</v>
      </c>
      <c r="B19" s="12" t="str">
        <f t="shared" si="0"/>
        <v>Høyer</v>
      </c>
      <c r="H19" s="12" t="s">
        <v>4169</v>
      </c>
      <c r="I19" s="12" t="s">
        <v>4170</v>
      </c>
      <c r="J19" s="12" t="s">
        <v>4169</v>
      </c>
    </row>
    <row r="20" spans="1:10">
      <c r="A20" s="12" t="s">
        <v>4122</v>
      </c>
      <c r="B20" s="12" t="str">
        <f t="shared" si="0"/>
        <v>Høyer</v>
      </c>
      <c r="H20" s="12" t="s">
        <v>4171</v>
      </c>
      <c r="I20" s="12" t="s">
        <v>4172</v>
      </c>
      <c r="J20" s="12" t="s">
        <v>4171</v>
      </c>
    </row>
    <row r="21" spans="1:10">
      <c r="A21" s="12" t="s">
        <v>4122</v>
      </c>
      <c r="B21" s="12" t="str">
        <f t="shared" si="0"/>
        <v>Høyer</v>
      </c>
      <c r="H21" s="12" t="s">
        <v>117</v>
      </c>
      <c r="I21" s="12" t="s">
        <v>4142</v>
      </c>
      <c r="J21" s="12" t="s">
        <v>117</v>
      </c>
    </row>
    <row r="22" spans="1:10">
      <c r="A22" s="12" t="s">
        <v>4122</v>
      </c>
      <c r="B22" s="12" t="str">
        <f t="shared" si="0"/>
        <v>Høyer</v>
      </c>
      <c r="H22" s="12" t="s">
        <v>906</v>
      </c>
      <c r="I22" s="12" t="s">
        <v>4173</v>
      </c>
      <c r="J22" s="12" t="s">
        <v>906</v>
      </c>
    </row>
    <row r="23" spans="1:10">
      <c r="A23" s="12" t="s">
        <v>4122</v>
      </c>
      <c r="B23" s="12" t="str">
        <f t="shared" si="0"/>
        <v>Høyer</v>
      </c>
      <c r="H23" s="12" t="s">
        <v>483</v>
      </c>
      <c r="I23" s="12" t="s">
        <v>4144</v>
      </c>
      <c r="J23" s="12" t="s">
        <v>483</v>
      </c>
    </row>
    <row r="24" spans="1:10">
      <c r="A24" s="12" t="s">
        <v>4122</v>
      </c>
      <c r="B24" s="12" t="str">
        <f t="shared" si="0"/>
        <v>Høyer</v>
      </c>
      <c r="H24" s="12" t="s">
        <v>4174</v>
      </c>
      <c r="I24" s="12" t="s">
        <v>4175</v>
      </c>
      <c r="J24" s="12" t="s">
        <v>4174</v>
      </c>
    </row>
    <row r="25" spans="1:10">
      <c r="A25" s="12" t="s">
        <v>4135</v>
      </c>
      <c r="B25" s="12" t="str">
        <f t="shared" si="0"/>
        <v>Color Vision</v>
      </c>
      <c r="H25" s="12" t="s">
        <v>924</v>
      </c>
      <c r="I25" s="12" t="s">
        <v>4176</v>
      </c>
      <c r="J25" s="12" t="s">
        <v>924</v>
      </c>
    </row>
    <row r="26" spans="1:10">
      <c r="A26" s="12" t="s">
        <v>4122</v>
      </c>
      <c r="B26" s="12" t="str">
        <f t="shared" si="0"/>
        <v>Høyer</v>
      </c>
      <c r="H26" s="12" t="s">
        <v>4177</v>
      </c>
      <c r="I26" s="12" t="s">
        <v>4178</v>
      </c>
      <c r="J26" s="12" t="s">
        <v>4177</v>
      </c>
    </row>
    <row r="27" spans="1:10">
      <c r="A27" s="12" t="s">
        <v>4149</v>
      </c>
      <c r="B27" s="12" t="str">
        <f t="shared" si="0"/>
        <v>Mani Studio Moss</v>
      </c>
      <c r="H27" s="12" t="s">
        <v>756</v>
      </c>
      <c r="I27" s="12" t="s">
        <v>4179</v>
      </c>
      <c r="J27" s="12" t="s">
        <v>756</v>
      </c>
    </row>
    <row r="28" spans="1:10">
      <c r="A28" s="12" t="s">
        <v>4149</v>
      </c>
      <c r="B28" s="12" t="str">
        <f t="shared" si="0"/>
        <v>Mani Studio Moss</v>
      </c>
      <c r="H28" s="12" t="s">
        <v>4180</v>
      </c>
      <c r="I28" s="12" t="s">
        <v>4181</v>
      </c>
      <c r="J28" s="12" t="s">
        <v>4180</v>
      </c>
    </row>
    <row r="29" spans="1:10">
      <c r="A29" s="12" t="s">
        <v>4122</v>
      </c>
      <c r="B29" s="12" t="str">
        <f t="shared" si="0"/>
        <v>Høyer</v>
      </c>
      <c r="H29" s="12" t="s">
        <v>4182</v>
      </c>
      <c r="I29" s="12" t="s">
        <v>4183</v>
      </c>
      <c r="J29" s="12" t="s">
        <v>4182</v>
      </c>
    </row>
    <row r="30" spans="1:10">
      <c r="A30" s="12" t="s">
        <v>4127</v>
      </c>
      <c r="B30" s="12" t="str">
        <f t="shared" si="0"/>
        <v>ella&amp;il</v>
      </c>
      <c r="H30" s="12" t="s">
        <v>759</v>
      </c>
      <c r="I30" s="12" t="s">
        <v>4147</v>
      </c>
      <c r="J30" s="12" t="s">
        <v>759</v>
      </c>
    </row>
    <row r="31" spans="1:10">
      <c r="A31" s="12" t="s">
        <v>4145</v>
      </c>
      <c r="B31" s="12" t="str">
        <f t="shared" si="0"/>
        <v>Den Dama</v>
      </c>
      <c r="H31" s="12" t="s">
        <v>4185</v>
      </c>
      <c r="I31" s="12" t="s">
        <v>4186</v>
      </c>
      <c r="J31" s="12" t="s">
        <v>4185</v>
      </c>
    </row>
    <row r="32" spans="1:10">
      <c r="A32" s="12" t="s">
        <v>4145</v>
      </c>
      <c r="B32" s="12" t="str">
        <f t="shared" si="0"/>
        <v>Den Dama</v>
      </c>
      <c r="H32" s="12" t="s">
        <v>4187</v>
      </c>
      <c r="I32" s="12" t="s">
        <v>4188</v>
      </c>
      <c r="J32" s="12" t="s">
        <v>4187</v>
      </c>
    </row>
    <row r="33" spans="1:10">
      <c r="A33" s="12" t="s">
        <v>4145</v>
      </c>
      <c r="B33" s="12" t="str">
        <f t="shared" si="0"/>
        <v>Den Dama</v>
      </c>
      <c r="H33" s="12" t="s">
        <v>573</v>
      </c>
      <c r="I33" s="12" t="s">
        <v>4141</v>
      </c>
      <c r="J33" s="12" t="s">
        <v>573</v>
      </c>
    </row>
    <row r="34" spans="1:10">
      <c r="A34" s="12" t="s">
        <v>4145</v>
      </c>
      <c r="B34" s="12" t="str">
        <f t="shared" si="0"/>
        <v>Den Dama</v>
      </c>
      <c r="H34" s="12" t="s">
        <v>326</v>
      </c>
      <c r="I34" s="12" t="s">
        <v>4135</v>
      </c>
      <c r="J34" s="12" t="s">
        <v>326</v>
      </c>
    </row>
    <row r="35" spans="1:10">
      <c r="A35" s="12" t="s">
        <v>4145</v>
      </c>
      <c r="B35" s="12" t="str">
        <f t="shared" si="0"/>
        <v>Den Dama</v>
      </c>
      <c r="H35" s="12" t="s">
        <v>1818</v>
      </c>
      <c r="I35" s="12" t="s">
        <v>4190</v>
      </c>
      <c r="J35" s="12" t="s">
        <v>1818</v>
      </c>
    </row>
    <row r="36" spans="1:10">
      <c r="A36" s="12" t="s">
        <v>4145</v>
      </c>
      <c r="B36" s="12" t="str">
        <f t="shared" si="0"/>
        <v>Den Dama</v>
      </c>
      <c r="H36" s="12" t="s">
        <v>1840</v>
      </c>
      <c r="I36" s="12" t="s">
        <v>4191</v>
      </c>
      <c r="J36" s="12" t="s">
        <v>1840</v>
      </c>
    </row>
    <row r="37" spans="1:10">
      <c r="A37" s="12" t="s">
        <v>4124</v>
      </c>
      <c r="B37" s="12" t="str">
        <f t="shared" si="0"/>
        <v>Villoid</v>
      </c>
      <c r="H37" s="12" t="s">
        <v>4192</v>
      </c>
      <c r="I37" s="12" t="s">
        <v>4193</v>
      </c>
      <c r="J37" s="12" t="s">
        <v>4192</v>
      </c>
    </row>
    <row r="38" spans="1:10">
      <c r="A38" s="12" t="s">
        <v>4125</v>
      </c>
      <c r="B38" s="12" t="str">
        <f t="shared" si="0"/>
        <v>FWSS</v>
      </c>
      <c r="H38" s="12" t="s">
        <v>4194</v>
      </c>
      <c r="I38" s="12" t="s">
        <v>4195</v>
      </c>
      <c r="J38" s="12" t="s">
        <v>4194</v>
      </c>
    </row>
    <row r="39" spans="1:10">
      <c r="A39" s="12" t="s">
        <v>4278</v>
      </c>
      <c r="B39" s="12" t="str">
        <f t="shared" si="0"/>
        <v>FJONG</v>
      </c>
      <c r="H39" s="12" t="s">
        <v>4196</v>
      </c>
      <c r="I39" s="12" t="s">
        <v>4197</v>
      </c>
      <c r="J39" s="12" t="s">
        <v>4196</v>
      </c>
    </row>
    <row r="40" spans="1:10">
      <c r="A40" s="12" t="s">
        <v>4278</v>
      </c>
      <c r="B40" s="12" t="str">
        <f t="shared" si="0"/>
        <v>FJONG</v>
      </c>
      <c r="H40" s="12" t="s">
        <v>199</v>
      </c>
      <c r="I40" s="12" t="s">
        <v>4128</v>
      </c>
      <c r="J40" s="12" t="s">
        <v>199</v>
      </c>
    </row>
    <row r="41" spans="1:10">
      <c r="A41" s="12" t="s">
        <v>4125</v>
      </c>
      <c r="B41" s="12" t="str">
        <f t="shared" si="0"/>
        <v>FWSS</v>
      </c>
      <c r="H41" s="12" t="s">
        <v>4198</v>
      </c>
      <c r="I41" s="12" t="s">
        <v>4197</v>
      </c>
      <c r="J41" s="12" t="s">
        <v>4198</v>
      </c>
    </row>
    <row r="42" spans="1:10">
      <c r="A42" s="12" t="s">
        <v>4125</v>
      </c>
      <c r="B42" s="12" t="str">
        <f t="shared" si="0"/>
        <v>FWSS</v>
      </c>
      <c r="H42" s="12" t="s">
        <v>4199</v>
      </c>
      <c r="I42" s="12" t="s">
        <v>4200</v>
      </c>
      <c r="J42" s="12" t="s">
        <v>4199</v>
      </c>
    </row>
    <row r="43" spans="1:10">
      <c r="A43" s="12" t="s">
        <v>4278</v>
      </c>
      <c r="B43" s="12" t="str">
        <f t="shared" si="0"/>
        <v>FJONG</v>
      </c>
      <c r="H43" s="12" t="s">
        <v>4201</v>
      </c>
      <c r="I43" s="12" t="s">
        <v>4202</v>
      </c>
      <c r="J43" s="12" t="s">
        <v>4201</v>
      </c>
    </row>
    <row r="44" spans="1:10">
      <c r="A44" s="12" t="s">
        <v>4125</v>
      </c>
      <c r="B44" s="12" t="str">
        <f t="shared" si="0"/>
        <v>FWSS</v>
      </c>
      <c r="H44" s="12" t="s">
        <v>1160</v>
      </c>
      <c r="I44" s="12" t="s">
        <v>4203</v>
      </c>
      <c r="J44" s="12" t="s">
        <v>1160</v>
      </c>
    </row>
    <row r="45" spans="1:10">
      <c r="A45" s="12" t="s">
        <v>4278</v>
      </c>
      <c r="B45" s="12" t="str">
        <f t="shared" si="0"/>
        <v>FJONG</v>
      </c>
      <c r="H45" s="12" t="s">
        <v>4204</v>
      </c>
      <c r="I45" s="12" t="s">
        <v>4205</v>
      </c>
      <c r="J45" s="12" t="s">
        <v>4204</v>
      </c>
    </row>
    <row r="46" spans="1:10">
      <c r="A46" s="12" t="s">
        <v>4278</v>
      </c>
      <c r="B46" s="12" t="str">
        <f t="shared" si="0"/>
        <v>FJONG</v>
      </c>
      <c r="H46" s="12" t="s">
        <v>4206</v>
      </c>
      <c r="I46" s="12" t="s">
        <v>4207</v>
      </c>
      <c r="J46" s="12" t="s">
        <v>4206</v>
      </c>
    </row>
    <row r="47" spans="1:10">
      <c r="A47" s="12" t="s">
        <v>4122</v>
      </c>
      <c r="B47" s="12" t="str">
        <f t="shared" si="0"/>
        <v>Høyer</v>
      </c>
      <c r="H47" s="12" t="s">
        <v>131</v>
      </c>
      <c r="I47" s="12" t="s">
        <v>4146</v>
      </c>
      <c r="J47" s="12" t="s">
        <v>131</v>
      </c>
    </row>
    <row r="48" spans="1:10">
      <c r="A48" s="12" t="s">
        <v>4122</v>
      </c>
      <c r="B48" s="12" t="str">
        <f t="shared" si="0"/>
        <v>Høyer</v>
      </c>
      <c r="H48" s="12" t="s">
        <v>4208</v>
      </c>
      <c r="I48" s="12" t="s">
        <v>4209</v>
      </c>
      <c r="J48" s="12" t="s">
        <v>4208</v>
      </c>
    </row>
    <row r="49" spans="1:10">
      <c r="A49" s="12" t="s">
        <v>4122</v>
      </c>
      <c r="B49" s="12" t="str">
        <f t="shared" si="0"/>
        <v>Høyer</v>
      </c>
      <c r="H49" s="12" t="s">
        <v>4210</v>
      </c>
      <c r="I49" s="12" t="s">
        <v>4211</v>
      </c>
      <c r="J49" s="12" t="s">
        <v>4210</v>
      </c>
    </row>
    <row r="50" spans="1:10">
      <c r="A50" s="12" t="s">
        <v>4122</v>
      </c>
      <c r="B50" s="12" t="str">
        <f t="shared" si="0"/>
        <v>Høyer</v>
      </c>
      <c r="H50" s="12" t="s">
        <v>1293</v>
      </c>
      <c r="I50" s="12" t="s">
        <v>4145</v>
      </c>
      <c r="J50" s="12" t="s">
        <v>1293</v>
      </c>
    </row>
    <row r="51" spans="1:10">
      <c r="A51" s="12" t="s">
        <v>4122</v>
      </c>
      <c r="B51" s="12" t="str">
        <f t="shared" si="0"/>
        <v>Høyer</v>
      </c>
      <c r="H51" s="12" t="s">
        <v>37</v>
      </c>
      <c r="I51" s="12" t="s">
        <v>4138</v>
      </c>
      <c r="J51" s="12" t="s">
        <v>37</v>
      </c>
    </row>
    <row r="52" spans="1:10">
      <c r="A52" s="12" t="s">
        <v>4122</v>
      </c>
      <c r="B52" s="12" t="str">
        <f t="shared" si="0"/>
        <v>Høyer</v>
      </c>
      <c r="H52" s="12" t="s">
        <v>4212</v>
      </c>
      <c r="I52" s="12" t="s">
        <v>4213</v>
      </c>
      <c r="J52" s="12" t="s">
        <v>4212</v>
      </c>
    </row>
    <row r="53" spans="1:10">
      <c r="A53" s="12" t="s">
        <v>4122</v>
      </c>
      <c r="B53" s="12" t="str">
        <f t="shared" si="0"/>
        <v>Høyer</v>
      </c>
      <c r="H53" s="12" t="s">
        <v>337</v>
      </c>
      <c r="I53" s="12" t="s">
        <v>4139</v>
      </c>
      <c r="J53" s="12" t="s">
        <v>337</v>
      </c>
    </row>
    <row r="54" spans="1:10">
      <c r="A54" s="12" t="s">
        <v>4134</v>
      </c>
      <c r="B54" s="12" t="str">
        <f t="shared" si="0"/>
        <v>For Ynde</v>
      </c>
      <c r="H54" s="12" t="s">
        <v>4214</v>
      </c>
      <c r="I54" s="12" t="s">
        <v>4216</v>
      </c>
      <c r="J54" s="12" t="s">
        <v>4214</v>
      </c>
    </row>
    <row r="55" spans="1:10">
      <c r="A55" s="12" t="s">
        <v>4134</v>
      </c>
      <c r="B55" s="12" t="str">
        <f t="shared" si="0"/>
        <v>For Ynde</v>
      </c>
      <c r="H55" s="12" t="s">
        <v>2991</v>
      </c>
      <c r="I55" s="12" t="s">
        <v>4217</v>
      </c>
      <c r="J55" s="12" t="s">
        <v>2991</v>
      </c>
    </row>
    <row r="56" spans="1:10">
      <c r="A56" s="12" t="s">
        <v>4134</v>
      </c>
      <c r="B56" s="12" t="str">
        <f t="shared" si="0"/>
        <v>For Ynde</v>
      </c>
      <c r="H56" s="12" t="s">
        <v>4218</v>
      </c>
      <c r="I56" s="12" t="s">
        <v>4219</v>
      </c>
      <c r="J56" s="12" t="s">
        <v>4218</v>
      </c>
    </row>
    <row r="57" spans="1:10">
      <c r="A57" s="12" t="s">
        <v>4134</v>
      </c>
      <c r="B57" s="12" t="str">
        <f t="shared" si="0"/>
        <v>For Ynde</v>
      </c>
      <c r="H57" s="12" t="s">
        <v>4220</v>
      </c>
      <c r="I57" s="12" t="s">
        <v>4221</v>
      </c>
      <c r="J57" s="12" t="s">
        <v>4220</v>
      </c>
    </row>
    <row r="58" spans="1:10">
      <c r="A58" s="12" t="s">
        <v>4145</v>
      </c>
      <c r="B58" s="12" t="str">
        <f t="shared" si="0"/>
        <v>Den Dama</v>
      </c>
      <c r="H58" s="12" t="s">
        <v>4222</v>
      </c>
      <c r="I58" s="12" t="s">
        <v>4223</v>
      </c>
      <c r="J58" s="12" t="s">
        <v>4222</v>
      </c>
    </row>
    <row r="59" spans="1:10">
      <c r="A59" s="12" t="s">
        <v>4123</v>
      </c>
      <c r="B59" s="12" t="str">
        <f t="shared" si="0"/>
        <v>HOLZWEILER</v>
      </c>
      <c r="H59" s="12" t="s">
        <v>4224</v>
      </c>
      <c r="I59" s="12" t="s">
        <v>4225</v>
      </c>
      <c r="J59" s="12" t="s">
        <v>4224</v>
      </c>
    </row>
    <row r="60" spans="1:10">
      <c r="A60" s="12" t="s">
        <v>4123</v>
      </c>
      <c r="B60" s="12" t="str">
        <f t="shared" si="0"/>
        <v>HOLZWEILER</v>
      </c>
      <c r="H60" s="12" t="s">
        <v>2824</v>
      </c>
      <c r="I60" s="12" t="s">
        <v>4226</v>
      </c>
      <c r="J60" s="12" t="s">
        <v>2824</v>
      </c>
    </row>
    <row r="61" spans="1:10">
      <c r="A61" s="12" t="s">
        <v>4123</v>
      </c>
      <c r="B61" s="12" t="str">
        <f t="shared" si="0"/>
        <v>HOLZWEILER</v>
      </c>
      <c r="H61" s="12" t="s">
        <v>2816</v>
      </c>
      <c r="I61" s="12" t="s">
        <v>4143</v>
      </c>
      <c r="J61" s="12" t="s">
        <v>2816</v>
      </c>
    </row>
    <row r="62" spans="1:10">
      <c r="A62" s="12" t="s">
        <v>4123</v>
      </c>
      <c r="B62" s="12" t="str">
        <f t="shared" si="0"/>
        <v>HOLZWEILER</v>
      </c>
      <c r="H62" s="12" t="s">
        <v>216</v>
      </c>
      <c r="I62" s="12" t="s">
        <v>4148</v>
      </c>
      <c r="J62" s="12" t="s">
        <v>216</v>
      </c>
    </row>
    <row r="63" spans="1:10">
      <c r="A63" s="12" t="s">
        <v>4142</v>
      </c>
      <c r="B63" s="12" t="str">
        <f t="shared" si="0"/>
        <v>Høst &amp; Vår</v>
      </c>
      <c r="H63" s="12" t="s">
        <v>537</v>
      </c>
      <c r="I63" s="12" t="s">
        <v>4137</v>
      </c>
      <c r="J63" s="12" t="s">
        <v>537</v>
      </c>
    </row>
    <row r="64" spans="1:10">
      <c r="A64" s="12" t="s">
        <v>4142</v>
      </c>
      <c r="B64" s="12" t="str">
        <f t="shared" si="0"/>
        <v>Høst &amp; Vår</v>
      </c>
      <c r="H64" s="12" t="s">
        <v>4229</v>
      </c>
      <c r="I64" s="12" t="s">
        <v>4230</v>
      </c>
      <c r="J64" s="12" t="s">
        <v>4229</v>
      </c>
    </row>
    <row r="65" spans="1:10">
      <c r="A65" s="12" t="s">
        <v>4142</v>
      </c>
      <c r="B65" s="12" t="str">
        <f t="shared" si="0"/>
        <v>Høst &amp; Vår</v>
      </c>
      <c r="H65" s="12" t="s">
        <v>2259</v>
      </c>
      <c r="I65" s="12" t="s">
        <v>4231</v>
      </c>
      <c r="J65" s="12" t="s">
        <v>2259</v>
      </c>
    </row>
    <row r="66" spans="1:10">
      <c r="A66" s="12" t="s">
        <v>4142</v>
      </c>
      <c r="B66" s="12" t="str">
        <f t="shared" si="0"/>
        <v>Høst &amp; Vår</v>
      </c>
      <c r="H66" s="12" t="s">
        <v>508</v>
      </c>
      <c r="I66" s="12" t="s">
        <v>4132</v>
      </c>
      <c r="J66" s="12" t="s">
        <v>508</v>
      </c>
    </row>
    <row r="67" spans="1:10">
      <c r="A67" s="12" t="s">
        <v>4142</v>
      </c>
      <c r="B67" s="12" t="str">
        <f t="shared" si="0"/>
        <v>Høst &amp; Vår</v>
      </c>
      <c r="H67" s="12" t="s">
        <v>4232</v>
      </c>
      <c r="I67" s="12" t="s">
        <v>4233</v>
      </c>
      <c r="J67" s="12" t="s">
        <v>4232</v>
      </c>
    </row>
    <row r="68" spans="1:10">
      <c r="A68" s="12" t="s">
        <v>4142</v>
      </c>
      <c r="B68" s="12" t="str">
        <f t="shared" si="0"/>
        <v>Høst &amp; Vår</v>
      </c>
      <c r="H68" s="12" t="s">
        <v>4234</v>
      </c>
      <c r="J68" s="12" t="s">
        <v>4234</v>
      </c>
    </row>
    <row r="69" spans="1:10">
      <c r="A69" s="12" t="s">
        <v>4142</v>
      </c>
      <c r="B69" s="12" t="str">
        <f t="shared" si="0"/>
        <v>Høst &amp; Vår</v>
      </c>
      <c r="H69" s="12" t="s">
        <v>2805</v>
      </c>
      <c r="I69" s="12" t="s">
        <v>4235</v>
      </c>
      <c r="J69" s="12" t="s">
        <v>2805</v>
      </c>
    </row>
    <row r="70" spans="1:10">
      <c r="A70" s="12" t="s">
        <v>4142</v>
      </c>
      <c r="B70" s="12" t="str">
        <f t="shared" si="0"/>
        <v>Høst &amp; Vår</v>
      </c>
      <c r="H70" s="12" t="s">
        <v>4236</v>
      </c>
      <c r="I70" s="12" t="s">
        <v>4237</v>
      </c>
      <c r="J70" s="12" t="s">
        <v>4236</v>
      </c>
    </row>
    <row r="71" spans="1:10">
      <c r="A71" s="12" t="s">
        <v>4142</v>
      </c>
      <c r="B71" s="12" t="str">
        <f t="shared" si="0"/>
        <v>Høst &amp; Vår</v>
      </c>
      <c r="H71" s="12" t="s">
        <v>2933</v>
      </c>
      <c r="I71" s="12" t="s">
        <v>4239</v>
      </c>
      <c r="J71" s="12" t="s">
        <v>2933</v>
      </c>
    </row>
    <row r="72" spans="1:10">
      <c r="A72" s="12" t="s">
        <v>4142</v>
      </c>
      <c r="B72" s="12" t="str">
        <f t="shared" si="0"/>
        <v>Høst &amp; Vår</v>
      </c>
      <c r="H72" s="12" t="s">
        <v>4241</v>
      </c>
      <c r="I72" s="12" t="s">
        <v>4124</v>
      </c>
      <c r="J72" s="12" t="s">
        <v>4241</v>
      </c>
    </row>
    <row r="73" spans="1:10">
      <c r="A73" s="12" t="s">
        <v>4142</v>
      </c>
      <c r="B73" s="12" t="str">
        <f t="shared" si="0"/>
        <v>Høst &amp; Vår</v>
      </c>
      <c r="H73" s="12" t="s">
        <v>343</v>
      </c>
      <c r="I73" s="12" t="s">
        <v>4130</v>
      </c>
      <c r="J73" s="12" t="s">
        <v>343</v>
      </c>
    </row>
    <row r="74" spans="1:10">
      <c r="A74" s="12" t="s">
        <v>4142</v>
      </c>
      <c r="B74" s="12" t="str">
        <f t="shared" si="0"/>
        <v>Høst &amp; Vår</v>
      </c>
      <c r="H74" s="12" t="s">
        <v>2603</v>
      </c>
      <c r="I74" s="12" t="s">
        <v>4242</v>
      </c>
      <c r="J74" s="12" t="s">
        <v>2603</v>
      </c>
    </row>
    <row r="75" spans="1:10">
      <c r="A75" s="12" t="s">
        <v>4142</v>
      </c>
      <c r="B75" s="12" t="str">
        <f t="shared" si="0"/>
        <v>Høst &amp; Vår</v>
      </c>
      <c r="H75" s="12" t="s">
        <v>4243</v>
      </c>
      <c r="I75" s="12" t="s">
        <v>4244</v>
      </c>
      <c r="J75" s="12" t="s">
        <v>4243</v>
      </c>
    </row>
    <row r="76" spans="1:10">
      <c r="A76" s="12" t="s">
        <v>4142</v>
      </c>
      <c r="B76" s="12" t="str">
        <f t="shared" si="0"/>
        <v>Høst &amp; Vår</v>
      </c>
      <c r="H76" s="12" t="s">
        <v>4245</v>
      </c>
      <c r="I76" s="12" t="s">
        <v>4246</v>
      </c>
      <c r="J76" s="12" t="s">
        <v>4245</v>
      </c>
    </row>
    <row r="77" spans="1:10">
      <c r="A77" s="12" t="s">
        <v>4140</v>
      </c>
      <c r="B77" s="12" t="str">
        <f t="shared" si="0"/>
        <v>ILAG</v>
      </c>
      <c r="H77" s="12" t="s">
        <v>299</v>
      </c>
      <c r="I77" s="12"/>
      <c r="J77" s="12" t="s">
        <v>299</v>
      </c>
    </row>
    <row r="78" spans="1:10">
      <c r="A78" s="12" t="s">
        <v>4140</v>
      </c>
      <c r="B78" s="12" t="str">
        <f t="shared" si="0"/>
        <v>ILAG</v>
      </c>
      <c r="I78" s="12" t="s">
        <v>4247</v>
      </c>
    </row>
    <row r="79" spans="1:10">
      <c r="A79" s="12" t="s">
        <v>4134</v>
      </c>
      <c r="B79" s="12" t="str">
        <f t="shared" si="0"/>
        <v>For Ynde</v>
      </c>
    </row>
    <row r="80" spans="1:10">
      <c r="A80" s="12" t="s">
        <v>4134</v>
      </c>
      <c r="B80" s="12" t="str">
        <f t="shared" si="0"/>
        <v>For Ynde</v>
      </c>
    </row>
    <row r="81" spans="1:2">
      <c r="A81" s="12" t="s">
        <v>4134</v>
      </c>
      <c r="B81" s="12" t="str">
        <f t="shared" si="0"/>
        <v>For Ynde</v>
      </c>
    </row>
    <row r="82" spans="1:2">
      <c r="A82" s="12" t="s">
        <v>4134</v>
      </c>
      <c r="B82" s="12" t="str">
        <f t="shared" si="0"/>
        <v>For Ynde</v>
      </c>
    </row>
    <row r="83" spans="1:2">
      <c r="A83" s="12" t="s">
        <v>4134</v>
      </c>
      <c r="B83" s="12" t="str">
        <f t="shared" si="0"/>
        <v>For Ynde</v>
      </c>
    </row>
    <row r="84" spans="1:2">
      <c r="A84" s="12" t="s">
        <v>4134</v>
      </c>
      <c r="B84" s="12" t="str">
        <f t="shared" si="0"/>
        <v>For Ynde</v>
      </c>
    </row>
    <row r="85" spans="1:2">
      <c r="A85" s="12" t="s">
        <v>4134</v>
      </c>
      <c r="B85" s="12" t="str">
        <f t="shared" si="0"/>
        <v>For Ynde</v>
      </c>
    </row>
    <row r="86" spans="1:2">
      <c r="A86" s="12" t="s">
        <v>4134</v>
      </c>
      <c r="B86" s="12" t="str">
        <f t="shared" si="0"/>
        <v>For Ynde</v>
      </c>
    </row>
    <row r="87" spans="1:2">
      <c r="A87" s="12" t="s">
        <v>4122</v>
      </c>
      <c r="B87" s="12" t="str">
        <f t="shared" si="0"/>
        <v>Høyer</v>
      </c>
    </row>
    <row r="88" spans="1:2">
      <c r="A88" s="12" t="s">
        <v>4122</v>
      </c>
      <c r="B88" s="12" t="str">
        <f t="shared" si="0"/>
        <v>Høyer</v>
      </c>
    </row>
    <row r="89" spans="1:2">
      <c r="A89" s="12" t="s">
        <v>4122</v>
      </c>
      <c r="B89" s="12" t="str">
        <f t="shared" si="0"/>
        <v>Høyer</v>
      </c>
    </row>
    <row r="90" spans="1:2">
      <c r="A90" s="12" t="s">
        <v>4122</v>
      </c>
      <c r="B90" s="12" t="str">
        <f t="shared" si="0"/>
        <v>Høyer</v>
      </c>
    </row>
    <row r="91" spans="1:2">
      <c r="A91" s="12" t="s">
        <v>4122</v>
      </c>
      <c r="B91" s="12" t="str">
        <f t="shared" si="0"/>
        <v>Høyer</v>
      </c>
    </row>
    <row r="92" spans="1:2">
      <c r="A92" s="12" t="s">
        <v>4122</v>
      </c>
      <c r="B92" s="12" t="str">
        <f t="shared" si="0"/>
        <v>Høyer</v>
      </c>
    </row>
    <row r="93" spans="1:2">
      <c r="A93" s="12" t="s">
        <v>4122</v>
      </c>
      <c r="B93" s="12" t="str">
        <f t="shared" si="0"/>
        <v>Høyer</v>
      </c>
    </row>
    <row r="94" spans="1:2">
      <c r="A94" s="12" t="s">
        <v>4278</v>
      </c>
      <c r="B94" s="12" t="str">
        <f t="shared" si="0"/>
        <v>FJONG</v>
      </c>
    </row>
    <row r="95" spans="1:2">
      <c r="A95" s="12" t="s">
        <v>4122</v>
      </c>
      <c r="B95" s="12" t="str">
        <f t="shared" si="0"/>
        <v>Høyer</v>
      </c>
    </row>
    <row r="96" spans="1:2">
      <c r="A96" s="12" t="s">
        <v>4148</v>
      </c>
      <c r="B96" s="12" t="str">
        <f t="shared" si="0"/>
        <v>MAUD</v>
      </c>
    </row>
    <row r="97" spans="1:2">
      <c r="A97" s="12" t="s">
        <v>4145</v>
      </c>
      <c r="B97" s="12" t="str">
        <f t="shared" si="0"/>
        <v>Den Dama</v>
      </c>
    </row>
    <row r="98" spans="1:2">
      <c r="A98" s="12" t="s">
        <v>4278</v>
      </c>
      <c r="B98" s="12" t="str">
        <f t="shared" si="0"/>
        <v>FJONG</v>
      </c>
    </row>
    <row r="99" spans="1:2">
      <c r="A99" s="12" t="s">
        <v>4278</v>
      </c>
      <c r="B99" s="12" t="str">
        <f t="shared" si="0"/>
        <v>FJONG</v>
      </c>
    </row>
    <row r="100" spans="1:2">
      <c r="A100" s="12" t="s">
        <v>4122</v>
      </c>
      <c r="B100" s="12" t="str">
        <f t="shared" si="0"/>
        <v>Høyer</v>
      </c>
    </row>
    <row r="101" spans="1:2">
      <c r="A101" s="12" t="s">
        <v>4217</v>
      </c>
      <c r="B101" s="12" t="str">
        <f t="shared" si="0"/>
        <v>Arkivet Hegdehausveien</v>
      </c>
    </row>
    <row r="102" spans="1:2">
      <c r="A102" s="12" t="s">
        <v>4217</v>
      </c>
      <c r="B102" s="12" t="str">
        <f t="shared" si="0"/>
        <v>Arkivet Hegdehausveien</v>
      </c>
    </row>
    <row r="103" spans="1:2">
      <c r="A103" s="12" t="s">
        <v>4126</v>
      </c>
      <c r="B103" s="12" t="str">
        <f t="shared" si="0"/>
        <v>Urban Pioneers</v>
      </c>
    </row>
    <row r="104" spans="1:2">
      <c r="A104" s="12" t="s">
        <v>4126</v>
      </c>
      <c r="B104" s="12" t="str">
        <f t="shared" si="0"/>
        <v>Urban Pioneers</v>
      </c>
    </row>
    <row r="105" spans="1:2">
      <c r="A105" s="12" t="s">
        <v>4126</v>
      </c>
      <c r="B105" s="12" t="str">
        <f t="shared" si="0"/>
        <v>Urban Pioneers</v>
      </c>
    </row>
    <row r="106" spans="1:2">
      <c r="A106" s="12" t="s">
        <v>4126</v>
      </c>
      <c r="B106" s="12" t="str">
        <f t="shared" si="0"/>
        <v>Urban Pioneers</v>
      </c>
    </row>
    <row r="107" spans="1:2">
      <c r="A107" s="12" t="s">
        <v>4134</v>
      </c>
      <c r="B107" s="12" t="str">
        <f t="shared" si="0"/>
        <v>For Ynde</v>
      </c>
    </row>
    <row r="108" spans="1:2">
      <c r="A108" s="12" t="s">
        <v>4134</v>
      </c>
      <c r="B108" s="12" t="str">
        <f t="shared" si="0"/>
        <v>For Ynde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P52"/>
  <sheetViews>
    <sheetView showGridLines="0" topLeftCell="A7" workbookViewId="0"/>
  </sheetViews>
  <sheetFormatPr baseColWidth="10" defaultColWidth="12.5703125" defaultRowHeight="15.75" customHeight="1"/>
  <cols>
    <col min="1" max="1" width="28.5703125" customWidth="1"/>
    <col min="2" max="15" width="11.42578125" customWidth="1"/>
    <col min="16" max="16" width="3.28515625" customWidth="1"/>
  </cols>
  <sheetData>
    <row r="1" spans="1:16">
      <c r="A1" s="533"/>
      <c r="B1" s="533"/>
      <c r="C1" s="533"/>
      <c r="D1" s="533"/>
      <c r="E1" s="533"/>
      <c r="F1" s="533"/>
      <c r="G1" s="533"/>
      <c r="H1" s="533"/>
      <c r="I1" s="533"/>
      <c r="J1" s="533"/>
      <c r="K1" s="533"/>
      <c r="L1" s="533"/>
      <c r="M1" s="534"/>
      <c r="N1" s="533"/>
      <c r="O1" s="533"/>
      <c r="P1" s="533"/>
    </row>
    <row r="2" spans="1:16">
      <c r="A2" s="533"/>
      <c r="B2" s="533"/>
      <c r="C2" s="533"/>
      <c r="D2" s="533"/>
      <c r="E2" s="533"/>
      <c r="F2" s="533"/>
      <c r="G2" s="533"/>
      <c r="H2" s="533"/>
      <c r="I2" s="533"/>
      <c r="J2" s="533"/>
      <c r="K2" s="533"/>
      <c r="L2" s="533"/>
      <c r="M2" s="534"/>
      <c r="N2" s="533"/>
      <c r="O2" s="533"/>
      <c r="P2" s="533"/>
    </row>
    <row r="3" spans="1:16" ht="15.75" customHeight="1">
      <c r="A3" s="535" t="s">
        <v>4279</v>
      </c>
      <c r="B3" s="536">
        <v>44927</v>
      </c>
      <c r="C3" s="536">
        <v>44958</v>
      </c>
      <c r="D3" s="536">
        <v>44986</v>
      </c>
      <c r="E3" s="536">
        <v>45017</v>
      </c>
      <c r="F3" s="536">
        <v>45047</v>
      </c>
      <c r="G3" s="536">
        <v>45078</v>
      </c>
      <c r="H3" s="536">
        <v>45108</v>
      </c>
      <c r="I3" s="536">
        <v>45139</v>
      </c>
      <c r="J3" s="536">
        <v>45170</v>
      </c>
      <c r="K3" s="536">
        <v>45200</v>
      </c>
      <c r="L3" s="536">
        <v>45231</v>
      </c>
      <c r="M3" s="537">
        <v>45261</v>
      </c>
      <c r="N3" s="536">
        <v>45292</v>
      </c>
      <c r="O3" s="536">
        <v>45323</v>
      </c>
      <c r="P3" s="533"/>
    </row>
    <row r="4" spans="1:16">
      <c r="A4" s="538" t="s">
        <v>32</v>
      </c>
      <c r="B4" s="539">
        <f>SUMIFS(Sold!$W:$W,Sold!$AK:$AK,B$3,Sold!$V:$V,$A4)</f>
        <v>0</v>
      </c>
      <c r="C4" s="539">
        <f>SUMIFS(Sold!$W:$W,Sold!$AK:$AK,C$3,Sold!$V:$V,$A4)</f>
        <v>0</v>
      </c>
      <c r="D4" s="539">
        <f>SUMIFS(Sold!$W:$W,Sold!$AK:$AK,D$3,Sold!$V:$V,$A4)</f>
        <v>0</v>
      </c>
      <c r="E4" s="539">
        <f>SUMIFS(Sold!$W:$W,Sold!$AK:$AK,E$3,Sold!$V:$V,$A4)</f>
        <v>0</v>
      </c>
      <c r="F4" s="539">
        <f>SUMIFS(Sold!$W:$W,Sold!$AK:$AK,F$3,Sold!$V:$V,$A4)</f>
        <v>0</v>
      </c>
      <c r="G4" s="539">
        <f>SUMIFS(Sold!$W:$W,Sold!$AK:$AK,G$3,Sold!$V:$V,$A4)</f>
        <v>0</v>
      </c>
      <c r="H4" s="539">
        <f>SUMIFS(Sold!$W:$W,Sold!$AK:$AK,H$3,Sold!$V:$V,$A4)</f>
        <v>0</v>
      </c>
      <c r="I4" s="539">
        <f>SUMIFS(Sold!$W:$W,Sold!$AK:$AK,I$3,Sold!$V:$V,$A4)</f>
        <v>0</v>
      </c>
      <c r="J4" s="539">
        <f>SUMIFS(Sold!$W:$W,Sold!$AK:$AK,J$3,Sold!$V:$V,$A4)</f>
        <v>0</v>
      </c>
      <c r="K4" s="539">
        <f>SUMIFS(Sold!$W:$W,Sold!$AK:$AK,K$3,Sold!$V:$V,$A4)</f>
        <v>0</v>
      </c>
      <c r="L4" s="539">
        <f>SUMIFS(Sold!$W:$W,Sold!$AK:$AK,L$3,Sold!$V:$V,$A4)</f>
        <v>0</v>
      </c>
      <c r="M4" s="540">
        <f>SUMIFS(Sold!$W:$W,Sold!$AK:$AK,M$3,Sold!$V:$V,$A4)</f>
        <v>0</v>
      </c>
      <c r="N4" s="539">
        <f>SUMIFS(Sold!$W:$W,Sold!$AK:$AK,N$3,Sold!$V:$V,$A4)</f>
        <v>0</v>
      </c>
      <c r="O4" s="539">
        <f>SUMIFS(Sold!$W:$W,Sold!$AK:$AK,O$3,Sold!$V:$V,$A4)</f>
        <v>0</v>
      </c>
      <c r="P4" s="533"/>
    </row>
    <row r="5" spans="1:16">
      <c r="A5" s="541" t="s">
        <v>4280</v>
      </c>
      <c r="B5" s="542">
        <f>SUMIFS(Sold!$W:$W,Sold!$AK:$AK,B$3,Sold!$V:$V,$A5)</f>
        <v>0</v>
      </c>
      <c r="C5" s="542">
        <f>SUMIFS(Sold!$W:$W,Sold!$AK:$AK,C$3,Sold!$V:$V,$A5)</f>
        <v>0</v>
      </c>
      <c r="D5" s="542">
        <f>SUMIFS(Sold!$W:$W,Sold!$AK:$AK,D$3,Sold!$V:$V,$A5)</f>
        <v>0</v>
      </c>
      <c r="E5" s="542">
        <f>SUMIFS(Sold!$W:$W,Sold!$AK:$AK,E$3,Sold!$V:$V,$A5)</f>
        <v>0</v>
      </c>
      <c r="F5" s="542">
        <f>SUMIFS(Sold!$W:$W,Sold!$AK:$AK,F$3,Sold!$V:$V,$A5)</f>
        <v>0</v>
      </c>
      <c r="G5" s="542">
        <f>SUMIFS(Sold!$W:$W,Sold!$AK:$AK,G$3,Sold!$V:$V,$A5)</f>
        <v>0</v>
      </c>
      <c r="H5" s="542">
        <f>SUMIFS(Sold!$W:$W,Sold!$AK:$AK,H$3,Sold!$V:$V,$A5)</f>
        <v>0</v>
      </c>
      <c r="I5" s="542">
        <f>SUMIFS(Sold!$W:$W,Sold!$AK:$AK,I$3,Sold!$V:$V,$A5)</f>
        <v>0</v>
      </c>
      <c r="J5" s="542">
        <f>SUMIFS(Sold!$W:$W,Sold!$AK:$AK,J$3,Sold!$V:$V,$A5)</f>
        <v>0</v>
      </c>
      <c r="K5" s="542">
        <f>SUMIFS(Sold!$W:$W,Sold!$AK:$AK,K$3,Sold!$V:$V,$A5)</f>
        <v>0</v>
      </c>
      <c r="L5" s="542">
        <f>SUMIFS(Sold!$W:$W,Sold!$AK:$AK,L$3,Sold!$V:$V,$A5)</f>
        <v>0</v>
      </c>
      <c r="M5" s="543">
        <f>SUMIFS(Sold!$W:$W,Sold!$AK:$AK,M$3,Sold!$V:$V,$A5)</f>
        <v>0</v>
      </c>
      <c r="N5" s="542">
        <f>SUMIFS(Sold!$W:$W,Sold!$AK:$AK,N$3,Sold!$V:$V,$A5)</f>
        <v>0</v>
      </c>
      <c r="O5" s="542">
        <f>SUMIFS(Sold!$W:$W,Sold!$AK:$AK,O$3,Sold!$V:$V,$A5)</f>
        <v>0</v>
      </c>
      <c r="P5" s="533"/>
    </row>
    <row r="6" spans="1:16" ht="15.75" customHeight="1">
      <c r="A6" s="544" t="s">
        <v>4281</v>
      </c>
      <c r="B6" s="545"/>
      <c r="C6" s="545"/>
      <c r="D6" s="545"/>
      <c r="E6" s="545"/>
      <c r="F6" s="545"/>
      <c r="G6" s="545"/>
      <c r="H6" s="545"/>
      <c r="I6" s="545"/>
      <c r="J6" s="545"/>
      <c r="K6" s="545"/>
      <c r="L6" s="545"/>
      <c r="M6" s="546"/>
      <c r="N6" s="545"/>
      <c r="O6" s="545"/>
      <c r="P6" s="533"/>
    </row>
    <row r="7" spans="1:16">
      <c r="A7" s="533"/>
      <c r="B7" s="533"/>
      <c r="C7" s="533"/>
      <c r="D7" s="533"/>
      <c r="E7" s="533"/>
      <c r="F7" s="533"/>
      <c r="G7" s="533"/>
      <c r="H7" s="533"/>
      <c r="I7" s="533"/>
      <c r="J7" s="533"/>
      <c r="K7" s="533"/>
      <c r="L7" s="533"/>
      <c r="M7" s="534"/>
      <c r="N7" s="533"/>
      <c r="O7" s="533"/>
      <c r="P7" s="533"/>
    </row>
    <row r="8" spans="1:16" ht="15.75" customHeight="1">
      <c r="A8" s="535" t="s">
        <v>4282</v>
      </c>
      <c r="B8" s="536">
        <v>44927</v>
      </c>
      <c r="C8" s="536">
        <v>44958</v>
      </c>
      <c r="D8" s="536">
        <v>44986</v>
      </c>
      <c r="E8" s="536">
        <v>45017</v>
      </c>
      <c r="F8" s="536">
        <v>45047</v>
      </c>
      <c r="G8" s="536">
        <v>45078</v>
      </c>
      <c r="H8" s="536">
        <v>45108</v>
      </c>
      <c r="I8" s="536">
        <v>45139</v>
      </c>
      <c r="J8" s="536">
        <v>45170</v>
      </c>
      <c r="K8" s="536">
        <v>45200</v>
      </c>
      <c r="L8" s="536">
        <v>45231</v>
      </c>
      <c r="M8" s="537">
        <v>45261</v>
      </c>
      <c r="N8" s="536">
        <v>45292</v>
      </c>
      <c r="O8" s="536">
        <v>45323</v>
      </c>
      <c r="P8" s="533"/>
    </row>
    <row r="9" spans="1:16">
      <c r="A9" s="538" t="s">
        <v>32</v>
      </c>
      <c r="B9" s="539">
        <f>SUMIFS(Sold!$Z:$Z,Sold!$AK:$AK,B$3,Sold!$V:$V,$A4)</f>
        <v>0</v>
      </c>
      <c r="C9" s="539">
        <f>SUMIFS(Sold!$Z:$Z,Sold!$AK:$AK,C$3,Sold!$V:$V,$A4)</f>
        <v>0</v>
      </c>
      <c r="D9" s="539">
        <f>SUMIFS(Sold!$Z:$Z,Sold!$AK:$AK,D$3,Sold!$V:$V,$A4)</f>
        <v>0</v>
      </c>
      <c r="E9" s="539">
        <f>SUMIFS(Sold!$Z:$Z,Sold!$AK:$AK,E$3,Sold!$V:$V,$A4)</f>
        <v>0</v>
      </c>
      <c r="F9" s="539">
        <f>SUMIFS(Sold!$Z:$Z,Sold!$AK:$AK,F$3,Sold!$V:$V,$A4)</f>
        <v>0</v>
      </c>
      <c r="G9" s="539">
        <f>SUMIFS(Sold!$Z:$Z,Sold!$AK:$AK,G$3,Sold!$V:$V,$A4)</f>
        <v>0</v>
      </c>
      <c r="H9" s="539">
        <f>SUMIFS(Sold!$Z:$Z,Sold!$AK:$AK,H$3,Sold!$V:$V,$A4)</f>
        <v>0</v>
      </c>
      <c r="I9" s="539">
        <f>SUMIFS(Sold!$Z:$Z,Sold!$AK:$AK,I$3,Sold!$V:$V,$A4)</f>
        <v>0</v>
      </c>
      <c r="J9" s="539">
        <f>SUMIFS(Sold!$Z:$Z,Sold!$AK:$AK,J$3,Sold!$V:$V,$A4)</f>
        <v>0</v>
      </c>
      <c r="K9" s="539">
        <f>SUMIFS(Sold!$Z:$Z,Sold!$AK:$AK,K$3,Sold!$V:$V,$A4)</f>
        <v>0</v>
      </c>
      <c r="L9" s="539">
        <f>SUMIFS(Sold!$Z:$Z,Sold!$AK:$AK,L$3,Sold!$V:$V,$A4)</f>
        <v>0</v>
      </c>
      <c r="M9" s="540">
        <f>SUMIFS(Sold!$Z:$Z,Sold!$AK:$AK,M$3,Sold!$V:$V,$A4)</f>
        <v>0</v>
      </c>
      <c r="N9" s="539">
        <f>SUMIFS(Sold!$Z:$Z,Sold!$AK:$AK,N$3,Sold!$V:$V,$A4)</f>
        <v>0</v>
      </c>
      <c r="O9" s="539">
        <f>SUMIFS(Sold!$Z:$Z,Sold!$AK:$AK,O$3,Sold!$V:$V,$A4)</f>
        <v>0</v>
      </c>
      <c r="P9" s="533"/>
    </row>
    <row r="10" spans="1:16">
      <c r="A10" s="541" t="s">
        <v>4280</v>
      </c>
      <c r="B10" s="542">
        <f>SUMIFS(Sold!$Z:$Z,Sold!$AK:$AK,B$3,Sold!$V:$V,$A5)</f>
        <v>0</v>
      </c>
      <c r="C10" s="542">
        <f>SUMIFS(Sold!$Z:$Z,Sold!$AK:$AK,C$3,Sold!$V:$V,$A5)</f>
        <v>0</v>
      </c>
      <c r="D10" s="542">
        <f>SUMIFS(Sold!$Z:$Z,Sold!$AK:$AK,D$3,Sold!$V:$V,$A5)</f>
        <v>0</v>
      </c>
      <c r="E10" s="542">
        <f>SUMIFS(Sold!$Z:$Z,Sold!$AK:$AK,E$3,Sold!$V:$V,$A5)</f>
        <v>0</v>
      </c>
      <c r="F10" s="542">
        <f>SUMIFS(Sold!$Z:$Z,Sold!$AK:$AK,F$3,Sold!$V:$V,$A5)</f>
        <v>0</v>
      </c>
      <c r="G10" s="542">
        <f>SUMIFS(Sold!$Z:$Z,Sold!$AK:$AK,G$3,Sold!$V:$V,$A5)</f>
        <v>0</v>
      </c>
      <c r="H10" s="542">
        <f>SUMIFS(Sold!$Z:$Z,Sold!$AK:$AK,H$3,Sold!$V:$V,$A5)</f>
        <v>0</v>
      </c>
      <c r="I10" s="542">
        <f>SUMIFS(Sold!$Z:$Z,Sold!$AK:$AK,I$3,Sold!$V:$V,$A5)</f>
        <v>0</v>
      </c>
      <c r="J10" s="542">
        <f>SUMIFS(Sold!$Z:$Z,Sold!$AK:$AK,J$3,Sold!$V:$V,$A5)</f>
        <v>0</v>
      </c>
      <c r="K10" s="542">
        <f>SUMIFS(Sold!$Z:$Z,Sold!$AK:$AK,K$3,Sold!$V:$V,$A5)</f>
        <v>0</v>
      </c>
      <c r="L10" s="542">
        <f>SUMIFS(Sold!$Z:$Z,Sold!$AK:$AK,L$3,Sold!$V:$V,$A5)</f>
        <v>0</v>
      </c>
      <c r="M10" s="543">
        <f>SUMIFS(Sold!$Z:$Z,Sold!$AK:$AK,M$3,Sold!$V:$V,$A5)</f>
        <v>0</v>
      </c>
      <c r="N10" s="542">
        <f>SUMIFS(Sold!$Z:$Z,Sold!$AK:$AK,N$3,Sold!$V:$V,$A5)</f>
        <v>0</v>
      </c>
      <c r="O10" s="542">
        <f>SUMIFS(Sold!$Z:$Z,Sold!$AK:$AK,O$3,Sold!$V:$V,$A5)</f>
        <v>0</v>
      </c>
      <c r="P10" s="533"/>
    </row>
    <row r="11" spans="1:16" ht="15.75" customHeight="1">
      <c r="A11" s="544" t="s">
        <v>4281</v>
      </c>
      <c r="B11" s="545"/>
      <c r="C11" s="545"/>
      <c r="D11" s="545"/>
      <c r="E11" s="545"/>
      <c r="F11" s="545"/>
      <c r="G11" s="545"/>
      <c r="H11" s="545"/>
      <c r="I11" s="545"/>
      <c r="J11" s="545"/>
      <c r="K11" s="545"/>
      <c r="L11" s="545"/>
      <c r="M11" s="546"/>
      <c r="N11" s="545"/>
      <c r="O11" s="545"/>
      <c r="P11" s="533"/>
    </row>
    <row r="12" spans="1:16">
      <c r="A12" s="533"/>
      <c r="B12" s="533"/>
      <c r="C12" s="533"/>
      <c r="D12" s="533"/>
      <c r="E12" s="533"/>
      <c r="F12" s="533"/>
      <c r="G12" s="533"/>
      <c r="H12" s="533"/>
      <c r="I12" s="533"/>
      <c r="J12" s="533"/>
      <c r="K12" s="533"/>
      <c r="L12" s="533"/>
      <c r="M12" s="534"/>
      <c r="N12" s="533"/>
      <c r="O12" s="533"/>
      <c r="P12" s="533"/>
    </row>
    <row r="13" spans="1:16" ht="15.75" customHeight="1">
      <c r="A13" s="535" t="s">
        <v>4283</v>
      </c>
      <c r="B13" s="536">
        <v>44927</v>
      </c>
      <c r="C13" s="536">
        <v>44958</v>
      </c>
      <c r="D13" s="536">
        <v>44986</v>
      </c>
      <c r="E13" s="536">
        <v>45017</v>
      </c>
      <c r="F13" s="536">
        <v>45047</v>
      </c>
      <c r="G13" s="536">
        <v>45078</v>
      </c>
      <c r="H13" s="536">
        <v>45108</v>
      </c>
      <c r="I13" s="536">
        <v>45139</v>
      </c>
      <c r="J13" s="536">
        <v>45170</v>
      </c>
      <c r="K13" s="536">
        <v>45200</v>
      </c>
      <c r="L13" s="536">
        <v>45231</v>
      </c>
      <c r="M13" s="537">
        <v>45261</v>
      </c>
      <c r="N13" s="536">
        <v>45292</v>
      </c>
      <c r="O13" s="536">
        <v>45323</v>
      </c>
      <c r="P13" s="533"/>
    </row>
    <row r="14" spans="1:16">
      <c r="A14" s="538" t="s">
        <v>32</v>
      </c>
      <c r="B14" s="539">
        <f t="shared" ref="B14:O14" si="0">B4-B9</f>
        <v>0</v>
      </c>
      <c r="C14" s="539">
        <f t="shared" si="0"/>
        <v>0</v>
      </c>
      <c r="D14" s="539">
        <f t="shared" si="0"/>
        <v>0</v>
      </c>
      <c r="E14" s="539">
        <f t="shared" si="0"/>
        <v>0</v>
      </c>
      <c r="F14" s="539">
        <f t="shared" si="0"/>
        <v>0</v>
      </c>
      <c r="G14" s="539">
        <f t="shared" si="0"/>
        <v>0</v>
      </c>
      <c r="H14" s="539">
        <f t="shared" si="0"/>
        <v>0</v>
      </c>
      <c r="I14" s="539">
        <f t="shared" si="0"/>
        <v>0</v>
      </c>
      <c r="J14" s="539">
        <f t="shared" si="0"/>
        <v>0</v>
      </c>
      <c r="K14" s="539">
        <f t="shared" si="0"/>
        <v>0</v>
      </c>
      <c r="L14" s="539">
        <f t="shared" si="0"/>
        <v>0</v>
      </c>
      <c r="M14" s="540">
        <f t="shared" si="0"/>
        <v>0</v>
      </c>
      <c r="N14" s="539">
        <f t="shared" si="0"/>
        <v>0</v>
      </c>
      <c r="O14" s="539">
        <f t="shared" si="0"/>
        <v>0</v>
      </c>
      <c r="P14" s="533"/>
    </row>
    <row r="15" spans="1:16">
      <c r="A15" s="541" t="s">
        <v>4280</v>
      </c>
      <c r="B15" s="542">
        <f t="shared" ref="B15:O15" si="1">B5-B10</f>
        <v>0</v>
      </c>
      <c r="C15" s="542">
        <f t="shared" si="1"/>
        <v>0</v>
      </c>
      <c r="D15" s="542">
        <f t="shared" si="1"/>
        <v>0</v>
      </c>
      <c r="E15" s="542">
        <f t="shared" si="1"/>
        <v>0</v>
      </c>
      <c r="F15" s="542">
        <f t="shared" si="1"/>
        <v>0</v>
      </c>
      <c r="G15" s="542">
        <f t="shared" si="1"/>
        <v>0</v>
      </c>
      <c r="H15" s="542">
        <f t="shared" si="1"/>
        <v>0</v>
      </c>
      <c r="I15" s="542">
        <f t="shared" si="1"/>
        <v>0</v>
      </c>
      <c r="J15" s="542">
        <f t="shared" si="1"/>
        <v>0</v>
      </c>
      <c r="K15" s="542">
        <f t="shared" si="1"/>
        <v>0</v>
      </c>
      <c r="L15" s="542">
        <f t="shared" si="1"/>
        <v>0</v>
      </c>
      <c r="M15" s="543">
        <f t="shared" si="1"/>
        <v>0</v>
      </c>
      <c r="N15" s="542">
        <f t="shared" si="1"/>
        <v>0</v>
      </c>
      <c r="O15" s="542">
        <f t="shared" si="1"/>
        <v>0</v>
      </c>
      <c r="P15" s="533"/>
    </row>
    <row r="16" spans="1:16" ht="15.75" customHeight="1">
      <c r="A16" s="544" t="s">
        <v>4281</v>
      </c>
      <c r="B16" s="545">
        <f t="shared" ref="B16:O16" si="2">SUM(B14:B15)</f>
        <v>0</v>
      </c>
      <c r="C16" s="545">
        <f t="shared" si="2"/>
        <v>0</v>
      </c>
      <c r="D16" s="545">
        <f t="shared" si="2"/>
        <v>0</v>
      </c>
      <c r="E16" s="545">
        <f t="shared" si="2"/>
        <v>0</v>
      </c>
      <c r="F16" s="545">
        <f t="shared" si="2"/>
        <v>0</v>
      </c>
      <c r="G16" s="545">
        <f t="shared" si="2"/>
        <v>0</v>
      </c>
      <c r="H16" s="545">
        <f t="shared" si="2"/>
        <v>0</v>
      </c>
      <c r="I16" s="545">
        <f t="shared" si="2"/>
        <v>0</v>
      </c>
      <c r="J16" s="545">
        <f t="shared" si="2"/>
        <v>0</v>
      </c>
      <c r="K16" s="545">
        <f t="shared" si="2"/>
        <v>0</v>
      </c>
      <c r="L16" s="545">
        <f t="shared" si="2"/>
        <v>0</v>
      </c>
      <c r="M16" s="546">
        <f t="shared" si="2"/>
        <v>0</v>
      </c>
      <c r="N16" s="545">
        <f t="shared" si="2"/>
        <v>0</v>
      </c>
      <c r="O16" s="545">
        <f t="shared" si="2"/>
        <v>0</v>
      </c>
      <c r="P16" s="533"/>
    </row>
    <row r="17" spans="1:16">
      <c r="A17" s="533"/>
      <c r="B17" s="533"/>
      <c r="C17" s="533"/>
      <c r="D17" s="533"/>
      <c r="E17" s="533"/>
      <c r="F17" s="533"/>
      <c r="G17" s="533"/>
      <c r="H17" s="533"/>
      <c r="I17" s="533"/>
      <c r="J17" s="533"/>
      <c r="K17" s="533"/>
      <c r="L17" s="533"/>
      <c r="M17" s="534"/>
      <c r="N17" s="533"/>
      <c r="O17" s="533"/>
      <c r="P17" s="533"/>
    </row>
    <row r="18" spans="1:16" ht="15.75" customHeight="1">
      <c r="A18" s="547"/>
      <c r="B18" s="547"/>
      <c r="C18" s="547"/>
      <c r="D18" s="547"/>
      <c r="E18" s="547"/>
      <c r="F18" s="547"/>
      <c r="G18" s="547"/>
      <c r="H18" s="547"/>
      <c r="I18" s="547" t="s">
        <v>4284</v>
      </c>
      <c r="J18" s="533"/>
      <c r="K18" s="533"/>
      <c r="L18" s="533"/>
      <c r="M18" s="534"/>
      <c r="N18" s="533"/>
      <c r="O18" s="533"/>
      <c r="P18" s="533"/>
    </row>
    <row r="19" spans="1:16" ht="15.75" customHeight="1">
      <c r="A19" s="548" t="s">
        <v>4285</v>
      </c>
      <c r="B19" s="549">
        <f>B16</f>
        <v>0</v>
      </c>
      <c r="C19" s="549">
        <f t="shared" ref="C19:I19" si="3">B19+C16</f>
        <v>0</v>
      </c>
      <c r="D19" s="549">
        <f t="shared" si="3"/>
        <v>0</v>
      </c>
      <c r="E19" s="549">
        <f t="shared" si="3"/>
        <v>0</v>
      </c>
      <c r="F19" s="549">
        <f t="shared" si="3"/>
        <v>0</v>
      </c>
      <c r="G19" s="549">
        <f t="shared" si="3"/>
        <v>0</v>
      </c>
      <c r="H19" s="549">
        <f t="shared" si="3"/>
        <v>0</v>
      </c>
      <c r="I19" s="550">
        <f t="shared" si="3"/>
        <v>0</v>
      </c>
      <c r="J19" s="551"/>
      <c r="K19" s="551"/>
      <c r="L19" s="551"/>
      <c r="M19" s="552"/>
      <c r="N19" s="551"/>
      <c r="O19" s="551"/>
      <c r="P19" s="533"/>
    </row>
    <row r="20" spans="1:16">
      <c r="A20" s="533"/>
      <c r="B20" s="533"/>
      <c r="C20" s="533"/>
      <c r="D20" s="533"/>
      <c r="E20" s="533"/>
      <c r="F20" s="533"/>
      <c r="G20" s="533"/>
      <c r="H20" s="533"/>
      <c r="I20" s="533"/>
      <c r="J20" s="533"/>
      <c r="K20" s="533"/>
      <c r="L20" s="533"/>
      <c r="M20" s="534"/>
      <c r="N20" s="533"/>
      <c r="O20" s="533"/>
      <c r="P20" s="533"/>
    </row>
    <row r="21" spans="1:16">
      <c r="A21" s="533"/>
      <c r="B21" s="533"/>
      <c r="C21" s="533"/>
      <c r="D21" s="533"/>
      <c r="E21" s="533"/>
      <c r="F21" s="533"/>
      <c r="G21" s="533"/>
      <c r="H21" s="533"/>
      <c r="I21" s="533"/>
      <c r="J21" s="533"/>
      <c r="K21" s="533"/>
      <c r="L21" s="533"/>
      <c r="M21" s="534"/>
      <c r="N21" s="533"/>
      <c r="O21" s="533"/>
      <c r="P21" s="533"/>
    </row>
    <row r="22" spans="1:16">
      <c r="A22" s="533"/>
      <c r="B22" s="533"/>
      <c r="C22" s="533"/>
      <c r="D22" s="533"/>
      <c r="E22" s="533"/>
      <c r="F22" s="533"/>
      <c r="G22" s="533"/>
      <c r="H22" s="533"/>
      <c r="I22" s="533"/>
      <c r="J22" s="533"/>
      <c r="K22" s="533"/>
      <c r="L22" s="533"/>
      <c r="M22" s="534"/>
      <c r="N22" s="533"/>
      <c r="O22" s="533"/>
      <c r="P22" s="533"/>
    </row>
    <row r="23" spans="1:16">
      <c r="A23" s="553" t="s">
        <v>4286</v>
      </c>
      <c r="B23" s="554"/>
      <c r="C23" s="554"/>
      <c r="D23" s="554"/>
      <c r="E23" s="554"/>
      <c r="F23" s="554"/>
      <c r="G23" s="554"/>
      <c r="H23" s="554"/>
      <c r="I23" s="554"/>
      <c r="J23" s="554"/>
      <c r="K23" s="554"/>
      <c r="L23" s="554"/>
      <c r="M23" s="555"/>
      <c r="N23" s="554"/>
      <c r="O23" s="554"/>
      <c r="P23" s="533"/>
    </row>
    <row r="24" spans="1:16">
      <c r="A24" s="556"/>
      <c r="B24" s="533"/>
      <c r="C24" s="533"/>
      <c r="D24" s="533"/>
      <c r="E24" s="533"/>
      <c r="F24" s="533"/>
      <c r="G24" s="533"/>
      <c r="H24" s="533"/>
      <c r="I24" s="533"/>
      <c r="J24" s="533"/>
      <c r="K24" s="533"/>
      <c r="L24" s="533"/>
      <c r="M24" s="534"/>
      <c r="N24" s="533"/>
      <c r="O24" s="533"/>
      <c r="P24" s="533"/>
    </row>
    <row r="25" spans="1:16">
      <c r="A25" s="556"/>
      <c r="B25" s="557">
        <v>44927</v>
      </c>
      <c r="C25" s="557">
        <v>44958</v>
      </c>
      <c r="D25" s="557">
        <v>44986</v>
      </c>
      <c r="E25" s="557">
        <v>45017</v>
      </c>
      <c r="F25" s="557">
        <v>45047</v>
      </c>
      <c r="G25" s="557">
        <v>45078</v>
      </c>
      <c r="H25" s="557">
        <v>45108</v>
      </c>
      <c r="I25" s="557">
        <v>45139</v>
      </c>
      <c r="J25" s="557">
        <v>45170</v>
      </c>
      <c r="K25" s="557">
        <v>45200</v>
      </c>
      <c r="L25" s="557">
        <v>45231</v>
      </c>
      <c r="M25" s="558">
        <v>45261</v>
      </c>
      <c r="N25" s="557">
        <v>45292</v>
      </c>
      <c r="O25" s="557">
        <v>45323</v>
      </c>
      <c r="P25" s="533"/>
    </row>
    <row r="26" spans="1:16">
      <c r="A26" s="556" t="s">
        <v>4279</v>
      </c>
      <c r="B26" s="533">
        <f>SUMIFS(Sold!$AE:$AE,Sold!$AK:$AK,B$25)</f>
        <v>0</v>
      </c>
      <c r="C26" s="533">
        <f>SUMIFS(Sold!$AE:$AE,Sold!$AK:$AK,C$25)</f>
        <v>0</v>
      </c>
      <c r="D26" s="533">
        <f>SUMIFS(Sold!$AE:$AE,Sold!$AK:$AK,D$25)</f>
        <v>0</v>
      </c>
      <c r="E26" s="533">
        <f>SUMIFS(Sold!$AE:$AE,Sold!$AK:$AK,E$25)</f>
        <v>0</v>
      </c>
      <c r="F26" s="533">
        <f>SUMIFS(Sold!$AE:$AE,Sold!$AK:$AK,F$25)</f>
        <v>0</v>
      </c>
      <c r="G26" s="533">
        <f>SUMIFS(Sold!$AE:$AE,Sold!$AK:$AK,G$25)</f>
        <v>0</v>
      </c>
      <c r="H26" s="533">
        <f>SUMIFS(Sold!$AE:$AE,Sold!$AK:$AK,H$25)</f>
        <v>0</v>
      </c>
      <c r="I26" s="533">
        <f>SUMIFS(Sold!$AE:$AE,Sold!$AK:$AK,I$25)</f>
        <v>0</v>
      </c>
      <c r="J26" s="533">
        <f>SUMIFS(Sold!$AE:$AE,Sold!$AK:$AK,J$25)</f>
        <v>0</v>
      </c>
      <c r="K26" s="533">
        <f>SUMIFS(Sold!$AE:$AE,Sold!$AK:$AK,K$25)</f>
        <v>0</v>
      </c>
      <c r="L26" s="533">
        <f>SUMIFS(Sold!$AE:$AE,Sold!$AK:$AK,L$25)</f>
        <v>0</v>
      </c>
      <c r="M26" s="534">
        <f>SUMIFS(Sold!$AE:$AE,Sold!$AK:$AK,M$25)</f>
        <v>0</v>
      </c>
      <c r="N26" s="533">
        <f>SUMIFS(Sold!$AE:$AE,Sold!$AK:$AK,N$25)</f>
        <v>0</v>
      </c>
      <c r="O26" s="533">
        <f>SUMIFS(Sold!$AE:$AE,Sold!$AK:$AK,O$25)</f>
        <v>0</v>
      </c>
      <c r="P26" s="533"/>
    </row>
    <row r="27" spans="1:16">
      <c r="A27" s="556" t="s">
        <v>4282</v>
      </c>
      <c r="B27" s="551">
        <f>SUMIFS(Sold!$Z:$Z,Sold!$AK:$AK,B$25)</f>
        <v>0</v>
      </c>
      <c r="C27" s="551">
        <f>SUMIFS(Sold!$Z:$Z,Sold!$AK:$AK,C$25)</f>
        <v>0</v>
      </c>
      <c r="D27" s="551">
        <f>SUMIFS(Sold!$Z:$Z,Sold!$AK:$AK,D$25)</f>
        <v>0</v>
      </c>
      <c r="E27" s="551">
        <f>SUMIFS(Sold!$Z:$Z,Sold!$AK:$AK,E$25)</f>
        <v>0</v>
      </c>
      <c r="F27" s="551">
        <f>SUMIFS(Sold!$Z:$Z,Sold!$AK:$AK,F$25)</f>
        <v>0</v>
      </c>
      <c r="G27" s="551">
        <f>SUMIFS(Sold!$Z:$Z,Sold!$AK:$AK,G$25)</f>
        <v>0</v>
      </c>
      <c r="H27" s="551">
        <f>SUMIFS(Sold!$Z:$Z,Sold!$AK:$AK,H$25)</f>
        <v>0</v>
      </c>
      <c r="I27" s="551">
        <f>SUMIFS(Sold!$Z:$Z,Sold!$AK:$AK,I$25)</f>
        <v>0</v>
      </c>
      <c r="J27" s="551">
        <f>SUMIFS(Sold!$Z:$Z,Sold!$AK:$AK,J$25)</f>
        <v>0</v>
      </c>
      <c r="K27" s="551">
        <f>SUMIFS(Sold!$Z:$Z,Sold!$AK:$AK,K$25)</f>
        <v>0</v>
      </c>
      <c r="L27" s="551">
        <f>SUMIFS(Sold!$Z:$Z,Sold!$AK:$AK,L$25)</f>
        <v>0</v>
      </c>
      <c r="M27" s="552">
        <f>SUMIFS(Sold!$Z:$Z,Sold!$AK:$AK,M$25)</f>
        <v>0</v>
      </c>
      <c r="N27" s="551">
        <f>SUMIFS(Sold!$Z:$Z,Sold!$AK:$AK,N$25)</f>
        <v>0</v>
      </c>
      <c r="O27" s="551">
        <f>SUMIFS(Sold!$Z:$Z,Sold!$AK:$AK,O$25)</f>
        <v>0</v>
      </c>
      <c r="P27" s="533"/>
    </row>
    <row r="28" spans="1:16">
      <c r="A28" s="559" t="s">
        <v>4281</v>
      </c>
      <c r="B28" s="560">
        <f t="shared" ref="B28:O28" si="4">B26-B27</f>
        <v>0</v>
      </c>
      <c r="C28" s="560">
        <f t="shared" si="4"/>
        <v>0</v>
      </c>
      <c r="D28" s="560">
        <f t="shared" si="4"/>
        <v>0</v>
      </c>
      <c r="E28" s="560">
        <f t="shared" si="4"/>
        <v>0</v>
      </c>
      <c r="F28" s="560">
        <f t="shared" si="4"/>
        <v>0</v>
      </c>
      <c r="G28" s="560">
        <f t="shared" si="4"/>
        <v>0</v>
      </c>
      <c r="H28" s="560">
        <f t="shared" si="4"/>
        <v>0</v>
      </c>
      <c r="I28" s="560">
        <f t="shared" si="4"/>
        <v>0</v>
      </c>
      <c r="J28" s="561">
        <f t="shared" si="4"/>
        <v>0</v>
      </c>
      <c r="K28" s="560">
        <f t="shared" si="4"/>
        <v>0</v>
      </c>
      <c r="L28" s="560">
        <f t="shared" si="4"/>
        <v>0</v>
      </c>
      <c r="M28" s="562">
        <f t="shared" si="4"/>
        <v>0</v>
      </c>
      <c r="N28" s="560">
        <f t="shared" si="4"/>
        <v>0</v>
      </c>
      <c r="O28" s="560">
        <f t="shared" si="4"/>
        <v>0</v>
      </c>
      <c r="P28" s="533"/>
    </row>
    <row r="29" spans="1:16">
      <c r="A29" s="533"/>
      <c r="B29" s="533"/>
      <c r="C29" s="533"/>
      <c r="D29" s="533"/>
      <c r="E29" s="533"/>
      <c r="F29" s="533"/>
      <c r="G29" s="533"/>
      <c r="H29" s="533"/>
      <c r="I29" s="533"/>
      <c r="J29" s="533"/>
      <c r="K29" s="533"/>
      <c r="L29" s="533"/>
      <c r="M29" s="534"/>
      <c r="N29" s="533"/>
      <c r="O29" s="533"/>
      <c r="P29" s="533"/>
    </row>
    <row r="30" spans="1:16">
      <c r="A30" s="533"/>
      <c r="B30" s="533"/>
      <c r="C30" s="533"/>
      <c r="D30" s="533"/>
      <c r="E30" s="533"/>
      <c r="F30" s="533"/>
      <c r="G30" s="533"/>
      <c r="H30" s="533"/>
      <c r="I30" s="533"/>
      <c r="J30" s="533"/>
      <c r="K30" s="533"/>
      <c r="L30" s="533"/>
      <c r="M30" s="534"/>
      <c r="N30" s="533"/>
      <c r="O30" s="533"/>
      <c r="P30" s="533"/>
    </row>
    <row r="31" spans="1:16">
      <c r="A31" s="533"/>
      <c r="B31" s="533"/>
      <c r="C31" s="533"/>
      <c r="D31" s="533"/>
      <c r="E31" s="533"/>
      <c r="F31" s="533"/>
      <c r="G31" s="533"/>
      <c r="H31" s="533"/>
      <c r="I31" s="533"/>
      <c r="J31" s="533"/>
      <c r="K31" s="533"/>
      <c r="L31" s="533"/>
      <c r="M31" s="534"/>
      <c r="N31" s="533"/>
      <c r="O31" s="533"/>
      <c r="P31" s="533"/>
    </row>
    <row r="32" spans="1:16">
      <c r="A32" s="533"/>
      <c r="B32" s="557">
        <v>44927</v>
      </c>
      <c r="C32" s="557">
        <v>44958</v>
      </c>
      <c r="D32" s="557">
        <v>44986</v>
      </c>
      <c r="E32" s="557">
        <v>45017</v>
      </c>
      <c r="F32" s="557">
        <v>45047</v>
      </c>
      <c r="G32" s="557">
        <v>45078</v>
      </c>
      <c r="H32" s="557">
        <v>45108</v>
      </c>
      <c r="I32" s="557">
        <v>45139</v>
      </c>
      <c r="J32" s="557">
        <v>45170</v>
      </c>
      <c r="K32" s="557">
        <v>45200</v>
      </c>
      <c r="L32" s="557">
        <v>45231</v>
      </c>
      <c r="M32" s="558">
        <v>45261</v>
      </c>
      <c r="N32" s="557">
        <v>45292</v>
      </c>
      <c r="O32" s="557">
        <v>45323</v>
      </c>
      <c r="P32" s="533"/>
    </row>
    <row r="33" spans="1:16">
      <c r="A33" s="533" t="s">
        <v>4287</v>
      </c>
      <c r="B33" s="533" t="e">
        <f ca="1">COUNTUNIQUEIFS(Sold!$F:$F,Sold!$AK:$AK,B$32)</f>
        <v>#NAME?</v>
      </c>
      <c r="C33" s="533" t="e">
        <f ca="1">COUNTUNIQUEIFS(Sold!$F:$F,Sold!$AK:$AK,C$32)</f>
        <v>#NAME?</v>
      </c>
      <c r="D33" s="533" t="e">
        <f ca="1">COUNTUNIQUEIFS(Sold!$F:$F,Sold!$AK:$AK,D$32)</f>
        <v>#NAME?</v>
      </c>
      <c r="E33" s="533" t="e">
        <f ca="1">COUNTUNIQUEIFS(Sold!$F:$F,Sold!$AK:$AK,E$32)</f>
        <v>#NAME?</v>
      </c>
      <c r="F33" s="533" t="e">
        <f ca="1">COUNTUNIQUEIFS(Sold!$F:$F,Sold!$AK:$AK,F$32)</f>
        <v>#NAME?</v>
      </c>
      <c r="G33" s="533" t="e">
        <f ca="1">COUNTUNIQUEIFS(Sold!$F:$F,Sold!$AK:$AK,G$32)</f>
        <v>#NAME?</v>
      </c>
      <c r="H33" s="533" t="e">
        <f ca="1">COUNTUNIQUEIFS(Sold!$F:$F,Sold!$AK:$AK,H$32)</f>
        <v>#NAME?</v>
      </c>
      <c r="I33" s="533" t="e">
        <f ca="1">COUNTUNIQUEIFS(Sold!$F:$F,Sold!$AK:$AK,I$32)</f>
        <v>#NAME?</v>
      </c>
      <c r="J33" s="533" t="e">
        <f ca="1">COUNTUNIQUEIFS(Sold!$F:$F,Sold!$AK:$AK,J$32)</f>
        <v>#NAME?</v>
      </c>
      <c r="K33" s="533" t="e">
        <f ca="1">COUNTUNIQUEIFS(Sold!$F:$F,Sold!$AK:$AK,K$32)</f>
        <v>#NAME?</v>
      </c>
      <c r="L33" s="533" t="e">
        <f ca="1">COUNTUNIQUEIFS(Sold!$F:$F,Sold!$AK:$AK,L$32)</f>
        <v>#NAME?</v>
      </c>
      <c r="M33" s="534" t="e">
        <f ca="1">COUNTUNIQUEIFS(Sold!$F:$F,Sold!$AK:$AK,M$32)</f>
        <v>#NAME?</v>
      </c>
      <c r="N33" s="533" t="e">
        <f ca="1">COUNTUNIQUEIFS(Sold!$F:$F,Sold!$AK:$AK,N$32)</f>
        <v>#NAME?</v>
      </c>
      <c r="O33" s="533" t="e">
        <f ca="1">COUNTUNIQUEIFS(Sold!$F:$F,Sold!$AK:$AK,O$32)</f>
        <v>#NAME?</v>
      </c>
      <c r="P33" s="533"/>
    </row>
    <row r="34" spans="1:16">
      <c r="A34" s="563" t="s">
        <v>4285</v>
      </c>
      <c r="B34" s="563" t="e">
        <f ca="1">B33</f>
        <v>#NAME?</v>
      </c>
      <c r="C34" s="563" t="e">
        <f t="shared" ref="C34:O34" ca="1" si="5">B34+C33</f>
        <v>#NAME?</v>
      </c>
      <c r="D34" s="563" t="e">
        <f t="shared" ca="1" si="5"/>
        <v>#NAME?</v>
      </c>
      <c r="E34" s="563" t="e">
        <f t="shared" ca="1" si="5"/>
        <v>#NAME?</v>
      </c>
      <c r="F34" s="563" t="e">
        <f t="shared" ca="1" si="5"/>
        <v>#NAME?</v>
      </c>
      <c r="G34" s="563" t="e">
        <f t="shared" ca="1" si="5"/>
        <v>#NAME?</v>
      </c>
      <c r="H34" s="563" t="e">
        <f t="shared" ca="1" si="5"/>
        <v>#NAME?</v>
      </c>
      <c r="I34" s="563" t="e">
        <f t="shared" ca="1" si="5"/>
        <v>#NAME?</v>
      </c>
      <c r="J34" s="563" t="e">
        <f t="shared" ca="1" si="5"/>
        <v>#NAME?</v>
      </c>
      <c r="K34" s="563" t="e">
        <f t="shared" ca="1" si="5"/>
        <v>#NAME?</v>
      </c>
      <c r="L34" s="563" t="e">
        <f t="shared" ca="1" si="5"/>
        <v>#NAME?</v>
      </c>
      <c r="M34" s="564" t="e">
        <f t="shared" ca="1" si="5"/>
        <v>#NAME?</v>
      </c>
      <c r="N34" s="563" t="e">
        <f t="shared" ca="1" si="5"/>
        <v>#NAME?</v>
      </c>
      <c r="O34" s="563" t="e">
        <f t="shared" ca="1" si="5"/>
        <v>#NAME?</v>
      </c>
      <c r="P34" s="533"/>
    </row>
    <row r="35" spans="1:16">
      <c r="A35" s="533"/>
      <c r="B35" s="533">
        <v>11</v>
      </c>
      <c r="C35" s="533">
        <v>18</v>
      </c>
      <c r="D35" s="533">
        <v>20</v>
      </c>
      <c r="E35" s="533">
        <v>21</v>
      </c>
      <c r="F35" s="533">
        <v>25</v>
      </c>
      <c r="G35" s="533">
        <v>26</v>
      </c>
      <c r="H35" s="533">
        <v>28</v>
      </c>
      <c r="I35" s="533">
        <v>32</v>
      </c>
      <c r="J35" s="533">
        <v>97</v>
      </c>
      <c r="K35" s="533">
        <v>97</v>
      </c>
      <c r="L35" s="533">
        <v>97</v>
      </c>
      <c r="M35" s="534">
        <v>97</v>
      </c>
      <c r="N35" s="533">
        <v>97</v>
      </c>
      <c r="O35" s="533">
        <v>97</v>
      </c>
      <c r="P35" s="533"/>
    </row>
    <row r="36" spans="1:16" ht="15">
      <c r="A36" s="533"/>
      <c r="B36" s="533"/>
      <c r="C36" s="533"/>
      <c r="D36" s="533"/>
      <c r="E36" s="533"/>
      <c r="F36" s="533"/>
      <c r="G36" s="533"/>
      <c r="H36" s="533"/>
      <c r="I36" s="533"/>
      <c r="J36" s="533"/>
      <c r="K36" s="533"/>
      <c r="L36" s="533"/>
      <c r="M36" s="534"/>
      <c r="N36" s="533"/>
      <c r="O36" s="533"/>
      <c r="P36" s="533"/>
    </row>
    <row r="37" spans="1:16" ht="15">
      <c r="A37" s="533"/>
      <c r="B37" s="557">
        <v>44927</v>
      </c>
      <c r="C37" s="557">
        <v>44958</v>
      </c>
      <c r="D37" s="557">
        <v>44986</v>
      </c>
      <c r="E37" s="557">
        <v>45017</v>
      </c>
      <c r="F37" s="557">
        <v>45047</v>
      </c>
      <c r="G37" s="557">
        <v>45078</v>
      </c>
      <c r="H37" s="557">
        <v>45108</v>
      </c>
      <c r="I37" s="557">
        <v>45139</v>
      </c>
      <c r="J37" s="557">
        <v>45170</v>
      </c>
      <c r="K37" s="557">
        <v>45200</v>
      </c>
      <c r="L37" s="557">
        <v>45231</v>
      </c>
      <c r="M37" s="558">
        <v>45261</v>
      </c>
      <c r="N37" s="557">
        <v>45292</v>
      </c>
      <c r="O37" s="557">
        <v>45323</v>
      </c>
      <c r="P37" s="533"/>
    </row>
    <row r="38" spans="1:16" ht="15">
      <c r="A38" s="533" t="s">
        <v>4288</v>
      </c>
      <c r="B38" s="533">
        <f>COUNTIF(Sold!$AK:$AK,B$37)</f>
        <v>0</v>
      </c>
      <c r="C38" s="533">
        <f>COUNTIF(Sold!$AK:$AK,C$37)</f>
        <v>0</v>
      </c>
      <c r="D38" s="533">
        <f>COUNTIF(Sold!$AK:$AK,D$37)</f>
        <v>0</v>
      </c>
      <c r="E38" s="533">
        <f>COUNTIF(Sold!$AK:$AK,E$37)</f>
        <v>0</v>
      </c>
      <c r="F38" s="533">
        <f>COUNTIF(Sold!$AK:$AK,F$37)</f>
        <v>0</v>
      </c>
      <c r="G38" s="533">
        <f>COUNTIF(Sold!$AK:$AK,G$37)</f>
        <v>0</v>
      </c>
      <c r="H38" s="533">
        <f>COUNTIF(Sold!$AK:$AK,H$37)</f>
        <v>0</v>
      </c>
      <c r="I38" s="533">
        <f>COUNTIF(Sold!$AK:$AK,I$37)</f>
        <v>0</v>
      </c>
      <c r="J38" s="533">
        <f>COUNTIF(Sold!$AK:$AK,J$37)</f>
        <v>0</v>
      </c>
      <c r="K38" s="533">
        <f>COUNTIF(Sold!$AK:$AK,K$37)</f>
        <v>0</v>
      </c>
      <c r="L38" s="533">
        <f>COUNTIF(Sold!$AK:$AK,L$37)</f>
        <v>0</v>
      </c>
      <c r="M38" s="534">
        <f>COUNTIF(Sold!$AK:$AK,M$37)</f>
        <v>0</v>
      </c>
      <c r="N38" s="533">
        <f>COUNTIF(Sold!$AK:$AK,N$37)</f>
        <v>0</v>
      </c>
      <c r="O38" s="533">
        <f>COUNTIF(Sold!$AK:$AK,O$37)</f>
        <v>0</v>
      </c>
      <c r="P38" s="533"/>
    </row>
    <row r="39" spans="1:16" ht="15">
      <c r="A39" s="533"/>
      <c r="B39" s="533"/>
      <c r="C39" s="533"/>
      <c r="D39" s="533"/>
      <c r="E39" s="533"/>
      <c r="F39" s="533"/>
      <c r="G39" s="533"/>
      <c r="H39" s="533"/>
      <c r="I39" s="533"/>
      <c r="J39" s="533"/>
      <c r="K39" s="533"/>
      <c r="L39" s="533"/>
      <c r="M39" s="534"/>
      <c r="N39" s="533"/>
      <c r="O39" s="533"/>
      <c r="P39" s="533"/>
    </row>
    <row r="40" spans="1:16" ht="15">
      <c r="A40" s="533"/>
      <c r="B40" s="533"/>
      <c r="C40" s="533"/>
      <c r="D40" s="533"/>
      <c r="E40" s="533"/>
      <c r="F40" s="533"/>
      <c r="G40" s="533"/>
      <c r="H40" s="533"/>
      <c r="I40" s="533"/>
      <c r="J40" s="533"/>
      <c r="K40" s="533"/>
      <c r="L40" s="533"/>
      <c r="M40" s="534"/>
      <c r="N40" s="533"/>
      <c r="O40" s="533"/>
      <c r="P40" s="533"/>
    </row>
    <row r="41" spans="1:16" ht="15">
      <c r="A41" s="533"/>
      <c r="B41" s="533"/>
      <c r="C41" s="533"/>
      <c r="D41" s="533"/>
      <c r="E41" s="533"/>
      <c r="F41" s="533"/>
      <c r="G41" s="533"/>
      <c r="H41" s="533"/>
      <c r="I41" s="533"/>
      <c r="J41" s="533"/>
      <c r="K41" s="533"/>
      <c r="L41" s="533"/>
      <c r="M41" s="534"/>
      <c r="N41" s="533"/>
      <c r="O41" s="533"/>
      <c r="P41" s="533"/>
    </row>
    <row r="42" spans="1:16" ht="15">
      <c r="A42" s="553" t="s">
        <v>4289</v>
      </c>
      <c r="B42" s="554"/>
      <c r="C42" s="554"/>
      <c r="D42" s="554"/>
      <c r="E42" s="554"/>
      <c r="F42" s="554"/>
      <c r="G42" s="554"/>
      <c r="H42" s="554"/>
      <c r="I42" s="554"/>
      <c r="J42" s="554"/>
      <c r="K42" s="554"/>
      <c r="L42" s="554"/>
      <c r="M42" s="555"/>
      <c r="N42" s="554"/>
      <c r="O42" s="554"/>
      <c r="P42" s="533"/>
    </row>
    <row r="43" spans="1:16" ht="15">
      <c r="A43" s="556"/>
      <c r="B43" s="533"/>
      <c r="C43" s="533"/>
      <c r="D43" s="533"/>
      <c r="E43" s="533"/>
      <c r="F43" s="533"/>
      <c r="G43" s="533"/>
      <c r="H43" s="533"/>
      <c r="I43" s="533"/>
      <c r="J43" s="533"/>
      <c r="K43" s="533"/>
      <c r="L43" s="533"/>
      <c r="M43" s="534"/>
      <c r="N43" s="533"/>
      <c r="O43" s="533"/>
      <c r="P43" s="533"/>
    </row>
    <row r="44" spans="1:16" ht="15">
      <c r="A44" s="556"/>
      <c r="B44" s="557">
        <v>44927</v>
      </c>
      <c r="C44" s="557">
        <v>44958</v>
      </c>
      <c r="D44" s="557">
        <v>44986</v>
      </c>
      <c r="E44" s="557">
        <v>45017</v>
      </c>
      <c r="F44" s="557">
        <v>45047</v>
      </c>
      <c r="G44" s="557">
        <v>45078</v>
      </c>
      <c r="H44" s="557">
        <v>45108</v>
      </c>
      <c r="I44" s="557">
        <v>45139</v>
      </c>
      <c r="J44" s="557">
        <v>45170</v>
      </c>
      <c r="K44" s="557">
        <v>45200</v>
      </c>
      <c r="L44" s="557">
        <v>45231</v>
      </c>
      <c r="M44" s="558">
        <v>45261</v>
      </c>
      <c r="N44" s="557">
        <v>45292</v>
      </c>
      <c r="O44" s="557">
        <v>45323</v>
      </c>
      <c r="P44" s="533"/>
    </row>
    <row r="45" spans="1:16" ht="15">
      <c r="A45" s="556" t="s">
        <v>4279</v>
      </c>
      <c r="B45" s="533">
        <f>SUMIFS(Sold!$AB:$AB,Sold!$AK:$AK,B$25)</f>
        <v>0</v>
      </c>
      <c r="C45" s="533">
        <f>SUMIFS(Sold!$AB:$AB,Sold!$AK:$AK,C$25)</f>
        <v>0</v>
      </c>
      <c r="D45" s="533">
        <f>SUMIFS(Sold!$AB:$AB,Sold!$AK:$AK,D$25)</f>
        <v>0</v>
      </c>
      <c r="E45" s="533">
        <f>SUMIFS(Sold!$AB:$AB,Sold!$AK:$AK,E$25)</f>
        <v>0</v>
      </c>
      <c r="F45" s="533">
        <f>SUMIFS(Sold!$AB:$AB,Sold!$AK:$AK,F$25)</f>
        <v>0</v>
      </c>
      <c r="G45" s="533">
        <f>SUMIFS(Sold!$AB:$AB,Sold!$AK:$AK,G$25)</f>
        <v>0</v>
      </c>
      <c r="H45" s="533">
        <f>SUMIFS(Sold!$AB:$AB,Sold!$AK:$AK,H$25)</f>
        <v>0</v>
      </c>
      <c r="I45" s="533">
        <f>SUMIFS(Sold!$AB:$AB,Sold!$AK:$AK,I$25)</f>
        <v>0</v>
      </c>
      <c r="J45" s="533">
        <f>SUMIFS(Sold!$AB:$AB,Sold!$AK:$AK,J$25)</f>
        <v>0</v>
      </c>
      <c r="K45" s="533">
        <f>SUMIFS(Sold!$AB:$AB,Sold!$AK:$AK,K$25)</f>
        <v>0</v>
      </c>
      <c r="L45" s="533">
        <f>SUMIFS(Sold!$AB:$AB,Sold!$AK:$AK,L$25)</f>
        <v>0</v>
      </c>
      <c r="M45" s="534">
        <f>SUMIFS(Sold!$AB:$AB,Sold!$AK:$AK,M$25)</f>
        <v>0</v>
      </c>
      <c r="N45" s="533">
        <f>SUMIFS(Sold!$AB:$AB,Sold!$AK:$AK,N$25)</f>
        <v>0</v>
      </c>
      <c r="O45" s="533">
        <f>SUMIFS(Sold!$AB:$AB,Sold!$AK:$AK,O$25)</f>
        <v>0</v>
      </c>
      <c r="P45" s="533"/>
    </row>
    <row r="46" spans="1:16" ht="15">
      <c r="A46" s="556" t="s">
        <v>4282</v>
      </c>
      <c r="B46" s="551">
        <f>SUMIFS(Sold!$Z:$Z,Sold!$AK:$AK,B$25)</f>
        <v>0</v>
      </c>
      <c r="C46" s="551">
        <f>SUMIFS(Sold!$Z:$Z,Sold!$AK:$AK,C$25)</f>
        <v>0</v>
      </c>
      <c r="D46" s="551">
        <f>SUMIFS(Sold!$Z:$Z,Sold!$AK:$AK,D$25)</f>
        <v>0</v>
      </c>
      <c r="E46" s="551">
        <f>SUMIFS(Sold!$Z:$Z,Sold!$AK:$AK,E$25)</f>
        <v>0</v>
      </c>
      <c r="F46" s="551">
        <f>SUMIFS(Sold!$Z:$Z,Sold!$AK:$AK,F$25)</f>
        <v>0</v>
      </c>
      <c r="G46" s="551">
        <f>SUMIFS(Sold!$Z:$Z,Sold!$AK:$AK,G$25)</f>
        <v>0</v>
      </c>
      <c r="H46" s="551">
        <f>SUMIFS(Sold!$Z:$Z,Sold!$AK:$AK,H$25)</f>
        <v>0</v>
      </c>
      <c r="I46" s="551">
        <f>SUMIFS(Sold!$Z:$Z,Sold!$AK:$AK,I$25)</f>
        <v>0</v>
      </c>
      <c r="J46" s="551">
        <f>SUMIFS(Sold!$Z:$Z,Sold!$AK:$AK,J$25)</f>
        <v>0</v>
      </c>
      <c r="K46" s="551">
        <f>SUMIFS(Sold!$Z:$Z,Sold!$AK:$AK,K$25)</f>
        <v>0</v>
      </c>
      <c r="L46" s="551">
        <f>SUMIFS(Sold!$Z:$Z,Sold!$AK:$AK,L$25)</f>
        <v>0</v>
      </c>
      <c r="M46" s="552">
        <f>SUMIFS(Sold!$Z:$Z,Sold!$AK:$AK,M$25)</f>
        <v>0</v>
      </c>
      <c r="N46" s="551">
        <f>SUMIFS(Sold!$Z:$Z,Sold!$AK:$AK,N$25)</f>
        <v>0</v>
      </c>
      <c r="O46" s="551">
        <f>SUMIFS(Sold!$Z:$Z,Sold!$AK:$AK,O$25)</f>
        <v>0</v>
      </c>
      <c r="P46" s="533"/>
    </row>
    <row r="47" spans="1:16" ht="15">
      <c r="A47" s="559" t="s">
        <v>4281</v>
      </c>
      <c r="B47" s="560">
        <f t="shared" ref="B47:O47" si="6">B45-B46</f>
        <v>0</v>
      </c>
      <c r="C47" s="560">
        <f t="shared" si="6"/>
        <v>0</v>
      </c>
      <c r="D47" s="560">
        <f t="shared" si="6"/>
        <v>0</v>
      </c>
      <c r="E47" s="560">
        <f t="shared" si="6"/>
        <v>0</v>
      </c>
      <c r="F47" s="560">
        <f t="shared" si="6"/>
        <v>0</v>
      </c>
      <c r="G47" s="560">
        <f t="shared" si="6"/>
        <v>0</v>
      </c>
      <c r="H47" s="560">
        <f t="shared" si="6"/>
        <v>0</v>
      </c>
      <c r="I47" s="560">
        <f t="shared" si="6"/>
        <v>0</v>
      </c>
      <c r="J47" s="560">
        <f t="shared" si="6"/>
        <v>0</v>
      </c>
      <c r="K47" s="560">
        <f t="shared" si="6"/>
        <v>0</v>
      </c>
      <c r="L47" s="560">
        <f t="shared" si="6"/>
        <v>0</v>
      </c>
      <c r="M47" s="562">
        <f t="shared" si="6"/>
        <v>0</v>
      </c>
      <c r="N47" s="560">
        <f t="shared" si="6"/>
        <v>0</v>
      </c>
      <c r="O47" s="560">
        <f t="shared" si="6"/>
        <v>0</v>
      </c>
      <c r="P47" s="533"/>
    </row>
    <row r="48" spans="1:16" ht="15">
      <c r="A48" s="533"/>
      <c r="B48" s="533"/>
      <c r="C48" s="533"/>
      <c r="D48" s="533"/>
      <c r="E48" s="533"/>
      <c r="F48" s="533"/>
      <c r="G48" s="533"/>
      <c r="H48" s="533"/>
      <c r="I48" s="533"/>
      <c r="J48" s="533"/>
      <c r="K48" s="533"/>
      <c r="L48" s="533"/>
      <c r="M48" s="534"/>
      <c r="N48" s="533"/>
      <c r="O48" s="533"/>
      <c r="P48" s="533"/>
    </row>
    <row r="49" spans="1:16" ht="15">
      <c r="A49" s="533"/>
      <c r="B49" s="557">
        <v>44927</v>
      </c>
      <c r="C49" s="557">
        <v>44958</v>
      </c>
      <c r="D49" s="557">
        <v>44986</v>
      </c>
      <c r="E49" s="557">
        <v>45017</v>
      </c>
      <c r="F49" s="557">
        <v>45047</v>
      </c>
      <c r="G49" s="557">
        <v>45078</v>
      </c>
      <c r="H49" s="557">
        <v>45108</v>
      </c>
      <c r="I49" s="557">
        <v>45139</v>
      </c>
      <c r="J49" s="557">
        <v>45170</v>
      </c>
      <c r="K49" s="557">
        <v>45200</v>
      </c>
      <c r="L49" s="557">
        <v>45231</v>
      </c>
      <c r="M49" s="558">
        <v>45261</v>
      </c>
      <c r="N49" s="557">
        <v>45292</v>
      </c>
      <c r="O49" s="557">
        <v>45323</v>
      </c>
      <c r="P49" s="533"/>
    </row>
    <row r="50" spans="1:16" ht="15">
      <c r="A50" s="533" t="s">
        <v>4290</v>
      </c>
      <c r="B50" s="533">
        <f>COUNTIF(Sold!$AK:$AK,B$49)</f>
        <v>0</v>
      </c>
      <c r="C50" s="533">
        <f>COUNTIF(Sold!$AK:$AK,C$49)</f>
        <v>0</v>
      </c>
      <c r="D50" s="533">
        <f>COUNTIF(Sold!$AK:$AK,D$49)</f>
        <v>0</v>
      </c>
      <c r="E50" s="533">
        <f>COUNTIF(Sold!$AK:$AK,E$49)</f>
        <v>0</v>
      </c>
      <c r="F50" s="533">
        <f>COUNTIF(Sold!$AK:$AK,F$49)</f>
        <v>0</v>
      </c>
      <c r="G50" s="533">
        <f>COUNTIF(Sold!$AK:$AK,G$49)</f>
        <v>0</v>
      </c>
      <c r="H50" s="533">
        <f>COUNTIF(Sold!$AK:$AK,H$49)</f>
        <v>0</v>
      </c>
      <c r="I50" s="533">
        <f>COUNTIF(Sold!$AK:$AK,I$49)</f>
        <v>0</v>
      </c>
      <c r="J50" s="533">
        <f>COUNTIF(Sold!$AK:$AK,J$49)</f>
        <v>0</v>
      </c>
      <c r="K50" s="533">
        <f>COUNTIF(Sold!$AK:$AK,K$49)</f>
        <v>0</v>
      </c>
      <c r="L50" s="533">
        <f>COUNTIF(Sold!$AK:$AK,L$49)</f>
        <v>0</v>
      </c>
      <c r="M50" s="534">
        <f>COUNTIF(Sold!$AK:$AK,M$49)</f>
        <v>0</v>
      </c>
      <c r="N50" s="533">
        <f>COUNTIF(Sold!$AK:$AK,N$49)</f>
        <v>0</v>
      </c>
      <c r="O50" s="533">
        <f>COUNTIF(Sold!$AK:$AK,O$49)</f>
        <v>0</v>
      </c>
      <c r="P50" s="533"/>
    </row>
    <row r="51" spans="1:16" ht="15">
      <c r="A51" s="533" t="s">
        <v>4291</v>
      </c>
      <c r="B51" s="565">
        <v>700.78947370000003</v>
      </c>
      <c r="C51" s="565">
        <v>640.7142857</v>
      </c>
      <c r="D51" s="565">
        <v>920</v>
      </c>
      <c r="E51" s="565">
        <v>733.33333330000005</v>
      </c>
      <c r="F51" s="565">
        <v>446.28437500000001</v>
      </c>
      <c r="G51" s="565">
        <v>-460</v>
      </c>
      <c r="H51" s="565">
        <v>729.55</v>
      </c>
      <c r="I51" s="565">
        <v>756.25</v>
      </c>
      <c r="J51" s="565">
        <v>630.1333333</v>
      </c>
      <c r="K51" s="565">
        <v>409.65555560000001</v>
      </c>
      <c r="L51" s="565">
        <v>413.69285710000003</v>
      </c>
      <c r="M51" s="566" t="s">
        <v>4293</v>
      </c>
      <c r="N51" s="565">
        <v>493.06206900000001</v>
      </c>
      <c r="O51" s="565">
        <v>452.30769229999999</v>
      </c>
      <c r="P51" s="533"/>
    </row>
    <row r="52" spans="1:16" ht="15">
      <c r="A52" s="533"/>
      <c r="B52" s="533"/>
      <c r="C52" s="533"/>
      <c r="D52" s="533"/>
      <c r="E52" s="533"/>
      <c r="F52" s="533"/>
      <c r="G52" s="533"/>
      <c r="H52" s="533"/>
      <c r="I52" s="533"/>
      <c r="J52" s="533"/>
      <c r="K52" s="533"/>
      <c r="L52" s="533"/>
      <c r="M52" s="534"/>
      <c r="N52" s="533"/>
      <c r="O52" s="533"/>
      <c r="P52" s="53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9</vt:i4>
      </vt:variant>
    </vt:vector>
  </HeadingPairs>
  <TitlesOfParts>
    <vt:vector size="9" baseType="lpstr">
      <vt:lpstr>Inventory</vt:lpstr>
      <vt:lpstr>Sold</vt:lpstr>
      <vt:lpstr>Pivot Table 2</vt:lpstr>
      <vt:lpstr>Copy of Sold</vt:lpstr>
      <vt:lpstr>Partner info</vt:lpstr>
      <vt:lpstr>Brand Colors</vt:lpstr>
      <vt:lpstr>Pivot Table 1</vt:lpstr>
      <vt:lpstr>Sheet5</vt:lpstr>
      <vt:lpstr>E Til regnskap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 Audun Kagnes Borgersen</dc:creator>
  <cp:lastModifiedBy>Karl Audun Kagnes Borgersen</cp:lastModifiedBy>
  <dcterms:modified xsi:type="dcterms:W3CDTF">2024-03-01T07:18:14Z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4114459-e220-4ae9-b339-4ebe6008cdd4_Enabled">
    <vt:lpwstr>true</vt:lpwstr>
  </property>
  <property fmtid="{D5CDD505-2E9C-101B-9397-08002B2CF9AE}" pid="3" name="MSIP_Label_b4114459-e220-4ae9-b339-4ebe6008cdd4_SetDate">
    <vt:lpwstr>2024-03-01T07:18:13Z</vt:lpwstr>
  </property>
  <property fmtid="{D5CDD505-2E9C-101B-9397-08002B2CF9AE}" pid="4" name="MSIP_Label_b4114459-e220-4ae9-b339-4ebe6008cdd4_Method">
    <vt:lpwstr>Standard</vt:lpwstr>
  </property>
  <property fmtid="{D5CDD505-2E9C-101B-9397-08002B2CF9AE}" pid="5" name="MSIP_Label_b4114459-e220-4ae9-b339-4ebe6008cdd4_Name">
    <vt:lpwstr>b4114459-e220-4ae9-b339-4ebe6008cdd4</vt:lpwstr>
  </property>
  <property fmtid="{D5CDD505-2E9C-101B-9397-08002B2CF9AE}" pid="6" name="MSIP_Label_b4114459-e220-4ae9-b339-4ebe6008cdd4_SiteId">
    <vt:lpwstr>8482881e-3699-4b3f-b135-cf4800bc1efb</vt:lpwstr>
  </property>
  <property fmtid="{D5CDD505-2E9C-101B-9397-08002B2CF9AE}" pid="7" name="MSIP_Label_b4114459-e220-4ae9-b339-4ebe6008cdd4_ActionId">
    <vt:lpwstr>5a8ed7f8-aa72-45e2-9e24-c4cb4838be9c</vt:lpwstr>
  </property>
  <property fmtid="{D5CDD505-2E9C-101B-9397-08002B2CF9AE}" pid="8" name="MSIP_Label_b4114459-e220-4ae9-b339-4ebe6008cdd4_ContentBits">
    <vt:lpwstr>0</vt:lpwstr>
  </property>
</Properties>
</file>