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Sheet1!$A$1:$A$265</definedName>
  </definedNames>
  <calcPr calcId="144525"/>
</workbook>
</file>

<file path=xl/sharedStrings.xml><?xml version="1.0" encoding="utf-8"?>
<sst xmlns="http://schemas.openxmlformats.org/spreadsheetml/2006/main" count="612" uniqueCount="168">
  <si>
    <t>吃饭</t>
  </si>
  <si>
    <t>火车票</t>
  </si>
  <si>
    <t>公交</t>
  </si>
  <si>
    <t>房租水电</t>
  </si>
  <si>
    <t>购物</t>
  </si>
  <si>
    <t>快递</t>
  </si>
  <si>
    <t>买书</t>
  </si>
  <si>
    <t>买水</t>
  </si>
  <si>
    <t>发工资</t>
  </si>
  <si>
    <t>上班：8：35</t>
  </si>
  <si>
    <t>下班：17：45</t>
  </si>
  <si>
    <t>Istio的配置,今天辞职</t>
  </si>
  <si>
    <t>上班：8：45</t>
  </si>
  <si>
    <t>下班：18：30</t>
  </si>
  <si>
    <t>Istio的授权，JWT的授权认证</t>
  </si>
  <si>
    <t>下班：18：55</t>
  </si>
  <si>
    <t>安装Istio、配置实例应用</t>
  </si>
  <si>
    <t>解决k8s-1.11.1与Istio-1.81版本不匹配问题</t>
  </si>
  <si>
    <t>上班：8：50</t>
  </si>
  <si>
    <t>在服务器上安装docker和k8s</t>
  </si>
  <si>
    <t>下班：19：35</t>
  </si>
  <si>
    <t>Spring Cloud的安装部署</t>
  </si>
  <si>
    <t>下班：18：00</t>
  </si>
  <si>
    <t>Istio的研究</t>
  </si>
  <si>
    <t>下班：18：10</t>
  </si>
  <si>
    <t>Spring cloud的研究</t>
  </si>
  <si>
    <t>下班：18：20</t>
  </si>
  <si>
    <t>Dubbo的研究（看云计算开发与运维）</t>
  </si>
  <si>
    <t>下班：18：05</t>
  </si>
  <si>
    <t>Spring could研究（看云计算开发与运维）</t>
  </si>
  <si>
    <t>输出Spring could微服务框架的学习文档</t>
  </si>
  <si>
    <t>Spring could微服务框架的学习研究</t>
  </si>
  <si>
    <t>上班：8：40</t>
  </si>
  <si>
    <t>Dubbo微服务框架的学习研究</t>
  </si>
  <si>
    <t>微服务架构的基础框架的研究</t>
  </si>
  <si>
    <t>临摹纸</t>
  </si>
  <si>
    <t>水果</t>
  </si>
  <si>
    <t>下班：20：45</t>
  </si>
  <si>
    <t>OAuth服务端对接客户端</t>
  </si>
  <si>
    <t>OAuth服务端的研究</t>
  </si>
  <si>
    <t>保暖衣服</t>
  </si>
  <si>
    <t>OAuth github登录授权，获取用户和开源库信息demo</t>
  </si>
  <si>
    <t>OAuth资料的学习</t>
  </si>
  <si>
    <t>OAuth资料的查找和学习</t>
  </si>
  <si>
    <t>jwt登录鉴权demo</t>
  </si>
  <si>
    <t>json web token的加密、签名、解密demo研究</t>
  </si>
  <si>
    <t>json web token资料的查找和学习</t>
  </si>
  <si>
    <t>已提交文档的修改</t>
  </si>
  <si>
    <t>已提交PPT的修改；分享惨不忍睹</t>
  </si>
  <si>
    <t>下班：18：35</t>
  </si>
  <si>
    <t>几款开源API网关的分析</t>
  </si>
  <si>
    <t>开源API网关的研究</t>
  </si>
  <si>
    <t>下班：17：50</t>
  </si>
  <si>
    <t>国内各大公司API网关产品的补充；查找开源的API网关资料</t>
  </si>
  <si>
    <t>国内各大公司API网关产品特性的分析、总结</t>
  </si>
  <si>
    <t>国内知名公司的API网关产品查找，特效对比</t>
  </si>
  <si>
    <t>衣服</t>
  </si>
  <si>
    <t>对PPT做了一些修改；添加SOA的原则，微服务的特效，这样更容易理解。</t>
  </si>
  <si>
    <t>SOA和微服务的区别，SOA和微服务的特征特性</t>
  </si>
  <si>
    <t>API网关的资料查找和学习；整理输出PPT资料</t>
  </si>
  <si>
    <t>微服务（Microservices）架构资料的查找和学习</t>
  </si>
  <si>
    <t>上班：8：30</t>
  </si>
  <si>
    <t>SOA架构资料的查找和学习</t>
  </si>
  <si>
    <t>被子</t>
  </si>
  <si>
    <t>上班：8：55</t>
  </si>
  <si>
    <t>排查DAS软探针不稳定，原因是之前在DAS虚拟机上也装了软探针，导致9100端口被占用，停止删除软探针后恢复正常了。</t>
  </si>
  <si>
    <t>袜子</t>
  </si>
  <si>
    <t>下班：18：40</t>
  </si>
  <si>
    <t>DAS的软探针配置；可能由于防火墙问题不稳定</t>
  </si>
  <si>
    <t>DAS的数据库添加审计；（今天下雨，去到园区吃的早餐）</t>
  </si>
  <si>
    <t>虚拟机DLP的测试；卸载27服务器的DLP，并安装BSA平台</t>
  </si>
  <si>
    <t>完成DLP的配置测试、NFS的安装和配置测试</t>
  </si>
  <si>
    <t>手套</t>
  </si>
  <si>
    <t>DAS和NDLP的授权认证和更换虚拟机的IP地址</t>
  </si>
  <si>
    <t>完成DAS的安装、10.67.1.29:443端口的映射；不过准备下班的时候，不知道为什么DAS和NDLP的web访问端口都断开了</t>
  </si>
  <si>
    <t>完成NDLP的安装；物理机磁盘空间满时，虚拟机状态会自动暂停为paused；virt-manager可以进行图形界面的系统安装</t>
  </si>
  <si>
    <t>完成KVM网桥配置，虚拟机的安装和网络配置</t>
  </si>
  <si>
    <t>KVM网桥配置，与30服务器一致，但不成功；分析后知道30把NAT默认的virbr0配置文件直接修改替换作网桥的配置文件</t>
  </si>
  <si>
    <t>下班：20：00</t>
  </si>
  <si>
    <t>尝试使用VB虚拟机机安装centos然后再在centos系统装KVM，但是centos虚拟机的CPU不支持KVM；又想使用本地的PC安装centos，本地的PC安装centos CPU支持KVM，但是只有一个硬盘，不能安装Windows和Linux双系统</t>
  </si>
  <si>
    <t>KVM安装centos7.2系统，配置虚拟机与物理机之间可以通信</t>
  </si>
  <si>
    <t>KVM网桥配置；29服务器远程连接经常会断开，一键安装的镜像文件太大，每次都是上传到差不多一半时就失败；安装centos系统</t>
  </si>
  <si>
    <t>NDLP安装部署文件；确定29服务器的硬件是否满足DAS和NDLP的KVM虚拟机部署；</t>
  </si>
  <si>
    <t>学习es的查询方法，为数据流转demo准备</t>
  </si>
  <si>
    <t>了解UEDA用户行为分析；归一化日志异常字段</t>
  </si>
  <si>
    <t>DLP数据流转控制需求：数据泄露主机以及泄露事件</t>
  </si>
  <si>
    <t>DLP：数据泄露防护，熟悉DLP和策略下发与生成</t>
  </si>
  <si>
    <t>联调；找外网映射方案，django-hosts可以设置不同的app为不同的域名</t>
  </si>
  <si>
    <t>联调，今天才发现只联调完一些列表页，一些具体的详情页还没有开始</t>
  </si>
  <si>
    <t>上班：8：25</t>
  </si>
  <si>
    <t>平台没有pip导致安装jpush失败，进而使整个组件的接口访问不了的问题；直接将jpush的核心代码快引入项目中</t>
  </si>
  <si>
    <t>平台没有pip安装第三方jpush库失败，导致组件所有接口失效；以及install.py脚本中的APP_NAME是配置文件中的值，导致未安装是找不到对应的值，而189服务器上有相应的配置，所有日志写入到了数据安全的组件中了。</t>
  </si>
  <si>
    <t>下班：17：30</t>
  </si>
  <si>
    <t>完成数据插入接口和新闻公式接口</t>
  </si>
  <si>
    <t>联调、推送</t>
  </si>
  <si>
    <t>下班：18：15</t>
  </si>
  <si>
    <t>jpush预研、联调</t>
  </si>
  <si>
    <t>对事件处理model做代码规范优化；Android开发环境的配置</t>
  </si>
  <si>
    <t>做一些优化，符合代码规范</t>
  </si>
  <si>
    <t>下班：18：25</t>
  </si>
  <si>
    <t>添加处理的返回字段，以及日志添加</t>
  </si>
  <si>
    <t>去玩</t>
  </si>
  <si>
    <t>添加审计日志和通报处理字段校验</t>
  </si>
  <si>
    <t>晚上有个笔试就早点下班了；</t>
  </si>
  <si>
    <t>做了一个自动把本地项目上传到服务器打包，然后安装的脚本</t>
  </si>
  <si>
    <t>事件信息和处理接口开发；下午写我的收藏功能的时候拖到服务器准备测试居然弄丢了好多的文件，还好之前有提交到gitlab上，只有url和model两个文件需要重写花了半个多小时</t>
  </si>
  <si>
    <t>完成通报的列表页接口开发</t>
  </si>
  <si>
    <t>事件通报的上传文件模块等功能开发</t>
  </si>
  <si>
    <t>完成自测，django文件下载中文名问题使用urlquote解决</t>
  </si>
  <si>
    <t>组件安装时初始化数据库表；文件通知、我的代表、事件通报接口开发</t>
  </si>
  <si>
    <t>组件的基本组成及安装；文件通报列表页的接口开发</t>
  </si>
  <si>
    <t>docker-compose一键部署Django、postgresql、nginx；修改开发文档，最后使用BSA平台开发app作为后端；</t>
  </si>
  <si>
    <t>数据库建表语句的编写；CIIP计划方案和工作内容具体安排；docker部署项目；</t>
  </si>
  <si>
    <t>CIIP数据库设计和Yapi接口设计</t>
  </si>
  <si>
    <t>单元测试代码评审的问题进行修改优化；CII的后台需求对接；按照需求设计初步的数据库和接口</t>
  </si>
  <si>
    <t>早上没干什么，开了个会，然后准备开始CIIP的需求；后面要我自己找人谈需求，我™哪里知道啊！然后下午开了三个小时的代码评审。六点多直接溜了。</t>
  </si>
  <si>
    <t>今天还是接口测试用例，工单模块的时间不对和工单详情的es索引没有信息；单元测试的大屏模块和公共模块的一些优化。</t>
  </si>
  <si>
    <t>下班：19：00</t>
  </si>
  <si>
    <t>接口测试又有失败的了，因为没有写check删除时间相关的；单元测试也出现了很多问题，assert直接比较返回的不确定结果，以及大屏的与月份相关的。唉，是真的不想去上班了，真的想换实习。</t>
  </si>
  <si>
    <t>下班：23：20</t>
  </si>
  <si>
    <t>修改接口测试用例，在不同的服务器上自测结果不同；代码评审，就是小组内的人一起，由主开发的人介绍功能和具体的代码实现。</t>
  </si>
  <si>
    <t>接口测试用例变了，使用类来，inspect模块调用每个类来比较</t>
  </si>
  <si>
    <t>公共模块下的utils隔离测试，大屏模块的集成测试</t>
  </si>
  <si>
    <t>validation和公共模块下的一些单元测试</t>
  </si>
  <si>
    <t>pytest单元测试环境的配置，工单模块的单元测试</t>
  </si>
  <si>
    <t>哈啰单车</t>
  </si>
  <si>
    <t>接口测试用例改为使用类来进行，对于变化的接口自定义check方法比较结果</t>
  </si>
  <si>
    <t>接口测试用例的POST请求返回403，原来是session post请求没有请求头，添加请求头就可以了。新建扫描任务需要设备，所以要先用一个接口请求添加设备再新建任务。</t>
  </si>
  <si>
    <t>今天好像感冒了，鼻塞，头也有点晕</t>
  </si>
  <si>
    <t>系统管理、扫描任务管理GET接口测试用例</t>
  </si>
  <si>
    <t>工单管理接口测试可变字段尝试忽略比较，资源稽核接口用例</t>
  </si>
  <si>
    <t>工单管理接口测试POST请求，修改测试result结果</t>
  </si>
  <si>
    <t>数据安全工单接口GET请求测试</t>
  </si>
  <si>
    <t>docker部署</t>
  </si>
  <si>
    <t>解决git提交冲突；docker创建映像</t>
  </si>
  <si>
    <t>下班：18：45</t>
  </si>
  <si>
    <t>增加登录注销、服务器信息增加/删除功能；添加责任人字段</t>
  </si>
  <si>
    <t>早上去了辛亥革命博物馆，中午去了武汉长江大桥，下午去了武昌起义纪念馆</t>
  </si>
  <si>
    <t>用django实现用户登录访问权限，以及每个视图文件的运行日志；</t>
  </si>
  <si>
    <t>git的提交和处理冲突，合并分支；看数据安装组件的视图函数和models函数</t>
  </si>
  <si>
    <t>使用HTTP协议提交到gitlab；看了数据安全组件的一些视图函数以及视图函数对应的模型，视图函数只是处理一些普通的逻辑，真正的操作实在模型中进行的，比如操作数据库、校验字段信息</t>
  </si>
  <si>
    <t>登录功能和服务器信息编辑功能；使用HTTP协议克隆gitlab项目到本地</t>
  </si>
  <si>
    <t>早上写组件开发的总结；下午写自动化部署集群的登录、IP服务器信息编辑需求分析；</t>
  </si>
  <si>
    <t>搬家</t>
  </si>
  <si>
    <r>
      <rPr>
        <sz val="10.5"/>
        <color rgb="FF000000"/>
        <rFont val="宋体"/>
        <charset val="134"/>
      </rPr>
      <t>组件的任务管理；查询输入字段校验特殊字符；插入更新数据库接口添加审计日志、组件安装、卸载日志；</t>
    </r>
    <r>
      <rPr>
        <sz val="10.5"/>
        <color rgb="FF000000"/>
        <rFont val="-apple-system"/>
        <charset val="134"/>
      </rPr>
      <t>es</t>
    </r>
    <r>
      <rPr>
        <sz val="10.5"/>
        <color rgb="FF000000"/>
        <rFont val="宋体"/>
        <charset val="134"/>
      </rPr>
      <t>多条件查询，并且添加到</t>
    </r>
    <r>
      <rPr>
        <sz val="10.5"/>
        <color rgb="FF000000"/>
        <rFont val="-apple-system"/>
        <charset val="134"/>
      </rPr>
      <t>redis</t>
    </r>
    <r>
      <rPr>
        <sz val="10.5"/>
        <color rgb="FF000000"/>
        <rFont val="宋体"/>
        <charset val="134"/>
      </rPr>
      <t>缓存。</t>
    </r>
  </si>
  <si>
    <t>再一次翻车，es事件还是不对，要的是多条件的es查询；redis的定时任务也不对，要的是脚本设置定时任务，而不是命令行自己添加；日志也不对，要的是审计日志和运行日志两种，只有运行日志</t>
  </si>
  <si>
    <t>修改指定条件的es事件接口</t>
  </si>
  <si>
    <t>事件日志；做字段校验；pg查询分页；python2的Unicode转换</t>
  </si>
  <si>
    <t>今天又去启动了app，发现并不是可以独立的开启app，而是同时开启所有的app；es的聚合嵌套查询；postman的get、post请求参数等的使用；</t>
  </si>
  <si>
    <t>首月房租</t>
  </si>
  <si>
    <t>Linux定时执行redis缓存任务，django app可以在多个IP地址或端口开启</t>
  </si>
  <si>
    <t>Yapi接口设置，pg查询与插入，es查询到redis缓存，查询redis缓存数据</t>
  </si>
  <si>
    <t>电费</t>
  </si>
  <si>
    <t>组件的打包安装、卸载、启动、暂停；es、pg的查询</t>
  </si>
  <si>
    <t>BSA平台的卸载与安装、安装cerebro管理ES集群工具、打包APP应用并安装到BSA</t>
  </si>
  <si>
    <t>学习redis数据库、看了一些django，BSA部署文档</t>
  </si>
  <si>
    <t>周报、学习总结写一些自己的东西</t>
  </si>
  <si>
    <t>安装及简单使用elasticsearch、安装及简单使用postgresql</t>
  </si>
  <si>
    <t>代码规范、web开发安全规范</t>
  </si>
  <si>
    <t>Django文档、python代码规范、web开发安全规范</t>
  </si>
  <si>
    <t>上班：8：00</t>
  </si>
  <si>
    <t>安全检测、青铜器使用、svn安装、elasticsearch</t>
  </si>
  <si>
    <t>早上看相关文档，下午咸鱼，没看完晚上继续看</t>
  </si>
  <si>
    <t>上班：9：00</t>
  </si>
  <si>
    <t>早上装好电脑，下午连接网络、注册内网邮箱</t>
  </si>
  <si>
    <t>复印</t>
  </si>
  <si>
    <t>体检</t>
  </si>
  <si>
    <t>哈啰车费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</si>
</sst>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2"/>
      <color theme="1"/>
      <name val="宋体"/>
      <charset val="134"/>
      <scheme val="minor"/>
    </font>
    <font>
      <sz val="11"/>
      <color rgb="FF000000"/>
      <name val="宋体"/>
      <charset val="134"/>
    </font>
    <font>
      <b/>
      <sz val="12"/>
      <color theme="1"/>
      <name val="宋体"/>
      <charset val="134"/>
      <scheme val="minor"/>
    </font>
    <font>
      <sz val="10.5"/>
      <color rgb="FF000000"/>
      <name val="宋体"/>
      <charset val="134"/>
    </font>
    <font>
      <sz val="11"/>
      <color theme="1"/>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
      <sz val="11"/>
      <color rgb="FFFF0000"/>
      <name val="宋体"/>
      <charset val="0"/>
      <scheme val="minor"/>
    </font>
    <font>
      <sz val="10.5"/>
      <color rgb="FF000000"/>
      <name val="-apple-system"/>
      <charset val="134"/>
    </font>
  </fonts>
  <fills count="33">
    <fill>
      <patternFill patternType="none"/>
    </fill>
    <fill>
      <patternFill patternType="gray125"/>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18" fillId="2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6" borderId="8" applyNumberFormat="0" applyFont="0" applyAlignment="0" applyProtection="0">
      <alignment vertical="center"/>
    </xf>
    <xf numFmtId="0" fontId="6" fillId="21" borderId="0" applyNumberFormat="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7" applyNumberFormat="0" applyFill="0" applyAlignment="0" applyProtection="0">
      <alignment vertical="center"/>
    </xf>
    <xf numFmtId="0" fontId="22" fillId="0" borderId="7" applyNumberFormat="0" applyFill="0" applyAlignment="0" applyProtection="0">
      <alignment vertical="center"/>
    </xf>
    <xf numFmtId="0" fontId="6" fillId="32" borderId="0" applyNumberFormat="0" applyBorder="0" applyAlignment="0" applyProtection="0">
      <alignment vertical="center"/>
    </xf>
    <xf numFmtId="0" fontId="9" fillId="0" borderId="5" applyNumberFormat="0" applyFill="0" applyAlignment="0" applyProtection="0">
      <alignment vertical="center"/>
    </xf>
    <xf numFmtId="0" fontId="6" fillId="16" borderId="0" applyNumberFormat="0" applyBorder="0" applyAlignment="0" applyProtection="0">
      <alignment vertical="center"/>
    </xf>
    <xf numFmtId="0" fontId="7" fillId="5" borderId="1" applyNumberFormat="0" applyAlignment="0" applyProtection="0">
      <alignment vertical="center"/>
    </xf>
    <xf numFmtId="0" fontId="14" fillId="5" borderId="3" applyNumberFormat="0" applyAlignment="0" applyProtection="0">
      <alignment vertical="center"/>
    </xf>
    <xf numFmtId="0" fontId="19" fillId="25" borderId="6" applyNumberFormat="0" applyAlignment="0" applyProtection="0">
      <alignment vertical="center"/>
    </xf>
    <xf numFmtId="0" fontId="5" fillId="17" borderId="0" applyNumberFormat="0" applyBorder="0" applyAlignment="0" applyProtection="0">
      <alignment vertical="center"/>
    </xf>
    <xf numFmtId="0" fontId="6" fillId="31" borderId="0" applyNumberFormat="0" applyBorder="0" applyAlignment="0" applyProtection="0">
      <alignment vertical="center"/>
    </xf>
    <xf numFmtId="0" fontId="13" fillId="0" borderId="2" applyNumberFormat="0" applyFill="0" applyAlignment="0" applyProtection="0">
      <alignment vertical="center"/>
    </xf>
    <xf numFmtId="0" fontId="15" fillId="0" borderId="4" applyNumberFormat="0" applyFill="0" applyAlignment="0" applyProtection="0">
      <alignment vertical="center"/>
    </xf>
    <xf numFmtId="0" fontId="21" fillId="30" borderId="0" applyNumberFormat="0" applyBorder="0" applyAlignment="0" applyProtection="0">
      <alignment vertical="center"/>
    </xf>
    <xf numFmtId="0" fontId="12" fillId="11" borderId="0" applyNumberFormat="0" applyBorder="0" applyAlignment="0" applyProtection="0">
      <alignment vertical="center"/>
    </xf>
    <xf numFmtId="0" fontId="5" fillId="10" borderId="0" applyNumberFormat="0" applyBorder="0" applyAlignment="0" applyProtection="0">
      <alignment vertical="center"/>
    </xf>
    <xf numFmtId="0" fontId="6" fillId="15" borderId="0" applyNumberFormat="0" applyBorder="0" applyAlignment="0" applyProtection="0">
      <alignment vertical="center"/>
    </xf>
    <xf numFmtId="0" fontId="5" fillId="29" borderId="0" applyNumberFormat="0" applyBorder="0" applyAlignment="0" applyProtection="0">
      <alignment vertical="center"/>
    </xf>
    <xf numFmtId="0" fontId="5" fillId="14" borderId="0" applyNumberFormat="0" applyBorder="0" applyAlignment="0" applyProtection="0">
      <alignment vertical="center"/>
    </xf>
    <xf numFmtId="0" fontId="5" fillId="20" borderId="0" applyNumberFormat="0" applyBorder="0" applyAlignment="0" applyProtection="0">
      <alignment vertical="center"/>
    </xf>
    <xf numFmtId="0" fontId="5" fillId="19" borderId="0" applyNumberFormat="0" applyBorder="0" applyAlignment="0" applyProtection="0">
      <alignment vertical="center"/>
    </xf>
    <xf numFmtId="0" fontId="6" fillId="24" borderId="0" applyNumberFormat="0" applyBorder="0" applyAlignment="0" applyProtection="0">
      <alignment vertical="center"/>
    </xf>
    <xf numFmtId="0" fontId="6" fillId="4" borderId="0" applyNumberFormat="0" applyBorder="0" applyAlignment="0" applyProtection="0">
      <alignment vertical="center"/>
    </xf>
    <xf numFmtId="0" fontId="5" fillId="7" borderId="0" applyNumberFormat="0" applyBorder="0" applyAlignment="0" applyProtection="0">
      <alignment vertical="center"/>
    </xf>
    <xf numFmtId="0" fontId="5" fillId="28" borderId="0" applyNumberFormat="0" applyBorder="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23" borderId="0" applyNumberFormat="0" applyBorder="0" applyAlignment="0" applyProtection="0">
      <alignment vertical="center"/>
    </xf>
    <xf numFmtId="0" fontId="5" fillId="9" borderId="0" applyNumberFormat="0" applyBorder="0" applyAlignment="0" applyProtection="0">
      <alignment vertical="center"/>
    </xf>
    <xf numFmtId="0" fontId="6" fillId="13" borderId="0" applyNumberFormat="0" applyBorder="0" applyAlignment="0" applyProtection="0">
      <alignment vertical="center"/>
    </xf>
  </cellStyleXfs>
  <cellXfs count="8">
    <xf numFmtId="0" fontId="0" fillId="0" borderId="0" xfId="0">
      <alignment vertical="center"/>
    </xf>
    <xf numFmtId="0" fontId="1" fillId="0" borderId="0" xfId="0" applyFont="1">
      <alignment vertical="center"/>
    </xf>
    <xf numFmtId="14" fontId="2" fillId="0" borderId="0" xfId="0" applyNumberFormat="1" applyFont="1">
      <alignment vertical="center"/>
    </xf>
    <xf numFmtId="0" fontId="3" fillId="0" borderId="0" xfId="0" applyFont="1">
      <alignment vertical="center"/>
    </xf>
    <xf numFmtId="14" fontId="0" fillId="0" borderId="0" xfId="0" applyNumberFormat="1" applyBorder="1">
      <alignment vertical="center"/>
    </xf>
    <xf numFmtId="0" fontId="4" fillId="0" borderId="0" xfId="0" applyFont="1">
      <alignment vertical="center"/>
    </xf>
    <xf numFmtId="0" fontId="0" fillId="0" borderId="0" xfId="0" applyAlignment="1">
      <alignment horizontal="center" vertical="center"/>
    </xf>
    <xf numFmtId="0" fontId="0" fillId="0" borderId="0"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5"/>
  <sheetViews>
    <sheetView tabSelected="1" workbookViewId="0">
      <selection activeCell="C2" sqref="C2"/>
    </sheetView>
  </sheetViews>
  <sheetFormatPr defaultColWidth="9" defaultRowHeight="14.4" outlineLevelCol="5"/>
  <cols>
    <col min="1" max="1" width="11.8888888888889"/>
    <col min="4" max="4" width="13.5555555555556" customWidth="1"/>
    <col min="5" max="5" width="13.2222222222222" customWidth="1"/>
    <col min="6" max="6" width="100.777777777778" customWidth="1"/>
  </cols>
  <sheetData>
    <row r="1" s="1" customFormat="1" ht="16" customHeight="1" spans="2:6">
      <c r="B1"/>
      <c r="C1"/>
      <c r="E1">
        <f>SUM(B:B)</f>
        <v>-2574</v>
      </c>
      <c r="F1">
        <f>E1+(-B179)+(-B222)+(-B140)+(-B97)+(-B52)+(-B14)</f>
        <v>12796</v>
      </c>
    </row>
    <row r="2" s="1" customFormat="1" ht="16" customHeight="1" spans="1:6">
      <c r="A2" s="2">
        <v>44215</v>
      </c>
      <c r="B2">
        <f>6</f>
        <v>6</v>
      </c>
      <c r="C2" t="s">
        <v>0</v>
      </c>
      <c r="E2"/>
      <c r="F2"/>
    </row>
    <row r="3" s="1" customFormat="1" ht="16" customHeight="1" spans="1:6">
      <c r="A3" s="2">
        <v>44215</v>
      </c>
      <c r="B3">
        <v>211</v>
      </c>
      <c r="C3" t="s">
        <v>1</v>
      </c>
      <c r="E3"/>
      <c r="F3"/>
    </row>
    <row r="4" s="1" customFormat="1" ht="16" customHeight="1" spans="1:6">
      <c r="A4" s="2">
        <v>44215</v>
      </c>
      <c r="B4">
        <v>1.6</v>
      </c>
      <c r="C4" t="s">
        <v>2</v>
      </c>
      <c r="E4"/>
      <c r="F4"/>
    </row>
    <row r="5" s="1" customFormat="1" ht="16" customHeight="1" spans="1:6">
      <c r="A5" s="2">
        <v>44214</v>
      </c>
      <c r="B5">
        <v>743</v>
      </c>
      <c r="C5" t="s">
        <v>3</v>
      </c>
      <c r="E5"/>
      <c r="F5"/>
    </row>
    <row r="6" s="1" customFormat="1" ht="16" customHeight="1" spans="1:6">
      <c r="A6" s="2">
        <v>44214</v>
      </c>
      <c r="B6">
        <f>9.5+22.9</f>
        <v>32.4</v>
      </c>
      <c r="C6" t="s">
        <v>4</v>
      </c>
      <c r="E6"/>
      <c r="F6"/>
    </row>
    <row r="7" s="1" customFormat="1" ht="16" customHeight="1" spans="1:6">
      <c r="A7" s="2">
        <v>44214</v>
      </c>
      <c r="B7">
        <v>22</v>
      </c>
      <c r="C7" t="s">
        <v>5</v>
      </c>
      <c r="E7"/>
      <c r="F7"/>
    </row>
    <row r="8" s="1" customFormat="1" ht="16" customHeight="1" spans="1:6">
      <c r="A8" s="2">
        <v>44214</v>
      </c>
      <c r="B8">
        <v>49</v>
      </c>
      <c r="C8" t="s">
        <v>6</v>
      </c>
      <c r="E8"/>
      <c r="F8"/>
    </row>
    <row r="9" s="1" customFormat="1" ht="16" customHeight="1" spans="1:6">
      <c r="A9" s="2">
        <v>44214</v>
      </c>
      <c r="B9">
        <v>22</v>
      </c>
      <c r="C9" t="s">
        <v>5</v>
      </c>
      <c r="E9"/>
      <c r="F9"/>
    </row>
    <row r="10" s="1" customFormat="1" ht="16" customHeight="1" spans="1:6">
      <c r="A10" s="2">
        <v>44214</v>
      </c>
      <c r="B10">
        <v>3</v>
      </c>
      <c r="C10" t="s">
        <v>7</v>
      </c>
      <c r="E10"/>
      <c r="F10"/>
    </row>
    <row r="11" s="1" customFormat="1" ht="16" customHeight="1" spans="1:6">
      <c r="A11" s="2">
        <v>44214</v>
      </c>
      <c r="B11">
        <f>6+10+10</f>
        <v>26</v>
      </c>
      <c r="C11" t="s">
        <v>0</v>
      </c>
      <c r="E11"/>
      <c r="F11"/>
    </row>
    <row r="12" s="1" customFormat="1" ht="16" customHeight="1" spans="1:6">
      <c r="A12" s="2">
        <v>44213</v>
      </c>
      <c r="B12">
        <f>6+10+10</f>
        <v>26</v>
      </c>
      <c r="C12" t="s">
        <v>0</v>
      </c>
      <c r="E12"/>
      <c r="F12"/>
    </row>
    <row r="13" s="1" customFormat="1" ht="16" customHeight="1" spans="1:6">
      <c r="A13" s="2">
        <v>44212</v>
      </c>
      <c r="B13">
        <f>6+10+10</f>
        <v>26</v>
      </c>
      <c r="C13" t="s">
        <v>0</v>
      </c>
      <c r="E13"/>
      <c r="F13"/>
    </row>
    <row r="14" s="1" customFormat="1" ht="16" customHeight="1" spans="1:6">
      <c r="A14" s="2">
        <v>44211</v>
      </c>
      <c r="B14">
        <v>-3335</v>
      </c>
      <c r="C14" t="s">
        <v>8</v>
      </c>
      <c r="E14"/>
      <c r="F14"/>
    </row>
    <row r="15" s="1" customFormat="1" ht="16" customHeight="1" spans="1:6">
      <c r="A15" s="2">
        <v>44211</v>
      </c>
      <c r="B15">
        <f>3+2.5+15+10</f>
        <v>30.5</v>
      </c>
      <c r="C15" t="s">
        <v>0</v>
      </c>
      <c r="D15" t="s">
        <v>9</v>
      </c>
      <c r="E15" t="s">
        <v>10</v>
      </c>
      <c r="F15" t="s">
        <v>11</v>
      </c>
    </row>
    <row r="16" s="1" customFormat="1" ht="16" customHeight="1" spans="1:6">
      <c r="A16" s="2">
        <v>44210</v>
      </c>
      <c r="B16">
        <f>3</f>
        <v>3</v>
      </c>
      <c r="C16" t="s">
        <v>7</v>
      </c>
      <c r="E16"/>
      <c r="F16"/>
    </row>
    <row r="17" s="1" customFormat="1" ht="16" customHeight="1" spans="1:6">
      <c r="A17" s="2">
        <v>44210</v>
      </c>
      <c r="B17">
        <f>2.5+3+15+10</f>
        <v>30.5</v>
      </c>
      <c r="C17" t="s">
        <v>0</v>
      </c>
      <c r="D17" t="s">
        <v>12</v>
      </c>
      <c r="E17" t="s">
        <v>13</v>
      </c>
      <c r="F17" t="s">
        <v>14</v>
      </c>
    </row>
    <row r="18" s="1" customFormat="1" ht="16" customHeight="1" spans="1:6">
      <c r="A18" s="2">
        <v>44209</v>
      </c>
      <c r="B18">
        <f>2.5+3+15+10</f>
        <v>30.5</v>
      </c>
      <c r="C18" t="s">
        <v>0</v>
      </c>
      <c r="D18" t="s">
        <v>12</v>
      </c>
      <c r="E18" t="s">
        <v>15</v>
      </c>
      <c r="F18" t="s">
        <v>16</v>
      </c>
    </row>
    <row r="19" s="1" customFormat="1" ht="16" customHeight="1" spans="1:6">
      <c r="A19" s="2">
        <v>44208</v>
      </c>
      <c r="B19">
        <f>4+15+10</f>
        <v>29</v>
      </c>
      <c r="C19" t="s">
        <v>0</v>
      </c>
      <c r="D19" t="s">
        <v>12</v>
      </c>
      <c r="E19" t="s">
        <v>15</v>
      </c>
      <c r="F19" t="s">
        <v>17</v>
      </c>
    </row>
    <row r="20" s="1" customFormat="1" ht="16" customHeight="1" spans="1:6">
      <c r="A20" s="2">
        <v>44207</v>
      </c>
      <c r="B20">
        <f>3+15+10</f>
        <v>28</v>
      </c>
      <c r="C20" t="s">
        <v>0</v>
      </c>
      <c r="D20" t="s">
        <v>18</v>
      </c>
      <c r="E20" t="s">
        <v>13</v>
      </c>
      <c r="F20" t="s">
        <v>19</v>
      </c>
    </row>
    <row r="21" s="1" customFormat="1" ht="16" customHeight="1" spans="1:6">
      <c r="A21" s="2">
        <v>44206</v>
      </c>
      <c r="B21">
        <f>6+10+10</f>
        <v>26</v>
      </c>
      <c r="C21" t="s">
        <v>0</v>
      </c>
      <c r="E21"/>
      <c r="F21"/>
    </row>
    <row r="22" s="1" customFormat="1" ht="16" customHeight="1" spans="1:6">
      <c r="A22" s="2">
        <v>44205</v>
      </c>
      <c r="B22">
        <f>6+10+10</f>
        <v>26</v>
      </c>
      <c r="C22" t="s">
        <v>0</v>
      </c>
      <c r="E22"/>
      <c r="F22"/>
    </row>
    <row r="23" s="1" customFormat="1" ht="16" customHeight="1" spans="1:6">
      <c r="A23" s="2">
        <v>44204</v>
      </c>
      <c r="B23">
        <f>6+15+10</f>
        <v>31</v>
      </c>
      <c r="C23" t="s">
        <v>0</v>
      </c>
      <c r="D23" t="s">
        <v>18</v>
      </c>
      <c r="E23" t="s">
        <v>20</v>
      </c>
      <c r="F23" t="s">
        <v>21</v>
      </c>
    </row>
    <row r="24" s="1" customFormat="1" ht="16" customHeight="1" spans="1:6">
      <c r="A24" s="2">
        <v>44203</v>
      </c>
      <c r="B24">
        <f>2.5+3+15+10</f>
        <v>30.5</v>
      </c>
      <c r="C24" t="s">
        <v>0</v>
      </c>
      <c r="D24" t="s">
        <v>18</v>
      </c>
      <c r="E24" t="s">
        <v>22</v>
      </c>
      <c r="F24" t="s">
        <v>23</v>
      </c>
    </row>
    <row r="25" s="1" customFormat="1" ht="16" customHeight="1" spans="1:6">
      <c r="A25" s="2">
        <v>44202</v>
      </c>
      <c r="B25">
        <f>2.5+1.5+15+10</f>
        <v>29</v>
      </c>
      <c r="C25" t="s">
        <v>0</v>
      </c>
      <c r="D25" t="s">
        <v>18</v>
      </c>
      <c r="E25" t="s">
        <v>24</v>
      </c>
      <c r="F25" t="s">
        <v>25</v>
      </c>
    </row>
    <row r="26" s="1" customFormat="1" ht="16" customHeight="1" spans="1:6">
      <c r="A26" s="2">
        <v>44201</v>
      </c>
      <c r="B26">
        <f>2.5+1.5+15+10</f>
        <v>29</v>
      </c>
      <c r="C26" t="s">
        <v>0</v>
      </c>
      <c r="D26" t="s">
        <v>9</v>
      </c>
      <c r="E26" t="s">
        <v>26</v>
      </c>
      <c r="F26" t="s">
        <v>27</v>
      </c>
    </row>
    <row r="27" s="1" customFormat="1" ht="16" customHeight="1" spans="1:6">
      <c r="A27" s="2">
        <v>44200</v>
      </c>
      <c r="B27">
        <f>2.5+3+15+10</f>
        <v>30.5</v>
      </c>
      <c r="C27" t="s">
        <v>0</v>
      </c>
      <c r="D27" t="s">
        <v>9</v>
      </c>
      <c r="E27" t="s">
        <v>28</v>
      </c>
      <c r="F27" t="s">
        <v>29</v>
      </c>
    </row>
    <row r="28" s="1" customFormat="1" ht="16" customHeight="1" spans="1:6">
      <c r="A28" s="2">
        <v>44199</v>
      </c>
      <c r="B28">
        <f>6+10+10</f>
        <v>26</v>
      </c>
      <c r="C28" t="s">
        <v>0</v>
      </c>
      <c r="E28"/>
      <c r="F28"/>
    </row>
    <row r="29" s="1" customFormat="1" ht="16" customHeight="1" spans="1:6">
      <c r="A29" s="2">
        <v>44198</v>
      </c>
      <c r="B29">
        <v>18.5</v>
      </c>
      <c r="C29" t="s">
        <v>4</v>
      </c>
      <c r="E29"/>
      <c r="F29"/>
    </row>
    <row r="30" s="1" customFormat="1" ht="16" customHeight="1" spans="1:6">
      <c r="A30" s="2">
        <v>44198</v>
      </c>
      <c r="B30">
        <f>6+10+10</f>
        <v>26</v>
      </c>
      <c r="C30" t="s">
        <v>0</v>
      </c>
      <c r="E30"/>
      <c r="F30"/>
    </row>
    <row r="31" s="1" customFormat="1" ht="16" customHeight="1" spans="1:6">
      <c r="A31" s="2">
        <v>44197</v>
      </c>
      <c r="B31">
        <f>6+10+10</f>
        <v>26</v>
      </c>
      <c r="C31" t="s">
        <v>0</v>
      </c>
      <c r="E31"/>
      <c r="F31"/>
    </row>
    <row r="32" s="1" customFormat="1" ht="16" customHeight="1" spans="1:6">
      <c r="A32" s="2">
        <v>44196</v>
      </c>
      <c r="B32">
        <f>3+15+10</f>
        <v>28</v>
      </c>
      <c r="C32" t="s">
        <v>0</v>
      </c>
      <c r="D32" t="s">
        <v>18</v>
      </c>
      <c r="E32" t="s">
        <v>24</v>
      </c>
      <c r="F32" t="s">
        <v>30</v>
      </c>
    </row>
    <row r="33" s="1" customFormat="1" ht="16" customHeight="1" spans="1:6">
      <c r="A33" s="2">
        <v>44195</v>
      </c>
      <c r="B33">
        <f>6+15+10</f>
        <v>31</v>
      </c>
      <c r="C33" t="s">
        <v>0</v>
      </c>
      <c r="D33" t="s">
        <v>18</v>
      </c>
      <c r="E33" t="s">
        <v>24</v>
      </c>
      <c r="F33" t="s">
        <v>31</v>
      </c>
    </row>
    <row r="34" s="1" customFormat="1" ht="16" customHeight="1" spans="1:6">
      <c r="A34" s="2">
        <v>44194</v>
      </c>
      <c r="B34">
        <f>2.5+1.5+15+10</f>
        <v>29</v>
      </c>
      <c r="C34" t="s">
        <v>0</v>
      </c>
      <c r="D34" t="s">
        <v>32</v>
      </c>
      <c r="E34" t="s">
        <v>24</v>
      </c>
      <c r="F34" t="s">
        <v>33</v>
      </c>
    </row>
    <row r="35" s="1" customFormat="1" ht="16" customHeight="1" spans="1:6">
      <c r="A35" s="2">
        <v>44193</v>
      </c>
      <c r="B35">
        <f>3+15+10</f>
        <v>28</v>
      </c>
      <c r="C35" t="s">
        <v>0</v>
      </c>
      <c r="D35" t="s">
        <v>32</v>
      </c>
      <c r="E35" t="s">
        <v>24</v>
      </c>
      <c r="F35" t="s">
        <v>34</v>
      </c>
    </row>
    <row r="36" s="1" customFormat="1" ht="16" customHeight="1" spans="1:6">
      <c r="A36" s="2">
        <v>44192</v>
      </c>
      <c r="B36">
        <f>6+10+10</f>
        <v>26</v>
      </c>
      <c r="C36" t="s">
        <v>0</v>
      </c>
      <c r="E36"/>
      <c r="F36"/>
    </row>
    <row r="37" s="1" customFormat="1" ht="16" customHeight="1" spans="1:6">
      <c r="A37" s="2">
        <v>44191</v>
      </c>
      <c r="B37">
        <v>9.9</v>
      </c>
      <c r="C37" t="s">
        <v>35</v>
      </c>
      <c r="E37"/>
      <c r="F37"/>
    </row>
    <row r="38" s="1" customFormat="1" ht="16" customHeight="1" spans="1:6">
      <c r="A38" s="2">
        <v>44191</v>
      </c>
      <c r="B38">
        <v>7.7</v>
      </c>
      <c r="C38" t="s">
        <v>36</v>
      </c>
      <c r="E38"/>
      <c r="F38"/>
    </row>
    <row r="39" s="1" customFormat="1" ht="16" customHeight="1" spans="1:6">
      <c r="A39" s="2">
        <v>44191</v>
      </c>
      <c r="B39">
        <f>6+10+10</f>
        <v>26</v>
      </c>
      <c r="C39" t="s">
        <v>0</v>
      </c>
      <c r="E39"/>
      <c r="F39"/>
    </row>
    <row r="40" s="1" customFormat="1" ht="16" customHeight="1" spans="1:6">
      <c r="A40" s="2">
        <v>44190</v>
      </c>
      <c r="B40">
        <f>6+15+10</f>
        <v>31</v>
      </c>
      <c r="C40" t="s">
        <v>0</v>
      </c>
      <c r="D40" t="s">
        <v>18</v>
      </c>
      <c r="E40" t="s">
        <v>37</v>
      </c>
      <c r="F40" t="s">
        <v>38</v>
      </c>
    </row>
    <row r="41" s="1" customFormat="1" ht="16" customHeight="1" spans="1:6">
      <c r="A41" s="2">
        <v>44189</v>
      </c>
      <c r="B41">
        <f>6+15+10</f>
        <v>31</v>
      </c>
      <c r="C41" t="s">
        <v>0</v>
      </c>
      <c r="D41" t="s">
        <v>18</v>
      </c>
      <c r="E41" t="s">
        <v>13</v>
      </c>
      <c r="F41" t="s">
        <v>39</v>
      </c>
    </row>
    <row r="42" s="1" customFormat="1" ht="16" customHeight="1" spans="1:6">
      <c r="A42" s="2">
        <v>44188</v>
      </c>
      <c r="B42">
        <v>59.9</v>
      </c>
      <c r="C42" t="s">
        <v>40</v>
      </c>
      <c r="D42"/>
      <c r="E42"/>
      <c r="F42"/>
    </row>
    <row r="43" s="1" customFormat="1" ht="16" customHeight="1" spans="1:6">
      <c r="A43" s="2">
        <v>44188</v>
      </c>
      <c r="B43">
        <f>6+15+10</f>
        <v>31</v>
      </c>
      <c r="C43" t="s">
        <v>0</v>
      </c>
      <c r="D43" t="s">
        <v>18</v>
      </c>
      <c r="E43" t="s">
        <v>26</v>
      </c>
      <c r="F43" t="s">
        <v>41</v>
      </c>
    </row>
    <row r="44" s="1" customFormat="1" ht="16" customHeight="1" spans="1:6">
      <c r="A44" s="2">
        <v>44187</v>
      </c>
      <c r="B44">
        <f>6+15+10</f>
        <v>31</v>
      </c>
      <c r="C44" t="s">
        <v>0</v>
      </c>
      <c r="D44" t="s">
        <v>18</v>
      </c>
      <c r="E44" t="s">
        <v>13</v>
      </c>
      <c r="F44" t="s">
        <v>42</v>
      </c>
    </row>
    <row r="45" s="1" customFormat="1" ht="16" customHeight="1" spans="1:6">
      <c r="A45" s="2">
        <v>44186</v>
      </c>
      <c r="B45">
        <f>5.5+15+10</f>
        <v>30.5</v>
      </c>
      <c r="C45" t="s">
        <v>0</v>
      </c>
      <c r="D45" t="s">
        <v>18</v>
      </c>
      <c r="E45" t="s">
        <v>26</v>
      </c>
      <c r="F45" t="s">
        <v>43</v>
      </c>
    </row>
    <row r="46" s="1" customFormat="1" ht="16" customHeight="1" spans="1:6">
      <c r="A46" s="2">
        <v>44185</v>
      </c>
      <c r="B46">
        <f>6+10+10</f>
        <v>26</v>
      </c>
      <c r="C46" t="s">
        <v>0</v>
      </c>
      <c r="E46"/>
      <c r="F46"/>
    </row>
    <row r="47" s="1" customFormat="1" ht="16" customHeight="1" spans="1:6">
      <c r="A47" s="2">
        <v>44184</v>
      </c>
      <c r="B47">
        <f>6+10+10</f>
        <v>26</v>
      </c>
      <c r="C47" t="s">
        <v>0</v>
      </c>
      <c r="E47"/>
      <c r="F47"/>
    </row>
    <row r="48" s="1" customFormat="1" ht="16" customHeight="1" spans="1:6">
      <c r="A48" s="2">
        <v>44183</v>
      </c>
      <c r="B48">
        <f>6+15+10</f>
        <v>31</v>
      </c>
      <c r="C48" t="s">
        <v>0</v>
      </c>
      <c r="D48" t="s">
        <v>18</v>
      </c>
      <c r="E48" t="s">
        <v>26</v>
      </c>
      <c r="F48" t="s">
        <v>44</v>
      </c>
    </row>
    <row r="49" s="1" customFormat="1" ht="16" customHeight="1" spans="1:6">
      <c r="A49" s="2">
        <v>44182</v>
      </c>
      <c r="B49">
        <v>696</v>
      </c>
      <c r="C49" t="s">
        <v>3</v>
      </c>
      <c r="E49"/>
      <c r="F49"/>
    </row>
    <row r="50" s="1" customFormat="1" ht="16" customHeight="1" spans="1:6">
      <c r="A50" s="2">
        <v>44182</v>
      </c>
      <c r="B50">
        <f>5.5+15+10</f>
        <v>30.5</v>
      </c>
      <c r="C50" t="s">
        <v>0</v>
      </c>
      <c r="D50" t="s">
        <v>9</v>
      </c>
      <c r="E50" t="s">
        <v>26</v>
      </c>
      <c r="F50" t="s">
        <v>45</v>
      </c>
    </row>
    <row r="51" s="1" customFormat="1" ht="16" customHeight="1" spans="1:6">
      <c r="A51" s="2">
        <v>44181</v>
      </c>
      <c r="B51">
        <f>4+15+10</f>
        <v>29</v>
      </c>
      <c r="C51" t="s">
        <v>0</v>
      </c>
      <c r="D51" t="s">
        <v>9</v>
      </c>
      <c r="E51" t="s">
        <v>13</v>
      </c>
      <c r="F51" t="s">
        <v>46</v>
      </c>
    </row>
    <row r="52" s="1" customFormat="1" ht="16" customHeight="1" spans="1:6">
      <c r="A52" s="2">
        <v>44180</v>
      </c>
      <c r="B52">
        <v>-3045</v>
      </c>
      <c r="C52" t="s">
        <v>8</v>
      </c>
      <c r="E52"/>
      <c r="F52"/>
    </row>
    <row r="53" s="1" customFormat="1" ht="16" customHeight="1" spans="1:6">
      <c r="A53" s="2">
        <v>44180</v>
      </c>
      <c r="B53">
        <v>6.9</v>
      </c>
      <c r="C53" t="s">
        <v>36</v>
      </c>
      <c r="E53"/>
      <c r="F53"/>
    </row>
    <row r="54" s="1" customFormat="1" ht="16" customHeight="1" spans="1:6">
      <c r="A54" s="2">
        <v>44180</v>
      </c>
      <c r="B54">
        <f>2.5+15+10</f>
        <v>27.5</v>
      </c>
      <c r="C54" t="s">
        <v>0</v>
      </c>
      <c r="D54" t="s">
        <v>9</v>
      </c>
      <c r="E54" t="s">
        <v>13</v>
      </c>
      <c r="F54" t="s">
        <v>47</v>
      </c>
    </row>
    <row r="55" s="1" customFormat="1" ht="16" customHeight="1" spans="1:6">
      <c r="A55" s="2">
        <v>44179</v>
      </c>
      <c r="B55">
        <f>4+15+10</f>
        <v>29</v>
      </c>
      <c r="C55" t="s">
        <v>0</v>
      </c>
      <c r="D55" t="s">
        <v>32</v>
      </c>
      <c r="E55" t="s">
        <v>13</v>
      </c>
      <c r="F55" t="s">
        <v>48</v>
      </c>
    </row>
    <row r="56" s="1" customFormat="1" ht="16" customHeight="1" spans="1:6">
      <c r="A56" s="2">
        <v>44178</v>
      </c>
      <c r="B56">
        <f>6+10+10</f>
        <v>26</v>
      </c>
      <c r="C56" t="s">
        <v>0</v>
      </c>
      <c r="E56"/>
      <c r="F56"/>
    </row>
    <row r="57" s="1" customFormat="1" ht="16" customHeight="1" spans="1:6">
      <c r="A57" s="2">
        <v>44177</v>
      </c>
      <c r="B57">
        <f>6+10+10</f>
        <v>26</v>
      </c>
      <c r="C57" t="s">
        <v>0</v>
      </c>
      <c r="E57"/>
      <c r="F57"/>
    </row>
    <row r="58" s="1" customFormat="1" ht="16" customHeight="1" spans="1:6">
      <c r="A58" s="2">
        <v>44176</v>
      </c>
      <c r="B58">
        <f>5.5+15+10</f>
        <v>30.5</v>
      </c>
      <c r="C58" t="s">
        <v>0</v>
      </c>
      <c r="D58" t="s">
        <v>32</v>
      </c>
      <c r="E58" t="s">
        <v>49</v>
      </c>
      <c r="F58" t="s">
        <v>50</v>
      </c>
    </row>
    <row r="59" s="1" customFormat="1" ht="16" customHeight="1" spans="1:6">
      <c r="A59" s="2">
        <v>44175</v>
      </c>
      <c r="B59">
        <f>4+15+10</f>
        <v>29</v>
      </c>
      <c r="C59" t="s">
        <v>0</v>
      </c>
      <c r="D59" t="s">
        <v>32</v>
      </c>
      <c r="E59" t="s">
        <v>10</v>
      </c>
      <c r="F59" t="s">
        <v>51</v>
      </c>
    </row>
    <row r="60" s="1" customFormat="1" ht="16" customHeight="1" spans="1:6">
      <c r="A60" s="2">
        <v>44174</v>
      </c>
      <c r="B60">
        <f>5.5+15+10</f>
        <v>30.5</v>
      </c>
      <c r="C60" t="s">
        <v>0</v>
      </c>
      <c r="D60" t="s">
        <v>32</v>
      </c>
      <c r="E60" t="s">
        <v>52</v>
      </c>
      <c r="F60" t="s">
        <v>53</v>
      </c>
    </row>
    <row r="61" s="1" customFormat="1" ht="16" customHeight="1" spans="1:6">
      <c r="A61" s="2">
        <v>44173</v>
      </c>
      <c r="B61">
        <f>4+15+10</f>
        <v>29</v>
      </c>
      <c r="C61" t="s">
        <v>0</v>
      </c>
      <c r="D61" t="s">
        <v>32</v>
      </c>
      <c r="E61" t="s">
        <v>22</v>
      </c>
      <c r="F61" t="s">
        <v>54</v>
      </c>
    </row>
    <row r="62" s="1" customFormat="1" ht="16" customHeight="1" spans="1:6">
      <c r="A62" s="2">
        <v>44172</v>
      </c>
      <c r="B62">
        <v>17</v>
      </c>
      <c r="C62" t="s">
        <v>4</v>
      </c>
      <c r="E62"/>
      <c r="F62"/>
    </row>
    <row r="63" s="1" customFormat="1" ht="16" customHeight="1" spans="1:6">
      <c r="A63" s="2">
        <v>44172</v>
      </c>
      <c r="B63">
        <f>4+15+10</f>
        <v>29</v>
      </c>
      <c r="C63" t="s">
        <v>0</v>
      </c>
      <c r="D63" t="s">
        <v>9</v>
      </c>
      <c r="E63" t="s">
        <v>22</v>
      </c>
      <c r="F63" t="s">
        <v>55</v>
      </c>
    </row>
    <row r="64" s="1" customFormat="1" ht="16" customHeight="1" spans="1:6">
      <c r="A64" s="2">
        <v>44171</v>
      </c>
      <c r="B64">
        <f>6+10+10</f>
        <v>26</v>
      </c>
      <c r="C64" t="s">
        <v>0</v>
      </c>
      <c r="E64"/>
      <c r="F64"/>
    </row>
    <row r="65" s="1" customFormat="1" ht="16" customHeight="1" spans="1:6">
      <c r="A65" s="2">
        <v>44171</v>
      </c>
      <c r="B65">
        <v>79</v>
      </c>
      <c r="C65" t="s">
        <v>56</v>
      </c>
      <c r="E65"/>
      <c r="F65"/>
    </row>
    <row r="66" s="1" customFormat="1" ht="16" customHeight="1" spans="1:6">
      <c r="A66" s="2">
        <v>44170</v>
      </c>
      <c r="B66">
        <f>6+10+10</f>
        <v>26</v>
      </c>
      <c r="C66" t="s">
        <v>0</v>
      </c>
      <c r="E66"/>
      <c r="F66"/>
    </row>
    <row r="67" s="1" customFormat="1" ht="16" customHeight="1" spans="1:6">
      <c r="A67" s="2">
        <v>44169</v>
      </c>
      <c r="B67">
        <v>10</v>
      </c>
      <c r="C67" t="s">
        <v>36</v>
      </c>
      <c r="E67"/>
      <c r="F67"/>
    </row>
    <row r="68" s="1" customFormat="1" ht="16" customHeight="1" spans="1:6">
      <c r="A68" s="2">
        <v>44169</v>
      </c>
      <c r="B68">
        <f>6+15+10</f>
        <v>31</v>
      </c>
      <c r="C68" t="s">
        <v>0</v>
      </c>
      <c r="D68" t="s">
        <v>18</v>
      </c>
      <c r="E68" t="s">
        <v>28</v>
      </c>
      <c r="F68" t="s">
        <v>57</v>
      </c>
    </row>
    <row r="69" s="1" customFormat="1" ht="16" customHeight="1" spans="1:6">
      <c r="A69" s="2">
        <v>44168</v>
      </c>
      <c r="B69">
        <f>2.5+3+15+10</f>
        <v>30.5</v>
      </c>
      <c r="C69" t="s">
        <v>0</v>
      </c>
      <c r="D69" t="s">
        <v>12</v>
      </c>
      <c r="E69" t="s">
        <v>22</v>
      </c>
      <c r="F69" t="s">
        <v>58</v>
      </c>
    </row>
    <row r="70" s="1" customFormat="1" ht="16" customHeight="1" spans="1:6">
      <c r="A70" s="2">
        <v>44167</v>
      </c>
      <c r="B70">
        <f>2.5+17+10</f>
        <v>29.5</v>
      </c>
      <c r="C70" t="s">
        <v>0</v>
      </c>
      <c r="D70" t="s">
        <v>32</v>
      </c>
      <c r="E70" t="s">
        <v>26</v>
      </c>
      <c r="F70" t="s">
        <v>59</v>
      </c>
    </row>
    <row r="71" s="1" customFormat="1" ht="16" customHeight="1" spans="1:6">
      <c r="A71" s="2">
        <v>44166</v>
      </c>
      <c r="B71">
        <f>2.5+15+10</f>
        <v>27.5</v>
      </c>
      <c r="C71" t="s">
        <v>0</v>
      </c>
      <c r="D71" t="s">
        <v>32</v>
      </c>
      <c r="E71" t="s">
        <v>24</v>
      </c>
      <c r="F71" t="s">
        <v>60</v>
      </c>
    </row>
    <row r="72" s="1" customFormat="1" ht="16" customHeight="1" spans="1:6">
      <c r="A72" s="2">
        <v>44165</v>
      </c>
      <c r="B72">
        <f>2.5+15+10</f>
        <v>27.5</v>
      </c>
      <c r="C72" t="s">
        <v>0</v>
      </c>
      <c r="D72" t="s">
        <v>61</v>
      </c>
      <c r="E72" t="s">
        <v>28</v>
      </c>
      <c r="F72" t="s">
        <v>62</v>
      </c>
    </row>
    <row r="73" s="1" customFormat="1" ht="16" customHeight="1" spans="1:6">
      <c r="A73" s="2">
        <v>44164</v>
      </c>
      <c r="B73">
        <f>6+10</f>
        <v>16</v>
      </c>
      <c r="C73" t="s">
        <v>0</v>
      </c>
      <c r="E73"/>
      <c r="F73"/>
    </row>
    <row r="74" s="1" customFormat="1" ht="16" customHeight="1" spans="1:6">
      <c r="A74" s="2">
        <v>44163</v>
      </c>
      <c r="B74">
        <v>29.03</v>
      </c>
      <c r="C74" t="s">
        <v>40</v>
      </c>
      <c r="E74"/>
      <c r="F74"/>
    </row>
    <row r="75" s="1" customFormat="1" ht="16" customHeight="1" spans="1:6">
      <c r="A75" s="2">
        <v>44163</v>
      </c>
      <c r="B75">
        <v>59.9</v>
      </c>
      <c r="C75" t="s">
        <v>63</v>
      </c>
      <c r="E75"/>
      <c r="F75"/>
    </row>
    <row r="76" s="1" customFormat="1" ht="16" customHeight="1" spans="1:6">
      <c r="A76" s="2">
        <v>44163</v>
      </c>
      <c r="B76">
        <f>6+10+10</f>
        <v>26</v>
      </c>
      <c r="C76" t="s">
        <v>0</v>
      </c>
      <c r="E76"/>
      <c r="F76"/>
    </row>
    <row r="77" s="1" customFormat="1" ht="16" customHeight="1" spans="1:6">
      <c r="A77" s="2">
        <v>44162</v>
      </c>
      <c r="B77">
        <f>2.5+15+10</f>
        <v>27.5</v>
      </c>
      <c r="C77" t="s">
        <v>0</v>
      </c>
      <c r="D77" t="s">
        <v>64</v>
      </c>
      <c r="E77" t="s">
        <v>26</v>
      </c>
      <c r="F77" t="s">
        <v>65</v>
      </c>
    </row>
    <row r="78" s="1" customFormat="1" ht="16" customHeight="1" spans="1:6">
      <c r="A78" s="2">
        <v>44161</v>
      </c>
      <c r="B78">
        <v>6.8</v>
      </c>
      <c r="C78" t="s">
        <v>36</v>
      </c>
      <c r="D78"/>
      <c r="E78"/>
      <c r="F78"/>
    </row>
    <row r="79" s="1" customFormat="1" ht="16" customHeight="1" spans="1:6">
      <c r="A79" s="2">
        <v>44161</v>
      </c>
      <c r="B79">
        <v>19.9</v>
      </c>
      <c r="C79" t="s">
        <v>66</v>
      </c>
      <c r="D79"/>
      <c r="E79"/>
      <c r="F79"/>
    </row>
    <row r="80" s="1" customFormat="1" ht="16" customHeight="1" spans="1:6">
      <c r="A80" s="2">
        <v>44161</v>
      </c>
      <c r="B80">
        <f>2.5+3+15+10</f>
        <v>30.5</v>
      </c>
      <c r="C80" t="s">
        <v>0</v>
      </c>
      <c r="D80" t="s">
        <v>32</v>
      </c>
      <c r="E80" t="s">
        <v>67</v>
      </c>
      <c r="F80" t="s">
        <v>68</v>
      </c>
    </row>
    <row r="81" s="1" customFormat="1" ht="16" customHeight="1" spans="1:6">
      <c r="A81" s="2">
        <v>44160</v>
      </c>
      <c r="B81">
        <f>6+15+10</f>
        <v>31</v>
      </c>
      <c r="C81" t="s">
        <v>0</v>
      </c>
      <c r="D81" t="s">
        <v>32</v>
      </c>
      <c r="E81" t="s">
        <v>26</v>
      </c>
      <c r="F81" t="s">
        <v>69</v>
      </c>
    </row>
    <row r="82" s="1" customFormat="1" ht="16" customHeight="1" spans="1:6">
      <c r="A82" s="2">
        <v>44159</v>
      </c>
      <c r="B82">
        <f>2.5+15+10</f>
        <v>27.5</v>
      </c>
      <c r="C82" t="s">
        <v>0</v>
      </c>
      <c r="D82" t="s">
        <v>32</v>
      </c>
      <c r="E82" t="s">
        <v>26</v>
      </c>
      <c r="F82" t="s">
        <v>70</v>
      </c>
    </row>
    <row r="83" s="1" customFormat="1" ht="16" customHeight="1" spans="1:6">
      <c r="A83" s="2">
        <v>44158</v>
      </c>
      <c r="B83">
        <f>2.5+15+10</f>
        <v>27.5</v>
      </c>
      <c r="C83" t="s">
        <v>0</v>
      </c>
      <c r="D83" t="s">
        <v>32</v>
      </c>
      <c r="E83" t="s">
        <v>26</v>
      </c>
      <c r="F83" t="s">
        <v>71</v>
      </c>
    </row>
    <row r="84" s="1" customFormat="1" ht="16" customHeight="1" spans="1:6">
      <c r="A84" s="2">
        <v>44157</v>
      </c>
      <c r="B84">
        <v>683</v>
      </c>
      <c r="C84" t="s">
        <v>3</v>
      </c>
      <c r="E84"/>
      <c r="F84"/>
    </row>
    <row r="85" s="1" customFormat="1" ht="16" customHeight="1" spans="1:6">
      <c r="A85" s="2">
        <v>44157</v>
      </c>
      <c r="B85">
        <f>6+10</f>
        <v>16</v>
      </c>
      <c r="C85" t="s">
        <v>0</v>
      </c>
      <c r="E85"/>
      <c r="F85"/>
    </row>
    <row r="86" s="1" customFormat="1" ht="16" customHeight="1" spans="1:6">
      <c r="A86" s="2">
        <v>44156</v>
      </c>
      <c r="B86">
        <v>12.9</v>
      </c>
      <c r="C86" t="s">
        <v>72</v>
      </c>
      <c r="E86"/>
      <c r="F86"/>
    </row>
    <row r="87" s="1" customFormat="1" ht="16" customHeight="1" spans="1:6">
      <c r="A87" s="2">
        <v>44156</v>
      </c>
      <c r="B87"/>
      <c r="C87" t="s">
        <v>0</v>
      </c>
      <c r="E87"/>
      <c r="F87"/>
    </row>
    <row r="88" s="1" customFormat="1" ht="16" customHeight="1" spans="1:6">
      <c r="A88" s="2">
        <v>44155</v>
      </c>
      <c r="B88">
        <f>2.5+3+15+13</f>
        <v>33.5</v>
      </c>
      <c r="C88" t="s">
        <v>0</v>
      </c>
      <c r="D88" t="s">
        <v>32</v>
      </c>
      <c r="E88" t="s">
        <v>26</v>
      </c>
      <c r="F88" t="s">
        <v>73</v>
      </c>
    </row>
    <row r="89" s="1" customFormat="1" ht="16" customHeight="1" spans="1:6">
      <c r="A89" s="2">
        <v>44154</v>
      </c>
      <c r="B89">
        <f>4+15+10</f>
        <v>29</v>
      </c>
      <c r="C89" t="s">
        <v>0</v>
      </c>
      <c r="D89" t="s">
        <v>61</v>
      </c>
      <c r="E89" t="s">
        <v>24</v>
      </c>
      <c r="F89" t="s">
        <v>74</v>
      </c>
    </row>
    <row r="90" s="1" customFormat="1" ht="16" customHeight="1" spans="1:6">
      <c r="A90" s="2">
        <v>44153</v>
      </c>
      <c r="B90">
        <f>4+15+10</f>
        <v>29</v>
      </c>
      <c r="C90" t="s">
        <v>0</v>
      </c>
      <c r="D90" t="s">
        <v>32</v>
      </c>
      <c r="E90" t="s">
        <v>24</v>
      </c>
      <c r="F90" t="s">
        <v>75</v>
      </c>
    </row>
    <row r="91" s="1" customFormat="1" ht="16" customHeight="1" spans="1:6">
      <c r="A91" s="2">
        <v>44152</v>
      </c>
      <c r="B91">
        <f>4+15+10</f>
        <v>29</v>
      </c>
      <c r="C91" t="s">
        <v>0</v>
      </c>
      <c r="D91" t="s">
        <v>32</v>
      </c>
      <c r="E91" t="s">
        <v>26</v>
      </c>
      <c r="F91" t="s">
        <v>76</v>
      </c>
    </row>
    <row r="92" s="1" customFormat="1" ht="16" customHeight="1" spans="1:6">
      <c r="A92" s="2">
        <v>44151</v>
      </c>
      <c r="B92">
        <v>10</v>
      </c>
      <c r="C92" t="s">
        <v>4</v>
      </c>
      <c r="E92"/>
      <c r="F92"/>
    </row>
    <row r="93" s="1" customFormat="1" ht="16" customHeight="1" spans="1:6">
      <c r="A93" s="2">
        <v>44151</v>
      </c>
      <c r="B93">
        <f>2.5+1.5+15+10</f>
        <v>29</v>
      </c>
      <c r="C93" t="s">
        <v>0</v>
      </c>
      <c r="D93" t="s">
        <v>32</v>
      </c>
      <c r="E93" t="s">
        <v>67</v>
      </c>
      <c r="F93" t="s">
        <v>77</v>
      </c>
    </row>
    <row r="94" s="1" customFormat="1" ht="16" customHeight="1" spans="1:6">
      <c r="A94" s="2">
        <v>44150</v>
      </c>
      <c r="B94">
        <f>1.6+1.6</f>
        <v>3.2</v>
      </c>
      <c r="C94" t="s">
        <v>2</v>
      </c>
      <c r="E94"/>
      <c r="F94"/>
    </row>
    <row r="95" s="1" customFormat="1" ht="16" customHeight="1" spans="1:6">
      <c r="A95" s="2">
        <v>44150</v>
      </c>
      <c r="B95">
        <f>4.5+10</f>
        <v>14.5</v>
      </c>
      <c r="C95" t="s">
        <v>0</v>
      </c>
      <c r="E95"/>
      <c r="F95"/>
    </row>
    <row r="96" s="1" customFormat="1" ht="16" customHeight="1" spans="1:6">
      <c r="A96" s="2">
        <v>44149</v>
      </c>
      <c r="B96">
        <f>6+10</f>
        <v>16</v>
      </c>
      <c r="C96" t="s">
        <v>0</v>
      </c>
      <c r="E96"/>
      <c r="F96"/>
    </row>
    <row r="97" s="1" customFormat="1" ht="16" customHeight="1" spans="1:6">
      <c r="A97" s="2">
        <v>44148</v>
      </c>
      <c r="B97">
        <v>-2465</v>
      </c>
      <c r="C97" t="s">
        <v>8</v>
      </c>
      <c r="E97"/>
      <c r="F97"/>
    </row>
    <row r="98" s="1" customFormat="1" ht="16" customHeight="1" spans="1:6">
      <c r="A98" s="2">
        <v>44148</v>
      </c>
      <c r="B98">
        <f>2.5+15+10</f>
        <v>27.5</v>
      </c>
      <c r="C98" t="s">
        <v>0</v>
      </c>
      <c r="D98" t="s">
        <v>32</v>
      </c>
      <c r="E98" t="s">
        <v>78</v>
      </c>
      <c r="F98" t="s">
        <v>79</v>
      </c>
    </row>
    <row r="99" s="1" customFormat="1" ht="16" customHeight="1" spans="1:6">
      <c r="A99" s="2">
        <v>44147</v>
      </c>
      <c r="B99">
        <v>6.1</v>
      </c>
      <c r="C99" t="s">
        <v>36</v>
      </c>
      <c r="E99"/>
      <c r="F99"/>
    </row>
    <row r="100" s="1" customFormat="1" ht="16" customHeight="1" spans="1:6">
      <c r="A100" s="2">
        <v>44147</v>
      </c>
      <c r="B100">
        <f>2.5+15+10</f>
        <v>27.5</v>
      </c>
      <c r="C100" t="s">
        <v>0</v>
      </c>
      <c r="D100" t="s">
        <v>32</v>
      </c>
      <c r="E100" t="s">
        <v>24</v>
      </c>
      <c r="F100" t="s">
        <v>80</v>
      </c>
    </row>
    <row r="101" s="1" customFormat="1" ht="16" customHeight="1" spans="1:6">
      <c r="A101" s="2">
        <v>44146</v>
      </c>
      <c r="B101">
        <f>136.92+60.24</f>
        <v>197.16</v>
      </c>
      <c r="C101" t="s">
        <v>56</v>
      </c>
      <c r="E101"/>
      <c r="F101"/>
    </row>
    <row r="102" s="1" customFormat="1" ht="16" customHeight="1" spans="1:6">
      <c r="A102" s="2">
        <v>44146</v>
      </c>
      <c r="B102">
        <f>2.5+15+10</f>
        <v>27.5</v>
      </c>
      <c r="C102" t="s">
        <v>0</v>
      </c>
      <c r="D102" t="s">
        <v>32</v>
      </c>
      <c r="E102" t="s">
        <v>22</v>
      </c>
      <c r="F102" t="s">
        <v>81</v>
      </c>
    </row>
    <row r="103" s="1" customFormat="1" ht="16" customHeight="1" spans="1:6">
      <c r="A103" s="2">
        <v>44145</v>
      </c>
      <c r="B103">
        <f>2.5+15+10</f>
        <v>27.5</v>
      </c>
      <c r="C103" t="s">
        <v>0</v>
      </c>
      <c r="D103" t="s">
        <v>32</v>
      </c>
      <c r="E103" t="s">
        <v>13</v>
      </c>
      <c r="F103" t="s">
        <v>82</v>
      </c>
    </row>
    <row r="104" s="1" customFormat="1" ht="16" customHeight="1" spans="1:6">
      <c r="A104" s="2">
        <v>44144</v>
      </c>
      <c r="B104">
        <f>2.5+15+10</f>
        <v>27.5</v>
      </c>
      <c r="C104" t="s">
        <v>0</v>
      </c>
      <c r="D104" t="s">
        <v>32</v>
      </c>
      <c r="E104" t="s">
        <v>26</v>
      </c>
      <c r="F104" t="s">
        <v>83</v>
      </c>
    </row>
    <row r="105" s="1" customFormat="1" ht="16" customHeight="1" spans="1:6">
      <c r="A105" s="2">
        <v>44143</v>
      </c>
      <c r="B105">
        <v>5.6</v>
      </c>
      <c r="C105" t="s">
        <v>36</v>
      </c>
      <c r="E105"/>
      <c r="F105"/>
    </row>
    <row r="106" s="1" customFormat="1" ht="16" customHeight="1" spans="1:6">
      <c r="A106" s="2">
        <v>44143</v>
      </c>
      <c r="B106">
        <f>4.5+10+10</f>
        <v>24.5</v>
      </c>
      <c r="C106" t="s">
        <v>0</v>
      </c>
      <c r="E106"/>
      <c r="F106"/>
    </row>
    <row r="107" s="1" customFormat="1" ht="16" customHeight="1" spans="1:6">
      <c r="A107" s="2">
        <v>44142</v>
      </c>
      <c r="B107">
        <f>4.5+10</f>
        <v>14.5</v>
      </c>
      <c r="C107" t="s">
        <v>0</v>
      </c>
      <c r="E107"/>
      <c r="F107"/>
    </row>
    <row r="108" s="1" customFormat="1" ht="16" customHeight="1" spans="1:6">
      <c r="A108" s="2">
        <v>44141</v>
      </c>
      <c r="B108">
        <v>9</v>
      </c>
      <c r="C108" t="s">
        <v>7</v>
      </c>
      <c r="E108"/>
      <c r="F108"/>
    </row>
    <row r="109" s="1" customFormat="1" ht="16" customHeight="1" spans="1:6">
      <c r="A109" s="2">
        <v>44141</v>
      </c>
      <c r="B109">
        <f>2.5+15+10</f>
        <v>27.5</v>
      </c>
      <c r="C109" t="s">
        <v>0</v>
      </c>
      <c r="D109" t="s">
        <v>32</v>
      </c>
      <c r="E109" t="s">
        <v>26</v>
      </c>
      <c r="F109" t="s">
        <v>84</v>
      </c>
    </row>
    <row r="110" s="1" customFormat="1" ht="16" customHeight="1" spans="1:6">
      <c r="A110" s="2">
        <v>44140</v>
      </c>
      <c r="B110">
        <f>2.5+3+15+10</f>
        <v>30.5</v>
      </c>
      <c r="C110" t="s">
        <v>0</v>
      </c>
      <c r="D110" t="s">
        <v>32</v>
      </c>
      <c r="E110" t="s">
        <v>26</v>
      </c>
      <c r="F110" t="s">
        <v>85</v>
      </c>
    </row>
    <row r="111" s="1" customFormat="1" ht="16" customHeight="1" spans="1:6">
      <c r="A111" s="2">
        <v>44139</v>
      </c>
      <c r="B111">
        <f>3+15+10</f>
        <v>28</v>
      </c>
      <c r="C111" t="s">
        <v>0</v>
      </c>
      <c r="D111" t="s">
        <v>32</v>
      </c>
      <c r="E111" t="s">
        <v>26</v>
      </c>
      <c r="F111" t="s">
        <v>86</v>
      </c>
    </row>
    <row r="112" s="1" customFormat="1" ht="16" customHeight="1" spans="1:6">
      <c r="A112" s="2">
        <v>44138</v>
      </c>
      <c r="B112">
        <v>8</v>
      </c>
      <c r="C112" t="s">
        <v>36</v>
      </c>
      <c r="E112"/>
      <c r="F112"/>
    </row>
    <row r="113" s="1" customFormat="1" ht="16" customHeight="1" spans="1:6">
      <c r="A113" s="2">
        <v>44138</v>
      </c>
      <c r="B113">
        <f>2.5+15+10</f>
        <v>27.5</v>
      </c>
      <c r="C113" t="s">
        <v>0</v>
      </c>
      <c r="D113" t="s">
        <v>61</v>
      </c>
      <c r="E113" t="s">
        <v>24</v>
      </c>
      <c r="F113" t="s">
        <v>87</v>
      </c>
    </row>
    <row r="114" s="1" customFormat="1" ht="16" customHeight="1" spans="1:6">
      <c r="A114" s="2">
        <v>44137</v>
      </c>
      <c r="B114">
        <f>2.5+3+15+13</f>
        <v>33.5</v>
      </c>
      <c r="C114" t="s">
        <v>0</v>
      </c>
      <c r="D114" t="s">
        <v>32</v>
      </c>
      <c r="E114" t="s">
        <v>67</v>
      </c>
      <c r="F114" t="s">
        <v>88</v>
      </c>
    </row>
    <row r="115" s="1" customFormat="1" ht="16" customHeight="1" spans="1:6">
      <c r="A115" s="2">
        <v>44136</v>
      </c>
      <c r="B115">
        <v>16.79</v>
      </c>
      <c r="C115" t="s">
        <v>36</v>
      </c>
      <c r="E115"/>
      <c r="F115"/>
    </row>
    <row r="116" s="1" customFormat="1" ht="16" customHeight="1" spans="1:6">
      <c r="A116" s="2">
        <v>44136</v>
      </c>
      <c r="B116">
        <f>10+10</f>
        <v>20</v>
      </c>
      <c r="C116" t="s">
        <v>0</v>
      </c>
      <c r="E116"/>
      <c r="F116"/>
    </row>
    <row r="117" s="1" customFormat="1" ht="16" customHeight="1" spans="1:6">
      <c r="A117" s="2">
        <v>44135</v>
      </c>
      <c r="B117">
        <f>4.5+10+10</f>
        <v>24.5</v>
      </c>
      <c r="C117" t="s">
        <v>0</v>
      </c>
      <c r="E117"/>
      <c r="F117"/>
    </row>
    <row r="118" s="1" customFormat="1" ht="16" customHeight="1" spans="1:6">
      <c r="A118" s="2">
        <v>44134</v>
      </c>
      <c r="B118">
        <v>8.6</v>
      </c>
      <c r="C118" t="s">
        <v>36</v>
      </c>
      <c r="E118"/>
      <c r="F118"/>
    </row>
    <row r="119" s="1" customFormat="1" ht="16" customHeight="1" spans="1:6">
      <c r="A119" s="2">
        <v>44134</v>
      </c>
      <c r="B119">
        <v>1.6</v>
      </c>
      <c r="C119" t="s">
        <v>2</v>
      </c>
      <c r="E119"/>
      <c r="F119"/>
    </row>
    <row r="120" s="1" customFormat="1" ht="16" customHeight="1" spans="1:6">
      <c r="A120" s="2">
        <v>44134</v>
      </c>
      <c r="B120">
        <f>3+14+10</f>
        <v>27</v>
      </c>
      <c r="C120" t="s">
        <v>0</v>
      </c>
      <c r="D120" t="s">
        <v>89</v>
      </c>
      <c r="E120" t="s">
        <v>67</v>
      </c>
      <c r="F120" t="s">
        <v>90</v>
      </c>
    </row>
    <row r="121" s="1" customFormat="1" ht="16" customHeight="1" spans="1:6">
      <c r="A121" s="2">
        <v>44133</v>
      </c>
      <c r="B121">
        <f>2.5+15+10+8</f>
        <v>35.5</v>
      </c>
      <c r="C121" t="s">
        <v>0</v>
      </c>
      <c r="D121" t="s">
        <v>9</v>
      </c>
      <c r="E121" t="s">
        <v>26</v>
      </c>
      <c r="F121" t="s">
        <v>91</v>
      </c>
    </row>
    <row r="122" s="1" customFormat="1" ht="16" customHeight="1" spans="1:6">
      <c r="A122" s="2">
        <v>44132</v>
      </c>
      <c r="B122">
        <f>2.5+15+10</f>
        <v>27.5</v>
      </c>
      <c r="C122" t="s">
        <v>0</v>
      </c>
      <c r="D122" t="s">
        <v>32</v>
      </c>
      <c r="E122" t="s">
        <v>92</v>
      </c>
      <c r="F122" t="s">
        <v>93</v>
      </c>
    </row>
    <row r="123" s="1" customFormat="1" ht="16" customHeight="1" spans="1:6">
      <c r="A123" s="2">
        <v>44131</v>
      </c>
      <c r="B123">
        <f>2.5+15+10</f>
        <v>27.5</v>
      </c>
      <c r="C123" t="s">
        <v>0</v>
      </c>
      <c r="D123" t="s">
        <v>32</v>
      </c>
      <c r="E123" t="s">
        <v>24</v>
      </c>
      <c r="F123" t="s">
        <v>94</v>
      </c>
    </row>
    <row r="124" s="1" customFormat="1" ht="16" customHeight="1" spans="1:6">
      <c r="A124" s="2">
        <v>44130</v>
      </c>
      <c r="B124">
        <f>4+15+10</f>
        <v>29</v>
      </c>
      <c r="C124" t="s">
        <v>0</v>
      </c>
      <c r="D124" t="s">
        <v>32</v>
      </c>
      <c r="E124" t="s">
        <v>95</v>
      </c>
      <c r="F124" t="s">
        <v>96</v>
      </c>
    </row>
    <row r="125" s="1" customFormat="1" ht="16" customHeight="1" spans="1:6">
      <c r="A125" s="2">
        <v>44129</v>
      </c>
      <c r="B125">
        <f>4.5+10+10</f>
        <v>24.5</v>
      </c>
      <c r="C125" t="s">
        <v>0</v>
      </c>
      <c r="E125"/>
      <c r="F125"/>
    </row>
    <row r="126" s="1" customFormat="1" ht="16" customHeight="1" spans="1:6">
      <c r="A126" s="2">
        <v>44128</v>
      </c>
      <c r="B126">
        <f>6+10+10</f>
        <v>26</v>
      </c>
      <c r="C126" t="s">
        <v>0</v>
      </c>
      <c r="E126"/>
      <c r="F126"/>
    </row>
    <row r="127" s="1" customFormat="1" ht="16" customHeight="1" spans="1:6">
      <c r="A127" s="2">
        <v>44127</v>
      </c>
      <c r="B127">
        <f>2.5+3+15+10</f>
        <v>30.5</v>
      </c>
      <c r="C127" t="s">
        <v>0</v>
      </c>
      <c r="D127" t="s">
        <v>32</v>
      </c>
      <c r="E127" t="s">
        <v>67</v>
      </c>
      <c r="F127" t="s">
        <v>97</v>
      </c>
    </row>
    <row r="128" s="1" customFormat="1" ht="16" customHeight="1" spans="1:6">
      <c r="A128" s="2">
        <v>44126</v>
      </c>
      <c r="B128">
        <v>13.81</v>
      </c>
      <c r="C128" t="s">
        <v>36</v>
      </c>
      <c r="E128"/>
      <c r="F128"/>
    </row>
    <row r="129" s="1" customFormat="1" ht="16" customHeight="1" spans="1:6">
      <c r="A129" s="2">
        <v>44126</v>
      </c>
      <c r="B129">
        <f>2.5+15+10</f>
        <v>27.5</v>
      </c>
      <c r="C129" t="s">
        <v>0</v>
      </c>
      <c r="D129" t="s">
        <v>32</v>
      </c>
      <c r="E129" t="s">
        <v>24</v>
      </c>
      <c r="F129" t="s">
        <v>98</v>
      </c>
    </row>
    <row r="130" s="1" customFormat="1" ht="16" customHeight="1" spans="1:6">
      <c r="A130" s="2">
        <v>44125</v>
      </c>
      <c r="B130">
        <f>2.5+15+10</f>
        <v>27.5</v>
      </c>
      <c r="C130" t="s">
        <v>0</v>
      </c>
      <c r="D130" t="s">
        <v>32</v>
      </c>
      <c r="E130" t="s">
        <v>24</v>
      </c>
      <c r="F130"/>
    </row>
    <row r="131" s="1" customFormat="1" ht="16" customHeight="1" spans="1:6">
      <c r="A131" s="2">
        <v>44124</v>
      </c>
      <c r="B131">
        <v>1.6</v>
      </c>
      <c r="C131" t="s">
        <v>2</v>
      </c>
      <c r="E131"/>
      <c r="F131"/>
    </row>
    <row r="132" s="1" customFormat="1" ht="16" customHeight="1" spans="1:6">
      <c r="A132" s="2">
        <v>44124</v>
      </c>
      <c r="B132">
        <f>2.5+15+10</f>
        <v>27.5</v>
      </c>
      <c r="C132" t="s">
        <v>0</v>
      </c>
      <c r="D132" t="s">
        <v>32</v>
      </c>
      <c r="E132" t="s">
        <v>24</v>
      </c>
      <c r="F132"/>
    </row>
    <row r="133" s="1" customFormat="1" ht="16" customHeight="1" spans="1:6">
      <c r="A133" s="2">
        <v>44123</v>
      </c>
      <c r="B133">
        <f>2.5+15+10</f>
        <v>27.5</v>
      </c>
      <c r="C133" t="s">
        <v>0</v>
      </c>
      <c r="D133" t="s">
        <v>12</v>
      </c>
      <c r="E133" t="s">
        <v>99</v>
      </c>
      <c r="F133" t="s">
        <v>100</v>
      </c>
    </row>
    <row r="134" s="1" customFormat="1" ht="16" customHeight="1" spans="1:6">
      <c r="A134" s="2">
        <v>44122</v>
      </c>
      <c r="B134">
        <v>6.62</v>
      </c>
      <c r="C134" t="s">
        <v>36</v>
      </c>
      <c r="E134"/>
      <c r="F134"/>
    </row>
    <row r="135" s="1" customFormat="1" ht="16" customHeight="1" spans="1:6">
      <c r="A135" s="2">
        <v>44122</v>
      </c>
      <c r="B135">
        <f>10+10</f>
        <v>20</v>
      </c>
      <c r="C135" t="s">
        <v>0</v>
      </c>
      <c r="E135"/>
      <c r="F135"/>
    </row>
    <row r="136" s="1" customFormat="1" ht="16" customHeight="1" spans="1:6">
      <c r="A136" s="2">
        <v>44121</v>
      </c>
      <c r="B136">
        <f>1.6+6+1.6</f>
        <v>9.2</v>
      </c>
      <c r="C136" t="s">
        <v>101</v>
      </c>
      <c r="E136"/>
      <c r="F136"/>
    </row>
    <row r="137" s="1" customFormat="1" ht="16" customHeight="1" spans="1:6">
      <c r="A137" s="2">
        <v>44121</v>
      </c>
      <c r="B137">
        <f>4.5+10+10</f>
        <v>24.5</v>
      </c>
      <c r="C137" t="s">
        <v>0</v>
      </c>
      <c r="E137"/>
      <c r="F137"/>
    </row>
    <row r="138" s="1" customFormat="1" ht="16" customHeight="1" spans="1:6">
      <c r="A138" s="2">
        <v>44120</v>
      </c>
      <c r="B138">
        <f>600+10+36+20</f>
        <v>666</v>
      </c>
      <c r="C138" t="s">
        <v>3</v>
      </c>
      <c r="E138"/>
      <c r="F138"/>
    </row>
    <row r="139" s="1" customFormat="1" ht="16" customHeight="1" spans="1:6">
      <c r="A139" s="2">
        <v>44120</v>
      </c>
      <c r="B139">
        <f>2.5+15+10+8</f>
        <v>35.5</v>
      </c>
      <c r="C139" t="s">
        <v>0</v>
      </c>
      <c r="D139" t="s">
        <v>12</v>
      </c>
      <c r="E139" t="s">
        <v>24</v>
      </c>
      <c r="F139" t="s">
        <v>102</v>
      </c>
    </row>
    <row r="140" s="1" customFormat="1" ht="16" customHeight="1" spans="1:6">
      <c r="A140" s="2">
        <v>44119</v>
      </c>
      <c r="B140">
        <v>-3335</v>
      </c>
      <c r="C140" t="s">
        <v>8</v>
      </c>
      <c r="E140"/>
      <c r="F140"/>
    </row>
    <row r="141" s="1" customFormat="1" ht="16" customHeight="1" spans="1:6">
      <c r="A141" s="2">
        <v>44119</v>
      </c>
      <c r="B141">
        <f>2.5+3+15+3+10</f>
        <v>33.5</v>
      </c>
      <c r="C141" t="s">
        <v>0</v>
      </c>
      <c r="D141" t="s">
        <v>12</v>
      </c>
      <c r="E141" t="s">
        <v>92</v>
      </c>
      <c r="F141" t="s">
        <v>103</v>
      </c>
    </row>
    <row r="142" s="1" customFormat="1" ht="16" customHeight="1" spans="1:6">
      <c r="A142" s="2">
        <v>44118</v>
      </c>
      <c r="B142">
        <f>2.5+15+10</f>
        <v>27.5</v>
      </c>
      <c r="C142" t="s">
        <v>0</v>
      </c>
      <c r="D142" t="s">
        <v>12</v>
      </c>
      <c r="E142" t="s">
        <v>13</v>
      </c>
      <c r="F142" t="s">
        <v>104</v>
      </c>
    </row>
    <row r="143" s="1" customFormat="1" ht="16" customHeight="1" spans="1:6">
      <c r="A143" s="2">
        <v>44117</v>
      </c>
      <c r="B143">
        <f>2.5+3+15+10</f>
        <v>30.5</v>
      </c>
      <c r="C143" t="s">
        <v>0</v>
      </c>
      <c r="D143" t="s">
        <v>9</v>
      </c>
      <c r="E143" t="s">
        <v>26</v>
      </c>
      <c r="F143" t="s">
        <v>105</v>
      </c>
    </row>
    <row r="144" s="1" customFormat="1" ht="16" customHeight="1" spans="1:6">
      <c r="A144" s="2">
        <v>44116</v>
      </c>
      <c r="B144">
        <v>9</v>
      </c>
      <c r="C144" t="s">
        <v>7</v>
      </c>
      <c r="E144"/>
      <c r="F144"/>
    </row>
    <row r="145" s="1" customFormat="1" ht="16" customHeight="1" spans="1:6">
      <c r="A145" s="2">
        <v>44116</v>
      </c>
      <c r="B145">
        <f>2.5+9+10</f>
        <v>21.5</v>
      </c>
      <c r="C145" t="s">
        <v>0</v>
      </c>
      <c r="D145" t="s">
        <v>9</v>
      </c>
      <c r="E145" t="s">
        <v>24</v>
      </c>
      <c r="F145" t="s">
        <v>106</v>
      </c>
    </row>
    <row r="146" s="1" customFormat="1" ht="16" customHeight="1" spans="1:6">
      <c r="A146" s="2">
        <v>44115</v>
      </c>
      <c r="B146">
        <v>1.6</v>
      </c>
      <c r="C146" t="s">
        <v>101</v>
      </c>
      <c r="E146"/>
      <c r="F146"/>
    </row>
    <row r="147" s="1" customFormat="1" ht="16" customHeight="1" spans="1:6">
      <c r="A147" s="2">
        <v>44115</v>
      </c>
      <c r="B147">
        <f>4.5+10+10</f>
        <v>24.5</v>
      </c>
      <c r="C147" t="s">
        <v>0</v>
      </c>
      <c r="E147"/>
      <c r="F147"/>
    </row>
    <row r="148" s="1" customFormat="1" ht="16" customHeight="1" spans="1:6">
      <c r="A148" s="2">
        <v>44114</v>
      </c>
      <c r="B148">
        <f>6.5+15+10</f>
        <v>31.5</v>
      </c>
      <c r="C148" t="s">
        <v>0</v>
      </c>
      <c r="D148" t="s">
        <v>12</v>
      </c>
      <c r="E148" t="s">
        <v>13</v>
      </c>
      <c r="F148" s="1" t="s">
        <v>107</v>
      </c>
    </row>
    <row r="149" s="1" customFormat="1" ht="16" customHeight="1" spans="1:6">
      <c r="A149" s="2">
        <v>44113</v>
      </c>
      <c r="B149">
        <f>2.5+15+10</f>
        <v>27.5</v>
      </c>
      <c r="C149" t="s">
        <v>0</v>
      </c>
      <c r="D149" t="s">
        <v>12</v>
      </c>
      <c r="E149" t="s">
        <v>22</v>
      </c>
      <c r="F149" t="s">
        <v>108</v>
      </c>
    </row>
    <row r="150" s="1" customFormat="1" ht="16" customHeight="1" spans="1:6">
      <c r="A150" s="2">
        <v>44112</v>
      </c>
      <c r="B150">
        <f>4.5+10+7.3+10</f>
        <v>31.8</v>
      </c>
      <c r="C150" t="s">
        <v>0</v>
      </c>
      <c r="E150"/>
      <c r="F150"/>
    </row>
    <row r="151" s="1" customFormat="1" ht="16" customHeight="1" spans="1:6">
      <c r="A151" s="2">
        <v>44111</v>
      </c>
      <c r="B151">
        <f>6+10+10</f>
        <v>26</v>
      </c>
      <c r="C151" t="s">
        <v>0</v>
      </c>
      <c r="E151"/>
      <c r="F151"/>
    </row>
    <row r="152" s="1" customFormat="1" ht="16" customHeight="1" spans="1:6">
      <c r="A152" s="2">
        <v>44110</v>
      </c>
      <c r="B152">
        <f>6+4.5+10</f>
        <v>20.5</v>
      </c>
      <c r="C152" t="s">
        <v>0</v>
      </c>
      <c r="E152" s="3"/>
      <c r="F152"/>
    </row>
    <row r="153" s="1" customFormat="1" ht="16" customHeight="1" spans="1:6">
      <c r="A153" s="2">
        <v>44109</v>
      </c>
      <c r="B153">
        <f>5.9+10+10</f>
        <v>25.9</v>
      </c>
      <c r="C153" t="s">
        <v>0</v>
      </c>
      <c r="E153" s="3"/>
      <c r="F153"/>
    </row>
    <row r="154" s="1" customFormat="1" ht="16" customHeight="1" spans="1:6">
      <c r="A154" s="2">
        <v>44108</v>
      </c>
      <c r="B154">
        <f>4.5+10+10</f>
        <v>24.5</v>
      </c>
      <c r="C154" t="s">
        <v>0</v>
      </c>
      <c r="E154" s="3"/>
      <c r="F154"/>
    </row>
    <row r="155" s="1" customFormat="1" ht="16" customHeight="1" spans="1:6">
      <c r="A155" s="2">
        <v>44107</v>
      </c>
      <c r="B155">
        <f>6+10+10</f>
        <v>26</v>
      </c>
      <c r="C155" t="s">
        <v>0</v>
      </c>
      <c r="E155" s="3"/>
      <c r="F155"/>
    </row>
    <row r="156" s="1" customFormat="1" ht="16" customHeight="1" spans="1:6">
      <c r="A156" s="2">
        <v>44106</v>
      </c>
      <c r="B156">
        <f>10+3+10</f>
        <v>23</v>
      </c>
      <c r="C156" t="s">
        <v>0</v>
      </c>
      <c r="E156" s="3"/>
      <c r="F156"/>
    </row>
    <row r="157" s="1" customFormat="1" ht="16" customHeight="1" spans="1:6">
      <c r="A157" s="2">
        <v>44105</v>
      </c>
      <c r="B157">
        <f>6+10+10</f>
        <v>26</v>
      </c>
      <c r="C157" t="s">
        <v>0</v>
      </c>
      <c r="E157" s="3"/>
      <c r="F157"/>
    </row>
    <row r="158" s="1" customFormat="1" ht="16" customHeight="1" spans="1:6">
      <c r="A158" s="2">
        <v>44105</v>
      </c>
      <c r="B158">
        <v>92</v>
      </c>
      <c r="C158" t="s">
        <v>63</v>
      </c>
      <c r="E158" s="3"/>
      <c r="F158"/>
    </row>
    <row r="159" s="1" customFormat="1" ht="16" customHeight="1" spans="1:6">
      <c r="A159" s="2">
        <v>44104</v>
      </c>
      <c r="B159">
        <f>5.5+15+10</f>
        <v>30.5</v>
      </c>
      <c r="C159" t="s">
        <v>0</v>
      </c>
      <c r="D159" t="s">
        <v>32</v>
      </c>
      <c r="E159" t="s">
        <v>67</v>
      </c>
      <c r="F159" s="1" t="s">
        <v>109</v>
      </c>
    </row>
    <row r="160" s="1" customFormat="1" ht="16" customHeight="1" spans="1:6">
      <c r="A160" s="2">
        <v>44103</v>
      </c>
      <c r="B160">
        <f>2.5+15+10</f>
        <v>27.5</v>
      </c>
      <c r="C160" t="s">
        <v>0</v>
      </c>
      <c r="D160" t="s">
        <v>32</v>
      </c>
      <c r="E160" t="s">
        <v>26</v>
      </c>
      <c r="F160" t="s">
        <v>110</v>
      </c>
    </row>
    <row r="161" s="1" customFormat="1" ht="16" customHeight="1" spans="1:6">
      <c r="A161" s="2">
        <v>44102</v>
      </c>
      <c r="B161">
        <f>2.5+15+10</f>
        <v>27.5</v>
      </c>
      <c r="C161" t="s">
        <v>0</v>
      </c>
      <c r="D161" t="s">
        <v>9</v>
      </c>
      <c r="E161" t="s">
        <v>26</v>
      </c>
      <c r="F161" t="s">
        <v>111</v>
      </c>
    </row>
    <row r="162" spans="1:6">
      <c r="A162" s="2">
        <v>44101</v>
      </c>
      <c r="B162">
        <f>4+15+10</f>
        <v>29</v>
      </c>
      <c r="C162" t="s">
        <v>0</v>
      </c>
      <c r="D162" t="s">
        <v>32</v>
      </c>
      <c r="E162" t="s">
        <v>13</v>
      </c>
      <c r="F162" t="s">
        <v>112</v>
      </c>
    </row>
    <row r="163" spans="1:3">
      <c r="A163" s="2">
        <v>44100</v>
      </c>
      <c r="B163">
        <f>1.6+1.6</f>
        <v>3.2</v>
      </c>
      <c r="C163" t="s">
        <v>101</v>
      </c>
    </row>
    <row r="164" spans="1:3">
      <c r="A164" s="2">
        <v>44100</v>
      </c>
      <c r="B164">
        <f>4.5+10</f>
        <v>14.5</v>
      </c>
      <c r="C164" t="s">
        <v>0</v>
      </c>
    </row>
    <row r="165" spans="1:3">
      <c r="A165" s="2">
        <v>44099</v>
      </c>
      <c r="B165">
        <f>4.3+9</f>
        <v>13.3</v>
      </c>
      <c r="C165" t="s">
        <v>4</v>
      </c>
    </row>
    <row r="166" spans="1:6">
      <c r="A166" s="2">
        <v>44099</v>
      </c>
      <c r="B166">
        <f>2.5+15+10</f>
        <v>27.5</v>
      </c>
      <c r="C166" t="s">
        <v>0</v>
      </c>
      <c r="D166" t="s">
        <v>32</v>
      </c>
      <c r="E166" t="s">
        <v>13</v>
      </c>
      <c r="F166" t="s">
        <v>113</v>
      </c>
    </row>
    <row r="167" spans="1:6">
      <c r="A167" s="2">
        <v>44098</v>
      </c>
      <c r="B167">
        <f>2.5+15+10</f>
        <v>27.5</v>
      </c>
      <c r="C167" t="s">
        <v>0</v>
      </c>
      <c r="D167" t="s">
        <v>12</v>
      </c>
      <c r="E167" t="s">
        <v>13</v>
      </c>
      <c r="F167" t="s">
        <v>114</v>
      </c>
    </row>
    <row r="168" spans="1:3">
      <c r="A168" s="2">
        <v>44097</v>
      </c>
      <c r="B168">
        <v>9</v>
      </c>
      <c r="C168" t="s">
        <v>7</v>
      </c>
    </row>
    <row r="169" spans="1:6">
      <c r="A169" s="2">
        <v>44097</v>
      </c>
      <c r="B169">
        <f>2.5+15+10</f>
        <v>27.5</v>
      </c>
      <c r="C169" t="s">
        <v>0</v>
      </c>
      <c r="D169" t="s">
        <v>12</v>
      </c>
      <c r="E169" t="s">
        <v>95</v>
      </c>
      <c r="F169" t="s">
        <v>115</v>
      </c>
    </row>
    <row r="170" spans="1:6">
      <c r="A170" s="2">
        <v>44096</v>
      </c>
      <c r="B170">
        <f>2.5+15+10</f>
        <v>27.5</v>
      </c>
      <c r="C170" t="s">
        <v>0</v>
      </c>
      <c r="D170" t="s">
        <v>12</v>
      </c>
      <c r="E170" t="s">
        <v>13</v>
      </c>
      <c r="F170" t="s">
        <v>116</v>
      </c>
    </row>
    <row r="171" spans="1:6">
      <c r="A171" s="2">
        <v>44095</v>
      </c>
      <c r="B171">
        <f>2.5+15+10</f>
        <v>27.5</v>
      </c>
      <c r="C171" t="s">
        <v>0</v>
      </c>
      <c r="D171" t="s">
        <v>12</v>
      </c>
      <c r="E171" t="s">
        <v>117</v>
      </c>
      <c r="F171" t="s">
        <v>118</v>
      </c>
    </row>
    <row r="172" spans="1:3">
      <c r="A172" s="2">
        <v>44094</v>
      </c>
      <c r="B172">
        <f>4.5+1.6+1.6+5+10</f>
        <v>22.7</v>
      </c>
      <c r="C172" t="s">
        <v>101</v>
      </c>
    </row>
    <row r="173" spans="1:3">
      <c r="A173" s="2">
        <v>44093</v>
      </c>
      <c r="B173">
        <f>6+10+10</f>
        <v>26</v>
      </c>
      <c r="C173" t="s">
        <v>0</v>
      </c>
    </row>
    <row r="174" spans="1:6">
      <c r="A174" s="4">
        <v>44092</v>
      </c>
      <c r="B174">
        <f>2.5+15+10</f>
        <v>27.5</v>
      </c>
      <c r="C174" t="s">
        <v>0</v>
      </c>
      <c r="D174" t="s">
        <v>18</v>
      </c>
      <c r="E174" t="s">
        <v>119</v>
      </c>
      <c r="F174" t="s">
        <v>120</v>
      </c>
    </row>
    <row r="175" spans="1:3">
      <c r="A175" s="4">
        <v>44091</v>
      </c>
      <c r="B175">
        <f>600+20+10+39</f>
        <v>669</v>
      </c>
      <c r="C175" t="s">
        <v>3</v>
      </c>
    </row>
    <row r="176" spans="1:6">
      <c r="A176" s="4">
        <v>44091</v>
      </c>
      <c r="B176">
        <f>2.5+15+10</f>
        <v>27.5</v>
      </c>
      <c r="C176" t="s">
        <v>0</v>
      </c>
      <c r="D176" t="s">
        <v>61</v>
      </c>
      <c r="E176" t="s">
        <v>26</v>
      </c>
      <c r="F176" t="s">
        <v>121</v>
      </c>
    </row>
    <row r="177" spans="1:6">
      <c r="A177" s="4">
        <v>44090</v>
      </c>
      <c r="B177">
        <f>2.5+15+10</f>
        <v>27.5</v>
      </c>
      <c r="C177" t="s">
        <v>0</v>
      </c>
      <c r="D177" t="s">
        <v>32</v>
      </c>
      <c r="E177" t="s">
        <v>24</v>
      </c>
      <c r="F177" t="s">
        <v>122</v>
      </c>
    </row>
    <row r="178" spans="1:3">
      <c r="A178" s="4">
        <v>44090</v>
      </c>
      <c r="B178">
        <v>9.9</v>
      </c>
      <c r="C178" t="s">
        <v>4</v>
      </c>
    </row>
    <row r="179" spans="1:3">
      <c r="A179" s="4">
        <v>44089</v>
      </c>
      <c r="B179">
        <v>-3045</v>
      </c>
      <c r="C179" t="s">
        <v>8</v>
      </c>
    </row>
    <row r="180" spans="1:6">
      <c r="A180" s="4">
        <v>44089</v>
      </c>
      <c r="B180">
        <f>2.5+15+10</f>
        <v>27.5</v>
      </c>
      <c r="C180" t="s">
        <v>0</v>
      </c>
      <c r="D180" t="s">
        <v>61</v>
      </c>
      <c r="E180" t="s">
        <v>24</v>
      </c>
      <c r="F180" t="s">
        <v>123</v>
      </c>
    </row>
    <row r="181" customFormat="1" spans="1:6">
      <c r="A181" s="4">
        <v>44088</v>
      </c>
      <c r="B181">
        <f>2.5+15+1.6+10</f>
        <v>29.1</v>
      </c>
      <c r="C181" t="s">
        <v>0</v>
      </c>
      <c r="D181" t="s">
        <v>32</v>
      </c>
      <c r="E181" t="s">
        <v>24</v>
      </c>
      <c r="F181" t="s">
        <v>124</v>
      </c>
    </row>
    <row r="182" customFormat="1" spans="1:3">
      <c r="A182" s="4">
        <v>44087</v>
      </c>
      <c r="B182">
        <v>2</v>
      </c>
      <c r="C182" t="s">
        <v>125</v>
      </c>
    </row>
    <row r="183" customFormat="1" spans="1:3">
      <c r="A183" s="4">
        <v>44087</v>
      </c>
      <c r="B183">
        <f>4.5+10+10</f>
        <v>24.5</v>
      </c>
      <c r="C183" t="s">
        <v>0</v>
      </c>
    </row>
    <row r="184" customFormat="1" spans="1:3">
      <c r="A184" s="4">
        <v>44087</v>
      </c>
      <c r="B184">
        <v>19.9</v>
      </c>
      <c r="C184" t="s">
        <v>4</v>
      </c>
    </row>
    <row r="185" customFormat="1" spans="1:3">
      <c r="A185" s="4">
        <v>44086</v>
      </c>
      <c r="B185">
        <f>4.5+5.14+6+10</f>
        <v>25.64</v>
      </c>
      <c r="C185" t="s">
        <v>0</v>
      </c>
    </row>
    <row r="186" customFormat="1" spans="1:6">
      <c r="A186" s="4">
        <v>44085</v>
      </c>
      <c r="B186">
        <f>3+15+10</f>
        <v>28</v>
      </c>
      <c r="C186" t="s">
        <v>0</v>
      </c>
      <c r="D186" t="s">
        <v>32</v>
      </c>
      <c r="E186" t="s">
        <v>117</v>
      </c>
      <c r="F186" t="s">
        <v>126</v>
      </c>
    </row>
    <row r="187" customFormat="1" spans="1:6">
      <c r="A187" s="4">
        <v>44084</v>
      </c>
      <c r="B187">
        <f>2.5+15+10</f>
        <v>27.5</v>
      </c>
      <c r="C187" t="s">
        <v>0</v>
      </c>
      <c r="D187" t="s">
        <v>32</v>
      </c>
      <c r="E187" t="s">
        <v>24</v>
      </c>
      <c r="F187" t="s">
        <v>127</v>
      </c>
    </row>
    <row r="188" customFormat="1" spans="1:6">
      <c r="A188" s="4">
        <v>44083</v>
      </c>
      <c r="B188">
        <f>2.5+15+10</f>
        <v>27.5</v>
      </c>
      <c r="C188" t="s">
        <v>0</v>
      </c>
      <c r="D188" t="s">
        <v>32</v>
      </c>
      <c r="E188" t="s">
        <v>24</v>
      </c>
      <c r="F188" t="s">
        <v>128</v>
      </c>
    </row>
    <row r="189" customFormat="1" spans="1:6">
      <c r="A189" s="4">
        <v>44082</v>
      </c>
      <c r="B189">
        <f>3+15+10</f>
        <v>28</v>
      </c>
      <c r="C189" t="s">
        <v>0</v>
      </c>
      <c r="D189" t="s">
        <v>32</v>
      </c>
      <c r="E189" t="s">
        <v>13</v>
      </c>
      <c r="F189" t="s">
        <v>129</v>
      </c>
    </row>
    <row r="190" customFormat="1" spans="1:6">
      <c r="A190" s="4">
        <v>44081</v>
      </c>
      <c r="B190">
        <f>6.6+15+10</f>
        <v>31.6</v>
      </c>
      <c r="C190" t="s">
        <v>0</v>
      </c>
      <c r="D190" t="s">
        <v>32</v>
      </c>
      <c r="E190" t="s">
        <v>67</v>
      </c>
      <c r="F190" t="s">
        <v>130</v>
      </c>
    </row>
    <row r="191" customFormat="1" spans="1:3">
      <c r="A191" s="4">
        <v>44080</v>
      </c>
      <c r="B191">
        <v>4.8</v>
      </c>
      <c r="C191" t="s">
        <v>36</v>
      </c>
    </row>
    <row r="192" customFormat="1" spans="1:3">
      <c r="A192" s="4">
        <v>44080</v>
      </c>
      <c r="B192">
        <f>4.5+1.5+10+10</f>
        <v>26</v>
      </c>
      <c r="C192" t="s">
        <v>0</v>
      </c>
    </row>
    <row r="193" customFormat="1" spans="1:3">
      <c r="A193" s="4">
        <v>44080</v>
      </c>
      <c r="B193">
        <v>44</v>
      </c>
      <c r="C193" t="s">
        <v>7</v>
      </c>
    </row>
    <row r="194" customFormat="1" spans="1:3">
      <c r="A194" s="4">
        <v>44079</v>
      </c>
      <c r="B194">
        <f>4.5+3+1.6+1.6+10+4+1.6+10</f>
        <v>36.3</v>
      </c>
      <c r="C194" t="s">
        <v>101</v>
      </c>
    </row>
    <row r="195" customFormat="1" spans="1:6">
      <c r="A195" s="4">
        <v>44078</v>
      </c>
      <c r="B195">
        <f>2.5+15+10</f>
        <v>27.5</v>
      </c>
      <c r="C195" t="s">
        <v>0</v>
      </c>
      <c r="D195" t="s">
        <v>32</v>
      </c>
      <c r="E195" t="s">
        <v>13</v>
      </c>
      <c r="F195" t="s">
        <v>131</v>
      </c>
    </row>
    <row r="196" customFormat="1" spans="1:6">
      <c r="A196" s="4">
        <v>44077</v>
      </c>
      <c r="B196">
        <f>2.5+15+10+3</f>
        <v>30.5</v>
      </c>
      <c r="C196" t="s">
        <v>0</v>
      </c>
      <c r="D196" t="s">
        <v>32</v>
      </c>
      <c r="E196" t="s">
        <v>13</v>
      </c>
      <c r="F196" t="s">
        <v>132</v>
      </c>
    </row>
    <row r="197" customFormat="1" spans="1:6">
      <c r="A197" s="4">
        <v>44076</v>
      </c>
      <c r="B197">
        <f>2.5+15+10</f>
        <v>27.5</v>
      </c>
      <c r="C197" t="s">
        <v>0</v>
      </c>
      <c r="D197" t="s">
        <v>12</v>
      </c>
      <c r="E197" t="s">
        <v>13</v>
      </c>
      <c r="F197" t="s">
        <v>133</v>
      </c>
    </row>
    <row r="198" customFormat="1" spans="1:6">
      <c r="A198" s="4">
        <v>44075</v>
      </c>
      <c r="B198">
        <f>2.5+15+10+3</f>
        <v>30.5</v>
      </c>
      <c r="C198" t="s">
        <v>0</v>
      </c>
      <c r="D198" t="s">
        <v>12</v>
      </c>
      <c r="E198" t="s">
        <v>13</v>
      </c>
      <c r="F198" t="s">
        <v>134</v>
      </c>
    </row>
    <row r="199" customFormat="1" spans="1:6">
      <c r="A199" s="4">
        <v>44074</v>
      </c>
      <c r="B199">
        <f>2.5+15+10</f>
        <v>27.5</v>
      </c>
      <c r="C199" t="s">
        <v>0</v>
      </c>
      <c r="D199" t="s">
        <v>32</v>
      </c>
      <c r="E199" t="s">
        <v>135</v>
      </c>
      <c r="F199" t="s">
        <v>136</v>
      </c>
    </row>
    <row r="200" customFormat="1" spans="1:3">
      <c r="A200" s="4">
        <v>44073</v>
      </c>
      <c r="B200">
        <v>9.9</v>
      </c>
      <c r="C200" t="s">
        <v>4</v>
      </c>
    </row>
    <row r="201" customFormat="1" spans="1:3">
      <c r="A201" s="4">
        <v>44073</v>
      </c>
      <c r="B201">
        <f>4.5+10+2.94</f>
        <v>17.44</v>
      </c>
      <c r="C201" t="s">
        <v>0</v>
      </c>
    </row>
    <row r="202" customFormat="1" spans="1:6">
      <c r="A202" s="4">
        <v>44072</v>
      </c>
      <c r="B202">
        <f>4.5+4.84+3+1.6+1.6+5+3+1.6+1.6+10</f>
        <v>36.74</v>
      </c>
      <c r="C202" t="s">
        <v>101</v>
      </c>
      <c r="F202" t="s">
        <v>137</v>
      </c>
    </row>
    <row r="203" customFormat="1" spans="1:6">
      <c r="A203" s="4">
        <v>44071</v>
      </c>
      <c r="B203">
        <f>2.5+15+10</f>
        <v>27.5</v>
      </c>
      <c r="C203" t="s">
        <v>0</v>
      </c>
      <c r="D203" t="s">
        <v>32</v>
      </c>
      <c r="E203" t="s">
        <v>24</v>
      </c>
      <c r="F203" t="s">
        <v>138</v>
      </c>
    </row>
    <row r="204" customFormat="1" spans="1:6">
      <c r="A204" s="4">
        <v>44070</v>
      </c>
      <c r="B204">
        <f>2.5+15+13+3</f>
        <v>33.5</v>
      </c>
      <c r="C204" t="s">
        <v>0</v>
      </c>
      <c r="D204" t="s">
        <v>61</v>
      </c>
      <c r="E204" t="s">
        <v>13</v>
      </c>
      <c r="F204" t="s">
        <v>139</v>
      </c>
    </row>
    <row r="205" customFormat="1" spans="1:6">
      <c r="A205" s="4">
        <v>44069</v>
      </c>
      <c r="B205">
        <f>2.5+15+10</f>
        <v>27.5</v>
      </c>
      <c r="C205" t="s">
        <v>0</v>
      </c>
      <c r="D205" t="s">
        <v>61</v>
      </c>
      <c r="E205" t="s">
        <v>117</v>
      </c>
      <c r="F205" t="s">
        <v>140</v>
      </c>
    </row>
    <row r="206" customFormat="1" spans="1:6">
      <c r="A206" s="4">
        <v>44068</v>
      </c>
      <c r="B206">
        <f>2.5+15+10</f>
        <v>27.5</v>
      </c>
      <c r="C206" t="s">
        <v>0</v>
      </c>
      <c r="D206" t="s">
        <v>61</v>
      </c>
      <c r="E206" t="s">
        <v>135</v>
      </c>
      <c r="F206" t="s">
        <v>141</v>
      </c>
    </row>
    <row r="207" customFormat="1" spans="1:6">
      <c r="A207" s="4">
        <v>44067</v>
      </c>
      <c r="B207">
        <f>3+15+13</f>
        <v>31</v>
      </c>
      <c r="C207" t="s">
        <v>0</v>
      </c>
      <c r="D207" t="s">
        <v>61</v>
      </c>
      <c r="E207" t="s">
        <v>135</v>
      </c>
      <c r="F207" t="s">
        <v>142</v>
      </c>
    </row>
    <row r="208" customFormat="1" spans="1:3">
      <c r="A208" s="4">
        <v>44066</v>
      </c>
      <c r="B208">
        <f>10+18+6.5</f>
        <v>34.5</v>
      </c>
      <c r="C208" t="s">
        <v>143</v>
      </c>
    </row>
    <row r="209" spans="1:3">
      <c r="A209" s="4">
        <v>44066</v>
      </c>
      <c r="B209">
        <f>10+6+12</f>
        <v>28</v>
      </c>
      <c r="C209" t="s">
        <v>0</v>
      </c>
    </row>
    <row r="210" spans="1:3">
      <c r="A210" s="4">
        <v>44065</v>
      </c>
      <c r="B210">
        <f>6+13</f>
        <v>19</v>
      </c>
      <c r="C210" t="s">
        <v>0</v>
      </c>
    </row>
    <row r="211" spans="1:6">
      <c r="A211" s="4">
        <v>44064</v>
      </c>
      <c r="B211">
        <f>3+15+10</f>
        <v>28</v>
      </c>
      <c r="C211" t="s">
        <v>0</v>
      </c>
      <c r="D211" t="s">
        <v>12</v>
      </c>
      <c r="E211" t="s">
        <v>135</v>
      </c>
      <c r="F211" s="5" t="s">
        <v>144</v>
      </c>
    </row>
    <row r="212" spans="1:6">
      <c r="A212" s="4">
        <v>44063</v>
      </c>
      <c r="B212">
        <f>3+15+12</f>
        <v>30</v>
      </c>
      <c r="C212" t="s">
        <v>0</v>
      </c>
      <c r="D212" t="s">
        <v>61</v>
      </c>
      <c r="E212" t="s">
        <v>117</v>
      </c>
      <c r="F212" t="s">
        <v>145</v>
      </c>
    </row>
    <row r="213" spans="1:6">
      <c r="A213" s="4">
        <v>44062</v>
      </c>
      <c r="B213">
        <f>3+15+13</f>
        <v>31</v>
      </c>
      <c r="C213" t="s">
        <v>0</v>
      </c>
      <c r="D213" t="s">
        <v>61</v>
      </c>
      <c r="E213" t="s">
        <v>117</v>
      </c>
      <c r="F213" t="s">
        <v>146</v>
      </c>
    </row>
    <row r="214" spans="1:6">
      <c r="A214" s="4">
        <v>44061</v>
      </c>
      <c r="B214">
        <f>3+15+12</f>
        <v>30</v>
      </c>
      <c r="C214" t="s">
        <v>0</v>
      </c>
      <c r="D214" t="s">
        <v>61</v>
      </c>
      <c r="E214" t="s">
        <v>117</v>
      </c>
      <c r="F214" t="s">
        <v>147</v>
      </c>
    </row>
    <row r="215" customFormat="1" spans="1:3">
      <c r="A215" s="4">
        <v>44060</v>
      </c>
      <c r="B215">
        <v>2</v>
      </c>
      <c r="C215" t="s">
        <v>125</v>
      </c>
    </row>
    <row r="216" spans="1:3">
      <c r="A216" s="4">
        <v>44060</v>
      </c>
      <c r="B216">
        <v>1.63</v>
      </c>
      <c r="C216" t="s">
        <v>4</v>
      </c>
    </row>
    <row r="217" spans="1:6">
      <c r="A217" s="4">
        <v>44060</v>
      </c>
      <c r="B217">
        <f>3+15+12</f>
        <v>30</v>
      </c>
      <c r="C217" t="s">
        <v>0</v>
      </c>
      <c r="D217" t="s">
        <v>12</v>
      </c>
      <c r="E217" t="s">
        <v>135</v>
      </c>
      <c r="F217" t="s">
        <v>148</v>
      </c>
    </row>
    <row r="218" spans="1:3">
      <c r="A218" s="4">
        <v>44059</v>
      </c>
      <c r="B218">
        <v>1200</v>
      </c>
      <c r="C218" t="s">
        <v>149</v>
      </c>
    </row>
    <row r="219" spans="1:3">
      <c r="A219" s="4">
        <v>44059</v>
      </c>
      <c r="B219">
        <v>3</v>
      </c>
      <c r="C219" t="s">
        <v>7</v>
      </c>
    </row>
    <row r="220" spans="1:3">
      <c r="A220" s="4">
        <v>44059</v>
      </c>
      <c r="B220">
        <v>12</v>
      </c>
      <c r="C220" t="s">
        <v>0</v>
      </c>
    </row>
    <row r="221" spans="1:3">
      <c r="A221" s="4">
        <v>44058</v>
      </c>
      <c r="B221">
        <v>12</v>
      </c>
      <c r="C221" t="s">
        <v>0</v>
      </c>
    </row>
    <row r="222" spans="1:3">
      <c r="A222" s="4">
        <v>44057</v>
      </c>
      <c r="B222">
        <v>-145</v>
      </c>
      <c r="C222" t="s">
        <v>8</v>
      </c>
    </row>
    <row r="223" spans="1:6">
      <c r="A223" s="4">
        <v>44057</v>
      </c>
      <c r="B223">
        <f>4.5+15+12</f>
        <v>31.5</v>
      </c>
      <c r="C223" t="s">
        <v>0</v>
      </c>
      <c r="D223" t="s">
        <v>61</v>
      </c>
      <c r="E223" t="s">
        <v>78</v>
      </c>
      <c r="F223" t="s">
        <v>150</v>
      </c>
    </row>
    <row r="224" spans="1:3">
      <c r="A224" s="4">
        <v>44056</v>
      </c>
      <c r="B224">
        <v>4.01</v>
      </c>
      <c r="C224" t="s">
        <v>4</v>
      </c>
    </row>
    <row r="225" spans="1:6">
      <c r="A225" s="4">
        <v>44056</v>
      </c>
      <c r="B225">
        <f>3+15+12</f>
        <v>30</v>
      </c>
      <c r="C225" t="s">
        <v>0</v>
      </c>
      <c r="D225" t="s">
        <v>61</v>
      </c>
      <c r="E225" t="s">
        <v>117</v>
      </c>
      <c r="F225" t="s">
        <v>151</v>
      </c>
    </row>
    <row r="226" spans="1:3">
      <c r="A226" s="4">
        <v>44055</v>
      </c>
      <c r="B226">
        <v>50</v>
      </c>
      <c r="C226" t="s">
        <v>152</v>
      </c>
    </row>
    <row r="227" spans="1:6">
      <c r="A227" s="4">
        <v>44055</v>
      </c>
      <c r="B227">
        <f>3+15+12</f>
        <v>30</v>
      </c>
      <c r="C227" t="s">
        <v>0</v>
      </c>
      <c r="D227" t="s">
        <v>12</v>
      </c>
      <c r="E227" t="s">
        <v>135</v>
      </c>
      <c r="F227" t="s">
        <v>153</v>
      </c>
    </row>
    <row r="228" spans="1:6">
      <c r="A228" s="4">
        <v>44054</v>
      </c>
      <c r="B228">
        <f>3+15+12</f>
        <v>30</v>
      </c>
      <c r="C228" t="s">
        <v>0</v>
      </c>
      <c r="D228" t="s">
        <v>61</v>
      </c>
      <c r="E228" t="s">
        <v>13</v>
      </c>
      <c r="F228" t="s">
        <v>154</v>
      </c>
    </row>
    <row r="229" spans="1:3">
      <c r="A229" s="4">
        <v>44054</v>
      </c>
      <c r="B229">
        <v>13.16</v>
      </c>
      <c r="C229" t="s">
        <v>4</v>
      </c>
    </row>
    <row r="230" spans="1:6">
      <c r="A230" s="4">
        <v>44053</v>
      </c>
      <c r="B230">
        <f>3+15+12</f>
        <v>30</v>
      </c>
      <c r="C230" t="s">
        <v>0</v>
      </c>
      <c r="D230" t="s">
        <v>12</v>
      </c>
      <c r="E230" t="s">
        <v>135</v>
      </c>
      <c r="F230" t="s">
        <v>155</v>
      </c>
    </row>
    <row r="231" spans="1:3">
      <c r="A231" s="4">
        <v>44052</v>
      </c>
      <c r="B231">
        <v>3</v>
      </c>
      <c r="C231" t="s">
        <v>7</v>
      </c>
    </row>
    <row r="232" spans="1:3">
      <c r="A232" s="4">
        <v>44052</v>
      </c>
      <c r="B232">
        <f>12+5</f>
        <v>17</v>
      </c>
      <c r="C232" t="s">
        <v>0</v>
      </c>
    </row>
    <row r="233" spans="1:3">
      <c r="A233" s="4">
        <v>44051</v>
      </c>
      <c r="B233">
        <v>10</v>
      </c>
      <c r="C233" t="s">
        <v>0</v>
      </c>
    </row>
    <row r="234" spans="1:3">
      <c r="A234" s="4">
        <v>44051</v>
      </c>
      <c r="B234">
        <f>13.19</f>
        <v>13.19</v>
      </c>
      <c r="C234" t="s">
        <v>4</v>
      </c>
    </row>
    <row r="235" spans="1:6">
      <c r="A235" s="4">
        <v>44050</v>
      </c>
      <c r="B235">
        <f>4+9+12</f>
        <v>25</v>
      </c>
      <c r="C235" t="s">
        <v>0</v>
      </c>
      <c r="D235" t="s">
        <v>12</v>
      </c>
      <c r="E235" t="s">
        <v>117</v>
      </c>
      <c r="F235" t="s">
        <v>156</v>
      </c>
    </row>
    <row r="236" spans="1:6">
      <c r="A236" s="4">
        <v>44049</v>
      </c>
      <c r="B236">
        <f>3+15+12</f>
        <v>30</v>
      </c>
      <c r="C236" t="s">
        <v>0</v>
      </c>
      <c r="D236" t="s">
        <v>12</v>
      </c>
      <c r="E236" t="s">
        <v>13</v>
      </c>
      <c r="F236" t="s">
        <v>157</v>
      </c>
    </row>
    <row r="237" spans="1:3">
      <c r="A237" s="4">
        <v>44048</v>
      </c>
      <c r="B237">
        <f>7.96+9.9</f>
        <v>17.86</v>
      </c>
      <c r="C237" t="s">
        <v>4</v>
      </c>
    </row>
    <row r="238" spans="1:6">
      <c r="A238" s="4">
        <v>44048</v>
      </c>
      <c r="B238">
        <f>2.9+9+12</f>
        <v>23.9</v>
      </c>
      <c r="C238" t="s">
        <v>0</v>
      </c>
      <c r="D238" t="s">
        <v>61</v>
      </c>
      <c r="E238" t="s">
        <v>13</v>
      </c>
      <c r="F238" t="s">
        <v>158</v>
      </c>
    </row>
    <row r="239" spans="1:3">
      <c r="A239" s="4">
        <v>44047</v>
      </c>
      <c r="B239">
        <v>3</v>
      </c>
      <c r="C239" t="s">
        <v>7</v>
      </c>
    </row>
    <row r="240" spans="1:6">
      <c r="A240" s="4">
        <v>44047</v>
      </c>
      <c r="B240">
        <f>1.9+15+11.94</f>
        <v>28.84</v>
      </c>
      <c r="C240" t="s">
        <v>0</v>
      </c>
      <c r="D240" t="s">
        <v>61</v>
      </c>
      <c r="E240" t="s">
        <v>13</v>
      </c>
      <c r="F240" t="s">
        <v>159</v>
      </c>
    </row>
    <row r="241" spans="1:6">
      <c r="A241" s="4">
        <v>44046</v>
      </c>
      <c r="B241">
        <f>4.9+11+11.94</f>
        <v>27.84</v>
      </c>
      <c r="C241" t="s">
        <v>0</v>
      </c>
      <c r="D241" t="s">
        <v>160</v>
      </c>
      <c r="E241" t="s">
        <v>117</v>
      </c>
      <c r="F241" t="s">
        <v>161</v>
      </c>
    </row>
    <row r="242" spans="1:6">
      <c r="A242" s="4">
        <v>44045</v>
      </c>
      <c r="B242">
        <v>11.9</v>
      </c>
      <c r="C242" t="s">
        <v>0</v>
      </c>
      <c r="F242" t="s">
        <v>162</v>
      </c>
    </row>
    <row r="243" spans="1:6">
      <c r="A243" s="4">
        <v>44044</v>
      </c>
      <c r="B243">
        <v>10.35</v>
      </c>
      <c r="C243" t="s">
        <v>4</v>
      </c>
      <c r="F243" s="6"/>
    </row>
    <row r="244" spans="1:3">
      <c r="A244" s="4">
        <v>44044</v>
      </c>
      <c r="B244">
        <v>11.9</v>
      </c>
      <c r="C244" t="s">
        <v>0</v>
      </c>
    </row>
    <row r="245" spans="1:6">
      <c r="A245" s="4">
        <v>44043</v>
      </c>
      <c r="B245">
        <f>3.9+15+15</f>
        <v>33.9</v>
      </c>
      <c r="C245" t="s">
        <v>0</v>
      </c>
      <c r="D245" t="s">
        <v>163</v>
      </c>
      <c r="E245" t="s">
        <v>117</v>
      </c>
      <c r="F245" t="s">
        <v>164</v>
      </c>
    </row>
    <row r="246" spans="1:3">
      <c r="A246" s="4">
        <v>44042</v>
      </c>
      <c r="B246">
        <f>17.7+5+3</f>
        <v>25.7</v>
      </c>
      <c r="C246" t="s">
        <v>4</v>
      </c>
    </row>
    <row r="247" spans="1:3">
      <c r="A247" s="4">
        <v>44042</v>
      </c>
      <c r="B247">
        <v>4.9</v>
      </c>
      <c r="C247" t="s">
        <v>0</v>
      </c>
    </row>
    <row r="248" spans="1:3">
      <c r="A248" s="4">
        <v>44041</v>
      </c>
      <c r="B248">
        <v>10.9</v>
      </c>
      <c r="C248" t="s">
        <v>4</v>
      </c>
    </row>
    <row r="249" spans="1:3">
      <c r="A249" s="4">
        <v>44041</v>
      </c>
      <c r="B249">
        <v>50</v>
      </c>
      <c r="C249" t="s">
        <v>152</v>
      </c>
    </row>
    <row r="250" spans="1:3">
      <c r="A250" s="4">
        <v>44041</v>
      </c>
      <c r="B250">
        <v>39</v>
      </c>
      <c r="C250" t="s">
        <v>63</v>
      </c>
    </row>
    <row r="251" spans="1:3">
      <c r="A251" s="4">
        <v>44041</v>
      </c>
      <c r="B251">
        <f>14.9+13</f>
        <v>27.9</v>
      </c>
      <c r="C251" t="s">
        <v>0</v>
      </c>
    </row>
    <row r="252" spans="1:3">
      <c r="A252" s="4">
        <v>44040</v>
      </c>
      <c r="B252">
        <v>2</v>
      </c>
      <c r="C252" t="s">
        <v>165</v>
      </c>
    </row>
    <row r="253" spans="1:3">
      <c r="A253" s="4">
        <v>44040</v>
      </c>
      <c r="B253">
        <v>12.9</v>
      </c>
      <c r="C253" t="s">
        <v>0</v>
      </c>
    </row>
    <row r="254" spans="1:3">
      <c r="A254" s="4">
        <v>44039</v>
      </c>
      <c r="B254" s="7">
        <v>220</v>
      </c>
      <c r="C254" s="7" t="s">
        <v>166</v>
      </c>
    </row>
    <row r="255" spans="1:3">
      <c r="A255" s="4">
        <v>44039</v>
      </c>
      <c r="B255" s="7">
        <f>4.9+6+15</f>
        <v>25.9</v>
      </c>
      <c r="C255" s="7" t="s">
        <v>0</v>
      </c>
    </row>
    <row r="256" spans="1:3">
      <c r="A256" s="4">
        <v>44039</v>
      </c>
      <c r="B256" s="7">
        <v>22.9</v>
      </c>
      <c r="C256" s="7" t="s">
        <v>4</v>
      </c>
    </row>
    <row r="257" spans="1:3">
      <c r="A257" s="4">
        <v>44038</v>
      </c>
      <c r="B257" s="7">
        <v>1.6</v>
      </c>
      <c r="C257" s="7" t="s">
        <v>2</v>
      </c>
    </row>
    <row r="258" spans="1:3">
      <c r="A258" s="4">
        <v>44038</v>
      </c>
      <c r="B258" s="7">
        <v>7</v>
      </c>
      <c r="C258" s="7" t="s">
        <v>0</v>
      </c>
    </row>
    <row r="259" spans="1:3">
      <c r="A259" s="4">
        <v>44038</v>
      </c>
      <c r="B259" s="7">
        <v>2.7</v>
      </c>
      <c r="C259" s="7" t="s">
        <v>2</v>
      </c>
    </row>
    <row r="260" spans="1:3">
      <c r="A260" s="4">
        <v>44038</v>
      </c>
      <c r="B260" s="7">
        <v>11.2</v>
      </c>
      <c r="C260" s="7" t="s">
        <v>167</v>
      </c>
    </row>
    <row r="261" spans="1:3">
      <c r="A261" s="4">
        <v>44038</v>
      </c>
      <c r="B261" s="7">
        <v>49.74</v>
      </c>
      <c r="C261" s="7" t="s">
        <v>4</v>
      </c>
    </row>
    <row r="262" spans="1:3">
      <c r="A262" s="4">
        <v>44038</v>
      </c>
      <c r="B262" s="7">
        <v>2</v>
      </c>
      <c r="C262" s="7" t="s">
        <v>7</v>
      </c>
    </row>
    <row r="263" spans="1:3">
      <c r="A263" s="4">
        <v>44038</v>
      </c>
      <c r="B263" s="7">
        <f>300+1070+363.15-400</f>
        <v>1333.15</v>
      </c>
      <c r="C263" s="7" t="s">
        <v>149</v>
      </c>
    </row>
    <row r="264" spans="1:3">
      <c r="A264" s="4">
        <v>44037</v>
      </c>
      <c r="B264" s="7">
        <v>2</v>
      </c>
      <c r="C264" s="7" t="s">
        <v>2</v>
      </c>
    </row>
    <row r="265" spans="1:3">
      <c r="A265" s="4">
        <v>44036</v>
      </c>
      <c r="B265" s="7">
        <f>432-143</f>
        <v>289</v>
      </c>
      <c r="C265" s="7" t="s">
        <v>1</v>
      </c>
    </row>
  </sheetData>
  <sortState ref="A1:C12">
    <sortCondition ref="A1" descending="1"/>
  </sortState>
  <mergeCells count="1">
    <mergeCell ref="F243:F24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Caisi</dc:creator>
  <cp:lastModifiedBy>为爱走天涯</cp:lastModifiedBy>
  <dcterms:created xsi:type="dcterms:W3CDTF">2020-07-27T09:49:00Z</dcterms:created>
  <dcterms:modified xsi:type="dcterms:W3CDTF">2021-01-18T11:28:11Z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