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4010220_newcastle_ac_uk/Documents/Documents/Linguistics/PhD/MyProject/Analysis/foot-strut/"/>
    </mc:Choice>
  </mc:AlternateContent>
  <xr:revisionPtr revIDLastSave="88" documentId="8_{4349E1A0-1CF1-412E-B9A6-FC7CEAFD1A12}" xr6:coauthVersionLast="47" xr6:coauthVersionMax="47" xr10:uidLastSave="{F5A790A3-CF05-4E2E-B43C-2D589D1E4F96}"/>
  <bookViews>
    <workbookView xWindow="-110" yWindow="-110" windowWidth="19420" windowHeight="10420" firstSheet="1" activeTab="3" xr2:uid="{FC4CAF04-B9CC-4491-A088-74BE8D5AC8A6}"/>
  </bookViews>
  <sheets>
    <sheet name="FS-NE-F1-lexSet-sex-ageGroup" sheetId="1" r:id="rId1"/>
    <sheet name="FS-NE-F2-lexSet-sex-ageGroup" sheetId="2" r:id="rId2"/>
    <sheet name="strut-F1 corpus-sex" sheetId="3" r:id="rId3"/>
    <sheet name="strut-F2 corpus-se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B3" i="4"/>
  <c r="B2" i="4"/>
  <c r="E3" i="4"/>
  <c r="E2" i="4"/>
  <c r="C2" i="4"/>
  <c r="D4" i="4"/>
  <c r="C4" i="4"/>
  <c r="B4" i="4"/>
  <c r="C4" i="3"/>
  <c r="D4" i="3"/>
  <c r="B4" i="3"/>
  <c r="D3" i="3"/>
  <c r="C3" i="3"/>
  <c r="C2" i="3"/>
  <c r="B3" i="3"/>
  <c r="B2" i="3"/>
  <c r="M5" i="2"/>
  <c r="M4" i="2"/>
  <c r="L5" i="2"/>
  <c r="L4" i="2"/>
  <c r="I3" i="2"/>
  <c r="D5" i="2"/>
  <c r="D4" i="2"/>
  <c r="I7" i="2" s="1"/>
  <c r="D3" i="2"/>
  <c r="I4" i="2" s="1"/>
  <c r="B6" i="2"/>
  <c r="D2" i="2"/>
  <c r="C5" i="1"/>
  <c r="B5" i="1"/>
  <c r="B6" i="1" s="1"/>
  <c r="C4" i="1"/>
  <c r="C3" i="1"/>
  <c r="B3" i="1"/>
  <c r="C2" i="1"/>
  <c r="B4" i="1"/>
  <c r="D6" i="2" l="1"/>
  <c r="I6" i="2"/>
  <c r="C6" i="2"/>
  <c r="C6" i="1"/>
  <c r="D5" i="1"/>
  <c r="I4" i="1" s="1"/>
  <c r="D2" i="1"/>
  <c r="D3" i="1"/>
  <c r="D4" i="1"/>
  <c r="I7" i="1" l="1"/>
  <c r="I6" i="1"/>
  <c r="I3" i="1"/>
  <c r="D6" i="1"/>
</calcChain>
</file>

<file path=xl/sharedStrings.xml><?xml version="1.0" encoding="utf-8"?>
<sst xmlns="http://schemas.openxmlformats.org/spreadsheetml/2006/main" count="40" uniqueCount="21">
  <si>
    <t>size of split</t>
  </si>
  <si>
    <t>average female</t>
  </si>
  <si>
    <t>average male</t>
  </si>
  <si>
    <t>average old</t>
  </si>
  <si>
    <t>average young</t>
  </si>
  <si>
    <t>Old Female</t>
  </si>
  <si>
    <t>Old Male</t>
  </si>
  <si>
    <t>Young Female</t>
  </si>
  <si>
    <t>Young Male</t>
  </si>
  <si>
    <t>Mean</t>
  </si>
  <si>
    <t>\foot{}</t>
  </si>
  <si>
    <t>\strutt{}</t>
  </si>
  <si>
    <t>foot</t>
  </si>
  <si>
    <t>strut</t>
  </si>
  <si>
    <t>f</t>
  </si>
  <si>
    <t>m</t>
  </si>
  <si>
    <t>Male</t>
  </si>
  <si>
    <t>Female</t>
  </si>
  <si>
    <t>CoRP-NE</t>
  </si>
  <si>
    <t>DECTE</t>
  </si>
  <si>
    <t>CoRP-SE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</si>
</sst>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E9E1-D375-4BB8-AC4B-16475068F2A8}">
  <dimension ref="A1:I7"/>
  <sheetViews>
    <sheetView workbookViewId="0">
      <selection sqref="A1:XFD1048576"/>
    </sheetView>
  </sheetViews>
  <sheetFormatPr defaultRowHeight="14.5" x14ac:dyDescent="0.35"/>
  <cols>
    <col min="8" max="8" width="13.6328125" bestFit="1" customWidth="1"/>
  </cols>
  <sheetData>
    <row r="1" spans="1:9" x14ac:dyDescent="0.35">
      <c r="B1" t="s">
        <v>10</v>
      </c>
      <c r="C1" t="s">
        <v>11</v>
      </c>
      <c r="D1" s="1" t="s">
        <v>0</v>
      </c>
    </row>
    <row r="2" spans="1:9" x14ac:dyDescent="0.35">
      <c r="A2" t="s">
        <v>5</v>
      </c>
      <c r="B2">
        <v>516.29999999999995</v>
      </c>
      <c r="C2">
        <f>516.3+172.92</f>
        <v>689.21999999999991</v>
      </c>
      <c r="D2" s="1">
        <f>C2-B2</f>
        <v>172.91999999999996</v>
      </c>
    </row>
    <row r="3" spans="1:9" x14ac:dyDescent="0.35">
      <c r="A3" t="s">
        <v>6</v>
      </c>
      <c r="B3">
        <f>516.3+32.17</f>
        <v>548.46999999999991</v>
      </c>
      <c r="C3">
        <f>516.3+32.17+172.92-89.79</f>
        <v>631.59999999999991</v>
      </c>
      <c r="D3" s="1">
        <f>C3-B3</f>
        <v>83.13</v>
      </c>
      <c r="H3" t="s">
        <v>1</v>
      </c>
      <c r="I3">
        <f>AVERAGE(D2,D4)</f>
        <v>142.08999999999997</v>
      </c>
    </row>
    <row r="4" spans="1:9" x14ac:dyDescent="0.35">
      <c r="A4" t="s">
        <v>7</v>
      </c>
      <c r="B4">
        <f>516.3+36.77</f>
        <v>553.06999999999994</v>
      </c>
      <c r="C4">
        <f>516.3+36.77+172.92-61.66</f>
        <v>664.32999999999993</v>
      </c>
      <c r="D4" s="1">
        <f>C4-B4</f>
        <v>111.25999999999999</v>
      </c>
      <c r="H4" t="s">
        <v>2</v>
      </c>
      <c r="I4">
        <f>AVERAGE(D3,D5)</f>
        <v>77.745000000000005</v>
      </c>
    </row>
    <row r="5" spans="1:9" x14ac:dyDescent="0.35">
      <c r="A5" t="s">
        <v>8</v>
      </c>
      <c r="B5">
        <f>516.3+36.77+32.17-36.95</f>
        <v>548.28999999999985</v>
      </c>
      <c r="C5">
        <f>516.3+172.92+36.77+32.17-89.79-61.66-36.95+50.89</f>
        <v>620.64999999999986</v>
      </c>
      <c r="D5" s="1">
        <f>C5-B5</f>
        <v>72.360000000000014</v>
      </c>
    </row>
    <row r="6" spans="1:9" x14ac:dyDescent="0.35">
      <c r="A6" t="s">
        <v>9</v>
      </c>
      <c r="B6">
        <f>AVERAGE(B2:B5)</f>
        <v>541.53249999999991</v>
      </c>
      <c r="C6">
        <f t="shared" ref="C6:D6" si="0">AVERAGE(C2:C5)</f>
        <v>651.44999999999982</v>
      </c>
      <c r="D6" s="1">
        <f t="shared" si="0"/>
        <v>109.91749999999999</v>
      </c>
      <c r="H6" t="s">
        <v>3</v>
      </c>
      <c r="I6">
        <f>AVERAGE(D2:D3)</f>
        <v>128.02499999999998</v>
      </c>
    </row>
    <row r="7" spans="1:9" x14ac:dyDescent="0.35">
      <c r="H7" t="s">
        <v>4</v>
      </c>
      <c r="I7">
        <f>AVERAGE(D4:D5)</f>
        <v>91.81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378B-291B-4B38-A46B-E6DF28F58209}">
  <dimension ref="A1:M7"/>
  <sheetViews>
    <sheetView workbookViewId="0">
      <selection activeCell="B6" sqref="B6"/>
    </sheetView>
  </sheetViews>
  <sheetFormatPr defaultRowHeight="14.5" x14ac:dyDescent="0.35"/>
  <cols>
    <col min="1" max="1" width="12.453125" bestFit="1" customWidth="1"/>
    <col min="8" max="8" width="13.6328125" bestFit="1" customWidth="1"/>
  </cols>
  <sheetData>
    <row r="1" spans="1:13" x14ac:dyDescent="0.35">
      <c r="B1" t="s">
        <v>10</v>
      </c>
      <c r="C1" t="s">
        <v>11</v>
      </c>
      <c r="D1" s="1" t="s">
        <v>0</v>
      </c>
    </row>
    <row r="2" spans="1:13" x14ac:dyDescent="0.35">
      <c r="A2" t="s">
        <v>5</v>
      </c>
      <c r="B2">
        <v>1468.01</v>
      </c>
      <c r="C2">
        <v>1440.67</v>
      </c>
      <c r="D2" s="1">
        <f>C2-B2</f>
        <v>-27.339999999999918</v>
      </c>
    </row>
    <row r="3" spans="1:13" x14ac:dyDescent="0.35">
      <c r="A3" t="s">
        <v>6</v>
      </c>
      <c r="B3">
        <v>1206.1500000000001</v>
      </c>
      <c r="C3">
        <v>1382.63</v>
      </c>
      <c r="D3" s="1">
        <f>C3-B3</f>
        <v>176.48000000000002</v>
      </c>
      <c r="H3" t="s">
        <v>1</v>
      </c>
      <c r="I3">
        <f>AVERAGE(D2,D4)</f>
        <v>-1.0650000000000546</v>
      </c>
      <c r="L3" t="s">
        <v>12</v>
      </c>
      <c r="M3" t="s">
        <v>13</v>
      </c>
    </row>
    <row r="4" spans="1:13" x14ac:dyDescent="0.35">
      <c r="A4" t="s">
        <v>7</v>
      </c>
      <c r="B4">
        <v>1390.91</v>
      </c>
      <c r="C4">
        <v>1416.12</v>
      </c>
      <c r="D4" s="1">
        <f>C4-B4</f>
        <v>25.209999999999809</v>
      </c>
      <c r="H4" t="s">
        <v>2</v>
      </c>
      <c r="I4">
        <f>AVERAGE(D3,D5)</f>
        <v>82.580000000000041</v>
      </c>
      <c r="K4" t="s">
        <v>14</v>
      </c>
      <c r="L4">
        <f>AVERAGE(B2,B4)</f>
        <v>1429.46</v>
      </c>
      <c r="M4">
        <f>AVERAGE(C2,C4)</f>
        <v>1428.395</v>
      </c>
    </row>
    <row r="5" spans="1:13" x14ac:dyDescent="0.35">
      <c r="A5" t="s">
        <v>8</v>
      </c>
      <c r="B5">
        <v>1291.81</v>
      </c>
      <c r="C5">
        <v>1280.49</v>
      </c>
      <c r="D5" s="1">
        <f>C5-B5</f>
        <v>-11.319999999999936</v>
      </c>
      <c r="K5" t="s">
        <v>15</v>
      </c>
      <c r="L5">
        <f>AVERAGE(B3,B5)</f>
        <v>1248.98</v>
      </c>
      <c r="M5">
        <f>AVERAGE(C3,C5)</f>
        <v>1331.56</v>
      </c>
    </row>
    <row r="6" spans="1:13" x14ac:dyDescent="0.35">
      <c r="A6" t="s">
        <v>9</v>
      </c>
      <c r="B6">
        <f>AVERAGE(B2:B5)</f>
        <v>1339.2199999999998</v>
      </c>
      <c r="C6">
        <f t="shared" ref="C6:D6" si="0">AVERAGE(C2:C5)</f>
        <v>1379.9775</v>
      </c>
      <c r="D6" s="1">
        <f t="shared" si="0"/>
        <v>40.757499999999993</v>
      </c>
      <c r="H6" t="s">
        <v>3</v>
      </c>
      <c r="I6">
        <f>AVERAGE(D2:D3)</f>
        <v>74.57000000000005</v>
      </c>
    </row>
    <row r="7" spans="1:13" x14ac:dyDescent="0.35">
      <c r="H7" t="s">
        <v>4</v>
      </c>
      <c r="I7">
        <f>AVERAGE(D4:D5)</f>
        <v>6.9449999999999363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556D-BF3D-48E4-9CA1-94F48B7230E3}">
  <dimension ref="A1:D4"/>
  <sheetViews>
    <sheetView workbookViewId="0">
      <selection sqref="A1:D4"/>
    </sheetView>
  </sheetViews>
  <sheetFormatPr defaultRowHeight="14.5" x14ac:dyDescent="0.35"/>
  <sheetData>
    <row r="1" spans="1:4" x14ac:dyDescent="0.35">
      <c r="B1" t="s">
        <v>20</v>
      </c>
      <c r="C1" t="s">
        <v>19</v>
      </c>
      <c r="D1" t="s">
        <v>18</v>
      </c>
    </row>
    <row r="2" spans="1:4" x14ac:dyDescent="0.35">
      <c r="A2" t="s">
        <v>17</v>
      </c>
      <c r="B2">
        <f>671.04+93.87</f>
        <v>764.91</v>
      </c>
      <c r="C2">
        <f>671.04-79.47</f>
        <v>591.56999999999994</v>
      </c>
      <c r="D2">
        <v>671.04</v>
      </c>
    </row>
    <row r="3" spans="1:4" x14ac:dyDescent="0.35">
      <c r="A3" t="s">
        <v>16</v>
      </c>
      <c r="B3">
        <f>671.04+93.87-47.85+4.72</f>
        <v>721.78</v>
      </c>
      <c r="C3">
        <f>671.04-79.47-47.85+77.98</f>
        <v>621.69999999999993</v>
      </c>
      <c r="D3">
        <f>671.04-47.85</f>
        <v>623.18999999999994</v>
      </c>
    </row>
    <row r="4" spans="1:4" x14ac:dyDescent="0.35">
      <c r="A4" s="1" t="s">
        <v>9</v>
      </c>
      <c r="B4" s="1">
        <f>AVERAGE(B2:B3)</f>
        <v>743.34500000000003</v>
      </c>
      <c r="C4" s="1">
        <f t="shared" ref="C4:D4" si="0">AVERAGE(C2:C3)</f>
        <v>606.63499999999999</v>
      </c>
      <c r="D4" s="1">
        <f t="shared" si="0"/>
        <v>647.11500000000001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B128-607C-4971-80E9-70427496963F}">
  <dimension ref="A1:E4"/>
  <sheetViews>
    <sheetView tabSelected="1" workbookViewId="0">
      <selection activeCell="C6" sqref="C6"/>
    </sheetView>
  </sheetViews>
  <sheetFormatPr defaultRowHeight="14.5" x14ac:dyDescent="0.35"/>
  <sheetData>
    <row r="1" spans="1:5" x14ac:dyDescent="0.35">
      <c r="B1" t="s">
        <v>20</v>
      </c>
      <c r="C1" t="s">
        <v>19</v>
      </c>
      <c r="D1" t="s">
        <v>18</v>
      </c>
    </row>
    <row r="2" spans="1:5" x14ac:dyDescent="0.35">
      <c r="A2" t="s">
        <v>17</v>
      </c>
      <c r="B2">
        <f>D2-167.3</f>
        <v>1308.8</v>
      </c>
      <c r="C2">
        <f>D2-149.03</f>
        <v>1327.07</v>
      </c>
      <c r="D2">
        <v>1476.1</v>
      </c>
      <c r="E2">
        <f>AVERAGE(B2:D2)</f>
        <v>1370.6566666666665</v>
      </c>
    </row>
    <row r="3" spans="1:5" x14ac:dyDescent="0.35">
      <c r="A3" t="s">
        <v>16</v>
      </c>
      <c r="B3">
        <f>B2-167.3-122.73+208.16</f>
        <v>1226.93</v>
      </c>
      <c r="C3">
        <f>C2-149.03-122.73+208.16</f>
        <v>1263.47</v>
      </c>
      <c r="D3">
        <f>D2-122.73</f>
        <v>1353.37</v>
      </c>
      <c r="E3">
        <f>AVERAGE(B3:D3)</f>
        <v>1281.2566666666667</v>
      </c>
    </row>
    <row r="4" spans="1:5" x14ac:dyDescent="0.35">
      <c r="A4" s="1" t="s">
        <v>9</v>
      </c>
      <c r="B4" s="1">
        <f>AVERAGE(B2:B3)</f>
        <v>1267.865</v>
      </c>
      <c r="C4" s="1">
        <f t="shared" ref="C4:D4" si="0">AVERAGE(C2:C3)</f>
        <v>1295.27</v>
      </c>
      <c r="D4" s="1">
        <f t="shared" si="0"/>
        <v>1414.7349999999999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FS-NE-F1-lexSet-sex-ageGroup</vt:lpstr>
      <vt:lpstr>FS-NE-F2-lexSet-sex-ageGroup</vt:lpstr>
      <vt:lpstr>strut-F1 corpus-sex</vt:lpstr>
      <vt:lpstr>strut-F2 corpus-sex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Halfacre</dc:creator>
  <cp:lastModifiedBy>Caitlin Halfacre</cp:lastModifiedBy>
  <dcterms:created xsi:type="dcterms:W3CDTF">2021-11-11T15:33:40Z</dcterms:created>
  <dcterms:modified xsi:type="dcterms:W3CDTF">2021-11-16T10:42:39Z</dcterms:modified>
</cp:coreProperties>
</file>