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4010220_newcastle_ac_uk/Documents/Documents/Linguistics/PhD/MyProject/Analysis/trap-bath/models/"/>
    </mc:Choice>
  </mc:AlternateContent>
  <xr:revisionPtr revIDLastSave="663" documentId="13_ncr:1_{6E51F728-56C2-4A96-A7C3-A2FFAC0B9A18}" xr6:coauthVersionLast="47" xr6:coauthVersionMax="47" xr10:uidLastSave="{F8A152B4-A000-4083-8618-4FD7004219A1}"/>
  <bookViews>
    <workbookView xWindow="-110" yWindow="-110" windowWidth="19420" windowHeight="11020" activeTab="7" xr2:uid="{B368A873-FA52-4D9A-81DB-B86A0699A5D6}"/>
  </bookViews>
  <sheets>
    <sheet name="TBPF1SE" sheetId="1" r:id="rId1"/>
    <sheet name="TBPF1NE" sheetId="3" r:id="rId2"/>
    <sheet name="TBPF2NE" sheetId="2" r:id="rId3"/>
    <sheet name="TBPlogdurSE" sheetId="5" r:id="rId4"/>
    <sheet name="TBPlogdurDE" sheetId="6" r:id="rId5"/>
    <sheet name="TBPlogdurNE" sheetId="7" r:id="rId6"/>
    <sheet name="BF1" sheetId="4" r:id="rId7"/>
    <sheet name="Blogdu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C3" i="8"/>
  <c r="C8" i="8" s="1"/>
  <c r="D3" i="8"/>
  <c r="D8" i="8" s="1"/>
  <c r="D2" i="8"/>
  <c r="D7" i="8" s="1"/>
  <c r="C2" i="8"/>
  <c r="C7" i="8" s="1"/>
  <c r="B2" i="8"/>
  <c r="B3" i="8"/>
  <c r="B8" i="8" s="1"/>
  <c r="B9" i="8" s="1"/>
  <c r="C2" i="2"/>
  <c r="B2" i="2"/>
  <c r="N5" i="2"/>
  <c r="M5" i="2"/>
  <c r="P5" i="2" s="1"/>
  <c r="L5" i="2"/>
  <c r="N4" i="2"/>
  <c r="M4" i="2"/>
  <c r="L4" i="2"/>
  <c r="N3" i="2"/>
  <c r="Q3" i="2" s="1"/>
  <c r="M3" i="2"/>
  <c r="L3" i="2"/>
  <c r="Q2" i="2"/>
  <c r="P2" i="2"/>
  <c r="N2" i="2"/>
  <c r="O2" i="2" s="1"/>
  <c r="M2" i="2"/>
  <c r="M6" i="2" s="1"/>
  <c r="L2" i="2"/>
  <c r="L6" i="2" s="1"/>
  <c r="C9" i="8" l="1"/>
  <c r="D9" i="8"/>
  <c r="P4" i="2"/>
  <c r="O4" i="2"/>
  <c r="O5" i="2"/>
  <c r="L7" i="2"/>
  <c r="P3" i="2"/>
  <c r="P6" i="2" s="1"/>
  <c r="Q5" i="2"/>
  <c r="Q6" i="2" s="1"/>
  <c r="M7" i="2"/>
  <c r="N7" i="2"/>
  <c r="O3" i="2"/>
  <c r="O6" i="2" s="1"/>
  <c r="Q4" i="2"/>
  <c r="N6" i="2"/>
  <c r="P7" i="2" l="1"/>
  <c r="O7" i="2"/>
  <c r="Q7" i="2"/>
  <c r="N5" i="3" l="1"/>
  <c r="Q5" i="3" s="1"/>
  <c r="M5" i="3"/>
  <c r="L5" i="3"/>
  <c r="P5" i="3" s="1"/>
  <c r="N4" i="3"/>
  <c r="M4" i="3"/>
  <c r="L4" i="3"/>
  <c r="N3" i="3"/>
  <c r="Q3" i="3" s="1"/>
  <c r="M3" i="3"/>
  <c r="L3" i="3"/>
  <c r="O3" i="3" s="1"/>
  <c r="Q2" i="3"/>
  <c r="N2" i="3"/>
  <c r="O2" i="3" s="1"/>
  <c r="M2" i="3"/>
  <c r="P2" i="3" s="1"/>
  <c r="L2" i="3"/>
  <c r="L6" i="3" s="1"/>
  <c r="D2" i="4"/>
  <c r="C2" i="4"/>
  <c r="B2" i="4"/>
  <c r="B8" i="4"/>
  <c r="F3" i="7"/>
  <c r="E3" i="7"/>
  <c r="D3" i="7"/>
  <c r="C3" i="7"/>
  <c r="B3" i="7"/>
  <c r="D2" i="7"/>
  <c r="C2" i="7"/>
  <c r="B2" i="7"/>
  <c r="D8" i="7"/>
  <c r="C7" i="7"/>
  <c r="B7" i="7"/>
  <c r="E7" i="6"/>
  <c r="D7" i="6"/>
  <c r="F2" i="6"/>
  <c r="E2" i="6"/>
  <c r="D2" i="6"/>
  <c r="C2" i="6"/>
  <c r="B2" i="6"/>
  <c r="D3" i="6"/>
  <c r="C3" i="6"/>
  <c r="B3" i="6"/>
  <c r="C11" i="5"/>
  <c r="D11" i="5"/>
  <c r="B11" i="5"/>
  <c r="E7" i="5"/>
  <c r="F7" i="5"/>
  <c r="G7" i="5"/>
  <c r="D7" i="5"/>
  <c r="B7" i="5"/>
  <c r="D3" i="5"/>
  <c r="C3" i="5"/>
  <c r="C8" i="5" s="1"/>
  <c r="B3" i="5"/>
  <c r="B8" i="5" s="1"/>
  <c r="D2" i="5"/>
  <c r="C2" i="5"/>
  <c r="C7" i="5" s="1"/>
  <c r="B2" i="5"/>
  <c r="D5" i="4"/>
  <c r="D4" i="4"/>
  <c r="D9" i="4" s="1"/>
  <c r="D3" i="4"/>
  <c r="D11" i="4" s="1"/>
  <c r="D8" i="4"/>
  <c r="C5" i="4"/>
  <c r="C4" i="4"/>
  <c r="C3" i="4"/>
  <c r="C8" i="4"/>
  <c r="B5" i="4"/>
  <c r="B4" i="4"/>
  <c r="B9" i="4" s="1"/>
  <c r="B3" i="4"/>
  <c r="B7" i="4"/>
  <c r="E2" i="2"/>
  <c r="F2" i="2"/>
  <c r="B2" i="3"/>
  <c r="D5" i="3"/>
  <c r="C5" i="3"/>
  <c r="B5" i="3"/>
  <c r="D4" i="3"/>
  <c r="C4" i="3"/>
  <c r="B4" i="3"/>
  <c r="D3" i="3"/>
  <c r="C3" i="3"/>
  <c r="B3" i="3"/>
  <c r="D2" i="3"/>
  <c r="C2" i="3"/>
  <c r="G2" i="2"/>
  <c r="P4" i="3" l="1"/>
  <c r="Q4" i="3"/>
  <c r="P3" i="3"/>
  <c r="O5" i="3"/>
  <c r="P6" i="3"/>
  <c r="Q6" i="3"/>
  <c r="O4" i="3"/>
  <c r="O6" i="3" s="1"/>
  <c r="N6" i="3"/>
  <c r="M6" i="3"/>
  <c r="F3" i="3"/>
  <c r="C9" i="4"/>
  <c r="D6" i="4"/>
  <c r="D7" i="4"/>
  <c r="C7" i="4"/>
  <c r="E2" i="4"/>
  <c r="E3" i="4"/>
  <c r="B6" i="4"/>
  <c r="D4" i="7"/>
  <c r="G2" i="7"/>
  <c r="C4" i="7"/>
  <c r="D7" i="7"/>
  <c r="E7" i="7" s="1"/>
  <c r="F2" i="7"/>
  <c r="E2" i="7"/>
  <c r="E4" i="7"/>
  <c r="G3" i="7"/>
  <c r="G4" i="7" s="1"/>
  <c r="F7" i="7"/>
  <c r="G7" i="7"/>
  <c r="B8" i="7"/>
  <c r="B11" i="7" s="1"/>
  <c r="D9" i="7"/>
  <c r="B4" i="7"/>
  <c r="F4" i="7"/>
  <c r="C8" i="7"/>
  <c r="C9" i="7" s="1"/>
  <c r="F3" i="6"/>
  <c r="G3" i="6"/>
  <c r="G2" i="6"/>
  <c r="E3" i="6"/>
  <c r="C4" i="6"/>
  <c r="B4" i="6"/>
  <c r="D4" i="6"/>
  <c r="B8" i="6"/>
  <c r="C8" i="6"/>
  <c r="B7" i="6"/>
  <c r="B9" i="6" s="1"/>
  <c r="D8" i="6"/>
  <c r="E4" i="6"/>
  <c r="C7" i="6"/>
  <c r="D8" i="5"/>
  <c r="E8" i="5" s="1"/>
  <c r="F2" i="5"/>
  <c r="C9" i="5"/>
  <c r="B9" i="5"/>
  <c r="D4" i="5"/>
  <c r="C4" i="5"/>
  <c r="E3" i="5"/>
  <c r="G2" i="5"/>
  <c r="B4" i="5"/>
  <c r="E2" i="5"/>
  <c r="F8" i="5"/>
  <c r="G3" i="5"/>
  <c r="F3" i="5"/>
  <c r="E9" i="4"/>
  <c r="E4" i="4"/>
  <c r="C6" i="4"/>
  <c r="C11" i="4"/>
  <c r="B10" i="4"/>
  <c r="E5" i="4"/>
  <c r="D10" i="4"/>
  <c r="E8" i="4"/>
  <c r="C10" i="4"/>
  <c r="B11" i="4"/>
  <c r="C6" i="3"/>
  <c r="E5" i="3"/>
  <c r="B6" i="3"/>
  <c r="F5" i="3"/>
  <c r="G2" i="3"/>
  <c r="G3" i="3"/>
  <c r="F4" i="3"/>
  <c r="G4" i="3"/>
  <c r="F2" i="3"/>
  <c r="E4" i="3"/>
  <c r="G5" i="3"/>
  <c r="E3" i="3"/>
  <c r="D6" i="3"/>
  <c r="E2" i="3"/>
  <c r="E11" i="4" l="1"/>
  <c r="E7" i="4"/>
  <c r="E6" i="4"/>
  <c r="D11" i="7"/>
  <c r="E8" i="7"/>
  <c r="C11" i="7"/>
  <c r="F8" i="7"/>
  <c r="G8" i="7"/>
  <c r="G9" i="7"/>
  <c r="B9" i="7"/>
  <c r="F9" i="7" s="1"/>
  <c r="F4" i="6"/>
  <c r="G4" i="6"/>
  <c r="D11" i="6"/>
  <c r="E8" i="6"/>
  <c r="G8" i="6"/>
  <c r="C11" i="6"/>
  <c r="F8" i="6"/>
  <c r="B11" i="6"/>
  <c r="D9" i="6"/>
  <c r="F7" i="6"/>
  <c r="C9" i="6"/>
  <c r="F9" i="6" s="1"/>
  <c r="G7" i="6"/>
  <c r="F9" i="5"/>
  <c r="D9" i="5"/>
  <c r="G9" i="5" s="1"/>
  <c r="G8" i="5"/>
  <c r="F4" i="5"/>
  <c r="E4" i="5"/>
  <c r="G4" i="5"/>
  <c r="E10" i="4"/>
  <c r="F6" i="3"/>
  <c r="G6" i="3"/>
  <c r="E6" i="3"/>
  <c r="E9" i="7" l="1"/>
  <c r="G9" i="6"/>
  <c r="E9" i="6"/>
  <c r="E9" i="5"/>
  <c r="C3" i="2"/>
  <c r="B5" i="2"/>
  <c r="B4" i="2"/>
  <c r="B3" i="2"/>
  <c r="B7" i="2" s="1"/>
  <c r="D4" i="2"/>
  <c r="C4" i="2"/>
  <c r="D3" i="2"/>
  <c r="D5" i="2"/>
  <c r="D2" i="2"/>
  <c r="C5" i="2"/>
  <c r="E3" i="1"/>
  <c r="E4" i="1"/>
  <c r="E2" i="1"/>
  <c r="D4" i="1"/>
  <c r="B4" i="1"/>
  <c r="D3" i="1"/>
  <c r="D2" i="1"/>
  <c r="C3" i="1"/>
  <c r="C2" i="1"/>
  <c r="C4" i="1" s="1"/>
  <c r="B3" i="1"/>
  <c r="B2" i="1"/>
  <c r="D7" i="2" l="1"/>
  <c r="D6" i="2"/>
  <c r="E3" i="2"/>
  <c r="G3" i="2"/>
  <c r="C6" i="2"/>
  <c r="F3" i="2"/>
  <c r="C7" i="2"/>
  <c r="E4" i="2"/>
  <c r="G4" i="2"/>
  <c r="E5" i="2"/>
  <c r="G5" i="2"/>
  <c r="F4" i="2"/>
  <c r="F5" i="2"/>
  <c r="B6" i="2"/>
  <c r="E6" i="2" l="1"/>
  <c r="E7" i="2"/>
  <c r="F7" i="2"/>
  <c r="F6" i="2"/>
  <c r="G7" i="2"/>
  <c r="G6" i="2"/>
</calcChain>
</file>

<file path=xl/sharedStrings.xml><?xml version="1.0" encoding="utf-8"?>
<sst xmlns="http://schemas.openxmlformats.org/spreadsheetml/2006/main" count="222" uniqueCount="48">
  <si>
    <t>TRAP</t>
  </si>
  <si>
    <t>BATH</t>
  </si>
  <si>
    <t>PALM</t>
  </si>
  <si>
    <t>Male</t>
  </si>
  <si>
    <t>Female</t>
  </si>
  <si>
    <t>Intercept</t>
  </si>
  <si>
    <t>PALM:Male</t>
  </si>
  <si>
    <t>TRAP:Male</t>
  </si>
  <si>
    <t>Mean</t>
  </si>
  <si>
    <t>TB diff</t>
  </si>
  <si>
    <t>Old Male</t>
  </si>
  <si>
    <t>Old Female</t>
  </si>
  <si>
    <t>Young Female</t>
  </si>
  <si>
    <t>Young Male</t>
  </si>
  <si>
    <t>Young</t>
  </si>
  <si>
    <t>PALM:Young</t>
  </si>
  <si>
    <t>TRAP:Young</t>
  </si>
  <si>
    <t>Male:Young</t>
  </si>
  <si>
    <t>PALM:Male:Young</t>
  </si>
  <si>
    <t>TRAP:Male:Young</t>
  </si>
  <si>
    <t>PB diff</t>
  </si>
  <si>
    <t>TP diff</t>
  </si>
  <si>
    <t>range</t>
  </si>
  <si>
    <t>intercept</t>
  </si>
  <si>
    <t>DECTE-NE</t>
  </si>
  <si>
    <t>CoRP-SE</t>
  </si>
  <si>
    <t>SE:Young</t>
  </si>
  <si>
    <t>SE:Male</t>
  </si>
  <si>
    <t>Young:Male</t>
  </si>
  <si>
    <t>SE:Young:Male</t>
  </si>
  <si>
    <t>CoRP-NE</t>
  </si>
  <si>
    <t>DE:Young</t>
  </si>
  <si>
    <t>DE:Male</t>
  </si>
  <si>
    <t>DE:Young:Male</t>
  </si>
  <si>
    <t>Mean Old</t>
  </si>
  <si>
    <t>Mean Young</t>
  </si>
  <si>
    <t>Mean Male</t>
  </si>
  <si>
    <t>Mean Female</t>
  </si>
  <si>
    <t>Range</t>
  </si>
  <si>
    <t>has_codaTRUE</t>
  </si>
  <si>
    <t>PALM:has_codaTRUE</t>
  </si>
  <si>
    <t>TRAP:has_codaTRUE</t>
  </si>
  <si>
    <t>average</t>
  </si>
  <si>
    <t>has_codaFALSE</t>
  </si>
  <si>
    <t>mean</t>
  </si>
  <si>
    <t>DECTE</t>
  </si>
  <si>
    <t>DECTE:has_codaTRUE</t>
  </si>
  <si>
    <t>CoRP-SE:has_codaTRUE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</si>
</sst>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0" borderId="0" xfId="0" applyFill="1"/>
    <xf numFmtId="164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7497-58A7-4BBF-A441-5E639FC00F60}">
  <dimension ref="A1:K9"/>
  <sheetViews>
    <sheetView workbookViewId="0">
      <selection activeCell="K8" sqref="K8"/>
    </sheetView>
  </sheetViews>
  <sheetFormatPr defaultRowHeight="14.5" x14ac:dyDescent="0.35"/>
  <sheetData>
    <row r="1" spans="1:11" x14ac:dyDescent="0.35">
      <c r="B1" t="s">
        <v>1</v>
      </c>
      <c r="C1" t="s">
        <v>2</v>
      </c>
      <c r="D1" t="s">
        <v>0</v>
      </c>
      <c r="E1" t="s">
        <v>9</v>
      </c>
    </row>
    <row r="2" spans="1:11" x14ac:dyDescent="0.35">
      <c r="A2" t="s">
        <v>4</v>
      </c>
      <c r="B2" s="1">
        <f>K4</f>
        <v>764.37</v>
      </c>
      <c r="C2" s="2">
        <f>K4+K5</f>
        <v>780.27</v>
      </c>
      <c r="D2" s="1">
        <f>K4+K6</f>
        <v>881.86</v>
      </c>
      <c r="E2" s="1">
        <f>D2-B2</f>
        <v>117.49000000000001</v>
      </c>
    </row>
    <row r="3" spans="1:11" x14ac:dyDescent="0.35">
      <c r="A3" t="s">
        <v>3</v>
      </c>
      <c r="B3" s="1">
        <f>K4+K7</f>
        <v>778.31000000000006</v>
      </c>
      <c r="C3" s="2">
        <f>K4+K5+K7+K8</f>
        <v>784.58</v>
      </c>
      <c r="D3" s="1">
        <f>K4+K6+K7+K9</f>
        <v>856.85</v>
      </c>
      <c r="E3" s="1">
        <f t="shared" ref="E3:E4" si="0">D3-B3</f>
        <v>78.539999999999964</v>
      </c>
    </row>
    <row r="4" spans="1:11" x14ac:dyDescent="0.35">
      <c r="A4" t="s">
        <v>8</v>
      </c>
      <c r="B4" s="1">
        <f>AVERAGE(B2:B3)</f>
        <v>771.34</v>
      </c>
      <c r="C4" s="2">
        <f t="shared" ref="C4:D4" si="1">AVERAGE(C2:C3)</f>
        <v>782.42499999999995</v>
      </c>
      <c r="D4" s="1">
        <f t="shared" si="1"/>
        <v>869.35500000000002</v>
      </c>
      <c r="E4" s="1">
        <f t="shared" si="0"/>
        <v>98.014999999999986</v>
      </c>
      <c r="J4" t="s">
        <v>5</v>
      </c>
      <c r="K4">
        <v>764.37</v>
      </c>
    </row>
    <row r="5" spans="1:11" x14ac:dyDescent="0.35">
      <c r="J5" t="s">
        <v>2</v>
      </c>
      <c r="K5">
        <v>15.9</v>
      </c>
    </row>
    <row r="6" spans="1:11" x14ac:dyDescent="0.35">
      <c r="J6" t="s">
        <v>0</v>
      </c>
      <c r="K6">
        <v>117.49</v>
      </c>
    </row>
    <row r="7" spans="1:11" x14ac:dyDescent="0.35">
      <c r="J7" t="s">
        <v>3</v>
      </c>
      <c r="K7">
        <v>13.94</v>
      </c>
    </row>
    <row r="8" spans="1:11" x14ac:dyDescent="0.35">
      <c r="J8" t="s">
        <v>6</v>
      </c>
      <c r="K8">
        <v>-9.6300000000000008</v>
      </c>
    </row>
    <row r="9" spans="1:11" x14ac:dyDescent="0.35">
      <c r="J9" t="s">
        <v>7</v>
      </c>
      <c r="K9">
        <v>-38.950000000000003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7F7B-F891-4C90-84D2-A2AD9ED49CC0}">
  <dimension ref="A1:S18"/>
  <sheetViews>
    <sheetView topLeftCell="G1" workbookViewId="0">
      <selection activeCell="K1" sqref="K1:Q6"/>
    </sheetView>
  </sheetViews>
  <sheetFormatPr defaultRowHeight="14.5" x14ac:dyDescent="0.35"/>
  <cols>
    <col min="8" max="8" width="16.1796875" bestFit="1" customWidth="1"/>
  </cols>
  <sheetData>
    <row r="1" spans="1:19" x14ac:dyDescent="0.35">
      <c r="B1" t="s">
        <v>1</v>
      </c>
      <c r="C1" t="s">
        <v>2</v>
      </c>
      <c r="D1" t="s">
        <v>0</v>
      </c>
      <c r="E1" t="s">
        <v>9</v>
      </c>
      <c r="F1" t="s">
        <v>20</v>
      </c>
      <c r="G1" t="s">
        <v>21</v>
      </c>
      <c r="L1" t="s">
        <v>1</v>
      </c>
      <c r="M1" t="s">
        <v>2</v>
      </c>
      <c r="N1" t="s">
        <v>0</v>
      </c>
      <c r="O1" t="s">
        <v>9</v>
      </c>
      <c r="P1" t="s">
        <v>20</v>
      </c>
      <c r="Q1" t="s">
        <v>21</v>
      </c>
    </row>
    <row r="2" spans="1:19" x14ac:dyDescent="0.35">
      <c r="A2" t="s">
        <v>11</v>
      </c>
      <c r="B2" s="1">
        <f>I7</f>
        <v>814.3</v>
      </c>
      <c r="C2" s="1">
        <f>I7+I8</f>
        <v>761.75</v>
      </c>
      <c r="D2" s="1">
        <f>I7+I9</f>
        <v>893.18</v>
      </c>
      <c r="E2" s="1">
        <f>D2-B2</f>
        <v>78.88</v>
      </c>
      <c r="F2" s="1">
        <f>C2-B2</f>
        <v>-52.549999999999955</v>
      </c>
      <c r="G2" s="1">
        <f>D2-C2</f>
        <v>131.42999999999995</v>
      </c>
      <c r="K2" t="s">
        <v>11</v>
      </c>
      <c r="L2" s="1">
        <f>S7</f>
        <v>814.3</v>
      </c>
      <c r="M2" s="1">
        <f>S7+S8</f>
        <v>761.75</v>
      </c>
      <c r="N2" s="1">
        <f>S7+S9</f>
        <v>893.18</v>
      </c>
      <c r="O2" s="1">
        <f>N2-L2</f>
        <v>78.88</v>
      </c>
      <c r="P2" s="1">
        <f>M2-L2</f>
        <v>-52.549999999999955</v>
      </c>
      <c r="Q2" s="1">
        <f>N2-M2</f>
        <v>131.42999999999995</v>
      </c>
    </row>
    <row r="3" spans="1:19" x14ac:dyDescent="0.35">
      <c r="A3" t="s">
        <v>10</v>
      </c>
      <c r="B3" s="1">
        <f>I7+I10</f>
        <v>825.18</v>
      </c>
      <c r="C3" s="1">
        <f>I7+I8+I10+I12</f>
        <v>788.18</v>
      </c>
      <c r="D3" s="1">
        <f>I7+I9+I10+I13</f>
        <v>848.33999999999992</v>
      </c>
      <c r="E3" s="1">
        <f>D3-B3</f>
        <v>23.159999999999968</v>
      </c>
      <c r="F3" s="1">
        <f t="shared" ref="F3:G5" si="0">C3-B3</f>
        <v>-37</v>
      </c>
      <c r="G3" s="1">
        <f t="shared" si="0"/>
        <v>60.159999999999968</v>
      </c>
      <c r="K3" t="s">
        <v>10</v>
      </c>
      <c r="L3" s="1">
        <f>S7+S10</f>
        <v>814.3</v>
      </c>
      <c r="M3" s="1">
        <f>S7+S8+S10+S12</f>
        <v>761.75</v>
      </c>
      <c r="N3" s="1">
        <f>S7+S9+S10+S13</f>
        <v>837.45999999999992</v>
      </c>
      <c r="O3" s="1">
        <f>N3-L3</f>
        <v>23.159999999999968</v>
      </c>
      <c r="P3" s="1">
        <f t="shared" ref="P3" si="1">M3-L3</f>
        <v>-52.549999999999955</v>
      </c>
      <c r="Q3" s="1">
        <f t="shared" ref="Q3:Q5" si="2">N3-M3</f>
        <v>75.709999999999923</v>
      </c>
    </row>
    <row r="4" spans="1:19" x14ac:dyDescent="0.35">
      <c r="A4" t="s">
        <v>12</v>
      </c>
      <c r="B4" s="1">
        <f>I7+I11</f>
        <v>860.07999999999993</v>
      </c>
      <c r="C4" s="1">
        <f>I7+I8+I11+I14</f>
        <v>798.31</v>
      </c>
      <c r="D4" s="1">
        <f>I7+I9+I11+I15</f>
        <v>864.81</v>
      </c>
      <c r="E4" s="1">
        <f t="shared" ref="E4:E5" si="3">D4-B4</f>
        <v>4.7300000000000182</v>
      </c>
      <c r="F4" s="1">
        <f>C4-B4</f>
        <v>-61.769999999999982</v>
      </c>
      <c r="G4" s="1">
        <f t="shared" si="0"/>
        <v>66.5</v>
      </c>
      <c r="K4" t="s">
        <v>12</v>
      </c>
      <c r="L4" s="1">
        <f>S7+S11</f>
        <v>814.3</v>
      </c>
      <c r="M4" s="1">
        <f>S7+S8+S11+S14</f>
        <v>761.75</v>
      </c>
      <c r="N4" s="1">
        <f>S7+S9+S11+S15</f>
        <v>819.03</v>
      </c>
      <c r="O4" s="1">
        <f t="shared" ref="O4:O5" si="4">N4-L4</f>
        <v>4.7300000000000182</v>
      </c>
      <c r="P4" s="1">
        <f>M4-L4</f>
        <v>-52.549999999999955</v>
      </c>
      <c r="Q4" s="1">
        <f t="shared" si="2"/>
        <v>57.279999999999973</v>
      </c>
    </row>
    <row r="5" spans="1:19" x14ac:dyDescent="0.35">
      <c r="A5" t="s">
        <v>13</v>
      </c>
      <c r="B5" s="1">
        <f>I7+I10+I11+I16</f>
        <v>837.16</v>
      </c>
      <c r="C5" s="1">
        <f>I7+I8+I10+I11+I12+I14+I16+I17</f>
        <v>760.49999999999989</v>
      </c>
      <c r="D5" s="1">
        <f>I7+I9+I10+I11+I13+I15+I16+I18</f>
        <v>846.09999999999991</v>
      </c>
      <c r="E5" s="1">
        <f t="shared" si="3"/>
        <v>8.9399999999999409</v>
      </c>
      <c r="F5" s="1">
        <f t="shared" si="0"/>
        <v>-76.660000000000082</v>
      </c>
      <c r="G5" s="1">
        <f t="shared" si="0"/>
        <v>85.600000000000023</v>
      </c>
      <c r="K5" t="s">
        <v>13</v>
      </c>
      <c r="L5" s="1">
        <f>S7+S10+S11+S16</f>
        <v>814.3</v>
      </c>
      <c r="M5" s="1">
        <f>S7+S8+S10+S11+S12+S14+S16+S17</f>
        <v>761.75</v>
      </c>
      <c r="N5" s="1">
        <f>S7+S9+S10+S11+S13+S15+S16+S18</f>
        <v>823.2399999999999</v>
      </c>
      <c r="O5" s="1">
        <f t="shared" si="4"/>
        <v>8.9399999999999409</v>
      </c>
      <c r="P5" s="1">
        <f t="shared" ref="P5" si="5">M5-L5</f>
        <v>-52.549999999999955</v>
      </c>
      <c r="Q5" s="1">
        <f t="shared" si="2"/>
        <v>61.489999999999895</v>
      </c>
    </row>
    <row r="6" spans="1:19" x14ac:dyDescent="0.35">
      <c r="A6" t="s">
        <v>8</v>
      </c>
      <c r="B6" s="1">
        <f>AVERAGE(B2:B5)</f>
        <v>834.18</v>
      </c>
      <c r="C6" s="1">
        <f t="shared" ref="C6:G6" si="6">AVERAGE(C2:C5)</f>
        <v>777.18499999999995</v>
      </c>
      <c r="D6" s="1">
        <f t="shared" si="6"/>
        <v>863.10749999999996</v>
      </c>
      <c r="E6" s="1">
        <f t="shared" si="6"/>
        <v>28.927499999999981</v>
      </c>
      <c r="F6" s="1">
        <f t="shared" si="6"/>
        <v>-56.995000000000005</v>
      </c>
      <c r="G6" s="1">
        <f t="shared" si="6"/>
        <v>85.922499999999985</v>
      </c>
      <c r="K6" t="s">
        <v>8</v>
      </c>
      <c r="L6" s="1">
        <f>AVERAGE(L2:L5)</f>
        <v>814.3</v>
      </c>
      <c r="M6" s="1">
        <f t="shared" ref="M6:Q6" si="7">AVERAGE(M2:M5)</f>
        <v>761.75</v>
      </c>
      <c r="N6" s="1">
        <f t="shared" si="7"/>
        <v>843.22749999999996</v>
      </c>
      <c r="O6" s="1">
        <f t="shared" si="7"/>
        <v>28.927499999999981</v>
      </c>
      <c r="P6" s="1">
        <f t="shared" si="7"/>
        <v>-52.549999999999955</v>
      </c>
      <c r="Q6" s="1">
        <f t="shared" si="7"/>
        <v>81.477499999999935</v>
      </c>
    </row>
    <row r="7" spans="1:19" x14ac:dyDescent="0.35">
      <c r="H7" s="4" t="s">
        <v>5</v>
      </c>
      <c r="I7" s="4">
        <v>814.3</v>
      </c>
      <c r="R7" s="4" t="s">
        <v>5</v>
      </c>
      <c r="S7" s="4">
        <v>814.3</v>
      </c>
    </row>
    <row r="8" spans="1:19" x14ac:dyDescent="0.35">
      <c r="H8" s="4" t="s">
        <v>2</v>
      </c>
      <c r="I8" s="4">
        <v>-52.55</v>
      </c>
      <c r="R8" s="4" t="s">
        <v>2</v>
      </c>
      <c r="S8" s="4">
        <v>-52.55</v>
      </c>
    </row>
    <row r="9" spans="1:19" x14ac:dyDescent="0.35">
      <c r="H9" s="4" t="s">
        <v>0</v>
      </c>
      <c r="I9" s="4">
        <v>78.88</v>
      </c>
      <c r="R9" s="4" t="s">
        <v>0</v>
      </c>
      <c r="S9" s="4">
        <v>78.88</v>
      </c>
    </row>
    <row r="10" spans="1:19" x14ac:dyDescent="0.35">
      <c r="H10" s="3" t="s">
        <v>3</v>
      </c>
      <c r="I10" s="3">
        <v>10.88</v>
      </c>
      <c r="R10" s="3" t="s">
        <v>3</v>
      </c>
      <c r="S10" s="3"/>
    </row>
    <row r="11" spans="1:19" x14ac:dyDescent="0.35">
      <c r="H11" s="3" t="s">
        <v>14</v>
      </c>
      <c r="I11" s="3">
        <v>45.78</v>
      </c>
      <c r="R11" s="3" t="s">
        <v>14</v>
      </c>
      <c r="S11" s="3"/>
    </row>
    <row r="12" spans="1:19" x14ac:dyDescent="0.35">
      <c r="H12" s="3" t="s">
        <v>6</v>
      </c>
      <c r="I12" s="3">
        <v>15.55</v>
      </c>
      <c r="R12" s="3" t="s">
        <v>6</v>
      </c>
      <c r="S12" s="3"/>
    </row>
    <row r="13" spans="1:19" x14ac:dyDescent="0.35">
      <c r="H13" s="4" t="s">
        <v>7</v>
      </c>
      <c r="I13" s="4">
        <v>-55.72</v>
      </c>
      <c r="R13" s="4" t="s">
        <v>7</v>
      </c>
      <c r="S13" s="4">
        <v>-55.72</v>
      </c>
    </row>
    <row r="14" spans="1:19" x14ac:dyDescent="0.35">
      <c r="H14" s="3" t="s">
        <v>15</v>
      </c>
      <c r="I14" s="3">
        <v>-9.2200000000000006</v>
      </c>
      <c r="R14" s="3" t="s">
        <v>15</v>
      </c>
      <c r="S14" s="3"/>
    </row>
    <row r="15" spans="1:19" x14ac:dyDescent="0.35">
      <c r="H15" s="4" t="s">
        <v>16</v>
      </c>
      <c r="I15" s="4">
        <v>-74.150000000000006</v>
      </c>
      <c r="R15" s="4" t="s">
        <v>16</v>
      </c>
      <c r="S15" s="4">
        <v>-74.150000000000006</v>
      </c>
    </row>
    <row r="16" spans="1:19" x14ac:dyDescent="0.35">
      <c r="H16" s="3" t="s">
        <v>17</v>
      </c>
      <c r="I16" s="3">
        <v>-33.799999999999997</v>
      </c>
      <c r="R16" s="3" t="s">
        <v>17</v>
      </c>
      <c r="S16" s="3"/>
    </row>
    <row r="17" spans="8:19" x14ac:dyDescent="0.35">
      <c r="H17" s="3" t="s">
        <v>18</v>
      </c>
      <c r="I17" s="3">
        <v>-30.44</v>
      </c>
      <c r="R17" s="3" t="s">
        <v>18</v>
      </c>
      <c r="S17" s="3"/>
    </row>
    <row r="18" spans="8:19" x14ac:dyDescent="0.35">
      <c r="H18" s="4" t="s">
        <v>19</v>
      </c>
      <c r="I18" s="4">
        <v>59.93</v>
      </c>
      <c r="R18" s="4" t="s">
        <v>19</v>
      </c>
      <c r="S18" s="4">
        <v>59.93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8BB4-2719-43BF-82D8-5B7AF0A00117}">
  <dimension ref="A1:S18"/>
  <sheetViews>
    <sheetView workbookViewId="0">
      <selection activeCell="I11" sqref="I11"/>
    </sheetView>
  </sheetViews>
  <sheetFormatPr defaultRowHeight="14.5" x14ac:dyDescent="0.35"/>
  <cols>
    <col min="1" max="1" width="12.453125" bestFit="1" customWidth="1"/>
    <col min="8" max="8" width="16.08984375" bestFit="1" customWidth="1"/>
  </cols>
  <sheetData>
    <row r="1" spans="1:19" x14ac:dyDescent="0.35">
      <c r="B1" t="s">
        <v>1</v>
      </c>
      <c r="C1" t="s">
        <v>2</v>
      </c>
      <c r="D1" t="s">
        <v>0</v>
      </c>
      <c r="E1" t="s">
        <v>9</v>
      </c>
      <c r="F1" t="s">
        <v>20</v>
      </c>
      <c r="G1" t="s">
        <v>21</v>
      </c>
      <c r="L1" t="s">
        <v>1</v>
      </c>
      <c r="M1" t="s">
        <v>2</v>
      </c>
      <c r="N1" t="s">
        <v>0</v>
      </c>
      <c r="O1" t="s">
        <v>9</v>
      </c>
      <c r="P1" t="s">
        <v>20</v>
      </c>
      <c r="Q1" t="s">
        <v>21</v>
      </c>
    </row>
    <row r="2" spans="1:19" x14ac:dyDescent="0.35">
      <c r="A2" t="s">
        <v>11</v>
      </c>
      <c r="B2" s="1">
        <f>I7</f>
        <v>1334.28</v>
      </c>
      <c r="C2" s="1">
        <f>I7+I8</f>
        <v>1119.3499999999999</v>
      </c>
      <c r="D2" s="1">
        <f>I7+I9</f>
        <v>1415.1299999999999</v>
      </c>
      <c r="E2" s="1">
        <f>D2-B2</f>
        <v>80.849999999999909</v>
      </c>
      <c r="F2" s="1">
        <f>C2-B2</f>
        <v>-214.93000000000006</v>
      </c>
      <c r="G2" s="1">
        <f>D2-C2</f>
        <v>295.77999999999997</v>
      </c>
      <c r="K2" t="s">
        <v>11</v>
      </c>
      <c r="L2" s="1">
        <f>S7</f>
        <v>1334.28</v>
      </c>
      <c r="M2" s="1">
        <f>S7+S8</f>
        <v>1119.3499999999999</v>
      </c>
      <c r="N2" s="1">
        <f>S7+S9</f>
        <v>1415.1299999999999</v>
      </c>
      <c r="O2" s="1">
        <f>N2-L2</f>
        <v>80.849999999999909</v>
      </c>
      <c r="P2" s="1">
        <f>M2-L2</f>
        <v>-214.93000000000006</v>
      </c>
      <c r="Q2" s="1">
        <f>N2-M2</f>
        <v>295.77999999999997</v>
      </c>
    </row>
    <row r="3" spans="1:19" x14ac:dyDescent="0.35">
      <c r="A3" t="s">
        <v>10</v>
      </c>
      <c r="B3" s="1">
        <f>I7+I10</f>
        <v>1343.2</v>
      </c>
      <c r="C3" s="1">
        <f>I7+I8+I10+I12</f>
        <v>1152.6099999999999</v>
      </c>
      <c r="D3" s="1">
        <f>I7+I9+I10+I13</f>
        <v>1530.58</v>
      </c>
      <c r="E3" s="1">
        <f>D3-B3</f>
        <v>187.37999999999988</v>
      </c>
      <c r="F3" s="1">
        <f>C3-B3</f>
        <v>-190.59000000000015</v>
      </c>
      <c r="G3" s="1">
        <f t="shared" ref="G3:G5" si="0">D3-C3</f>
        <v>377.97</v>
      </c>
      <c r="K3" t="s">
        <v>10</v>
      </c>
      <c r="L3" s="1">
        <f>S7+S10</f>
        <v>1334.28</v>
      </c>
      <c r="M3" s="1">
        <f>S7+S8+S10+S12</f>
        <v>1119.3499999999999</v>
      </c>
      <c r="N3" s="1">
        <f>S7+S9+S10+S13</f>
        <v>1521.6599999999999</v>
      </c>
      <c r="O3" s="1">
        <f>N3-L3</f>
        <v>187.37999999999988</v>
      </c>
      <c r="P3" s="1">
        <f>M3-L3</f>
        <v>-214.93000000000006</v>
      </c>
      <c r="Q3" s="1">
        <f t="shared" ref="Q3:Q5" si="1">N3-M3</f>
        <v>402.30999999999995</v>
      </c>
    </row>
    <row r="4" spans="1:19" x14ac:dyDescent="0.35">
      <c r="A4" t="s">
        <v>12</v>
      </c>
      <c r="B4" s="1">
        <f>I7+I11</f>
        <v>1380.2</v>
      </c>
      <c r="C4" s="1">
        <f>I7+I8+I11+I14</f>
        <v>1136.51</v>
      </c>
      <c r="D4" s="1">
        <f>I7+I9+I11+I15</f>
        <v>1434.37</v>
      </c>
      <c r="E4" s="1">
        <f t="shared" ref="E4:E5" si="2">D4-B4</f>
        <v>54.169999999999845</v>
      </c>
      <c r="F4" s="1">
        <f>C4-B4</f>
        <v>-243.69000000000005</v>
      </c>
      <c r="G4" s="1">
        <f t="shared" si="0"/>
        <v>297.8599999999999</v>
      </c>
      <c r="K4" t="s">
        <v>12</v>
      </c>
      <c r="L4" s="1">
        <f>S7+S11</f>
        <v>1334.28</v>
      </c>
      <c r="M4" s="1">
        <f>S7+S8+S11+S14</f>
        <v>1119.3499999999999</v>
      </c>
      <c r="N4" s="1">
        <f>S7+S9+S11+S15</f>
        <v>1415.1299999999999</v>
      </c>
      <c r="O4" s="1">
        <f t="shared" ref="O4:O5" si="3">N4-L4</f>
        <v>80.849999999999909</v>
      </c>
      <c r="P4" s="1">
        <f>M4-L4</f>
        <v>-214.93000000000006</v>
      </c>
      <c r="Q4" s="1">
        <f t="shared" si="1"/>
        <v>295.77999999999997</v>
      </c>
    </row>
    <row r="5" spans="1:19" x14ac:dyDescent="0.35">
      <c r="A5" t="s">
        <v>13</v>
      </c>
      <c r="B5" s="1">
        <f>I7+I10+I11+I16</f>
        <v>1428.39</v>
      </c>
      <c r="C5" s="1">
        <f>I7+I8+I10+I11+I12+I14+I16+I17</f>
        <v>1119.5999999999999</v>
      </c>
      <c r="D5" s="1">
        <f>I7+I9+I10+I11+I13+I15+I16+I18</f>
        <v>1464.4499999999998</v>
      </c>
      <c r="E5" s="1">
        <f t="shared" si="2"/>
        <v>36.059999999999718</v>
      </c>
      <c r="F5" s="1">
        <f t="shared" ref="F5" si="4">C5-B5</f>
        <v>-308.79000000000019</v>
      </c>
      <c r="G5" s="1">
        <f t="shared" si="0"/>
        <v>344.84999999999991</v>
      </c>
      <c r="K5" t="s">
        <v>13</v>
      </c>
      <c r="L5" s="1">
        <f>S7+S10+S11+S16</f>
        <v>1334.28</v>
      </c>
      <c r="M5" s="1">
        <f>S7+S8+S10+S11+S12+S14+S16+S17</f>
        <v>1119.3499999999999</v>
      </c>
      <c r="N5" s="1">
        <f>S7+S9+S10+S11+S13+S15+S16+S18</f>
        <v>1397.0199999999998</v>
      </c>
      <c r="O5" s="1">
        <f t="shared" si="3"/>
        <v>62.739999999999782</v>
      </c>
      <c r="P5" s="1">
        <f t="shared" ref="P5" si="5">M5-L5</f>
        <v>-214.93000000000006</v>
      </c>
      <c r="Q5" s="1">
        <f t="shared" si="1"/>
        <v>277.66999999999985</v>
      </c>
    </row>
    <row r="6" spans="1:19" x14ac:dyDescent="0.35">
      <c r="A6" t="s">
        <v>8</v>
      </c>
      <c r="B6" s="1">
        <f>AVERAGE(B2:B5)</f>
        <v>1371.5175000000002</v>
      </c>
      <c r="C6" s="1">
        <f t="shared" ref="C6" si="6">AVERAGE(C2:C5)</f>
        <v>1132.0174999999999</v>
      </c>
      <c r="D6" s="1">
        <f t="shared" ref="D6" si="7">AVERAGE(D2:D5)</f>
        <v>1461.1324999999999</v>
      </c>
      <c r="E6" s="1">
        <f t="shared" ref="E6" si="8">AVERAGE(E2:E5)</f>
        <v>89.614999999999839</v>
      </c>
      <c r="F6" s="1">
        <f t="shared" ref="F6:G6" si="9">AVERAGE(F2:F5)</f>
        <v>-239.50000000000011</v>
      </c>
      <c r="G6" s="1">
        <f t="shared" si="9"/>
        <v>329.11499999999995</v>
      </c>
      <c r="K6" t="s">
        <v>8</v>
      </c>
      <c r="L6" s="1">
        <f>AVERAGE(L2:L5)</f>
        <v>1334.28</v>
      </c>
      <c r="M6" s="1">
        <f t="shared" ref="M6:Q6" si="10">AVERAGE(M2:M5)</f>
        <v>1119.3499999999999</v>
      </c>
      <c r="N6" s="1">
        <f t="shared" si="10"/>
        <v>1437.2349999999999</v>
      </c>
      <c r="O6" s="1">
        <f t="shared" si="10"/>
        <v>102.95499999999987</v>
      </c>
      <c r="P6" s="1">
        <f t="shared" si="10"/>
        <v>-214.93000000000006</v>
      </c>
      <c r="Q6" s="1">
        <f t="shared" si="10"/>
        <v>317.88499999999993</v>
      </c>
    </row>
    <row r="7" spans="1:19" x14ac:dyDescent="0.35">
      <c r="A7" t="s">
        <v>22</v>
      </c>
      <c r="B7" s="1">
        <f>MAX(B2:B5)-MIN(B2:B5)</f>
        <v>94.110000000000127</v>
      </c>
      <c r="C7" s="1">
        <f t="shared" ref="C7:G7" si="11">MAX(C2:C5)-MIN(C2:C5)</f>
        <v>33.259999999999991</v>
      </c>
      <c r="D7" s="1">
        <f t="shared" si="11"/>
        <v>115.45000000000005</v>
      </c>
      <c r="E7" s="1">
        <f t="shared" si="11"/>
        <v>151.32000000000016</v>
      </c>
      <c r="F7" s="1">
        <f t="shared" si="11"/>
        <v>118.20000000000005</v>
      </c>
      <c r="G7" s="1">
        <f t="shared" si="11"/>
        <v>82.190000000000055</v>
      </c>
      <c r="H7" t="s">
        <v>5</v>
      </c>
      <c r="I7">
        <v>1334.28</v>
      </c>
      <c r="K7" t="s">
        <v>22</v>
      </c>
      <c r="L7" s="1">
        <f>MAX(L2:L5)-MIN(L2:L5)</f>
        <v>0</v>
      </c>
      <c r="M7" s="1">
        <f t="shared" ref="M7:Q7" si="12">MAX(M2:M5)-MIN(M2:M5)</f>
        <v>0</v>
      </c>
      <c r="N7" s="1">
        <f t="shared" si="12"/>
        <v>124.6400000000001</v>
      </c>
      <c r="O7" s="1">
        <f t="shared" si="12"/>
        <v>124.6400000000001</v>
      </c>
      <c r="P7" s="1">
        <f t="shared" si="12"/>
        <v>0</v>
      </c>
      <c r="Q7" s="1">
        <f t="shared" si="12"/>
        <v>124.6400000000001</v>
      </c>
      <c r="R7" t="s">
        <v>5</v>
      </c>
      <c r="S7">
        <v>1334.28</v>
      </c>
    </row>
    <row r="8" spans="1:19" x14ac:dyDescent="0.35">
      <c r="H8" t="s">
        <v>2</v>
      </c>
      <c r="I8">
        <v>-214.93</v>
      </c>
      <c r="R8" t="s">
        <v>2</v>
      </c>
      <c r="S8">
        <v>-214.93</v>
      </c>
    </row>
    <row r="9" spans="1:19" x14ac:dyDescent="0.35">
      <c r="H9" t="s">
        <v>0</v>
      </c>
      <c r="I9">
        <v>80.849999999999994</v>
      </c>
      <c r="R9" t="s">
        <v>0</v>
      </c>
      <c r="S9">
        <v>80.849999999999994</v>
      </c>
    </row>
    <row r="10" spans="1:19" x14ac:dyDescent="0.35">
      <c r="H10" s="3" t="s">
        <v>3</v>
      </c>
      <c r="I10" s="3">
        <v>8.92</v>
      </c>
      <c r="R10" s="3" t="s">
        <v>3</v>
      </c>
      <c r="S10" s="3"/>
    </row>
    <row r="11" spans="1:19" x14ac:dyDescent="0.35">
      <c r="H11" s="3" t="s">
        <v>14</v>
      </c>
      <c r="I11" s="3">
        <v>45.92</v>
      </c>
      <c r="R11" s="3" t="s">
        <v>14</v>
      </c>
      <c r="S11" s="3"/>
    </row>
    <row r="12" spans="1:19" x14ac:dyDescent="0.35">
      <c r="H12" s="3" t="s">
        <v>6</v>
      </c>
      <c r="I12" s="3">
        <v>24.34</v>
      </c>
      <c r="R12" s="3" t="s">
        <v>6</v>
      </c>
      <c r="S12" s="3"/>
    </row>
    <row r="13" spans="1:19" x14ac:dyDescent="0.35">
      <c r="H13" t="s">
        <v>7</v>
      </c>
      <c r="I13">
        <v>106.53</v>
      </c>
      <c r="R13" t="s">
        <v>7</v>
      </c>
      <c r="S13">
        <v>106.53</v>
      </c>
    </row>
    <row r="14" spans="1:19" x14ac:dyDescent="0.35">
      <c r="H14" s="3" t="s">
        <v>15</v>
      </c>
      <c r="I14" s="3">
        <v>-28.76</v>
      </c>
      <c r="R14" s="3" t="s">
        <v>15</v>
      </c>
      <c r="S14" s="3"/>
    </row>
    <row r="15" spans="1:19" x14ac:dyDescent="0.35">
      <c r="H15" s="3" t="s">
        <v>16</v>
      </c>
      <c r="I15" s="3">
        <v>-26.68</v>
      </c>
      <c r="R15" s="3" t="s">
        <v>16</v>
      </c>
      <c r="S15" s="3"/>
    </row>
    <row r="16" spans="1:19" x14ac:dyDescent="0.35">
      <c r="H16" s="3" t="s">
        <v>17</v>
      </c>
      <c r="I16" s="3">
        <v>39.270000000000003</v>
      </c>
      <c r="R16" s="3" t="s">
        <v>17</v>
      </c>
      <c r="S16" s="3"/>
    </row>
    <row r="17" spans="8:19" x14ac:dyDescent="0.35">
      <c r="H17" s="3" t="s">
        <v>18</v>
      </c>
      <c r="I17" s="3">
        <v>-89.44</v>
      </c>
      <c r="R17" s="3" t="s">
        <v>18</v>
      </c>
      <c r="S17" s="3"/>
    </row>
    <row r="18" spans="8:19" x14ac:dyDescent="0.35">
      <c r="H18" t="s">
        <v>19</v>
      </c>
      <c r="I18">
        <v>-124.64</v>
      </c>
      <c r="R18" t="s">
        <v>19</v>
      </c>
      <c r="S18">
        <v>-124.64</v>
      </c>
    </row>
  </sheetData>
  <conditionalFormatting sqref="E2:E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6744-48B6-4FC5-8379-599D4B11A728}">
  <dimension ref="A1:J12"/>
  <sheetViews>
    <sheetView workbookViewId="0">
      <selection activeCell="A8" sqref="A8"/>
    </sheetView>
  </sheetViews>
  <sheetFormatPr defaultRowHeight="14.5" x14ac:dyDescent="0.35"/>
  <cols>
    <col min="1" max="1" width="25.453125" bestFit="1" customWidth="1"/>
    <col min="8" max="8" width="17.54296875" bestFit="1" customWidth="1"/>
    <col min="9" max="9" width="25.54296875" bestFit="1" customWidth="1"/>
  </cols>
  <sheetData>
    <row r="1" spans="1:10" x14ac:dyDescent="0.35">
      <c r="B1" t="s">
        <v>1</v>
      </c>
      <c r="C1" t="s">
        <v>2</v>
      </c>
      <c r="D1" t="s">
        <v>0</v>
      </c>
      <c r="E1" t="s">
        <v>9</v>
      </c>
      <c r="F1" t="s">
        <v>20</v>
      </c>
      <c r="G1" t="s">
        <v>21</v>
      </c>
    </row>
    <row r="2" spans="1:10" x14ac:dyDescent="0.35">
      <c r="A2" t="s">
        <v>43</v>
      </c>
      <c r="B2" s="1">
        <f>J7</f>
        <v>2.09</v>
      </c>
      <c r="C2" s="1">
        <f>J7+J8</f>
        <v>2.15</v>
      </c>
      <c r="D2" s="1">
        <f>J7+J9</f>
        <v>1.9799999999999998</v>
      </c>
      <c r="E2" s="1">
        <f>D2-B2</f>
        <v>-0.1100000000000001</v>
      </c>
      <c r="F2" s="1">
        <f>C2-B2</f>
        <v>6.0000000000000053E-2</v>
      </c>
      <c r="G2" s="1">
        <f>D2-C2</f>
        <v>-0.17000000000000015</v>
      </c>
    </row>
    <row r="3" spans="1:10" x14ac:dyDescent="0.35">
      <c r="A3" t="s">
        <v>39</v>
      </c>
      <c r="B3" s="1">
        <f>J7+J10</f>
        <v>2.1199999999999997</v>
      </c>
      <c r="C3" s="1">
        <f>J7+J8+J10+J11</f>
        <v>2.17</v>
      </c>
      <c r="D3" s="1">
        <f>J7+J9+J10+J12</f>
        <v>2.0599999999999996</v>
      </c>
      <c r="E3" s="1">
        <f>D3-B3</f>
        <v>-6.0000000000000053E-2</v>
      </c>
      <c r="F3" s="1">
        <f>C3-B3</f>
        <v>5.0000000000000266E-2</v>
      </c>
      <c r="G3" s="1">
        <f t="shared" ref="G3" si="0">D3-C3</f>
        <v>-0.11000000000000032</v>
      </c>
    </row>
    <row r="4" spans="1:10" x14ac:dyDescent="0.35">
      <c r="A4" t="s">
        <v>42</v>
      </c>
      <c r="B4" s="1">
        <f>AVERAGE(B2:B3)</f>
        <v>2.1049999999999995</v>
      </c>
      <c r="C4" s="1">
        <f t="shared" ref="C4:G4" si="1">AVERAGE(C2:C3)</f>
        <v>2.16</v>
      </c>
      <c r="D4" s="1">
        <f t="shared" si="1"/>
        <v>2.0199999999999996</v>
      </c>
      <c r="E4" s="1">
        <f t="shared" si="1"/>
        <v>-8.5000000000000075E-2</v>
      </c>
      <c r="F4" s="1">
        <f t="shared" si="1"/>
        <v>5.500000000000016E-2</v>
      </c>
      <c r="G4" s="1">
        <f t="shared" si="1"/>
        <v>-0.14000000000000024</v>
      </c>
    </row>
    <row r="6" spans="1:10" x14ac:dyDescent="0.35">
      <c r="B6" t="s">
        <v>1</v>
      </c>
      <c r="C6" t="s">
        <v>2</v>
      </c>
      <c r="D6" t="s">
        <v>0</v>
      </c>
      <c r="E6" t="s">
        <v>9</v>
      </c>
      <c r="F6" t="s">
        <v>20</v>
      </c>
      <c r="G6" t="s">
        <v>21</v>
      </c>
    </row>
    <row r="7" spans="1:10" x14ac:dyDescent="0.35">
      <c r="A7" t="s">
        <v>43</v>
      </c>
      <c r="B7">
        <f>10^B2</f>
        <v>123.02687708123821</v>
      </c>
      <c r="C7">
        <f t="shared" ref="C7:D8" si="2">10^C2</f>
        <v>141.25375446227542</v>
      </c>
      <c r="D7">
        <f t="shared" si="2"/>
        <v>95.49925860214357</v>
      </c>
      <c r="E7" s="1">
        <f>D7-B7</f>
        <v>-27.527618479094642</v>
      </c>
      <c r="F7" s="1">
        <f>C7-B7</f>
        <v>18.226877381037212</v>
      </c>
      <c r="G7" s="1">
        <f>D7-C7</f>
        <v>-45.754495860131854</v>
      </c>
      <c r="H7" s="5"/>
      <c r="I7" t="s">
        <v>5</v>
      </c>
      <c r="J7">
        <v>2.09</v>
      </c>
    </row>
    <row r="8" spans="1:10" x14ac:dyDescent="0.35">
      <c r="A8" t="s">
        <v>39</v>
      </c>
      <c r="B8">
        <f>10^B3</f>
        <v>131.82567385564062</v>
      </c>
      <c r="C8">
        <f t="shared" si="2"/>
        <v>147.91083881682084</v>
      </c>
      <c r="D8">
        <f t="shared" si="2"/>
        <v>114.81536214968826</v>
      </c>
      <c r="E8" s="1">
        <f>D8-B8</f>
        <v>-17.010311705952361</v>
      </c>
      <c r="F8" s="1">
        <f>C8-B8</f>
        <v>16.085164961180226</v>
      </c>
      <c r="G8" s="1">
        <f t="shared" ref="G8:G9" si="3">D8-C8</f>
        <v>-33.095476667132587</v>
      </c>
      <c r="I8" t="s">
        <v>2</v>
      </c>
      <c r="J8">
        <v>0.06</v>
      </c>
    </row>
    <row r="9" spans="1:10" x14ac:dyDescent="0.35">
      <c r="A9" t="s">
        <v>44</v>
      </c>
      <c r="B9">
        <f>AVERAGE(B7:B8)</f>
        <v>127.42627546843941</v>
      </c>
      <c r="C9">
        <f t="shared" ref="C9" si="4">AVERAGE(C7:C8)</f>
        <v>144.58229663954813</v>
      </c>
      <c r="D9">
        <f t="shared" ref="D9" si="5">AVERAGE(D7:D8)</f>
        <v>105.15731037591591</v>
      </c>
      <c r="E9" s="1">
        <f t="shared" ref="E9" si="6">D9-B9</f>
        <v>-22.268965092523501</v>
      </c>
      <c r="F9" s="1">
        <f>C9-B9</f>
        <v>17.156021171108719</v>
      </c>
      <c r="G9" s="1">
        <f t="shared" si="3"/>
        <v>-39.424986263632221</v>
      </c>
      <c r="I9" t="s">
        <v>0</v>
      </c>
      <c r="J9">
        <v>-0.11</v>
      </c>
    </row>
    <row r="10" spans="1:10" x14ac:dyDescent="0.35">
      <c r="I10" t="s">
        <v>39</v>
      </c>
      <c r="J10">
        <v>0.03</v>
      </c>
    </row>
    <row r="11" spans="1:10" x14ac:dyDescent="0.35">
      <c r="B11">
        <f>B8-B7</f>
        <v>8.7987967744024047</v>
      </c>
      <c r="C11">
        <f t="shared" ref="C11:D11" si="7">C8-C7</f>
        <v>6.6570843545454181</v>
      </c>
      <c r="D11">
        <f t="shared" si="7"/>
        <v>19.316103547544685</v>
      </c>
      <c r="I11" t="s">
        <v>40</v>
      </c>
      <c r="J11">
        <v>-0.01</v>
      </c>
    </row>
    <row r="12" spans="1:10" x14ac:dyDescent="0.35">
      <c r="E12" s="1"/>
      <c r="F12" s="1"/>
      <c r="G12" s="1"/>
      <c r="I12" t="s">
        <v>41</v>
      </c>
      <c r="J12"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B8084-FC03-4063-94E9-FD3071EC5B21}">
  <dimension ref="A1:J12"/>
  <sheetViews>
    <sheetView workbookViewId="0">
      <selection activeCell="G7" sqref="G7"/>
    </sheetView>
  </sheetViews>
  <sheetFormatPr defaultRowHeight="14.5" x14ac:dyDescent="0.35"/>
  <cols>
    <col min="1" max="1" width="25.453125" bestFit="1" customWidth="1"/>
    <col min="8" max="8" width="17.54296875" bestFit="1" customWidth="1"/>
    <col min="9" max="9" width="25.54296875" bestFit="1" customWidth="1"/>
  </cols>
  <sheetData>
    <row r="1" spans="1:10" x14ac:dyDescent="0.35">
      <c r="B1" t="s">
        <v>1</v>
      </c>
      <c r="C1" t="s">
        <v>2</v>
      </c>
      <c r="D1" t="s">
        <v>0</v>
      </c>
      <c r="E1" t="s">
        <v>9</v>
      </c>
      <c r="F1" t="s">
        <v>20</v>
      </c>
      <c r="G1" t="s">
        <v>21</v>
      </c>
    </row>
    <row r="2" spans="1:10" x14ac:dyDescent="0.35">
      <c r="A2" t="s">
        <v>43</v>
      </c>
      <c r="B2" s="1">
        <f>J7</f>
        <v>1.99</v>
      </c>
      <c r="C2" s="1">
        <f>J7+J8</f>
        <v>1.95</v>
      </c>
      <c r="D2" s="1">
        <f>J7+J9</f>
        <v>1.88</v>
      </c>
      <c r="E2" s="1">
        <f>D2-B2</f>
        <v>-0.1100000000000001</v>
      </c>
      <c r="F2" s="1">
        <f>C2-B2</f>
        <v>-4.0000000000000036E-2</v>
      </c>
      <c r="G2" s="1">
        <f>D2-C2</f>
        <v>-7.0000000000000062E-2</v>
      </c>
    </row>
    <row r="3" spans="1:10" x14ac:dyDescent="0.35">
      <c r="A3" t="s">
        <v>39</v>
      </c>
      <c r="B3" s="1">
        <f>J7+J10</f>
        <v>1.96</v>
      </c>
      <c r="C3" s="1">
        <f>J7+J8+J10+J11</f>
        <v>2.06</v>
      </c>
      <c r="D3" s="1">
        <f>J7+J9+J10+J12</f>
        <v>1.94</v>
      </c>
      <c r="E3" s="1">
        <f>D3-B3</f>
        <v>-2.0000000000000018E-2</v>
      </c>
      <c r="F3" s="1">
        <f>C3-B3</f>
        <v>0.10000000000000009</v>
      </c>
      <c r="G3" s="1">
        <f t="shared" ref="G3" si="0">D3-C3</f>
        <v>-0.12000000000000011</v>
      </c>
    </row>
    <row r="4" spans="1:10" x14ac:dyDescent="0.35">
      <c r="A4" t="s">
        <v>42</v>
      </c>
      <c r="B4" s="1">
        <f>AVERAGE(B2:B3)</f>
        <v>1.9750000000000001</v>
      </c>
      <c r="C4" s="1">
        <f t="shared" ref="C4:G4" si="1">AVERAGE(C2:C3)</f>
        <v>2.0049999999999999</v>
      </c>
      <c r="D4" s="1">
        <f t="shared" si="1"/>
        <v>1.91</v>
      </c>
      <c r="E4" s="1">
        <f t="shared" si="1"/>
        <v>-6.5000000000000058E-2</v>
      </c>
      <c r="F4" s="1">
        <f t="shared" si="1"/>
        <v>3.0000000000000027E-2</v>
      </c>
      <c r="G4" s="1">
        <f t="shared" si="1"/>
        <v>-9.5000000000000084E-2</v>
      </c>
    </row>
    <row r="6" spans="1:10" x14ac:dyDescent="0.35">
      <c r="B6" t="s">
        <v>1</v>
      </c>
      <c r="C6" t="s">
        <v>2</v>
      </c>
      <c r="D6" t="s">
        <v>0</v>
      </c>
      <c r="E6" t="s">
        <v>9</v>
      </c>
      <c r="F6" t="s">
        <v>20</v>
      </c>
      <c r="G6" t="s">
        <v>21</v>
      </c>
    </row>
    <row r="7" spans="1:10" x14ac:dyDescent="0.35">
      <c r="A7" t="s">
        <v>43</v>
      </c>
      <c r="B7">
        <f>10^B2</f>
        <v>97.723722095581124</v>
      </c>
      <c r="C7">
        <f t="shared" ref="C7:D8" si="2">10^C2</f>
        <v>89.125093813374562</v>
      </c>
      <c r="D7">
        <f t="shared" si="2"/>
        <v>75.857757502918361</v>
      </c>
      <c r="E7" s="1">
        <f>D7-B7</f>
        <v>-21.865964592662763</v>
      </c>
      <c r="F7" s="1">
        <f>C7-B7</f>
        <v>-8.5986282822065618</v>
      </c>
      <c r="G7" s="1">
        <f>D7-C7</f>
        <v>-13.267336310456201</v>
      </c>
      <c r="H7" s="5"/>
      <c r="I7" t="s">
        <v>5</v>
      </c>
      <c r="J7">
        <v>1.99</v>
      </c>
    </row>
    <row r="8" spans="1:10" x14ac:dyDescent="0.35">
      <c r="A8" t="s">
        <v>39</v>
      </c>
      <c r="B8">
        <f>10^B3</f>
        <v>91.201083935590972</v>
      </c>
      <c r="C8">
        <f t="shared" si="2"/>
        <v>114.81536214968835</v>
      </c>
      <c r="D8">
        <f t="shared" si="2"/>
        <v>87.096358995608071</v>
      </c>
      <c r="E8" s="1">
        <f>D8-B8</f>
        <v>-4.1047249399829013</v>
      </c>
      <c r="F8" s="1">
        <f>C8-B8</f>
        <v>23.614278214097382</v>
      </c>
      <c r="G8" s="1">
        <f t="shared" ref="G8:G9" si="3">D8-C8</f>
        <v>-27.719003154080283</v>
      </c>
      <c r="I8" t="s">
        <v>2</v>
      </c>
      <c r="J8">
        <v>-0.04</v>
      </c>
    </row>
    <row r="9" spans="1:10" x14ac:dyDescent="0.35">
      <c r="A9" t="s">
        <v>44</v>
      </c>
      <c r="B9">
        <f>AVERAGE(B7:B8)</f>
        <v>94.462403015586048</v>
      </c>
      <c r="C9">
        <f t="shared" ref="C9:D9" si="4">AVERAGE(C7:C8)</f>
        <v>101.97022798153145</v>
      </c>
      <c r="D9">
        <f t="shared" si="4"/>
        <v>81.477058249263223</v>
      </c>
      <c r="E9" s="1">
        <f t="shared" ref="E9" si="5">D9-B9</f>
        <v>-12.985344766322825</v>
      </c>
      <c r="F9" s="1">
        <f>C9-B9</f>
        <v>7.5078249659454031</v>
      </c>
      <c r="G9" s="1">
        <f t="shared" si="3"/>
        <v>-20.493169732268228</v>
      </c>
      <c r="I9" t="s">
        <v>0</v>
      </c>
      <c r="J9">
        <v>-0.11</v>
      </c>
    </row>
    <row r="10" spans="1:10" x14ac:dyDescent="0.35">
      <c r="I10" t="s">
        <v>39</v>
      </c>
      <c r="J10">
        <v>-0.03</v>
      </c>
    </row>
    <row r="11" spans="1:10" x14ac:dyDescent="0.35">
      <c r="B11">
        <f>B8-B7</f>
        <v>-6.5226381599901515</v>
      </c>
      <c r="C11">
        <f t="shared" ref="C11:D11" si="6">C8-C7</f>
        <v>25.690268336313792</v>
      </c>
      <c r="D11">
        <f t="shared" si="6"/>
        <v>11.23860149268971</v>
      </c>
      <c r="I11" t="s">
        <v>40</v>
      </c>
      <c r="J11">
        <v>0.14000000000000001</v>
      </c>
    </row>
    <row r="12" spans="1:10" x14ac:dyDescent="0.35">
      <c r="E12" s="1"/>
      <c r="F12" s="1"/>
      <c r="G12" s="1"/>
      <c r="I12" t="s">
        <v>41</v>
      </c>
      <c r="J12">
        <v>0.09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030D-1F86-4AF0-8074-D3EE138EF95A}">
  <dimension ref="A1:J12"/>
  <sheetViews>
    <sheetView workbookViewId="0">
      <selection activeCell="D7" sqref="D7"/>
    </sheetView>
  </sheetViews>
  <sheetFormatPr defaultRowHeight="14.5" x14ac:dyDescent="0.35"/>
  <cols>
    <col min="1" max="1" width="25.453125" bestFit="1" customWidth="1"/>
    <col min="8" max="8" width="17.54296875" bestFit="1" customWidth="1"/>
    <col min="9" max="9" width="25.54296875" bestFit="1" customWidth="1"/>
  </cols>
  <sheetData>
    <row r="1" spans="1:10" x14ac:dyDescent="0.35">
      <c r="B1" t="s">
        <v>1</v>
      </c>
      <c r="C1" t="s">
        <v>2</v>
      </c>
      <c r="D1" t="s">
        <v>0</v>
      </c>
      <c r="E1" t="s">
        <v>9</v>
      </c>
      <c r="F1" t="s">
        <v>20</v>
      </c>
      <c r="G1" t="s">
        <v>21</v>
      </c>
    </row>
    <row r="2" spans="1:10" x14ac:dyDescent="0.35">
      <c r="A2" t="s">
        <v>43</v>
      </c>
      <c r="B2" s="1">
        <f>J7</f>
        <v>2.14</v>
      </c>
      <c r="C2" s="1">
        <f>J7+J8</f>
        <v>2.3000000000000003</v>
      </c>
      <c r="D2" s="1">
        <f>J7+J9</f>
        <v>2.0700000000000003</v>
      </c>
      <c r="E2" s="1">
        <f>D2-B2</f>
        <v>-6.999999999999984E-2</v>
      </c>
      <c r="F2" s="1">
        <f>C2-B2</f>
        <v>0.16000000000000014</v>
      </c>
      <c r="G2" s="1">
        <f>D2-C2</f>
        <v>-0.22999999999999998</v>
      </c>
    </row>
    <row r="3" spans="1:10" x14ac:dyDescent="0.35">
      <c r="A3" t="s">
        <v>39</v>
      </c>
      <c r="B3" s="1">
        <f>J7+J10</f>
        <v>2.1300000000000003</v>
      </c>
      <c r="C3" s="1">
        <f>J7+J8+J10+J11</f>
        <v>2.2500000000000004</v>
      </c>
      <c r="D3" s="1">
        <f>J7+J9+J10+J12</f>
        <v>2.1300000000000003</v>
      </c>
      <c r="E3" s="1">
        <f>D3-B3</f>
        <v>0</v>
      </c>
      <c r="F3" s="1">
        <f>C3-B3</f>
        <v>0.12000000000000011</v>
      </c>
      <c r="G3" s="1">
        <f t="shared" ref="G3" si="0">D3-C3</f>
        <v>-0.12000000000000011</v>
      </c>
    </row>
    <row r="4" spans="1:10" x14ac:dyDescent="0.35">
      <c r="A4" t="s">
        <v>42</v>
      </c>
      <c r="B4" s="1">
        <f>AVERAGE(B2:B3)</f>
        <v>2.1350000000000002</v>
      </c>
      <c r="C4" s="1">
        <f t="shared" ref="C4:G4" si="1">AVERAGE(C2:C3)</f>
        <v>2.2750000000000004</v>
      </c>
      <c r="D4" s="1">
        <f t="shared" si="1"/>
        <v>2.1000000000000005</v>
      </c>
      <c r="E4" s="1">
        <f t="shared" si="1"/>
        <v>-3.499999999999992E-2</v>
      </c>
      <c r="F4" s="1">
        <f t="shared" si="1"/>
        <v>0.14000000000000012</v>
      </c>
      <c r="G4" s="1">
        <f t="shared" si="1"/>
        <v>-0.17500000000000004</v>
      </c>
    </row>
    <row r="6" spans="1:10" x14ac:dyDescent="0.35">
      <c r="B6" t="s">
        <v>1</v>
      </c>
      <c r="C6" t="s">
        <v>2</v>
      </c>
      <c r="D6" t="s">
        <v>0</v>
      </c>
      <c r="E6" t="s">
        <v>9</v>
      </c>
      <c r="F6" t="s">
        <v>20</v>
      </c>
      <c r="G6" t="s">
        <v>21</v>
      </c>
    </row>
    <row r="7" spans="1:10" x14ac:dyDescent="0.35">
      <c r="A7" t="s">
        <v>43</v>
      </c>
      <c r="B7">
        <f>10^B2</f>
        <v>138.0384264602886</v>
      </c>
      <c r="C7">
        <f t="shared" ref="C7:D8" si="2">10^C2</f>
        <v>199.52623149688819</v>
      </c>
      <c r="D7">
        <f t="shared" si="2"/>
        <v>117.48975549395314</v>
      </c>
      <c r="E7" s="1">
        <f>D7-B7</f>
        <v>-20.548670966335465</v>
      </c>
      <c r="F7" s="1">
        <f>C7-B7</f>
        <v>61.487805036599582</v>
      </c>
      <c r="G7" s="1">
        <f>D7-C7</f>
        <v>-82.036476002935046</v>
      </c>
      <c r="H7" s="5"/>
      <c r="I7" t="s">
        <v>5</v>
      </c>
      <c r="J7">
        <v>2.14</v>
      </c>
    </row>
    <row r="8" spans="1:10" x14ac:dyDescent="0.35">
      <c r="A8" t="s">
        <v>39</v>
      </c>
      <c r="B8">
        <f>10^B3</f>
        <v>134.89628825916549</v>
      </c>
      <c r="C8">
        <f t="shared" si="2"/>
        <v>177.82794100389256</v>
      </c>
      <c r="D8">
        <f t="shared" si="2"/>
        <v>134.89628825916549</v>
      </c>
      <c r="E8" s="1">
        <f>D8-B8</f>
        <v>0</v>
      </c>
      <c r="F8" s="1">
        <f>C8-B8</f>
        <v>42.931652744727074</v>
      </c>
      <c r="G8" s="1">
        <f t="shared" ref="G8:G9" si="3">D8-C8</f>
        <v>-42.931652744727074</v>
      </c>
      <c r="I8" t="s">
        <v>2</v>
      </c>
      <c r="J8">
        <v>0.16</v>
      </c>
    </row>
    <row r="9" spans="1:10" x14ac:dyDescent="0.35">
      <c r="A9" t="s">
        <v>44</v>
      </c>
      <c r="B9">
        <f>AVERAGE(B7:B8)</f>
        <v>136.46735735972703</v>
      </c>
      <c r="C9">
        <f t="shared" ref="C9:D9" si="4">AVERAGE(C7:C8)</f>
        <v>188.67708625039037</v>
      </c>
      <c r="D9">
        <f t="shared" si="4"/>
        <v>126.19302187655931</v>
      </c>
      <c r="E9" s="1">
        <f t="shared" ref="E9" si="5">D9-B9</f>
        <v>-10.274335483167718</v>
      </c>
      <c r="F9" s="1">
        <f>C9-B9</f>
        <v>52.209728890663342</v>
      </c>
      <c r="G9" s="1">
        <f t="shared" si="3"/>
        <v>-62.48406437383106</v>
      </c>
      <c r="I9" t="s">
        <v>0</v>
      </c>
      <c r="J9">
        <v>-7.0000000000000007E-2</v>
      </c>
    </row>
    <row r="10" spans="1:10" x14ac:dyDescent="0.35">
      <c r="I10" t="s">
        <v>39</v>
      </c>
      <c r="J10">
        <v>-0.01</v>
      </c>
    </row>
    <row r="11" spans="1:10" x14ac:dyDescent="0.35">
      <c r="B11">
        <f>B8-B7</f>
        <v>-3.1421382011231174</v>
      </c>
      <c r="C11">
        <f t="shared" ref="C11:D11" si="6">C8-C7</f>
        <v>-21.698290492995625</v>
      </c>
      <c r="D11">
        <f t="shared" si="6"/>
        <v>17.406532765212347</v>
      </c>
      <c r="I11" t="s">
        <v>40</v>
      </c>
      <c r="J11">
        <v>-0.04</v>
      </c>
    </row>
    <row r="12" spans="1:10" x14ac:dyDescent="0.35">
      <c r="E12" s="1"/>
      <c r="F12" s="1"/>
      <c r="G12" s="1"/>
      <c r="I12" t="s">
        <v>41</v>
      </c>
      <c r="J12">
        <v>7.0000000000000007E-2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6EB4-08BB-4007-B2B8-837680781183}">
  <dimension ref="A1:M22"/>
  <sheetViews>
    <sheetView workbookViewId="0">
      <selection activeCell="K11" sqref="K11:M22"/>
    </sheetView>
  </sheetViews>
  <sheetFormatPr defaultRowHeight="14.5" x14ac:dyDescent="0.35"/>
  <cols>
    <col min="1" max="1" width="12.453125" bestFit="1" customWidth="1"/>
    <col min="11" max="11" width="13.54296875" bestFit="1" customWidth="1"/>
  </cols>
  <sheetData>
    <row r="1" spans="1:13" x14ac:dyDescent="0.35">
      <c r="B1" t="s">
        <v>30</v>
      </c>
      <c r="C1" t="s">
        <v>24</v>
      </c>
      <c r="D1" t="s">
        <v>25</v>
      </c>
      <c r="E1" t="s">
        <v>8</v>
      </c>
    </row>
    <row r="2" spans="1:13" x14ac:dyDescent="0.35">
      <c r="A2" t="s">
        <v>11</v>
      </c>
      <c r="B2" s="1">
        <f>L11</f>
        <v>815.06</v>
      </c>
      <c r="C2" s="1">
        <f>L11+L12</f>
        <v>876.2399999999999</v>
      </c>
      <c r="D2" s="1">
        <f>L11+L13</f>
        <v>746.86999999999989</v>
      </c>
      <c r="E2" s="1">
        <f>AVERAGE(B2:D2)</f>
        <v>812.72333333333324</v>
      </c>
    </row>
    <row r="3" spans="1:13" x14ac:dyDescent="0.35">
      <c r="A3" t="s">
        <v>10</v>
      </c>
      <c r="B3" s="1">
        <f>L11+L15</f>
        <v>817.14</v>
      </c>
      <c r="C3" s="1">
        <f>L11+L12+L15+L18</f>
        <v>837.61999999999989</v>
      </c>
      <c r="D3" s="1">
        <f>L11+L13+L15+L19</f>
        <v>768.8</v>
      </c>
      <c r="E3" s="1">
        <f t="shared" ref="E3:E11" si="0">AVERAGE(B3:D3)</f>
        <v>807.85333333333313</v>
      </c>
    </row>
    <row r="4" spans="1:13" x14ac:dyDescent="0.35">
      <c r="A4" t="s">
        <v>12</v>
      </c>
      <c r="B4" s="1">
        <f>L11+L14</f>
        <v>856.02</v>
      </c>
      <c r="C4" s="1">
        <f>L11+L12+L14+L16</f>
        <v>838.66</v>
      </c>
      <c r="D4" s="1">
        <f>L11+L13+L14+L17</f>
        <v>766.82999999999993</v>
      </c>
      <c r="E4" s="1">
        <f t="shared" si="0"/>
        <v>820.50333333333322</v>
      </c>
    </row>
    <row r="5" spans="1:13" x14ac:dyDescent="0.35">
      <c r="A5" t="s">
        <v>13</v>
      </c>
      <c r="B5" s="1">
        <f>L11+L14+L15+L20</f>
        <v>832.11</v>
      </c>
      <c r="C5" s="1">
        <f>L11+L12+L14+L15+L16+L18+L21</f>
        <v>791.62</v>
      </c>
      <c r="D5" s="1">
        <f>L11+L13+L14+L15+L17+L19+L20+L22</f>
        <v>755</v>
      </c>
      <c r="E5" s="1">
        <f t="shared" si="0"/>
        <v>792.91</v>
      </c>
    </row>
    <row r="6" spans="1:13" x14ac:dyDescent="0.35">
      <c r="A6" t="s">
        <v>8</v>
      </c>
      <c r="B6" s="1">
        <f>AVERAGE(B2:B5)</f>
        <v>830.08249999999998</v>
      </c>
      <c r="C6" s="1">
        <f t="shared" ref="C6:D6" si="1">AVERAGE(C2:C5)</f>
        <v>836.03499999999985</v>
      </c>
      <c r="D6" s="1">
        <f t="shared" si="1"/>
        <v>759.375</v>
      </c>
      <c r="E6" s="1">
        <f t="shared" si="0"/>
        <v>808.49749999999995</v>
      </c>
    </row>
    <row r="7" spans="1:13" x14ac:dyDescent="0.35">
      <c r="A7" t="s">
        <v>38</v>
      </c>
      <c r="B7" s="1">
        <f>MAX(B2:B5)-MIN(B2:B5)</f>
        <v>40.960000000000036</v>
      </c>
      <c r="C7" s="1">
        <f t="shared" ref="C7:D7" si="2">MAX(C2:C5)-MIN(C2:C5)</f>
        <v>84.619999999999891</v>
      </c>
      <c r="D7" s="1">
        <f t="shared" si="2"/>
        <v>21.930000000000064</v>
      </c>
      <c r="E7" s="1">
        <f t="shared" si="0"/>
        <v>49.169999999999995</v>
      </c>
    </row>
    <row r="8" spans="1:13" x14ac:dyDescent="0.35">
      <c r="A8" t="s">
        <v>34</v>
      </c>
      <c r="B8" s="1">
        <f>AVERAGE(B2:B3)</f>
        <v>816.09999999999991</v>
      </c>
      <c r="C8" s="1">
        <f t="shared" ref="C8:D8" si="3">AVERAGE(C2:C3)</f>
        <v>856.92999999999984</v>
      </c>
      <c r="D8" s="1">
        <f t="shared" si="3"/>
        <v>757.83499999999992</v>
      </c>
      <c r="E8" s="1">
        <f t="shared" si="0"/>
        <v>810.2883333333333</v>
      </c>
    </row>
    <row r="9" spans="1:13" x14ac:dyDescent="0.35">
      <c r="A9" t="s">
        <v>35</v>
      </c>
      <c r="B9" s="1">
        <f>AVERAGE(B4:B5)</f>
        <v>844.06500000000005</v>
      </c>
      <c r="C9" s="1">
        <f>AVERAGE(C4:C5)</f>
        <v>815.14</v>
      </c>
      <c r="D9" s="1">
        <f>AVERAGE(D4:D5)</f>
        <v>760.91499999999996</v>
      </c>
      <c r="E9" s="1">
        <f t="shared" si="0"/>
        <v>806.70666666666659</v>
      </c>
    </row>
    <row r="10" spans="1:13" x14ac:dyDescent="0.35">
      <c r="A10" t="s">
        <v>37</v>
      </c>
      <c r="B10" s="1">
        <f>AVERAGE(B2,B4)</f>
        <v>835.54</v>
      </c>
      <c r="C10" s="1">
        <f t="shared" ref="C10:D10" si="4">AVERAGE(C2,C4)</f>
        <v>857.44999999999993</v>
      </c>
      <c r="D10" s="1">
        <f t="shared" si="4"/>
        <v>756.84999999999991</v>
      </c>
      <c r="E10" s="1">
        <f t="shared" si="0"/>
        <v>816.61333333333323</v>
      </c>
    </row>
    <row r="11" spans="1:13" x14ac:dyDescent="0.35">
      <c r="A11" t="s">
        <v>36</v>
      </c>
      <c r="B11" s="1">
        <f>AVERAGE(B3,B5)</f>
        <v>824.625</v>
      </c>
      <c r="C11" s="1">
        <f t="shared" ref="C11:D11" si="5">AVERAGE(C3,C5)</f>
        <v>814.61999999999989</v>
      </c>
      <c r="D11" s="1">
        <f t="shared" si="5"/>
        <v>761.9</v>
      </c>
      <c r="E11" s="1">
        <f t="shared" si="0"/>
        <v>800.38166666666666</v>
      </c>
      <c r="K11" t="s">
        <v>23</v>
      </c>
      <c r="L11">
        <v>815.06</v>
      </c>
    </row>
    <row r="12" spans="1:13" x14ac:dyDescent="0.35">
      <c r="K12" t="s">
        <v>24</v>
      </c>
      <c r="L12">
        <v>61.18</v>
      </c>
      <c r="M12">
        <v>2.5299999999999998</v>
      </c>
    </row>
    <row r="13" spans="1:13" x14ac:dyDescent="0.35">
      <c r="K13" t="s">
        <v>25</v>
      </c>
      <c r="L13">
        <v>-68.19</v>
      </c>
      <c r="M13">
        <v>-2.82</v>
      </c>
    </row>
    <row r="14" spans="1:13" x14ac:dyDescent="0.35">
      <c r="K14" t="s">
        <v>14</v>
      </c>
      <c r="L14">
        <v>40.96</v>
      </c>
      <c r="M14">
        <v>1.96</v>
      </c>
    </row>
    <row r="15" spans="1:13" x14ac:dyDescent="0.35">
      <c r="K15" t="s">
        <v>3</v>
      </c>
      <c r="L15">
        <v>2.08</v>
      </c>
      <c r="M15">
        <v>7.0000000000000007E-2</v>
      </c>
    </row>
    <row r="16" spans="1:13" x14ac:dyDescent="0.35">
      <c r="K16" t="s">
        <v>31</v>
      </c>
      <c r="L16">
        <v>-78.540000000000006</v>
      </c>
      <c r="M16">
        <v>-2.2999999999999998</v>
      </c>
    </row>
    <row r="17" spans="11:13" x14ac:dyDescent="0.35">
      <c r="K17" t="s">
        <v>26</v>
      </c>
      <c r="L17">
        <v>-21</v>
      </c>
      <c r="M17">
        <v>-0.7</v>
      </c>
    </row>
    <row r="18" spans="11:13" x14ac:dyDescent="0.35">
      <c r="K18" t="s">
        <v>32</v>
      </c>
      <c r="L18">
        <v>-40.700000000000003</v>
      </c>
      <c r="M18">
        <v>-1.05</v>
      </c>
    </row>
    <row r="19" spans="11:13" x14ac:dyDescent="0.35">
      <c r="K19" t="s">
        <v>27</v>
      </c>
      <c r="L19">
        <v>19.850000000000001</v>
      </c>
      <c r="M19">
        <v>0.52</v>
      </c>
    </row>
    <row r="20" spans="11:13" x14ac:dyDescent="0.35">
      <c r="K20" t="s">
        <v>28</v>
      </c>
      <c r="L20">
        <v>-25.99</v>
      </c>
      <c r="M20">
        <v>-0.78</v>
      </c>
    </row>
    <row r="21" spans="11:13" x14ac:dyDescent="0.35">
      <c r="K21" t="s">
        <v>33</v>
      </c>
      <c r="L21">
        <v>-8.42</v>
      </c>
      <c r="M21">
        <v>-0.15</v>
      </c>
    </row>
    <row r="22" spans="11:13" x14ac:dyDescent="0.35">
      <c r="K22" t="s">
        <v>29</v>
      </c>
      <c r="L22">
        <v>-7.77</v>
      </c>
      <c r="M22">
        <v>-0.15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950C-C996-496B-A2FE-9E72550EB7EF}">
  <dimension ref="A1:N13"/>
  <sheetViews>
    <sheetView tabSelected="1" workbookViewId="0">
      <selection activeCell="A6" sqref="A6:D9"/>
    </sheetView>
  </sheetViews>
  <sheetFormatPr defaultRowHeight="14.5" x14ac:dyDescent="0.35"/>
  <cols>
    <col min="1" max="1" width="13.6328125" bestFit="1" customWidth="1"/>
    <col min="12" max="12" width="20.6328125" bestFit="1" customWidth="1"/>
  </cols>
  <sheetData>
    <row r="1" spans="1:14" x14ac:dyDescent="0.35">
      <c r="B1" t="s">
        <v>30</v>
      </c>
      <c r="C1" t="s">
        <v>25</v>
      </c>
      <c r="D1" t="s">
        <v>45</v>
      </c>
    </row>
    <row r="2" spans="1:14" x14ac:dyDescent="0.35">
      <c r="A2" t="s">
        <v>43</v>
      </c>
      <c r="B2">
        <f>M8</f>
        <v>2.15</v>
      </c>
      <c r="C2">
        <f>M8+M10</f>
        <v>2.15</v>
      </c>
      <c r="D2">
        <f>M8+M9</f>
        <v>2.0299999999999998</v>
      </c>
    </row>
    <row r="3" spans="1:14" x14ac:dyDescent="0.35">
      <c r="A3" t="s">
        <v>39</v>
      </c>
      <c r="B3">
        <f>M8+M11</f>
        <v>2.13</v>
      </c>
      <c r="C3">
        <f>M8+M10+M11+M13</f>
        <v>2.1799999999999997</v>
      </c>
      <c r="D3">
        <f>M8+M9+M11+M12</f>
        <v>2.0399999999999996</v>
      </c>
    </row>
    <row r="6" spans="1:14" x14ac:dyDescent="0.35">
      <c r="B6" t="s">
        <v>30</v>
      </c>
      <c r="C6" t="s">
        <v>25</v>
      </c>
      <c r="D6" t="s">
        <v>45</v>
      </c>
    </row>
    <row r="7" spans="1:14" x14ac:dyDescent="0.35">
      <c r="A7" t="s">
        <v>43</v>
      </c>
      <c r="B7">
        <f>10^B2</f>
        <v>141.25375446227542</v>
      </c>
      <c r="C7">
        <f t="shared" ref="C7:D8" si="0">10^C2</f>
        <v>141.25375446227542</v>
      </c>
      <c r="D7">
        <f t="shared" si="0"/>
        <v>107.15193052376065</v>
      </c>
    </row>
    <row r="8" spans="1:14" x14ac:dyDescent="0.35">
      <c r="A8" t="s">
        <v>39</v>
      </c>
      <c r="B8">
        <f>10^B3</f>
        <v>134.89628825916537</v>
      </c>
      <c r="C8">
        <f t="shared" si="0"/>
        <v>151.35612484362076</v>
      </c>
      <c r="D8">
        <f t="shared" si="0"/>
        <v>109.64781961431841</v>
      </c>
      <c r="L8" t="s">
        <v>5</v>
      </c>
      <c r="M8">
        <v>2.15</v>
      </c>
    </row>
    <row r="9" spans="1:14" x14ac:dyDescent="0.35">
      <c r="A9" t="s">
        <v>8</v>
      </c>
      <c r="B9">
        <f>AVERAGE(B7:B8)</f>
        <v>138.0750213607204</v>
      </c>
      <c r="C9">
        <f t="shared" ref="C9:D9" si="1">AVERAGE(C7:C8)</f>
        <v>146.30493965294809</v>
      </c>
      <c r="D9">
        <f t="shared" si="1"/>
        <v>108.39987506903952</v>
      </c>
      <c r="L9" t="s">
        <v>45</v>
      </c>
      <c r="M9" s="7">
        <v>-0.12</v>
      </c>
      <c r="N9">
        <v>-1.88</v>
      </c>
    </row>
    <row r="10" spans="1:14" x14ac:dyDescent="0.35">
      <c r="L10" t="s">
        <v>25</v>
      </c>
      <c r="M10" s="3">
        <v>0</v>
      </c>
      <c r="N10">
        <v>0.01</v>
      </c>
    </row>
    <row r="11" spans="1:14" x14ac:dyDescent="0.35">
      <c r="L11" t="s">
        <v>39</v>
      </c>
      <c r="M11" s="3">
        <v>-0.02</v>
      </c>
      <c r="N11">
        <v>-0.42</v>
      </c>
    </row>
    <row r="12" spans="1:14" x14ac:dyDescent="0.35">
      <c r="L12" t="s">
        <v>46</v>
      </c>
      <c r="M12" s="3">
        <v>0.03</v>
      </c>
      <c r="N12">
        <v>0.52</v>
      </c>
    </row>
    <row r="13" spans="1:14" x14ac:dyDescent="0.35">
      <c r="L13" t="s">
        <v>47</v>
      </c>
      <c r="M13" s="6">
        <v>0.05</v>
      </c>
      <c r="N13">
        <v>1.05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TBPF1SE</vt:lpstr>
      <vt:lpstr>TBPF1NE</vt:lpstr>
      <vt:lpstr>TBPF2NE</vt:lpstr>
      <vt:lpstr>TBPlogdurSE</vt:lpstr>
      <vt:lpstr>TBPlogdurDE</vt:lpstr>
      <vt:lpstr>TBPlogdurNE</vt:lpstr>
      <vt:lpstr>BF1</vt:lpstr>
      <vt:lpstr>Blogdur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Halfacre</dc:creator>
  <cp:lastModifiedBy>Caitlin Halfacre</cp:lastModifiedBy>
  <dcterms:created xsi:type="dcterms:W3CDTF">2021-12-07T14:21:25Z</dcterms:created>
  <dcterms:modified xsi:type="dcterms:W3CDTF">2022-05-09T15:28:19Z</dcterms:modified>
</cp:coreProperties>
</file>